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0" windowWidth="14775" windowHeight="9495" firstSheet="21" activeTab="23"/>
  </bookViews>
  <sheets>
    <sheet name="расход" sheetId="1" r:id="rId1"/>
    <sheet name="раскладка" sheetId="2" r:id="rId2"/>
    <sheet name="отчет 09" sheetId="3" r:id="rId3"/>
    <sheet name="расход октябрь" sheetId="5" r:id="rId4"/>
    <sheet name="меню окт." sheetId="6" r:id="rId5"/>
    <sheet name="отчет за окт." sheetId="7" r:id="rId6"/>
    <sheet name="ноябрь" sheetId="8" r:id="rId7"/>
    <sheet name="отчет за ноябрь" sheetId="9" r:id="rId8"/>
    <sheet name="Лист1" sheetId="10" r:id="rId9"/>
    <sheet name="Лист2" sheetId="11" r:id="rId10"/>
    <sheet name="Лист3" sheetId="12" r:id="rId11"/>
    <sheet name="отчет 12.21" sheetId="13" r:id="rId12"/>
    <sheet name="янв 22" sheetId="14" r:id="rId13"/>
    <sheet name="меню 22" sheetId="15" r:id="rId14"/>
    <sheet name="сайт" sheetId="16" r:id="rId15"/>
    <sheet name="февраль" sheetId="17" r:id="rId16"/>
    <sheet name="отчет янв" sheetId="18" r:id="rId17"/>
    <sheet name="меню фев" sheetId="19" r:id="rId18"/>
    <sheet name="отчет февр" sheetId="20" r:id="rId19"/>
    <sheet name="март " sheetId="21" r:id="rId20"/>
    <sheet name="меню март" sheetId="22" r:id="rId21"/>
    <sheet name="обор-е" sheetId="23" r:id="rId22"/>
    <sheet name="посуда" sheetId="24" r:id="rId23"/>
    <sheet name="сайт 2" sheetId="25" r:id="rId24"/>
    <sheet name="отчет за март" sheetId="26" r:id="rId25"/>
    <sheet name="апрель" sheetId="27" r:id="rId26"/>
    <sheet name="меню апр" sheetId="28" r:id="rId27"/>
  </sheets>
  <calcPr calcId="125725"/>
</workbook>
</file>

<file path=xl/calcChain.xml><?xml version="1.0" encoding="utf-8"?>
<calcChain xmlns="http://schemas.openxmlformats.org/spreadsheetml/2006/main">
  <c r="R208" i="28"/>
  <c r="V6" i="27"/>
  <c r="V7"/>
  <c r="V8"/>
  <c r="V11"/>
  <c r="V15"/>
  <c r="V16"/>
  <c r="V19"/>
  <c r="V24"/>
  <c r="V26"/>
  <c r="V27"/>
  <c r="V29"/>
  <c r="V30"/>
  <c r="V31"/>
  <c r="V33"/>
  <c r="V34"/>
  <c r="V37"/>
  <c r="V49"/>
  <c r="V50"/>
  <c r="V51"/>
  <c r="V52"/>
  <c r="V60"/>
  <c r="V61"/>
  <c r="V63"/>
  <c r="V65"/>
  <c r="V4"/>
  <c r="R5"/>
  <c r="V5" s="1"/>
  <c r="R9"/>
  <c r="V9" s="1"/>
  <c r="R10"/>
  <c r="V10" s="1"/>
  <c r="W10" s="1"/>
  <c r="R12"/>
  <c r="V12" s="1"/>
  <c r="W12" s="1"/>
  <c r="R13"/>
  <c r="V13" s="1"/>
  <c r="R14"/>
  <c r="V14" s="1"/>
  <c r="W14" s="1"/>
  <c r="R17"/>
  <c r="V17" s="1"/>
  <c r="R18"/>
  <c r="V18" s="1"/>
  <c r="W18" s="1"/>
  <c r="R20"/>
  <c r="V20" s="1"/>
  <c r="W20" s="1"/>
  <c r="R21"/>
  <c r="V21" s="1"/>
  <c r="W21" s="1"/>
  <c r="R22"/>
  <c r="V22" s="1"/>
  <c r="W22" s="1"/>
  <c r="R23"/>
  <c r="V23" s="1"/>
  <c r="R25"/>
  <c r="V25" s="1"/>
  <c r="R28"/>
  <c r="V28" s="1"/>
  <c r="W28" s="1"/>
  <c r="R32"/>
  <c r="V32" s="1"/>
  <c r="W32" s="1"/>
  <c r="R35"/>
  <c r="V35" s="1"/>
  <c r="R36"/>
  <c r="V36" s="1"/>
  <c r="W36" s="1"/>
  <c r="R38"/>
  <c r="V38" s="1"/>
  <c r="W38" s="1"/>
  <c r="R39"/>
  <c r="V39" s="1"/>
  <c r="R40"/>
  <c r="V40" s="1"/>
  <c r="W40" s="1"/>
  <c r="R41"/>
  <c r="V41" s="1"/>
  <c r="R42"/>
  <c r="V42" s="1"/>
  <c r="W42" s="1"/>
  <c r="R43"/>
  <c r="V43" s="1"/>
  <c r="R44"/>
  <c r="V44" s="1"/>
  <c r="W44" s="1"/>
  <c r="R45"/>
  <c r="V45" s="1"/>
  <c r="R46"/>
  <c r="V46" s="1"/>
  <c r="W46" s="1"/>
  <c r="R47"/>
  <c r="V47" s="1"/>
  <c r="R48"/>
  <c r="V48" s="1"/>
  <c r="W48" s="1"/>
  <c r="R53"/>
  <c r="V53" s="1"/>
  <c r="R54"/>
  <c r="V54" s="1"/>
  <c r="W54" s="1"/>
  <c r="R55"/>
  <c r="V55" s="1"/>
  <c r="R56"/>
  <c r="V56" s="1"/>
  <c r="W56" s="1"/>
  <c r="R57"/>
  <c r="V57" s="1"/>
  <c r="R58"/>
  <c r="V58" s="1"/>
  <c r="W58" s="1"/>
  <c r="R59"/>
  <c r="V59" s="1"/>
  <c r="R62"/>
  <c r="V62" s="1"/>
  <c r="W62" s="1"/>
  <c r="R64"/>
  <c r="V64" s="1"/>
  <c r="W64" s="1"/>
  <c r="R66"/>
  <c r="V66" s="1"/>
  <c r="W66" s="1"/>
  <c r="R67"/>
  <c r="V67" s="1"/>
  <c r="R68"/>
  <c r="R293" i="28"/>
  <c r="R292"/>
  <c r="R291"/>
  <c r="R290"/>
  <c r="R289"/>
  <c r="R288"/>
  <c r="R287"/>
  <c r="R286"/>
  <c r="R285"/>
  <c r="R284"/>
  <c r="R268"/>
  <c r="R267"/>
  <c r="R271"/>
  <c r="R270"/>
  <c r="R269"/>
  <c r="R266"/>
  <c r="R265"/>
  <c r="R264"/>
  <c r="R263"/>
  <c r="R262"/>
  <c r="R261"/>
  <c r="R260"/>
  <c r="R259"/>
  <c r="R258"/>
  <c r="R257"/>
  <c r="R237"/>
  <c r="R243"/>
  <c r="R238"/>
  <c r="R236"/>
  <c r="R244"/>
  <c r="R242"/>
  <c r="R241"/>
  <c r="R240"/>
  <c r="R239"/>
  <c r="R235"/>
  <c r="R234"/>
  <c r="R233"/>
  <c r="R232"/>
  <c r="R231"/>
  <c r="R230"/>
  <c r="R229"/>
  <c r="R228"/>
  <c r="R227"/>
  <c r="R226"/>
  <c r="I72" i="27"/>
  <c r="K72" s="1"/>
  <c r="E76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4"/>
  <c r="E68" s="1"/>
  <c r="S67"/>
  <c r="L72"/>
  <c r="N72" s="1"/>
  <c r="R73" s="1"/>
  <c r="S5"/>
  <c r="S6"/>
  <c r="S7"/>
  <c r="S8"/>
  <c r="S11"/>
  <c r="S12"/>
  <c r="S15"/>
  <c r="S16"/>
  <c r="S19"/>
  <c r="S21"/>
  <c r="S23"/>
  <c r="S24"/>
  <c r="S26"/>
  <c r="S27"/>
  <c r="S29"/>
  <c r="S30"/>
  <c r="S31"/>
  <c r="S33"/>
  <c r="S34"/>
  <c r="S36"/>
  <c r="S37"/>
  <c r="S49"/>
  <c r="S50"/>
  <c r="S51"/>
  <c r="S52"/>
  <c r="S60"/>
  <c r="S61"/>
  <c r="S63"/>
  <c r="S64"/>
  <c r="S65"/>
  <c r="S66"/>
  <c r="S4"/>
  <c r="S9"/>
  <c r="S13"/>
  <c r="S17"/>
  <c r="S25"/>
  <c r="S35"/>
  <c r="S39"/>
  <c r="S41"/>
  <c r="S43"/>
  <c r="S45"/>
  <c r="S47"/>
  <c r="S53"/>
  <c r="S55"/>
  <c r="S57"/>
  <c r="S59"/>
  <c r="R213" i="28"/>
  <c r="R212"/>
  <c r="R211"/>
  <c r="R210"/>
  <c r="R209"/>
  <c r="R206"/>
  <c r="R205"/>
  <c r="R192"/>
  <c r="R191"/>
  <c r="R190"/>
  <c r="R189"/>
  <c r="R188"/>
  <c r="R187"/>
  <c r="R186"/>
  <c r="R185"/>
  <c r="R184"/>
  <c r="R183"/>
  <c r="R160"/>
  <c r="R170"/>
  <c r="R169"/>
  <c r="R168"/>
  <c r="R167"/>
  <c r="R166"/>
  <c r="R165"/>
  <c r="R164"/>
  <c r="R163"/>
  <c r="R162"/>
  <c r="R161"/>
  <c r="R159"/>
  <c r="R158"/>
  <c r="R157"/>
  <c r="R156"/>
  <c r="R155"/>
  <c r="R154"/>
  <c r="W60" i="27"/>
  <c r="W61"/>
  <c r="W63"/>
  <c r="W65"/>
  <c r="R11" i="28"/>
  <c r="R141"/>
  <c r="R140"/>
  <c r="R139"/>
  <c r="R138"/>
  <c r="R136"/>
  <c r="R135"/>
  <c r="R123"/>
  <c r="R122"/>
  <c r="R121"/>
  <c r="R120"/>
  <c r="R118"/>
  <c r="R117"/>
  <c r="R116"/>
  <c r="R115"/>
  <c r="R114"/>
  <c r="R113"/>
  <c r="R112"/>
  <c r="R111"/>
  <c r="R110"/>
  <c r="R91"/>
  <c r="R86"/>
  <c r="R80"/>
  <c r="R98"/>
  <c r="R97"/>
  <c r="R96"/>
  <c r="R95"/>
  <c r="R94"/>
  <c r="R92"/>
  <c r="R90"/>
  <c r="R88"/>
  <c r="R87"/>
  <c r="R85"/>
  <c r="R84"/>
  <c r="R83"/>
  <c r="R82"/>
  <c r="R81"/>
  <c r="R79"/>
  <c r="R78"/>
  <c r="W6" i="27"/>
  <c r="W7"/>
  <c r="W8"/>
  <c r="W11"/>
  <c r="W15"/>
  <c r="W16"/>
  <c r="W19"/>
  <c r="X24"/>
  <c r="W26"/>
  <c r="W27"/>
  <c r="W29"/>
  <c r="W30"/>
  <c r="W31"/>
  <c r="W33"/>
  <c r="W34"/>
  <c r="W37"/>
  <c r="W49"/>
  <c r="W50"/>
  <c r="W51"/>
  <c r="W52"/>
  <c r="W4"/>
  <c r="R66" i="28"/>
  <c r="R65"/>
  <c r="R64"/>
  <c r="R63"/>
  <c r="R62"/>
  <c r="R61"/>
  <c r="R60"/>
  <c r="R59"/>
  <c r="R39"/>
  <c r="R40"/>
  <c r="R41"/>
  <c r="R42"/>
  <c r="R43"/>
  <c r="R44"/>
  <c r="R45"/>
  <c r="R46"/>
  <c r="R47"/>
  <c r="R38"/>
  <c r="R17"/>
  <c r="R18"/>
  <c r="R26"/>
  <c r="R25"/>
  <c r="R24"/>
  <c r="R23"/>
  <c r="R22"/>
  <c r="R21"/>
  <c r="R20"/>
  <c r="R19"/>
  <c r="R16"/>
  <c r="R15"/>
  <c r="R14"/>
  <c r="R13"/>
  <c r="R12"/>
  <c r="O407" i="26"/>
  <c r="O408"/>
  <c r="O409"/>
  <c r="O410"/>
  <c r="O411"/>
  <c r="O412"/>
  <c r="O413"/>
  <c r="O414"/>
  <c r="O415"/>
  <c r="O416"/>
  <c r="O417"/>
  <c r="O418"/>
  <c r="O419"/>
  <c r="O420"/>
  <c r="O421"/>
  <c r="O422"/>
  <c r="O423"/>
  <c r="O424"/>
  <c r="O425"/>
  <c r="O426"/>
  <c r="O427"/>
  <c r="O428"/>
  <c r="O429"/>
  <c r="O430"/>
  <c r="O431"/>
  <c r="O432"/>
  <c r="O433"/>
  <c r="O434"/>
  <c r="O435"/>
  <c r="O436"/>
  <c r="O437"/>
  <c r="O438"/>
  <c r="O439"/>
  <c r="O440"/>
  <c r="O441"/>
  <c r="O442"/>
  <c r="O443"/>
  <c r="O444"/>
  <c r="O445"/>
  <c r="O446"/>
  <c r="O447"/>
  <c r="O448"/>
  <c r="O449"/>
  <c r="O450"/>
  <c r="O451"/>
  <c r="O452"/>
  <c r="O453"/>
  <c r="O454"/>
  <c r="O455"/>
  <c r="O456"/>
  <c r="O457"/>
  <c r="O458"/>
  <c r="O459"/>
  <c r="O460"/>
  <c r="O461"/>
  <c r="O462"/>
  <c r="O463"/>
  <c r="O464"/>
  <c r="O465"/>
  <c r="O466"/>
  <c r="O467"/>
  <c r="O468"/>
  <c r="O469"/>
  <c r="O470"/>
  <c r="O471"/>
  <c r="O472"/>
  <c r="O473"/>
  <c r="O474"/>
  <c r="O475"/>
  <c r="O476"/>
  <c r="O477"/>
  <c r="O478"/>
  <c r="O479"/>
  <c r="O480"/>
  <c r="O481"/>
  <c r="O482"/>
  <c r="O483"/>
  <c r="O484"/>
  <c r="O485"/>
  <c r="O486"/>
  <c r="O487"/>
  <c r="O488"/>
  <c r="O489"/>
  <c r="O490"/>
  <c r="O491"/>
  <c r="O492"/>
  <c r="O493"/>
  <c r="O494"/>
  <c r="O495"/>
  <c r="O496"/>
  <c r="O497"/>
  <c r="O498"/>
  <c r="O499"/>
  <c r="O500"/>
  <c r="O501"/>
  <c r="O502"/>
  <c r="O503"/>
  <c r="O504"/>
  <c r="O505"/>
  <c r="O506"/>
  <c r="O507"/>
  <c r="O508"/>
  <c r="O509"/>
  <c r="O510"/>
  <c r="O511"/>
  <c r="O512"/>
  <c r="O513"/>
  <c r="O514"/>
  <c r="O515"/>
  <c r="O516"/>
  <c r="O517"/>
  <c r="O518"/>
  <c r="O519"/>
  <c r="O520"/>
  <c r="O521"/>
  <c r="O522"/>
  <c r="O523"/>
  <c r="O524"/>
  <c r="O525"/>
  <c r="O526"/>
  <c r="O527"/>
  <c r="O528"/>
  <c r="O529"/>
  <c r="O530"/>
  <c r="O531"/>
  <c r="O532"/>
  <c r="O533"/>
  <c r="O406"/>
  <c r="O534" s="1"/>
  <c r="BO92" i="21"/>
  <c r="BO91"/>
  <c r="BO90"/>
  <c r="BO89"/>
  <c r="BO88"/>
  <c r="BO87"/>
  <c r="BO86"/>
  <c r="BO85"/>
  <c r="BO35"/>
  <c r="K407" i="26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K432"/>
  <c r="K433"/>
  <c r="K434"/>
  <c r="K435"/>
  <c r="K436"/>
  <c r="K437"/>
  <c r="K438"/>
  <c r="K439"/>
  <c r="K440"/>
  <c r="K441"/>
  <c r="K442"/>
  <c r="K443"/>
  <c r="K444"/>
  <c r="K445"/>
  <c r="K446"/>
  <c r="K447"/>
  <c r="K448"/>
  <c r="K449"/>
  <c r="K450"/>
  <c r="K451"/>
  <c r="K452"/>
  <c r="K453"/>
  <c r="K454"/>
  <c r="K455"/>
  <c r="K456"/>
  <c r="K457"/>
  <c r="K458"/>
  <c r="K459"/>
  <c r="K460"/>
  <c r="K461"/>
  <c r="K462"/>
  <c r="K463"/>
  <c r="K464"/>
  <c r="K465"/>
  <c r="K466"/>
  <c r="K467"/>
  <c r="K468"/>
  <c r="K469"/>
  <c r="K470"/>
  <c r="K471"/>
  <c r="K472"/>
  <c r="K473"/>
  <c r="K474"/>
  <c r="K475"/>
  <c r="K476"/>
  <c r="K477"/>
  <c r="K478"/>
  <c r="K479"/>
  <c r="K480"/>
  <c r="K481"/>
  <c r="K482"/>
  <c r="K483"/>
  <c r="K484"/>
  <c r="K485"/>
  <c r="K486"/>
  <c r="K487"/>
  <c r="K488"/>
  <c r="K489"/>
  <c r="K490"/>
  <c r="K491"/>
  <c r="K492"/>
  <c r="K493"/>
  <c r="K494"/>
  <c r="K495"/>
  <c r="K496"/>
  <c r="K497"/>
  <c r="K498"/>
  <c r="K499"/>
  <c r="K500"/>
  <c r="K501"/>
  <c r="K502"/>
  <c r="K503"/>
  <c r="K504"/>
  <c r="K505"/>
  <c r="K506"/>
  <c r="K507"/>
  <c r="K508"/>
  <c r="K509"/>
  <c r="K510"/>
  <c r="K511"/>
  <c r="K512"/>
  <c r="K513"/>
  <c r="K514"/>
  <c r="K515"/>
  <c r="K516"/>
  <c r="K517"/>
  <c r="K518"/>
  <c r="K519"/>
  <c r="K520"/>
  <c r="K521"/>
  <c r="K522"/>
  <c r="K523"/>
  <c r="K524"/>
  <c r="K525"/>
  <c r="K526"/>
  <c r="K527"/>
  <c r="K528"/>
  <c r="K529"/>
  <c r="K530"/>
  <c r="K531"/>
  <c r="K532"/>
  <c r="K533"/>
  <c r="K406"/>
  <c r="K534" s="1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458"/>
  <c r="M459"/>
  <c r="M460"/>
  <c r="M461"/>
  <c r="M462"/>
  <c r="M463"/>
  <c r="M464"/>
  <c r="M465"/>
  <c r="M466"/>
  <c r="M467"/>
  <c r="M468"/>
  <c r="M469"/>
  <c r="M470"/>
  <c r="M471"/>
  <c r="M472"/>
  <c r="M473"/>
  <c r="M474"/>
  <c r="M475"/>
  <c r="M476"/>
  <c r="M477"/>
  <c r="M478"/>
  <c r="M479"/>
  <c r="M480"/>
  <c r="M481"/>
  <c r="M482"/>
  <c r="M483"/>
  <c r="M484"/>
  <c r="M485"/>
  <c r="M486"/>
  <c r="M487"/>
  <c r="M488"/>
  <c r="M489"/>
  <c r="M490"/>
  <c r="M491"/>
  <c r="M492"/>
  <c r="M493"/>
  <c r="M494"/>
  <c r="M495"/>
  <c r="M496"/>
  <c r="M497"/>
  <c r="M498"/>
  <c r="M499"/>
  <c r="M500"/>
  <c r="M501"/>
  <c r="M502"/>
  <c r="M503"/>
  <c r="M504"/>
  <c r="M505"/>
  <c r="M506"/>
  <c r="M507"/>
  <c r="M508"/>
  <c r="M509"/>
  <c r="M510"/>
  <c r="M511"/>
  <c r="M512"/>
  <c r="M513"/>
  <c r="M514"/>
  <c r="M515"/>
  <c r="M516"/>
  <c r="M517"/>
  <c r="M518"/>
  <c r="M519"/>
  <c r="M520"/>
  <c r="M521"/>
  <c r="M522"/>
  <c r="M523"/>
  <c r="M524"/>
  <c r="M525"/>
  <c r="M526"/>
  <c r="M527"/>
  <c r="M528"/>
  <c r="M529"/>
  <c r="M530"/>
  <c r="M531"/>
  <c r="M532"/>
  <c r="M533"/>
  <c r="M406"/>
  <c r="M534" s="1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I510"/>
  <c r="I511"/>
  <c r="I512"/>
  <c r="I513"/>
  <c r="I514"/>
  <c r="I515"/>
  <c r="I516"/>
  <c r="I517"/>
  <c r="I518"/>
  <c r="I519"/>
  <c r="I520"/>
  <c r="I521"/>
  <c r="I522"/>
  <c r="I523"/>
  <c r="I524"/>
  <c r="I525"/>
  <c r="I526"/>
  <c r="I527"/>
  <c r="I528"/>
  <c r="I529"/>
  <c r="I530"/>
  <c r="I531"/>
  <c r="I532"/>
  <c r="I533"/>
  <c r="I406"/>
  <c r="I534" s="1"/>
  <c r="E34" i="21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407" i="26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406"/>
  <c r="E534" s="1"/>
  <c r="G436"/>
  <c r="G437"/>
  <c r="G534" s="1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435"/>
  <c r="X400"/>
  <c r="X399"/>
  <c r="Y399" s="1"/>
  <c r="E399"/>
  <c r="X398"/>
  <c r="Y398" s="1"/>
  <c r="E398"/>
  <c r="X397"/>
  <c r="Y397" s="1"/>
  <c r="E397"/>
  <c r="X396"/>
  <c r="Y396" s="1"/>
  <c r="E396"/>
  <c r="X395"/>
  <c r="Y395" s="1"/>
  <c r="E395"/>
  <c r="X394"/>
  <c r="Y394" s="1"/>
  <c r="E394"/>
  <c r="X393"/>
  <c r="Y393" s="1"/>
  <c r="E393"/>
  <c r="X392"/>
  <c r="Y392" s="1"/>
  <c r="E392"/>
  <c r="X391"/>
  <c r="Y391" s="1"/>
  <c r="E391"/>
  <c r="X390"/>
  <c r="Y390" s="1"/>
  <c r="E390"/>
  <c r="X389"/>
  <c r="Y389" s="1"/>
  <c r="E389"/>
  <c r="X388"/>
  <c r="Y388" s="1"/>
  <c r="E388"/>
  <c r="Y387"/>
  <c r="E387"/>
  <c r="Y386"/>
  <c r="E386"/>
  <c r="X385"/>
  <c r="Y385" s="1"/>
  <c r="E385"/>
  <c r="Y384"/>
  <c r="E384"/>
  <c r="Y383"/>
  <c r="E383"/>
  <c r="X382"/>
  <c r="Y382" s="1"/>
  <c r="E382"/>
  <c r="X381"/>
  <c r="Y381" s="1"/>
  <c r="E381"/>
  <c r="X380"/>
  <c r="Y380" s="1"/>
  <c r="E380"/>
  <c r="Y379"/>
  <c r="E379"/>
  <c r="Y378"/>
  <c r="E378"/>
  <c r="Y377"/>
  <c r="E377"/>
  <c r="Y376"/>
  <c r="E376"/>
  <c r="X375"/>
  <c r="Y375" s="1"/>
  <c r="E375"/>
  <c r="X374"/>
  <c r="Y374" s="1"/>
  <c r="E374"/>
  <c r="X373"/>
  <c r="Y373" s="1"/>
  <c r="E373"/>
  <c r="X372"/>
  <c r="Y372" s="1"/>
  <c r="E372"/>
  <c r="X371"/>
  <c r="Y371" s="1"/>
  <c r="E371"/>
  <c r="X370"/>
  <c r="Y370" s="1"/>
  <c r="E370"/>
  <c r="Y369"/>
  <c r="X369"/>
  <c r="E369"/>
  <c r="X368"/>
  <c r="Y368" s="1"/>
  <c r="E368"/>
  <c r="X367"/>
  <c r="Y367" s="1"/>
  <c r="E367"/>
  <c r="Y366"/>
  <c r="E366"/>
  <c r="Y365"/>
  <c r="E365"/>
  <c r="X364"/>
  <c r="Y364" s="1"/>
  <c r="E364"/>
  <c r="X363"/>
  <c r="Y363" s="1"/>
  <c r="E363"/>
  <c r="X362"/>
  <c r="Y362" s="1"/>
  <c r="E362"/>
  <c r="X361"/>
  <c r="Y361" s="1"/>
  <c r="E361"/>
  <c r="X360"/>
  <c r="Y360" s="1"/>
  <c r="E360"/>
  <c r="X359"/>
  <c r="Y359" s="1"/>
  <c r="E359"/>
  <c r="X358"/>
  <c r="Y358" s="1"/>
  <c r="E358"/>
  <c r="X357"/>
  <c r="Y357" s="1"/>
  <c r="E357"/>
  <c r="X356"/>
  <c r="Y356" s="1"/>
  <c r="E356"/>
  <c r="X355"/>
  <c r="Y355" s="1"/>
  <c r="E355"/>
  <c r="X354"/>
  <c r="Y354" s="1"/>
  <c r="E354"/>
  <c r="X353"/>
  <c r="Y353" s="1"/>
  <c r="E353"/>
  <c r="X352"/>
  <c r="Y352" s="1"/>
  <c r="E352"/>
  <c r="X351"/>
  <c r="Y351" s="1"/>
  <c r="E351"/>
  <c r="X350"/>
  <c r="Y350" s="1"/>
  <c r="E350"/>
  <c r="X349"/>
  <c r="Y349" s="1"/>
  <c r="E349"/>
  <c r="X348"/>
  <c r="Y348" s="1"/>
  <c r="E348"/>
  <c r="X347"/>
  <c r="Y347" s="1"/>
  <c r="E347"/>
  <c r="X346"/>
  <c r="Y346" s="1"/>
  <c r="E346"/>
  <c r="X345"/>
  <c r="Y345" s="1"/>
  <c r="E345"/>
  <c r="X344"/>
  <c r="Y344" s="1"/>
  <c r="E344"/>
  <c r="X343"/>
  <c r="Y343" s="1"/>
  <c r="E343"/>
  <c r="X342"/>
  <c r="Y342" s="1"/>
  <c r="E342"/>
  <c r="X341"/>
  <c r="Y341" s="1"/>
  <c r="E341"/>
  <c r="X340"/>
  <c r="Y340" s="1"/>
  <c r="E340"/>
  <c r="X339"/>
  <c r="Y339" s="1"/>
  <c r="E339"/>
  <c r="X338"/>
  <c r="Y338" s="1"/>
  <c r="E338"/>
  <c r="X337"/>
  <c r="Y337" s="1"/>
  <c r="E337"/>
  <c r="Y336"/>
  <c r="E336"/>
  <c r="X335"/>
  <c r="Y335" s="1"/>
  <c r="E335"/>
  <c r="X334"/>
  <c r="Y334" s="1"/>
  <c r="E334"/>
  <c r="X333"/>
  <c r="Y333" s="1"/>
  <c r="E333"/>
  <c r="X332"/>
  <c r="Y332" s="1"/>
  <c r="E332"/>
  <c r="X331"/>
  <c r="Y331" s="1"/>
  <c r="E331"/>
  <c r="X330"/>
  <c r="Y330" s="1"/>
  <c r="E330"/>
  <c r="X329"/>
  <c r="Y329" s="1"/>
  <c r="E329"/>
  <c r="Y328"/>
  <c r="E328"/>
  <c r="X327"/>
  <c r="Y327" s="1"/>
  <c r="E327"/>
  <c r="X326"/>
  <c r="Y326" s="1"/>
  <c r="E326"/>
  <c r="X325"/>
  <c r="Y325" s="1"/>
  <c r="E325"/>
  <c r="X324"/>
  <c r="Y324" s="1"/>
  <c r="E324"/>
  <c r="Y323"/>
  <c r="X323"/>
  <c r="E323"/>
  <c r="X322"/>
  <c r="Y322" s="1"/>
  <c r="E322"/>
  <c r="X321"/>
  <c r="Y321" s="1"/>
  <c r="E321"/>
  <c r="X320"/>
  <c r="Y320" s="1"/>
  <c r="E320"/>
  <c r="Y319"/>
  <c r="E319"/>
  <c r="X318"/>
  <c r="Y318" s="1"/>
  <c r="E318"/>
  <c r="X317"/>
  <c r="Y317" s="1"/>
  <c r="E317"/>
  <c r="X316"/>
  <c r="Y316" s="1"/>
  <c r="E316"/>
  <c r="X315"/>
  <c r="Y315" s="1"/>
  <c r="E315"/>
  <c r="X314"/>
  <c r="Y314" s="1"/>
  <c r="E314"/>
  <c r="X313"/>
  <c r="Y313" s="1"/>
  <c r="E313"/>
  <c r="X312"/>
  <c r="Y312" s="1"/>
  <c r="E312"/>
  <c r="X311"/>
  <c r="Y311" s="1"/>
  <c r="E311"/>
  <c r="X310"/>
  <c r="Y310" s="1"/>
  <c r="E310"/>
  <c r="X309"/>
  <c r="Y309" s="1"/>
  <c r="E309"/>
  <c r="X308"/>
  <c r="Y308" s="1"/>
  <c r="E308"/>
  <c r="X307"/>
  <c r="Y307" s="1"/>
  <c r="E307"/>
  <c r="X306"/>
  <c r="Y306" s="1"/>
  <c r="E306"/>
  <c r="X305"/>
  <c r="Y305" s="1"/>
  <c r="E305"/>
  <c r="X304"/>
  <c r="Y304" s="1"/>
  <c r="E304"/>
  <c r="X303"/>
  <c r="Y303" s="1"/>
  <c r="E303"/>
  <c r="X302"/>
  <c r="Y302" s="1"/>
  <c r="E302"/>
  <c r="X301"/>
  <c r="Y301" s="1"/>
  <c r="E301"/>
  <c r="X300"/>
  <c r="Y300" s="1"/>
  <c r="E300"/>
  <c r="X299"/>
  <c r="Y299" s="1"/>
  <c r="E299"/>
  <c r="X298"/>
  <c r="Y298" s="1"/>
  <c r="E298"/>
  <c r="X297"/>
  <c r="Y297" s="1"/>
  <c r="E297"/>
  <c r="X296"/>
  <c r="Y296" s="1"/>
  <c r="E296"/>
  <c r="X295"/>
  <c r="Y295" s="1"/>
  <c r="E295"/>
  <c r="X294"/>
  <c r="Y294" s="1"/>
  <c r="E294"/>
  <c r="X293"/>
  <c r="Y293" s="1"/>
  <c r="E293"/>
  <c r="X292"/>
  <c r="Y292" s="1"/>
  <c r="E292"/>
  <c r="X291"/>
  <c r="Y291" s="1"/>
  <c r="E291"/>
  <c r="X290"/>
  <c r="Y290" s="1"/>
  <c r="E290"/>
  <c r="X289"/>
  <c r="Y289" s="1"/>
  <c r="E289"/>
  <c r="X288"/>
  <c r="Y288" s="1"/>
  <c r="E288"/>
  <c r="X287"/>
  <c r="Y287" s="1"/>
  <c r="E287"/>
  <c r="X286"/>
  <c r="Y286" s="1"/>
  <c r="E286"/>
  <c r="X285"/>
  <c r="Y285" s="1"/>
  <c r="E285"/>
  <c r="X284"/>
  <c r="Y284" s="1"/>
  <c r="E284"/>
  <c r="X283"/>
  <c r="Y283" s="1"/>
  <c r="E283"/>
  <c r="X282"/>
  <c r="Y282" s="1"/>
  <c r="E282"/>
  <c r="X281"/>
  <c r="Y281" s="1"/>
  <c r="E281"/>
  <c r="X280"/>
  <c r="Y280" s="1"/>
  <c r="E280"/>
  <c r="X279"/>
  <c r="Y279" s="1"/>
  <c r="E279"/>
  <c r="X278"/>
  <c r="Y278" s="1"/>
  <c r="E278"/>
  <c r="X277"/>
  <c r="Y277" s="1"/>
  <c r="E277"/>
  <c r="X276"/>
  <c r="Y276" s="1"/>
  <c r="E276"/>
  <c r="X275"/>
  <c r="Y275" s="1"/>
  <c r="E275"/>
  <c r="X274"/>
  <c r="Y274" s="1"/>
  <c r="E274"/>
  <c r="X273"/>
  <c r="Y273" s="1"/>
  <c r="E273"/>
  <c r="X272"/>
  <c r="Y272" s="1"/>
  <c r="E272"/>
  <c r="X266"/>
  <c r="X265"/>
  <c r="Y265" s="1"/>
  <c r="E265"/>
  <c r="X264"/>
  <c r="Y264" s="1"/>
  <c r="E264"/>
  <c r="X263"/>
  <c r="Y263" s="1"/>
  <c r="E263"/>
  <c r="X262"/>
  <c r="Y262" s="1"/>
  <c r="E262"/>
  <c r="X261"/>
  <c r="Y261" s="1"/>
  <c r="E261"/>
  <c r="X260"/>
  <c r="Y260" s="1"/>
  <c r="E260"/>
  <c r="X259"/>
  <c r="Y259" s="1"/>
  <c r="E259"/>
  <c r="X258"/>
  <c r="Y258" s="1"/>
  <c r="E258"/>
  <c r="X257"/>
  <c r="Y257" s="1"/>
  <c r="E257"/>
  <c r="X256"/>
  <c r="Y256" s="1"/>
  <c r="E256"/>
  <c r="X255"/>
  <c r="Y255" s="1"/>
  <c r="E255"/>
  <c r="X254"/>
  <c r="Y254" s="1"/>
  <c r="E254"/>
  <c r="Y253"/>
  <c r="E253"/>
  <c r="Y252"/>
  <c r="E252"/>
  <c r="X251"/>
  <c r="Y251" s="1"/>
  <c r="E251"/>
  <c r="Y250"/>
  <c r="E250"/>
  <c r="Y249"/>
  <c r="E249"/>
  <c r="X248"/>
  <c r="Y248" s="1"/>
  <c r="E248"/>
  <c r="X247"/>
  <c r="Y247" s="1"/>
  <c r="E247"/>
  <c r="X246"/>
  <c r="Y246" s="1"/>
  <c r="E246"/>
  <c r="Y245"/>
  <c r="E245"/>
  <c r="Y244"/>
  <c r="E244"/>
  <c r="Y243"/>
  <c r="E243"/>
  <c r="Y242"/>
  <c r="E242"/>
  <c r="X241"/>
  <c r="Y241" s="1"/>
  <c r="E241"/>
  <c r="X240"/>
  <c r="Y240" s="1"/>
  <c r="E240"/>
  <c r="X239"/>
  <c r="Y239" s="1"/>
  <c r="E239"/>
  <c r="X238"/>
  <c r="Y238" s="1"/>
  <c r="E238"/>
  <c r="X237"/>
  <c r="Y237" s="1"/>
  <c r="E237"/>
  <c r="X236"/>
  <c r="Y236" s="1"/>
  <c r="E236"/>
  <c r="X235"/>
  <c r="Y235" s="1"/>
  <c r="E235"/>
  <c r="X234"/>
  <c r="Y234" s="1"/>
  <c r="E234"/>
  <c r="X233"/>
  <c r="Y233" s="1"/>
  <c r="E233"/>
  <c r="Y232"/>
  <c r="E232"/>
  <c r="Y231"/>
  <c r="E231"/>
  <c r="X230"/>
  <c r="Y230" s="1"/>
  <c r="E230"/>
  <c r="X229"/>
  <c r="Y229" s="1"/>
  <c r="E229"/>
  <c r="X228"/>
  <c r="Y228" s="1"/>
  <c r="E228"/>
  <c r="X227"/>
  <c r="Y227" s="1"/>
  <c r="E227"/>
  <c r="X226"/>
  <c r="Y226" s="1"/>
  <c r="E226"/>
  <c r="X225"/>
  <c r="Y225" s="1"/>
  <c r="E225"/>
  <c r="X224"/>
  <c r="Y224" s="1"/>
  <c r="E224"/>
  <c r="X223"/>
  <c r="Y223" s="1"/>
  <c r="E223"/>
  <c r="X222"/>
  <c r="Y222" s="1"/>
  <c r="E222"/>
  <c r="X221"/>
  <c r="Y221" s="1"/>
  <c r="E221"/>
  <c r="X220"/>
  <c r="Y220" s="1"/>
  <c r="E220"/>
  <c r="X219"/>
  <c r="Y219" s="1"/>
  <c r="E219"/>
  <c r="X218"/>
  <c r="Y218" s="1"/>
  <c r="E218"/>
  <c r="X217"/>
  <c r="Y217" s="1"/>
  <c r="E217"/>
  <c r="X216"/>
  <c r="Y216" s="1"/>
  <c r="E216"/>
  <c r="X215"/>
  <c r="Y215" s="1"/>
  <c r="E215"/>
  <c r="X214"/>
  <c r="Y214" s="1"/>
  <c r="E214"/>
  <c r="X213"/>
  <c r="Y213" s="1"/>
  <c r="E213"/>
  <c r="X212"/>
  <c r="Y212" s="1"/>
  <c r="E212"/>
  <c r="X211"/>
  <c r="Y211" s="1"/>
  <c r="E211"/>
  <c r="X210"/>
  <c r="Y210" s="1"/>
  <c r="E210"/>
  <c r="X209"/>
  <c r="Y209" s="1"/>
  <c r="E209"/>
  <c r="X208"/>
  <c r="Y208" s="1"/>
  <c r="E208"/>
  <c r="X207"/>
  <c r="Y207" s="1"/>
  <c r="E207"/>
  <c r="X206"/>
  <c r="Y206" s="1"/>
  <c r="E206"/>
  <c r="X205"/>
  <c r="Y205" s="1"/>
  <c r="E205"/>
  <c r="X204"/>
  <c r="Y204" s="1"/>
  <c r="E204"/>
  <c r="X203"/>
  <c r="Y203" s="1"/>
  <c r="E203"/>
  <c r="Y202"/>
  <c r="E202"/>
  <c r="X201"/>
  <c r="Y201" s="1"/>
  <c r="E201"/>
  <c r="X200"/>
  <c r="Y200" s="1"/>
  <c r="E200"/>
  <c r="X199"/>
  <c r="Y199" s="1"/>
  <c r="E199"/>
  <c r="X198"/>
  <c r="Y198" s="1"/>
  <c r="E198"/>
  <c r="X197"/>
  <c r="Y197" s="1"/>
  <c r="E197"/>
  <c r="X196"/>
  <c r="Y196" s="1"/>
  <c r="E196"/>
  <c r="X195"/>
  <c r="Y195" s="1"/>
  <c r="E195"/>
  <c r="Y194"/>
  <c r="E194"/>
  <c r="X193"/>
  <c r="Y193" s="1"/>
  <c r="E193"/>
  <c r="X192"/>
  <c r="Y192" s="1"/>
  <c r="E192"/>
  <c r="X191"/>
  <c r="Y191" s="1"/>
  <c r="E191"/>
  <c r="X190"/>
  <c r="Y190" s="1"/>
  <c r="E190"/>
  <c r="X189"/>
  <c r="Y189" s="1"/>
  <c r="E189"/>
  <c r="X188"/>
  <c r="Y188" s="1"/>
  <c r="E188"/>
  <c r="X187"/>
  <c r="Y187" s="1"/>
  <c r="E187"/>
  <c r="X186"/>
  <c r="Y186" s="1"/>
  <c r="E186"/>
  <c r="Y185"/>
  <c r="E185"/>
  <c r="X184"/>
  <c r="Y184" s="1"/>
  <c r="E184"/>
  <c r="X183"/>
  <c r="Y183" s="1"/>
  <c r="E183"/>
  <c r="X182"/>
  <c r="Y182" s="1"/>
  <c r="E182"/>
  <c r="X181"/>
  <c r="Y181" s="1"/>
  <c r="E181"/>
  <c r="X180"/>
  <c r="Y180" s="1"/>
  <c r="E180"/>
  <c r="X179"/>
  <c r="Y179" s="1"/>
  <c r="E179"/>
  <c r="X178"/>
  <c r="Y178" s="1"/>
  <c r="E178"/>
  <c r="X177"/>
  <c r="Y177" s="1"/>
  <c r="E177"/>
  <c r="X176"/>
  <c r="Y176" s="1"/>
  <c r="E176"/>
  <c r="X175"/>
  <c r="Y175" s="1"/>
  <c r="E175"/>
  <c r="X174"/>
  <c r="Y174" s="1"/>
  <c r="E174"/>
  <c r="X173"/>
  <c r="Y173" s="1"/>
  <c r="E173"/>
  <c r="X172"/>
  <c r="Y172" s="1"/>
  <c r="E172"/>
  <c r="X171"/>
  <c r="Y171" s="1"/>
  <c r="E171"/>
  <c r="X170"/>
  <c r="Y170" s="1"/>
  <c r="E170"/>
  <c r="X169"/>
  <c r="Y169" s="1"/>
  <c r="E169"/>
  <c r="Y168"/>
  <c r="X168"/>
  <c r="E168"/>
  <c r="X167"/>
  <c r="Y167" s="1"/>
  <c r="E167"/>
  <c r="X166"/>
  <c r="Y166" s="1"/>
  <c r="E166"/>
  <c r="X165"/>
  <c r="Y165" s="1"/>
  <c r="E165"/>
  <c r="X164"/>
  <c r="Y164" s="1"/>
  <c r="E164"/>
  <c r="X163"/>
  <c r="Y163" s="1"/>
  <c r="E163"/>
  <c r="X162"/>
  <c r="Y162" s="1"/>
  <c r="E162"/>
  <c r="X161"/>
  <c r="Y161" s="1"/>
  <c r="E161"/>
  <c r="X160"/>
  <c r="Y160" s="1"/>
  <c r="E160"/>
  <c r="X159"/>
  <c r="Y159" s="1"/>
  <c r="E159"/>
  <c r="X158"/>
  <c r="Y158" s="1"/>
  <c r="E158"/>
  <c r="X157"/>
  <c r="Y157" s="1"/>
  <c r="E157"/>
  <c r="X156"/>
  <c r="Y156" s="1"/>
  <c r="E156"/>
  <c r="X155"/>
  <c r="Y155" s="1"/>
  <c r="E155"/>
  <c r="X154"/>
  <c r="Y154" s="1"/>
  <c r="E154"/>
  <c r="X153"/>
  <c r="Y153" s="1"/>
  <c r="E153"/>
  <c r="X152"/>
  <c r="Y152" s="1"/>
  <c r="E152"/>
  <c r="X151"/>
  <c r="Y151" s="1"/>
  <c r="E151"/>
  <c r="X150"/>
  <c r="Y150" s="1"/>
  <c r="E150"/>
  <c r="X149"/>
  <c r="Y149" s="1"/>
  <c r="E149"/>
  <c r="X148"/>
  <c r="Y148" s="1"/>
  <c r="E148"/>
  <c r="X147"/>
  <c r="Y147" s="1"/>
  <c r="E147"/>
  <c r="X146"/>
  <c r="Y146" s="1"/>
  <c r="E146"/>
  <c r="X145"/>
  <c r="Y145" s="1"/>
  <c r="E145"/>
  <c r="X144"/>
  <c r="Y144" s="1"/>
  <c r="E144"/>
  <c r="X143"/>
  <c r="Y143" s="1"/>
  <c r="E143"/>
  <c r="X142"/>
  <c r="Y142" s="1"/>
  <c r="E142"/>
  <c r="X141"/>
  <c r="Y141" s="1"/>
  <c r="E141"/>
  <c r="X140"/>
  <c r="Y140" s="1"/>
  <c r="E140"/>
  <c r="X139"/>
  <c r="Y139" s="1"/>
  <c r="E139"/>
  <c r="X138"/>
  <c r="Y138" s="1"/>
  <c r="E138"/>
  <c r="X134"/>
  <c r="Y52"/>
  <c r="Y61"/>
  <c r="Y69"/>
  <c r="Y98"/>
  <c r="Y99"/>
  <c r="Y109"/>
  <c r="Y110"/>
  <c r="Y111"/>
  <c r="Y112"/>
  <c r="Y116"/>
  <c r="Y117"/>
  <c r="Y119"/>
  <c r="Y120"/>
  <c r="Y4"/>
  <c r="X133"/>
  <c r="X132"/>
  <c r="Y132" s="1"/>
  <c r="E132"/>
  <c r="X131"/>
  <c r="Y131" s="1"/>
  <c r="E131"/>
  <c r="X130"/>
  <c r="Y130" s="1"/>
  <c r="E130"/>
  <c r="X129"/>
  <c r="Y129" s="1"/>
  <c r="E129"/>
  <c r="X128"/>
  <c r="Y128" s="1"/>
  <c r="E128"/>
  <c r="X127"/>
  <c r="Y127" s="1"/>
  <c r="E127"/>
  <c r="X126"/>
  <c r="Y126" s="1"/>
  <c r="E126"/>
  <c r="X125"/>
  <c r="Y125" s="1"/>
  <c r="E125"/>
  <c r="X124"/>
  <c r="Y124" s="1"/>
  <c r="E124"/>
  <c r="X123"/>
  <c r="Y123" s="1"/>
  <c r="E123"/>
  <c r="X122"/>
  <c r="Y122" s="1"/>
  <c r="E122"/>
  <c r="X121"/>
  <c r="Y121" s="1"/>
  <c r="E121"/>
  <c r="E120"/>
  <c r="E119"/>
  <c r="X118"/>
  <c r="Y118" s="1"/>
  <c r="E118"/>
  <c r="E117"/>
  <c r="E116"/>
  <c r="X115"/>
  <c r="Y115" s="1"/>
  <c r="E115"/>
  <c r="X114"/>
  <c r="Y114" s="1"/>
  <c r="E114"/>
  <c r="X113"/>
  <c r="Y113" s="1"/>
  <c r="E113"/>
  <c r="E112"/>
  <c r="E111"/>
  <c r="E110"/>
  <c r="E109"/>
  <c r="X108"/>
  <c r="Y108" s="1"/>
  <c r="E108"/>
  <c r="X107"/>
  <c r="Y107" s="1"/>
  <c r="E107"/>
  <c r="X106"/>
  <c r="Y106" s="1"/>
  <c r="E106"/>
  <c r="X105"/>
  <c r="Y105" s="1"/>
  <c r="E105"/>
  <c r="X104"/>
  <c r="Y104" s="1"/>
  <c r="E104"/>
  <c r="X103"/>
  <c r="Y103" s="1"/>
  <c r="E103"/>
  <c r="X102"/>
  <c r="Y102" s="1"/>
  <c r="E102"/>
  <c r="X101"/>
  <c r="Y101" s="1"/>
  <c r="E101"/>
  <c r="X100"/>
  <c r="Y100" s="1"/>
  <c r="E100"/>
  <c r="E99"/>
  <c r="E98"/>
  <c r="X97"/>
  <c r="Y97" s="1"/>
  <c r="E97"/>
  <c r="X96"/>
  <c r="Y96" s="1"/>
  <c r="E96"/>
  <c r="X95"/>
  <c r="Y95" s="1"/>
  <c r="E95"/>
  <c r="X94"/>
  <c r="Y94" s="1"/>
  <c r="E94"/>
  <c r="X93"/>
  <c r="Y93" s="1"/>
  <c r="E93"/>
  <c r="X92"/>
  <c r="Y92" s="1"/>
  <c r="E92"/>
  <c r="X91"/>
  <c r="Y91" s="1"/>
  <c r="E91"/>
  <c r="X90"/>
  <c r="Y90" s="1"/>
  <c r="E90"/>
  <c r="X89"/>
  <c r="Y89" s="1"/>
  <c r="E89"/>
  <c r="X88"/>
  <c r="Y88" s="1"/>
  <c r="E88"/>
  <c r="X87"/>
  <c r="Y87" s="1"/>
  <c r="E87"/>
  <c r="X86"/>
  <c r="Y86" s="1"/>
  <c r="E86"/>
  <c r="X85"/>
  <c r="Y85" s="1"/>
  <c r="E85"/>
  <c r="X84"/>
  <c r="Y84" s="1"/>
  <c r="E84"/>
  <c r="X83"/>
  <c r="Y83" s="1"/>
  <c r="E83"/>
  <c r="X82"/>
  <c r="Y82" s="1"/>
  <c r="E82"/>
  <c r="X81"/>
  <c r="Y81" s="1"/>
  <c r="E81"/>
  <c r="X80"/>
  <c r="Y80" s="1"/>
  <c r="E80"/>
  <c r="X79"/>
  <c r="Y79" s="1"/>
  <c r="E79"/>
  <c r="X78"/>
  <c r="Y78" s="1"/>
  <c r="E78"/>
  <c r="X77"/>
  <c r="Y77" s="1"/>
  <c r="E77"/>
  <c r="X76"/>
  <c r="Y76" s="1"/>
  <c r="E76"/>
  <c r="X75"/>
  <c r="Y75" s="1"/>
  <c r="E75"/>
  <c r="X74"/>
  <c r="Y74" s="1"/>
  <c r="E74"/>
  <c r="X73"/>
  <c r="Y73" s="1"/>
  <c r="E73"/>
  <c r="X72"/>
  <c r="Y72" s="1"/>
  <c r="E72"/>
  <c r="X71"/>
  <c r="Y71" s="1"/>
  <c r="E71"/>
  <c r="X70"/>
  <c r="Y70" s="1"/>
  <c r="E70"/>
  <c r="E69"/>
  <c r="X68"/>
  <c r="Y68" s="1"/>
  <c r="E68"/>
  <c r="X67"/>
  <c r="Y67" s="1"/>
  <c r="E67"/>
  <c r="X66"/>
  <c r="Y66" s="1"/>
  <c r="E66"/>
  <c r="X65"/>
  <c r="Y65" s="1"/>
  <c r="E65"/>
  <c r="X64"/>
  <c r="Y64" s="1"/>
  <c r="E64"/>
  <c r="X63"/>
  <c r="Y63" s="1"/>
  <c r="E63"/>
  <c r="X62"/>
  <c r="Y62" s="1"/>
  <c r="E62"/>
  <c r="E61"/>
  <c r="X60"/>
  <c r="Y60" s="1"/>
  <c r="E60"/>
  <c r="X59"/>
  <c r="Y59" s="1"/>
  <c r="E59"/>
  <c r="X58"/>
  <c r="Y58" s="1"/>
  <c r="E58"/>
  <c r="X57"/>
  <c r="Y57" s="1"/>
  <c r="E57"/>
  <c r="X56"/>
  <c r="Y56" s="1"/>
  <c r="E56"/>
  <c r="X55"/>
  <c r="Y55" s="1"/>
  <c r="E55"/>
  <c r="X54"/>
  <c r="Y54" s="1"/>
  <c r="E54"/>
  <c r="X53"/>
  <c r="Y53" s="1"/>
  <c r="E53"/>
  <c r="E52"/>
  <c r="X51"/>
  <c r="Y51" s="1"/>
  <c r="E51"/>
  <c r="X50"/>
  <c r="Y50" s="1"/>
  <c r="E50"/>
  <c r="X49"/>
  <c r="Y49" s="1"/>
  <c r="E49"/>
  <c r="X48"/>
  <c r="Y48" s="1"/>
  <c r="E48"/>
  <c r="X47"/>
  <c r="Y47" s="1"/>
  <c r="E47"/>
  <c r="X46"/>
  <c r="Y46" s="1"/>
  <c r="E46"/>
  <c r="X45"/>
  <c r="Y45" s="1"/>
  <c r="E45"/>
  <c r="X44"/>
  <c r="Y44" s="1"/>
  <c r="E44"/>
  <c r="X43"/>
  <c r="Y43" s="1"/>
  <c r="E43"/>
  <c r="X42"/>
  <c r="Y42" s="1"/>
  <c r="E42"/>
  <c r="X41"/>
  <c r="Y41" s="1"/>
  <c r="E41"/>
  <c r="X40"/>
  <c r="Y40" s="1"/>
  <c r="E40"/>
  <c r="X39"/>
  <c r="Y39" s="1"/>
  <c r="E39"/>
  <c r="X38"/>
  <c r="Y38" s="1"/>
  <c r="E38"/>
  <c r="X37"/>
  <c r="Y37" s="1"/>
  <c r="E37"/>
  <c r="X36"/>
  <c r="Y36" s="1"/>
  <c r="E36"/>
  <c r="X35"/>
  <c r="Y35" s="1"/>
  <c r="E35"/>
  <c r="X34"/>
  <c r="Y34" s="1"/>
  <c r="E34"/>
  <c r="X33"/>
  <c r="Y33" s="1"/>
  <c r="E33"/>
  <c r="X32"/>
  <c r="Y32" s="1"/>
  <c r="E32"/>
  <c r="X31"/>
  <c r="Y31" s="1"/>
  <c r="E31"/>
  <c r="X30"/>
  <c r="Y30" s="1"/>
  <c r="E30"/>
  <c r="X29"/>
  <c r="Y29" s="1"/>
  <c r="E29"/>
  <c r="X28"/>
  <c r="Y28" s="1"/>
  <c r="E28"/>
  <c r="X27"/>
  <c r="Y27" s="1"/>
  <c r="E27"/>
  <c r="X26"/>
  <c r="Y26" s="1"/>
  <c r="E26"/>
  <c r="X25"/>
  <c r="Y25" s="1"/>
  <c r="E25"/>
  <c r="X24"/>
  <c r="Y24" s="1"/>
  <c r="E24"/>
  <c r="X23"/>
  <c r="Y23" s="1"/>
  <c r="E23"/>
  <c r="X22"/>
  <c r="Y22" s="1"/>
  <c r="E22"/>
  <c r="X21"/>
  <c r="Y21" s="1"/>
  <c r="E21"/>
  <c r="X20"/>
  <c r="Y20" s="1"/>
  <c r="E20"/>
  <c r="X19"/>
  <c r="Y19" s="1"/>
  <c r="E19"/>
  <c r="X18"/>
  <c r="Y18" s="1"/>
  <c r="E18"/>
  <c r="X17"/>
  <c r="Y17" s="1"/>
  <c r="E17"/>
  <c r="X16"/>
  <c r="Y16" s="1"/>
  <c r="E16"/>
  <c r="X15"/>
  <c r="Y15" s="1"/>
  <c r="E15"/>
  <c r="X14"/>
  <c r="Y14" s="1"/>
  <c r="E14"/>
  <c r="X13"/>
  <c r="Y13" s="1"/>
  <c r="E13"/>
  <c r="X12"/>
  <c r="Y12" s="1"/>
  <c r="E12"/>
  <c r="X11"/>
  <c r="Y11" s="1"/>
  <c r="E11"/>
  <c r="X10"/>
  <c r="Y10" s="1"/>
  <c r="E10"/>
  <c r="X9"/>
  <c r="Y9" s="1"/>
  <c r="E9"/>
  <c r="X8"/>
  <c r="Y8" s="1"/>
  <c r="E8"/>
  <c r="X7"/>
  <c r="Y7" s="1"/>
  <c r="E7"/>
  <c r="X6"/>
  <c r="Y6" s="1"/>
  <c r="E6"/>
  <c r="X5"/>
  <c r="Y5" s="1"/>
  <c r="E5"/>
  <c r="AL141" i="21"/>
  <c r="AL140"/>
  <c r="AM136"/>
  <c r="AK136"/>
  <c r="BL51"/>
  <c r="BM51" s="1"/>
  <c r="BL60"/>
  <c r="BM60" s="1"/>
  <c r="BL68"/>
  <c r="BM68" s="1"/>
  <c r="BL97"/>
  <c r="BM97" s="1"/>
  <c r="BL98"/>
  <c r="BM98" s="1"/>
  <c r="BL108"/>
  <c r="BM108" s="1"/>
  <c r="BL109"/>
  <c r="BM109" s="1"/>
  <c r="BL110"/>
  <c r="BM110" s="1"/>
  <c r="BL111"/>
  <c r="BM111" s="1"/>
  <c r="BL115"/>
  <c r="BM115" s="1"/>
  <c r="BL116"/>
  <c r="BM116" s="1"/>
  <c r="BL118"/>
  <c r="BM118" s="1"/>
  <c r="BL119"/>
  <c r="BM119" s="1"/>
  <c r="BH4"/>
  <c r="BL4" s="1"/>
  <c r="BM4" s="1"/>
  <c r="BH5"/>
  <c r="BL5" s="1"/>
  <c r="BM5" s="1"/>
  <c r="BH6"/>
  <c r="BL6" s="1"/>
  <c r="BM6" s="1"/>
  <c r="BH7"/>
  <c r="BL7" s="1"/>
  <c r="BM7" s="1"/>
  <c r="BH8"/>
  <c r="BL8" s="1"/>
  <c r="BM8" s="1"/>
  <c r="BH9"/>
  <c r="BL9" s="1"/>
  <c r="BM9" s="1"/>
  <c r="BH10"/>
  <c r="BL10" s="1"/>
  <c r="BM10" s="1"/>
  <c r="BH11"/>
  <c r="BL11" s="1"/>
  <c r="BM11" s="1"/>
  <c r="BH12"/>
  <c r="BL12" s="1"/>
  <c r="BM12" s="1"/>
  <c r="BH13"/>
  <c r="BL13" s="1"/>
  <c r="BM13" s="1"/>
  <c r="BH14"/>
  <c r="BL14" s="1"/>
  <c r="BM14" s="1"/>
  <c r="BH15"/>
  <c r="BL15" s="1"/>
  <c r="BM15" s="1"/>
  <c r="BH16"/>
  <c r="BL16" s="1"/>
  <c r="BM16" s="1"/>
  <c r="BH17"/>
  <c r="BL17" s="1"/>
  <c r="BM17" s="1"/>
  <c r="BH18"/>
  <c r="BL18" s="1"/>
  <c r="BM18" s="1"/>
  <c r="BH19"/>
  <c r="BL19" s="1"/>
  <c r="BM19" s="1"/>
  <c r="BH20"/>
  <c r="BL20" s="1"/>
  <c r="BM20" s="1"/>
  <c r="BH21"/>
  <c r="BL21" s="1"/>
  <c r="BM21" s="1"/>
  <c r="BH22"/>
  <c r="BL22" s="1"/>
  <c r="BM22" s="1"/>
  <c r="BH23"/>
  <c r="BL23" s="1"/>
  <c r="BM23" s="1"/>
  <c r="BH24"/>
  <c r="BL24" s="1"/>
  <c r="BM24" s="1"/>
  <c r="BH25"/>
  <c r="BL25" s="1"/>
  <c r="BM25" s="1"/>
  <c r="BH26"/>
  <c r="BL26" s="1"/>
  <c r="BM26" s="1"/>
  <c r="BH27"/>
  <c r="BL27" s="1"/>
  <c r="BM27" s="1"/>
  <c r="BH28"/>
  <c r="BL28" s="1"/>
  <c r="BM28" s="1"/>
  <c r="BH29"/>
  <c r="BL29" s="1"/>
  <c r="BM29" s="1"/>
  <c r="BH30"/>
  <c r="BL30" s="1"/>
  <c r="BM30" s="1"/>
  <c r="BH31"/>
  <c r="BL31" s="1"/>
  <c r="BM31" s="1"/>
  <c r="BH32"/>
  <c r="BL32" s="1"/>
  <c r="BM32" s="1"/>
  <c r="BH33"/>
  <c r="BL33" s="1"/>
  <c r="BM33" s="1"/>
  <c r="BH34"/>
  <c r="BL34" s="1"/>
  <c r="BM34" s="1"/>
  <c r="BH35"/>
  <c r="BL35" s="1"/>
  <c r="BM35" s="1"/>
  <c r="BH36"/>
  <c r="BL36" s="1"/>
  <c r="BM36" s="1"/>
  <c r="BH37"/>
  <c r="BL37" s="1"/>
  <c r="BM37" s="1"/>
  <c r="BH38"/>
  <c r="BL38" s="1"/>
  <c r="BM38" s="1"/>
  <c r="BH39"/>
  <c r="BL39" s="1"/>
  <c r="BM39" s="1"/>
  <c r="BH40"/>
  <c r="BL40" s="1"/>
  <c r="BM40" s="1"/>
  <c r="BH41"/>
  <c r="BL41" s="1"/>
  <c r="BM41" s="1"/>
  <c r="BH42"/>
  <c r="BL42" s="1"/>
  <c r="BM42" s="1"/>
  <c r="BH43"/>
  <c r="BL43" s="1"/>
  <c r="BM43" s="1"/>
  <c r="BH44"/>
  <c r="BL44" s="1"/>
  <c r="BM44" s="1"/>
  <c r="BH45"/>
  <c r="BL45" s="1"/>
  <c r="BM45" s="1"/>
  <c r="BH46"/>
  <c r="BL46" s="1"/>
  <c r="BM46" s="1"/>
  <c r="BH47"/>
  <c r="BL47" s="1"/>
  <c r="BM47" s="1"/>
  <c r="BH48"/>
  <c r="BL48" s="1"/>
  <c r="BM48" s="1"/>
  <c r="BH49"/>
  <c r="BL49" s="1"/>
  <c r="BM49" s="1"/>
  <c r="BH50"/>
  <c r="BL50" s="1"/>
  <c r="BM50" s="1"/>
  <c r="BH52"/>
  <c r="BL52" s="1"/>
  <c r="BM52" s="1"/>
  <c r="BH53"/>
  <c r="BL53" s="1"/>
  <c r="BM53" s="1"/>
  <c r="BH54"/>
  <c r="BL54" s="1"/>
  <c r="BM54" s="1"/>
  <c r="BH55"/>
  <c r="BL55" s="1"/>
  <c r="BM55" s="1"/>
  <c r="BH56"/>
  <c r="BL56" s="1"/>
  <c r="BM56" s="1"/>
  <c r="BH57"/>
  <c r="BL57" s="1"/>
  <c r="BM57" s="1"/>
  <c r="BH58"/>
  <c r="BL58" s="1"/>
  <c r="BM58" s="1"/>
  <c r="BH59"/>
  <c r="BL59" s="1"/>
  <c r="BM59" s="1"/>
  <c r="BH61"/>
  <c r="BL61" s="1"/>
  <c r="BM61" s="1"/>
  <c r="BH62"/>
  <c r="BL62" s="1"/>
  <c r="BM62" s="1"/>
  <c r="BH63"/>
  <c r="BL63" s="1"/>
  <c r="BM63" s="1"/>
  <c r="BH64"/>
  <c r="BL64" s="1"/>
  <c r="BM64" s="1"/>
  <c r="BH65"/>
  <c r="BL65" s="1"/>
  <c r="BM65" s="1"/>
  <c r="BH66"/>
  <c r="BL66" s="1"/>
  <c r="BM66" s="1"/>
  <c r="BH67"/>
  <c r="BL67" s="1"/>
  <c r="BM67" s="1"/>
  <c r="BH69"/>
  <c r="BL69" s="1"/>
  <c r="BM69" s="1"/>
  <c r="BH70"/>
  <c r="BL70" s="1"/>
  <c r="BM70" s="1"/>
  <c r="BH71"/>
  <c r="BL71" s="1"/>
  <c r="BM71" s="1"/>
  <c r="BH72"/>
  <c r="BL72" s="1"/>
  <c r="BM72" s="1"/>
  <c r="BH73"/>
  <c r="BL73" s="1"/>
  <c r="BM73" s="1"/>
  <c r="BH74"/>
  <c r="BL74" s="1"/>
  <c r="BM74" s="1"/>
  <c r="BH75"/>
  <c r="BL75" s="1"/>
  <c r="BM75" s="1"/>
  <c r="BH76"/>
  <c r="BL76" s="1"/>
  <c r="BM76" s="1"/>
  <c r="BH77"/>
  <c r="BL77" s="1"/>
  <c r="BM77" s="1"/>
  <c r="BH78"/>
  <c r="BL78" s="1"/>
  <c r="BM78" s="1"/>
  <c r="BH79"/>
  <c r="BL79" s="1"/>
  <c r="BM79" s="1"/>
  <c r="BH80"/>
  <c r="BL80" s="1"/>
  <c r="BM80" s="1"/>
  <c r="BH81"/>
  <c r="BL81" s="1"/>
  <c r="BM81" s="1"/>
  <c r="BH82"/>
  <c r="BL82" s="1"/>
  <c r="BM82" s="1"/>
  <c r="BH83"/>
  <c r="BL83" s="1"/>
  <c r="BM83" s="1"/>
  <c r="BH84"/>
  <c r="BL84" s="1"/>
  <c r="BM84" s="1"/>
  <c r="BH85"/>
  <c r="BL85" s="1"/>
  <c r="BM85" s="1"/>
  <c r="BH86"/>
  <c r="BL86" s="1"/>
  <c r="BM86" s="1"/>
  <c r="BH87"/>
  <c r="BL87" s="1"/>
  <c r="BM87" s="1"/>
  <c r="BH88"/>
  <c r="BL88" s="1"/>
  <c r="BM88" s="1"/>
  <c r="BH89"/>
  <c r="BL89" s="1"/>
  <c r="BM89" s="1"/>
  <c r="BH90"/>
  <c r="BL90" s="1"/>
  <c r="BM90" s="1"/>
  <c r="BH91"/>
  <c r="BL91" s="1"/>
  <c r="BM91" s="1"/>
  <c r="BH92"/>
  <c r="BL92" s="1"/>
  <c r="BM92" s="1"/>
  <c r="BH93"/>
  <c r="BL93" s="1"/>
  <c r="BM93" s="1"/>
  <c r="BH94"/>
  <c r="BL94" s="1"/>
  <c r="BM94" s="1"/>
  <c r="BH95"/>
  <c r="BL95" s="1"/>
  <c r="BM95" s="1"/>
  <c r="BH96"/>
  <c r="BL96" s="1"/>
  <c r="BM96" s="1"/>
  <c r="BH99"/>
  <c r="BL99" s="1"/>
  <c r="BM99" s="1"/>
  <c r="BH100"/>
  <c r="BL100" s="1"/>
  <c r="BM100" s="1"/>
  <c r="BH101"/>
  <c r="BL101" s="1"/>
  <c r="BM101" s="1"/>
  <c r="BH102"/>
  <c r="BL102" s="1"/>
  <c r="BM102" s="1"/>
  <c r="BH103"/>
  <c r="BL103" s="1"/>
  <c r="BM103" s="1"/>
  <c r="BH104"/>
  <c r="BL104" s="1"/>
  <c r="BM104" s="1"/>
  <c r="BH105"/>
  <c r="BL105" s="1"/>
  <c r="BM105" s="1"/>
  <c r="BH106"/>
  <c r="BL106" s="1"/>
  <c r="BM106" s="1"/>
  <c r="BH107"/>
  <c r="BL107" s="1"/>
  <c r="BM107" s="1"/>
  <c r="BH112"/>
  <c r="BL112" s="1"/>
  <c r="BM112" s="1"/>
  <c r="BH113"/>
  <c r="BL113" s="1"/>
  <c r="BM113" s="1"/>
  <c r="BH114"/>
  <c r="BL114" s="1"/>
  <c r="BM114" s="1"/>
  <c r="BH117"/>
  <c r="BL117" s="1"/>
  <c r="BM117" s="1"/>
  <c r="BH120"/>
  <c r="BL120" s="1"/>
  <c r="BM120" s="1"/>
  <c r="BH121"/>
  <c r="BL121" s="1"/>
  <c r="BM121" s="1"/>
  <c r="BH122"/>
  <c r="BL122" s="1"/>
  <c r="BM122" s="1"/>
  <c r="BH123"/>
  <c r="BL123" s="1"/>
  <c r="BM123" s="1"/>
  <c r="BH124"/>
  <c r="BL124" s="1"/>
  <c r="BM124" s="1"/>
  <c r="BH125"/>
  <c r="BL125" s="1"/>
  <c r="BM125" s="1"/>
  <c r="BH126"/>
  <c r="BL126" s="1"/>
  <c r="BM126" s="1"/>
  <c r="BH127"/>
  <c r="BL127" s="1"/>
  <c r="BM127" s="1"/>
  <c r="BH128"/>
  <c r="BL128" s="1"/>
  <c r="BM128" s="1"/>
  <c r="BH129"/>
  <c r="BL129" s="1"/>
  <c r="BM129" s="1"/>
  <c r="BH130"/>
  <c r="BL130" s="1"/>
  <c r="BM130" s="1"/>
  <c r="BH131"/>
  <c r="BL131" s="1"/>
  <c r="BM131" s="1"/>
  <c r="R1405" i="22"/>
  <c r="R1404"/>
  <c r="R1403"/>
  <c r="R1402"/>
  <c r="R1401"/>
  <c r="R1400"/>
  <c r="R1399"/>
  <c r="R1380"/>
  <c r="R1378"/>
  <c r="R1379"/>
  <c r="R1387"/>
  <c r="R1386"/>
  <c r="R1385"/>
  <c r="R1384"/>
  <c r="R1383"/>
  <c r="R1382"/>
  <c r="R1381"/>
  <c r="R1377"/>
  <c r="R1376"/>
  <c r="R1375"/>
  <c r="R1374"/>
  <c r="R1388" s="1"/>
  <c r="R1351"/>
  <c r="R1352"/>
  <c r="R1353"/>
  <c r="R1354"/>
  <c r="R1355"/>
  <c r="R1356"/>
  <c r="R1357"/>
  <c r="R1358"/>
  <c r="R1359"/>
  <c r="R1360"/>
  <c r="R1361"/>
  <c r="R1362"/>
  <c r="R1350"/>
  <c r="R1026"/>
  <c r="AI136" i="21"/>
  <c r="AI138" s="1"/>
  <c r="AI140" s="1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4"/>
  <c r="R1338" i="22"/>
  <c r="R1337"/>
  <c r="R1336"/>
  <c r="R1335"/>
  <c r="R1334"/>
  <c r="R1333"/>
  <c r="R1332"/>
  <c r="R1331"/>
  <c r="R1330"/>
  <c r="R1318"/>
  <c r="R1317"/>
  <c r="R1316"/>
  <c r="R1315"/>
  <c r="R1314"/>
  <c r="R1313"/>
  <c r="R1312"/>
  <c r="R1311"/>
  <c r="R1310"/>
  <c r="R1309"/>
  <c r="R1308"/>
  <c r="R1307"/>
  <c r="R1306"/>
  <c r="R1305"/>
  <c r="R1304"/>
  <c r="R1303"/>
  <c r="R1302"/>
  <c r="R1301"/>
  <c r="R1300"/>
  <c r="R1299"/>
  <c r="R1298"/>
  <c r="R1264"/>
  <c r="R1286"/>
  <c r="R1269"/>
  <c r="R1285"/>
  <c r="R1284"/>
  <c r="R1283"/>
  <c r="R1282"/>
  <c r="R1281"/>
  <c r="R1280"/>
  <c r="R1279"/>
  <c r="R1278"/>
  <c r="R1277"/>
  <c r="R1276"/>
  <c r="R1275"/>
  <c r="R1274"/>
  <c r="R1273"/>
  <c r="R1272"/>
  <c r="R1271"/>
  <c r="R1270"/>
  <c r="R1268"/>
  <c r="R1267"/>
  <c r="R1266"/>
  <c r="R1265"/>
  <c r="BI76" i="21"/>
  <c r="BI130"/>
  <c r="BI46"/>
  <c r="BI51"/>
  <c r="BI60"/>
  <c r="BI68"/>
  <c r="BI89"/>
  <c r="BI97"/>
  <c r="BI98"/>
  <c r="BI99"/>
  <c r="BI108"/>
  <c r="BI109"/>
  <c r="BI110"/>
  <c r="BI111"/>
  <c r="BI115"/>
  <c r="BI116"/>
  <c r="BI118"/>
  <c r="BI119"/>
  <c r="BI120"/>
  <c r="BI124"/>
  <c r="BI127"/>
  <c r="BI129"/>
  <c r="BI5"/>
  <c r="BI6"/>
  <c r="BI7"/>
  <c r="BI8"/>
  <c r="BI9"/>
  <c r="BI10"/>
  <c r="BI11"/>
  <c r="BI12"/>
  <c r="BI13"/>
  <c r="BI14"/>
  <c r="BI15"/>
  <c r="BI16"/>
  <c r="BI17"/>
  <c r="BI18"/>
  <c r="BI19"/>
  <c r="BI20"/>
  <c r="BI21"/>
  <c r="BI22"/>
  <c r="BI23"/>
  <c r="BI24"/>
  <c r="BI25"/>
  <c r="BI26"/>
  <c r="BI27"/>
  <c r="BI28"/>
  <c r="BI29"/>
  <c r="BI30"/>
  <c r="BI31"/>
  <c r="BI32"/>
  <c r="BI33"/>
  <c r="BI34"/>
  <c r="BI35"/>
  <c r="BI36"/>
  <c r="BI37"/>
  <c r="BI38"/>
  <c r="BI39"/>
  <c r="BI40"/>
  <c r="BI41"/>
  <c r="BI42"/>
  <c r="BI43"/>
  <c r="BI44"/>
  <c r="BI45"/>
  <c r="BI47"/>
  <c r="BI48"/>
  <c r="BI49"/>
  <c r="BI50"/>
  <c r="BI52"/>
  <c r="BI53"/>
  <c r="BI54"/>
  <c r="BI55"/>
  <c r="BI56"/>
  <c r="BI57"/>
  <c r="BI58"/>
  <c r="BI59"/>
  <c r="BI61"/>
  <c r="BI62"/>
  <c r="BI63"/>
  <c r="BI64"/>
  <c r="BI65"/>
  <c r="BI66"/>
  <c r="BI67"/>
  <c r="BI69"/>
  <c r="BI70"/>
  <c r="BI71"/>
  <c r="BI72"/>
  <c r="BI73"/>
  <c r="BI74"/>
  <c r="BI75"/>
  <c r="BI77"/>
  <c r="BI78"/>
  <c r="BI79"/>
  <c r="BI80"/>
  <c r="BI81"/>
  <c r="BI82"/>
  <c r="BI83"/>
  <c r="BI84"/>
  <c r="BI85"/>
  <c r="BI86"/>
  <c r="BI87"/>
  <c r="BI88"/>
  <c r="BI90"/>
  <c r="BI91"/>
  <c r="BI92"/>
  <c r="BI93"/>
  <c r="BI94"/>
  <c r="BI95"/>
  <c r="BI96"/>
  <c r="BI100"/>
  <c r="BI101"/>
  <c r="BI102"/>
  <c r="BI103"/>
  <c r="BI104"/>
  <c r="BI105"/>
  <c r="BI106"/>
  <c r="BI107"/>
  <c r="BI112"/>
  <c r="BI113"/>
  <c r="BI117"/>
  <c r="BI121"/>
  <c r="BI123"/>
  <c r="BI125"/>
  <c r="BI128"/>
  <c r="R1252" i="22"/>
  <c r="R1251"/>
  <c r="R1250"/>
  <c r="R1249"/>
  <c r="R1248"/>
  <c r="R1247"/>
  <c r="R1246"/>
  <c r="R1245"/>
  <c r="R1253" s="1"/>
  <c r="R1218"/>
  <c r="R1214"/>
  <c r="R1211"/>
  <c r="R1212"/>
  <c r="R1213"/>
  <c r="R1215"/>
  <c r="R1216"/>
  <c r="R1217"/>
  <c r="R1219"/>
  <c r="R1220"/>
  <c r="R1221"/>
  <c r="R1222"/>
  <c r="R1223"/>
  <c r="R1224"/>
  <c r="R1225"/>
  <c r="R1226"/>
  <c r="R1227"/>
  <c r="R1228"/>
  <c r="R1229"/>
  <c r="R1230"/>
  <c r="R1231"/>
  <c r="R1232"/>
  <c r="R1188"/>
  <c r="R1189"/>
  <c r="R1184"/>
  <c r="R1185"/>
  <c r="R1186"/>
  <c r="R1187"/>
  <c r="R1190"/>
  <c r="R1191"/>
  <c r="R1192"/>
  <c r="R1193"/>
  <c r="R1198"/>
  <c r="R1197"/>
  <c r="R1196"/>
  <c r="R1195"/>
  <c r="R1194"/>
  <c r="R1183"/>
  <c r="R1182"/>
  <c r="R1181"/>
  <c r="R1180"/>
  <c r="R1179"/>
  <c r="R1178"/>
  <c r="R1165"/>
  <c r="R1164"/>
  <c r="R1163"/>
  <c r="R1162"/>
  <c r="R1161"/>
  <c r="R1160"/>
  <c r="R1159"/>
  <c r="R1158"/>
  <c r="R1157"/>
  <c r="R1156"/>
  <c r="R1155"/>
  <c r="R1154"/>
  <c r="R1153"/>
  <c r="R1140"/>
  <c r="R1137"/>
  <c r="R1135"/>
  <c r="R1136"/>
  <c r="R1139"/>
  <c r="R1138"/>
  <c r="R1134"/>
  <c r="R1133"/>
  <c r="R1132"/>
  <c r="R1131"/>
  <c r="R1130"/>
  <c r="R1129"/>
  <c r="R1128"/>
  <c r="R1127"/>
  <c r="R1126"/>
  <c r="R1125"/>
  <c r="R1124"/>
  <c r="R1123"/>
  <c r="R1096"/>
  <c r="R1097"/>
  <c r="R1098"/>
  <c r="R1099"/>
  <c r="R1100"/>
  <c r="R1101"/>
  <c r="R1102"/>
  <c r="R1103"/>
  <c r="R1104"/>
  <c r="R1105"/>
  <c r="R1106"/>
  <c r="R1107"/>
  <c r="R1108"/>
  <c r="R1109"/>
  <c r="R1110"/>
  <c r="R1095"/>
  <c r="R1111" s="1"/>
  <c r="R1082"/>
  <c r="R1079"/>
  <c r="R1081"/>
  <c r="R1078"/>
  <c r="R1077"/>
  <c r="R1076"/>
  <c r="R1075"/>
  <c r="R1074"/>
  <c r="R1055"/>
  <c r="R1060"/>
  <c r="R1058"/>
  <c r="R1057"/>
  <c r="R1056"/>
  <c r="R1054"/>
  <c r="R1053"/>
  <c r="R1052"/>
  <c r="R1051"/>
  <c r="R1050"/>
  <c r="R1049"/>
  <c r="R1036"/>
  <c r="R1035"/>
  <c r="R1034"/>
  <c r="R1033"/>
  <c r="R1032"/>
  <c r="R1031"/>
  <c r="R1030"/>
  <c r="R1029"/>
  <c r="R1028"/>
  <c r="R1027"/>
  <c r="R1025"/>
  <c r="R1024"/>
  <c r="R1023"/>
  <c r="R1022"/>
  <c r="R1021"/>
  <c r="R1008"/>
  <c r="R1007"/>
  <c r="R1006"/>
  <c r="R1005"/>
  <c r="R1004"/>
  <c r="R1003"/>
  <c r="R1002"/>
  <c r="R990"/>
  <c r="R989"/>
  <c r="R988"/>
  <c r="R987"/>
  <c r="R986"/>
  <c r="R985"/>
  <c r="R984"/>
  <c r="R983"/>
  <c r="R982"/>
  <c r="R981"/>
  <c r="R980"/>
  <c r="R979"/>
  <c r="R949"/>
  <c r="R950"/>
  <c r="R951"/>
  <c r="R952"/>
  <c r="R953"/>
  <c r="R954"/>
  <c r="R955"/>
  <c r="R956"/>
  <c r="R957"/>
  <c r="R958"/>
  <c r="R959"/>
  <c r="R960"/>
  <c r="R961"/>
  <c r="R962"/>
  <c r="R963"/>
  <c r="R964"/>
  <c r="R965"/>
  <c r="R966"/>
  <c r="R967"/>
  <c r="R948"/>
  <c r="R936"/>
  <c r="R928"/>
  <c r="R929"/>
  <c r="R930"/>
  <c r="R931"/>
  <c r="R932"/>
  <c r="R933"/>
  <c r="R934"/>
  <c r="R935"/>
  <c r="R897"/>
  <c r="R898"/>
  <c r="R899"/>
  <c r="R900"/>
  <c r="R901"/>
  <c r="R902"/>
  <c r="R903"/>
  <c r="R904"/>
  <c r="R905"/>
  <c r="R906"/>
  <c r="R907"/>
  <c r="R908"/>
  <c r="R909"/>
  <c r="R910"/>
  <c r="R911"/>
  <c r="R912"/>
  <c r="R913"/>
  <c r="R914"/>
  <c r="R915"/>
  <c r="R896"/>
  <c r="R880"/>
  <c r="R873"/>
  <c r="R874"/>
  <c r="R875"/>
  <c r="R883"/>
  <c r="R882"/>
  <c r="R881"/>
  <c r="R879"/>
  <c r="R878"/>
  <c r="R877"/>
  <c r="R876"/>
  <c r="R872"/>
  <c r="R871"/>
  <c r="R870"/>
  <c r="R869"/>
  <c r="R868"/>
  <c r="R867"/>
  <c r="R866"/>
  <c r="R865"/>
  <c r="R864"/>
  <c r="R863"/>
  <c r="R842"/>
  <c r="R850"/>
  <c r="R849"/>
  <c r="R848"/>
  <c r="R847"/>
  <c r="R846"/>
  <c r="R845"/>
  <c r="R844"/>
  <c r="R843"/>
  <c r="R841"/>
  <c r="R821"/>
  <c r="R822"/>
  <c r="R823"/>
  <c r="R824"/>
  <c r="R825"/>
  <c r="R826"/>
  <c r="R827"/>
  <c r="R828"/>
  <c r="R829"/>
  <c r="R820"/>
  <c r="R808"/>
  <c r="R807"/>
  <c r="R806"/>
  <c r="R805"/>
  <c r="R804"/>
  <c r="R803"/>
  <c r="R802"/>
  <c r="R801"/>
  <c r="R800"/>
  <c r="R799"/>
  <c r="R798"/>
  <c r="R797"/>
  <c r="R796"/>
  <c r="R795"/>
  <c r="R783"/>
  <c r="R782"/>
  <c r="R781"/>
  <c r="R780"/>
  <c r="R779"/>
  <c r="R778"/>
  <c r="R777"/>
  <c r="R758"/>
  <c r="R765"/>
  <c r="R764"/>
  <c r="R763"/>
  <c r="R762"/>
  <c r="R761"/>
  <c r="R760"/>
  <c r="R759"/>
  <c r="R757"/>
  <c r="R756"/>
  <c r="R755"/>
  <c r="R754"/>
  <c r="R753"/>
  <c r="R752"/>
  <c r="R751"/>
  <c r="R750"/>
  <c r="R715"/>
  <c r="R738"/>
  <c r="R732"/>
  <c r="R716"/>
  <c r="R717"/>
  <c r="R718"/>
  <c r="R719"/>
  <c r="R720"/>
  <c r="R721"/>
  <c r="R722"/>
  <c r="R723"/>
  <c r="R724"/>
  <c r="R725"/>
  <c r="R726"/>
  <c r="R727"/>
  <c r="R728"/>
  <c r="R729"/>
  <c r="R730"/>
  <c r="R731"/>
  <c r="R733"/>
  <c r="R734"/>
  <c r="R735"/>
  <c r="R736"/>
  <c r="R737"/>
  <c r="R703"/>
  <c r="R702"/>
  <c r="R701"/>
  <c r="R700"/>
  <c r="R699"/>
  <c r="R698"/>
  <c r="R697"/>
  <c r="R672"/>
  <c r="R673"/>
  <c r="R674"/>
  <c r="R675"/>
  <c r="R676"/>
  <c r="R677"/>
  <c r="R678"/>
  <c r="R679"/>
  <c r="R680"/>
  <c r="R681"/>
  <c r="R682"/>
  <c r="R683"/>
  <c r="R684"/>
  <c r="R647"/>
  <c r="R671"/>
  <c r="R640"/>
  <c r="R641"/>
  <c r="R642"/>
  <c r="R643"/>
  <c r="R644"/>
  <c r="R645"/>
  <c r="R646"/>
  <c r="R648"/>
  <c r="R649"/>
  <c r="R650"/>
  <c r="R651"/>
  <c r="R652"/>
  <c r="R653"/>
  <c r="R654"/>
  <c r="R655"/>
  <c r="R656"/>
  <c r="R657"/>
  <c r="R658"/>
  <c r="R639"/>
  <c r="F535" i="26" l="1"/>
  <c r="G535" s="1"/>
  <c r="BI126" i="21"/>
  <c r="BI122"/>
  <c r="BI114"/>
  <c r="R214" i="28"/>
  <c r="W67" i="27"/>
  <c r="V68"/>
  <c r="S62"/>
  <c r="S58"/>
  <c r="S56"/>
  <c r="S54"/>
  <c r="S48"/>
  <c r="S46"/>
  <c r="S44"/>
  <c r="S42"/>
  <c r="S40"/>
  <c r="S38"/>
  <c r="S32"/>
  <c r="S28"/>
  <c r="S22"/>
  <c r="S20"/>
  <c r="S18"/>
  <c r="S14"/>
  <c r="S10"/>
  <c r="W59"/>
  <c r="W57"/>
  <c r="W55"/>
  <c r="W53"/>
  <c r="W47"/>
  <c r="W43"/>
  <c r="W41"/>
  <c r="W39"/>
  <c r="W35"/>
  <c r="W17"/>
  <c r="W13"/>
  <c r="W9"/>
  <c r="R294" i="28"/>
  <c r="R272"/>
  <c r="R245"/>
  <c r="S68" i="27"/>
  <c r="W5"/>
  <c r="W45"/>
  <c r="W24"/>
  <c r="R193" i="28"/>
  <c r="R171"/>
  <c r="R142"/>
  <c r="R124"/>
  <c r="W25" i="27"/>
  <c r="W23"/>
  <c r="R99" i="28"/>
  <c r="R67"/>
  <c r="R48"/>
  <c r="R27"/>
  <c r="E266" i="26"/>
  <c r="E400"/>
  <c r="Y133"/>
  <c r="E133"/>
  <c r="Y400"/>
  <c r="Y266"/>
  <c r="BH132" i="21"/>
  <c r="BI131"/>
  <c r="R1406" i="22"/>
  <c r="R1363"/>
  <c r="BL132" i="21"/>
  <c r="BM132"/>
  <c r="E132"/>
  <c r="R1339" i="22"/>
  <c r="R1319"/>
  <c r="R1287"/>
  <c r="R1233"/>
  <c r="R1199"/>
  <c r="R1037"/>
  <c r="R851"/>
  <c r="R1166"/>
  <c r="R1141"/>
  <c r="R1083"/>
  <c r="R1062"/>
  <c r="R1009"/>
  <c r="R991"/>
  <c r="R968"/>
  <c r="R937"/>
  <c r="R784"/>
  <c r="R916"/>
  <c r="R884"/>
  <c r="R830"/>
  <c r="R809"/>
  <c r="R739"/>
  <c r="R766"/>
  <c r="R704"/>
  <c r="R685"/>
  <c r="R659"/>
  <c r="W68" i="27" l="1"/>
  <c r="X68" s="1"/>
  <c r="BO5" i="21"/>
  <c r="BO6"/>
  <c r="BO7"/>
  <c r="BO8"/>
  <c r="BO9"/>
  <c r="BO10"/>
  <c r="BO11"/>
  <c r="BO12"/>
  <c r="BO13"/>
  <c r="BO14"/>
  <c r="BO15"/>
  <c r="BO16"/>
  <c r="BO17"/>
  <c r="BO18"/>
  <c r="BO19"/>
  <c r="BO20"/>
  <c r="BO21"/>
  <c r="BO22"/>
  <c r="BO23"/>
  <c r="BO24"/>
  <c r="BO25"/>
  <c r="BO26"/>
  <c r="BO27"/>
  <c r="BO28"/>
  <c r="BO29"/>
  <c r="BO30"/>
  <c r="BO31"/>
  <c r="BO32"/>
  <c r="BO33"/>
  <c r="BO34"/>
  <c r="BO36"/>
  <c r="BO37"/>
  <c r="BO38"/>
  <c r="BO39"/>
  <c r="BO40"/>
  <c r="BO41"/>
  <c r="BO42"/>
  <c r="BO43"/>
  <c r="BO44"/>
  <c r="BO45"/>
  <c r="BO46"/>
  <c r="BO47"/>
  <c r="BO48"/>
  <c r="BO49"/>
  <c r="BO50"/>
  <c r="BO51"/>
  <c r="BO52"/>
  <c r="BO53"/>
  <c r="BO54"/>
  <c r="BO55"/>
  <c r="BO56"/>
  <c r="BO57"/>
  <c r="BO58"/>
  <c r="BO59"/>
  <c r="BO60"/>
  <c r="BO61"/>
  <c r="BO62"/>
  <c r="BO63"/>
  <c r="BO64"/>
  <c r="BO65"/>
  <c r="BO66"/>
  <c r="BO67"/>
  <c r="BO68"/>
  <c r="BO69"/>
  <c r="BO70"/>
  <c r="BO71"/>
  <c r="BO72"/>
  <c r="BO73"/>
  <c r="BO74"/>
  <c r="BO75"/>
  <c r="BO76"/>
  <c r="BO77"/>
  <c r="BO78"/>
  <c r="BO79"/>
  <c r="BO80"/>
  <c r="BO81"/>
  <c r="BO82"/>
  <c r="BO83"/>
  <c r="BO84"/>
  <c r="BO4"/>
  <c r="R591" i="22"/>
  <c r="L26" i="24"/>
  <c r="BI4" i="21" l="1"/>
  <c r="BI132" s="1"/>
  <c r="BO132"/>
  <c r="R626" i="22" l="1"/>
  <c r="R625"/>
  <c r="R624"/>
  <c r="R623"/>
  <c r="R622"/>
  <c r="R621"/>
  <c r="R620"/>
  <c r="R619"/>
  <c r="R618"/>
  <c r="R617"/>
  <c r="R604"/>
  <c r="R603"/>
  <c r="R602"/>
  <c r="R601"/>
  <c r="R600"/>
  <c r="R599"/>
  <c r="R598"/>
  <c r="R597"/>
  <c r="R596"/>
  <c r="R595"/>
  <c r="R594"/>
  <c r="R593"/>
  <c r="R592"/>
  <c r="R590"/>
  <c r="R589"/>
  <c r="R576"/>
  <c r="R575"/>
  <c r="R574"/>
  <c r="R573"/>
  <c r="R572"/>
  <c r="R571"/>
  <c r="R570"/>
  <c r="R569"/>
  <c r="R568"/>
  <c r="R567"/>
  <c r="R566"/>
  <c r="R565"/>
  <c r="R564"/>
  <c r="R563"/>
  <c r="R562"/>
  <c r="R561"/>
  <c r="R560"/>
  <c r="R559"/>
  <c r="R495"/>
  <c r="R546"/>
  <c r="R545"/>
  <c r="R544"/>
  <c r="R543"/>
  <c r="R542"/>
  <c r="R541"/>
  <c r="R540"/>
  <c r="R510"/>
  <c r="R511"/>
  <c r="R512"/>
  <c r="R513"/>
  <c r="R514"/>
  <c r="R515"/>
  <c r="R516"/>
  <c r="R517"/>
  <c r="R518"/>
  <c r="R519"/>
  <c r="R520"/>
  <c r="R521"/>
  <c r="R522"/>
  <c r="R523"/>
  <c r="R524"/>
  <c r="R525"/>
  <c r="R526"/>
  <c r="R527"/>
  <c r="R509"/>
  <c r="R476"/>
  <c r="R477"/>
  <c r="R478"/>
  <c r="R479"/>
  <c r="R480"/>
  <c r="R481"/>
  <c r="R482"/>
  <c r="R483"/>
  <c r="R484"/>
  <c r="R485"/>
  <c r="R486"/>
  <c r="R487"/>
  <c r="R488"/>
  <c r="R489"/>
  <c r="R490"/>
  <c r="R491"/>
  <c r="R492"/>
  <c r="R493"/>
  <c r="R494"/>
  <c r="R496"/>
  <c r="R475"/>
  <c r="R462"/>
  <c r="R461"/>
  <c r="R460"/>
  <c r="R459"/>
  <c r="R458"/>
  <c r="R457"/>
  <c r="R444"/>
  <c r="R443"/>
  <c r="R442"/>
  <c r="R441"/>
  <c r="R440"/>
  <c r="R439"/>
  <c r="R426"/>
  <c r="R417"/>
  <c r="R418"/>
  <c r="R419"/>
  <c r="R420"/>
  <c r="R421"/>
  <c r="R422"/>
  <c r="R423"/>
  <c r="R424"/>
  <c r="R425"/>
  <c r="R416"/>
  <c r="E141" i="21" l="1"/>
  <c r="R627" i="22"/>
  <c r="R577"/>
  <c r="R605"/>
  <c r="R497"/>
  <c r="R463"/>
  <c r="R547"/>
  <c r="R427"/>
  <c r="R528"/>
  <c r="R445"/>
  <c r="R396" l="1"/>
  <c r="R397"/>
  <c r="R398"/>
  <c r="R399"/>
  <c r="R400"/>
  <c r="R401"/>
  <c r="R402"/>
  <c r="R403"/>
  <c r="R395"/>
  <c r="R374"/>
  <c r="R375"/>
  <c r="R366"/>
  <c r="R367"/>
  <c r="R368"/>
  <c r="R369"/>
  <c r="R370"/>
  <c r="R371"/>
  <c r="R372"/>
  <c r="R373"/>
  <c r="R376"/>
  <c r="R377"/>
  <c r="R378"/>
  <c r="R379"/>
  <c r="R380"/>
  <c r="R381"/>
  <c r="R382"/>
  <c r="R346"/>
  <c r="R345"/>
  <c r="R344"/>
  <c r="R365"/>
  <c r="R352"/>
  <c r="R351"/>
  <c r="R350"/>
  <c r="R349"/>
  <c r="R348"/>
  <c r="R347"/>
  <c r="R343"/>
  <c r="R342"/>
  <c r="R341"/>
  <c r="R340"/>
  <c r="R321"/>
  <c r="R322"/>
  <c r="R323"/>
  <c r="R324"/>
  <c r="R325"/>
  <c r="R326"/>
  <c r="R327"/>
  <c r="R320"/>
  <c r="R304"/>
  <c r="R307"/>
  <c r="R306"/>
  <c r="R305"/>
  <c r="R303"/>
  <c r="R302"/>
  <c r="R301"/>
  <c r="R300"/>
  <c r="R299"/>
  <c r="R298"/>
  <c r="R297"/>
  <c r="R296"/>
  <c r="R295"/>
  <c r="R294"/>
  <c r="R293"/>
  <c r="R292"/>
  <c r="R291"/>
  <c r="R272"/>
  <c r="R265"/>
  <c r="R271"/>
  <c r="R266"/>
  <c r="R262"/>
  <c r="R278"/>
  <c r="R277"/>
  <c r="R276"/>
  <c r="R275"/>
  <c r="R274"/>
  <c r="R273"/>
  <c r="R270"/>
  <c r="R269"/>
  <c r="R268"/>
  <c r="R267"/>
  <c r="R264"/>
  <c r="R263"/>
  <c r="R261"/>
  <c r="R260"/>
  <c r="R259"/>
  <c r="R258"/>
  <c r="R257"/>
  <c r="BM133" i="21" l="1"/>
  <c r="R404" i="22"/>
  <c r="R308"/>
  <c r="R383"/>
  <c r="R353"/>
  <c r="R328"/>
  <c r="R279"/>
  <c r="R243"/>
  <c r="R242"/>
  <c r="R241"/>
  <c r="R240"/>
  <c r="R239"/>
  <c r="R238"/>
  <c r="R237"/>
  <c r="R236"/>
  <c r="R223"/>
  <c r="R222"/>
  <c r="R221"/>
  <c r="R220"/>
  <c r="R219"/>
  <c r="R218"/>
  <c r="R217"/>
  <c r="R216"/>
  <c r="R215"/>
  <c r="R214"/>
  <c r="R213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179"/>
  <c r="G43" i="23"/>
  <c r="G42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3"/>
  <c r="R166" i="22"/>
  <c r="R165"/>
  <c r="R164"/>
  <c r="R163"/>
  <c r="R162"/>
  <c r="R161"/>
  <c r="R160"/>
  <c r="R159"/>
  <c r="R158"/>
  <c r="R134"/>
  <c r="R130"/>
  <c r="R131"/>
  <c r="R132"/>
  <c r="R133"/>
  <c r="R135"/>
  <c r="R136"/>
  <c r="R137"/>
  <c r="R138"/>
  <c r="R139"/>
  <c r="R140"/>
  <c r="R141"/>
  <c r="R142"/>
  <c r="R143"/>
  <c r="R144"/>
  <c r="R145"/>
  <c r="R129"/>
  <c r="R100"/>
  <c r="R107"/>
  <c r="R108"/>
  <c r="R109"/>
  <c r="R110"/>
  <c r="R116"/>
  <c r="R115"/>
  <c r="R114"/>
  <c r="R113"/>
  <c r="R112"/>
  <c r="R111"/>
  <c r="R106"/>
  <c r="R105"/>
  <c r="R104"/>
  <c r="R103"/>
  <c r="R102"/>
  <c r="R101"/>
  <c r="R99"/>
  <c r="R98"/>
  <c r="R97"/>
  <c r="R96"/>
  <c r="R95"/>
  <c r="R82"/>
  <c r="R81"/>
  <c r="R80"/>
  <c r="R79"/>
  <c r="R78"/>
  <c r="R77"/>
  <c r="R76"/>
  <c r="R75"/>
  <c r="R74"/>
  <c r="R73"/>
  <c r="R72"/>
  <c r="R71"/>
  <c r="R54"/>
  <c r="R53"/>
  <c r="R58"/>
  <c r="R57"/>
  <c r="R56"/>
  <c r="R55"/>
  <c r="R52"/>
  <c r="R51"/>
  <c r="R50"/>
  <c r="R49"/>
  <c r="R48"/>
  <c r="R47"/>
  <c r="R46"/>
  <c r="R45"/>
  <c r="R44"/>
  <c r="R43"/>
  <c r="R18"/>
  <c r="R28"/>
  <c r="R29"/>
  <c r="R30"/>
  <c r="R27"/>
  <c r="R26"/>
  <c r="R25"/>
  <c r="R24"/>
  <c r="R23"/>
  <c r="R22"/>
  <c r="R21"/>
  <c r="R20"/>
  <c r="R19"/>
  <c r="R17"/>
  <c r="R16"/>
  <c r="R15"/>
  <c r="R14"/>
  <c r="R13"/>
  <c r="R12"/>
  <c r="AE10" i="20"/>
  <c r="AF10" s="1"/>
  <c r="AE34"/>
  <c r="AF34" s="1"/>
  <c r="AE99"/>
  <c r="AF99" s="1"/>
  <c r="AE103"/>
  <c r="AF103" s="1"/>
  <c r="AE104"/>
  <c r="AF104" s="1"/>
  <c r="AE126"/>
  <c r="AF126" s="1"/>
  <c r="AE140"/>
  <c r="AF140" s="1"/>
  <c r="AE141"/>
  <c r="AF141" s="1"/>
  <c r="AE142"/>
  <c r="AF142" s="1"/>
  <c r="AE143"/>
  <c r="AF143" s="1"/>
  <c r="AE145"/>
  <c r="AF145" s="1"/>
  <c r="AE147"/>
  <c r="AF147" s="1"/>
  <c r="AE149"/>
  <c r="AF149" s="1"/>
  <c r="AE150"/>
  <c r="AF150" s="1"/>
  <c r="AE151"/>
  <c r="AF151" s="1"/>
  <c r="AE152"/>
  <c r="AF152" s="1"/>
  <c r="AE153"/>
  <c r="AF153" s="1"/>
  <c r="AE154"/>
  <c r="AF154" s="1"/>
  <c r="AE155"/>
  <c r="AF155" s="1"/>
  <c r="AE156"/>
  <c r="AF156" s="1"/>
  <c r="AE157"/>
  <c r="AF157" s="1"/>
  <c r="O483"/>
  <c r="O484"/>
  <c r="O485"/>
  <c r="O486"/>
  <c r="O487"/>
  <c r="O488"/>
  <c r="O489"/>
  <c r="O490"/>
  <c r="O491"/>
  <c r="O492"/>
  <c r="O493"/>
  <c r="O494"/>
  <c r="O495"/>
  <c r="O496"/>
  <c r="O497"/>
  <c r="O498"/>
  <c r="O499"/>
  <c r="O500"/>
  <c r="O501"/>
  <c r="O502"/>
  <c r="O503"/>
  <c r="O504"/>
  <c r="O505"/>
  <c r="O506"/>
  <c r="O507"/>
  <c r="O508"/>
  <c r="O509"/>
  <c r="O510"/>
  <c r="O511"/>
  <c r="O512"/>
  <c r="O513"/>
  <c r="O514"/>
  <c r="O515"/>
  <c r="O516"/>
  <c r="O517"/>
  <c r="O518"/>
  <c r="O519"/>
  <c r="O520"/>
  <c r="O521"/>
  <c r="O522"/>
  <c r="O523"/>
  <c r="O524"/>
  <c r="O525"/>
  <c r="O526"/>
  <c r="O527"/>
  <c r="O528"/>
  <c r="O529"/>
  <c r="O530"/>
  <c r="O531"/>
  <c r="O532"/>
  <c r="O533"/>
  <c r="O534"/>
  <c r="O535"/>
  <c r="O536"/>
  <c r="O537"/>
  <c r="O538"/>
  <c r="O539"/>
  <c r="O540"/>
  <c r="O541"/>
  <c r="O542"/>
  <c r="O543"/>
  <c r="O544"/>
  <c r="O545"/>
  <c r="O546"/>
  <c r="O547"/>
  <c r="O548"/>
  <c r="O549"/>
  <c r="O550"/>
  <c r="O551"/>
  <c r="O552"/>
  <c r="O553"/>
  <c r="O554"/>
  <c r="O555"/>
  <c r="O556"/>
  <c r="O557"/>
  <c r="O558"/>
  <c r="O559"/>
  <c r="O560"/>
  <c r="O561"/>
  <c r="O562"/>
  <c r="O563"/>
  <c r="O564"/>
  <c r="O565"/>
  <c r="O566"/>
  <c r="O567"/>
  <c r="O568"/>
  <c r="O569"/>
  <c r="O570"/>
  <c r="O571"/>
  <c r="O572"/>
  <c r="O573"/>
  <c r="O574"/>
  <c r="O575"/>
  <c r="O576"/>
  <c r="O577"/>
  <c r="O578"/>
  <c r="O579"/>
  <c r="O580"/>
  <c r="O581"/>
  <c r="O582"/>
  <c r="O583"/>
  <c r="O584"/>
  <c r="O585"/>
  <c r="O586"/>
  <c r="O587"/>
  <c r="O588"/>
  <c r="O589"/>
  <c r="O590"/>
  <c r="O591"/>
  <c r="O592"/>
  <c r="O593"/>
  <c r="O594"/>
  <c r="O595"/>
  <c r="O596"/>
  <c r="O597"/>
  <c r="O598"/>
  <c r="O599"/>
  <c r="O600"/>
  <c r="O601"/>
  <c r="O602"/>
  <c r="O603"/>
  <c r="O604"/>
  <c r="O605"/>
  <c r="O606"/>
  <c r="O607"/>
  <c r="O608"/>
  <c r="O609"/>
  <c r="O610"/>
  <c r="O611"/>
  <c r="O612"/>
  <c r="O613"/>
  <c r="O614"/>
  <c r="O615"/>
  <c r="O616"/>
  <c r="O617"/>
  <c r="O618"/>
  <c r="O619"/>
  <c r="O620"/>
  <c r="O621"/>
  <c r="O622"/>
  <c r="O623"/>
  <c r="O624"/>
  <c r="O625"/>
  <c r="O626"/>
  <c r="O627"/>
  <c r="O628"/>
  <c r="O629"/>
  <c r="O630"/>
  <c r="O631"/>
  <c r="O632"/>
  <c r="O633"/>
  <c r="O634"/>
  <c r="O635"/>
  <c r="O482"/>
  <c r="K483"/>
  <c r="K484"/>
  <c r="K485"/>
  <c r="K486"/>
  <c r="K487"/>
  <c r="K488"/>
  <c r="K489"/>
  <c r="K490"/>
  <c r="K491"/>
  <c r="K492"/>
  <c r="K493"/>
  <c r="K494"/>
  <c r="K495"/>
  <c r="K496"/>
  <c r="K497"/>
  <c r="K498"/>
  <c r="K499"/>
  <c r="K500"/>
  <c r="K501"/>
  <c r="K502"/>
  <c r="K503"/>
  <c r="K504"/>
  <c r="K505"/>
  <c r="K506"/>
  <c r="K507"/>
  <c r="K508"/>
  <c r="K509"/>
  <c r="K510"/>
  <c r="K511"/>
  <c r="K512"/>
  <c r="K513"/>
  <c r="K514"/>
  <c r="K515"/>
  <c r="K516"/>
  <c r="K517"/>
  <c r="K518"/>
  <c r="K519"/>
  <c r="K520"/>
  <c r="K521"/>
  <c r="K522"/>
  <c r="K523"/>
  <c r="K524"/>
  <c r="K525"/>
  <c r="K526"/>
  <c r="K527"/>
  <c r="K528"/>
  <c r="K529"/>
  <c r="K530"/>
  <c r="K531"/>
  <c r="K532"/>
  <c r="K533"/>
  <c r="K534"/>
  <c r="K535"/>
  <c r="K536"/>
  <c r="K537"/>
  <c r="K538"/>
  <c r="K539"/>
  <c r="K540"/>
  <c r="K541"/>
  <c r="K542"/>
  <c r="K543"/>
  <c r="K544"/>
  <c r="K545"/>
  <c r="K546"/>
  <c r="K547"/>
  <c r="K548"/>
  <c r="K549"/>
  <c r="K550"/>
  <c r="K551"/>
  <c r="K552"/>
  <c r="K553"/>
  <c r="K554"/>
  <c r="K555"/>
  <c r="K556"/>
  <c r="K557"/>
  <c r="K558"/>
  <c r="K559"/>
  <c r="K560"/>
  <c r="K561"/>
  <c r="K562"/>
  <c r="K563"/>
  <c r="K564"/>
  <c r="K565"/>
  <c r="K566"/>
  <c r="K567"/>
  <c r="K568"/>
  <c r="K569"/>
  <c r="K570"/>
  <c r="K571"/>
  <c r="K572"/>
  <c r="K573"/>
  <c r="K574"/>
  <c r="K575"/>
  <c r="K576"/>
  <c r="K577"/>
  <c r="K578"/>
  <c r="K579"/>
  <c r="K580"/>
  <c r="K581"/>
  <c r="K582"/>
  <c r="K583"/>
  <c r="K584"/>
  <c r="K585"/>
  <c r="K586"/>
  <c r="K587"/>
  <c r="K588"/>
  <c r="K589"/>
  <c r="K590"/>
  <c r="K591"/>
  <c r="K592"/>
  <c r="K593"/>
  <c r="K594"/>
  <c r="K595"/>
  <c r="K596"/>
  <c r="K597"/>
  <c r="K598"/>
  <c r="K599"/>
  <c r="K600"/>
  <c r="K601"/>
  <c r="K602"/>
  <c r="K603"/>
  <c r="K604"/>
  <c r="K605"/>
  <c r="K606"/>
  <c r="K607"/>
  <c r="K608"/>
  <c r="K609"/>
  <c r="K610"/>
  <c r="K611"/>
  <c r="K612"/>
  <c r="K613"/>
  <c r="K614"/>
  <c r="K615"/>
  <c r="K616"/>
  <c r="K617"/>
  <c r="K618"/>
  <c r="K619"/>
  <c r="K620"/>
  <c r="K621"/>
  <c r="K622"/>
  <c r="K623"/>
  <c r="K624"/>
  <c r="K625"/>
  <c r="K626"/>
  <c r="K627"/>
  <c r="K628"/>
  <c r="K629"/>
  <c r="K630"/>
  <c r="K631"/>
  <c r="K632"/>
  <c r="K633"/>
  <c r="K634"/>
  <c r="K635"/>
  <c r="K482"/>
  <c r="M483"/>
  <c r="M484"/>
  <c r="M485"/>
  <c r="M486"/>
  <c r="M487"/>
  <c r="M488"/>
  <c r="M489"/>
  <c r="M490"/>
  <c r="M491"/>
  <c r="M492"/>
  <c r="M493"/>
  <c r="M494"/>
  <c r="M495"/>
  <c r="M496"/>
  <c r="M497"/>
  <c r="M498"/>
  <c r="M499"/>
  <c r="M500"/>
  <c r="M501"/>
  <c r="M502"/>
  <c r="M503"/>
  <c r="M504"/>
  <c r="M505"/>
  <c r="M506"/>
  <c r="M507"/>
  <c r="M508"/>
  <c r="M509"/>
  <c r="M510"/>
  <c r="M511"/>
  <c r="M512"/>
  <c r="M513"/>
  <c r="M514"/>
  <c r="M515"/>
  <c r="M516"/>
  <c r="M517"/>
  <c r="M518"/>
  <c r="M519"/>
  <c r="M520"/>
  <c r="M521"/>
  <c r="M522"/>
  <c r="M523"/>
  <c r="M524"/>
  <c r="M525"/>
  <c r="M526"/>
  <c r="M527"/>
  <c r="M528"/>
  <c r="M529"/>
  <c r="M530"/>
  <c r="M531"/>
  <c r="M532"/>
  <c r="M533"/>
  <c r="M534"/>
  <c r="M535"/>
  <c r="M536"/>
  <c r="M537"/>
  <c r="M538"/>
  <c r="M539"/>
  <c r="M540"/>
  <c r="M541"/>
  <c r="M542"/>
  <c r="M543"/>
  <c r="M544"/>
  <c r="M545"/>
  <c r="M546"/>
  <c r="M547"/>
  <c r="M548"/>
  <c r="M549"/>
  <c r="M550"/>
  <c r="M551"/>
  <c r="M552"/>
  <c r="M553"/>
  <c r="M554"/>
  <c r="M555"/>
  <c r="M556"/>
  <c r="M557"/>
  <c r="M558"/>
  <c r="M559"/>
  <c r="M560"/>
  <c r="M561"/>
  <c r="M562"/>
  <c r="M563"/>
  <c r="M564"/>
  <c r="M565"/>
  <c r="M566"/>
  <c r="M567"/>
  <c r="M568"/>
  <c r="M569"/>
  <c r="M570"/>
  <c r="M571"/>
  <c r="M572"/>
  <c r="M573"/>
  <c r="M574"/>
  <c r="M575"/>
  <c r="M576"/>
  <c r="M577"/>
  <c r="M578"/>
  <c r="M579"/>
  <c r="M580"/>
  <c r="M581"/>
  <c r="M582"/>
  <c r="M583"/>
  <c r="M584"/>
  <c r="M585"/>
  <c r="M586"/>
  <c r="M587"/>
  <c r="M588"/>
  <c r="M589"/>
  <c r="M590"/>
  <c r="M591"/>
  <c r="M592"/>
  <c r="M593"/>
  <c r="M594"/>
  <c r="M595"/>
  <c r="M596"/>
  <c r="M597"/>
  <c r="M598"/>
  <c r="M599"/>
  <c r="M600"/>
  <c r="M601"/>
  <c r="M602"/>
  <c r="M603"/>
  <c r="M604"/>
  <c r="M605"/>
  <c r="M606"/>
  <c r="M607"/>
  <c r="M608"/>
  <c r="M609"/>
  <c r="M610"/>
  <c r="M611"/>
  <c r="M612"/>
  <c r="M613"/>
  <c r="M614"/>
  <c r="M615"/>
  <c r="M616"/>
  <c r="M617"/>
  <c r="M618"/>
  <c r="M619"/>
  <c r="M620"/>
  <c r="M621"/>
  <c r="M622"/>
  <c r="M623"/>
  <c r="M624"/>
  <c r="M625"/>
  <c r="M626"/>
  <c r="M627"/>
  <c r="M628"/>
  <c r="M629"/>
  <c r="M630"/>
  <c r="M631"/>
  <c r="M632"/>
  <c r="M633"/>
  <c r="M634"/>
  <c r="M635"/>
  <c r="M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I510"/>
  <c r="I511"/>
  <c r="I512"/>
  <c r="I513"/>
  <c r="I514"/>
  <c r="I515"/>
  <c r="I516"/>
  <c r="I517"/>
  <c r="I518"/>
  <c r="I519"/>
  <c r="I520"/>
  <c r="I521"/>
  <c r="I522"/>
  <c r="I523"/>
  <c r="I524"/>
  <c r="I525"/>
  <c r="I526"/>
  <c r="I527"/>
  <c r="I528"/>
  <c r="I529"/>
  <c r="I530"/>
  <c r="I531"/>
  <c r="I532"/>
  <c r="I533"/>
  <c r="I534"/>
  <c r="I535"/>
  <c r="I536"/>
  <c r="I537"/>
  <c r="I538"/>
  <c r="I539"/>
  <c r="I540"/>
  <c r="I541"/>
  <c r="I542"/>
  <c r="I543"/>
  <c r="I544"/>
  <c r="I545"/>
  <c r="I546"/>
  <c r="I547"/>
  <c r="I548"/>
  <c r="I549"/>
  <c r="I550"/>
  <c r="I551"/>
  <c r="I552"/>
  <c r="I553"/>
  <c r="I554"/>
  <c r="I555"/>
  <c r="I556"/>
  <c r="I557"/>
  <c r="I558"/>
  <c r="I559"/>
  <c r="I560"/>
  <c r="I561"/>
  <c r="I562"/>
  <c r="I563"/>
  <c r="I564"/>
  <c r="I565"/>
  <c r="I566"/>
  <c r="I567"/>
  <c r="I568"/>
  <c r="I569"/>
  <c r="I570"/>
  <c r="I571"/>
  <c r="I572"/>
  <c r="I573"/>
  <c r="I574"/>
  <c r="I575"/>
  <c r="I576"/>
  <c r="I577"/>
  <c r="I578"/>
  <c r="I579"/>
  <c r="I580"/>
  <c r="I581"/>
  <c r="I582"/>
  <c r="I583"/>
  <c r="I584"/>
  <c r="I585"/>
  <c r="I586"/>
  <c r="I587"/>
  <c r="I588"/>
  <c r="I589"/>
  <c r="I590"/>
  <c r="I591"/>
  <c r="I592"/>
  <c r="I593"/>
  <c r="I594"/>
  <c r="I595"/>
  <c r="I596"/>
  <c r="I597"/>
  <c r="I598"/>
  <c r="I599"/>
  <c r="I600"/>
  <c r="I601"/>
  <c r="I602"/>
  <c r="I603"/>
  <c r="I604"/>
  <c r="I605"/>
  <c r="I606"/>
  <c r="I607"/>
  <c r="I608"/>
  <c r="I609"/>
  <c r="I610"/>
  <c r="I611"/>
  <c r="I612"/>
  <c r="I613"/>
  <c r="I614"/>
  <c r="I615"/>
  <c r="I616"/>
  <c r="I617"/>
  <c r="I618"/>
  <c r="I619"/>
  <c r="I620"/>
  <c r="I621"/>
  <c r="I622"/>
  <c r="I623"/>
  <c r="I624"/>
  <c r="I625"/>
  <c r="I626"/>
  <c r="I627"/>
  <c r="I628"/>
  <c r="I629"/>
  <c r="I630"/>
  <c r="I631"/>
  <c r="I632"/>
  <c r="I633"/>
  <c r="I634"/>
  <c r="I635"/>
  <c r="I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482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513"/>
  <c r="AA455"/>
  <c r="AA458"/>
  <c r="AA459"/>
  <c r="AA460"/>
  <c r="AA461"/>
  <c r="AA462"/>
  <c r="AA463"/>
  <c r="AA464"/>
  <c r="AA465"/>
  <c r="AA466"/>
  <c r="AA467"/>
  <c r="AA468"/>
  <c r="AA469"/>
  <c r="AA470"/>
  <c r="AA471"/>
  <c r="AA472"/>
  <c r="AA473"/>
  <c r="AA474"/>
  <c r="AA475"/>
  <c r="Z476"/>
  <c r="AF458"/>
  <c r="AF459"/>
  <c r="AF460"/>
  <c r="AF461"/>
  <c r="AF462"/>
  <c r="AF463"/>
  <c r="AF464"/>
  <c r="AF465"/>
  <c r="AF466"/>
  <c r="AF467"/>
  <c r="AF468"/>
  <c r="AF469"/>
  <c r="AF470"/>
  <c r="AF471"/>
  <c r="AF472"/>
  <c r="AF473"/>
  <c r="AF474"/>
  <c r="AF475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322"/>
  <c r="AF299"/>
  <c r="AF300"/>
  <c r="AF301"/>
  <c r="AF302"/>
  <c r="AF303"/>
  <c r="AF304"/>
  <c r="AF305"/>
  <c r="AF306"/>
  <c r="AF307"/>
  <c r="AF308"/>
  <c r="AF309"/>
  <c r="AF310"/>
  <c r="AF311"/>
  <c r="AF312"/>
  <c r="AF313"/>
  <c r="AF314"/>
  <c r="AF315"/>
  <c r="AF316"/>
  <c r="AB164"/>
  <c r="AB167"/>
  <c r="AB168"/>
  <c r="AB169"/>
  <c r="AB174"/>
  <c r="AB176"/>
  <c r="AB180"/>
  <c r="AB188"/>
  <c r="AB190"/>
  <c r="AB193"/>
  <c r="AB195"/>
  <c r="AB196"/>
  <c r="AB198"/>
  <c r="AB200"/>
  <c r="AB201"/>
  <c r="AB202"/>
  <c r="AB204"/>
  <c r="AB205"/>
  <c r="AB207"/>
  <c r="AB208"/>
  <c r="AB209"/>
  <c r="AB210"/>
  <c r="AB214"/>
  <c r="AB215"/>
  <c r="AB218"/>
  <c r="AB219"/>
  <c r="AB220"/>
  <c r="AB222"/>
  <c r="AB223"/>
  <c r="AB229"/>
  <c r="AB230"/>
  <c r="AB232"/>
  <c r="AB233"/>
  <c r="AB234"/>
  <c r="AB236"/>
  <c r="AB240"/>
  <c r="AB241"/>
  <c r="AB247"/>
  <c r="AB250"/>
  <c r="AB255"/>
  <c r="AB257"/>
  <c r="AB259"/>
  <c r="AB261"/>
  <c r="AB265"/>
  <c r="AB266"/>
  <c r="AB269"/>
  <c r="AB270"/>
  <c r="AB271"/>
  <c r="AB272"/>
  <c r="AB273"/>
  <c r="AB274"/>
  <c r="AB275"/>
  <c r="AB279"/>
  <c r="AB280"/>
  <c r="AB283"/>
  <c r="AB284"/>
  <c r="AB289"/>
  <c r="AB291"/>
  <c r="AB292"/>
  <c r="AB296"/>
  <c r="AB298"/>
  <c r="AB299"/>
  <c r="AB300"/>
  <c r="AB301"/>
  <c r="AB302"/>
  <c r="AB303"/>
  <c r="AB304"/>
  <c r="AB305"/>
  <c r="AB306"/>
  <c r="AB308"/>
  <c r="AB309"/>
  <c r="AB310"/>
  <c r="AB311"/>
  <c r="AB312"/>
  <c r="AB313"/>
  <c r="AB314"/>
  <c r="AB315"/>
  <c r="AB316"/>
  <c r="AB163"/>
  <c r="AA165"/>
  <c r="AB165" s="1"/>
  <c r="AA166"/>
  <c r="AB166" s="1"/>
  <c r="AA170"/>
  <c r="AB170" s="1"/>
  <c r="AA171"/>
  <c r="AB171" s="1"/>
  <c r="AA172"/>
  <c r="AB172" s="1"/>
  <c r="AA173"/>
  <c r="AB173" s="1"/>
  <c r="AA175"/>
  <c r="AB175" s="1"/>
  <c r="AA177"/>
  <c r="AB177" s="1"/>
  <c r="AA178"/>
  <c r="AB178" s="1"/>
  <c r="AA179"/>
  <c r="AB179" s="1"/>
  <c r="AA181"/>
  <c r="AB181" s="1"/>
  <c r="AA182"/>
  <c r="AB182" s="1"/>
  <c r="AA183"/>
  <c r="AB183" s="1"/>
  <c r="AA184"/>
  <c r="AB184" s="1"/>
  <c r="AA185"/>
  <c r="AB185" s="1"/>
  <c r="AA186"/>
  <c r="AB186" s="1"/>
  <c r="AA187"/>
  <c r="AB187" s="1"/>
  <c r="AA189"/>
  <c r="AB189" s="1"/>
  <c r="AA191"/>
  <c r="AB191" s="1"/>
  <c r="AA192"/>
  <c r="AB192" s="1"/>
  <c r="AA194"/>
  <c r="AB194" s="1"/>
  <c r="AA197"/>
  <c r="AB197" s="1"/>
  <c r="AA199"/>
  <c r="AB199" s="1"/>
  <c r="AA203"/>
  <c r="AB203" s="1"/>
  <c r="AA206"/>
  <c r="AB206" s="1"/>
  <c r="AA211"/>
  <c r="AB211" s="1"/>
  <c r="AA212"/>
  <c r="AB212" s="1"/>
  <c r="AA213"/>
  <c r="AB213" s="1"/>
  <c r="AA216"/>
  <c r="AB216" s="1"/>
  <c r="AA217"/>
  <c r="AB217" s="1"/>
  <c r="AA221"/>
  <c r="AB221" s="1"/>
  <c r="AA224"/>
  <c r="AB224" s="1"/>
  <c r="AA225"/>
  <c r="AB225" s="1"/>
  <c r="AA226"/>
  <c r="AB226" s="1"/>
  <c r="AA227"/>
  <c r="AB227" s="1"/>
  <c r="AA228"/>
  <c r="AB228" s="1"/>
  <c r="AA231"/>
  <c r="AB231" s="1"/>
  <c r="AA235"/>
  <c r="AB235" s="1"/>
  <c r="AA237"/>
  <c r="AB237" s="1"/>
  <c r="AA238"/>
  <c r="AB238" s="1"/>
  <c r="AA239"/>
  <c r="AB239" s="1"/>
  <c r="AA242"/>
  <c r="AB242" s="1"/>
  <c r="AA243"/>
  <c r="AB243" s="1"/>
  <c r="AA244"/>
  <c r="AB244" s="1"/>
  <c r="AA245"/>
  <c r="AB245" s="1"/>
  <c r="AA246"/>
  <c r="AB246" s="1"/>
  <c r="AA248"/>
  <c r="AB248" s="1"/>
  <c r="AA249"/>
  <c r="AB249" s="1"/>
  <c r="AA251"/>
  <c r="AB251" s="1"/>
  <c r="AA252"/>
  <c r="AB252" s="1"/>
  <c r="AA253"/>
  <c r="AB253" s="1"/>
  <c r="AA254"/>
  <c r="AB254" s="1"/>
  <c r="AA256"/>
  <c r="AB256" s="1"/>
  <c r="AA258"/>
  <c r="AB258" s="1"/>
  <c r="AA260"/>
  <c r="AB260" s="1"/>
  <c r="AA262"/>
  <c r="AB262" s="1"/>
  <c r="AA263"/>
  <c r="AB263" s="1"/>
  <c r="AA264"/>
  <c r="AB264" s="1"/>
  <c r="AA267"/>
  <c r="AB267" s="1"/>
  <c r="AA268"/>
  <c r="AB268" s="1"/>
  <c r="AA276"/>
  <c r="AB276" s="1"/>
  <c r="AA277"/>
  <c r="AB277" s="1"/>
  <c r="AA278"/>
  <c r="AB278" s="1"/>
  <c r="AA281"/>
  <c r="AB281" s="1"/>
  <c r="AA282"/>
  <c r="AB282" s="1"/>
  <c r="AA285"/>
  <c r="AB285" s="1"/>
  <c r="AA286"/>
  <c r="AB286" s="1"/>
  <c r="AA287"/>
  <c r="AB287" s="1"/>
  <c r="AA288"/>
  <c r="AB288" s="1"/>
  <c r="AA290"/>
  <c r="AB290" s="1"/>
  <c r="AA293"/>
  <c r="AB293" s="1"/>
  <c r="AA294"/>
  <c r="AB294" s="1"/>
  <c r="AA295"/>
  <c r="AB295" s="1"/>
  <c r="AA297"/>
  <c r="AB297" s="1"/>
  <c r="AA307"/>
  <c r="AB307" s="1"/>
  <c r="AA317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163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4"/>
  <c r="AB10"/>
  <c r="AB34"/>
  <c r="AB99"/>
  <c r="AB103"/>
  <c r="AB104"/>
  <c r="AB126"/>
  <c r="AB140"/>
  <c r="AB141"/>
  <c r="AB142"/>
  <c r="AB143"/>
  <c r="AB145"/>
  <c r="AB147"/>
  <c r="AB149"/>
  <c r="AB150"/>
  <c r="AB151"/>
  <c r="AB152"/>
  <c r="AB153"/>
  <c r="AB154"/>
  <c r="AB155"/>
  <c r="AB156"/>
  <c r="AB157"/>
  <c r="AA4"/>
  <c r="AE4" s="1"/>
  <c r="AF4" s="1"/>
  <c r="AA5"/>
  <c r="AA6"/>
  <c r="AE6" s="1"/>
  <c r="AF6" s="1"/>
  <c r="AA7"/>
  <c r="AA8"/>
  <c r="AE8" s="1"/>
  <c r="AF8" s="1"/>
  <c r="AA9"/>
  <c r="AA11"/>
  <c r="AA12"/>
  <c r="AE12" s="1"/>
  <c r="AF12" s="1"/>
  <c r="AA13"/>
  <c r="AA14"/>
  <c r="AE14" s="1"/>
  <c r="AF14" s="1"/>
  <c r="AA15"/>
  <c r="AA16"/>
  <c r="AE16" s="1"/>
  <c r="AF16" s="1"/>
  <c r="AA17"/>
  <c r="AA18"/>
  <c r="AE18" s="1"/>
  <c r="AF18" s="1"/>
  <c r="AA19"/>
  <c r="AA20"/>
  <c r="AE20" s="1"/>
  <c r="AF20" s="1"/>
  <c r="AA21"/>
  <c r="AA22"/>
  <c r="AE22" s="1"/>
  <c r="AF22" s="1"/>
  <c r="AA23"/>
  <c r="AA24"/>
  <c r="AE24" s="1"/>
  <c r="AF24" s="1"/>
  <c r="AA25"/>
  <c r="AA26"/>
  <c r="AE26" s="1"/>
  <c r="AF26" s="1"/>
  <c r="AA27"/>
  <c r="AA28"/>
  <c r="AE28" s="1"/>
  <c r="AF28" s="1"/>
  <c r="AA29"/>
  <c r="AA30"/>
  <c r="AE30" s="1"/>
  <c r="AF30" s="1"/>
  <c r="AA31"/>
  <c r="AA32"/>
  <c r="AE32" s="1"/>
  <c r="AF32" s="1"/>
  <c r="AA33"/>
  <c r="AA35"/>
  <c r="AA36"/>
  <c r="AE36" s="1"/>
  <c r="AF36" s="1"/>
  <c r="AA37"/>
  <c r="AA38"/>
  <c r="AE38" s="1"/>
  <c r="AF38" s="1"/>
  <c r="AA39"/>
  <c r="AA40"/>
  <c r="AE40" s="1"/>
  <c r="AF40" s="1"/>
  <c r="AA41"/>
  <c r="AA42"/>
  <c r="AE42" s="1"/>
  <c r="AF42" s="1"/>
  <c r="AA43"/>
  <c r="AA44"/>
  <c r="AE44" s="1"/>
  <c r="AF44" s="1"/>
  <c r="AA45"/>
  <c r="AA46"/>
  <c r="AE46" s="1"/>
  <c r="AF46" s="1"/>
  <c r="AA47"/>
  <c r="AA48"/>
  <c r="AE48" s="1"/>
  <c r="AF48" s="1"/>
  <c r="AA49"/>
  <c r="AA50"/>
  <c r="AE50" s="1"/>
  <c r="AF50" s="1"/>
  <c r="AA51"/>
  <c r="AA52"/>
  <c r="AE52" s="1"/>
  <c r="AF52" s="1"/>
  <c r="AA53"/>
  <c r="AA54"/>
  <c r="AE54" s="1"/>
  <c r="AF54" s="1"/>
  <c r="AA55"/>
  <c r="AA56"/>
  <c r="AE56" s="1"/>
  <c r="AF56" s="1"/>
  <c r="AA57"/>
  <c r="AA58"/>
  <c r="AE58" s="1"/>
  <c r="AF58" s="1"/>
  <c r="AA59"/>
  <c r="AA60"/>
  <c r="AE60" s="1"/>
  <c r="AF60" s="1"/>
  <c r="AA61"/>
  <c r="AA62"/>
  <c r="AE62" s="1"/>
  <c r="AF62" s="1"/>
  <c r="AA63"/>
  <c r="AA64"/>
  <c r="AE64" s="1"/>
  <c r="AF64" s="1"/>
  <c r="AA65"/>
  <c r="AA66"/>
  <c r="AE66" s="1"/>
  <c r="AF66" s="1"/>
  <c r="AA67"/>
  <c r="AA68"/>
  <c r="AE68" s="1"/>
  <c r="AF68" s="1"/>
  <c r="AA69"/>
  <c r="AA70"/>
  <c r="AE70" s="1"/>
  <c r="AF70" s="1"/>
  <c r="AA71"/>
  <c r="AA72"/>
  <c r="AE72" s="1"/>
  <c r="AF72" s="1"/>
  <c r="AA73"/>
  <c r="AA74"/>
  <c r="AE74" s="1"/>
  <c r="AF74" s="1"/>
  <c r="AA75"/>
  <c r="AA76"/>
  <c r="AE76" s="1"/>
  <c r="AF76" s="1"/>
  <c r="AA77"/>
  <c r="AA78"/>
  <c r="AE78" s="1"/>
  <c r="AF78" s="1"/>
  <c r="AA79"/>
  <c r="AA80"/>
  <c r="AE80" s="1"/>
  <c r="AF80" s="1"/>
  <c r="AA81"/>
  <c r="AA82"/>
  <c r="AE82" s="1"/>
  <c r="AF82" s="1"/>
  <c r="AA83"/>
  <c r="AA84"/>
  <c r="AE84" s="1"/>
  <c r="AF84" s="1"/>
  <c r="AA85"/>
  <c r="AA86"/>
  <c r="AE86" s="1"/>
  <c r="AF86" s="1"/>
  <c r="AA87"/>
  <c r="AA88"/>
  <c r="AE88" s="1"/>
  <c r="AF88" s="1"/>
  <c r="AA89"/>
  <c r="AA90"/>
  <c r="AE90" s="1"/>
  <c r="AF90" s="1"/>
  <c r="AA91"/>
  <c r="AA92"/>
  <c r="AE92" s="1"/>
  <c r="AF92" s="1"/>
  <c r="AA93"/>
  <c r="AA94"/>
  <c r="AE94" s="1"/>
  <c r="AF94" s="1"/>
  <c r="AA95"/>
  <c r="AA96"/>
  <c r="AE96" s="1"/>
  <c r="AF96" s="1"/>
  <c r="AA97"/>
  <c r="AA98"/>
  <c r="AE98" s="1"/>
  <c r="AF98" s="1"/>
  <c r="AA100"/>
  <c r="AE100" s="1"/>
  <c r="AF100" s="1"/>
  <c r="AA101"/>
  <c r="AA102"/>
  <c r="AE102" s="1"/>
  <c r="AF102" s="1"/>
  <c r="AA105"/>
  <c r="AA106"/>
  <c r="AE106" s="1"/>
  <c r="AF106" s="1"/>
  <c r="AA107"/>
  <c r="AA108"/>
  <c r="AE108" s="1"/>
  <c r="AF108" s="1"/>
  <c r="AA109"/>
  <c r="AA110"/>
  <c r="AE110" s="1"/>
  <c r="AF110" s="1"/>
  <c r="AA111"/>
  <c r="AA112"/>
  <c r="AE112" s="1"/>
  <c r="AF112" s="1"/>
  <c r="AA113"/>
  <c r="AA114"/>
  <c r="AE114" s="1"/>
  <c r="AF114" s="1"/>
  <c r="AA115"/>
  <c r="AA116"/>
  <c r="AE116" s="1"/>
  <c r="AF116" s="1"/>
  <c r="AA117"/>
  <c r="AA118"/>
  <c r="AE118" s="1"/>
  <c r="AF118" s="1"/>
  <c r="AA119"/>
  <c r="AA120"/>
  <c r="AE120" s="1"/>
  <c r="AF120" s="1"/>
  <c r="AA121"/>
  <c r="AA122"/>
  <c r="AE122" s="1"/>
  <c r="AF122" s="1"/>
  <c r="AA123"/>
  <c r="AA124"/>
  <c r="AE124" s="1"/>
  <c r="AF124" s="1"/>
  <c r="AA125"/>
  <c r="AA127"/>
  <c r="AA128"/>
  <c r="AE128" s="1"/>
  <c r="AF128" s="1"/>
  <c r="AA129"/>
  <c r="AA130"/>
  <c r="AE130" s="1"/>
  <c r="AF130" s="1"/>
  <c r="AA131"/>
  <c r="AA132"/>
  <c r="AE132" s="1"/>
  <c r="AF132" s="1"/>
  <c r="AA133"/>
  <c r="AA134"/>
  <c r="AE134" s="1"/>
  <c r="AF134" s="1"/>
  <c r="AA135"/>
  <c r="AA136"/>
  <c r="AE136" s="1"/>
  <c r="AF136" s="1"/>
  <c r="AA137"/>
  <c r="AA138"/>
  <c r="AE138" s="1"/>
  <c r="AF138" s="1"/>
  <c r="AA139"/>
  <c r="AA144"/>
  <c r="AE144" s="1"/>
  <c r="AF144" s="1"/>
  <c r="AA146"/>
  <c r="AE146" s="1"/>
  <c r="AF146" s="1"/>
  <c r="AA148"/>
  <c r="AE148" s="1"/>
  <c r="AF148" s="1"/>
  <c r="AA158"/>
  <c r="BW5" i="17"/>
  <c r="BW6"/>
  <c r="BW7"/>
  <c r="BW8"/>
  <c r="BW9"/>
  <c r="BW10"/>
  <c r="BW11"/>
  <c r="BW12"/>
  <c r="BW13"/>
  <c r="BW14"/>
  <c r="BW15"/>
  <c r="BW16"/>
  <c r="BW17"/>
  <c r="BW18"/>
  <c r="BW19"/>
  <c r="BW20"/>
  <c r="BW21"/>
  <c r="BW22"/>
  <c r="BW23"/>
  <c r="BW24"/>
  <c r="BW25"/>
  <c r="BW26"/>
  <c r="BW27"/>
  <c r="BW28"/>
  <c r="BW29"/>
  <c r="BW30"/>
  <c r="BW31"/>
  <c r="BW32"/>
  <c r="BW33"/>
  <c r="BW34"/>
  <c r="BW35"/>
  <c r="BW36"/>
  <c r="BW37"/>
  <c r="BW38"/>
  <c r="BW39"/>
  <c r="BW40"/>
  <c r="BW41"/>
  <c r="BW42"/>
  <c r="BW43"/>
  <c r="BW44"/>
  <c r="BW45"/>
  <c r="BW46"/>
  <c r="BW47"/>
  <c r="BW48"/>
  <c r="BW49"/>
  <c r="BW50"/>
  <c r="BW51"/>
  <c r="BW52"/>
  <c r="BW53"/>
  <c r="BW54"/>
  <c r="BW55"/>
  <c r="BW56"/>
  <c r="BW57"/>
  <c r="BW58"/>
  <c r="BW59"/>
  <c r="BW60"/>
  <c r="BW61"/>
  <c r="BW62"/>
  <c r="BW63"/>
  <c r="BW64"/>
  <c r="BW65"/>
  <c r="BW66"/>
  <c r="BW67"/>
  <c r="BW68"/>
  <c r="BW69"/>
  <c r="BW70"/>
  <c r="BW71"/>
  <c r="BW72"/>
  <c r="BW73"/>
  <c r="BW74"/>
  <c r="BW75"/>
  <c r="BW76"/>
  <c r="BW77"/>
  <c r="BW78"/>
  <c r="BW79"/>
  <c r="BW80"/>
  <c r="BW81"/>
  <c r="BW82"/>
  <c r="BW83"/>
  <c r="BW84"/>
  <c r="BW85"/>
  <c r="BW86"/>
  <c r="BW87"/>
  <c r="BW88"/>
  <c r="BW89"/>
  <c r="BW90"/>
  <c r="BW91"/>
  <c r="BW92"/>
  <c r="BW93"/>
  <c r="BW94"/>
  <c r="BW95"/>
  <c r="BW96"/>
  <c r="BW97"/>
  <c r="BW98"/>
  <c r="BW99"/>
  <c r="BW100"/>
  <c r="BW101"/>
  <c r="BW102"/>
  <c r="BW103"/>
  <c r="BW104"/>
  <c r="BW105"/>
  <c r="BW106"/>
  <c r="BW107"/>
  <c r="BW108"/>
  <c r="BW109"/>
  <c r="BW110"/>
  <c r="BW111"/>
  <c r="BW112"/>
  <c r="BW113"/>
  <c r="BW114"/>
  <c r="BW115"/>
  <c r="BW116"/>
  <c r="BW117"/>
  <c r="BW118"/>
  <c r="BW119"/>
  <c r="BW120"/>
  <c r="BW121"/>
  <c r="BW122"/>
  <c r="BW123"/>
  <c r="BW124"/>
  <c r="BW125"/>
  <c r="BW126"/>
  <c r="BW127"/>
  <c r="BW128"/>
  <c r="BW129"/>
  <c r="BW130"/>
  <c r="BW131"/>
  <c r="BW132"/>
  <c r="BW133"/>
  <c r="BW134"/>
  <c r="BW135"/>
  <c r="BW136"/>
  <c r="BW137"/>
  <c r="BW138"/>
  <c r="BW139"/>
  <c r="BW140"/>
  <c r="BW141"/>
  <c r="BW142"/>
  <c r="BW143"/>
  <c r="BW144"/>
  <c r="BW145"/>
  <c r="BW146"/>
  <c r="BW147"/>
  <c r="BW148"/>
  <c r="BW149"/>
  <c r="BW150"/>
  <c r="BW151"/>
  <c r="BW152"/>
  <c r="BW153"/>
  <c r="BW154"/>
  <c r="BW155"/>
  <c r="BW156"/>
  <c r="BW157"/>
  <c r="BW4"/>
  <c r="BT140"/>
  <c r="BU140" s="1"/>
  <c r="BT141"/>
  <c r="BU141" s="1"/>
  <c r="BT142"/>
  <c r="BU142" s="1"/>
  <c r="BT143"/>
  <c r="BU143" s="1"/>
  <c r="BT145"/>
  <c r="BU145" s="1"/>
  <c r="BT147"/>
  <c r="BU147" s="1"/>
  <c r="BT149"/>
  <c r="BU149" s="1"/>
  <c r="BT150"/>
  <c r="BU150" s="1"/>
  <c r="BT151"/>
  <c r="BU151" s="1"/>
  <c r="BT152"/>
  <c r="BT153"/>
  <c r="BU153" s="1"/>
  <c r="BT154"/>
  <c r="BU154" s="1"/>
  <c r="BT155"/>
  <c r="BU155" s="1"/>
  <c r="BT156"/>
  <c r="BU156" s="1"/>
  <c r="BT157"/>
  <c r="BQ140"/>
  <c r="BQ141"/>
  <c r="BQ142"/>
  <c r="BQ143"/>
  <c r="BQ145"/>
  <c r="BQ147"/>
  <c r="BQ149"/>
  <c r="BQ150"/>
  <c r="BQ151"/>
  <c r="BQ152"/>
  <c r="BQ153"/>
  <c r="BQ154"/>
  <c r="BQ155"/>
  <c r="BQ156"/>
  <c r="BQ157"/>
  <c r="BP5"/>
  <c r="BT5" s="1"/>
  <c r="BU5" s="1"/>
  <c r="BP6"/>
  <c r="BT6" s="1"/>
  <c r="BP7"/>
  <c r="BT7" s="1"/>
  <c r="BU7" s="1"/>
  <c r="BP8"/>
  <c r="BT8" s="1"/>
  <c r="BP9"/>
  <c r="BT9" s="1"/>
  <c r="BU9" s="1"/>
  <c r="BP10"/>
  <c r="BT10" s="1"/>
  <c r="BP11"/>
  <c r="BT11" s="1"/>
  <c r="BU11" s="1"/>
  <c r="BP12"/>
  <c r="BT12" s="1"/>
  <c r="BP13"/>
  <c r="BT13" s="1"/>
  <c r="BU13" s="1"/>
  <c r="BP14"/>
  <c r="BT14" s="1"/>
  <c r="BP15"/>
  <c r="BT15" s="1"/>
  <c r="BU15" s="1"/>
  <c r="BP16"/>
  <c r="BT16" s="1"/>
  <c r="BP17"/>
  <c r="BT17" s="1"/>
  <c r="BU17" s="1"/>
  <c r="BP18"/>
  <c r="BT18" s="1"/>
  <c r="BP19"/>
  <c r="BT19" s="1"/>
  <c r="BU19" s="1"/>
  <c r="BP20"/>
  <c r="BT20" s="1"/>
  <c r="BP21"/>
  <c r="BT21" s="1"/>
  <c r="BU21" s="1"/>
  <c r="BP22"/>
  <c r="BT22" s="1"/>
  <c r="BP23"/>
  <c r="BT23" s="1"/>
  <c r="BU23" s="1"/>
  <c r="BP24"/>
  <c r="BT24" s="1"/>
  <c r="BP25"/>
  <c r="BT25" s="1"/>
  <c r="BU25" s="1"/>
  <c r="BP26"/>
  <c r="BT26" s="1"/>
  <c r="BP27"/>
  <c r="BT27" s="1"/>
  <c r="BU27" s="1"/>
  <c r="BP28"/>
  <c r="BT28" s="1"/>
  <c r="BP29"/>
  <c r="BT29" s="1"/>
  <c r="BU29" s="1"/>
  <c r="BP30"/>
  <c r="BT30" s="1"/>
  <c r="BP31"/>
  <c r="BT31" s="1"/>
  <c r="BU31" s="1"/>
  <c r="BP32"/>
  <c r="BT32" s="1"/>
  <c r="BP33"/>
  <c r="BT33" s="1"/>
  <c r="BU33" s="1"/>
  <c r="BP34"/>
  <c r="BT34" s="1"/>
  <c r="BP35"/>
  <c r="BT35" s="1"/>
  <c r="BU35" s="1"/>
  <c r="BP36"/>
  <c r="BT36" s="1"/>
  <c r="BP37"/>
  <c r="BT37" s="1"/>
  <c r="BU37" s="1"/>
  <c r="BP38"/>
  <c r="BT38" s="1"/>
  <c r="BP39"/>
  <c r="BT39" s="1"/>
  <c r="BU39" s="1"/>
  <c r="BP40"/>
  <c r="BT40" s="1"/>
  <c r="BP41"/>
  <c r="BT41" s="1"/>
  <c r="BU41" s="1"/>
  <c r="BP42"/>
  <c r="BT42" s="1"/>
  <c r="BP43"/>
  <c r="BT43" s="1"/>
  <c r="BU43" s="1"/>
  <c r="BP44"/>
  <c r="BT44" s="1"/>
  <c r="BP45"/>
  <c r="BT45" s="1"/>
  <c r="BU45" s="1"/>
  <c r="BP46"/>
  <c r="BT46" s="1"/>
  <c r="BP47"/>
  <c r="BT47" s="1"/>
  <c r="BU47" s="1"/>
  <c r="BP48"/>
  <c r="BT48" s="1"/>
  <c r="BP49"/>
  <c r="BT49" s="1"/>
  <c r="BU49" s="1"/>
  <c r="BP50"/>
  <c r="BT50" s="1"/>
  <c r="BP51"/>
  <c r="BT51" s="1"/>
  <c r="BU51" s="1"/>
  <c r="BP52"/>
  <c r="BT52" s="1"/>
  <c r="BP53"/>
  <c r="BT53" s="1"/>
  <c r="BU53" s="1"/>
  <c r="BP54"/>
  <c r="BT54" s="1"/>
  <c r="BP55"/>
  <c r="BT55" s="1"/>
  <c r="BU55" s="1"/>
  <c r="BP56"/>
  <c r="BT56" s="1"/>
  <c r="BP57"/>
  <c r="BT57" s="1"/>
  <c r="BU57" s="1"/>
  <c r="BP58"/>
  <c r="BT58" s="1"/>
  <c r="BP59"/>
  <c r="BT59" s="1"/>
  <c r="BU59" s="1"/>
  <c r="BP60"/>
  <c r="BT60" s="1"/>
  <c r="BP61"/>
  <c r="BT61" s="1"/>
  <c r="BU61" s="1"/>
  <c r="BP62"/>
  <c r="BT62" s="1"/>
  <c r="BP63"/>
  <c r="BT63" s="1"/>
  <c r="BU63" s="1"/>
  <c r="BP64"/>
  <c r="BT64" s="1"/>
  <c r="BP65"/>
  <c r="BT65" s="1"/>
  <c r="BU65" s="1"/>
  <c r="BP66"/>
  <c r="BT66" s="1"/>
  <c r="BP67"/>
  <c r="BT67" s="1"/>
  <c r="BU67" s="1"/>
  <c r="BP68"/>
  <c r="BT68" s="1"/>
  <c r="BP69"/>
  <c r="BT69" s="1"/>
  <c r="BU69" s="1"/>
  <c r="BP70"/>
  <c r="BT70" s="1"/>
  <c r="BP71"/>
  <c r="BT71" s="1"/>
  <c r="BU71" s="1"/>
  <c r="BP72"/>
  <c r="BT72" s="1"/>
  <c r="BP73"/>
  <c r="BT73" s="1"/>
  <c r="BU73" s="1"/>
  <c r="BP74"/>
  <c r="BT74" s="1"/>
  <c r="BP75"/>
  <c r="BT75" s="1"/>
  <c r="BU75" s="1"/>
  <c r="BP76"/>
  <c r="BT76" s="1"/>
  <c r="BP77"/>
  <c r="BT77" s="1"/>
  <c r="BU77" s="1"/>
  <c r="BP78"/>
  <c r="BT78" s="1"/>
  <c r="BP79"/>
  <c r="BT79" s="1"/>
  <c r="BU79" s="1"/>
  <c r="BP80"/>
  <c r="BT80" s="1"/>
  <c r="BP81"/>
  <c r="BT81" s="1"/>
  <c r="BU81" s="1"/>
  <c r="BP82"/>
  <c r="BT82" s="1"/>
  <c r="BP83"/>
  <c r="BT83" s="1"/>
  <c r="BU83" s="1"/>
  <c r="BP84"/>
  <c r="BT84" s="1"/>
  <c r="BP85"/>
  <c r="BT85" s="1"/>
  <c r="BU85" s="1"/>
  <c r="BP86"/>
  <c r="BT86" s="1"/>
  <c r="BP87"/>
  <c r="BT87" s="1"/>
  <c r="BU87" s="1"/>
  <c r="BP88"/>
  <c r="BT88" s="1"/>
  <c r="BP89"/>
  <c r="BT89" s="1"/>
  <c r="BU89" s="1"/>
  <c r="BP90"/>
  <c r="BT90" s="1"/>
  <c r="BP91"/>
  <c r="BT91" s="1"/>
  <c r="BU91" s="1"/>
  <c r="BP92"/>
  <c r="BT92" s="1"/>
  <c r="BP93"/>
  <c r="BT93" s="1"/>
  <c r="BU93" s="1"/>
  <c r="BP94"/>
  <c r="BT94" s="1"/>
  <c r="BP95"/>
  <c r="BT95" s="1"/>
  <c r="BU95" s="1"/>
  <c r="BP96"/>
  <c r="BT96" s="1"/>
  <c r="BP97"/>
  <c r="BT97" s="1"/>
  <c r="BU97" s="1"/>
  <c r="BP98"/>
  <c r="BT98" s="1"/>
  <c r="BP99"/>
  <c r="BT99" s="1"/>
  <c r="BU99" s="1"/>
  <c r="BP100"/>
  <c r="BT100" s="1"/>
  <c r="BP101"/>
  <c r="BT101" s="1"/>
  <c r="BU101" s="1"/>
  <c r="BP102"/>
  <c r="BT102" s="1"/>
  <c r="BP103"/>
  <c r="BT103" s="1"/>
  <c r="BU103" s="1"/>
  <c r="BP104"/>
  <c r="BT104" s="1"/>
  <c r="BP105"/>
  <c r="BT105" s="1"/>
  <c r="BU105" s="1"/>
  <c r="BP106"/>
  <c r="BT106" s="1"/>
  <c r="BP107"/>
  <c r="BT107" s="1"/>
  <c r="BU107" s="1"/>
  <c r="BP108"/>
  <c r="BT108" s="1"/>
  <c r="BP109"/>
  <c r="BT109" s="1"/>
  <c r="BU109" s="1"/>
  <c r="BP110"/>
  <c r="BT110" s="1"/>
  <c r="BP111"/>
  <c r="BT111" s="1"/>
  <c r="BU111" s="1"/>
  <c r="BP112"/>
  <c r="BT112" s="1"/>
  <c r="BP113"/>
  <c r="BT113" s="1"/>
  <c r="BU113" s="1"/>
  <c r="BP114"/>
  <c r="BT114" s="1"/>
  <c r="BP115"/>
  <c r="BT115" s="1"/>
  <c r="BU115" s="1"/>
  <c r="BP116"/>
  <c r="BT116" s="1"/>
  <c r="BP117"/>
  <c r="BT117" s="1"/>
  <c r="BU117" s="1"/>
  <c r="BP118"/>
  <c r="BT118" s="1"/>
  <c r="BP119"/>
  <c r="BT119" s="1"/>
  <c r="BU119" s="1"/>
  <c r="BP120"/>
  <c r="BT120" s="1"/>
  <c r="BP121"/>
  <c r="BT121" s="1"/>
  <c r="BU121" s="1"/>
  <c r="BP122"/>
  <c r="BT122" s="1"/>
  <c r="BP123"/>
  <c r="BT123" s="1"/>
  <c r="BU123" s="1"/>
  <c r="BP124"/>
  <c r="BT124" s="1"/>
  <c r="BP125"/>
  <c r="BT125" s="1"/>
  <c r="BU125" s="1"/>
  <c r="BP126"/>
  <c r="BT126" s="1"/>
  <c r="BP127"/>
  <c r="BT127" s="1"/>
  <c r="BU127" s="1"/>
  <c r="BP128"/>
  <c r="BT128" s="1"/>
  <c r="BP129"/>
  <c r="BT129" s="1"/>
  <c r="BU129" s="1"/>
  <c r="BP130"/>
  <c r="BT130" s="1"/>
  <c r="BP131"/>
  <c r="BT131" s="1"/>
  <c r="BU131" s="1"/>
  <c r="BP132"/>
  <c r="BT132" s="1"/>
  <c r="BP133"/>
  <c r="BT133" s="1"/>
  <c r="BU133" s="1"/>
  <c r="BP134"/>
  <c r="BT134" s="1"/>
  <c r="BP135"/>
  <c r="BT135" s="1"/>
  <c r="BU135" s="1"/>
  <c r="BP136"/>
  <c r="BT136" s="1"/>
  <c r="BP137"/>
  <c r="BT137" s="1"/>
  <c r="BU137" s="1"/>
  <c r="BP138"/>
  <c r="BT138" s="1"/>
  <c r="BP139"/>
  <c r="BT139" s="1"/>
  <c r="BU139" s="1"/>
  <c r="BP144"/>
  <c r="BT144" s="1"/>
  <c r="BU144" s="1"/>
  <c r="BP146"/>
  <c r="BT146" s="1"/>
  <c r="BU146" s="1"/>
  <c r="BP148"/>
  <c r="BT148" s="1"/>
  <c r="BU148" s="1"/>
  <c r="BP158"/>
  <c r="Q1603" i="19"/>
  <c r="Q1602"/>
  <c r="Q1601"/>
  <c r="Q1600"/>
  <c r="Q1599"/>
  <c r="Q1598"/>
  <c r="Q1585"/>
  <c r="Q1584"/>
  <c r="Q1583"/>
  <c r="Q1582"/>
  <c r="Q1581"/>
  <c r="Q1580"/>
  <c r="Q1564"/>
  <c r="BU157" i="17"/>
  <c r="BU152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Q1567" i="19"/>
  <c r="Q1566"/>
  <c r="Q1565"/>
  <c r="Q1563"/>
  <c r="Q1562"/>
  <c r="Q1561"/>
  <c r="Q1559"/>
  <c r="Q1558"/>
  <c r="Q1557"/>
  <c r="Q1556"/>
  <c r="E5" i="17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4"/>
  <c r="Z457" i="20"/>
  <c r="AE457" s="1"/>
  <c r="AF457" s="1"/>
  <c r="Z456"/>
  <c r="AE456" s="1"/>
  <c r="AF456" s="1"/>
  <c r="AE455"/>
  <c r="AF455" s="1"/>
  <c r="Z454"/>
  <c r="AE454" s="1"/>
  <c r="AF454" s="1"/>
  <c r="Z453"/>
  <c r="AE453" s="1"/>
  <c r="AF453" s="1"/>
  <c r="Z452"/>
  <c r="AA452" s="1"/>
  <c r="Z451"/>
  <c r="AE451" s="1"/>
  <c r="AF451" s="1"/>
  <c r="Z450"/>
  <c r="AA450" s="1"/>
  <c r="Z449"/>
  <c r="Z448"/>
  <c r="AE448" s="1"/>
  <c r="AF448" s="1"/>
  <c r="Z447"/>
  <c r="Z446"/>
  <c r="AE446" s="1"/>
  <c r="AF446" s="1"/>
  <c r="Z445"/>
  <c r="Z444"/>
  <c r="AE444" s="1"/>
  <c r="AF444" s="1"/>
  <c r="Z443"/>
  <c r="Z442"/>
  <c r="AA442" s="1"/>
  <c r="Z441"/>
  <c r="Z440"/>
  <c r="AA440" s="1"/>
  <c r="Z439"/>
  <c r="Z438"/>
  <c r="AA438" s="1"/>
  <c r="Z437"/>
  <c r="Z436"/>
  <c r="AA436" s="1"/>
  <c r="Z435"/>
  <c r="Z434"/>
  <c r="AA434" s="1"/>
  <c r="Z433"/>
  <c r="Z432"/>
  <c r="AE432" s="1"/>
  <c r="AF432" s="1"/>
  <c r="Z431"/>
  <c r="Z430"/>
  <c r="AA430" s="1"/>
  <c r="Z429"/>
  <c r="Z428"/>
  <c r="AA428" s="1"/>
  <c r="Z427"/>
  <c r="Z426"/>
  <c r="AA426" s="1"/>
  <c r="Z425"/>
  <c r="Z424"/>
  <c r="AA424" s="1"/>
  <c r="Z423"/>
  <c r="Z422"/>
  <c r="AA422" s="1"/>
  <c r="Z421"/>
  <c r="Z420"/>
  <c r="AA420" s="1"/>
  <c r="Z419"/>
  <c r="Z418"/>
  <c r="AA418" s="1"/>
  <c r="Z417"/>
  <c r="Z416"/>
  <c r="AA416" s="1"/>
  <c r="Z415"/>
  <c r="Z414"/>
  <c r="AA414" s="1"/>
  <c r="Z413"/>
  <c r="Z412"/>
  <c r="AA412" s="1"/>
  <c r="Z411"/>
  <c r="Z410"/>
  <c r="AA410" s="1"/>
  <c r="Z409"/>
  <c r="Z408"/>
  <c r="AA408" s="1"/>
  <c r="Z407"/>
  <c r="Z406"/>
  <c r="AA406" s="1"/>
  <c r="Z405"/>
  <c r="Z404"/>
  <c r="AA404" s="1"/>
  <c r="Z403"/>
  <c r="Z402"/>
  <c r="AA402" s="1"/>
  <c r="Z401"/>
  <c r="Z400"/>
  <c r="Z399"/>
  <c r="Z398"/>
  <c r="AA398" s="1"/>
  <c r="Z397"/>
  <c r="Z396"/>
  <c r="AA396" s="1"/>
  <c r="Z395"/>
  <c r="Z394"/>
  <c r="AA394" s="1"/>
  <c r="Z393"/>
  <c r="Z392"/>
  <c r="AA392" s="1"/>
  <c r="Z391"/>
  <c r="Z390"/>
  <c r="AA390" s="1"/>
  <c r="Z389"/>
  <c r="Z388"/>
  <c r="AA388" s="1"/>
  <c r="Z387"/>
  <c r="Z386"/>
  <c r="AA386" s="1"/>
  <c r="Z385"/>
  <c r="Z384"/>
  <c r="AA384" s="1"/>
  <c r="Z383"/>
  <c r="Z382"/>
  <c r="AA382" s="1"/>
  <c r="Z381"/>
  <c r="Z380"/>
  <c r="AA380" s="1"/>
  <c r="Z379"/>
  <c r="Z378"/>
  <c r="AA378" s="1"/>
  <c r="Z377"/>
  <c r="Z376"/>
  <c r="AA376" s="1"/>
  <c r="Z375"/>
  <c r="Z374"/>
  <c r="AA374" s="1"/>
  <c r="Z373"/>
  <c r="Z372"/>
  <c r="AA372" s="1"/>
  <c r="Z371"/>
  <c r="Z370"/>
  <c r="AA370" s="1"/>
  <c r="Z369"/>
  <c r="Z368"/>
  <c r="AA368" s="1"/>
  <c r="Z367"/>
  <c r="Z366"/>
  <c r="AA366" s="1"/>
  <c r="Z365"/>
  <c r="Z364"/>
  <c r="Z363"/>
  <c r="Z362"/>
  <c r="AA362" s="1"/>
  <c r="Z361"/>
  <c r="Z360"/>
  <c r="AA360" s="1"/>
  <c r="Z359"/>
  <c r="Z358"/>
  <c r="AA358" s="1"/>
  <c r="Z357"/>
  <c r="Z356"/>
  <c r="AA356" s="1"/>
  <c r="Z355"/>
  <c r="Z354"/>
  <c r="AA354" s="1"/>
  <c r="Z353"/>
  <c r="Z352"/>
  <c r="Z351"/>
  <c r="Z350"/>
  <c r="AA350" s="1"/>
  <c r="Z349"/>
  <c r="Z348"/>
  <c r="AA348" s="1"/>
  <c r="Z347"/>
  <c r="Z346"/>
  <c r="AA346" s="1"/>
  <c r="Z345"/>
  <c r="Z344"/>
  <c r="AA344" s="1"/>
  <c r="Z343"/>
  <c r="Z342"/>
  <c r="AA342" s="1"/>
  <c r="Z341"/>
  <c r="Z340"/>
  <c r="AA340" s="1"/>
  <c r="Z339"/>
  <c r="Z338"/>
  <c r="AA338" s="1"/>
  <c r="Z337"/>
  <c r="Z336"/>
  <c r="AA336" s="1"/>
  <c r="Z335"/>
  <c r="Z334"/>
  <c r="AA334" s="1"/>
  <c r="Z333"/>
  <c r="Z332"/>
  <c r="AA332" s="1"/>
  <c r="Z331"/>
  <c r="Z330"/>
  <c r="AA330" s="1"/>
  <c r="Z329"/>
  <c r="Z328"/>
  <c r="AA328" s="1"/>
  <c r="Z327"/>
  <c r="Z326"/>
  <c r="AA326" s="1"/>
  <c r="Z325"/>
  <c r="Z324"/>
  <c r="AA324" s="1"/>
  <c r="Z323"/>
  <c r="Z322"/>
  <c r="AE298"/>
  <c r="AF298" s="1"/>
  <c r="AE296"/>
  <c r="AF296" s="1"/>
  <c r="AE295"/>
  <c r="AF295" s="1"/>
  <c r="AE292"/>
  <c r="AF292" s="1"/>
  <c r="AE291"/>
  <c r="AF291" s="1"/>
  <c r="AE289"/>
  <c r="AF289" s="1"/>
  <c r="AE288"/>
  <c r="AF288" s="1"/>
  <c r="AE285"/>
  <c r="AF285" s="1"/>
  <c r="AE284"/>
  <c r="AF284" s="1"/>
  <c r="AE283"/>
  <c r="AF283" s="1"/>
  <c r="AE280"/>
  <c r="AF280" s="1"/>
  <c r="AE279"/>
  <c r="AF279" s="1"/>
  <c r="AE276"/>
  <c r="AF276" s="1"/>
  <c r="AE275"/>
  <c r="AF275" s="1"/>
  <c r="AE274"/>
  <c r="AF274" s="1"/>
  <c r="AE273"/>
  <c r="AF273" s="1"/>
  <c r="AE272"/>
  <c r="AF272" s="1"/>
  <c r="AE271"/>
  <c r="AF271" s="1"/>
  <c r="AE270"/>
  <c r="AF270" s="1"/>
  <c r="AE266"/>
  <c r="AF266" s="1"/>
  <c r="AE265"/>
  <c r="AF265" s="1"/>
  <c r="AE260"/>
  <c r="AF260" s="1"/>
  <c r="AE250"/>
  <c r="AF250" s="1"/>
  <c r="AE241"/>
  <c r="AF241" s="1"/>
  <c r="AE240"/>
  <c r="AF240" s="1"/>
  <c r="AE239"/>
  <c r="AF239" s="1"/>
  <c r="AE236"/>
  <c r="AF236" s="1"/>
  <c r="AE234"/>
  <c r="AF234" s="1"/>
  <c r="AE232"/>
  <c r="AF232" s="1"/>
  <c r="AE231"/>
  <c r="AF231" s="1"/>
  <c r="AE230"/>
  <c r="AF230" s="1"/>
  <c r="AE229"/>
  <c r="AF229" s="1"/>
  <c r="AE228"/>
  <c r="AF228" s="1"/>
  <c r="AE225"/>
  <c r="AF225" s="1"/>
  <c r="AE222"/>
  <c r="AF222" s="1"/>
  <c r="AE220"/>
  <c r="AF220" s="1"/>
  <c r="AE218"/>
  <c r="AF218" s="1"/>
  <c r="AE214"/>
  <c r="AF214" s="1"/>
  <c r="AE210"/>
  <c r="AF210" s="1"/>
  <c r="AE209"/>
  <c r="AF209" s="1"/>
  <c r="AE208"/>
  <c r="AF208" s="1"/>
  <c r="AE207"/>
  <c r="AF207" s="1"/>
  <c r="AE205"/>
  <c r="AF205" s="1"/>
  <c r="AE204"/>
  <c r="AF204" s="1"/>
  <c r="AE202"/>
  <c r="AF202" s="1"/>
  <c r="AE200"/>
  <c r="AF200" s="1"/>
  <c r="AE198"/>
  <c r="AF198" s="1"/>
  <c r="AE196"/>
  <c r="AF196" s="1"/>
  <c r="AE193"/>
  <c r="AF193" s="1"/>
  <c r="AE191"/>
  <c r="AF191" s="1"/>
  <c r="AE190"/>
  <c r="AF190" s="1"/>
  <c r="AE188"/>
  <c r="AF188" s="1"/>
  <c r="AE182"/>
  <c r="AF182" s="1"/>
  <c r="AE180"/>
  <c r="AF180" s="1"/>
  <c r="AE176"/>
  <c r="AF176" s="1"/>
  <c r="AE174"/>
  <c r="AF174" s="1"/>
  <c r="AE172"/>
  <c r="AF172" s="1"/>
  <c r="AE168"/>
  <c r="AF168" s="1"/>
  <c r="AE164"/>
  <c r="AF164" s="1"/>
  <c r="Q1508" i="19"/>
  <c r="Q1509"/>
  <c r="Q1510"/>
  <c r="Q1511"/>
  <c r="Q1512"/>
  <c r="Q1513"/>
  <c r="Q1514"/>
  <c r="Q1515"/>
  <c r="Q1516"/>
  <c r="Q1517"/>
  <c r="Q1518"/>
  <c r="Q1519"/>
  <c r="Q1520"/>
  <c r="Q1521"/>
  <c r="Q1522"/>
  <c r="Q1523"/>
  <c r="Q1507"/>
  <c r="Q1483"/>
  <c r="Q1494"/>
  <c r="S1494" s="1"/>
  <c r="AT164" i="17"/>
  <c r="Q1543" i="19"/>
  <c r="Q1542"/>
  <c r="Q1541"/>
  <c r="Q1540"/>
  <c r="Q1539"/>
  <c r="Q1538"/>
  <c r="Q1537"/>
  <c r="Q1536"/>
  <c r="Q1479"/>
  <c r="Q1480"/>
  <c r="Q1481"/>
  <c r="Q1482"/>
  <c r="Q1484"/>
  <c r="Q1485"/>
  <c r="Q1486"/>
  <c r="Q1487"/>
  <c r="Q1488"/>
  <c r="S1488" s="1"/>
  <c r="S1495" s="1"/>
  <c r="S1497" s="1"/>
  <c r="Q1489"/>
  <c r="Q1490"/>
  <c r="Q1491"/>
  <c r="Q1492"/>
  <c r="Q1493"/>
  <c r="Q1478"/>
  <c r="Q1464"/>
  <c r="Q1463"/>
  <c r="Q1462"/>
  <c r="Q1461"/>
  <c r="Q1460"/>
  <c r="Q1459"/>
  <c r="Q1436"/>
  <c r="Q1446"/>
  <c r="Q1445"/>
  <c r="Q1444"/>
  <c r="Q1443"/>
  <c r="Q1442"/>
  <c r="Q1441"/>
  <c r="Q1440"/>
  <c r="Q1439"/>
  <c r="Q1438"/>
  <c r="Q1437"/>
  <c r="Q1435"/>
  <c r="Q1412"/>
  <c r="Q1405"/>
  <c r="Q1406"/>
  <c r="Q1407"/>
  <c r="Q1408"/>
  <c r="Q1409"/>
  <c r="Q1410"/>
  <c r="Q1411"/>
  <c r="Q1413"/>
  <c r="Q1414"/>
  <c r="Q1415"/>
  <c r="Q1416"/>
  <c r="Q1417"/>
  <c r="Q1418"/>
  <c r="Q1419"/>
  <c r="Q1420"/>
  <c r="Q1421"/>
  <c r="Q1422"/>
  <c r="Q1404"/>
  <c r="Q1391"/>
  <c r="Q1390"/>
  <c r="Q1389"/>
  <c r="Q1388"/>
  <c r="Q1387"/>
  <c r="Q1386"/>
  <c r="Q1385"/>
  <c r="Q1384"/>
  <c r="Q1383"/>
  <c r="Q1370"/>
  <c r="Q1369"/>
  <c r="Q1368"/>
  <c r="Q1367"/>
  <c r="Q1366"/>
  <c r="Q1365"/>
  <c r="Q1364"/>
  <c r="Q1363"/>
  <c r="Q1362"/>
  <c r="Q1361"/>
  <c r="Q1360"/>
  <c r="Q1359"/>
  <c r="Q1358"/>
  <c r="Q1338"/>
  <c r="Q1334"/>
  <c r="Q1330"/>
  <c r="Q1335"/>
  <c r="Q1345"/>
  <c r="Q1344"/>
  <c r="Q1343"/>
  <c r="Q1342"/>
  <c r="Q1341"/>
  <c r="Q1340"/>
  <c r="Q1339"/>
  <c r="Q1337"/>
  <c r="Q1336"/>
  <c r="Q1333"/>
  <c r="Q1332"/>
  <c r="Q1331"/>
  <c r="Q1329"/>
  <c r="Q1328"/>
  <c r="Q1327"/>
  <c r="Q1326"/>
  <c r="Q1325"/>
  <c r="Q1324"/>
  <c r="Q1323"/>
  <c r="Q1322"/>
  <c r="Q1321"/>
  <c r="Q1302"/>
  <c r="Q1303"/>
  <c r="Q1304"/>
  <c r="Q1305"/>
  <c r="Q1306"/>
  <c r="Q1307"/>
  <c r="Q1308"/>
  <c r="Q1301"/>
  <c r="Q1288"/>
  <c r="Q1287"/>
  <c r="Q1273"/>
  <c r="Q1274"/>
  <c r="Q1275"/>
  <c r="Q1276"/>
  <c r="Q1277"/>
  <c r="Q1278"/>
  <c r="Q1279"/>
  <c r="Q1280"/>
  <c r="Q1281"/>
  <c r="Q1282"/>
  <c r="Q1283"/>
  <c r="Q1284"/>
  <c r="Q1285"/>
  <c r="Q1286"/>
  <c r="Q1272"/>
  <c r="Q1242"/>
  <c r="Q1243"/>
  <c r="Q1244"/>
  <c r="Q1245"/>
  <c r="Q1246"/>
  <c r="Q1247"/>
  <c r="Q1248"/>
  <c r="Q1249"/>
  <c r="Q1250"/>
  <c r="Q1251"/>
  <c r="Q1252"/>
  <c r="Q1253"/>
  <c r="Q1254"/>
  <c r="Q1255"/>
  <c r="Q1256"/>
  <c r="Q1257"/>
  <c r="Q1258"/>
  <c r="Q1259"/>
  <c r="Q1241"/>
  <c r="AP169" i="17"/>
  <c r="AP170" s="1"/>
  <c r="AQ170"/>
  <c r="AS170" s="1"/>
  <c r="AQ164"/>
  <c r="AQ165" s="1"/>
  <c r="Q1228" i="19"/>
  <c r="Q1227"/>
  <c r="Q1226"/>
  <c r="Q1225"/>
  <c r="Q1224"/>
  <c r="Q1223"/>
  <c r="Q1210"/>
  <c r="Q1209"/>
  <c r="Q1208"/>
  <c r="Q1207"/>
  <c r="Q1206"/>
  <c r="Q1205"/>
  <c r="Q1204"/>
  <c r="Q1203"/>
  <c r="Q1202"/>
  <c r="Q1181"/>
  <c r="Q1182"/>
  <c r="Q1189"/>
  <c r="Q1183"/>
  <c r="Q1188"/>
  <c r="Q1187"/>
  <c r="Q1186"/>
  <c r="Q1185"/>
  <c r="Q1180"/>
  <c r="Q1179"/>
  <c r="Q1178"/>
  <c r="Q1177"/>
  <c r="Q1176"/>
  <c r="Q1112"/>
  <c r="Q1111"/>
  <c r="AR164" i="17"/>
  <c r="AT163"/>
  <c r="AR163" s="1"/>
  <c r="Q1163" i="19"/>
  <c r="Q1162"/>
  <c r="Q1161"/>
  <c r="Q1160"/>
  <c r="Q1159"/>
  <c r="Q1158"/>
  <c r="Q1157"/>
  <c r="Q1130"/>
  <c r="Q1131"/>
  <c r="Q1132"/>
  <c r="Q1133"/>
  <c r="Q1134"/>
  <c r="Q1135"/>
  <c r="Q1136"/>
  <c r="Q1137"/>
  <c r="Q1138"/>
  <c r="Q1139"/>
  <c r="Q1140"/>
  <c r="Q1141"/>
  <c r="Q1142"/>
  <c r="Q1143"/>
  <c r="Q1144"/>
  <c r="Q1129"/>
  <c r="Q1097"/>
  <c r="Q1116"/>
  <c r="Q1115"/>
  <c r="Q1114"/>
  <c r="Q1113"/>
  <c r="Q1110"/>
  <c r="Q1109"/>
  <c r="Q1108"/>
  <c r="Q1107"/>
  <c r="Q1106"/>
  <c r="Q1105"/>
  <c r="Q1104"/>
  <c r="Q1103"/>
  <c r="Q1102"/>
  <c r="Q1101"/>
  <c r="Q1100"/>
  <c r="Q1099"/>
  <c r="Q1098"/>
  <c r="Q1096"/>
  <c r="Q1095"/>
  <c r="Q1082"/>
  <c r="Q1081"/>
  <c r="Q1080"/>
  <c r="Q1079"/>
  <c r="Q1078"/>
  <c r="Q1077"/>
  <c r="Q1076"/>
  <c r="Q1075"/>
  <c r="Q1074"/>
  <c r="Q1048"/>
  <c r="Q1049"/>
  <c r="Q1050"/>
  <c r="Q1051"/>
  <c r="Q1052"/>
  <c r="Q1053"/>
  <c r="Q1054"/>
  <c r="Q1055"/>
  <c r="Q1056"/>
  <c r="Q1057"/>
  <c r="Q1058"/>
  <c r="Q1059"/>
  <c r="Q1060"/>
  <c r="Q1061"/>
  <c r="Q1047"/>
  <c r="Q1021"/>
  <c r="Q1034"/>
  <c r="Q1033"/>
  <c r="Q1032"/>
  <c r="Q1031"/>
  <c r="Q1030"/>
  <c r="Q1029"/>
  <c r="Q1028"/>
  <c r="Q1027"/>
  <c r="Q1026"/>
  <c r="Q1025"/>
  <c r="Q1024"/>
  <c r="Q1023"/>
  <c r="Q1022"/>
  <c r="Q1020"/>
  <c r="Q1019"/>
  <c r="Q1018"/>
  <c r="Q1017"/>
  <c r="Q1016"/>
  <c r="Q1015"/>
  <c r="Q1014"/>
  <c r="Q1013"/>
  <c r="E7" i="14"/>
  <c r="K122"/>
  <c r="L122" s="1"/>
  <c r="Q997" i="19"/>
  <c r="Q1000"/>
  <c r="Q999"/>
  <c r="Q998"/>
  <c r="Q996"/>
  <c r="Q995"/>
  <c r="Q994"/>
  <c r="Q993"/>
  <c r="Q992"/>
  <c r="Q991"/>
  <c r="Q969"/>
  <c r="Q971"/>
  <c r="Q972"/>
  <c r="Q964"/>
  <c r="Q965"/>
  <c r="Q966"/>
  <c r="Q967"/>
  <c r="Q968"/>
  <c r="Q970"/>
  <c r="Q973"/>
  <c r="Q974"/>
  <c r="Q975"/>
  <c r="Q976"/>
  <c r="Q977"/>
  <c r="Q978"/>
  <c r="Q963"/>
  <c r="Q950"/>
  <c r="Q949"/>
  <c r="Q948"/>
  <c r="Q947"/>
  <c r="Q946"/>
  <c r="Q945"/>
  <c r="Q944"/>
  <c r="Q943"/>
  <c r="Q942"/>
  <c r="Q941"/>
  <c r="Q940"/>
  <c r="Q927"/>
  <c r="Q926"/>
  <c r="Q925"/>
  <c r="Q924"/>
  <c r="Q923"/>
  <c r="Q922"/>
  <c r="Q921"/>
  <c r="Q920"/>
  <c r="Q904"/>
  <c r="Q907"/>
  <c r="Q906"/>
  <c r="Q905"/>
  <c r="Q903"/>
  <c r="Q902"/>
  <c r="Q901"/>
  <c r="Q900"/>
  <c r="Q899"/>
  <c r="Q898"/>
  <c r="Q897"/>
  <c r="Q896"/>
  <c r="Q895"/>
  <c r="Q862"/>
  <c r="Q863"/>
  <c r="Q882"/>
  <c r="Q881"/>
  <c r="Q880"/>
  <c r="Q879"/>
  <c r="Q878"/>
  <c r="Q877"/>
  <c r="Q876"/>
  <c r="Q875"/>
  <c r="Q874"/>
  <c r="Q873"/>
  <c r="Q872"/>
  <c r="Q871"/>
  <c r="Q870"/>
  <c r="Q869"/>
  <c r="Q868"/>
  <c r="Q867"/>
  <c r="Q866"/>
  <c r="Q865"/>
  <c r="Q864"/>
  <c r="Q861"/>
  <c r="AN4" i="17"/>
  <c r="BP4" s="1"/>
  <c r="Q800" i="19"/>
  <c r="Q784"/>
  <c r="Q785"/>
  <c r="Q786"/>
  <c r="Q787"/>
  <c r="Q788"/>
  <c r="Q789"/>
  <c r="Q790"/>
  <c r="Q791"/>
  <c r="Q792"/>
  <c r="Q793"/>
  <c r="Q794"/>
  <c r="Q795"/>
  <c r="Q796"/>
  <c r="Q797"/>
  <c r="Q798"/>
  <c r="Q799"/>
  <c r="Q801"/>
  <c r="Q802"/>
  <c r="Q803"/>
  <c r="Q804"/>
  <c r="Q848"/>
  <c r="Q847"/>
  <c r="Q846"/>
  <c r="Q845"/>
  <c r="Q844"/>
  <c r="Q843"/>
  <c r="Q842"/>
  <c r="Q841"/>
  <c r="Q840"/>
  <c r="Q839"/>
  <c r="Q819"/>
  <c r="Q826"/>
  <c r="Q825"/>
  <c r="Q824"/>
  <c r="Q823"/>
  <c r="Q822"/>
  <c r="Q821"/>
  <c r="Q820"/>
  <c r="Q818"/>
  <c r="Q817"/>
  <c r="Q783"/>
  <c r="AE178" i="20" l="1"/>
  <c r="AF178" s="1"/>
  <c r="AE245"/>
  <c r="AF245" s="1"/>
  <c r="AE256"/>
  <c r="AF256" s="1"/>
  <c r="AE263"/>
  <c r="AF263" s="1"/>
  <c r="AE294"/>
  <c r="AF294" s="1"/>
  <c r="AE186"/>
  <c r="AF186" s="1"/>
  <c r="AE192"/>
  <c r="AF192" s="1"/>
  <c r="AE262"/>
  <c r="AF262" s="1"/>
  <c r="AE268"/>
  <c r="AF268" s="1"/>
  <c r="AE224"/>
  <c r="AF224" s="1"/>
  <c r="AE254"/>
  <c r="AF254" s="1"/>
  <c r="Q1586" i="19"/>
  <c r="AE203" i="20"/>
  <c r="AF203" s="1"/>
  <c r="AE238"/>
  <c r="AF238" s="1"/>
  <c r="AE244"/>
  <c r="AF244" s="1"/>
  <c r="AE281"/>
  <c r="AF281" s="1"/>
  <c r="AE287"/>
  <c r="AF287" s="1"/>
  <c r="AE184"/>
  <c r="AF184" s="1"/>
  <c r="AE297"/>
  <c r="AF297" s="1"/>
  <c r="AE226"/>
  <c r="AF226" s="1"/>
  <c r="AE242"/>
  <c r="AF242" s="1"/>
  <c r="AE246"/>
  <c r="AF246" s="1"/>
  <c r="AE211"/>
  <c r="AF211" s="1"/>
  <c r="AE252"/>
  <c r="AF252" s="1"/>
  <c r="E158"/>
  <c r="AE243"/>
  <c r="AF243" s="1"/>
  <c r="AE248"/>
  <c r="AF248" s="1"/>
  <c r="AE267"/>
  <c r="AF267" s="1"/>
  <c r="AE293"/>
  <c r="AF293" s="1"/>
  <c r="Q1604" i="19"/>
  <c r="AE166" i="20"/>
  <c r="AF166" s="1"/>
  <c r="AE194"/>
  <c r="AF194" s="1"/>
  <c r="AE206"/>
  <c r="AF206" s="1"/>
  <c r="AE216"/>
  <c r="AF216" s="1"/>
  <c r="AE258"/>
  <c r="AF258" s="1"/>
  <c r="AE264"/>
  <c r="AF264" s="1"/>
  <c r="AE278"/>
  <c r="AF278" s="1"/>
  <c r="AE282"/>
  <c r="AF282" s="1"/>
  <c r="AE286"/>
  <c r="AF286" s="1"/>
  <c r="AE290"/>
  <c r="AF290" s="1"/>
  <c r="I636"/>
  <c r="K636"/>
  <c r="AE170"/>
  <c r="AF170" s="1"/>
  <c r="AE212"/>
  <c r="AF212" s="1"/>
  <c r="BW158" i="17"/>
  <c r="E636" i="20"/>
  <c r="M636"/>
  <c r="O636"/>
  <c r="G44" i="23"/>
  <c r="G46" s="1"/>
  <c r="R245" i="22"/>
  <c r="R224"/>
  <c r="R201"/>
  <c r="E476" i="20"/>
  <c r="G636"/>
  <c r="G638" s="1"/>
  <c r="R167" i="22"/>
  <c r="R146"/>
  <c r="R117"/>
  <c r="BT4" i="17"/>
  <c r="BT158" s="1"/>
  <c r="BQ4"/>
  <c r="AE352" i="20"/>
  <c r="AF352" s="1"/>
  <c r="AA352"/>
  <c r="AE364"/>
  <c r="AF364" s="1"/>
  <c r="AA364"/>
  <c r="AE400"/>
  <c r="AF400" s="1"/>
  <c r="AA400"/>
  <c r="AB125"/>
  <c r="AE125"/>
  <c r="AF125" s="1"/>
  <c r="AB123"/>
  <c r="AE123"/>
  <c r="AF123" s="1"/>
  <c r="AB121"/>
  <c r="AE121"/>
  <c r="AF121" s="1"/>
  <c r="AB119"/>
  <c r="AE119"/>
  <c r="AF119" s="1"/>
  <c r="AB117"/>
  <c r="AE117"/>
  <c r="AF117" s="1"/>
  <c r="AB115"/>
  <c r="AE115"/>
  <c r="AF115" s="1"/>
  <c r="AB113"/>
  <c r="AE113"/>
  <c r="AF113" s="1"/>
  <c r="AB111"/>
  <c r="AE111"/>
  <c r="AF111" s="1"/>
  <c r="AB109"/>
  <c r="AE109"/>
  <c r="AF109" s="1"/>
  <c r="AB107"/>
  <c r="AE107"/>
  <c r="AF107" s="1"/>
  <c r="AB105"/>
  <c r="AE105"/>
  <c r="AF105" s="1"/>
  <c r="AB101"/>
  <c r="AE101"/>
  <c r="AF101" s="1"/>
  <c r="AB33"/>
  <c r="AE33"/>
  <c r="AF33" s="1"/>
  <c r="AB31"/>
  <c r="AE31"/>
  <c r="AF31" s="1"/>
  <c r="AB29"/>
  <c r="AE29"/>
  <c r="AF29" s="1"/>
  <c r="AB27"/>
  <c r="AE27"/>
  <c r="AF27" s="1"/>
  <c r="AB25"/>
  <c r="AE25"/>
  <c r="AF25" s="1"/>
  <c r="AB23"/>
  <c r="AE23"/>
  <c r="AF23" s="1"/>
  <c r="AB21"/>
  <c r="AE21"/>
  <c r="AF21" s="1"/>
  <c r="AB19"/>
  <c r="AE19"/>
  <c r="AF19" s="1"/>
  <c r="AB17"/>
  <c r="AE17"/>
  <c r="AF17" s="1"/>
  <c r="AB15"/>
  <c r="AE15"/>
  <c r="AF15" s="1"/>
  <c r="AB13"/>
  <c r="AE13"/>
  <c r="AF13" s="1"/>
  <c r="AB11"/>
  <c r="AE11"/>
  <c r="AF11" s="1"/>
  <c r="BQ139" i="17"/>
  <c r="BQ137"/>
  <c r="BQ135"/>
  <c r="BQ133"/>
  <c r="BQ131"/>
  <c r="BQ129"/>
  <c r="BQ127"/>
  <c r="BQ125"/>
  <c r="BQ123"/>
  <c r="BQ121"/>
  <c r="BQ119"/>
  <c r="BQ117"/>
  <c r="BQ115"/>
  <c r="BQ113"/>
  <c r="BQ111"/>
  <c r="BQ109"/>
  <c r="BQ107"/>
  <c r="BQ105"/>
  <c r="BQ103"/>
  <c r="BQ101"/>
  <c r="BQ99"/>
  <c r="BQ97"/>
  <c r="BQ95"/>
  <c r="BQ93"/>
  <c r="BQ91"/>
  <c r="BQ89"/>
  <c r="BQ87"/>
  <c r="BQ85"/>
  <c r="BQ83"/>
  <c r="BQ81"/>
  <c r="BQ79"/>
  <c r="BQ77"/>
  <c r="BQ75"/>
  <c r="BQ73"/>
  <c r="BQ71"/>
  <c r="BQ69"/>
  <c r="BQ67"/>
  <c r="BQ65"/>
  <c r="BQ63"/>
  <c r="BQ61"/>
  <c r="BQ59"/>
  <c r="BQ57"/>
  <c r="BQ55"/>
  <c r="BQ53"/>
  <c r="BQ51"/>
  <c r="BQ49"/>
  <c r="BQ47"/>
  <c r="BQ45"/>
  <c r="BQ43"/>
  <c r="BQ41"/>
  <c r="BQ39"/>
  <c r="BQ37"/>
  <c r="BQ35"/>
  <c r="BQ33"/>
  <c r="BQ31"/>
  <c r="BQ29"/>
  <c r="BQ27"/>
  <c r="BQ25"/>
  <c r="BQ23"/>
  <c r="BQ21"/>
  <c r="BQ19"/>
  <c r="BQ17"/>
  <c r="BQ15"/>
  <c r="BQ13"/>
  <c r="BQ11"/>
  <c r="BQ9"/>
  <c r="BQ7"/>
  <c r="BQ5"/>
  <c r="E317" i="20"/>
  <c r="AA457"/>
  <c r="AA453"/>
  <c r="AA451"/>
  <c r="AA448"/>
  <c r="AA444"/>
  <c r="AA432"/>
  <c r="AE323"/>
  <c r="AF323" s="1"/>
  <c r="AA323"/>
  <c r="AE325"/>
  <c r="AF325" s="1"/>
  <c r="AA325"/>
  <c r="AE327"/>
  <c r="AF327" s="1"/>
  <c r="AA327"/>
  <c r="AE329"/>
  <c r="AF329" s="1"/>
  <c r="AA329"/>
  <c r="AE331"/>
  <c r="AF331" s="1"/>
  <c r="AA331"/>
  <c r="AE333"/>
  <c r="AF333" s="1"/>
  <c r="AA333"/>
  <c r="AE335"/>
  <c r="AF335" s="1"/>
  <c r="AA335"/>
  <c r="AE337"/>
  <c r="AF337" s="1"/>
  <c r="AA337"/>
  <c r="AE339"/>
  <c r="AF339" s="1"/>
  <c r="AA339"/>
  <c r="AE341"/>
  <c r="AF341" s="1"/>
  <c r="AA341"/>
  <c r="AE343"/>
  <c r="AF343" s="1"/>
  <c r="AA343"/>
  <c r="AE345"/>
  <c r="AF345" s="1"/>
  <c r="AA345"/>
  <c r="AE347"/>
  <c r="AF347" s="1"/>
  <c r="AA347"/>
  <c r="AE349"/>
  <c r="AF349" s="1"/>
  <c r="AA349"/>
  <c r="AE351"/>
  <c r="AF351" s="1"/>
  <c r="AA351"/>
  <c r="AE353"/>
  <c r="AF353" s="1"/>
  <c r="AA353"/>
  <c r="AE355"/>
  <c r="AF355" s="1"/>
  <c r="AA355"/>
  <c r="AE357"/>
  <c r="AF357" s="1"/>
  <c r="AA357"/>
  <c r="AE359"/>
  <c r="AF359" s="1"/>
  <c r="AA359"/>
  <c r="AE361"/>
  <c r="AF361" s="1"/>
  <c r="AA361"/>
  <c r="AE363"/>
  <c r="AF363" s="1"/>
  <c r="AA363"/>
  <c r="AE365"/>
  <c r="AF365" s="1"/>
  <c r="AA365"/>
  <c r="AE367"/>
  <c r="AF367" s="1"/>
  <c r="AA367"/>
  <c r="AE369"/>
  <c r="AF369" s="1"/>
  <c r="AA369"/>
  <c r="AE371"/>
  <c r="AF371" s="1"/>
  <c r="AA371"/>
  <c r="AE373"/>
  <c r="AF373" s="1"/>
  <c r="AA373"/>
  <c r="AE375"/>
  <c r="AF375" s="1"/>
  <c r="AA375"/>
  <c r="AE377"/>
  <c r="AF377" s="1"/>
  <c r="AA377"/>
  <c r="AE379"/>
  <c r="AF379" s="1"/>
  <c r="AA379"/>
  <c r="AE381"/>
  <c r="AF381" s="1"/>
  <c r="AA381"/>
  <c r="AE383"/>
  <c r="AF383" s="1"/>
  <c r="AA383"/>
  <c r="AE385"/>
  <c r="AF385" s="1"/>
  <c r="AA385"/>
  <c r="AE387"/>
  <c r="AF387" s="1"/>
  <c r="AA387"/>
  <c r="AE389"/>
  <c r="AF389" s="1"/>
  <c r="AA389"/>
  <c r="AE391"/>
  <c r="AF391" s="1"/>
  <c r="AA391"/>
  <c r="AE393"/>
  <c r="AF393" s="1"/>
  <c r="AA393"/>
  <c r="AE395"/>
  <c r="AF395" s="1"/>
  <c r="AA395"/>
  <c r="AE397"/>
  <c r="AF397" s="1"/>
  <c r="AA397"/>
  <c r="AE399"/>
  <c r="AF399" s="1"/>
  <c r="AA399"/>
  <c r="AE401"/>
  <c r="AF401" s="1"/>
  <c r="AA401"/>
  <c r="AE403"/>
  <c r="AF403" s="1"/>
  <c r="AA403"/>
  <c r="AE405"/>
  <c r="AF405" s="1"/>
  <c r="AA405"/>
  <c r="AE407"/>
  <c r="AF407" s="1"/>
  <c r="AA407"/>
  <c r="AE409"/>
  <c r="AF409" s="1"/>
  <c r="AA409"/>
  <c r="AE411"/>
  <c r="AF411" s="1"/>
  <c r="AA411"/>
  <c r="AE413"/>
  <c r="AF413" s="1"/>
  <c r="AA413"/>
  <c r="AE415"/>
  <c r="AF415" s="1"/>
  <c r="AA415"/>
  <c r="AE417"/>
  <c r="AF417" s="1"/>
  <c r="AA417"/>
  <c r="AE419"/>
  <c r="AF419" s="1"/>
  <c r="AA419"/>
  <c r="AE421"/>
  <c r="AF421" s="1"/>
  <c r="AA421"/>
  <c r="AE423"/>
  <c r="AF423" s="1"/>
  <c r="AA423"/>
  <c r="AE425"/>
  <c r="AF425" s="1"/>
  <c r="AA425"/>
  <c r="AE427"/>
  <c r="AF427" s="1"/>
  <c r="AA427"/>
  <c r="AE429"/>
  <c r="AF429" s="1"/>
  <c r="AA429"/>
  <c r="AE431"/>
  <c r="AF431" s="1"/>
  <c r="AA431"/>
  <c r="AE433"/>
  <c r="AF433" s="1"/>
  <c r="AA433"/>
  <c r="AE435"/>
  <c r="AF435" s="1"/>
  <c r="AA435"/>
  <c r="AE437"/>
  <c r="AF437" s="1"/>
  <c r="AA437"/>
  <c r="AE439"/>
  <c r="AF439" s="1"/>
  <c r="AA439"/>
  <c r="AE441"/>
  <c r="AF441" s="1"/>
  <c r="AA441"/>
  <c r="AE443"/>
  <c r="AF443" s="1"/>
  <c r="AA443"/>
  <c r="AE445"/>
  <c r="AF445" s="1"/>
  <c r="AA445"/>
  <c r="AE447"/>
  <c r="AF447" s="1"/>
  <c r="AA447"/>
  <c r="AE449"/>
  <c r="AF449" s="1"/>
  <c r="AA449"/>
  <c r="AB139"/>
  <c r="AE139"/>
  <c r="AF139" s="1"/>
  <c r="AB137"/>
  <c r="AE137"/>
  <c r="AF137" s="1"/>
  <c r="AB135"/>
  <c r="AE135"/>
  <c r="AF135" s="1"/>
  <c r="AB133"/>
  <c r="AE133"/>
  <c r="AF133" s="1"/>
  <c r="AB131"/>
  <c r="AE131"/>
  <c r="AF131" s="1"/>
  <c r="AB129"/>
  <c r="AE129"/>
  <c r="AF129" s="1"/>
  <c r="AB127"/>
  <c r="AE127"/>
  <c r="AF127" s="1"/>
  <c r="AB97"/>
  <c r="AE97"/>
  <c r="AF97" s="1"/>
  <c r="AB95"/>
  <c r="AE95"/>
  <c r="AF95" s="1"/>
  <c r="AB93"/>
  <c r="AE93"/>
  <c r="AF93" s="1"/>
  <c r="AB91"/>
  <c r="AE91"/>
  <c r="AF91" s="1"/>
  <c r="AB89"/>
  <c r="AE89"/>
  <c r="AF89" s="1"/>
  <c r="AB87"/>
  <c r="AE87"/>
  <c r="AF87" s="1"/>
  <c r="AB85"/>
  <c r="AE85"/>
  <c r="AF85" s="1"/>
  <c r="AB83"/>
  <c r="AE83"/>
  <c r="AF83" s="1"/>
  <c r="AB81"/>
  <c r="AE81"/>
  <c r="AF81" s="1"/>
  <c r="AB79"/>
  <c r="AE79"/>
  <c r="AF79" s="1"/>
  <c r="AB77"/>
  <c r="AE77"/>
  <c r="AF77" s="1"/>
  <c r="AB75"/>
  <c r="AE75"/>
  <c r="AF75" s="1"/>
  <c r="AB73"/>
  <c r="AE73"/>
  <c r="AF73" s="1"/>
  <c r="AB71"/>
  <c r="AE71"/>
  <c r="AF71" s="1"/>
  <c r="AB69"/>
  <c r="AE69"/>
  <c r="AF69" s="1"/>
  <c r="AB67"/>
  <c r="AE67"/>
  <c r="AF67" s="1"/>
  <c r="AB65"/>
  <c r="AE65"/>
  <c r="AF65" s="1"/>
  <c r="AB63"/>
  <c r="AE63"/>
  <c r="AF63" s="1"/>
  <c r="AB61"/>
  <c r="AE61"/>
  <c r="AF61" s="1"/>
  <c r="AB59"/>
  <c r="AE59"/>
  <c r="AF59" s="1"/>
  <c r="AB57"/>
  <c r="AE57"/>
  <c r="AF57" s="1"/>
  <c r="AB55"/>
  <c r="AE55"/>
  <c r="AF55" s="1"/>
  <c r="AB53"/>
  <c r="AE53"/>
  <c r="AF53" s="1"/>
  <c r="AB51"/>
  <c r="AE51"/>
  <c r="AF51" s="1"/>
  <c r="AB49"/>
  <c r="AE49"/>
  <c r="AF49" s="1"/>
  <c r="AB47"/>
  <c r="AE47"/>
  <c r="AF47" s="1"/>
  <c r="AB45"/>
  <c r="AE45"/>
  <c r="AF45" s="1"/>
  <c r="AB43"/>
  <c r="AE43"/>
  <c r="AF43" s="1"/>
  <c r="AB41"/>
  <c r="AE41"/>
  <c r="AF41" s="1"/>
  <c r="AB39"/>
  <c r="AE39"/>
  <c r="AF39" s="1"/>
  <c r="AB37"/>
  <c r="AE37"/>
  <c r="AF37" s="1"/>
  <c r="AB35"/>
  <c r="AE35"/>
  <c r="AF35" s="1"/>
  <c r="AB9"/>
  <c r="AE9"/>
  <c r="AF9" s="1"/>
  <c r="AB7"/>
  <c r="AE7"/>
  <c r="AF7" s="1"/>
  <c r="AB5"/>
  <c r="AE5"/>
  <c r="AF5" s="1"/>
  <c r="Q1466" i="19"/>
  <c r="BQ148" i="17"/>
  <c r="BQ146"/>
  <c r="BQ144"/>
  <c r="BQ138"/>
  <c r="BQ136"/>
  <c r="BQ134"/>
  <c r="BQ132"/>
  <c r="BQ130"/>
  <c r="BQ128"/>
  <c r="BQ126"/>
  <c r="BQ124"/>
  <c r="BQ122"/>
  <c r="BQ120"/>
  <c r="BQ118"/>
  <c r="BQ116"/>
  <c r="BQ114"/>
  <c r="BQ112"/>
  <c r="BQ110"/>
  <c r="BQ108"/>
  <c r="BQ106"/>
  <c r="BQ104"/>
  <c r="BQ102"/>
  <c r="BQ100"/>
  <c r="BQ98"/>
  <c r="BQ96"/>
  <c r="BQ94"/>
  <c r="BQ92"/>
  <c r="BQ90"/>
  <c r="BQ88"/>
  <c r="BQ86"/>
  <c r="BQ84"/>
  <c r="BQ82"/>
  <c r="BQ80"/>
  <c r="BQ78"/>
  <c r="BQ76"/>
  <c r="BQ74"/>
  <c r="BQ72"/>
  <c r="BQ70"/>
  <c r="BQ68"/>
  <c r="BQ66"/>
  <c r="BQ64"/>
  <c r="BQ62"/>
  <c r="BQ60"/>
  <c r="BQ58"/>
  <c r="BQ56"/>
  <c r="BQ54"/>
  <c r="BQ52"/>
  <c r="BQ50"/>
  <c r="BQ48"/>
  <c r="BQ46"/>
  <c r="BQ44"/>
  <c r="BQ42"/>
  <c r="BQ40"/>
  <c r="BQ38"/>
  <c r="BQ36"/>
  <c r="BQ34"/>
  <c r="BQ32"/>
  <c r="BQ30"/>
  <c r="BQ28"/>
  <c r="BQ26"/>
  <c r="BQ24"/>
  <c r="BQ22"/>
  <c r="BQ20"/>
  <c r="BQ18"/>
  <c r="BQ16"/>
  <c r="BQ14"/>
  <c r="BQ12"/>
  <c r="BQ10"/>
  <c r="BQ8"/>
  <c r="BQ6"/>
  <c r="AA456" i="20"/>
  <c r="AA454"/>
  <c r="AA446"/>
  <c r="R83" i="22"/>
  <c r="R59"/>
  <c r="R31"/>
  <c r="AB317" i="20"/>
  <c r="AB4"/>
  <c r="AB148"/>
  <c r="AB146"/>
  <c r="AB144"/>
  <c r="AB138"/>
  <c r="AB136"/>
  <c r="AB134"/>
  <c r="AB132"/>
  <c r="AB130"/>
  <c r="AB128"/>
  <c r="AB124"/>
  <c r="AB122"/>
  <c r="AB120"/>
  <c r="AB118"/>
  <c r="AB116"/>
  <c r="AB114"/>
  <c r="AB112"/>
  <c r="AB110"/>
  <c r="AB108"/>
  <c r="AB106"/>
  <c r="AB102"/>
  <c r="AB100"/>
  <c r="AB98"/>
  <c r="AB96"/>
  <c r="AB94"/>
  <c r="AB92"/>
  <c r="AB90"/>
  <c r="AB88"/>
  <c r="AB86"/>
  <c r="AB84"/>
  <c r="AB82"/>
  <c r="AB80"/>
  <c r="AB78"/>
  <c r="AB76"/>
  <c r="AB74"/>
  <c r="AB72"/>
  <c r="AB70"/>
  <c r="AB68"/>
  <c r="AB66"/>
  <c r="AB64"/>
  <c r="AB62"/>
  <c r="AB60"/>
  <c r="AB58"/>
  <c r="AB56"/>
  <c r="AB54"/>
  <c r="AB52"/>
  <c r="AB50"/>
  <c r="AB48"/>
  <c r="AB46"/>
  <c r="AB44"/>
  <c r="AB42"/>
  <c r="AB40"/>
  <c r="AB38"/>
  <c r="AB36"/>
  <c r="AB32"/>
  <c r="AB30"/>
  <c r="AB28"/>
  <c r="AB26"/>
  <c r="AB24"/>
  <c r="AB22"/>
  <c r="AB20"/>
  <c r="AB18"/>
  <c r="AB16"/>
  <c r="AB14"/>
  <c r="AB12"/>
  <c r="AB8"/>
  <c r="AB6"/>
  <c r="E158" i="17"/>
  <c r="BU138"/>
  <c r="BU136"/>
  <c r="BU134"/>
  <c r="BU132"/>
  <c r="BU130"/>
  <c r="BU128"/>
  <c r="BU126"/>
  <c r="BU124"/>
  <c r="BU122"/>
  <c r="BU120"/>
  <c r="BU118"/>
  <c r="BU116"/>
  <c r="BU114"/>
  <c r="BU112"/>
  <c r="BU110"/>
  <c r="BU108"/>
  <c r="BU106"/>
  <c r="BU104"/>
  <c r="BU102"/>
  <c r="BU100"/>
  <c r="BU98"/>
  <c r="BU96"/>
  <c r="BU94"/>
  <c r="BU92"/>
  <c r="BU90"/>
  <c r="BU88"/>
  <c r="BU86"/>
  <c r="BU84"/>
  <c r="BU82"/>
  <c r="BU80"/>
  <c r="BU78"/>
  <c r="BU76"/>
  <c r="BU74"/>
  <c r="BU72"/>
  <c r="BU70"/>
  <c r="BU68"/>
  <c r="BU66"/>
  <c r="BU64"/>
  <c r="BU62"/>
  <c r="BU60"/>
  <c r="BU58"/>
  <c r="BU56"/>
  <c r="BU54"/>
  <c r="BU52"/>
  <c r="BU50"/>
  <c r="BU48"/>
  <c r="BU46"/>
  <c r="BU44"/>
  <c r="BU42"/>
  <c r="BU40"/>
  <c r="BU38"/>
  <c r="BU36"/>
  <c r="BU34"/>
  <c r="BU32"/>
  <c r="BU30"/>
  <c r="BU28"/>
  <c r="BU26"/>
  <c r="BU24"/>
  <c r="BU22"/>
  <c r="BU20"/>
  <c r="BU18"/>
  <c r="BU16"/>
  <c r="BU14"/>
  <c r="BU12"/>
  <c r="BU10"/>
  <c r="BU8"/>
  <c r="BU6"/>
  <c r="Q1568" i="19"/>
  <c r="AA322" i="20"/>
  <c r="AE322"/>
  <c r="AF322" s="1"/>
  <c r="AE324"/>
  <c r="AF324" s="1"/>
  <c r="AE326"/>
  <c r="AF326" s="1"/>
  <c r="AE328"/>
  <c r="AF328" s="1"/>
  <c r="AE330"/>
  <c r="AF330" s="1"/>
  <c r="AE332"/>
  <c r="AF332" s="1"/>
  <c r="AE334"/>
  <c r="AF334" s="1"/>
  <c r="AE336"/>
  <c r="AF336" s="1"/>
  <c r="AE338"/>
  <c r="AF338" s="1"/>
  <c r="AE340"/>
  <c r="AF340" s="1"/>
  <c r="AE342"/>
  <c r="AF342" s="1"/>
  <c r="AE344"/>
  <c r="AF344" s="1"/>
  <c r="AE346"/>
  <c r="AF346" s="1"/>
  <c r="AE348"/>
  <c r="AF348" s="1"/>
  <c r="AE350"/>
  <c r="AF350" s="1"/>
  <c r="AE354"/>
  <c r="AF354" s="1"/>
  <c r="AE356"/>
  <c r="AF356" s="1"/>
  <c r="AE358"/>
  <c r="AF358" s="1"/>
  <c r="AE360"/>
  <c r="AF360" s="1"/>
  <c r="AE362"/>
  <c r="AF362" s="1"/>
  <c r="AE366"/>
  <c r="AF366" s="1"/>
  <c r="AE368"/>
  <c r="AF368" s="1"/>
  <c r="AE370"/>
  <c r="AF370" s="1"/>
  <c r="AE372"/>
  <c r="AF372" s="1"/>
  <c r="AE374"/>
  <c r="AF374" s="1"/>
  <c r="AE376"/>
  <c r="AF376" s="1"/>
  <c r="AE378"/>
  <c r="AF378" s="1"/>
  <c r="AE380"/>
  <c r="AF380" s="1"/>
  <c r="AE382"/>
  <c r="AF382" s="1"/>
  <c r="AE384"/>
  <c r="AF384" s="1"/>
  <c r="AE386"/>
  <c r="AF386" s="1"/>
  <c r="AE388"/>
  <c r="AF388" s="1"/>
  <c r="AE390"/>
  <c r="AF390" s="1"/>
  <c r="AE392"/>
  <c r="AF392" s="1"/>
  <c r="AE394"/>
  <c r="AF394" s="1"/>
  <c r="AE396"/>
  <c r="AF396" s="1"/>
  <c r="AE398"/>
  <c r="AF398" s="1"/>
  <c r="AE402"/>
  <c r="AF402" s="1"/>
  <c r="AE404"/>
  <c r="AF404" s="1"/>
  <c r="AE406"/>
  <c r="AF406" s="1"/>
  <c r="AE408"/>
  <c r="AF408" s="1"/>
  <c r="AE410"/>
  <c r="AF410" s="1"/>
  <c r="AE412"/>
  <c r="AF412" s="1"/>
  <c r="AE414"/>
  <c r="AF414" s="1"/>
  <c r="AE416"/>
  <c r="AF416" s="1"/>
  <c r="AE418"/>
  <c r="AF418" s="1"/>
  <c r="AE420"/>
  <c r="AF420" s="1"/>
  <c r="AE422"/>
  <c r="AF422" s="1"/>
  <c r="AE424"/>
  <c r="AF424" s="1"/>
  <c r="AE426"/>
  <c r="AF426" s="1"/>
  <c r="AE428"/>
  <c r="AF428" s="1"/>
  <c r="AE430"/>
  <c r="AF430" s="1"/>
  <c r="AE434"/>
  <c r="AF434" s="1"/>
  <c r="AE436"/>
  <c r="AF436" s="1"/>
  <c r="AE438"/>
  <c r="AF438" s="1"/>
  <c r="AE440"/>
  <c r="AF440" s="1"/>
  <c r="AE442"/>
  <c r="AF442" s="1"/>
  <c r="AE450"/>
  <c r="AF450" s="1"/>
  <c r="AE452"/>
  <c r="AF452" s="1"/>
  <c r="AE163"/>
  <c r="AF163" s="1"/>
  <c r="AE165"/>
  <c r="AF165" s="1"/>
  <c r="AE167"/>
  <c r="AF167" s="1"/>
  <c r="AE169"/>
  <c r="AF169" s="1"/>
  <c r="AE171"/>
  <c r="AF171" s="1"/>
  <c r="AE173"/>
  <c r="AF173" s="1"/>
  <c r="AE175"/>
  <c r="AF175" s="1"/>
  <c r="AE177"/>
  <c r="AF177" s="1"/>
  <c r="AE179"/>
  <c r="AF179" s="1"/>
  <c r="AE181"/>
  <c r="AF181" s="1"/>
  <c r="AE183"/>
  <c r="AF183" s="1"/>
  <c r="AE185"/>
  <c r="AF185" s="1"/>
  <c r="AE187"/>
  <c r="AF187" s="1"/>
  <c r="AE189"/>
  <c r="AF189" s="1"/>
  <c r="AE195"/>
  <c r="AF195" s="1"/>
  <c r="AE197"/>
  <c r="AF197" s="1"/>
  <c r="AE199"/>
  <c r="AF199" s="1"/>
  <c r="AE201"/>
  <c r="AF201" s="1"/>
  <c r="AE213"/>
  <c r="AF213" s="1"/>
  <c r="AE215"/>
  <c r="AF215" s="1"/>
  <c r="AE217"/>
  <c r="AF217" s="1"/>
  <c r="AE219"/>
  <c r="AF219" s="1"/>
  <c r="AE221"/>
  <c r="AF221" s="1"/>
  <c r="AE223"/>
  <c r="AF223" s="1"/>
  <c r="AE227"/>
  <c r="AF227" s="1"/>
  <c r="AE233"/>
  <c r="AF233" s="1"/>
  <c r="AE235"/>
  <c r="AF235" s="1"/>
  <c r="AE237"/>
  <c r="AF237" s="1"/>
  <c r="AE247"/>
  <c r="AF247" s="1"/>
  <c r="AE249"/>
  <c r="AF249" s="1"/>
  <c r="AE251"/>
  <c r="AF251" s="1"/>
  <c r="AE253"/>
  <c r="AF253" s="1"/>
  <c r="AE255"/>
  <c r="AF255" s="1"/>
  <c r="AE257"/>
  <c r="AF257" s="1"/>
  <c r="AE259"/>
  <c r="AF259" s="1"/>
  <c r="AE261"/>
  <c r="AF261" s="1"/>
  <c r="AE269"/>
  <c r="AF269" s="1"/>
  <c r="AE277"/>
  <c r="AF277" s="1"/>
  <c r="Q1524" i="19"/>
  <c r="Q1495"/>
  <c r="Q1544"/>
  <c r="Q1309"/>
  <c r="Q1447"/>
  <c r="Q1423"/>
  <c r="Q1392"/>
  <c r="Q1371"/>
  <c r="Q1346"/>
  <c r="Q1289"/>
  <c r="Q1229"/>
  <c r="AP171" i="17"/>
  <c r="AR171" s="1"/>
  <c r="Q908" i="19"/>
  <c r="Q909" s="1"/>
  <c r="Q1260"/>
  <c r="AQ163" i="17"/>
  <c r="Q1211" i="19"/>
  <c r="Q1190"/>
  <c r="Q1191" s="1"/>
  <c r="AR165" i="17"/>
  <c r="AR167" s="1"/>
  <c r="Q1164" i="19"/>
  <c r="Q928"/>
  <c r="Q1001"/>
  <c r="Q1145"/>
  <c r="Q1117"/>
  <c r="Q1083"/>
  <c r="Q1062"/>
  <c r="Q1063" s="1"/>
  <c r="Q1035"/>
  <c r="Q1036" s="1"/>
  <c r="Q979"/>
  <c r="Q980" s="1"/>
  <c r="Q951"/>
  <c r="Q952" s="1"/>
  <c r="Q883"/>
  <c r="Q884" s="1"/>
  <c r="Q827"/>
  <c r="Q828" s="1"/>
  <c r="Q849"/>
  <c r="Q805"/>
  <c r="K115" i="14"/>
  <c r="H115"/>
  <c r="E115"/>
  <c r="C115"/>
  <c r="F116"/>
  <c r="Q770" i="19"/>
  <c r="Q769"/>
  <c r="Q768"/>
  <c r="Q767"/>
  <c r="Q766"/>
  <c r="Q765"/>
  <c r="Q764"/>
  <c r="Q763"/>
  <c r="Q762"/>
  <c r="Q749"/>
  <c r="Q748"/>
  <c r="Q747"/>
  <c r="Q746"/>
  <c r="Q745"/>
  <c r="Q744"/>
  <c r="Q743"/>
  <c r="Q742"/>
  <c r="Q741"/>
  <c r="Q740"/>
  <c r="Q739"/>
  <c r="Q738"/>
  <c r="Q737"/>
  <c r="Q736"/>
  <c r="Q735"/>
  <c r="Q702"/>
  <c r="Q703"/>
  <c r="Q704"/>
  <c r="Q705"/>
  <c r="Q706"/>
  <c r="Q707"/>
  <c r="Q708"/>
  <c r="Q709"/>
  <c r="Q710"/>
  <c r="Q711"/>
  <c r="Q712"/>
  <c r="Q713"/>
  <c r="Q714"/>
  <c r="Q715"/>
  <c r="Q716"/>
  <c r="Q717"/>
  <c r="Q718"/>
  <c r="Q719"/>
  <c r="Q720"/>
  <c r="Q721"/>
  <c r="Q722"/>
  <c r="Q701"/>
  <c r="Q683"/>
  <c r="Q684"/>
  <c r="Q685"/>
  <c r="Q686"/>
  <c r="Q687"/>
  <c r="Q688"/>
  <c r="Q682"/>
  <c r="Q656"/>
  <c r="Q657"/>
  <c r="Q658"/>
  <c r="Q659"/>
  <c r="Q660"/>
  <c r="Q661"/>
  <c r="Q662"/>
  <c r="Q663"/>
  <c r="Q664"/>
  <c r="Q665"/>
  <c r="Q666"/>
  <c r="Q667"/>
  <c r="Q668"/>
  <c r="Q669"/>
  <c r="Q655"/>
  <c r="Q641"/>
  <c r="Q621"/>
  <c r="Q622"/>
  <c r="Q623"/>
  <c r="Q624"/>
  <c r="Q625"/>
  <c r="Q626"/>
  <c r="Q627"/>
  <c r="Q628"/>
  <c r="Q629"/>
  <c r="Q630"/>
  <c r="Q631"/>
  <c r="Q632"/>
  <c r="Q633"/>
  <c r="Q634"/>
  <c r="Q635"/>
  <c r="Q636"/>
  <c r="Q637"/>
  <c r="Q638"/>
  <c r="Q639"/>
  <c r="Q640"/>
  <c r="Q642"/>
  <c r="Q620"/>
  <c r="Q562"/>
  <c r="Q559"/>
  <c r="Q560"/>
  <c r="Q557"/>
  <c r="Q558"/>
  <c r="Q561"/>
  <c r="Q563"/>
  <c r="Q564"/>
  <c r="Q565"/>
  <c r="Q566"/>
  <c r="Q567"/>
  <c r="Q603"/>
  <c r="Q604"/>
  <c r="Q605"/>
  <c r="Q606"/>
  <c r="Q602"/>
  <c r="Q601"/>
  <c r="Q600"/>
  <c r="Q582"/>
  <c r="Q583"/>
  <c r="Q587"/>
  <c r="Q586"/>
  <c r="Q585"/>
  <c r="Q584"/>
  <c r="Q581"/>
  <c r="Q580"/>
  <c r="Q556"/>
  <c r="Q520" i="16"/>
  <c r="Q486" i="19"/>
  <c r="Q506"/>
  <c r="Q503"/>
  <c r="Q504"/>
  <c r="Q505"/>
  <c r="Q507"/>
  <c r="Q508"/>
  <c r="Q509"/>
  <c r="Q510"/>
  <c r="Q511"/>
  <c r="Q512"/>
  <c r="Q513"/>
  <c r="Q514"/>
  <c r="Q515"/>
  <c r="Q516"/>
  <c r="Q517"/>
  <c r="Q518"/>
  <c r="Q519"/>
  <c r="Q520"/>
  <c r="Q521"/>
  <c r="Q522"/>
  <c r="Q422"/>
  <c r="Q418"/>
  <c r="Q419"/>
  <c r="Q420"/>
  <c r="Q421"/>
  <c r="Q423"/>
  <c r="Q424"/>
  <c r="Q425"/>
  <c r="Q426"/>
  <c r="Q427"/>
  <c r="Q428"/>
  <c r="Q429"/>
  <c r="Q430"/>
  <c r="Q431"/>
  <c r="Q432"/>
  <c r="Q433"/>
  <c r="Q467"/>
  <c r="Q542"/>
  <c r="Q541"/>
  <c r="Q540"/>
  <c r="Q539"/>
  <c r="Q538"/>
  <c r="Q537"/>
  <c r="Q536"/>
  <c r="Q535"/>
  <c r="Q502"/>
  <c r="Q468"/>
  <c r="Q469"/>
  <c r="Q470"/>
  <c r="Q471"/>
  <c r="Q472"/>
  <c r="Q473"/>
  <c r="Q474"/>
  <c r="Q475"/>
  <c r="Q476"/>
  <c r="Q477"/>
  <c r="Q478"/>
  <c r="Q479"/>
  <c r="Q480"/>
  <c r="Q481"/>
  <c r="Q482"/>
  <c r="Q483"/>
  <c r="Q484"/>
  <c r="Q485"/>
  <c r="Q487"/>
  <c r="Q488"/>
  <c r="Q489"/>
  <c r="Q446"/>
  <c r="Q447"/>
  <c r="Q448"/>
  <c r="Q449"/>
  <c r="Q450"/>
  <c r="Q451"/>
  <c r="Q452"/>
  <c r="Q453"/>
  <c r="Q454"/>
  <c r="Q417"/>
  <c r="Q398"/>
  <c r="Q404"/>
  <c r="Q403"/>
  <c r="Q402"/>
  <c r="Q401"/>
  <c r="Q400"/>
  <c r="Q399"/>
  <c r="Q397"/>
  <c r="Q396"/>
  <c r="Q395"/>
  <c r="Q394"/>
  <c r="Q393"/>
  <c r="Q392"/>
  <c r="Q391"/>
  <c r="Q390"/>
  <c r="Q389"/>
  <c r="Q388"/>
  <c r="Q387"/>
  <c r="Q386"/>
  <c r="Q385"/>
  <c r="Q384"/>
  <c r="Q383"/>
  <c r="W333"/>
  <c r="Q370"/>
  <c r="Q369"/>
  <c r="Q368"/>
  <c r="Q367"/>
  <c r="Q366"/>
  <c r="Q365"/>
  <c r="Q364"/>
  <c r="Q351"/>
  <c r="Q350"/>
  <c r="Q349"/>
  <c r="Q348"/>
  <c r="Q347"/>
  <c r="Q346"/>
  <c r="Q345"/>
  <c r="Q344"/>
  <c r="Q343"/>
  <c r="Q342"/>
  <c r="Q328"/>
  <c r="Q327"/>
  <c r="Q326"/>
  <c r="Q325"/>
  <c r="Q324"/>
  <c r="Q323"/>
  <c r="Q322"/>
  <c r="Q321"/>
  <c r="Q320"/>
  <c r="Q319"/>
  <c r="Q318"/>
  <c r="Q317"/>
  <c r="Q316"/>
  <c r="Q315"/>
  <c r="Q314"/>
  <c r="Q313"/>
  <c r="Q312"/>
  <c r="Q311"/>
  <c r="Q310"/>
  <c r="Q309"/>
  <c r="Q308"/>
  <c r="Q307"/>
  <c r="Q306"/>
  <c r="Q280"/>
  <c r="Q281"/>
  <c r="Q282"/>
  <c r="Q283"/>
  <c r="Q284"/>
  <c r="Q285"/>
  <c r="Q286"/>
  <c r="Q287"/>
  <c r="Q288"/>
  <c r="Q289"/>
  <c r="Q290"/>
  <c r="Q291"/>
  <c r="Q292"/>
  <c r="Q279"/>
  <c r="Q243"/>
  <c r="Q244"/>
  <c r="Q245"/>
  <c r="Q246"/>
  <c r="Q247"/>
  <c r="Q248"/>
  <c r="Q249"/>
  <c r="Q250"/>
  <c r="Q251"/>
  <c r="Q252"/>
  <c r="Q253"/>
  <c r="Q254"/>
  <c r="Q255"/>
  <c r="Q256"/>
  <c r="Q257"/>
  <c r="Q258"/>
  <c r="Q259"/>
  <c r="Q260"/>
  <c r="Q261"/>
  <c r="Q262"/>
  <c r="Q263"/>
  <c r="Q264"/>
  <c r="Q265"/>
  <c r="Q266"/>
  <c r="Q242"/>
  <c r="Q200"/>
  <c r="Q228"/>
  <c r="Q227"/>
  <c r="Q226"/>
  <c r="Q225"/>
  <c r="Q224"/>
  <c r="Q223"/>
  <c r="Q222"/>
  <c r="Q209"/>
  <c r="Q208"/>
  <c r="Q207"/>
  <c r="Q206"/>
  <c r="Q205"/>
  <c r="Q204"/>
  <c r="Q203"/>
  <c r="Q202"/>
  <c r="Q201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66"/>
  <c r="Q153"/>
  <c r="Q152"/>
  <c r="Q151"/>
  <c r="Q150"/>
  <c r="Q149"/>
  <c r="Q148"/>
  <c r="Q147"/>
  <c r="Q146"/>
  <c r="Q145"/>
  <c r="Q144"/>
  <c r="Q143"/>
  <c r="Q142"/>
  <c r="Q129"/>
  <c r="Q128"/>
  <c r="Q127"/>
  <c r="Q126"/>
  <c r="Q125"/>
  <c r="Q124"/>
  <c r="Q105"/>
  <c r="Q111"/>
  <c r="Q110"/>
  <c r="Q109"/>
  <c r="Q108"/>
  <c r="Q107"/>
  <c r="Q106"/>
  <c r="Q104"/>
  <c r="Q103"/>
  <c r="Q102"/>
  <c r="Q101"/>
  <c r="Q100"/>
  <c r="Q99"/>
  <c r="Q98"/>
  <c r="BU4" i="17" l="1"/>
  <c r="AA476" i="20"/>
  <c r="I638"/>
  <c r="AF158"/>
  <c r="BQ158" i="17"/>
  <c r="BQ159" s="1"/>
  <c r="AF317" i="20"/>
  <c r="AF476"/>
  <c r="AB158"/>
  <c r="BU158" i="17"/>
  <c r="AE476" i="20"/>
  <c r="AE317"/>
  <c r="AQ166" i="17"/>
  <c r="AU164"/>
  <c r="Q806" i="19"/>
  <c r="Q523"/>
  <c r="Q524" s="1"/>
  <c r="Q643"/>
  <c r="Q644" s="1"/>
  <c r="Q771"/>
  <c r="Q723"/>
  <c r="Q724" s="1"/>
  <c r="Q750"/>
  <c r="Q751" s="1"/>
  <c r="Q689"/>
  <c r="Q670"/>
  <c r="Q671" s="1"/>
  <c r="Q607"/>
  <c r="Q588"/>
  <c r="Q589" s="1"/>
  <c r="Q568"/>
  <c r="Q569" s="1"/>
  <c r="Q543"/>
  <c r="Q490"/>
  <c r="Q491" s="1"/>
  <c r="Q455"/>
  <c r="Q434"/>
  <c r="Q405"/>
  <c r="Q406" s="1"/>
  <c r="Q112"/>
  <c r="Q113" s="1"/>
  <c r="Q154"/>
  <c r="Q371"/>
  <c r="Q352"/>
  <c r="Q353" s="1"/>
  <c r="Q329"/>
  <c r="Q330" s="1"/>
  <c r="Q293"/>
  <c r="Q294" s="1"/>
  <c r="Q267"/>
  <c r="Q268" s="1"/>
  <c r="Q270" s="1"/>
  <c r="Q229"/>
  <c r="Q210"/>
  <c r="Q211" s="1"/>
  <c r="Q188"/>
  <c r="Q189" s="1"/>
  <c r="Q130"/>
  <c r="Q131" s="1"/>
  <c r="Q27"/>
  <c r="Q85"/>
  <c r="Q84"/>
  <c r="Q83"/>
  <c r="Q82"/>
  <c r="Q81"/>
  <c r="Q80"/>
  <c r="Q79"/>
  <c r="Q66"/>
  <c r="Q65"/>
  <c r="Q64"/>
  <c r="Q63"/>
  <c r="Q62"/>
  <c r="Q61"/>
  <c r="Q60"/>
  <c r="Q59"/>
  <c r="Q58"/>
  <c r="Q57"/>
  <c r="Q56"/>
  <c r="Q55"/>
  <c r="Q54"/>
  <c r="Q53"/>
  <c r="Q52"/>
  <c r="Q51"/>
  <c r="Q31"/>
  <c r="Q12"/>
  <c r="Q13"/>
  <c r="Q14"/>
  <c r="Q15"/>
  <c r="Q16"/>
  <c r="Q17"/>
  <c r="Q18"/>
  <c r="Q19"/>
  <c r="Q20"/>
  <c r="Q21"/>
  <c r="Q22"/>
  <c r="Q23"/>
  <c r="Q24"/>
  <c r="Q25"/>
  <c r="Q26"/>
  <c r="Q28"/>
  <c r="Q29"/>
  <c r="Q30"/>
  <c r="Q32"/>
  <c r="Q33"/>
  <c r="Q34"/>
  <c r="Q35"/>
  <c r="Q36"/>
  <c r="Q37"/>
  <c r="K319" i="18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318"/>
  <c r="O319"/>
  <c r="O320"/>
  <c r="O321"/>
  <c r="O322"/>
  <c r="O323"/>
  <c r="O324"/>
  <c r="O325"/>
  <c r="O326"/>
  <c r="O327"/>
  <c r="O328"/>
  <c r="O329"/>
  <c r="O330"/>
  <c r="O331"/>
  <c r="O332"/>
  <c r="O333"/>
  <c r="O334"/>
  <c r="O335"/>
  <c r="O336"/>
  <c r="O337"/>
  <c r="O338"/>
  <c r="O339"/>
  <c r="O340"/>
  <c r="O341"/>
  <c r="O342"/>
  <c r="O343"/>
  <c r="O344"/>
  <c r="O345"/>
  <c r="O346"/>
  <c r="O347"/>
  <c r="O348"/>
  <c r="O349"/>
  <c r="O350"/>
  <c r="O351"/>
  <c r="O352"/>
  <c r="O353"/>
  <c r="O354"/>
  <c r="O355"/>
  <c r="O356"/>
  <c r="O357"/>
  <c r="O358"/>
  <c r="O359"/>
  <c r="O360"/>
  <c r="O361"/>
  <c r="O362"/>
  <c r="O363"/>
  <c r="O364"/>
  <c r="O365"/>
  <c r="O366"/>
  <c r="O367"/>
  <c r="O368"/>
  <c r="O369"/>
  <c r="O370"/>
  <c r="O371"/>
  <c r="O372"/>
  <c r="O373"/>
  <c r="O374"/>
  <c r="O375"/>
  <c r="O376"/>
  <c r="O377"/>
  <c r="O378"/>
  <c r="O379"/>
  <c r="O380"/>
  <c r="O381"/>
  <c r="O382"/>
  <c r="O383"/>
  <c r="O384"/>
  <c r="O385"/>
  <c r="O386"/>
  <c r="O387"/>
  <c r="O388"/>
  <c r="O389"/>
  <c r="O390"/>
  <c r="O391"/>
  <c r="O392"/>
  <c r="O393"/>
  <c r="O394"/>
  <c r="O395"/>
  <c r="O396"/>
  <c r="O397"/>
  <c r="O398"/>
  <c r="O399"/>
  <c r="O400"/>
  <c r="O401"/>
  <c r="O402"/>
  <c r="O403"/>
  <c r="O404"/>
  <c r="O405"/>
  <c r="O406"/>
  <c r="O407"/>
  <c r="O408"/>
  <c r="O409"/>
  <c r="O410"/>
  <c r="O411"/>
  <c r="O412"/>
  <c r="O413"/>
  <c r="O414"/>
  <c r="O415"/>
  <c r="O318"/>
  <c r="L416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318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320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318"/>
  <c r="V312"/>
  <c r="V311"/>
  <c r="E311"/>
  <c r="W310"/>
  <c r="E310"/>
  <c r="V309"/>
  <c r="E309"/>
  <c r="V308"/>
  <c r="E308"/>
  <c r="V307"/>
  <c r="E307"/>
  <c r="V306"/>
  <c r="E306"/>
  <c r="V305"/>
  <c r="E305"/>
  <c r="V304"/>
  <c r="E304"/>
  <c r="V303"/>
  <c r="E303"/>
  <c r="V302"/>
  <c r="W302" s="1"/>
  <c r="E302"/>
  <c r="V301"/>
  <c r="E301"/>
  <c r="V300"/>
  <c r="W300" s="1"/>
  <c r="E300"/>
  <c r="W299"/>
  <c r="E299"/>
  <c r="V298"/>
  <c r="E298"/>
  <c r="V297"/>
  <c r="W297" s="1"/>
  <c r="E297"/>
  <c r="V296"/>
  <c r="E296"/>
  <c r="V295"/>
  <c r="E295"/>
  <c r="V294"/>
  <c r="E294"/>
  <c r="W293"/>
  <c r="E293"/>
  <c r="V292"/>
  <c r="E292"/>
  <c r="V291"/>
  <c r="E291"/>
  <c r="W290"/>
  <c r="E290"/>
  <c r="W289"/>
  <c r="E289"/>
  <c r="V288"/>
  <c r="W288" s="1"/>
  <c r="E288"/>
  <c r="W287"/>
  <c r="E287"/>
  <c r="W286"/>
  <c r="E286"/>
  <c r="W285"/>
  <c r="E285"/>
  <c r="V284"/>
  <c r="E284"/>
  <c r="W283"/>
  <c r="E283"/>
  <c r="V282"/>
  <c r="W282" s="1"/>
  <c r="E282"/>
  <c r="V281"/>
  <c r="E281"/>
  <c r="V280"/>
  <c r="W280" s="1"/>
  <c r="E280"/>
  <c r="V279"/>
  <c r="E279"/>
  <c r="V278"/>
  <c r="W278" s="1"/>
  <c r="E278"/>
  <c r="V277"/>
  <c r="E277"/>
  <c r="V276"/>
  <c r="W276" s="1"/>
  <c r="E276"/>
  <c r="V275"/>
  <c r="E275"/>
  <c r="V274"/>
  <c r="W274" s="1"/>
  <c r="E274"/>
  <c r="V273"/>
  <c r="E273"/>
  <c r="V272"/>
  <c r="W272" s="1"/>
  <c r="E272"/>
  <c r="V271"/>
  <c r="E271"/>
  <c r="V270"/>
  <c r="W270" s="1"/>
  <c r="E270"/>
  <c r="V269"/>
  <c r="E269"/>
  <c r="V268"/>
  <c r="W268" s="1"/>
  <c r="E268"/>
  <c r="V267"/>
  <c r="E267"/>
  <c r="V266"/>
  <c r="E266"/>
  <c r="V265"/>
  <c r="E265"/>
  <c r="V264"/>
  <c r="E264"/>
  <c r="V263"/>
  <c r="E263"/>
  <c r="V262"/>
  <c r="W262" s="1"/>
  <c r="E262"/>
  <c r="V261"/>
  <c r="E261"/>
  <c r="V260"/>
  <c r="W260" s="1"/>
  <c r="E260"/>
  <c r="V259"/>
  <c r="E259"/>
  <c r="V258"/>
  <c r="W258" s="1"/>
  <c r="E258"/>
  <c r="V257"/>
  <c r="E257"/>
  <c r="V256"/>
  <c r="W256" s="1"/>
  <c r="E256"/>
  <c r="V255"/>
  <c r="E255"/>
  <c r="V254"/>
  <c r="W254" s="1"/>
  <c r="E254"/>
  <c r="V253"/>
  <c r="E253"/>
  <c r="V252"/>
  <c r="W252" s="1"/>
  <c r="E252"/>
  <c r="V251"/>
  <c r="E251"/>
  <c r="V250"/>
  <c r="W250" s="1"/>
  <c r="E250"/>
  <c r="V249"/>
  <c r="E249"/>
  <c r="V248"/>
  <c r="W248" s="1"/>
  <c r="E248"/>
  <c r="V247"/>
  <c r="E247"/>
  <c r="V246"/>
  <c r="W246" s="1"/>
  <c r="E246"/>
  <c r="V245"/>
  <c r="E245"/>
  <c r="V244"/>
  <c r="W244" s="1"/>
  <c r="E244"/>
  <c r="V243"/>
  <c r="E243"/>
  <c r="V242"/>
  <c r="E242"/>
  <c r="V241"/>
  <c r="E241"/>
  <c r="V240"/>
  <c r="W240" s="1"/>
  <c r="E240"/>
  <c r="V239"/>
  <c r="E239"/>
  <c r="V238"/>
  <c r="W238" s="1"/>
  <c r="E238"/>
  <c r="V237"/>
  <c r="E237"/>
  <c r="V236"/>
  <c r="W236" s="1"/>
  <c r="E236"/>
  <c r="V235"/>
  <c r="E235"/>
  <c r="V234"/>
  <c r="W234" s="1"/>
  <c r="E234"/>
  <c r="V233"/>
  <c r="E233"/>
  <c r="V232"/>
  <c r="W232" s="1"/>
  <c r="E232"/>
  <c r="V231"/>
  <c r="E231"/>
  <c r="V230"/>
  <c r="W230" s="1"/>
  <c r="E230"/>
  <c r="V229"/>
  <c r="E229"/>
  <c r="V228"/>
  <c r="W228" s="1"/>
  <c r="E228"/>
  <c r="V227"/>
  <c r="E227"/>
  <c r="V226"/>
  <c r="W226" s="1"/>
  <c r="E226"/>
  <c r="V225"/>
  <c r="E225"/>
  <c r="V224"/>
  <c r="W224" s="1"/>
  <c r="E224"/>
  <c r="V223"/>
  <c r="E223"/>
  <c r="V222"/>
  <c r="W222" s="1"/>
  <c r="E222"/>
  <c r="V221"/>
  <c r="E221"/>
  <c r="V220"/>
  <c r="W220" s="1"/>
  <c r="E220"/>
  <c r="V219"/>
  <c r="E219"/>
  <c r="V218"/>
  <c r="W218" s="1"/>
  <c r="E218"/>
  <c r="V217"/>
  <c r="E217"/>
  <c r="V216"/>
  <c r="W216" s="1"/>
  <c r="E216"/>
  <c r="V215"/>
  <c r="E215"/>
  <c r="V214"/>
  <c r="E214"/>
  <c r="V208"/>
  <c r="V207"/>
  <c r="E207"/>
  <c r="W206"/>
  <c r="E206"/>
  <c r="V205"/>
  <c r="E205"/>
  <c r="V204"/>
  <c r="E204"/>
  <c r="V203"/>
  <c r="E203"/>
  <c r="V202"/>
  <c r="W202" s="1"/>
  <c r="E202"/>
  <c r="V201"/>
  <c r="E201"/>
  <c r="V200"/>
  <c r="E200"/>
  <c r="V199"/>
  <c r="E199"/>
  <c r="V198"/>
  <c r="W198" s="1"/>
  <c r="E198"/>
  <c r="V197"/>
  <c r="E197"/>
  <c r="V196"/>
  <c r="W196" s="1"/>
  <c r="E196"/>
  <c r="W195"/>
  <c r="E195"/>
  <c r="V194"/>
  <c r="E194"/>
  <c r="V193"/>
  <c r="W193" s="1"/>
  <c r="E193"/>
  <c r="V192"/>
  <c r="E192"/>
  <c r="V191"/>
  <c r="E191"/>
  <c r="V190"/>
  <c r="E190"/>
  <c r="W189"/>
  <c r="E189"/>
  <c r="V188"/>
  <c r="W188" s="1"/>
  <c r="E188"/>
  <c r="V187"/>
  <c r="E187"/>
  <c r="W186"/>
  <c r="E186"/>
  <c r="W185"/>
  <c r="E185"/>
  <c r="V184"/>
  <c r="W184" s="1"/>
  <c r="E184"/>
  <c r="W183"/>
  <c r="E183"/>
  <c r="W182"/>
  <c r="E182"/>
  <c r="W181"/>
  <c r="E181"/>
  <c r="V180"/>
  <c r="E180"/>
  <c r="W179"/>
  <c r="E179"/>
  <c r="V178"/>
  <c r="W178" s="1"/>
  <c r="E178"/>
  <c r="V177"/>
  <c r="E177"/>
  <c r="V176"/>
  <c r="E176"/>
  <c r="V175"/>
  <c r="E175"/>
  <c r="V174"/>
  <c r="W174" s="1"/>
  <c r="E174"/>
  <c r="V173"/>
  <c r="E173"/>
  <c r="V172"/>
  <c r="E172"/>
  <c r="V171"/>
  <c r="E171"/>
  <c r="V170"/>
  <c r="E170"/>
  <c r="V169"/>
  <c r="E169"/>
  <c r="V168"/>
  <c r="W168" s="1"/>
  <c r="E168"/>
  <c r="V167"/>
  <c r="E167"/>
  <c r="V166"/>
  <c r="E166"/>
  <c r="V165"/>
  <c r="E165"/>
  <c r="V164"/>
  <c r="E164"/>
  <c r="V163"/>
  <c r="E163"/>
  <c r="V162"/>
  <c r="E162"/>
  <c r="V161"/>
  <c r="E161"/>
  <c r="V160"/>
  <c r="E160"/>
  <c r="V159"/>
  <c r="E159"/>
  <c r="V158"/>
  <c r="E158"/>
  <c r="V157"/>
  <c r="E157"/>
  <c r="V156"/>
  <c r="W156" s="1"/>
  <c r="E156"/>
  <c r="V155"/>
  <c r="E155"/>
  <c r="V154"/>
  <c r="E154"/>
  <c r="V153"/>
  <c r="E153"/>
  <c r="V152"/>
  <c r="W152" s="1"/>
  <c r="E152"/>
  <c r="V151"/>
  <c r="E151"/>
  <c r="V150"/>
  <c r="W150" s="1"/>
  <c r="E150"/>
  <c r="V149"/>
  <c r="E149"/>
  <c r="V148"/>
  <c r="W148" s="1"/>
  <c r="E148"/>
  <c r="V147"/>
  <c r="E147"/>
  <c r="V146"/>
  <c r="W146" s="1"/>
  <c r="E146"/>
  <c r="V145"/>
  <c r="E145"/>
  <c r="V144"/>
  <c r="W144" s="1"/>
  <c r="E144"/>
  <c r="V143"/>
  <c r="E143"/>
  <c r="V142"/>
  <c r="W142" s="1"/>
  <c r="E142"/>
  <c r="V141"/>
  <c r="E141"/>
  <c r="V140"/>
  <c r="W140" s="1"/>
  <c r="E140"/>
  <c r="V139"/>
  <c r="E139"/>
  <c r="V138"/>
  <c r="W138" s="1"/>
  <c r="E138"/>
  <c r="V137"/>
  <c r="E137"/>
  <c r="V136"/>
  <c r="W136" s="1"/>
  <c r="E136"/>
  <c r="V135"/>
  <c r="E135"/>
  <c r="V134"/>
  <c r="W134" s="1"/>
  <c r="E134"/>
  <c r="V133"/>
  <c r="E133"/>
  <c r="V132"/>
  <c r="W132" s="1"/>
  <c r="E132"/>
  <c r="V131"/>
  <c r="E131"/>
  <c r="V130"/>
  <c r="W130" s="1"/>
  <c r="E130"/>
  <c r="V129"/>
  <c r="E129"/>
  <c r="V128"/>
  <c r="W128" s="1"/>
  <c r="E128"/>
  <c r="V127"/>
  <c r="E127"/>
  <c r="V126"/>
  <c r="W126" s="1"/>
  <c r="E126"/>
  <c r="V125"/>
  <c r="W125" s="1"/>
  <c r="E125"/>
  <c r="V124"/>
  <c r="W124" s="1"/>
  <c r="E124"/>
  <c r="V123"/>
  <c r="E123"/>
  <c r="V122"/>
  <c r="W122" s="1"/>
  <c r="E122"/>
  <c r="V121"/>
  <c r="E121"/>
  <c r="V120"/>
  <c r="W120" s="1"/>
  <c r="E120"/>
  <c r="V119"/>
  <c r="E119"/>
  <c r="V118"/>
  <c r="W118" s="1"/>
  <c r="E118"/>
  <c r="V117"/>
  <c r="E117"/>
  <c r="V116"/>
  <c r="W116" s="1"/>
  <c r="E116"/>
  <c r="V115"/>
  <c r="E115"/>
  <c r="V114"/>
  <c r="E114"/>
  <c r="V113"/>
  <c r="E113"/>
  <c r="V112"/>
  <c r="E112"/>
  <c r="V111"/>
  <c r="E111"/>
  <c r="V110"/>
  <c r="E110"/>
  <c r="V103"/>
  <c r="V102"/>
  <c r="E102"/>
  <c r="W101"/>
  <c r="E101"/>
  <c r="V100"/>
  <c r="E100"/>
  <c r="V99"/>
  <c r="E99"/>
  <c r="V98"/>
  <c r="E98"/>
  <c r="V97"/>
  <c r="E97"/>
  <c r="V96"/>
  <c r="E96"/>
  <c r="V95"/>
  <c r="E95"/>
  <c r="V94"/>
  <c r="E94"/>
  <c r="V93"/>
  <c r="E93"/>
  <c r="V92"/>
  <c r="E92"/>
  <c r="V91"/>
  <c r="E91"/>
  <c r="W90"/>
  <c r="E90"/>
  <c r="V89"/>
  <c r="E89"/>
  <c r="V88"/>
  <c r="W88" s="1"/>
  <c r="E88"/>
  <c r="V87"/>
  <c r="E87"/>
  <c r="V86"/>
  <c r="E86"/>
  <c r="V85"/>
  <c r="E85"/>
  <c r="W84"/>
  <c r="E84"/>
  <c r="V83"/>
  <c r="W83" s="1"/>
  <c r="E83"/>
  <c r="V82"/>
  <c r="E82"/>
  <c r="W81"/>
  <c r="E81"/>
  <c r="W80"/>
  <c r="E80"/>
  <c r="V79"/>
  <c r="W79" s="1"/>
  <c r="E79"/>
  <c r="W78"/>
  <c r="E78"/>
  <c r="W77"/>
  <c r="E77"/>
  <c r="W76"/>
  <c r="E76"/>
  <c r="V75"/>
  <c r="E75"/>
  <c r="W74"/>
  <c r="E74"/>
  <c r="V73"/>
  <c r="W73" s="1"/>
  <c r="E73"/>
  <c r="V72"/>
  <c r="E72"/>
  <c r="V71"/>
  <c r="W71" s="1"/>
  <c r="E71"/>
  <c r="V70"/>
  <c r="E70"/>
  <c r="V69"/>
  <c r="W69" s="1"/>
  <c r="E69"/>
  <c r="V68"/>
  <c r="E68"/>
  <c r="V67"/>
  <c r="W67" s="1"/>
  <c r="E67"/>
  <c r="V66"/>
  <c r="E66"/>
  <c r="V65"/>
  <c r="E65"/>
  <c r="V64"/>
  <c r="E64"/>
  <c r="V63"/>
  <c r="E63"/>
  <c r="V62"/>
  <c r="E62"/>
  <c r="V61"/>
  <c r="E61"/>
  <c r="V60"/>
  <c r="E60"/>
  <c r="V59"/>
  <c r="W59" s="1"/>
  <c r="E59"/>
  <c r="V58"/>
  <c r="E58"/>
  <c r="V57"/>
  <c r="E57"/>
  <c r="V56"/>
  <c r="E56"/>
  <c r="V55"/>
  <c r="E55"/>
  <c r="V54"/>
  <c r="E54"/>
  <c r="V53"/>
  <c r="W53" s="1"/>
  <c r="E53"/>
  <c r="V52"/>
  <c r="E52"/>
  <c r="V51"/>
  <c r="W51" s="1"/>
  <c r="E51"/>
  <c r="V50"/>
  <c r="E50"/>
  <c r="V49"/>
  <c r="W49" s="1"/>
  <c r="E49"/>
  <c r="V48"/>
  <c r="E48"/>
  <c r="V47"/>
  <c r="W47" s="1"/>
  <c r="E47"/>
  <c r="V46"/>
  <c r="E46"/>
  <c r="V45"/>
  <c r="W45" s="1"/>
  <c r="E45"/>
  <c r="V44"/>
  <c r="E44"/>
  <c r="V43"/>
  <c r="W43" s="1"/>
  <c r="E43"/>
  <c r="V42"/>
  <c r="E42"/>
  <c r="V41"/>
  <c r="W41" s="1"/>
  <c r="E41"/>
  <c r="V40"/>
  <c r="E40"/>
  <c r="V39"/>
  <c r="W39" s="1"/>
  <c r="E39"/>
  <c r="V38"/>
  <c r="E38"/>
  <c r="V37"/>
  <c r="W37" s="1"/>
  <c r="E37"/>
  <c r="V36"/>
  <c r="E36"/>
  <c r="V35"/>
  <c r="W35" s="1"/>
  <c r="E35"/>
  <c r="V34"/>
  <c r="E34"/>
  <c r="V33"/>
  <c r="W33" s="1"/>
  <c r="E33"/>
  <c r="V32"/>
  <c r="E32"/>
  <c r="V31"/>
  <c r="E31"/>
  <c r="V30"/>
  <c r="E30"/>
  <c r="V29"/>
  <c r="E29"/>
  <c r="V28"/>
  <c r="E28"/>
  <c r="V27"/>
  <c r="E27"/>
  <c r="V26"/>
  <c r="E26"/>
  <c r="V25"/>
  <c r="E25"/>
  <c r="V24"/>
  <c r="E24"/>
  <c r="V23"/>
  <c r="E23"/>
  <c r="V22"/>
  <c r="E22"/>
  <c r="V21"/>
  <c r="W21" s="1"/>
  <c r="E21"/>
  <c r="V20"/>
  <c r="E20"/>
  <c r="V19"/>
  <c r="W19" s="1"/>
  <c r="E19"/>
  <c r="V18"/>
  <c r="E18"/>
  <c r="V17"/>
  <c r="W17" s="1"/>
  <c r="E17"/>
  <c r="V16"/>
  <c r="E16"/>
  <c r="V15"/>
  <c r="W15" s="1"/>
  <c r="E15"/>
  <c r="V14"/>
  <c r="E14"/>
  <c r="V13"/>
  <c r="W13" s="1"/>
  <c r="E13"/>
  <c r="V12"/>
  <c r="E12"/>
  <c r="V11"/>
  <c r="W11" s="1"/>
  <c r="E11"/>
  <c r="V10"/>
  <c r="E10"/>
  <c r="V9"/>
  <c r="W9" s="1"/>
  <c r="E9"/>
  <c r="V8"/>
  <c r="E8"/>
  <c r="V7"/>
  <c r="E7"/>
  <c r="V6"/>
  <c r="E6"/>
  <c r="V5"/>
  <c r="E5"/>
  <c r="X122" i="14"/>
  <c r="X121"/>
  <c r="X120"/>
  <c r="V119"/>
  <c r="X119" s="1"/>
  <c r="R118"/>
  <c r="BF74"/>
  <c r="BG74" s="1"/>
  <c r="BF76"/>
  <c r="BG76" s="1"/>
  <c r="BF77"/>
  <c r="BG77" s="1"/>
  <c r="BF78"/>
  <c r="BG78" s="1"/>
  <c r="BF80"/>
  <c r="BG80" s="1"/>
  <c r="BF81"/>
  <c r="BG81" s="1"/>
  <c r="BF84"/>
  <c r="BG84" s="1"/>
  <c r="BF90"/>
  <c r="BG90" s="1"/>
  <c r="BF101"/>
  <c r="BG101" s="1"/>
  <c r="BC74"/>
  <c r="BC76"/>
  <c r="BC77"/>
  <c r="BC78"/>
  <c r="BC80"/>
  <c r="BC81"/>
  <c r="BC84"/>
  <c r="BC90"/>
  <c r="BC101"/>
  <c r="BB6"/>
  <c r="BC6" s="1"/>
  <c r="BB7"/>
  <c r="BF7" s="1"/>
  <c r="BG7" s="1"/>
  <c r="BB8"/>
  <c r="BC8" s="1"/>
  <c r="BB9"/>
  <c r="BF9" s="1"/>
  <c r="BG9" s="1"/>
  <c r="BB10"/>
  <c r="BC10" s="1"/>
  <c r="BB11"/>
  <c r="BF11" s="1"/>
  <c r="BG11" s="1"/>
  <c r="BB12"/>
  <c r="BC12" s="1"/>
  <c r="BB13"/>
  <c r="BF13" s="1"/>
  <c r="BG13" s="1"/>
  <c r="BB14"/>
  <c r="BC14" s="1"/>
  <c r="BB15"/>
  <c r="BF15" s="1"/>
  <c r="BG15" s="1"/>
  <c r="BB16"/>
  <c r="BC16" s="1"/>
  <c r="BB17"/>
  <c r="BF17" s="1"/>
  <c r="BG17" s="1"/>
  <c r="BB18"/>
  <c r="BC18" s="1"/>
  <c r="BB19"/>
  <c r="BF19" s="1"/>
  <c r="BG19" s="1"/>
  <c r="BB20"/>
  <c r="BC20" s="1"/>
  <c r="BB21"/>
  <c r="BF21" s="1"/>
  <c r="BG21" s="1"/>
  <c r="BB22"/>
  <c r="BC22" s="1"/>
  <c r="BB23"/>
  <c r="BF23" s="1"/>
  <c r="BG23" s="1"/>
  <c r="BB24"/>
  <c r="BC24" s="1"/>
  <c r="BB25"/>
  <c r="BF25" s="1"/>
  <c r="BG25" s="1"/>
  <c r="BB26"/>
  <c r="BC26" s="1"/>
  <c r="BB27"/>
  <c r="BF27" s="1"/>
  <c r="BG27" s="1"/>
  <c r="BB28"/>
  <c r="BC28" s="1"/>
  <c r="BB29"/>
  <c r="BF29" s="1"/>
  <c r="BG29" s="1"/>
  <c r="BB30"/>
  <c r="BC30" s="1"/>
  <c r="BB31"/>
  <c r="BF31" s="1"/>
  <c r="BG31" s="1"/>
  <c r="BB32"/>
  <c r="BC32" s="1"/>
  <c r="BB33"/>
  <c r="BF33" s="1"/>
  <c r="BG33" s="1"/>
  <c r="BB34"/>
  <c r="BC34" s="1"/>
  <c r="BB35"/>
  <c r="BF35" s="1"/>
  <c r="BG35" s="1"/>
  <c r="BB36"/>
  <c r="BC36" s="1"/>
  <c r="BB37"/>
  <c r="BF37" s="1"/>
  <c r="BG37" s="1"/>
  <c r="BB38"/>
  <c r="BC38" s="1"/>
  <c r="BB39"/>
  <c r="BF39" s="1"/>
  <c r="BG39" s="1"/>
  <c r="BB40"/>
  <c r="BC40" s="1"/>
  <c r="BB41"/>
  <c r="BF41" s="1"/>
  <c r="BG41" s="1"/>
  <c r="BB42"/>
  <c r="BC42" s="1"/>
  <c r="BB43"/>
  <c r="BF43" s="1"/>
  <c r="BG43" s="1"/>
  <c r="BB44"/>
  <c r="BC44" s="1"/>
  <c r="BB45"/>
  <c r="BF45" s="1"/>
  <c r="BG45" s="1"/>
  <c r="BB46"/>
  <c r="BC46" s="1"/>
  <c r="BB47"/>
  <c r="BF47" s="1"/>
  <c r="BG47" s="1"/>
  <c r="BB48"/>
  <c r="BC48" s="1"/>
  <c r="BB49"/>
  <c r="BF49" s="1"/>
  <c r="BG49" s="1"/>
  <c r="BB50"/>
  <c r="BC50" s="1"/>
  <c r="BB51"/>
  <c r="BF51" s="1"/>
  <c r="BG51" s="1"/>
  <c r="BB52"/>
  <c r="BC52" s="1"/>
  <c r="BB53"/>
  <c r="BF53" s="1"/>
  <c r="BG53" s="1"/>
  <c r="BB54"/>
  <c r="BC54" s="1"/>
  <c r="BB55"/>
  <c r="BF55" s="1"/>
  <c r="BG55" s="1"/>
  <c r="BB56"/>
  <c r="BC56" s="1"/>
  <c r="BB57"/>
  <c r="BF57" s="1"/>
  <c r="BG57" s="1"/>
  <c r="BB58"/>
  <c r="BC58" s="1"/>
  <c r="BB59"/>
  <c r="BF59" s="1"/>
  <c r="BG59" s="1"/>
  <c r="BB60"/>
  <c r="BC60" s="1"/>
  <c r="BB61"/>
  <c r="BF61" s="1"/>
  <c r="BG61" s="1"/>
  <c r="BB62"/>
  <c r="BC62" s="1"/>
  <c r="BB63"/>
  <c r="BF63" s="1"/>
  <c r="BG63" s="1"/>
  <c r="BB64"/>
  <c r="BC64" s="1"/>
  <c r="BB65"/>
  <c r="BF65" s="1"/>
  <c r="BG65" s="1"/>
  <c r="BB66"/>
  <c r="BC66" s="1"/>
  <c r="BB67"/>
  <c r="BF67" s="1"/>
  <c r="BG67" s="1"/>
  <c r="BB68"/>
  <c r="BC68" s="1"/>
  <c r="BB69"/>
  <c r="BF69" s="1"/>
  <c r="BG69" s="1"/>
  <c r="BB70"/>
  <c r="BC70" s="1"/>
  <c r="BB71"/>
  <c r="BF71" s="1"/>
  <c r="BG71" s="1"/>
  <c r="BB72"/>
  <c r="BC72" s="1"/>
  <c r="BB73"/>
  <c r="BF73" s="1"/>
  <c r="BG73" s="1"/>
  <c r="BB75"/>
  <c r="BF75" s="1"/>
  <c r="BG75" s="1"/>
  <c r="BB79"/>
  <c r="BF79" s="1"/>
  <c r="BG79" s="1"/>
  <c r="BB82"/>
  <c r="BC82" s="1"/>
  <c r="BB83"/>
  <c r="BF83" s="1"/>
  <c r="BG83" s="1"/>
  <c r="BB85"/>
  <c r="BF85" s="1"/>
  <c r="BG85" s="1"/>
  <c r="BB86"/>
  <c r="BC86" s="1"/>
  <c r="BB87"/>
  <c r="BF87" s="1"/>
  <c r="BG87" s="1"/>
  <c r="BB88"/>
  <c r="BC88" s="1"/>
  <c r="BB89"/>
  <c r="BF89" s="1"/>
  <c r="BG89" s="1"/>
  <c r="BB91"/>
  <c r="BF91" s="1"/>
  <c r="BG91" s="1"/>
  <c r="BB92"/>
  <c r="BC92" s="1"/>
  <c r="BB93"/>
  <c r="BF93" s="1"/>
  <c r="BG93" s="1"/>
  <c r="BB94"/>
  <c r="BC94" s="1"/>
  <c r="BB95"/>
  <c r="BF95" s="1"/>
  <c r="BG95" s="1"/>
  <c r="BB96"/>
  <c r="BC96" s="1"/>
  <c r="BB97"/>
  <c r="BF97" s="1"/>
  <c r="BG97" s="1"/>
  <c r="BB98"/>
  <c r="BC98" s="1"/>
  <c r="BB99"/>
  <c r="BF99" s="1"/>
  <c r="BG99" s="1"/>
  <c r="BB100"/>
  <c r="BC100" s="1"/>
  <c r="BB102"/>
  <c r="BC102" s="1"/>
  <c r="BB103"/>
  <c r="E6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5"/>
  <c r="Q1244" i="15"/>
  <c r="Q1243"/>
  <c r="Q1242"/>
  <c r="Q1241"/>
  <c r="Q1240"/>
  <c r="Q1239"/>
  <c r="Q1238"/>
  <c r="Q1220"/>
  <c r="Q1225"/>
  <c r="Q1224"/>
  <c r="Q1223"/>
  <c r="Q1222"/>
  <c r="Q1221"/>
  <c r="Q1219"/>
  <c r="Q1218"/>
  <c r="Q1217"/>
  <c r="Q1216"/>
  <c r="Q1185"/>
  <c r="Q1190"/>
  <c r="Q1203"/>
  <c r="Q1202"/>
  <c r="Q1201"/>
  <c r="Q1200"/>
  <c r="Q1199"/>
  <c r="Q1198"/>
  <c r="Q1197"/>
  <c r="Q1196"/>
  <c r="Q1195"/>
  <c r="Q1194"/>
  <c r="Q1193"/>
  <c r="Q1192"/>
  <c r="Q1191"/>
  <c r="Q1189"/>
  <c r="Q1188"/>
  <c r="Q1187"/>
  <c r="Q1186"/>
  <c r="BB117" i="14"/>
  <c r="AV117"/>
  <c r="AV118" s="1"/>
  <c r="AX113"/>
  <c r="AV112"/>
  <c r="AV113" s="1"/>
  <c r="Q1122" i="15"/>
  <c r="Q1172"/>
  <c r="Q1171"/>
  <c r="Q1170"/>
  <c r="Q1169"/>
  <c r="Q1168"/>
  <c r="Q1167"/>
  <c r="Q1166"/>
  <c r="Q1165"/>
  <c r="Q1147"/>
  <c r="Q1138"/>
  <c r="Q1139"/>
  <c r="Q1140"/>
  <c r="Q1141"/>
  <c r="Q1142"/>
  <c r="Q1143"/>
  <c r="Q1144"/>
  <c r="Q1145"/>
  <c r="Q1146"/>
  <c r="Q1148"/>
  <c r="Q1149"/>
  <c r="Q1150"/>
  <c r="Q1151"/>
  <c r="Q1152"/>
  <c r="Q1153"/>
  <c r="Q1137"/>
  <c r="Q1120"/>
  <c r="Q1116"/>
  <c r="Q1124"/>
  <c r="Q1123"/>
  <c r="Q1121"/>
  <c r="Q1119"/>
  <c r="Q1118"/>
  <c r="Q1117"/>
  <c r="Q1115"/>
  <c r="Q1114"/>
  <c r="Q1113"/>
  <c r="Q1112"/>
  <c r="Q1111"/>
  <c r="Q1110"/>
  <c r="Q1109"/>
  <c r="Q1108"/>
  <c r="Q1107"/>
  <c r="Q1106"/>
  <c r="Q1105"/>
  <c r="Q1104"/>
  <c r="Q1031"/>
  <c r="Q1091"/>
  <c r="Q1090"/>
  <c r="Q1089"/>
  <c r="Q1088"/>
  <c r="Q1087"/>
  <c r="Q1086"/>
  <c r="Q1085"/>
  <c r="Q1072"/>
  <c r="Q1071"/>
  <c r="Q1070"/>
  <c r="Q1069"/>
  <c r="Q1068"/>
  <c r="Q1067"/>
  <c r="Q1066"/>
  <c r="Q1033"/>
  <c r="Q1034"/>
  <c r="Q1032"/>
  <c r="Q1051"/>
  <c r="Q1052"/>
  <c r="Q1050"/>
  <c r="Q1049"/>
  <c r="Q1048"/>
  <c r="Q1047"/>
  <c r="Q1046"/>
  <c r="Q1045"/>
  <c r="Q1044"/>
  <c r="Q1043"/>
  <c r="Q1042"/>
  <c r="Q1041"/>
  <c r="Q1040"/>
  <c r="Q1039"/>
  <c r="Q1038"/>
  <c r="Q1037"/>
  <c r="Q1036"/>
  <c r="Q1035"/>
  <c r="Q1017"/>
  <c r="Q1016"/>
  <c r="Q1015"/>
  <c r="Q1014"/>
  <c r="Q1013"/>
  <c r="Q1012"/>
  <c r="Q999"/>
  <c r="Q998"/>
  <c r="Q997"/>
  <c r="Q996"/>
  <c r="Q995"/>
  <c r="Q994"/>
  <c r="Q981"/>
  <c r="Q980"/>
  <c r="Q979"/>
  <c r="Q978"/>
  <c r="Q977"/>
  <c r="Q976"/>
  <c r="Q975"/>
  <c r="Q973"/>
  <c r="Q972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73"/>
  <c r="Q74"/>
  <c r="Q75"/>
  <c r="Q76"/>
  <c r="Q77"/>
  <c r="Q78"/>
  <c r="Q79"/>
  <c r="Q80"/>
  <c r="Q81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33"/>
  <c r="Q134"/>
  <c r="Q135"/>
  <c r="Q136"/>
  <c r="Q137"/>
  <c r="Q138"/>
  <c r="Q139"/>
  <c r="Q140"/>
  <c r="Q141"/>
  <c r="Q142"/>
  <c r="Q143"/>
  <c r="Q157"/>
  <c r="Q158"/>
  <c r="Q159"/>
  <c r="Q160"/>
  <c r="Q161"/>
  <c r="Q162"/>
  <c r="Q163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15"/>
  <c r="Q216"/>
  <c r="Q217"/>
  <c r="Q218"/>
  <c r="Q219"/>
  <c r="Q220"/>
  <c r="Q221"/>
  <c r="Q222"/>
  <c r="Q223"/>
  <c r="Q224"/>
  <c r="Q225"/>
  <c r="Q226"/>
  <c r="Q227"/>
  <c r="Q228"/>
  <c r="Q242"/>
  <c r="Q243"/>
  <c r="Q244"/>
  <c r="Q245"/>
  <c r="Q246"/>
  <c r="Q247"/>
  <c r="Q248"/>
  <c r="Q249"/>
  <c r="Q250"/>
  <c r="Q265"/>
  <c r="Q266"/>
  <c r="Q267"/>
  <c r="Q268"/>
  <c r="Q269"/>
  <c r="Q270"/>
  <c r="Q271"/>
  <c r="Q272"/>
  <c r="Q273"/>
  <c r="Q274"/>
  <c r="Q275"/>
  <c r="Q276"/>
  <c r="Q277"/>
  <c r="Q278"/>
  <c r="Q279"/>
  <c r="Q280"/>
  <c r="Q281"/>
  <c r="Q282"/>
  <c r="Q283"/>
  <c r="Q284"/>
  <c r="Q285"/>
  <c r="Q286"/>
  <c r="Q287"/>
  <c r="Q302"/>
  <c r="Q303"/>
  <c r="Q304"/>
  <c r="Q305"/>
  <c r="Q306"/>
  <c r="Q307"/>
  <c r="Q308"/>
  <c r="Q309"/>
  <c r="Q310"/>
  <c r="Q311"/>
  <c r="Q312"/>
  <c r="Q313"/>
  <c r="Q314"/>
  <c r="Q315"/>
  <c r="Q329"/>
  <c r="Q330"/>
  <c r="Q331"/>
  <c r="Q332"/>
  <c r="Q333"/>
  <c r="Q334"/>
  <c r="Q335"/>
  <c r="Q336"/>
  <c r="Q337"/>
  <c r="Q338"/>
  <c r="Q353"/>
  <c r="Q354"/>
  <c r="Q355"/>
  <c r="Q356"/>
  <c r="Q357"/>
  <c r="Q358"/>
  <c r="Q359"/>
  <c r="Q360"/>
  <c r="Q361"/>
  <c r="Q362"/>
  <c r="Q363"/>
  <c r="Q364"/>
  <c r="Q365"/>
  <c r="Q366"/>
  <c r="Q367"/>
  <c r="Q368"/>
  <c r="Q369"/>
  <c r="Q370"/>
  <c r="Q371"/>
  <c r="Q372"/>
  <c r="Q373"/>
  <c r="Q374"/>
  <c r="Q375"/>
  <c r="Q376"/>
  <c r="Q391"/>
  <c r="Q392"/>
  <c r="Q393"/>
  <c r="Q394"/>
  <c r="Q395"/>
  <c r="Q396"/>
  <c r="Q397"/>
  <c r="Q398"/>
  <c r="Q399"/>
  <c r="Q400"/>
  <c r="Q401"/>
  <c r="Q415"/>
  <c r="Q416"/>
  <c r="Q417"/>
  <c r="Q418"/>
  <c r="Q419"/>
  <c r="Q420"/>
  <c r="Q421"/>
  <c r="Q434"/>
  <c r="Q435"/>
  <c r="Q436"/>
  <c r="Q437"/>
  <c r="Q438"/>
  <c r="Q439"/>
  <c r="Q440"/>
  <c r="Q441"/>
  <c r="Q442"/>
  <c r="Q443"/>
  <c r="Q444"/>
  <c r="Q445"/>
  <c r="Q446"/>
  <c r="Q447"/>
  <c r="Q448"/>
  <c r="Q449"/>
  <c r="Q450"/>
  <c r="Q451"/>
  <c r="Q452"/>
  <c r="Q453"/>
  <c r="Q466"/>
  <c r="Q467"/>
  <c r="Q468"/>
  <c r="Q469"/>
  <c r="Q470"/>
  <c r="Q471"/>
  <c r="Q472"/>
  <c r="Q473"/>
  <c r="Q474"/>
  <c r="Q475"/>
  <c r="Q476"/>
  <c r="Q477"/>
  <c r="Q478"/>
  <c r="Q479"/>
  <c r="Q480"/>
  <c r="Q481"/>
  <c r="Q482"/>
  <c r="Q495"/>
  <c r="Q496"/>
  <c r="Q497"/>
  <c r="Q498"/>
  <c r="Q499"/>
  <c r="Q500"/>
  <c r="Q501"/>
  <c r="Q502"/>
  <c r="Q515"/>
  <c r="Q516"/>
  <c r="Q517"/>
  <c r="Q518"/>
  <c r="Q519"/>
  <c r="Q520"/>
  <c r="Q521"/>
  <c r="Q522"/>
  <c r="Q523"/>
  <c r="Q524"/>
  <c r="Q525"/>
  <c r="Q526"/>
  <c r="Q527"/>
  <c r="Q528"/>
  <c r="Q529"/>
  <c r="Q542"/>
  <c r="Q543"/>
  <c r="Q544"/>
  <c r="Q545"/>
  <c r="Q546"/>
  <c r="Q547"/>
  <c r="Q548"/>
  <c r="Q549"/>
  <c r="Q550"/>
  <c r="Q551"/>
  <c r="Q552"/>
  <c r="Q553"/>
  <c r="Q554"/>
  <c r="Q555"/>
  <c r="Q556"/>
  <c r="Q557"/>
  <c r="Q558"/>
  <c r="Q559"/>
  <c r="Q560"/>
  <c r="Q573"/>
  <c r="Q574"/>
  <c r="Q575"/>
  <c r="Q576"/>
  <c r="Q577"/>
  <c r="Q578"/>
  <c r="Q579"/>
  <c r="Q580"/>
  <c r="Q593"/>
  <c r="Q594"/>
  <c r="Q595"/>
  <c r="Q596"/>
  <c r="Q597"/>
  <c r="Q598"/>
  <c r="Q599"/>
  <c r="Q600"/>
  <c r="Q601"/>
  <c r="Q602"/>
  <c r="Q603"/>
  <c r="Q604"/>
  <c r="Q605"/>
  <c r="Q606"/>
  <c r="Q607"/>
  <c r="Q608"/>
  <c r="Q609"/>
  <c r="Q610"/>
  <c r="Q611"/>
  <c r="Q624"/>
  <c r="Q625"/>
  <c r="Q626"/>
  <c r="Q627"/>
  <c r="Q628"/>
  <c r="Q629"/>
  <c r="Q630"/>
  <c r="Q631"/>
  <c r="Q632"/>
  <c r="Q633"/>
  <c r="Q634"/>
  <c r="Q635"/>
  <c r="Q636"/>
  <c r="Q637"/>
  <c r="Q638"/>
  <c r="Q651"/>
  <c r="Q652"/>
  <c r="Q653"/>
  <c r="Q654"/>
  <c r="Q655"/>
  <c r="Q656"/>
  <c r="Q657"/>
  <c r="Q670"/>
  <c r="Q671"/>
  <c r="Q672"/>
  <c r="Q673"/>
  <c r="Q674"/>
  <c r="Q675"/>
  <c r="Q676"/>
  <c r="Q677"/>
  <c r="Q678"/>
  <c r="Q679"/>
  <c r="Q680"/>
  <c r="Q681"/>
  <c r="Q682"/>
  <c r="Q683"/>
  <c r="Q684"/>
  <c r="Q697"/>
  <c r="Q698"/>
  <c r="Q699"/>
  <c r="Q700"/>
  <c r="Q701"/>
  <c r="Q702"/>
  <c r="Q703"/>
  <c r="Q704"/>
  <c r="Q705"/>
  <c r="Q706"/>
  <c r="Q707"/>
  <c r="Q708"/>
  <c r="Q709"/>
  <c r="Q722"/>
  <c r="Q723"/>
  <c r="Q724"/>
  <c r="Q725"/>
  <c r="Q726"/>
  <c r="Q727"/>
  <c r="Q742"/>
  <c r="Q743"/>
  <c r="Q744"/>
  <c r="Q745"/>
  <c r="Q746"/>
  <c r="Q747"/>
  <c r="Q748"/>
  <c r="Q749"/>
  <c r="Q750"/>
  <c r="Q751"/>
  <c r="Q752"/>
  <c r="Q753"/>
  <c r="Q754"/>
  <c r="Q755"/>
  <c r="Q756"/>
  <c r="Q769"/>
  <c r="Q770"/>
  <c r="Q771"/>
  <c r="Q773"/>
  <c r="Q774"/>
  <c r="Q775"/>
  <c r="Q776"/>
  <c r="Q777"/>
  <c r="Q778"/>
  <c r="Q779"/>
  <c r="Q780"/>
  <c r="Q793"/>
  <c r="Q794"/>
  <c r="Q795"/>
  <c r="Q796"/>
  <c r="Q797"/>
  <c r="Q798"/>
  <c r="Q799"/>
  <c r="Q800"/>
  <c r="Q801"/>
  <c r="Q802"/>
  <c r="Q816"/>
  <c r="Q817"/>
  <c r="Q818"/>
  <c r="Q819"/>
  <c r="Q820"/>
  <c r="Q821"/>
  <c r="Q822"/>
  <c r="Q823"/>
  <c r="Q824"/>
  <c r="Q825"/>
  <c r="Q826"/>
  <c r="Q827"/>
  <c r="Q828"/>
  <c r="Q829"/>
  <c r="Q830"/>
  <c r="Q831"/>
  <c r="Q832"/>
  <c r="Q833"/>
  <c r="Q834"/>
  <c r="Q848"/>
  <c r="Q849"/>
  <c r="Q850"/>
  <c r="Q851"/>
  <c r="Q852"/>
  <c r="Q853"/>
  <c r="Q854"/>
  <c r="Q855"/>
  <c r="Q868"/>
  <c r="Q869"/>
  <c r="Q870"/>
  <c r="Q871"/>
  <c r="Q872"/>
  <c r="Q873"/>
  <c r="Q874"/>
  <c r="Q875"/>
  <c r="Q888"/>
  <c r="Q889"/>
  <c r="Q890"/>
  <c r="Q891"/>
  <c r="Q892"/>
  <c r="Q893"/>
  <c r="Q894"/>
  <c r="Q895"/>
  <c r="Q896"/>
  <c r="Q897"/>
  <c r="Q898"/>
  <c r="Q899"/>
  <c r="Q900"/>
  <c r="Q901"/>
  <c r="Q902"/>
  <c r="Q903"/>
  <c r="Q917"/>
  <c r="Q918"/>
  <c r="Q919"/>
  <c r="Q920"/>
  <c r="Q921"/>
  <c r="Q922"/>
  <c r="Q923"/>
  <c r="Q924"/>
  <c r="Q925"/>
  <c r="Q926"/>
  <c r="Q927"/>
  <c r="Q928"/>
  <c r="Q929"/>
  <c r="Q930"/>
  <c r="Q931"/>
  <c r="Q932"/>
  <c r="Q933"/>
  <c r="Q934"/>
  <c r="Q935"/>
  <c r="Q950"/>
  <c r="Q951"/>
  <c r="Q952"/>
  <c r="Q953"/>
  <c r="Q954"/>
  <c r="Q955"/>
  <c r="Q956"/>
  <c r="Q957"/>
  <c r="Q958"/>
  <c r="R115" i="14"/>
  <c r="R114"/>
  <c r="AF109"/>
  <c r="AB108"/>
  <c r="AA109"/>
  <c r="U612" i="15"/>
  <c r="AG159" i="20" l="1"/>
  <c r="AG160" s="1"/>
  <c r="AG158"/>
  <c r="AG317"/>
  <c r="AG476"/>
  <c r="Q435" i="19"/>
  <c r="AX114" i="14"/>
  <c r="E103"/>
  <c r="Q86" i="19"/>
  <c r="E312" i="18"/>
  <c r="G416"/>
  <c r="O416"/>
  <c r="E103"/>
  <c r="E416"/>
  <c r="M416"/>
  <c r="K416"/>
  <c r="I416"/>
  <c r="Q67" i="19"/>
  <c r="Q68" s="1"/>
  <c r="Q38"/>
  <c r="Q39" s="1"/>
  <c r="W172" i="18"/>
  <c r="W229"/>
  <c r="W266"/>
  <c r="W306"/>
  <c r="W292"/>
  <c r="W279"/>
  <c r="W281"/>
  <c r="W162"/>
  <c r="W200"/>
  <c r="W227"/>
  <c r="W242"/>
  <c r="W264"/>
  <c r="W295"/>
  <c r="W304"/>
  <c r="W308"/>
  <c r="W311"/>
  <c r="W214"/>
  <c r="W215"/>
  <c r="W217"/>
  <c r="W219"/>
  <c r="W221"/>
  <c r="W223"/>
  <c r="W225"/>
  <c r="W231"/>
  <c r="W233"/>
  <c r="W235"/>
  <c r="W237"/>
  <c r="W239"/>
  <c r="W241"/>
  <c r="W243"/>
  <c r="W245"/>
  <c r="W247"/>
  <c r="W249"/>
  <c r="W251"/>
  <c r="W253"/>
  <c r="W255"/>
  <c r="W257"/>
  <c r="W259"/>
  <c r="W261"/>
  <c r="W263"/>
  <c r="W265"/>
  <c r="W267"/>
  <c r="W269"/>
  <c r="W271"/>
  <c r="W273"/>
  <c r="W275"/>
  <c r="W277"/>
  <c r="W284"/>
  <c r="W291"/>
  <c r="W294"/>
  <c r="W296"/>
  <c r="W298"/>
  <c r="W301"/>
  <c r="W303"/>
  <c r="W305"/>
  <c r="W307"/>
  <c r="W309"/>
  <c r="W191"/>
  <c r="W158"/>
  <c r="W166"/>
  <c r="W93"/>
  <c r="W180"/>
  <c r="W57"/>
  <c r="E208"/>
  <c r="W112"/>
  <c r="W176"/>
  <c r="W31"/>
  <c r="W65"/>
  <c r="W97"/>
  <c r="W114"/>
  <c r="W154"/>
  <c r="W160"/>
  <c r="W164"/>
  <c r="W170"/>
  <c r="W204"/>
  <c r="W207"/>
  <c r="W110"/>
  <c r="W111"/>
  <c r="W113"/>
  <c r="W115"/>
  <c r="W117"/>
  <c r="W119"/>
  <c r="W121"/>
  <c r="W123"/>
  <c r="W127"/>
  <c r="W129"/>
  <c r="W131"/>
  <c r="W133"/>
  <c r="W135"/>
  <c r="W137"/>
  <c r="W139"/>
  <c r="W141"/>
  <c r="W143"/>
  <c r="W145"/>
  <c r="W147"/>
  <c r="W149"/>
  <c r="W151"/>
  <c r="W153"/>
  <c r="W155"/>
  <c r="W157"/>
  <c r="W159"/>
  <c r="W161"/>
  <c r="W163"/>
  <c r="W165"/>
  <c r="W167"/>
  <c r="W169"/>
  <c r="W171"/>
  <c r="W173"/>
  <c r="W175"/>
  <c r="W177"/>
  <c r="W187"/>
  <c r="W190"/>
  <c r="W192"/>
  <c r="W194"/>
  <c r="W197"/>
  <c r="W199"/>
  <c r="W201"/>
  <c r="W203"/>
  <c r="W205"/>
  <c r="W86"/>
  <c r="W23"/>
  <c r="W61"/>
  <c r="W27"/>
  <c r="W7"/>
  <c r="W63"/>
  <c r="W25"/>
  <c r="W29"/>
  <c r="W55"/>
  <c r="W91"/>
  <c r="W95"/>
  <c r="W99"/>
  <c r="W102"/>
  <c r="W5"/>
  <c r="W6"/>
  <c r="W8"/>
  <c r="W10"/>
  <c r="W12"/>
  <c r="W14"/>
  <c r="W16"/>
  <c r="W18"/>
  <c r="W20"/>
  <c r="W22"/>
  <c r="W24"/>
  <c r="W26"/>
  <c r="W28"/>
  <c r="W30"/>
  <c r="W32"/>
  <c r="W34"/>
  <c r="W36"/>
  <c r="W38"/>
  <c r="W40"/>
  <c r="W42"/>
  <c r="W44"/>
  <c r="W46"/>
  <c r="W48"/>
  <c r="W50"/>
  <c r="W52"/>
  <c r="W54"/>
  <c r="W56"/>
  <c r="W58"/>
  <c r="W60"/>
  <c r="W62"/>
  <c r="W64"/>
  <c r="W66"/>
  <c r="W68"/>
  <c r="W70"/>
  <c r="W72"/>
  <c r="W75"/>
  <c r="W82"/>
  <c r="W85"/>
  <c r="W87"/>
  <c r="W89"/>
  <c r="W92"/>
  <c r="W94"/>
  <c r="W96"/>
  <c r="W98"/>
  <c r="W100"/>
  <c r="BC99" i="14"/>
  <c r="BC97"/>
  <c r="BC95"/>
  <c r="BC93"/>
  <c r="BC91"/>
  <c r="BC89"/>
  <c r="BC87"/>
  <c r="BC85"/>
  <c r="BC83"/>
  <c r="BC79"/>
  <c r="BC75"/>
  <c r="BC73"/>
  <c r="BC71"/>
  <c r="BC69"/>
  <c r="BC67"/>
  <c r="BC65"/>
  <c r="BC63"/>
  <c r="BC61"/>
  <c r="BC59"/>
  <c r="BC57"/>
  <c r="BC55"/>
  <c r="BC53"/>
  <c r="BC51"/>
  <c r="BC49"/>
  <c r="BC47"/>
  <c r="BC45"/>
  <c r="BC43"/>
  <c r="BC41"/>
  <c r="BC39"/>
  <c r="BC37"/>
  <c r="BC35"/>
  <c r="BC33"/>
  <c r="BC31"/>
  <c r="BC29"/>
  <c r="BC27"/>
  <c r="BC25"/>
  <c r="BC23"/>
  <c r="BC21"/>
  <c r="BC19"/>
  <c r="BC17"/>
  <c r="BC15"/>
  <c r="BC13"/>
  <c r="BC11"/>
  <c r="BC9"/>
  <c r="BC7"/>
  <c r="BF102"/>
  <c r="BG102" s="1"/>
  <c r="BF100"/>
  <c r="BG100" s="1"/>
  <c r="BF98"/>
  <c r="BG98" s="1"/>
  <c r="BF96"/>
  <c r="BG96" s="1"/>
  <c r="BF94"/>
  <c r="BG94" s="1"/>
  <c r="BF92"/>
  <c r="BG92" s="1"/>
  <c r="BF88"/>
  <c r="BG88" s="1"/>
  <c r="BF86"/>
  <c r="BG86" s="1"/>
  <c r="BF82"/>
  <c r="BG82" s="1"/>
  <c r="BF72"/>
  <c r="BG72" s="1"/>
  <c r="BF70"/>
  <c r="BG70" s="1"/>
  <c r="BF68"/>
  <c r="BG68" s="1"/>
  <c r="BF66"/>
  <c r="BG66" s="1"/>
  <c r="BF64"/>
  <c r="BG64" s="1"/>
  <c r="BF62"/>
  <c r="BG62" s="1"/>
  <c r="BF60"/>
  <c r="BG60" s="1"/>
  <c r="BF58"/>
  <c r="BG58" s="1"/>
  <c r="BF56"/>
  <c r="BG56" s="1"/>
  <c r="BF54"/>
  <c r="BG54" s="1"/>
  <c r="BF52"/>
  <c r="BG52" s="1"/>
  <c r="BF50"/>
  <c r="BG50" s="1"/>
  <c r="BF48"/>
  <c r="BG48" s="1"/>
  <c r="BF46"/>
  <c r="BG46" s="1"/>
  <c r="BF44"/>
  <c r="BG44" s="1"/>
  <c r="BF42"/>
  <c r="BG42" s="1"/>
  <c r="BF40"/>
  <c r="BG40" s="1"/>
  <c r="BF38"/>
  <c r="BG38" s="1"/>
  <c r="BF36"/>
  <c r="BG36" s="1"/>
  <c r="BF34"/>
  <c r="BG34" s="1"/>
  <c r="BF32"/>
  <c r="BG32" s="1"/>
  <c r="BF30"/>
  <c r="BG30" s="1"/>
  <c r="BF28"/>
  <c r="BG28" s="1"/>
  <c r="BF26"/>
  <c r="BG26" s="1"/>
  <c r="BF24"/>
  <c r="BG24" s="1"/>
  <c r="BF22"/>
  <c r="BG22" s="1"/>
  <c r="BF20"/>
  <c r="BG20" s="1"/>
  <c r="BF18"/>
  <c r="BG18" s="1"/>
  <c r="BF16"/>
  <c r="BG16" s="1"/>
  <c r="BF14"/>
  <c r="BG14" s="1"/>
  <c r="BF12"/>
  <c r="BG12" s="1"/>
  <c r="BF10"/>
  <c r="BG10" s="1"/>
  <c r="BF8"/>
  <c r="BG8" s="1"/>
  <c r="BF6"/>
  <c r="BG6" s="1"/>
  <c r="Q982" i="15"/>
  <c r="Q983" s="1"/>
  <c r="Q1245"/>
  <c r="Q1246" s="1"/>
  <c r="Q1226"/>
  <c r="Q1227" s="1"/>
  <c r="Q1204"/>
  <c r="BB118" i="14"/>
  <c r="Q1173" i="15"/>
  <c r="Q1154"/>
  <c r="Q1155" s="1"/>
  <c r="Q1125"/>
  <c r="Q1126" s="1"/>
  <c r="BI68" i="14"/>
  <c r="Q1092" i="15"/>
  <c r="Q1073"/>
  <c r="Q1074" s="1"/>
  <c r="Q1053"/>
  <c r="Q1054" s="1"/>
  <c r="Q904"/>
  <c r="Q905" s="1"/>
  <c r="Q1018"/>
  <c r="Q1000"/>
  <c r="Q1001" s="1"/>
  <c r="Q530"/>
  <c r="Q531" s="1"/>
  <c r="Q201"/>
  <c r="Q202" s="1"/>
  <c r="Q639"/>
  <c r="Q640" s="1"/>
  <c r="Q377"/>
  <c r="Q378" s="1"/>
  <c r="Q229"/>
  <c r="Q230" s="1"/>
  <c r="Q959"/>
  <c r="Q856"/>
  <c r="Q857" s="1"/>
  <c r="Q803"/>
  <c r="Q757"/>
  <c r="Q758" s="1"/>
  <c r="Q422"/>
  <c r="Q288"/>
  <c r="Q289" s="1"/>
  <c r="Q164"/>
  <c r="Q119"/>
  <c r="Q120" s="1"/>
  <c r="Q729"/>
  <c r="Q685"/>
  <c r="Q686" s="1"/>
  <c r="Q561"/>
  <c r="Q562" s="1"/>
  <c r="Q483"/>
  <c r="Q484" s="1"/>
  <c r="Q340"/>
  <c r="Q82"/>
  <c r="Q30"/>
  <c r="Q31" s="1"/>
  <c r="Q936"/>
  <c r="Q937" s="1"/>
  <c r="Q876"/>
  <c r="Q835"/>
  <c r="Q836" s="1"/>
  <c r="Q781"/>
  <c r="Q782" s="1"/>
  <c r="Q784" s="1"/>
  <c r="Q612"/>
  <c r="Q613" s="1"/>
  <c r="Q402"/>
  <c r="Q403" s="1"/>
  <c r="Q144"/>
  <c r="Q145" s="1"/>
  <c r="Q710"/>
  <c r="Q711" s="1"/>
  <c r="Q658"/>
  <c r="Q659" s="1"/>
  <c r="Q581"/>
  <c r="Q503"/>
  <c r="Q454"/>
  <c r="Q455" s="1"/>
  <c r="Q316"/>
  <c r="Q317" s="1"/>
  <c r="Q251"/>
  <c r="Q61"/>
  <c r="Q62" s="1"/>
  <c r="AB109" i="14"/>
  <c r="S5"/>
  <c r="BB5" s="1"/>
  <c r="U289" i="15"/>
  <c r="E67" i="13"/>
  <c r="E68"/>
  <c r="G418" i="18" l="1"/>
  <c r="H418" s="1"/>
  <c r="W312"/>
  <c r="W208"/>
  <c r="W103"/>
  <c r="BF5" i="14"/>
  <c r="BC5"/>
  <c r="BC103" s="1"/>
  <c r="Q1205" i="15"/>
  <c r="Q1017" i="11"/>
  <c r="Q936"/>
  <c r="Q853"/>
  <c r="Q767"/>
  <c r="R600"/>
  <c r="I582" i="13"/>
  <c r="I583"/>
  <c r="I584"/>
  <c r="I585"/>
  <c r="I586"/>
  <c r="I587"/>
  <c r="I588"/>
  <c r="I589"/>
  <c r="I590"/>
  <c r="I591"/>
  <c r="I592"/>
  <c r="I593"/>
  <c r="I594"/>
  <c r="I595"/>
  <c r="I596"/>
  <c r="I597"/>
  <c r="I598"/>
  <c r="I599"/>
  <c r="I600"/>
  <c r="I601"/>
  <c r="I602"/>
  <c r="I603"/>
  <c r="I604"/>
  <c r="I605"/>
  <c r="I606"/>
  <c r="I607"/>
  <c r="I608"/>
  <c r="I609"/>
  <c r="I610"/>
  <c r="I611"/>
  <c r="I612"/>
  <c r="I613"/>
  <c r="I614"/>
  <c r="I615"/>
  <c r="I616"/>
  <c r="I617"/>
  <c r="I618"/>
  <c r="I619"/>
  <c r="I620"/>
  <c r="I621"/>
  <c r="I622"/>
  <c r="I623"/>
  <c r="I624"/>
  <c r="I625"/>
  <c r="I626"/>
  <c r="I627"/>
  <c r="I628"/>
  <c r="I629"/>
  <c r="I630"/>
  <c r="I631"/>
  <c r="I632"/>
  <c r="I633"/>
  <c r="I634"/>
  <c r="I635"/>
  <c r="I636"/>
  <c r="I637"/>
  <c r="I638"/>
  <c r="I639"/>
  <c r="I640"/>
  <c r="I641"/>
  <c r="I642"/>
  <c r="I643"/>
  <c r="I644"/>
  <c r="I645"/>
  <c r="I646"/>
  <c r="I647"/>
  <c r="I648"/>
  <c r="I649"/>
  <c r="I650"/>
  <c r="I651"/>
  <c r="I652"/>
  <c r="I653"/>
  <c r="I654"/>
  <c r="I655"/>
  <c r="I656"/>
  <c r="I657"/>
  <c r="I658"/>
  <c r="I659"/>
  <c r="I660"/>
  <c r="I661"/>
  <c r="I662"/>
  <c r="I663"/>
  <c r="I664"/>
  <c r="I665"/>
  <c r="I666"/>
  <c r="I667"/>
  <c r="I668"/>
  <c r="I669"/>
  <c r="I670"/>
  <c r="I671"/>
  <c r="I672"/>
  <c r="I673"/>
  <c r="I674"/>
  <c r="I675"/>
  <c r="I676"/>
  <c r="I677"/>
  <c r="I678"/>
  <c r="I679"/>
  <c r="I680"/>
  <c r="I681"/>
  <c r="I682"/>
  <c r="I683"/>
  <c r="I684"/>
  <c r="I685"/>
  <c r="I686"/>
  <c r="I687"/>
  <c r="I688"/>
  <c r="I689"/>
  <c r="I690"/>
  <c r="I691"/>
  <c r="I692"/>
  <c r="I693"/>
  <c r="I694"/>
  <c r="I695"/>
  <c r="I696"/>
  <c r="I697"/>
  <c r="I698"/>
  <c r="I699"/>
  <c r="I700"/>
  <c r="I701"/>
  <c r="I702"/>
  <c r="I703"/>
  <c r="I704"/>
  <c r="I705"/>
  <c r="I706"/>
  <c r="I707"/>
  <c r="I708"/>
  <c r="I709"/>
  <c r="I710"/>
  <c r="I711"/>
  <c r="I712"/>
  <c r="I713"/>
  <c r="I714"/>
  <c r="I715"/>
  <c r="I716"/>
  <c r="I717"/>
  <c r="I718"/>
  <c r="I719"/>
  <c r="I720"/>
  <c r="I721"/>
  <c r="I722"/>
  <c r="I723"/>
  <c r="I724"/>
  <c r="I725"/>
  <c r="I726"/>
  <c r="I727"/>
  <c r="I728"/>
  <c r="I729"/>
  <c r="I730"/>
  <c r="I731"/>
  <c r="I732"/>
  <c r="I733"/>
  <c r="I734"/>
  <c r="I735"/>
  <c r="I736"/>
  <c r="I737"/>
  <c r="I738"/>
  <c r="I739"/>
  <c r="I740"/>
  <c r="I741"/>
  <c r="I742"/>
  <c r="I743"/>
  <c r="I744"/>
  <c r="I745"/>
  <c r="I746"/>
  <c r="I747"/>
  <c r="I748"/>
  <c r="I749"/>
  <c r="I750"/>
  <c r="I751"/>
  <c r="I752"/>
  <c r="I753"/>
  <c r="I754"/>
  <c r="I755"/>
  <c r="I756"/>
  <c r="I757"/>
  <c r="I758"/>
  <c r="I759"/>
  <c r="I760"/>
  <c r="I761"/>
  <c r="I762"/>
  <c r="I763"/>
  <c r="I764"/>
  <c r="I765"/>
  <c r="I766"/>
  <c r="I581"/>
  <c r="O582"/>
  <c r="O583"/>
  <c r="O584"/>
  <c r="O585"/>
  <c r="O586"/>
  <c r="O587"/>
  <c r="O588"/>
  <c r="O589"/>
  <c r="O590"/>
  <c r="O591"/>
  <c r="O592"/>
  <c r="O593"/>
  <c r="O594"/>
  <c r="O595"/>
  <c r="O596"/>
  <c r="O597"/>
  <c r="O598"/>
  <c r="O599"/>
  <c r="O600"/>
  <c r="O601"/>
  <c r="O602"/>
  <c r="O603"/>
  <c r="O604"/>
  <c r="O605"/>
  <c r="O606"/>
  <c r="O607"/>
  <c r="O608"/>
  <c r="O609"/>
  <c r="O610"/>
  <c r="O611"/>
  <c r="O612"/>
  <c r="O613"/>
  <c r="O614"/>
  <c r="O615"/>
  <c r="O616"/>
  <c r="O617"/>
  <c r="O618"/>
  <c r="O619"/>
  <c r="O620"/>
  <c r="O621"/>
  <c r="O622"/>
  <c r="O623"/>
  <c r="O624"/>
  <c r="O625"/>
  <c r="O626"/>
  <c r="O627"/>
  <c r="O628"/>
  <c r="O629"/>
  <c r="O630"/>
  <c r="O631"/>
  <c r="O632"/>
  <c r="O633"/>
  <c r="O634"/>
  <c r="O635"/>
  <c r="O636"/>
  <c r="O637"/>
  <c r="O638"/>
  <c r="O639"/>
  <c r="O640"/>
  <c r="O641"/>
  <c r="O642"/>
  <c r="O643"/>
  <c r="O644"/>
  <c r="O645"/>
  <c r="O646"/>
  <c r="O647"/>
  <c r="O648"/>
  <c r="O649"/>
  <c r="O650"/>
  <c r="O651"/>
  <c r="O652"/>
  <c r="O653"/>
  <c r="O654"/>
  <c r="O655"/>
  <c r="O656"/>
  <c r="O657"/>
  <c r="O658"/>
  <c r="O659"/>
  <c r="O660"/>
  <c r="O661"/>
  <c r="O662"/>
  <c r="O663"/>
  <c r="O664"/>
  <c r="O665"/>
  <c r="O666"/>
  <c r="O667"/>
  <c r="O668"/>
  <c r="O669"/>
  <c r="O670"/>
  <c r="O671"/>
  <c r="O672"/>
  <c r="O673"/>
  <c r="O674"/>
  <c r="O675"/>
  <c r="O676"/>
  <c r="O677"/>
  <c r="O678"/>
  <c r="O679"/>
  <c r="O680"/>
  <c r="O681"/>
  <c r="O682"/>
  <c r="O683"/>
  <c r="O684"/>
  <c r="O685"/>
  <c r="O686"/>
  <c r="O687"/>
  <c r="O688"/>
  <c r="O689"/>
  <c r="O690"/>
  <c r="O691"/>
  <c r="O692"/>
  <c r="O693"/>
  <c r="O694"/>
  <c r="O695"/>
  <c r="O696"/>
  <c r="O697"/>
  <c r="O698"/>
  <c r="O699"/>
  <c r="O700"/>
  <c r="O701"/>
  <c r="O702"/>
  <c r="O703"/>
  <c r="O704"/>
  <c r="O705"/>
  <c r="O706"/>
  <c r="O707"/>
  <c r="O708"/>
  <c r="O709"/>
  <c r="O710"/>
  <c r="O711"/>
  <c r="O712"/>
  <c r="O713"/>
  <c r="O714"/>
  <c r="O715"/>
  <c r="O716"/>
  <c r="O717"/>
  <c r="O718"/>
  <c r="O719"/>
  <c r="O720"/>
  <c r="O721"/>
  <c r="O722"/>
  <c r="O723"/>
  <c r="O724"/>
  <c r="O725"/>
  <c r="O726"/>
  <c r="O727"/>
  <c r="O728"/>
  <c r="O729"/>
  <c r="O730"/>
  <c r="O731"/>
  <c r="O732"/>
  <c r="O733"/>
  <c r="O734"/>
  <c r="O735"/>
  <c r="O736"/>
  <c r="O737"/>
  <c r="O738"/>
  <c r="O739"/>
  <c r="O740"/>
  <c r="O741"/>
  <c r="O742"/>
  <c r="O743"/>
  <c r="O744"/>
  <c r="O745"/>
  <c r="O746"/>
  <c r="O747"/>
  <c r="O748"/>
  <c r="O749"/>
  <c r="O750"/>
  <c r="O751"/>
  <c r="O752"/>
  <c r="O753"/>
  <c r="O754"/>
  <c r="O755"/>
  <c r="O756"/>
  <c r="O757"/>
  <c r="O758"/>
  <c r="O759"/>
  <c r="O760"/>
  <c r="O761"/>
  <c r="O762"/>
  <c r="O763"/>
  <c r="O764"/>
  <c r="O765"/>
  <c r="O766"/>
  <c r="O581"/>
  <c r="M582"/>
  <c r="M583"/>
  <c r="M584"/>
  <c r="M585"/>
  <c r="M586"/>
  <c r="M587"/>
  <c r="M588"/>
  <c r="M589"/>
  <c r="M590"/>
  <c r="M591"/>
  <c r="M592"/>
  <c r="M593"/>
  <c r="M594"/>
  <c r="M595"/>
  <c r="M596"/>
  <c r="M597"/>
  <c r="M598"/>
  <c r="M599"/>
  <c r="M600"/>
  <c r="M601"/>
  <c r="M602"/>
  <c r="M603"/>
  <c r="M604"/>
  <c r="M605"/>
  <c r="M606"/>
  <c r="M607"/>
  <c r="M608"/>
  <c r="M609"/>
  <c r="M610"/>
  <c r="M611"/>
  <c r="M612"/>
  <c r="M613"/>
  <c r="M614"/>
  <c r="M615"/>
  <c r="M616"/>
  <c r="M617"/>
  <c r="M618"/>
  <c r="M619"/>
  <c r="M620"/>
  <c r="M621"/>
  <c r="M622"/>
  <c r="M623"/>
  <c r="M624"/>
  <c r="M625"/>
  <c r="M626"/>
  <c r="M627"/>
  <c r="M628"/>
  <c r="M629"/>
  <c r="M630"/>
  <c r="M631"/>
  <c r="M632"/>
  <c r="M633"/>
  <c r="M634"/>
  <c r="M635"/>
  <c r="M636"/>
  <c r="M637"/>
  <c r="M638"/>
  <c r="M639"/>
  <c r="M640"/>
  <c r="M641"/>
  <c r="M642"/>
  <c r="M643"/>
  <c r="M644"/>
  <c r="M645"/>
  <c r="M646"/>
  <c r="M647"/>
  <c r="M648"/>
  <c r="M649"/>
  <c r="M650"/>
  <c r="M651"/>
  <c r="M652"/>
  <c r="M653"/>
  <c r="M654"/>
  <c r="M655"/>
  <c r="M656"/>
  <c r="M657"/>
  <c r="M658"/>
  <c r="M659"/>
  <c r="M660"/>
  <c r="M661"/>
  <c r="M662"/>
  <c r="M663"/>
  <c r="M664"/>
  <c r="M665"/>
  <c r="M666"/>
  <c r="M667"/>
  <c r="M668"/>
  <c r="M669"/>
  <c r="M670"/>
  <c r="M671"/>
  <c r="M672"/>
  <c r="M673"/>
  <c r="M674"/>
  <c r="M675"/>
  <c r="M676"/>
  <c r="M677"/>
  <c r="M678"/>
  <c r="M679"/>
  <c r="M680"/>
  <c r="M681"/>
  <c r="M682"/>
  <c r="M683"/>
  <c r="M684"/>
  <c r="M685"/>
  <c r="M686"/>
  <c r="M687"/>
  <c r="M688"/>
  <c r="M689"/>
  <c r="M690"/>
  <c r="M691"/>
  <c r="M692"/>
  <c r="M693"/>
  <c r="M694"/>
  <c r="M695"/>
  <c r="M696"/>
  <c r="M697"/>
  <c r="M698"/>
  <c r="M699"/>
  <c r="M700"/>
  <c r="M701"/>
  <c r="M702"/>
  <c r="M703"/>
  <c r="M704"/>
  <c r="M705"/>
  <c r="M706"/>
  <c r="M707"/>
  <c r="M708"/>
  <c r="M709"/>
  <c r="M710"/>
  <c r="M711"/>
  <c r="M712"/>
  <c r="M713"/>
  <c r="M714"/>
  <c r="M715"/>
  <c r="M716"/>
  <c r="M717"/>
  <c r="M718"/>
  <c r="M719"/>
  <c r="M720"/>
  <c r="M721"/>
  <c r="M722"/>
  <c r="M723"/>
  <c r="M724"/>
  <c r="M725"/>
  <c r="M726"/>
  <c r="M727"/>
  <c r="M728"/>
  <c r="M729"/>
  <c r="M730"/>
  <c r="M731"/>
  <c r="M732"/>
  <c r="M733"/>
  <c r="M734"/>
  <c r="M735"/>
  <c r="M736"/>
  <c r="M737"/>
  <c r="M738"/>
  <c r="M739"/>
  <c r="M740"/>
  <c r="M741"/>
  <c r="M742"/>
  <c r="M743"/>
  <c r="M744"/>
  <c r="M745"/>
  <c r="M746"/>
  <c r="M747"/>
  <c r="M748"/>
  <c r="M749"/>
  <c r="M750"/>
  <c r="M751"/>
  <c r="M752"/>
  <c r="M753"/>
  <c r="M754"/>
  <c r="M755"/>
  <c r="M756"/>
  <c r="M757"/>
  <c r="M758"/>
  <c r="M759"/>
  <c r="M760"/>
  <c r="M761"/>
  <c r="M762"/>
  <c r="M763"/>
  <c r="M764"/>
  <c r="M765"/>
  <c r="M766"/>
  <c r="M581"/>
  <c r="K582"/>
  <c r="K583"/>
  <c r="K584"/>
  <c r="K585"/>
  <c r="K586"/>
  <c r="K587"/>
  <c r="K588"/>
  <c r="K589"/>
  <c r="K590"/>
  <c r="K591"/>
  <c r="K592"/>
  <c r="K593"/>
  <c r="K594"/>
  <c r="K595"/>
  <c r="K596"/>
  <c r="K597"/>
  <c r="K598"/>
  <c r="K599"/>
  <c r="K600"/>
  <c r="K601"/>
  <c r="K602"/>
  <c r="K603"/>
  <c r="K604"/>
  <c r="K605"/>
  <c r="K606"/>
  <c r="K607"/>
  <c r="K608"/>
  <c r="K609"/>
  <c r="K610"/>
  <c r="K611"/>
  <c r="K612"/>
  <c r="K613"/>
  <c r="K614"/>
  <c r="K615"/>
  <c r="K616"/>
  <c r="K617"/>
  <c r="K618"/>
  <c r="K619"/>
  <c r="K620"/>
  <c r="K621"/>
  <c r="K622"/>
  <c r="K623"/>
  <c r="K624"/>
  <c r="K625"/>
  <c r="K626"/>
  <c r="K627"/>
  <c r="K628"/>
  <c r="K629"/>
  <c r="K630"/>
  <c r="K631"/>
  <c r="K632"/>
  <c r="K633"/>
  <c r="K634"/>
  <c r="K635"/>
  <c r="K636"/>
  <c r="K637"/>
  <c r="K638"/>
  <c r="K639"/>
  <c r="K640"/>
  <c r="K641"/>
  <c r="K642"/>
  <c r="K643"/>
  <c r="K644"/>
  <c r="K645"/>
  <c r="K646"/>
  <c r="K647"/>
  <c r="K648"/>
  <c r="K649"/>
  <c r="K650"/>
  <c r="K651"/>
  <c r="K652"/>
  <c r="K653"/>
  <c r="K654"/>
  <c r="K655"/>
  <c r="K656"/>
  <c r="K657"/>
  <c r="K658"/>
  <c r="K659"/>
  <c r="K660"/>
  <c r="K661"/>
  <c r="K662"/>
  <c r="K663"/>
  <c r="K664"/>
  <c r="K665"/>
  <c r="K666"/>
  <c r="K667"/>
  <c r="K668"/>
  <c r="K669"/>
  <c r="K670"/>
  <c r="K671"/>
  <c r="K672"/>
  <c r="K673"/>
  <c r="K674"/>
  <c r="K675"/>
  <c r="K676"/>
  <c r="K677"/>
  <c r="K678"/>
  <c r="K679"/>
  <c r="K680"/>
  <c r="K681"/>
  <c r="K682"/>
  <c r="K683"/>
  <c r="K684"/>
  <c r="K685"/>
  <c r="K686"/>
  <c r="K687"/>
  <c r="K688"/>
  <c r="K689"/>
  <c r="K690"/>
  <c r="K691"/>
  <c r="K692"/>
  <c r="K693"/>
  <c r="K694"/>
  <c r="K695"/>
  <c r="K696"/>
  <c r="K697"/>
  <c r="K698"/>
  <c r="K699"/>
  <c r="K700"/>
  <c r="K701"/>
  <c r="K702"/>
  <c r="K703"/>
  <c r="K704"/>
  <c r="K705"/>
  <c r="K706"/>
  <c r="K707"/>
  <c r="K708"/>
  <c r="K709"/>
  <c r="K710"/>
  <c r="K711"/>
  <c r="K712"/>
  <c r="K713"/>
  <c r="K714"/>
  <c r="K715"/>
  <c r="K716"/>
  <c r="K717"/>
  <c r="K718"/>
  <c r="K719"/>
  <c r="K720"/>
  <c r="K721"/>
  <c r="K722"/>
  <c r="K723"/>
  <c r="K724"/>
  <c r="K725"/>
  <c r="K726"/>
  <c r="K727"/>
  <c r="K728"/>
  <c r="K729"/>
  <c r="K730"/>
  <c r="K731"/>
  <c r="K732"/>
  <c r="K733"/>
  <c r="K734"/>
  <c r="K735"/>
  <c r="K736"/>
  <c r="K737"/>
  <c r="K738"/>
  <c r="K739"/>
  <c r="K740"/>
  <c r="K741"/>
  <c r="K742"/>
  <c r="K743"/>
  <c r="K744"/>
  <c r="K745"/>
  <c r="K746"/>
  <c r="K747"/>
  <c r="K748"/>
  <c r="K749"/>
  <c r="K750"/>
  <c r="K751"/>
  <c r="K752"/>
  <c r="K753"/>
  <c r="K754"/>
  <c r="K755"/>
  <c r="K756"/>
  <c r="K757"/>
  <c r="K758"/>
  <c r="K759"/>
  <c r="K760"/>
  <c r="K761"/>
  <c r="K762"/>
  <c r="K763"/>
  <c r="K764"/>
  <c r="K765"/>
  <c r="K766"/>
  <c r="K581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627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581"/>
  <c r="AB574"/>
  <c r="AB573"/>
  <c r="AF573" s="1"/>
  <c r="AG573" s="1"/>
  <c r="E573"/>
  <c r="AB572"/>
  <c r="AF572" s="1"/>
  <c r="AG572" s="1"/>
  <c r="E572"/>
  <c r="AB571"/>
  <c r="AF571" s="1"/>
  <c r="AG571" s="1"/>
  <c r="E571"/>
  <c r="AB570"/>
  <c r="AF570" s="1"/>
  <c r="AG570" s="1"/>
  <c r="E570"/>
  <c r="AB569"/>
  <c r="AC569" s="1"/>
  <c r="E569"/>
  <c r="AB568"/>
  <c r="AF568" s="1"/>
  <c r="AG568" s="1"/>
  <c r="E568"/>
  <c r="AB567"/>
  <c r="AC567" s="1"/>
  <c r="E567"/>
  <c r="AB566"/>
  <c r="AF566" s="1"/>
  <c r="AG566" s="1"/>
  <c r="E566"/>
  <c r="AB565"/>
  <c r="AC565" s="1"/>
  <c r="E565"/>
  <c r="AB564"/>
  <c r="AF564" s="1"/>
  <c r="AG564" s="1"/>
  <c r="E564"/>
  <c r="AB563"/>
  <c r="AC563" s="1"/>
  <c r="E563"/>
  <c r="AB562"/>
  <c r="AF562" s="1"/>
  <c r="AG562" s="1"/>
  <c r="E562"/>
  <c r="AB561"/>
  <c r="AC561" s="1"/>
  <c r="E561"/>
  <c r="AB560"/>
  <c r="AF560" s="1"/>
  <c r="AG560" s="1"/>
  <c r="E560"/>
  <c r="AB559"/>
  <c r="AC559" s="1"/>
  <c r="E559"/>
  <c r="AB558"/>
  <c r="AF558" s="1"/>
  <c r="AG558" s="1"/>
  <c r="E558"/>
  <c r="AB557"/>
  <c r="AC557" s="1"/>
  <c r="E557"/>
  <c r="AB556"/>
  <c r="AF556" s="1"/>
  <c r="AG556" s="1"/>
  <c r="E556"/>
  <c r="AB555"/>
  <c r="AC555" s="1"/>
  <c r="E555"/>
  <c r="AB554"/>
  <c r="AF554" s="1"/>
  <c r="AG554" s="1"/>
  <c r="E554"/>
  <c r="AB553"/>
  <c r="AC553" s="1"/>
  <c r="E553"/>
  <c r="AB552"/>
  <c r="AF552" s="1"/>
  <c r="AG552" s="1"/>
  <c r="E552"/>
  <c r="AB551"/>
  <c r="AC551" s="1"/>
  <c r="E551"/>
  <c r="AB550"/>
  <c r="AF550" s="1"/>
  <c r="AG550" s="1"/>
  <c r="E550"/>
  <c r="AB549"/>
  <c r="AC549" s="1"/>
  <c r="E549"/>
  <c r="AB548"/>
  <c r="AF548" s="1"/>
  <c r="AG548" s="1"/>
  <c r="E548"/>
  <c r="AB547"/>
  <c r="AC547" s="1"/>
  <c r="E547"/>
  <c r="AB546"/>
  <c r="AF546" s="1"/>
  <c r="AG546" s="1"/>
  <c r="E546"/>
  <c r="AB545"/>
  <c r="AC545" s="1"/>
  <c r="E545"/>
  <c r="AB544"/>
  <c r="AF544" s="1"/>
  <c r="AG544" s="1"/>
  <c r="E544"/>
  <c r="AB543"/>
  <c r="AC543" s="1"/>
  <c r="E543"/>
  <c r="AB542"/>
  <c r="AF542" s="1"/>
  <c r="AG542" s="1"/>
  <c r="E542"/>
  <c r="AB541"/>
  <c r="AC541" s="1"/>
  <c r="E541"/>
  <c r="AB540"/>
  <c r="AF540" s="1"/>
  <c r="AG540" s="1"/>
  <c r="E540"/>
  <c r="AB539"/>
  <c r="AC539" s="1"/>
  <c r="E539"/>
  <c r="AB538"/>
  <c r="AF538" s="1"/>
  <c r="AG538" s="1"/>
  <c r="E538"/>
  <c r="AB537"/>
  <c r="AC537" s="1"/>
  <c r="E537"/>
  <c r="AB536"/>
  <c r="AF536" s="1"/>
  <c r="AG536" s="1"/>
  <c r="E536"/>
  <c r="AB535"/>
  <c r="AC535" s="1"/>
  <c r="E535"/>
  <c r="AB534"/>
  <c r="AF534" s="1"/>
  <c r="AG534" s="1"/>
  <c r="E534"/>
  <c r="AB533"/>
  <c r="AC533" s="1"/>
  <c r="E533"/>
  <c r="AB532"/>
  <c r="AF532" s="1"/>
  <c r="AG532" s="1"/>
  <c r="E532"/>
  <c r="AB531"/>
  <c r="AC531" s="1"/>
  <c r="E531"/>
  <c r="AB530"/>
  <c r="AF530" s="1"/>
  <c r="AG530" s="1"/>
  <c r="E530"/>
  <c r="AB529"/>
  <c r="AF529" s="1"/>
  <c r="AG529" s="1"/>
  <c r="E529"/>
  <c r="AB528"/>
  <c r="AF528" s="1"/>
  <c r="AG528" s="1"/>
  <c r="E528"/>
  <c r="AB527"/>
  <c r="AF527" s="1"/>
  <c r="AG527" s="1"/>
  <c r="E527"/>
  <c r="AB526"/>
  <c r="AF526" s="1"/>
  <c r="AG526" s="1"/>
  <c r="E526"/>
  <c r="AB525"/>
  <c r="AC525" s="1"/>
  <c r="E525"/>
  <c r="AB524"/>
  <c r="AF524" s="1"/>
  <c r="AG524" s="1"/>
  <c r="E524"/>
  <c r="AB523"/>
  <c r="AC523" s="1"/>
  <c r="E523"/>
  <c r="AB522"/>
  <c r="AF522" s="1"/>
  <c r="AG522" s="1"/>
  <c r="E522"/>
  <c r="AB521"/>
  <c r="AC521" s="1"/>
  <c r="E521"/>
  <c r="AB520"/>
  <c r="AF520" s="1"/>
  <c r="AG520" s="1"/>
  <c r="E520"/>
  <c r="AB519"/>
  <c r="AC519" s="1"/>
  <c r="E519"/>
  <c r="AB518"/>
  <c r="AF518" s="1"/>
  <c r="AG518" s="1"/>
  <c r="E518"/>
  <c r="AB517"/>
  <c r="AC517" s="1"/>
  <c r="E517"/>
  <c r="AB516"/>
  <c r="AF516" s="1"/>
  <c r="AG516" s="1"/>
  <c r="E516"/>
  <c r="AB515"/>
  <c r="AC515" s="1"/>
  <c r="E515"/>
  <c r="AB514"/>
  <c r="AF514" s="1"/>
  <c r="AG514" s="1"/>
  <c r="E514"/>
  <c r="AB513"/>
  <c r="AC513" s="1"/>
  <c r="E513"/>
  <c r="AB512"/>
  <c r="AF512" s="1"/>
  <c r="AG512" s="1"/>
  <c r="E512"/>
  <c r="AB511"/>
  <c r="AC511" s="1"/>
  <c r="E511"/>
  <c r="AB510"/>
  <c r="AF510" s="1"/>
  <c r="AG510" s="1"/>
  <c r="E510"/>
  <c r="AB509"/>
  <c r="AC509" s="1"/>
  <c r="E509"/>
  <c r="AB508"/>
  <c r="AF508" s="1"/>
  <c r="AG508" s="1"/>
  <c r="E508"/>
  <c r="AB507"/>
  <c r="AC507" s="1"/>
  <c r="E507"/>
  <c r="AB506"/>
  <c r="AF506" s="1"/>
  <c r="AG506" s="1"/>
  <c r="E506"/>
  <c r="AB505"/>
  <c r="AC505" s="1"/>
  <c r="E505"/>
  <c r="AB504"/>
  <c r="AF504" s="1"/>
  <c r="AG504" s="1"/>
  <c r="E504"/>
  <c r="AB503"/>
  <c r="AC503" s="1"/>
  <c r="E503"/>
  <c r="AB502"/>
  <c r="AF502" s="1"/>
  <c r="AG502" s="1"/>
  <c r="E502"/>
  <c r="AB501"/>
  <c r="AC501" s="1"/>
  <c r="E501"/>
  <c r="AB500"/>
  <c r="AF500" s="1"/>
  <c r="AG500" s="1"/>
  <c r="E500"/>
  <c r="AB499"/>
  <c r="AC499" s="1"/>
  <c r="E499"/>
  <c r="AB498"/>
  <c r="AF498" s="1"/>
  <c r="AG498" s="1"/>
  <c r="E498"/>
  <c r="AB497"/>
  <c r="AC497" s="1"/>
  <c r="E497"/>
  <c r="AB496"/>
  <c r="AF496" s="1"/>
  <c r="AG496" s="1"/>
  <c r="E496"/>
  <c r="AB495"/>
  <c r="AC495" s="1"/>
  <c r="E495"/>
  <c r="AB494"/>
  <c r="AF494" s="1"/>
  <c r="AG494" s="1"/>
  <c r="E494"/>
  <c r="AB493"/>
  <c r="AC493" s="1"/>
  <c r="E493"/>
  <c r="AB492"/>
  <c r="AF492" s="1"/>
  <c r="AG492" s="1"/>
  <c r="E492"/>
  <c r="AB491"/>
  <c r="AC491" s="1"/>
  <c r="E491"/>
  <c r="AB490"/>
  <c r="AF490" s="1"/>
  <c r="AG490" s="1"/>
  <c r="E490"/>
  <c r="AB489"/>
  <c r="AC489" s="1"/>
  <c r="E489"/>
  <c r="AB488"/>
  <c r="AF488" s="1"/>
  <c r="AG488" s="1"/>
  <c r="E488"/>
  <c r="AB487"/>
  <c r="AC487" s="1"/>
  <c r="E487"/>
  <c r="AB486"/>
  <c r="AF486" s="1"/>
  <c r="AG486" s="1"/>
  <c r="E486"/>
  <c r="AB485"/>
  <c r="AC485" s="1"/>
  <c r="E485"/>
  <c r="AB484"/>
  <c r="AF484" s="1"/>
  <c r="AG484" s="1"/>
  <c r="E484"/>
  <c r="AB483"/>
  <c r="AC483" s="1"/>
  <c r="E483"/>
  <c r="AB482"/>
  <c r="AF482" s="1"/>
  <c r="AG482" s="1"/>
  <c r="E482"/>
  <c r="AB481"/>
  <c r="AC481" s="1"/>
  <c r="E481"/>
  <c r="AB480"/>
  <c r="AF480" s="1"/>
  <c r="AG480" s="1"/>
  <c r="E480"/>
  <c r="AB479"/>
  <c r="AC479" s="1"/>
  <c r="E479"/>
  <c r="AB478"/>
  <c r="AF478" s="1"/>
  <c r="AG478" s="1"/>
  <c r="E478"/>
  <c r="AB477"/>
  <c r="AC477" s="1"/>
  <c r="E477"/>
  <c r="AB476"/>
  <c r="AF476" s="1"/>
  <c r="AG476" s="1"/>
  <c r="E476"/>
  <c r="AB475"/>
  <c r="AC475" s="1"/>
  <c r="E475"/>
  <c r="AB474"/>
  <c r="AF474" s="1"/>
  <c r="AG474" s="1"/>
  <c r="E474"/>
  <c r="AB473"/>
  <c r="AC473" s="1"/>
  <c r="E473"/>
  <c r="AB472"/>
  <c r="AF472" s="1"/>
  <c r="AG472" s="1"/>
  <c r="E472"/>
  <c r="AB471"/>
  <c r="AC471" s="1"/>
  <c r="E471"/>
  <c r="AB470"/>
  <c r="AF470" s="1"/>
  <c r="AG470" s="1"/>
  <c r="E470"/>
  <c r="AB469"/>
  <c r="AC469" s="1"/>
  <c r="E469"/>
  <c r="AB468"/>
  <c r="AF468" s="1"/>
  <c r="AG468" s="1"/>
  <c r="E468"/>
  <c r="AB467"/>
  <c r="AC467" s="1"/>
  <c r="E467"/>
  <c r="AB466"/>
  <c r="AF466" s="1"/>
  <c r="AG466" s="1"/>
  <c r="E466"/>
  <c r="AB465"/>
  <c r="AC465" s="1"/>
  <c r="E465"/>
  <c r="AB464"/>
  <c r="AF464" s="1"/>
  <c r="AG464" s="1"/>
  <c r="E464"/>
  <c r="AB463"/>
  <c r="AC463" s="1"/>
  <c r="E463"/>
  <c r="AB462"/>
  <c r="AF462" s="1"/>
  <c r="AG462" s="1"/>
  <c r="E462"/>
  <c r="AB461"/>
  <c r="AC461" s="1"/>
  <c r="E461"/>
  <c r="AB460"/>
  <c r="AF460" s="1"/>
  <c r="AG460" s="1"/>
  <c r="E460"/>
  <c r="AB459"/>
  <c r="AC459" s="1"/>
  <c r="E459"/>
  <c r="AB458"/>
  <c r="AF458" s="1"/>
  <c r="AG458" s="1"/>
  <c r="E458"/>
  <c r="AB457"/>
  <c r="AC457" s="1"/>
  <c r="E457"/>
  <c r="AB456"/>
  <c r="AF456" s="1"/>
  <c r="AG456" s="1"/>
  <c r="E456"/>
  <c r="AB455"/>
  <c r="AC455" s="1"/>
  <c r="E455"/>
  <c r="AB454"/>
  <c r="AF454" s="1"/>
  <c r="AG454" s="1"/>
  <c r="E454"/>
  <c r="AB453"/>
  <c r="AC453" s="1"/>
  <c r="E453"/>
  <c r="AB452"/>
  <c r="AF452" s="1"/>
  <c r="AG452" s="1"/>
  <c r="E452"/>
  <c r="AB451"/>
  <c r="AC451" s="1"/>
  <c r="E451"/>
  <c r="AB450"/>
  <c r="AF450" s="1"/>
  <c r="AG450" s="1"/>
  <c r="E450"/>
  <c r="AB449"/>
  <c r="AC449" s="1"/>
  <c r="E449"/>
  <c r="AB448"/>
  <c r="AF448" s="1"/>
  <c r="AG448" s="1"/>
  <c r="E448"/>
  <c r="AB447"/>
  <c r="AC447" s="1"/>
  <c r="E447"/>
  <c r="AB446"/>
  <c r="AF446" s="1"/>
  <c r="AG446" s="1"/>
  <c r="E446"/>
  <c r="AB445"/>
  <c r="AC445" s="1"/>
  <c r="E445"/>
  <c r="AB444"/>
  <c r="AF444" s="1"/>
  <c r="AG444" s="1"/>
  <c r="E444"/>
  <c r="AB443"/>
  <c r="AC443" s="1"/>
  <c r="E443"/>
  <c r="AB442"/>
  <c r="AF442" s="1"/>
  <c r="AG442" s="1"/>
  <c r="E442"/>
  <c r="AB441"/>
  <c r="AC441" s="1"/>
  <c r="E441"/>
  <c r="AB440"/>
  <c r="AF440" s="1"/>
  <c r="AG440" s="1"/>
  <c r="E440"/>
  <c r="AB439"/>
  <c r="AC439" s="1"/>
  <c r="E439"/>
  <c r="AB438"/>
  <c r="AF438" s="1"/>
  <c r="AG438" s="1"/>
  <c r="E438"/>
  <c r="AB437"/>
  <c r="AC437" s="1"/>
  <c r="E437"/>
  <c r="AB436"/>
  <c r="AF436" s="1"/>
  <c r="AG436" s="1"/>
  <c r="E436"/>
  <c r="AB435"/>
  <c r="AC435" s="1"/>
  <c r="E435"/>
  <c r="AB434"/>
  <c r="AF434" s="1"/>
  <c r="AG434" s="1"/>
  <c r="E434"/>
  <c r="AB433"/>
  <c r="AF433" s="1"/>
  <c r="AG433" s="1"/>
  <c r="E433"/>
  <c r="AB432"/>
  <c r="AF432" s="1"/>
  <c r="AG432" s="1"/>
  <c r="E432"/>
  <c r="AB431"/>
  <c r="AF431" s="1"/>
  <c r="AG431" s="1"/>
  <c r="E431"/>
  <c r="AB430"/>
  <c r="AF430" s="1"/>
  <c r="AG430" s="1"/>
  <c r="E430"/>
  <c r="AB429"/>
  <c r="AF429" s="1"/>
  <c r="AG429" s="1"/>
  <c r="E429"/>
  <c r="AB428"/>
  <c r="AF428" s="1"/>
  <c r="AG428" s="1"/>
  <c r="E428"/>
  <c r="AB427"/>
  <c r="AF427" s="1"/>
  <c r="AG427" s="1"/>
  <c r="E427"/>
  <c r="AB426"/>
  <c r="AF426" s="1"/>
  <c r="AG426" s="1"/>
  <c r="E426"/>
  <c r="AB425"/>
  <c r="AC425" s="1"/>
  <c r="E425"/>
  <c r="AB424"/>
  <c r="AF424" s="1"/>
  <c r="AG424" s="1"/>
  <c r="E424"/>
  <c r="AB423"/>
  <c r="AC423" s="1"/>
  <c r="E423"/>
  <c r="AB422"/>
  <c r="AF422" s="1"/>
  <c r="AG422" s="1"/>
  <c r="E422"/>
  <c r="AB421"/>
  <c r="AC421" s="1"/>
  <c r="E421"/>
  <c r="AB420"/>
  <c r="AF420" s="1"/>
  <c r="AG420" s="1"/>
  <c r="E420"/>
  <c r="AB419"/>
  <c r="AF419" s="1"/>
  <c r="AG419" s="1"/>
  <c r="E419"/>
  <c r="AB418"/>
  <c r="AF418" s="1"/>
  <c r="AG418" s="1"/>
  <c r="E418"/>
  <c r="AB417"/>
  <c r="AC417" s="1"/>
  <c r="E417"/>
  <c r="AB416"/>
  <c r="AF416" s="1"/>
  <c r="AG416" s="1"/>
  <c r="E416"/>
  <c r="AB415"/>
  <c r="AC415" s="1"/>
  <c r="E415"/>
  <c r="AB414"/>
  <c r="AF414" s="1"/>
  <c r="AG414" s="1"/>
  <c r="E414"/>
  <c r="AB413"/>
  <c r="AC413" s="1"/>
  <c r="E413"/>
  <c r="AB412"/>
  <c r="AF412" s="1"/>
  <c r="AG412" s="1"/>
  <c r="E412"/>
  <c r="AB411"/>
  <c r="AC411" s="1"/>
  <c r="E411"/>
  <c r="AB410"/>
  <c r="AF410" s="1"/>
  <c r="AG410" s="1"/>
  <c r="E410"/>
  <c r="AB409"/>
  <c r="AC409" s="1"/>
  <c r="E409"/>
  <c r="AB408"/>
  <c r="AF408" s="1"/>
  <c r="AG408" s="1"/>
  <c r="E408"/>
  <c r="AB407"/>
  <c r="AC407" s="1"/>
  <c r="E407"/>
  <c r="AB406"/>
  <c r="AF406" s="1"/>
  <c r="AG406" s="1"/>
  <c r="E406"/>
  <c r="AB405"/>
  <c r="AC405" s="1"/>
  <c r="E405"/>
  <c r="AB404"/>
  <c r="AF404" s="1"/>
  <c r="AG404" s="1"/>
  <c r="E404"/>
  <c r="AB403"/>
  <c r="AC403" s="1"/>
  <c r="E403"/>
  <c r="AB402"/>
  <c r="AF402" s="1"/>
  <c r="AG402" s="1"/>
  <c r="E402"/>
  <c r="AB401"/>
  <c r="AC401" s="1"/>
  <c r="E401"/>
  <c r="AB400"/>
  <c r="AF400" s="1"/>
  <c r="AG400" s="1"/>
  <c r="E400"/>
  <c r="AB399"/>
  <c r="AC399" s="1"/>
  <c r="E399"/>
  <c r="AB398"/>
  <c r="AF398" s="1"/>
  <c r="AG398" s="1"/>
  <c r="E398"/>
  <c r="AB397"/>
  <c r="AF397" s="1"/>
  <c r="AG397" s="1"/>
  <c r="E397"/>
  <c r="AB396"/>
  <c r="AF396" s="1"/>
  <c r="AG396" s="1"/>
  <c r="E396"/>
  <c r="AB395"/>
  <c r="AF395" s="1"/>
  <c r="AG395" s="1"/>
  <c r="E395"/>
  <c r="AB394"/>
  <c r="AF394" s="1"/>
  <c r="AG394" s="1"/>
  <c r="E394"/>
  <c r="AB393"/>
  <c r="AF393" s="1"/>
  <c r="AG393" s="1"/>
  <c r="E393"/>
  <c r="AB392"/>
  <c r="AF392" s="1"/>
  <c r="AG392" s="1"/>
  <c r="E392"/>
  <c r="AB391"/>
  <c r="AF391" s="1"/>
  <c r="AG391" s="1"/>
  <c r="E391"/>
  <c r="AB390"/>
  <c r="AF390" s="1"/>
  <c r="AG390" s="1"/>
  <c r="E390"/>
  <c r="AB389"/>
  <c r="AF389" s="1"/>
  <c r="AG389" s="1"/>
  <c r="E389"/>
  <c r="AB388"/>
  <c r="AF388" s="1"/>
  <c r="E388"/>
  <c r="AD382"/>
  <c r="AD381"/>
  <c r="AH381" s="1"/>
  <c r="AI381" s="1"/>
  <c r="E381"/>
  <c r="AD380"/>
  <c r="AH380" s="1"/>
  <c r="AI380" s="1"/>
  <c r="E380"/>
  <c r="AD379"/>
  <c r="AH379" s="1"/>
  <c r="AI379" s="1"/>
  <c r="E379"/>
  <c r="AD378"/>
  <c r="AH378" s="1"/>
  <c r="AI378" s="1"/>
  <c r="E378"/>
  <c r="AD377"/>
  <c r="AH377" s="1"/>
  <c r="AI377" s="1"/>
  <c r="E377"/>
  <c r="AD376"/>
  <c r="AH376" s="1"/>
  <c r="AI376" s="1"/>
  <c r="E376"/>
  <c r="AD375"/>
  <c r="AH375" s="1"/>
  <c r="AI375" s="1"/>
  <c r="E375"/>
  <c r="AD374"/>
  <c r="AH374" s="1"/>
  <c r="AI374" s="1"/>
  <c r="E374"/>
  <c r="AD373"/>
  <c r="AH373" s="1"/>
  <c r="AI373" s="1"/>
  <c r="E373"/>
  <c r="AD372"/>
  <c r="AH372" s="1"/>
  <c r="AI372" s="1"/>
  <c r="E372"/>
  <c r="AD371"/>
  <c r="AE371" s="1"/>
  <c r="E371"/>
  <c r="AD370"/>
  <c r="AH370" s="1"/>
  <c r="AI370" s="1"/>
  <c r="E370"/>
  <c r="AD369"/>
  <c r="AE369" s="1"/>
  <c r="E369"/>
  <c r="AD368"/>
  <c r="AH368" s="1"/>
  <c r="AI368" s="1"/>
  <c r="E368"/>
  <c r="AD367"/>
  <c r="AE367" s="1"/>
  <c r="E367"/>
  <c r="AD366"/>
  <c r="AH366" s="1"/>
  <c r="AI366" s="1"/>
  <c r="E366"/>
  <c r="AD365"/>
  <c r="AH365" s="1"/>
  <c r="AI365" s="1"/>
  <c r="E365"/>
  <c r="AD364"/>
  <c r="AH364" s="1"/>
  <c r="AI364" s="1"/>
  <c r="E364"/>
  <c r="AD363"/>
  <c r="AE363" s="1"/>
  <c r="E363"/>
  <c r="AD362"/>
  <c r="AH362" s="1"/>
  <c r="AI362" s="1"/>
  <c r="E362"/>
  <c r="AD361"/>
  <c r="AE361" s="1"/>
  <c r="E361"/>
  <c r="AD360"/>
  <c r="AH360" s="1"/>
  <c r="AI360" s="1"/>
  <c r="E360"/>
  <c r="AD359"/>
  <c r="AE359" s="1"/>
  <c r="E359"/>
  <c r="AD358"/>
  <c r="AH358" s="1"/>
  <c r="AI358" s="1"/>
  <c r="E358"/>
  <c r="AD357"/>
  <c r="AE357" s="1"/>
  <c r="E357"/>
  <c r="AD356"/>
  <c r="AH356" s="1"/>
  <c r="AI356" s="1"/>
  <c r="E356"/>
  <c r="AD355"/>
  <c r="AE355" s="1"/>
  <c r="E355"/>
  <c r="AD354"/>
  <c r="AH354" s="1"/>
  <c r="AI354" s="1"/>
  <c r="E354"/>
  <c r="AD353"/>
  <c r="AE353" s="1"/>
  <c r="E353"/>
  <c r="AD352"/>
  <c r="AH352" s="1"/>
  <c r="AI352" s="1"/>
  <c r="E352"/>
  <c r="AD351"/>
  <c r="AE351" s="1"/>
  <c r="E351"/>
  <c r="AD350"/>
  <c r="AH350" s="1"/>
  <c r="AI350" s="1"/>
  <c r="E350"/>
  <c r="AD349"/>
  <c r="AE349" s="1"/>
  <c r="E349"/>
  <c r="AD348"/>
  <c r="AH348" s="1"/>
  <c r="AI348" s="1"/>
  <c r="E348"/>
  <c r="AD347"/>
  <c r="AH347" s="1"/>
  <c r="AI347" s="1"/>
  <c r="E347"/>
  <c r="AD346"/>
  <c r="AH346" s="1"/>
  <c r="AI346" s="1"/>
  <c r="E346"/>
  <c r="AD345"/>
  <c r="AH345" s="1"/>
  <c r="AI345" s="1"/>
  <c r="E345"/>
  <c r="AD344"/>
  <c r="AH344" s="1"/>
  <c r="AI344" s="1"/>
  <c r="E344"/>
  <c r="AD343"/>
  <c r="AH343" s="1"/>
  <c r="AI343" s="1"/>
  <c r="E343"/>
  <c r="AD342"/>
  <c r="AH342" s="1"/>
  <c r="AI342" s="1"/>
  <c r="E342"/>
  <c r="AD341"/>
  <c r="AE341" s="1"/>
  <c r="E341"/>
  <c r="AD340"/>
  <c r="AH340" s="1"/>
  <c r="AI340" s="1"/>
  <c r="E340"/>
  <c r="AD339"/>
  <c r="AE339" s="1"/>
  <c r="E339"/>
  <c r="AD338"/>
  <c r="AH338" s="1"/>
  <c r="AI338" s="1"/>
  <c r="E338"/>
  <c r="AD337"/>
  <c r="AE337" s="1"/>
  <c r="E337"/>
  <c r="AD336"/>
  <c r="AH336" s="1"/>
  <c r="AI336" s="1"/>
  <c r="E336"/>
  <c r="AD335"/>
  <c r="AH335" s="1"/>
  <c r="AI335" s="1"/>
  <c r="E335"/>
  <c r="AD334"/>
  <c r="AH334" s="1"/>
  <c r="AI334" s="1"/>
  <c r="E334"/>
  <c r="AD333"/>
  <c r="AH333" s="1"/>
  <c r="AI333" s="1"/>
  <c r="E333"/>
  <c r="AD332"/>
  <c r="AH332" s="1"/>
  <c r="AI332" s="1"/>
  <c r="E332"/>
  <c r="AD331"/>
  <c r="AE331" s="1"/>
  <c r="E331"/>
  <c r="AD330"/>
  <c r="AH330" s="1"/>
  <c r="AI330" s="1"/>
  <c r="E330"/>
  <c r="AD329"/>
  <c r="AE329" s="1"/>
  <c r="E329"/>
  <c r="AD328"/>
  <c r="AH328" s="1"/>
  <c r="AI328" s="1"/>
  <c r="E328"/>
  <c r="AD327"/>
  <c r="AE327" s="1"/>
  <c r="E327"/>
  <c r="AD326"/>
  <c r="AH326" s="1"/>
  <c r="AI326" s="1"/>
  <c r="E326"/>
  <c r="AD325"/>
  <c r="AE325" s="1"/>
  <c r="E325"/>
  <c r="AD324"/>
  <c r="AH324" s="1"/>
  <c r="AI324" s="1"/>
  <c r="E324"/>
  <c r="AD323"/>
  <c r="AE323" s="1"/>
  <c r="E323"/>
  <c r="AD322"/>
  <c r="AH322" s="1"/>
  <c r="AI322" s="1"/>
  <c r="E322"/>
  <c r="AD321"/>
  <c r="AE321" s="1"/>
  <c r="E321"/>
  <c r="AD320"/>
  <c r="AH320" s="1"/>
  <c r="AI320" s="1"/>
  <c r="E320"/>
  <c r="AD319"/>
  <c r="AE319" s="1"/>
  <c r="E319"/>
  <c r="AD318"/>
  <c r="AH318" s="1"/>
  <c r="AI318" s="1"/>
  <c r="E318"/>
  <c r="AD317"/>
  <c r="AE317" s="1"/>
  <c r="E317"/>
  <c r="AD316"/>
  <c r="AH316" s="1"/>
  <c r="AI316" s="1"/>
  <c r="E316"/>
  <c r="AD315"/>
  <c r="AE315" s="1"/>
  <c r="E315"/>
  <c r="AD314"/>
  <c r="AH314" s="1"/>
  <c r="AI314" s="1"/>
  <c r="E314"/>
  <c r="AD313"/>
  <c r="AE313" s="1"/>
  <c r="E313"/>
  <c r="AD312"/>
  <c r="AH312" s="1"/>
  <c r="AI312" s="1"/>
  <c r="E312"/>
  <c r="AD311"/>
  <c r="AE311" s="1"/>
  <c r="E311"/>
  <c r="AD310"/>
  <c r="AH310" s="1"/>
  <c r="AI310" s="1"/>
  <c r="E310"/>
  <c r="AD309"/>
  <c r="AE309" s="1"/>
  <c r="E309"/>
  <c r="AD308"/>
  <c r="AH308" s="1"/>
  <c r="AI308" s="1"/>
  <c r="E308"/>
  <c r="AD307"/>
  <c r="AE307" s="1"/>
  <c r="E307"/>
  <c r="AD306"/>
  <c r="AH306" s="1"/>
  <c r="AI306" s="1"/>
  <c r="E306"/>
  <c r="AD305"/>
  <c r="AE305" s="1"/>
  <c r="E305"/>
  <c r="AD304"/>
  <c r="AH304" s="1"/>
  <c r="AI304" s="1"/>
  <c r="E304"/>
  <c r="AD303"/>
  <c r="AE303" s="1"/>
  <c r="E303"/>
  <c r="AD302"/>
  <c r="AH302" s="1"/>
  <c r="AI302" s="1"/>
  <c r="E302"/>
  <c r="AD301"/>
  <c r="AH301" s="1"/>
  <c r="AI301" s="1"/>
  <c r="E301"/>
  <c r="AD300"/>
  <c r="AH300" s="1"/>
  <c r="AI300" s="1"/>
  <c r="E300"/>
  <c r="AD299"/>
  <c r="AH299" s="1"/>
  <c r="AI299" s="1"/>
  <c r="E299"/>
  <c r="AD298"/>
  <c r="AH298" s="1"/>
  <c r="AI298" s="1"/>
  <c r="E298"/>
  <c r="AD297"/>
  <c r="AH297" s="1"/>
  <c r="AI297" s="1"/>
  <c r="E297"/>
  <c r="AD296"/>
  <c r="AH296" s="1"/>
  <c r="AI296" s="1"/>
  <c r="E296"/>
  <c r="AD295"/>
  <c r="AE295" s="1"/>
  <c r="E295"/>
  <c r="AD294"/>
  <c r="AH294" s="1"/>
  <c r="AI294" s="1"/>
  <c r="E294"/>
  <c r="AD293"/>
  <c r="AE293" s="1"/>
  <c r="E293"/>
  <c r="AD292"/>
  <c r="AH292" s="1"/>
  <c r="AI292" s="1"/>
  <c r="E292"/>
  <c r="AD291"/>
  <c r="AE291" s="1"/>
  <c r="E291"/>
  <c r="AD290"/>
  <c r="AH290" s="1"/>
  <c r="AI290" s="1"/>
  <c r="E290"/>
  <c r="AD289"/>
  <c r="AE289" s="1"/>
  <c r="E289"/>
  <c r="AD288"/>
  <c r="AH288" s="1"/>
  <c r="AI288" s="1"/>
  <c r="E288"/>
  <c r="AD287"/>
  <c r="AE287" s="1"/>
  <c r="E287"/>
  <c r="AD286"/>
  <c r="AH286" s="1"/>
  <c r="AI286" s="1"/>
  <c r="E286"/>
  <c r="AD285"/>
  <c r="AE285" s="1"/>
  <c r="E285"/>
  <c r="AD284"/>
  <c r="AH284" s="1"/>
  <c r="AI284" s="1"/>
  <c r="E284"/>
  <c r="AD283"/>
  <c r="AE283" s="1"/>
  <c r="E283"/>
  <c r="AD282"/>
  <c r="AH282" s="1"/>
  <c r="AI282" s="1"/>
  <c r="E282"/>
  <c r="AD281"/>
  <c r="AE281" s="1"/>
  <c r="E281"/>
  <c r="AD280"/>
  <c r="AH280" s="1"/>
  <c r="AI280" s="1"/>
  <c r="E280"/>
  <c r="AD279"/>
  <c r="AE279" s="1"/>
  <c r="E279"/>
  <c r="AD278"/>
  <c r="AH278" s="1"/>
  <c r="AI278" s="1"/>
  <c r="E278"/>
  <c r="AD277"/>
  <c r="AE277" s="1"/>
  <c r="E277"/>
  <c r="AD276"/>
  <c r="AH276" s="1"/>
  <c r="AI276" s="1"/>
  <c r="E276"/>
  <c r="AD275"/>
  <c r="AE275" s="1"/>
  <c r="E275"/>
  <c r="AD274"/>
  <c r="AH274" s="1"/>
  <c r="AI274" s="1"/>
  <c r="E274"/>
  <c r="AD273"/>
  <c r="AE273" s="1"/>
  <c r="E273"/>
  <c r="AD272"/>
  <c r="AH272" s="1"/>
  <c r="AI272" s="1"/>
  <c r="E272"/>
  <c r="AD271"/>
  <c r="AE271" s="1"/>
  <c r="E271"/>
  <c r="AD270"/>
  <c r="AH270" s="1"/>
  <c r="AI270" s="1"/>
  <c r="E270"/>
  <c r="AD269"/>
  <c r="AE269" s="1"/>
  <c r="E269"/>
  <c r="AD268"/>
  <c r="AH268" s="1"/>
  <c r="AI268" s="1"/>
  <c r="E268"/>
  <c r="AD267"/>
  <c r="AE267" s="1"/>
  <c r="E267"/>
  <c r="AD266"/>
  <c r="AH266" s="1"/>
  <c r="AI266" s="1"/>
  <c r="E266"/>
  <c r="AD265"/>
  <c r="AE265" s="1"/>
  <c r="E265"/>
  <c r="AD264"/>
  <c r="AH264" s="1"/>
  <c r="AI264" s="1"/>
  <c r="E264"/>
  <c r="AD263"/>
  <c r="AE263" s="1"/>
  <c r="E263"/>
  <c r="AD262"/>
  <c r="AH262" s="1"/>
  <c r="AI262" s="1"/>
  <c r="E262"/>
  <c r="AD261"/>
  <c r="AE261" s="1"/>
  <c r="E261"/>
  <c r="AD260"/>
  <c r="AH260" s="1"/>
  <c r="AI260" s="1"/>
  <c r="E260"/>
  <c r="AD259"/>
  <c r="AE259" s="1"/>
  <c r="E259"/>
  <c r="AD258"/>
  <c r="AH258" s="1"/>
  <c r="AI258" s="1"/>
  <c r="E258"/>
  <c r="AD257"/>
  <c r="AE257" s="1"/>
  <c r="E257"/>
  <c r="AD256"/>
  <c r="AH256" s="1"/>
  <c r="AI256" s="1"/>
  <c r="E256"/>
  <c r="AD255"/>
  <c r="AE255" s="1"/>
  <c r="E255"/>
  <c r="AD254"/>
  <c r="AH254" s="1"/>
  <c r="AI254" s="1"/>
  <c r="E254"/>
  <c r="AD253"/>
  <c r="AE253" s="1"/>
  <c r="E253"/>
  <c r="AD252"/>
  <c r="AH252" s="1"/>
  <c r="AI252" s="1"/>
  <c r="E252"/>
  <c r="AD251"/>
  <c r="AE251" s="1"/>
  <c r="E251"/>
  <c r="AD250"/>
  <c r="AH250" s="1"/>
  <c r="AI250" s="1"/>
  <c r="E250"/>
  <c r="AD249"/>
  <c r="AE249" s="1"/>
  <c r="E249"/>
  <c r="AD248"/>
  <c r="AH248" s="1"/>
  <c r="AI248" s="1"/>
  <c r="E248"/>
  <c r="AD247"/>
  <c r="AE247" s="1"/>
  <c r="E247"/>
  <c r="AD246"/>
  <c r="AH246" s="1"/>
  <c r="AI246" s="1"/>
  <c r="E246"/>
  <c r="AD245"/>
  <c r="AE245" s="1"/>
  <c r="E245"/>
  <c r="AD244"/>
  <c r="AH244" s="1"/>
  <c r="AI244" s="1"/>
  <c r="E244"/>
  <c r="AD243"/>
  <c r="AE243" s="1"/>
  <c r="E243"/>
  <c r="AD242"/>
  <c r="AH242" s="1"/>
  <c r="AI242" s="1"/>
  <c r="E242"/>
  <c r="AD241"/>
  <c r="AE241" s="1"/>
  <c r="E241"/>
  <c r="AD240"/>
  <c r="AH240" s="1"/>
  <c r="AI240" s="1"/>
  <c r="E240"/>
  <c r="AD239"/>
  <c r="AE239" s="1"/>
  <c r="E239"/>
  <c r="AD238"/>
  <c r="AH238" s="1"/>
  <c r="AI238" s="1"/>
  <c r="E238"/>
  <c r="AD237"/>
  <c r="AH237" s="1"/>
  <c r="AI237" s="1"/>
  <c r="E237"/>
  <c r="AD236"/>
  <c r="AH236" s="1"/>
  <c r="AI236" s="1"/>
  <c r="E236"/>
  <c r="AD235"/>
  <c r="AE235" s="1"/>
  <c r="E235"/>
  <c r="AD234"/>
  <c r="AH234" s="1"/>
  <c r="AI234" s="1"/>
  <c r="E234"/>
  <c r="AD233"/>
  <c r="AH233" s="1"/>
  <c r="AI233" s="1"/>
  <c r="E233"/>
  <c r="AD232"/>
  <c r="AH232" s="1"/>
  <c r="AI232" s="1"/>
  <c r="E232"/>
  <c r="AD231"/>
  <c r="AE231" s="1"/>
  <c r="E231"/>
  <c r="AD230"/>
  <c r="AH230" s="1"/>
  <c r="AI230" s="1"/>
  <c r="E230"/>
  <c r="AD229"/>
  <c r="AE229" s="1"/>
  <c r="E229"/>
  <c r="AD228"/>
  <c r="AH228" s="1"/>
  <c r="AI228" s="1"/>
  <c r="E228"/>
  <c r="AD227"/>
  <c r="AH227" s="1"/>
  <c r="AI227" s="1"/>
  <c r="E227"/>
  <c r="AD226"/>
  <c r="AH226" s="1"/>
  <c r="AI226" s="1"/>
  <c r="E226"/>
  <c r="AD225"/>
  <c r="AE225" s="1"/>
  <c r="E225"/>
  <c r="AD224"/>
  <c r="AH224" s="1"/>
  <c r="AI224" s="1"/>
  <c r="E224"/>
  <c r="AD223"/>
  <c r="AE223" s="1"/>
  <c r="E223"/>
  <c r="AD222"/>
  <c r="AH222" s="1"/>
  <c r="AI222" s="1"/>
  <c r="E222"/>
  <c r="AD221"/>
  <c r="AE221" s="1"/>
  <c r="E221"/>
  <c r="AD220"/>
  <c r="AH220" s="1"/>
  <c r="AI220" s="1"/>
  <c r="E220"/>
  <c r="AD219"/>
  <c r="AE219" s="1"/>
  <c r="E219"/>
  <c r="AD218"/>
  <c r="AH218" s="1"/>
  <c r="AI218" s="1"/>
  <c r="E218"/>
  <c r="AD217"/>
  <c r="AE217" s="1"/>
  <c r="E217"/>
  <c r="AD216"/>
  <c r="AH216" s="1"/>
  <c r="AI216" s="1"/>
  <c r="E216"/>
  <c r="AD215"/>
  <c r="AE215" s="1"/>
  <c r="E215"/>
  <c r="AD214"/>
  <c r="AH214" s="1"/>
  <c r="AI214" s="1"/>
  <c r="E214"/>
  <c r="AD213"/>
  <c r="AE213" s="1"/>
  <c r="E213"/>
  <c r="AD212"/>
  <c r="AH212" s="1"/>
  <c r="AI212" s="1"/>
  <c r="E212"/>
  <c r="AD211"/>
  <c r="AE211" s="1"/>
  <c r="E211"/>
  <c r="AD210"/>
  <c r="AH210" s="1"/>
  <c r="AI210" s="1"/>
  <c r="E210"/>
  <c r="AD209"/>
  <c r="AH209" s="1"/>
  <c r="AI209" s="1"/>
  <c r="E209"/>
  <c r="AD208"/>
  <c r="AH208" s="1"/>
  <c r="AI208" s="1"/>
  <c r="E208"/>
  <c r="AD207"/>
  <c r="AH207" s="1"/>
  <c r="AI207" s="1"/>
  <c r="E207"/>
  <c r="AD206"/>
  <c r="AH206" s="1"/>
  <c r="AI206" s="1"/>
  <c r="E206"/>
  <c r="AD205"/>
  <c r="AH205" s="1"/>
  <c r="AI205" s="1"/>
  <c r="E205"/>
  <c r="AD204"/>
  <c r="AH204" s="1"/>
  <c r="AI204" s="1"/>
  <c r="E204"/>
  <c r="AD203"/>
  <c r="AH203" s="1"/>
  <c r="AI203" s="1"/>
  <c r="E203"/>
  <c r="AD202"/>
  <c r="AH202" s="1"/>
  <c r="AI202" s="1"/>
  <c r="E202"/>
  <c r="AD201"/>
  <c r="AH201" s="1"/>
  <c r="AI201" s="1"/>
  <c r="E201"/>
  <c r="AD200"/>
  <c r="AH200" s="1"/>
  <c r="AI200" s="1"/>
  <c r="E200"/>
  <c r="AD199"/>
  <c r="AH199" s="1"/>
  <c r="AI199" s="1"/>
  <c r="E199"/>
  <c r="AD198"/>
  <c r="AH198" s="1"/>
  <c r="AI198" s="1"/>
  <c r="E198"/>
  <c r="AD197"/>
  <c r="AH197" s="1"/>
  <c r="AI197" s="1"/>
  <c r="E197"/>
  <c r="AD196"/>
  <c r="AH196" s="1"/>
  <c r="E196"/>
  <c r="AD190"/>
  <c r="AD189"/>
  <c r="AH189" s="1"/>
  <c r="AI189" s="1"/>
  <c r="E189"/>
  <c r="AD188"/>
  <c r="AH188" s="1"/>
  <c r="AI188" s="1"/>
  <c r="E188"/>
  <c r="AD187"/>
  <c r="AH187" s="1"/>
  <c r="AI187" s="1"/>
  <c r="E187"/>
  <c r="AD186"/>
  <c r="AH186" s="1"/>
  <c r="AI186" s="1"/>
  <c r="E186"/>
  <c r="AD185"/>
  <c r="AH185" s="1"/>
  <c r="AI185" s="1"/>
  <c r="E185"/>
  <c r="AD184"/>
  <c r="AH184" s="1"/>
  <c r="AI184" s="1"/>
  <c r="E184"/>
  <c r="AD183"/>
  <c r="AH183" s="1"/>
  <c r="AI183" s="1"/>
  <c r="E183"/>
  <c r="AD182"/>
  <c r="AH182" s="1"/>
  <c r="AI182" s="1"/>
  <c r="E182"/>
  <c r="AD181"/>
  <c r="AH181" s="1"/>
  <c r="AI181" s="1"/>
  <c r="E181"/>
  <c r="AD180"/>
  <c r="AH180" s="1"/>
  <c r="AI180" s="1"/>
  <c r="E180"/>
  <c r="AD179"/>
  <c r="AH179" s="1"/>
  <c r="AI179" s="1"/>
  <c r="E179"/>
  <c r="AD178"/>
  <c r="AH178" s="1"/>
  <c r="AI178" s="1"/>
  <c r="E178"/>
  <c r="AD177"/>
  <c r="AE177" s="1"/>
  <c r="E177"/>
  <c r="AD176"/>
  <c r="AH176" s="1"/>
  <c r="AI176" s="1"/>
  <c r="E176"/>
  <c r="AD175"/>
  <c r="AH175" s="1"/>
  <c r="AI175" s="1"/>
  <c r="E175"/>
  <c r="AD174"/>
  <c r="AH174" s="1"/>
  <c r="AI174" s="1"/>
  <c r="E174"/>
  <c r="AD173"/>
  <c r="AH173" s="1"/>
  <c r="AI173" s="1"/>
  <c r="E173"/>
  <c r="AD172"/>
  <c r="AH172" s="1"/>
  <c r="AI172" s="1"/>
  <c r="E172"/>
  <c r="AD171"/>
  <c r="AE171" s="1"/>
  <c r="E171"/>
  <c r="AD170"/>
  <c r="AH170" s="1"/>
  <c r="AI170" s="1"/>
  <c r="E170"/>
  <c r="AD169"/>
  <c r="AH169" s="1"/>
  <c r="AI169" s="1"/>
  <c r="E169"/>
  <c r="AD168"/>
  <c r="AH168" s="1"/>
  <c r="AI168" s="1"/>
  <c r="E168"/>
  <c r="AD167"/>
  <c r="AE167" s="1"/>
  <c r="E167"/>
  <c r="AD166"/>
  <c r="AH166" s="1"/>
  <c r="AI166" s="1"/>
  <c r="E166"/>
  <c r="AD165"/>
  <c r="AE165" s="1"/>
  <c r="E165"/>
  <c r="AD164"/>
  <c r="AH164" s="1"/>
  <c r="AI164" s="1"/>
  <c r="E164"/>
  <c r="AD163"/>
  <c r="AH163" s="1"/>
  <c r="AI163" s="1"/>
  <c r="E163"/>
  <c r="AD162"/>
  <c r="AH162" s="1"/>
  <c r="AI162" s="1"/>
  <c r="E162"/>
  <c r="AD161"/>
  <c r="AH161" s="1"/>
  <c r="AI161" s="1"/>
  <c r="E161"/>
  <c r="AD160"/>
  <c r="AH160" s="1"/>
  <c r="AI160" s="1"/>
  <c r="E160"/>
  <c r="AD159"/>
  <c r="AH159" s="1"/>
  <c r="AI159" s="1"/>
  <c r="E159"/>
  <c r="AD158"/>
  <c r="AH158" s="1"/>
  <c r="AI158" s="1"/>
  <c r="E158"/>
  <c r="AD157"/>
  <c r="AH157" s="1"/>
  <c r="AI157" s="1"/>
  <c r="E157"/>
  <c r="AD156"/>
  <c r="AH156" s="1"/>
  <c r="AI156" s="1"/>
  <c r="E156"/>
  <c r="AD155"/>
  <c r="AH155" s="1"/>
  <c r="AI155" s="1"/>
  <c r="E155"/>
  <c r="AD154"/>
  <c r="AH154" s="1"/>
  <c r="AI154" s="1"/>
  <c r="E154"/>
  <c r="AD153"/>
  <c r="AH153" s="1"/>
  <c r="AI153" s="1"/>
  <c r="E153"/>
  <c r="AD152"/>
  <c r="AH152" s="1"/>
  <c r="AI152" s="1"/>
  <c r="E152"/>
  <c r="AD151"/>
  <c r="AH151" s="1"/>
  <c r="AI151" s="1"/>
  <c r="E151"/>
  <c r="AD150"/>
  <c r="AH150" s="1"/>
  <c r="AI150" s="1"/>
  <c r="E150"/>
  <c r="AD149"/>
  <c r="AH149" s="1"/>
  <c r="AI149" s="1"/>
  <c r="E149"/>
  <c r="AD148"/>
  <c r="AH148" s="1"/>
  <c r="AI148" s="1"/>
  <c r="E148"/>
  <c r="AD147"/>
  <c r="AH147" s="1"/>
  <c r="AI147" s="1"/>
  <c r="E147"/>
  <c r="AD146"/>
  <c r="AH146" s="1"/>
  <c r="AI146" s="1"/>
  <c r="E146"/>
  <c r="AD145"/>
  <c r="AH145" s="1"/>
  <c r="AI145" s="1"/>
  <c r="E145"/>
  <c r="AD144"/>
  <c r="AH144" s="1"/>
  <c r="AI144" s="1"/>
  <c r="E144"/>
  <c r="AD143"/>
  <c r="AH143" s="1"/>
  <c r="AI143" s="1"/>
  <c r="E143"/>
  <c r="AD142"/>
  <c r="AH142" s="1"/>
  <c r="AI142" s="1"/>
  <c r="E142"/>
  <c r="AD141"/>
  <c r="AH141" s="1"/>
  <c r="AI141" s="1"/>
  <c r="E141"/>
  <c r="AD140"/>
  <c r="AH140" s="1"/>
  <c r="AI140" s="1"/>
  <c r="E140"/>
  <c r="AD139"/>
  <c r="AE139" s="1"/>
  <c r="E139"/>
  <c r="AD138"/>
  <c r="AH138" s="1"/>
  <c r="AI138" s="1"/>
  <c r="E138"/>
  <c r="AD137"/>
  <c r="AE137" s="1"/>
  <c r="E137"/>
  <c r="AD136"/>
  <c r="AH136" s="1"/>
  <c r="AI136" s="1"/>
  <c r="E136"/>
  <c r="AD135"/>
  <c r="AE135" s="1"/>
  <c r="E135"/>
  <c r="AD134"/>
  <c r="AH134" s="1"/>
  <c r="AI134" s="1"/>
  <c r="E134"/>
  <c r="AD133"/>
  <c r="AE133" s="1"/>
  <c r="E133"/>
  <c r="AD132"/>
  <c r="AH132" s="1"/>
  <c r="AI132" s="1"/>
  <c r="E132"/>
  <c r="AD131"/>
  <c r="AE131" s="1"/>
  <c r="E131"/>
  <c r="AD130"/>
  <c r="AH130" s="1"/>
  <c r="AI130" s="1"/>
  <c r="E130"/>
  <c r="AD129"/>
  <c r="AE129" s="1"/>
  <c r="E129"/>
  <c r="AD128"/>
  <c r="AH128" s="1"/>
  <c r="AI128" s="1"/>
  <c r="E128"/>
  <c r="AD127"/>
  <c r="AE127" s="1"/>
  <c r="E127"/>
  <c r="AD126"/>
  <c r="AH126" s="1"/>
  <c r="AI126" s="1"/>
  <c r="E126"/>
  <c r="AD125"/>
  <c r="AE125" s="1"/>
  <c r="E125"/>
  <c r="AD124"/>
  <c r="AH124" s="1"/>
  <c r="AI124" s="1"/>
  <c r="E124"/>
  <c r="AD123"/>
  <c r="AE123" s="1"/>
  <c r="E123"/>
  <c r="AD122"/>
  <c r="AH122" s="1"/>
  <c r="AI122" s="1"/>
  <c r="E122"/>
  <c r="AD121"/>
  <c r="AE121" s="1"/>
  <c r="E121"/>
  <c r="AD120"/>
  <c r="AH120" s="1"/>
  <c r="AI120" s="1"/>
  <c r="E120"/>
  <c r="AD119"/>
  <c r="AE119" s="1"/>
  <c r="E119"/>
  <c r="AD118"/>
  <c r="AH118" s="1"/>
  <c r="AI118" s="1"/>
  <c r="E118"/>
  <c r="AD117"/>
  <c r="AE117" s="1"/>
  <c r="E117"/>
  <c r="AD116"/>
  <c r="AH116" s="1"/>
  <c r="AI116" s="1"/>
  <c r="E116"/>
  <c r="AD115"/>
  <c r="AE115" s="1"/>
  <c r="E115"/>
  <c r="AD114"/>
  <c r="AH114" s="1"/>
  <c r="AI114" s="1"/>
  <c r="E114"/>
  <c r="AD113"/>
  <c r="AE113" s="1"/>
  <c r="E113"/>
  <c r="AD112"/>
  <c r="AH112" s="1"/>
  <c r="AI112" s="1"/>
  <c r="E112"/>
  <c r="AD111"/>
  <c r="AH111" s="1"/>
  <c r="AI111" s="1"/>
  <c r="E111"/>
  <c r="AD110"/>
  <c r="AH110" s="1"/>
  <c r="AI110" s="1"/>
  <c r="E110"/>
  <c r="AD109"/>
  <c r="AE109" s="1"/>
  <c r="E109"/>
  <c r="AD108"/>
  <c r="AH108" s="1"/>
  <c r="AI108" s="1"/>
  <c r="E108"/>
  <c r="AD107"/>
  <c r="AE107" s="1"/>
  <c r="E107"/>
  <c r="AD106"/>
  <c r="AH106" s="1"/>
  <c r="AI106" s="1"/>
  <c r="E106"/>
  <c r="AD105"/>
  <c r="AE105" s="1"/>
  <c r="E105"/>
  <c r="AD104"/>
  <c r="AH104" s="1"/>
  <c r="AI104" s="1"/>
  <c r="E104"/>
  <c r="AD103"/>
  <c r="AE103" s="1"/>
  <c r="E103"/>
  <c r="AD102"/>
  <c r="AH102" s="1"/>
  <c r="AI102" s="1"/>
  <c r="E102"/>
  <c r="AD101"/>
  <c r="AH101" s="1"/>
  <c r="AI101" s="1"/>
  <c r="E101"/>
  <c r="AD100"/>
  <c r="AH100" s="1"/>
  <c r="AI100" s="1"/>
  <c r="E100"/>
  <c r="AD99"/>
  <c r="AE99" s="1"/>
  <c r="E99"/>
  <c r="AD98"/>
  <c r="AH98" s="1"/>
  <c r="AI98" s="1"/>
  <c r="E98"/>
  <c r="AD97"/>
  <c r="AE97" s="1"/>
  <c r="E97"/>
  <c r="AD96"/>
  <c r="AH96" s="1"/>
  <c r="AI96" s="1"/>
  <c r="E96"/>
  <c r="AD95"/>
  <c r="AE95" s="1"/>
  <c r="E95"/>
  <c r="AD94"/>
  <c r="AH94" s="1"/>
  <c r="AI94" s="1"/>
  <c r="E94"/>
  <c r="AD93"/>
  <c r="AE93" s="1"/>
  <c r="E93"/>
  <c r="AD92"/>
  <c r="AH92" s="1"/>
  <c r="AI92" s="1"/>
  <c r="E92"/>
  <c r="AD91"/>
  <c r="AE91" s="1"/>
  <c r="E91"/>
  <c r="AD90"/>
  <c r="AH90" s="1"/>
  <c r="AI90" s="1"/>
  <c r="E90"/>
  <c r="AD89"/>
  <c r="AE89" s="1"/>
  <c r="E89"/>
  <c r="AD88"/>
  <c r="AH88" s="1"/>
  <c r="AI88" s="1"/>
  <c r="E88"/>
  <c r="AD87"/>
  <c r="AE87" s="1"/>
  <c r="E87"/>
  <c r="AD86"/>
  <c r="AH86" s="1"/>
  <c r="AI86" s="1"/>
  <c r="E86"/>
  <c r="AD85"/>
  <c r="AE85" s="1"/>
  <c r="E85"/>
  <c r="AD84"/>
  <c r="AH84" s="1"/>
  <c r="AI84" s="1"/>
  <c r="E84"/>
  <c r="AD83"/>
  <c r="AE83" s="1"/>
  <c r="E83"/>
  <c r="AD82"/>
  <c r="AH82" s="1"/>
  <c r="AI82" s="1"/>
  <c r="E82"/>
  <c r="AD81"/>
  <c r="AE81" s="1"/>
  <c r="E81"/>
  <c r="AD80"/>
  <c r="AH80" s="1"/>
  <c r="AI80" s="1"/>
  <c r="E80"/>
  <c r="AD79"/>
  <c r="AE79" s="1"/>
  <c r="E79"/>
  <c r="AD78"/>
  <c r="AH78" s="1"/>
  <c r="AI78" s="1"/>
  <c r="E78"/>
  <c r="AD77"/>
  <c r="AE77" s="1"/>
  <c r="E77"/>
  <c r="AD76"/>
  <c r="AH76" s="1"/>
  <c r="AI76" s="1"/>
  <c r="E76"/>
  <c r="AD75"/>
  <c r="AE75" s="1"/>
  <c r="E75"/>
  <c r="AD74"/>
  <c r="AH74" s="1"/>
  <c r="AI74" s="1"/>
  <c r="E74"/>
  <c r="AD73"/>
  <c r="AE73" s="1"/>
  <c r="E73"/>
  <c r="AD72"/>
  <c r="AH72" s="1"/>
  <c r="AI72" s="1"/>
  <c r="E72"/>
  <c r="AD71"/>
  <c r="AE71" s="1"/>
  <c r="E71"/>
  <c r="AD70"/>
  <c r="AH70" s="1"/>
  <c r="AI70" s="1"/>
  <c r="E70"/>
  <c r="AD69"/>
  <c r="AE69" s="1"/>
  <c r="E69"/>
  <c r="AD68"/>
  <c r="AH68" s="1"/>
  <c r="AI68" s="1"/>
  <c r="AD67"/>
  <c r="AE67" s="1"/>
  <c r="AD66"/>
  <c r="AH66" s="1"/>
  <c r="AI66" s="1"/>
  <c r="E66"/>
  <c r="AD65"/>
  <c r="AE65" s="1"/>
  <c r="E65"/>
  <c r="AD64"/>
  <c r="AH64" s="1"/>
  <c r="AI64" s="1"/>
  <c r="E64"/>
  <c r="AD63"/>
  <c r="AE63" s="1"/>
  <c r="E63"/>
  <c r="AD62"/>
  <c r="AH62" s="1"/>
  <c r="AI62" s="1"/>
  <c r="E62"/>
  <c r="AD61"/>
  <c r="AE61" s="1"/>
  <c r="E61"/>
  <c r="AD60"/>
  <c r="AH60" s="1"/>
  <c r="AI60" s="1"/>
  <c r="E60"/>
  <c r="AD59"/>
  <c r="AE59" s="1"/>
  <c r="E59"/>
  <c r="AD58"/>
  <c r="AH58" s="1"/>
  <c r="AI58" s="1"/>
  <c r="E58"/>
  <c r="AD57"/>
  <c r="AE57" s="1"/>
  <c r="E57"/>
  <c r="AD56"/>
  <c r="AH56" s="1"/>
  <c r="AI56" s="1"/>
  <c r="E56"/>
  <c r="AD55"/>
  <c r="AE55" s="1"/>
  <c r="E55"/>
  <c r="AD54"/>
  <c r="AH54" s="1"/>
  <c r="AI54" s="1"/>
  <c r="E54"/>
  <c r="AD53"/>
  <c r="AE53" s="1"/>
  <c r="E53"/>
  <c r="AD52"/>
  <c r="AH52" s="1"/>
  <c r="AI52" s="1"/>
  <c r="E52"/>
  <c r="AD51"/>
  <c r="AE51" s="1"/>
  <c r="E51"/>
  <c r="AD50"/>
  <c r="AH50" s="1"/>
  <c r="AI50" s="1"/>
  <c r="E50"/>
  <c r="AD49"/>
  <c r="AE49" s="1"/>
  <c r="E49"/>
  <c r="AD48"/>
  <c r="AH48" s="1"/>
  <c r="AI48" s="1"/>
  <c r="E48"/>
  <c r="AD47"/>
  <c r="AE47" s="1"/>
  <c r="E47"/>
  <c r="AD46"/>
  <c r="AH46" s="1"/>
  <c r="AI46" s="1"/>
  <c r="E46"/>
  <c r="AD45"/>
  <c r="AE45" s="1"/>
  <c r="E45"/>
  <c r="AD44"/>
  <c r="AH44" s="1"/>
  <c r="AI44" s="1"/>
  <c r="E44"/>
  <c r="AD43"/>
  <c r="AE43" s="1"/>
  <c r="E43"/>
  <c r="AD42"/>
  <c r="AH42" s="1"/>
  <c r="AI42" s="1"/>
  <c r="E42"/>
  <c r="AD41"/>
  <c r="AE41" s="1"/>
  <c r="E41"/>
  <c r="AD40"/>
  <c r="AH40" s="1"/>
  <c r="AI40" s="1"/>
  <c r="E40"/>
  <c r="AD39"/>
  <c r="AE39" s="1"/>
  <c r="E39"/>
  <c r="AD38"/>
  <c r="AH38" s="1"/>
  <c r="AI38" s="1"/>
  <c r="E38"/>
  <c r="AD37"/>
  <c r="AE37" s="1"/>
  <c r="E37"/>
  <c r="AD36"/>
  <c r="AH36" s="1"/>
  <c r="AI36" s="1"/>
  <c r="E36"/>
  <c r="AD35"/>
  <c r="AE35" s="1"/>
  <c r="E35"/>
  <c r="AD34"/>
  <c r="AH34" s="1"/>
  <c r="AI34" s="1"/>
  <c r="E34"/>
  <c r="AD33"/>
  <c r="AE33" s="1"/>
  <c r="E33"/>
  <c r="AD32"/>
  <c r="AH32" s="1"/>
  <c r="AI32" s="1"/>
  <c r="E32"/>
  <c r="AD31"/>
  <c r="AE31" s="1"/>
  <c r="E31"/>
  <c r="AD30"/>
  <c r="AH30" s="1"/>
  <c r="AI30" s="1"/>
  <c r="E30"/>
  <c r="AD29"/>
  <c r="AE29" s="1"/>
  <c r="E29"/>
  <c r="AD28"/>
  <c r="AH28" s="1"/>
  <c r="AI28" s="1"/>
  <c r="E28"/>
  <c r="AD27"/>
  <c r="AE27" s="1"/>
  <c r="E27"/>
  <c r="AD26"/>
  <c r="AH26" s="1"/>
  <c r="AI26" s="1"/>
  <c r="E26"/>
  <c r="AD25"/>
  <c r="AE25" s="1"/>
  <c r="E25"/>
  <c r="AD24"/>
  <c r="AH24" s="1"/>
  <c r="AI24" s="1"/>
  <c r="E24"/>
  <c r="AD23"/>
  <c r="AE23" s="1"/>
  <c r="E23"/>
  <c r="AD22"/>
  <c r="AH22" s="1"/>
  <c r="AI22" s="1"/>
  <c r="E22"/>
  <c r="AD21"/>
  <c r="AE21" s="1"/>
  <c r="E21"/>
  <c r="AD20"/>
  <c r="AH20" s="1"/>
  <c r="AI20" s="1"/>
  <c r="E20"/>
  <c r="AD19"/>
  <c r="AE19" s="1"/>
  <c r="E19"/>
  <c r="AD18"/>
  <c r="AH18" s="1"/>
  <c r="AI18" s="1"/>
  <c r="E18"/>
  <c r="AD17"/>
  <c r="AH17" s="1"/>
  <c r="AI17" s="1"/>
  <c r="E17"/>
  <c r="AD16"/>
  <c r="AH16" s="1"/>
  <c r="AI16" s="1"/>
  <c r="E16"/>
  <c r="AD15"/>
  <c r="AH15" s="1"/>
  <c r="AI15" s="1"/>
  <c r="E15"/>
  <c r="AD14"/>
  <c r="AH14" s="1"/>
  <c r="AI14" s="1"/>
  <c r="E14"/>
  <c r="AD13"/>
  <c r="AH13" s="1"/>
  <c r="AI13" s="1"/>
  <c r="E13"/>
  <c r="AD12"/>
  <c r="AH12" s="1"/>
  <c r="AI12" s="1"/>
  <c r="E12"/>
  <c r="AD11"/>
  <c r="AH11" s="1"/>
  <c r="AI11" s="1"/>
  <c r="E11"/>
  <c r="AD10"/>
  <c r="AH10" s="1"/>
  <c r="AI10" s="1"/>
  <c r="E10"/>
  <c r="AD9"/>
  <c r="AH9" s="1"/>
  <c r="AI9" s="1"/>
  <c r="E9"/>
  <c r="AD8"/>
  <c r="AH8" s="1"/>
  <c r="AI8" s="1"/>
  <c r="E8"/>
  <c r="AD7"/>
  <c r="AH7" s="1"/>
  <c r="AI7" s="1"/>
  <c r="E7"/>
  <c r="AD6"/>
  <c r="AH6" s="1"/>
  <c r="AI6" s="1"/>
  <c r="E6"/>
  <c r="AD5"/>
  <c r="AH5" s="1"/>
  <c r="AI5" s="1"/>
  <c r="E5"/>
  <c r="AD4"/>
  <c r="AH4" s="1"/>
  <c r="E4"/>
  <c r="P1761" i="11"/>
  <c r="BL195" i="10"/>
  <c r="BM196"/>
  <c r="BN195"/>
  <c r="BM195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4"/>
  <c r="BX4"/>
  <c r="CB4" s="1"/>
  <c r="BX5"/>
  <c r="CB5" s="1"/>
  <c r="CC5" s="1"/>
  <c r="BX6"/>
  <c r="CB6" s="1"/>
  <c r="BX7"/>
  <c r="CB7" s="1"/>
  <c r="CC7" s="1"/>
  <c r="BX8"/>
  <c r="CB8" s="1"/>
  <c r="BX9"/>
  <c r="CB9" s="1"/>
  <c r="CC9" s="1"/>
  <c r="BX10"/>
  <c r="CB10" s="1"/>
  <c r="BX11"/>
  <c r="CB11" s="1"/>
  <c r="CC11" s="1"/>
  <c r="BX12"/>
  <c r="CB12" s="1"/>
  <c r="BX13"/>
  <c r="CB13" s="1"/>
  <c r="CC13" s="1"/>
  <c r="BX14"/>
  <c r="CB14" s="1"/>
  <c r="BX15"/>
  <c r="CB15" s="1"/>
  <c r="CC15" s="1"/>
  <c r="BX16"/>
  <c r="CB16" s="1"/>
  <c r="BX17"/>
  <c r="CB17" s="1"/>
  <c r="CC17" s="1"/>
  <c r="BX18"/>
  <c r="CB18" s="1"/>
  <c r="BX19"/>
  <c r="CB19" s="1"/>
  <c r="CC19" s="1"/>
  <c r="BX20"/>
  <c r="CB20" s="1"/>
  <c r="BX21"/>
  <c r="CB21" s="1"/>
  <c r="CC21" s="1"/>
  <c r="BX22"/>
  <c r="CB22" s="1"/>
  <c r="BX23"/>
  <c r="CB23" s="1"/>
  <c r="CC23" s="1"/>
  <c r="BX24"/>
  <c r="CB24" s="1"/>
  <c r="BX25"/>
  <c r="CB25" s="1"/>
  <c r="CC25" s="1"/>
  <c r="BX26"/>
  <c r="CB26" s="1"/>
  <c r="BX27"/>
  <c r="CB27" s="1"/>
  <c r="CC27" s="1"/>
  <c r="BX28"/>
  <c r="CB28" s="1"/>
  <c r="BX29"/>
  <c r="CB29" s="1"/>
  <c r="CC29" s="1"/>
  <c r="BX30"/>
  <c r="CB30" s="1"/>
  <c r="BX31"/>
  <c r="CB31" s="1"/>
  <c r="CC31" s="1"/>
  <c r="BX32"/>
  <c r="CB32" s="1"/>
  <c r="BX33"/>
  <c r="CB33" s="1"/>
  <c r="CC33" s="1"/>
  <c r="BX34"/>
  <c r="CB34" s="1"/>
  <c r="BX35"/>
  <c r="CB35" s="1"/>
  <c r="CC35" s="1"/>
  <c r="BX36"/>
  <c r="CB36" s="1"/>
  <c r="BX37"/>
  <c r="CB37" s="1"/>
  <c r="CC37" s="1"/>
  <c r="BX38"/>
  <c r="CB38" s="1"/>
  <c r="BX39"/>
  <c r="CB39" s="1"/>
  <c r="CC39" s="1"/>
  <c r="BX40"/>
  <c r="CB40" s="1"/>
  <c r="BX41"/>
  <c r="CB41" s="1"/>
  <c r="CC41" s="1"/>
  <c r="BX42"/>
  <c r="CB42" s="1"/>
  <c r="BX43"/>
  <c r="CB43" s="1"/>
  <c r="CC43" s="1"/>
  <c r="BX44"/>
  <c r="CB44" s="1"/>
  <c r="BX45"/>
  <c r="CB45" s="1"/>
  <c r="CC45" s="1"/>
  <c r="BX46"/>
  <c r="CB46" s="1"/>
  <c r="BX47"/>
  <c r="CB47" s="1"/>
  <c r="CC47" s="1"/>
  <c r="BX48"/>
  <c r="CB48" s="1"/>
  <c r="BX49"/>
  <c r="CB49" s="1"/>
  <c r="CC49" s="1"/>
  <c r="BX50"/>
  <c r="CB50" s="1"/>
  <c r="BX51"/>
  <c r="CB51" s="1"/>
  <c r="CC51" s="1"/>
  <c r="BX52"/>
  <c r="CB52" s="1"/>
  <c r="BX53"/>
  <c r="CB53" s="1"/>
  <c r="CC53" s="1"/>
  <c r="BX54"/>
  <c r="CB54" s="1"/>
  <c r="BX55"/>
  <c r="CB55" s="1"/>
  <c r="CC55" s="1"/>
  <c r="BX56"/>
  <c r="CB56" s="1"/>
  <c r="BX57"/>
  <c r="CB57" s="1"/>
  <c r="CC57" s="1"/>
  <c r="BX58"/>
  <c r="CB58" s="1"/>
  <c r="BX59"/>
  <c r="CB59" s="1"/>
  <c r="CC59" s="1"/>
  <c r="BX60"/>
  <c r="CB60" s="1"/>
  <c r="BX61"/>
  <c r="CB61" s="1"/>
  <c r="CC61" s="1"/>
  <c r="BX62"/>
  <c r="CB62" s="1"/>
  <c r="BX63"/>
  <c r="CB63" s="1"/>
  <c r="CC63" s="1"/>
  <c r="BX64"/>
  <c r="CB64" s="1"/>
  <c r="BX65"/>
  <c r="CB65" s="1"/>
  <c r="CC65" s="1"/>
  <c r="BX66"/>
  <c r="CB66" s="1"/>
  <c r="BX67"/>
  <c r="CB67" s="1"/>
  <c r="CC67" s="1"/>
  <c r="BX68"/>
  <c r="CB68" s="1"/>
  <c r="BX69"/>
  <c r="CB69" s="1"/>
  <c r="CC69" s="1"/>
  <c r="BX70"/>
  <c r="CB70" s="1"/>
  <c r="BX71"/>
  <c r="CB71" s="1"/>
  <c r="CC71" s="1"/>
  <c r="BX72"/>
  <c r="CB72" s="1"/>
  <c r="BX73"/>
  <c r="CB73" s="1"/>
  <c r="CC73" s="1"/>
  <c r="BX74"/>
  <c r="CB74" s="1"/>
  <c r="BX75"/>
  <c r="CB75" s="1"/>
  <c r="CC75" s="1"/>
  <c r="BX76"/>
  <c r="CB76" s="1"/>
  <c r="BX77"/>
  <c r="CB77" s="1"/>
  <c r="CC77" s="1"/>
  <c r="BX78"/>
  <c r="CB78" s="1"/>
  <c r="BX79"/>
  <c r="CB79" s="1"/>
  <c r="CC79" s="1"/>
  <c r="BX80"/>
  <c r="CB80" s="1"/>
  <c r="BX81"/>
  <c r="CB81" s="1"/>
  <c r="CC81" s="1"/>
  <c r="BX82"/>
  <c r="CB82" s="1"/>
  <c r="BX83"/>
  <c r="CB83" s="1"/>
  <c r="BX84"/>
  <c r="CB84" s="1"/>
  <c r="BX85"/>
  <c r="CB85" s="1"/>
  <c r="CC85" s="1"/>
  <c r="BX86"/>
  <c r="CB86" s="1"/>
  <c r="BX87"/>
  <c r="CB87" s="1"/>
  <c r="BX88"/>
  <c r="CB88" s="1"/>
  <c r="BX89"/>
  <c r="CB89" s="1"/>
  <c r="CC89" s="1"/>
  <c r="BX90"/>
  <c r="CB90" s="1"/>
  <c r="BX91"/>
  <c r="CB91" s="1"/>
  <c r="BX92"/>
  <c r="CB92" s="1"/>
  <c r="BX93"/>
  <c r="CB93" s="1"/>
  <c r="CC93" s="1"/>
  <c r="BX94"/>
  <c r="CB94" s="1"/>
  <c r="BX95"/>
  <c r="CB95" s="1"/>
  <c r="BX96"/>
  <c r="CB96" s="1"/>
  <c r="BX97"/>
  <c r="CB97" s="1"/>
  <c r="CC97" s="1"/>
  <c r="BX98"/>
  <c r="CB98" s="1"/>
  <c r="BX99"/>
  <c r="CB99" s="1"/>
  <c r="BX100"/>
  <c r="CB100" s="1"/>
  <c r="BX101"/>
  <c r="CB101" s="1"/>
  <c r="CC101" s="1"/>
  <c r="BX102"/>
  <c r="CB102" s="1"/>
  <c r="BX103"/>
  <c r="CB103" s="1"/>
  <c r="BX104"/>
  <c r="CB104" s="1"/>
  <c r="BX105"/>
  <c r="CB105" s="1"/>
  <c r="CC105" s="1"/>
  <c r="BX106"/>
  <c r="CB106" s="1"/>
  <c r="BX107"/>
  <c r="CB107" s="1"/>
  <c r="BX108"/>
  <c r="CB108" s="1"/>
  <c r="BX109"/>
  <c r="CB109" s="1"/>
  <c r="CC109" s="1"/>
  <c r="BX110"/>
  <c r="CB110" s="1"/>
  <c r="BX111"/>
  <c r="CB111" s="1"/>
  <c r="BX112"/>
  <c r="CB112" s="1"/>
  <c r="BX113"/>
  <c r="CB113" s="1"/>
  <c r="CC113" s="1"/>
  <c r="BX114"/>
  <c r="CB114" s="1"/>
  <c r="BX115"/>
  <c r="CB115" s="1"/>
  <c r="BX116"/>
  <c r="CB116" s="1"/>
  <c r="BX117"/>
  <c r="CB117" s="1"/>
  <c r="CC117" s="1"/>
  <c r="BX118"/>
  <c r="CB118" s="1"/>
  <c r="BX119"/>
  <c r="CB119" s="1"/>
  <c r="BX120"/>
  <c r="CB120" s="1"/>
  <c r="BX121"/>
  <c r="CB121" s="1"/>
  <c r="CC121" s="1"/>
  <c r="BX122"/>
  <c r="CB122" s="1"/>
  <c r="BX123"/>
  <c r="CB123" s="1"/>
  <c r="BX124"/>
  <c r="CB124" s="1"/>
  <c r="BX125"/>
  <c r="CB125" s="1"/>
  <c r="CC125" s="1"/>
  <c r="BX126"/>
  <c r="CB126" s="1"/>
  <c r="BX127"/>
  <c r="CB127" s="1"/>
  <c r="BX128"/>
  <c r="CB128" s="1"/>
  <c r="BX129"/>
  <c r="CB129" s="1"/>
  <c r="CC129" s="1"/>
  <c r="BX130"/>
  <c r="CB130" s="1"/>
  <c r="BX131"/>
  <c r="CB131" s="1"/>
  <c r="BX132"/>
  <c r="CB132" s="1"/>
  <c r="BX133"/>
  <c r="CB133" s="1"/>
  <c r="CC133" s="1"/>
  <c r="BX134"/>
  <c r="CB134" s="1"/>
  <c r="BX135"/>
  <c r="CB135" s="1"/>
  <c r="BX136"/>
  <c r="CB136" s="1"/>
  <c r="CC136" s="1"/>
  <c r="BX137"/>
  <c r="CB137" s="1"/>
  <c r="BX138"/>
  <c r="CB138" s="1"/>
  <c r="CC138" s="1"/>
  <c r="BX139"/>
  <c r="CB139" s="1"/>
  <c r="BX140"/>
  <c r="CB140" s="1"/>
  <c r="CC140" s="1"/>
  <c r="BX141"/>
  <c r="CB141" s="1"/>
  <c r="BX142"/>
  <c r="CB142" s="1"/>
  <c r="CC142" s="1"/>
  <c r="BX143"/>
  <c r="CB143" s="1"/>
  <c r="BX144"/>
  <c r="CB144" s="1"/>
  <c r="CC144" s="1"/>
  <c r="BX145"/>
  <c r="CB145" s="1"/>
  <c r="BX146"/>
  <c r="CB146" s="1"/>
  <c r="CC146" s="1"/>
  <c r="BX147"/>
  <c r="CB147" s="1"/>
  <c r="BX148"/>
  <c r="CB148" s="1"/>
  <c r="CC148" s="1"/>
  <c r="BX149"/>
  <c r="CB149" s="1"/>
  <c r="BX150"/>
  <c r="CB150" s="1"/>
  <c r="CC150" s="1"/>
  <c r="BX151"/>
  <c r="CB151" s="1"/>
  <c r="BX152"/>
  <c r="CB152" s="1"/>
  <c r="CC152" s="1"/>
  <c r="BX153"/>
  <c r="CB153" s="1"/>
  <c r="BX154"/>
  <c r="CB154" s="1"/>
  <c r="CC154" s="1"/>
  <c r="BX155"/>
  <c r="CB155" s="1"/>
  <c r="BX156"/>
  <c r="CB156" s="1"/>
  <c r="CC156" s="1"/>
  <c r="BX157"/>
  <c r="CB157" s="1"/>
  <c r="BX158"/>
  <c r="CB158" s="1"/>
  <c r="CC158" s="1"/>
  <c r="BX159"/>
  <c r="CB159" s="1"/>
  <c r="BX160"/>
  <c r="CB160" s="1"/>
  <c r="CC160" s="1"/>
  <c r="BX161"/>
  <c r="CB161" s="1"/>
  <c r="BX162"/>
  <c r="CB162" s="1"/>
  <c r="CC162" s="1"/>
  <c r="BX163"/>
  <c r="CB163" s="1"/>
  <c r="BX164"/>
  <c r="CB164" s="1"/>
  <c r="CC164" s="1"/>
  <c r="BX165"/>
  <c r="CB165" s="1"/>
  <c r="BX166"/>
  <c r="CB166" s="1"/>
  <c r="CC166" s="1"/>
  <c r="BX167"/>
  <c r="CB167" s="1"/>
  <c r="BX168"/>
  <c r="CB168" s="1"/>
  <c r="CC168" s="1"/>
  <c r="BX169"/>
  <c r="CB169" s="1"/>
  <c r="BX170"/>
  <c r="CB170" s="1"/>
  <c r="CC170" s="1"/>
  <c r="BX171"/>
  <c r="CB171" s="1"/>
  <c r="BX172"/>
  <c r="CB172" s="1"/>
  <c r="CC172" s="1"/>
  <c r="BX173"/>
  <c r="CB173" s="1"/>
  <c r="BX174"/>
  <c r="CB174" s="1"/>
  <c r="CC174" s="1"/>
  <c r="BX175"/>
  <c r="CB175" s="1"/>
  <c r="BX176"/>
  <c r="CB176" s="1"/>
  <c r="CC176" s="1"/>
  <c r="BX177"/>
  <c r="CB177" s="1"/>
  <c r="CC177" s="1"/>
  <c r="BX178"/>
  <c r="CB178" s="1"/>
  <c r="BX179"/>
  <c r="CB179" s="1"/>
  <c r="BX180"/>
  <c r="CB180" s="1"/>
  <c r="BX181"/>
  <c r="CB181" s="1"/>
  <c r="CC181" s="1"/>
  <c r="BX182"/>
  <c r="CB182" s="1"/>
  <c r="CC182" s="1"/>
  <c r="BX183"/>
  <c r="CB183" s="1"/>
  <c r="CC183" s="1"/>
  <c r="BX184"/>
  <c r="CB184" s="1"/>
  <c r="BX185"/>
  <c r="CB185" s="1"/>
  <c r="CC185" s="1"/>
  <c r="BX186"/>
  <c r="CB186" s="1"/>
  <c r="CC186" s="1"/>
  <c r="BX187"/>
  <c r="CB187" s="1"/>
  <c r="CC187" s="1"/>
  <c r="BX188"/>
  <c r="CB188" s="1"/>
  <c r="CC188" s="1"/>
  <c r="BX189"/>
  <c r="CB189" s="1"/>
  <c r="CC189" s="1"/>
  <c r="BX190"/>
  <c r="P1846" i="11"/>
  <c r="P1845"/>
  <c r="P1844"/>
  <c r="P1843"/>
  <c r="P1842"/>
  <c r="P1841"/>
  <c r="P1840"/>
  <c r="P1839"/>
  <c r="P1825"/>
  <c r="P1824"/>
  <c r="P1823"/>
  <c r="P1822"/>
  <c r="P1821"/>
  <c r="P1820"/>
  <c r="P1819"/>
  <c r="P1818"/>
  <c r="P1817"/>
  <c r="P1816"/>
  <c r="P1815"/>
  <c r="P1814"/>
  <c r="P1813"/>
  <c r="P1800"/>
  <c r="P1799"/>
  <c r="P1798"/>
  <c r="P1797"/>
  <c r="P1796"/>
  <c r="P1795"/>
  <c r="P1794"/>
  <c r="P1793"/>
  <c r="P1792"/>
  <c r="P1791"/>
  <c r="P1777"/>
  <c r="P1776"/>
  <c r="P1775"/>
  <c r="P1774"/>
  <c r="P1773"/>
  <c r="P1772"/>
  <c r="P1771"/>
  <c r="P1770"/>
  <c r="P1769"/>
  <c r="P1768"/>
  <c r="P1767"/>
  <c r="P1766"/>
  <c r="P1765"/>
  <c r="P1764"/>
  <c r="P1763"/>
  <c r="P1762"/>
  <c r="P1702"/>
  <c r="BY7" i="10"/>
  <c r="BY18"/>
  <c r="BY23"/>
  <c r="BY34"/>
  <c r="BY39"/>
  <c r="BY50"/>
  <c r="BY55"/>
  <c r="BY66"/>
  <c r="BY71"/>
  <c r="BY90"/>
  <c r="BY154"/>
  <c r="P1647" i="11"/>
  <c r="P1696"/>
  <c r="P1612"/>
  <c r="P1685"/>
  <c r="P1686"/>
  <c r="P1687"/>
  <c r="P1688"/>
  <c r="P1689"/>
  <c r="P1690"/>
  <c r="P1691"/>
  <c r="P1692"/>
  <c r="P1693"/>
  <c r="P1694"/>
  <c r="P1695"/>
  <c r="P1697"/>
  <c r="P1698"/>
  <c r="P1699"/>
  <c r="P1700"/>
  <c r="P1701"/>
  <c r="P1703"/>
  <c r="P1747"/>
  <c r="P1746"/>
  <c r="P1745"/>
  <c r="P1744"/>
  <c r="P1743"/>
  <c r="P1742"/>
  <c r="P1741"/>
  <c r="P1717"/>
  <c r="P1718"/>
  <c r="P1719"/>
  <c r="P1720"/>
  <c r="P1721"/>
  <c r="P1722"/>
  <c r="P1723"/>
  <c r="P1724"/>
  <c r="P1725"/>
  <c r="P1726"/>
  <c r="P1727"/>
  <c r="P1728"/>
  <c r="P1729"/>
  <c r="P1716"/>
  <c r="P1684"/>
  <c r="P1671"/>
  <c r="P1670"/>
  <c r="P1669"/>
  <c r="P1668"/>
  <c r="P1667"/>
  <c r="P1666"/>
  <c r="P1665"/>
  <c r="P1651"/>
  <c r="P1650"/>
  <c r="P1649"/>
  <c r="P1648"/>
  <c r="P1646"/>
  <c r="P1645"/>
  <c r="P1644"/>
  <c r="P1643"/>
  <c r="P1642"/>
  <c r="P1641"/>
  <c r="P1640"/>
  <c r="P1639"/>
  <c r="P1638"/>
  <c r="P1637"/>
  <c r="P1611"/>
  <c r="P1623"/>
  <c r="P1621"/>
  <c r="P1617"/>
  <c r="P1622"/>
  <c r="P1620"/>
  <c r="P1619"/>
  <c r="P1618"/>
  <c r="P1616"/>
  <c r="P1615"/>
  <c r="P1614"/>
  <c r="P1613"/>
  <c r="P1610"/>
  <c r="P1609"/>
  <c r="P1608"/>
  <c r="P1607"/>
  <c r="P1606"/>
  <c r="P1605"/>
  <c r="BY122" i="10" l="1"/>
  <c r="BY150"/>
  <c r="BY118"/>
  <c r="BY86"/>
  <c r="BY59"/>
  <c r="BY43"/>
  <c r="BY27"/>
  <c r="BY11"/>
  <c r="BY178"/>
  <c r="BY138"/>
  <c r="BY106"/>
  <c r="BY74"/>
  <c r="BY58"/>
  <c r="BY42"/>
  <c r="BY26"/>
  <c r="BY10"/>
  <c r="BY170"/>
  <c r="BY134"/>
  <c r="BY102"/>
  <c r="BO195"/>
  <c r="BY63"/>
  <c r="BY51"/>
  <c r="BY31"/>
  <c r="BY19"/>
  <c r="BY67"/>
  <c r="BY47"/>
  <c r="BY35"/>
  <c r="BY15"/>
  <c r="BY142"/>
  <c r="BY78"/>
  <c r="BY162"/>
  <c r="BY126"/>
  <c r="BY110"/>
  <c r="BY94"/>
  <c r="BY186"/>
  <c r="BY166"/>
  <c r="BY146"/>
  <c r="BY130"/>
  <c r="BY114"/>
  <c r="BY98"/>
  <c r="BY82"/>
  <c r="BY70"/>
  <c r="BY62"/>
  <c r="BY54"/>
  <c r="BY46"/>
  <c r="BY38"/>
  <c r="BY30"/>
  <c r="BY22"/>
  <c r="BY14"/>
  <c r="BY6"/>
  <c r="E190"/>
  <c r="BO198" s="1"/>
  <c r="BF103" i="14"/>
  <c r="BG5"/>
  <c r="BG103" s="1"/>
  <c r="BH103" s="1"/>
  <c r="BY185" i="10"/>
  <c r="BY115"/>
  <c r="BY111"/>
  <c r="BY107"/>
  <c r="BY103"/>
  <c r="BY99"/>
  <c r="BY95"/>
  <c r="BY91"/>
  <c r="BY87"/>
  <c r="BY83"/>
  <c r="BY79"/>
  <c r="BY75"/>
  <c r="AE254" i="13"/>
  <c r="BY174" i="10"/>
  <c r="BY158"/>
  <c r="BY182"/>
  <c r="BY179"/>
  <c r="BY175"/>
  <c r="BY171"/>
  <c r="BY167"/>
  <c r="BY163"/>
  <c r="BY159"/>
  <c r="BY155"/>
  <c r="BY151"/>
  <c r="BY147"/>
  <c r="BY143"/>
  <c r="BY139"/>
  <c r="BY135"/>
  <c r="BY131"/>
  <c r="BY127"/>
  <c r="BY123"/>
  <c r="BY119"/>
  <c r="BY187"/>
  <c r="BY183"/>
  <c r="BY181"/>
  <c r="BY184"/>
  <c r="BY177"/>
  <c r="BY173"/>
  <c r="BY169"/>
  <c r="BY165"/>
  <c r="BY161"/>
  <c r="BY157"/>
  <c r="BY153"/>
  <c r="BY149"/>
  <c r="BY145"/>
  <c r="BY141"/>
  <c r="BY137"/>
  <c r="BY133"/>
  <c r="BY129"/>
  <c r="BY125"/>
  <c r="BY121"/>
  <c r="BY117"/>
  <c r="BY113"/>
  <c r="BY109"/>
  <c r="BY105"/>
  <c r="BY101"/>
  <c r="BY97"/>
  <c r="BY93"/>
  <c r="BY89"/>
  <c r="BY85"/>
  <c r="BY81"/>
  <c r="BY77"/>
  <c r="BY73"/>
  <c r="BY69"/>
  <c r="BY65"/>
  <c r="BY61"/>
  <c r="BY57"/>
  <c r="BY53"/>
  <c r="BY49"/>
  <c r="BY45"/>
  <c r="BY41"/>
  <c r="BY37"/>
  <c r="BY33"/>
  <c r="BY29"/>
  <c r="BY25"/>
  <c r="BY21"/>
  <c r="BY17"/>
  <c r="BY13"/>
  <c r="BY9"/>
  <c r="BY5"/>
  <c r="BY189"/>
  <c r="AE18" i="13"/>
  <c r="AC478"/>
  <c r="E767"/>
  <c r="M767"/>
  <c r="I767"/>
  <c r="BY180" i="10"/>
  <c r="BY176"/>
  <c r="BY172"/>
  <c r="BY168"/>
  <c r="BY164"/>
  <c r="BY160"/>
  <c r="BY156"/>
  <c r="BY152"/>
  <c r="BY148"/>
  <c r="BY144"/>
  <c r="BY140"/>
  <c r="BY136"/>
  <c r="BY132"/>
  <c r="BY128"/>
  <c r="BY124"/>
  <c r="BY120"/>
  <c r="BY116"/>
  <c r="BY112"/>
  <c r="BY108"/>
  <c r="BY104"/>
  <c r="BY100"/>
  <c r="BY96"/>
  <c r="BY92"/>
  <c r="BY88"/>
  <c r="BY84"/>
  <c r="BY80"/>
  <c r="BY76"/>
  <c r="BY72"/>
  <c r="BY68"/>
  <c r="BY64"/>
  <c r="BY60"/>
  <c r="BY56"/>
  <c r="BY52"/>
  <c r="BY48"/>
  <c r="BY44"/>
  <c r="BY40"/>
  <c r="BY36"/>
  <c r="BY32"/>
  <c r="BY28"/>
  <c r="BY24"/>
  <c r="BY20"/>
  <c r="BY16"/>
  <c r="BY12"/>
  <c r="BY8"/>
  <c r="BY188"/>
  <c r="P1801" i="11"/>
  <c r="G767" i="13"/>
  <c r="K767"/>
  <c r="O767"/>
  <c r="AC433"/>
  <c r="AC529"/>
  <c r="AE210"/>
  <c r="AE333"/>
  <c r="AC398"/>
  <c r="AE301"/>
  <c r="AC506"/>
  <c r="AE365"/>
  <c r="AC390"/>
  <c r="AC419"/>
  <c r="AC450"/>
  <c r="AC498"/>
  <c r="AC516"/>
  <c r="AE347"/>
  <c r="AC394"/>
  <c r="AC412"/>
  <c r="AC429"/>
  <c r="AC446"/>
  <c r="AC482"/>
  <c r="AC502"/>
  <c r="AC512"/>
  <c r="AC520"/>
  <c r="AC571"/>
  <c r="AE375"/>
  <c r="E574"/>
  <c r="AC388"/>
  <c r="AC392"/>
  <c r="AC396"/>
  <c r="AC410"/>
  <c r="AC414"/>
  <c r="AC427"/>
  <c r="AC431"/>
  <c r="AC480"/>
  <c r="AC492"/>
  <c r="AC500"/>
  <c r="AC504"/>
  <c r="AC510"/>
  <c r="AC514"/>
  <c r="AC518"/>
  <c r="AC527"/>
  <c r="AC448"/>
  <c r="AC573"/>
  <c r="AG388"/>
  <c r="AC389"/>
  <c r="AC391"/>
  <c r="AC393"/>
  <c r="AC395"/>
  <c r="AC397"/>
  <c r="AF399"/>
  <c r="AG399" s="1"/>
  <c r="AC400"/>
  <c r="AF401"/>
  <c r="AG401" s="1"/>
  <c r="AC402"/>
  <c r="AF403"/>
  <c r="AG403" s="1"/>
  <c r="AC404"/>
  <c r="AF405"/>
  <c r="AG405" s="1"/>
  <c r="AC406"/>
  <c r="AF407"/>
  <c r="AG407" s="1"/>
  <c r="AC408"/>
  <c r="AF409"/>
  <c r="AG409" s="1"/>
  <c r="AF411"/>
  <c r="AG411" s="1"/>
  <c r="AF413"/>
  <c r="AG413" s="1"/>
  <c r="AF415"/>
  <c r="AG415" s="1"/>
  <c r="AC416"/>
  <c r="AF417"/>
  <c r="AG417" s="1"/>
  <c r="AC418"/>
  <c r="AC420"/>
  <c r="AF421"/>
  <c r="AG421" s="1"/>
  <c r="AC422"/>
  <c r="AF423"/>
  <c r="AG423" s="1"/>
  <c r="AC424"/>
  <c r="AF425"/>
  <c r="AG425" s="1"/>
  <c r="AC426"/>
  <c r="AC428"/>
  <c r="AC430"/>
  <c r="AC432"/>
  <c r="AC434"/>
  <c r="AF435"/>
  <c r="AG435" s="1"/>
  <c r="AC436"/>
  <c r="AF437"/>
  <c r="AG437" s="1"/>
  <c r="AC438"/>
  <c r="AF439"/>
  <c r="AG439" s="1"/>
  <c r="AC440"/>
  <c r="AF441"/>
  <c r="AG441" s="1"/>
  <c r="AC442"/>
  <c r="AF443"/>
  <c r="AG443" s="1"/>
  <c r="AC444"/>
  <c r="AF445"/>
  <c r="AG445" s="1"/>
  <c r="AF447"/>
  <c r="AG447" s="1"/>
  <c r="AF449"/>
  <c r="AG449" s="1"/>
  <c r="AF451"/>
  <c r="AG451" s="1"/>
  <c r="AC452"/>
  <c r="AF453"/>
  <c r="AG453" s="1"/>
  <c r="AC454"/>
  <c r="AF455"/>
  <c r="AG455" s="1"/>
  <c r="AC456"/>
  <c r="AF457"/>
  <c r="AG457" s="1"/>
  <c r="AC458"/>
  <c r="AF459"/>
  <c r="AG459" s="1"/>
  <c r="AC460"/>
  <c r="AF461"/>
  <c r="AG461" s="1"/>
  <c r="AC462"/>
  <c r="AF463"/>
  <c r="AG463" s="1"/>
  <c r="AC464"/>
  <c r="AF465"/>
  <c r="AG465" s="1"/>
  <c r="AC466"/>
  <c r="AF467"/>
  <c r="AG467" s="1"/>
  <c r="AC468"/>
  <c r="AF469"/>
  <c r="AG469" s="1"/>
  <c r="AC470"/>
  <c r="AF471"/>
  <c r="AG471" s="1"/>
  <c r="AC472"/>
  <c r="AF473"/>
  <c r="AG473" s="1"/>
  <c r="AC474"/>
  <c r="AF475"/>
  <c r="AG475" s="1"/>
  <c r="AC476"/>
  <c r="AF477"/>
  <c r="AG477" s="1"/>
  <c r="AF479"/>
  <c r="AG479" s="1"/>
  <c r="AF481"/>
  <c r="AG481" s="1"/>
  <c r="AF483"/>
  <c r="AG483" s="1"/>
  <c r="AC484"/>
  <c r="AF485"/>
  <c r="AG485" s="1"/>
  <c r="AC486"/>
  <c r="AF487"/>
  <c r="AG487" s="1"/>
  <c r="AC488"/>
  <c r="AF489"/>
  <c r="AG489" s="1"/>
  <c r="AC490"/>
  <c r="AF491"/>
  <c r="AG491" s="1"/>
  <c r="AF493"/>
  <c r="AG493" s="1"/>
  <c r="AC494"/>
  <c r="AF495"/>
  <c r="AG495" s="1"/>
  <c r="AC496"/>
  <c r="AF497"/>
  <c r="AG497" s="1"/>
  <c r="AF499"/>
  <c r="AG499" s="1"/>
  <c r="AF501"/>
  <c r="AG501" s="1"/>
  <c r="AF503"/>
  <c r="AG503" s="1"/>
  <c r="AF505"/>
  <c r="AG505" s="1"/>
  <c r="AF507"/>
  <c r="AG507" s="1"/>
  <c r="AC508"/>
  <c r="AF509"/>
  <c r="AG509" s="1"/>
  <c r="AF511"/>
  <c r="AG511" s="1"/>
  <c r="AF513"/>
  <c r="AG513" s="1"/>
  <c r="AF515"/>
  <c r="AG515" s="1"/>
  <c r="AF517"/>
  <c r="AG517" s="1"/>
  <c r="AF519"/>
  <c r="AG519" s="1"/>
  <c r="AF521"/>
  <c r="AG521" s="1"/>
  <c r="AC522"/>
  <c r="AF523"/>
  <c r="AG523" s="1"/>
  <c r="AC524"/>
  <c r="AF525"/>
  <c r="AG525" s="1"/>
  <c r="AC526"/>
  <c r="AC528"/>
  <c r="AC530"/>
  <c r="AF531"/>
  <c r="AG531" s="1"/>
  <c r="AC532"/>
  <c r="AF533"/>
  <c r="AG533" s="1"/>
  <c r="AC534"/>
  <c r="AF535"/>
  <c r="AG535" s="1"/>
  <c r="AC536"/>
  <c r="AF537"/>
  <c r="AG537" s="1"/>
  <c r="AC538"/>
  <c r="AF539"/>
  <c r="AG539" s="1"/>
  <c r="AC540"/>
  <c r="AF541"/>
  <c r="AG541" s="1"/>
  <c r="AC542"/>
  <c r="AF543"/>
  <c r="AG543" s="1"/>
  <c r="AC544"/>
  <c r="AF545"/>
  <c r="AG545" s="1"/>
  <c r="AC546"/>
  <c r="AF547"/>
  <c r="AG547" s="1"/>
  <c r="AC548"/>
  <c r="AF549"/>
  <c r="AG549" s="1"/>
  <c r="AC550"/>
  <c r="AF551"/>
  <c r="AG551" s="1"/>
  <c r="AC552"/>
  <c r="AF553"/>
  <c r="AG553" s="1"/>
  <c r="AC554"/>
  <c r="AF555"/>
  <c r="AG555" s="1"/>
  <c r="AC556"/>
  <c r="AF557"/>
  <c r="AG557" s="1"/>
  <c r="AC558"/>
  <c r="AF559"/>
  <c r="AG559" s="1"/>
  <c r="AC560"/>
  <c r="AF561"/>
  <c r="AG561" s="1"/>
  <c r="AC562"/>
  <c r="AF563"/>
  <c r="AG563" s="1"/>
  <c r="AC564"/>
  <c r="AF565"/>
  <c r="AG565" s="1"/>
  <c r="AC566"/>
  <c r="AF567"/>
  <c r="AG567" s="1"/>
  <c r="AC568"/>
  <c r="AF569"/>
  <c r="AG569" s="1"/>
  <c r="AC570"/>
  <c r="AC572"/>
  <c r="AE155"/>
  <c r="AE202"/>
  <c r="AE246"/>
  <c r="AE111"/>
  <c r="AE173"/>
  <c r="AE198"/>
  <c r="AE206"/>
  <c r="AE233"/>
  <c r="AE250"/>
  <c r="AE297"/>
  <c r="AE343"/>
  <c r="AE379"/>
  <c r="AE147"/>
  <c r="AE163"/>
  <c r="AE183"/>
  <c r="E382"/>
  <c r="AE196"/>
  <c r="AE200"/>
  <c r="AE204"/>
  <c r="AE208"/>
  <c r="AE227"/>
  <c r="AE237"/>
  <c r="AE248"/>
  <c r="AE252"/>
  <c r="AE335"/>
  <c r="AE345"/>
  <c r="AE299"/>
  <c r="AE373"/>
  <c r="AE377"/>
  <c r="AE381"/>
  <c r="AI196"/>
  <c r="AE197"/>
  <c r="AE199"/>
  <c r="AE201"/>
  <c r="AE203"/>
  <c r="AE205"/>
  <c r="AE207"/>
  <c r="AE209"/>
  <c r="AH211"/>
  <c r="AI211" s="1"/>
  <c r="AE212"/>
  <c r="AH213"/>
  <c r="AI213" s="1"/>
  <c r="AE214"/>
  <c r="AH215"/>
  <c r="AI215" s="1"/>
  <c r="AE216"/>
  <c r="AH217"/>
  <c r="AI217" s="1"/>
  <c r="AE218"/>
  <c r="AH219"/>
  <c r="AI219" s="1"/>
  <c r="AE220"/>
  <c r="AH221"/>
  <c r="AI221" s="1"/>
  <c r="AE222"/>
  <c r="AH223"/>
  <c r="AI223" s="1"/>
  <c r="AE224"/>
  <c r="AH225"/>
  <c r="AI225" s="1"/>
  <c r="AE226"/>
  <c r="AE228"/>
  <c r="AH229"/>
  <c r="AI229" s="1"/>
  <c r="AE230"/>
  <c r="AH231"/>
  <c r="AI231" s="1"/>
  <c r="AE232"/>
  <c r="AE234"/>
  <c r="AH235"/>
  <c r="AI235" s="1"/>
  <c r="AE236"/>
  <c r="AE238"/>
  <c r="AH239"/>
  <c r="AI239" s="1"/>
  <c r="AE240"/>
  <c r="AH241"/>
  <c r="AI241" s="1"/>
  <c r="AE242"/>
  <c r="AH243"/>
  <c r="AI243" s="1"/>
  <c r="AE244"/>
  <c r="AH245"/>
  <c r="AI245" s="1"/>
  <c r="AH247"/>
  <c r="AI247" s="1"/>
  <c r="AH249"/>
  <c r="AI249" s="1"/>
  <c r="AH251"/>
  <c r="AI251" s="1"/>
  <c r="AH253"/>
  <c r="AI253" s="1"/>
  <c r="AH255"/>
  <c r="AI255" s="1"/>
  <c r="AE256"/>
  <c r="AH257"/>
  <c r="AI257" s="1"/>
  <c r="AE258"/>
  <c r="AH259"/>
  <c r="AI259" s="1"/>
  <c r="AE260"/>
  <c r="AH261"/>
  <c r="AI261" s="1"/>
  <c r="AE262"/>
  <c r="AH263"/>
  <c r="AI263" s="1"/>
  <c r="AE264"/>
  <c r="AH265"/>
  <c r="AI265" s="1"/>
  <c r="AE266"/>
  <c r="AH267"/>
  <c r="AI267" s="1"/>
  <c r="AE268"/>
  <c r="AH269"/>
  <c r="AI269" s="1"/>
  <c r="AE270"/>
  <c r="AH271"/>
  <c r="AI271" s="1"/>
  <c r="AE272"/>
  <c r="AH273"/>
  <c r="AI273" s="1"/>
  <c r="AE274"/>
  <c r="AH275"/>
  <c r="AI275" s="1"/>
  <c r="AE276"/>
  <c r="AH277"/>
  <c r="AI277" s="1"/>
  <c r="AE278"/>
  <c r="AH279"/>
  <c r="AI279" s="1"/>
  <c r="AE280"/>
  <c r="AH281"/>
  <c r="AI281" s="1"/>
  <c r="AE282"/>
  <c r="AH283"/>
  <c r="AI283" s="1"/>
  <c r="AE284"/>
  <c r="AH285"/>
  <c r="AI285" s="1"/>
  <c r="AE286"/>
  <c r="AH287"/>
  <c r="AI287" s="1"/>
  <c r="AE288"/>
  <c r="AH289"/>
  <c r="AI289" s="1"/>
  <c r="AE290"/>
  <c r="AH291"/>
  <c r="AI291" s="1"/>
  <c r="AE292"/>
  <c r="AH293"/>
  <c r="AI293" s="1"/>
  <c r="AE294"/>
  <c r="AH295"/>
  <c r="AI295" s="1"/>
  <c r="AE296"/>
  <c r="AE298"/>
  <c r="AE300"/>
  <c r="AE302"/>
  <c r="AH303"/>
  <c r="AI303" s="1"/>
  <c r="AE304"/>
  <c r="AH305"/>
  <c r="AI305" s="1"/>
  <c r="AE306"/>
  <c r="AH307"/>
  <c r="AI307" s="1"/>
  <c r="AE308"/>
  <c r="AH309"/>
  <c r="AI309" s="1"/>
  <c r="AE310"/>
  <c r="AH311"/>
  <c r="AI311" s="1"/>
  <c r="AE312"/>
  <c r="AH313"/>
  <c r="AI313" s="1"/>
  <c r="AE314"/>
  <c r="AH315"/>
  <c r="AI315" s="1"/>
  <c r="AE316"/>
  <c r="AH317"/>
  <c r="AI317" s="1"/>
  <c r="AE318"/>
  <c r="AH319"/>
  <c r="AI319" s="1"/>
  <c r="AE320"/>
  <c r="AH321"/>
  <c r="AI321" s="1"/>
  <c r="AE322"/>
  <c r="AH323"/>
  <c r="AI323" s="1"/>
  <c r="AE324"/>
  <c r="AH325"/>
  <c r="AI325" s="1"/>
  <c r="AE326"/>
  <c r="AH327"/>
  <c r="AI327" s="1"/>
  <c r="AE328"/>
  <c r="AH329"/>
  <c r="AI329" s="1"/>
  <c r="AE330"/>
  <c r="AH331"/>
  <c r="AI331" s="1"/>
  <c r="AE332"/>
  <c r="AE334"/>
  <c r="AE336"/>
  <c r="AH337"/>
  <c r="AI337" s="1"/>
  <c r="AE338"/>
  <c r="AH339"/>
  <c r="AI339" s="1"/>
  <c r="AE340"/>
  <c r="AH341"/>
  <c r="AI341" s="1"/>
  <c r="AE342"/>
  <c r="AE344"/>
  <c r="AE346"/>
  <c r="AE348"/>
  <c r="AH349"/>
  <c r="AI349" s="1"/>
  <c r="AE350"/>
  <c r="AH351"/>
  <c r="AI351" s="1"/>
  <c r="AE352"/>
  <c r="AH353"/>
  <c r="AI353" s="1"/>
  <c r="AE354"/>
  <c r="AH355"/>
  <c r="AI355" s="1"/>
  <c r="AE356"/>
  <c r="AH357"/>
  <c r="AI357" s="1"/>
  <c r="AE358"/>
  <c r="AH359"/>
  <c r="AI359" s="1"/>
  <c r="AE360"/>
  <c r="AH361"/>
  <c r="AI361" s="1"/>
  <c r="AE362"/>
  <c r="AH363"/>
  <c r="AI363" s="1"/>
  <c r="AE364"/>
  <c r="AE366"/>
  <c r="AH367"/>
  <c r="AI367" s="1"/>
  <c r="AE368"/>
  <c r="AH369"/>
  <c r="AI369" s="1"/>
  <c r="AE370"/>
  <c r="AH371"/>
  <c r="AI371" s="1"/>
  <c r="AE372"/>
  <c r="AE374"/>
  <c r="AE376"/>
  <c r="AE378"/>
  <c r="AE380"/>
  <c r="AE76"/>
  <c r="AE88"/>
  <c r="AE10"/>
  <c r="AE143"/>
  <c r="AE151"/>
  <c r="AE80"/>
  <c r="AE96"/>
  <c r="AE159"/>
  <c r="AE6"/>
  <c r="AE14"/>
  <c r="AE179"/>
  <c r="AE187"/>
  <c r="E190"/>
  <c r="AE4"/>
  <c r="AE8"/>
  <c r="AE12"/>
  <c r="AE16"/>
  <c r="AE78"/>
  <c r="AE86"/>
  <c r="AE90"/>
  <c r="AE101"/>
  <c r="AE141"/>
  <c r="AE145"/>
  <c r="AE149"/>
  <c r="AE153"/>
  <c r="AE157"/>
  <c r="AE161"/>
  <c r="AE169"/>
  <c r="AE175"/>
  <c r="AE181"/>
  <c r="AE185"/>
  <c r="AE189"/>
  <c r="AI4"/>
  <c r="AE5"/>
  <c r="AE7"/>
  <c r="AE9"/>
  <c r="AE11"/>
  <c r="AE13"/>
  <c r="AE15"/>
  <c r="AE17"/>
  <c r="AH19"/>
  <c r="AI19" s="1"/>
  <c r="AE20"/>
  <c r="AH21"/>
  <c r="AI21" s="1"/>
  <c r="AE22"/>
  <c r="AH23"/>
  <c r="AI23" s="1"/>
  <c r="AE24"/>
  <c r="AH25"/>
  <c r="AI25" s="1"/>
  <c r="AE26"/>
  <c r="AH27"/>
  <c r="AI27" s="1"/>
  <c r="AE28"/>
  <c r="AH29"/>
  <c r="AI29" s="1"/>
  <c r="AE30"/>
  <c r="AH31"/>
  <c r="AI31" s="1"/>
  <c r="AE32"/>
  <c r="AH33"/>
  <c r="AI33" s="1"/>
  <c r="AE34"/>
  <c r="AH35"/>
  <c r="AI35" s="1"/>
  <c r="AE36"/>
  <c r="AH37"/>
  <c r="AI37" s="1"/>
  <c r="AE38"/>
  <c r="AH39"/>
  <c r="AI39" s="1"/>
  <c r="AE40"/>
  <c r="AH41"/>
  <c r="AI41" s="1"/>
  <c r="AE42"/>
  <c r="AH43"/>
  <c r="AI43" s="1"/>
  <c r="AE44"/>
  <c r="AH45"/>
  <c r="AI45" s="1"/>
  <c r="AE46"/>
  <c r="AH47"/>
  <c r="AI47" s="1"/>
  <c r="AE48"/>
  <c r="AH49"/>
  <c r="AI49" s="1"/>
  <c r="AE50"/>
  <c r="AH51"/>
  <c r="AI51" s="1"/>
  <c r="AE52"/>
  <c r="AH53"/>
  <c r="AI53" s="1"/>
  <c r="AE54"/>
  <c r="AH55"/>
  <c r="AI55" s="1"/>
  <c r="AE56"/>
  <c r="AH57"/>
  <c r="AI57" s="1"/>
  <c r="AE58"/>
  <c r="AH59"/>
  <c r="AI59" s="1"/>
  <c r="AE60"/>
  <c r="AH61"/>
  <c r="AI61" s="1"/>
  <c r="AE62"/>
  <c r="AH63"/>
  <c r="AI63" s="1"/>
  <c r="AE64"/>
  <c r="AH65"/>
  <c r="AI65" s="1"/>
  <c r="AE66"/>
  <c r="AH67"/>
  <c r="AI67" s="1"/>
  <c r="AE68"/>
  <c r="AH69"/>
  <c r="AI69" s="1"/>
  <c r="AE70"/>
  <c r="AH71"/>
  <c r="AI71" s="1"/>
  <c r="AE72"/>
  <c r="AH73"/>
  <c r="AI73" s="1"/>
  <c r="AE74"/>
  <c r="AH75"/>
  <c r="AI75" s="1"/>
  <c r="AH77"/>
  <c r="AI77" s="1"/>
  <c r="AH79"/>
  <c r="AI79" s="1"/>
  <c r="AH81"/>
  <c r="AI81" s="1"/>
  <c r="AE82"/>
  <c r="AH83"/>
  <c r="AI83" s="1"/>
  <c r="AE84"/>
  <c r="AH85"/>
  <c r="AI85" s="1"/>
  <c r="AH87"/>
  <c r="AI87" s="1"/>
  <c r="AH89"/>
  <c r="AI89" s="1"/>
  <c r="AH91"/>
  <c r="AI91" s="1"/>
  <c r="AE92"/>
  <c r="AH93"/>
  <c r="AI93" s="1"/>
  <c r="AE94"/>
  <c r="AH95"/>
  <c r="AI95" s="1"/>
  <c r="AH97"/>
  <c r="AI97" s="1"/>
  <c r="AE98"/>
  <c r="AH99"/>
  <c r="AI99" s="1"/>
  <c r="AE100"/>
  <c r="AE102"/>
  <c r="AH103"/>
  <c r="AI103" s="1"/>
  <c r="AE104"/>
  <c r="AH105"/>
  <c r="AI105" s="1"/>
  <c r="AE106"/>
  <c r="AH107"/>
  <c r="AI107" s="1"/>
  <c r="AE108"/>
  <c r="AH109"/>
  <c r="AI109" s="1"/>
  <c r="AE110"/>
  <c r="AE112"/>
  <c r="AH113"/>
  <c r="AI113" s="1"/>
  <c r="AE114"/>
  <c r="AH115"/>
  <c r="AI115" s="1"/>
  <c r="AE116"/>
  <c r="AH117"/>
  <c r="AI117" s="1"/>
  <c r="AE118"/>
  <c r="AH119"/>
  <c r="AI119" s="1"/>
  <c r="AE120"/>
  <c r="AH121"/>
  <c r="AI121" s="1"/>
  <c r="AE122"/>
  <c r="AH123"/>
  <c r="AI123" s="1"/>
  <c r="AE124"/>
  <c r="AH125"/>
  <c r="AI125" s="1"/>
  <c r="AE126"/>
  <c r="AH127"/>
  <c r="AI127" s="1"/>
  <c r="AE128"/>
  <c r="AH129"/>
  <c r="AI129" s="1"/>
  <c r="AE130"/>
  <c r="AH131"/>
  <c r="AI131" s="1"/>
  <c r="AE132"/>
  <c r="AH133"/>
  <c r="AI133" s="1"/>
  <c r="AE134"/>
  <c r="AH135"/>
  <c r="AI135" s="1"/>
  <c r="AE136"/>
  <c r="AH137"/>
  <c r="AI137" s="1"/>
  <c r="AE138"/>
  <c r="AH139"/>
  <c r="AI139" s="1"/>
  <c r="AE140"/>
  <c r="AE142"/>
  <c r="AE144"/>
  <c r="AE146"/>
  <c r="AE148"/>
  <c r="AE150"/>
  <c r="AE152"/>
  <c r="AE154"/>
  <c r="AE156"/>
  <c r="AE158"/>
  <c r="AE160"/>
  <c r="AE162"/>
  <c r="AE164"/>
  <c r="AH165"/>
  <c r="AI165" s="1"/>
  <c r="AE166"/>
  <c r="AH167"/>
  <c r="AI167" s="1"/>
  <c r="AE168"/>
  <c r="AE170"/>
  <c r="AH171"/>
  <c r="AI171" s="1"/>
  <c r="AE172"/>
  <c r="AE174"/>
  <c r="AE176"/>
  <c r="AH177"/>
  <c r="AI177" s="1"/>
  <c r="AE178"/>
  <c r="AE180"/>
  <c r="AE182"/>
  <c r="AE184"/>
  <c r="AE186"/>
  <c r="AE188"/>
  <c r="CB190" i="10"/>
  <c r="CC4"/>
  <c r="P1847" i="11"/>
  <c r="P1826"/>
  <c r="P1827" s="1"/>
  <c r="P1778"/>
  <c r="CC179" i="10"/>
  <c r="CC135"/>
  <c r="CC131"/>
  <c r="CC127"/>
  <c r="CC123"/>
  <c r="CC119"/>
  <c r="CC115"/>
  <c r="CC111"/>
  <c r="CC107"/>
  <c r="CC103"/>
  <c r="CC99"/>
  <c r="CC95"/>
  <c r="CC91"/>
  <c r="CC87"/>
  <c r="CC83"/>
  <c r="BY4"/>
  <c r="P1748" i="11"/>
  <c r="P1704"/>
  <c r="P1730"/>
  <c r="CC184" i="10"/>
  <c r="CC180"/>
  <c r="CC178"/>
  <c r="CC175"/>
  <c r="CC173"/>
  <c r="CC171"/>
  <c r="CC169"/>
  <c r="CC167"/>
  <c r="CC165"/>
  <c r="CC163"/>
  <c r="CC161"/>
  <c r="CC159"/>
  <c r="CC157"/>
  <c r="CC155"/>
  <c r="CC153"/>
  <c r="CC151"/>
  <c r="CC149"/>
  <c r="CC147"/>
  <c r="CC145"/>
  <c r="CC143"/>
  <c r="CC141"/>
  <c r="CC139"/>
  <c r="CC137"/>
  <c r="CC134"/>
  <c r="CC132"/>
  <c r="CC130"/>
  <c r="CC128"/>
  <c r="CC126"/>
  <c r="CC124"/>
  <c r="CC122"/>
  <c r="CC120"/>
  <c r="CC118"/>
  <c r="CC116"/>
  <c r="CC114"/>
  <c r="CC112"/>
  <c r="CC110"/>
  <c r="CC108"/>
  <c r="CC106"/>
  <c r="CC104"/>
  <c r="CC102"/>
  <c r="CC100"/>
  <c r="CC98"/>
  <c r="CC96"/>
  <c r="CC94"/>
  <c r="CC92"/>
  <c r="CC90"/>
  <c r="CC88"/>
  <c r="CC86"/>
  <c r="CC84"/>
  <c r="CC82"/>
  <c r="CC80"/>
  <c r="CC78"/>
  <c r="CC76"/>
  <c r="CC74"/>
  <c r="CC72"/>
  <c r="CC70"/>
  <c r="CC68"/>
  <c r="CC66"/>
  <c r="CC64"/>
  <c r="CC62"/>
  <c r="CC60"/>
  <c r="CC58"/>
  <c r="CC56"/>
  <c r="CC54"/>
  <c r="CC52"/>
  <c r="CC50"/>
  <c r="CC48"/>
  <c r="CC46"/>
  <c r="CC44"/>
  <c r="CC42"/>
  <c r="CC40"/>
  <c r="CC38"/>
  <c r="CC36"/>
  <c r="CC34"/>
  <c r="CC32"/>
  <c r="CC30"/>
  <c r="CC28"/>
  <c r="CC26"/>
  <c r="CC24"/>
  <c r="CC22"/>
  <c r="CC20"/>
  <c r="CC18"/>
  <c r="CC16"/>
  <c r="CC14"/>
  <c r="CC12"/>
  <c r="CC10"/>
  <c r="CC8"/>
  <c r="P1672" i="11"/>
  <c r="P1652"/>
  <c r="P1624"/>
  <c r="E769" i="13" l="1"/>
  <c r="F769" s="1"/>
  <c r="AC574"/>
  <c r="AC575" s="1"/>
  <c r="AF574"/>
  <c r="AG574"/>
  <c r="AE382"/>
  <c r="AE383" s="1"/>
  <c r="AH382"/>
  <c r="AI382"/>
  <c r="AE190"/>
  <c r="AE191" s="1"/>
  <c r="AH190"/>
  <c r="AI190"/>
  <c r="BY190" i="10"/>
  <c r="BY191" s="1"/>
  <c r="CC6"/>
  <c r="CC190" s="1"/>
  <c r="AJ382" i="13" l="1"/>
  <c r="CD190" i="10"/>
  <c r="AH574" i="13"/>
  <c r="AJ190"/>
  <c r="P1590" i="11"/>
  <c r="P1589"/>
  <c r="P1588"/>
  <c r="P1587"/>
  <c r="P1586"/>
  <c r="P1585"/>
  <c r="P1584"/>
  <c r="P1569"/>
  <c r="P1568"/>
  <c r="P1567"/>
  <c r="P1566"/>
  <c r="P1565"/>
  <c r="P1564"/>
  <c r="P1563"/>
  <c r="P1562"/>
  <c r="P1561"/>
  <c r="P1560"/>
  <c r="P1546"/>
  <c r="P1545"/>
  <c r="P1544"/>
  <c r="P1543"/>
  <c r="P1542"/>
  <c r="P1541"/>
  <c r="P1540"/>
  <c r="P1539"/>
  <c r="P1538"/>
  <c r="P1537"/>
  <c r="P1536"/>
  <c r="P1535"/>
  <c r="P1534"/>
  <c r="P1493"/>
  <c r="P1490"/>
  <c r="P1512"/>
  <c r="P1513"/>
  <c r="P1570" l="1"/>
  <c r="P1571" s="1"/>
  <c r="P1591"/>
  <c r="P1547"/>
  <c r="P1548" s="1"/>
  <c r="P1518" l="1"/>
  <c r="P1517"/>
  <c r="P1516"/>
  <c r="P1515"/>
  <c r="P1514"/>
  <c r="P1511"/>
  <c r="P1510"/>
  <c r="P1496"/>
  <c r="P1495"/>
  <c r="P1494"/>
  <c r="P1492"/>
  <c r="P1489"/>
  <c r="P1488"/>
  <c r="P1487"/>
  <c r="P1486"/>
  <c r="P1485"/>
  <c r="P1484"/>
  <c r="P1470"/>
  <c r="P1469"/>
  <c r="P1468"/>
  <c r="P1467"/>
  <c r="P1466"/>
  <c r="P1464"/>
  <c r="P1463"/>
  <c r="P1462"/>
  <c r="P1461"/>
  <c r="P1460"/>
  <c r="P1459"/>
  <c r="P1458"/>
  <c r="P1457"/>
  <c r="P1456"/>
  <c r="P1455"/>
  <c r="P1454"/>
  <c r="P1519" l="1"/>
  <c r="P1471"/>
  <c r="P1472" s="1"/>
  <c r="P1497"/>
  <c r="P1498" s="1"/>
  <c r="P1392"/>
  <c r="P1439" l="1"/>
  <c r="P1438"/>
  <c r="P1437"/>
  <c r="P1436"/>
  <c r="P1435"/>
  <c r="P1434"/>
  <c r="P1420"/>
  <c r="P1419"/>
  <c r="P1418"/>
  <c r="P1417"/>
  <c r="P1416"/>
  <c r="P1415"/>
  <c r="P1401"/>
  <c r="P1400"/>
  <c r="P1399"/>
  <c r="P1398"/>
  <c r="P1397"/>
  <c r="P1396"/>
  <c r="P1395"/>
  <c r="P1394"/>
  <c r="P1393"/>
  <c r="P1391"/>
  <c r="P1390"/>
  <c r="P1389"/>
  <c r="P1388"/>
  <c r="P1440" l="1"/>
  <c r="P1421"/>
  <c r="P1422" s="1"/>
  <c r="P1402"/>
  <c r="P1403" s="1"/>
  <c r="P1373"/>
  <c r="P1372"/>
  <c r="P1371"/>
  <c r="P1370"/>
  <c r="P1369"/>
  <c r="P1368"/>
  <c r="P1367"/>
  <c r="P1354"/>
  <c r="P1353"/>
  <c r="P1352"/>
  <c r="P1351"/>
  <c r="P1350"/>
  <c r="P1349"/>
  <c r="P1348"/>
  <c r="P1347"/>
  <c r="P1346"/>
  <c r="P1345"/>
  <c r="P1344"/>
  <c r="P1343"/>
  <c r="P1342"/>
  <c r="P1341"/>
  <c r="P1327"/>
  <c r="P1326"/>
  <c r="P1325"/>
  <c r="P1324"/>
  <c r="P1323"/>
  <c r="P1322"/>
  <c r="P1321"/>
  <c r="P1320"/>
  <c r="P1319"/>
  <c r="Q1319" s="1"/>
  <c r="P1318"/>
  <c r="P1317"/>
  <c r="P1316"/>
  <c r="P1315"/>
  <c r="P1314"/>
  <c r="P1313"/>
  <c r="P1312"/>
  <c r="P1311"/>
  <c r="P1310"/>
  <c r="P1297"/>
  <c r="P1296"/>
  <c r="P1295"/>
  <c r="P1294"/>
  <c r="P1293"/>
  <c r="P1292"/>
  <c r="P1291"/>
  <c r="P1278"/>
  <c r="P1277"/>
  <c r="P1276"/>
  <c r="P1275"/>
  <c r="P1274"/>
  <c r="P1273"/>
  <c r="P1272"/>
  <c r="P1271"/>
  <c r="P1270"/>
  <c r="P1269"/>
  <c r="P1268"/>
  <c r="P1267"/>
  <c r="P1266"/>
  <c r="P1265"/>
  <c r="P1252"/>
  <c r="P1251"/>
  <c r="P1250"/>
  <c r="P1249"/>
  <c r="P1248"/>
  <c r="P1247"/>
  <c r="P1246"/>
  <c r="P1245"/>
  <c r="P1244"/>
  <c r="P1243"/>
  <c r="P1242"/>
  <c r="P1241"/>
  <c r="P1240"/>
  <c r="P1239"/>
  <c r="P1238"/>
  <c r="P1237"/>
  <c r="P1236"/>
  <c r="P1235"/>
  <c r="P1222"/>
  <c r="P1221"/>
  <c r="P1220"/>
  <c r="P1219"/>
  <c r="P1218"/>
  <c r="P1217"/>
  <c r="P1216"/>
  <c r="P1215"/>
  <c r="P1202"/>
  <c r="P1201"/>
  <c r="P1200"/>
  <c r="P1199"/>
  <c r="P1198"/>
  <c r="P1197"/>
  <c r="P1196"/>
  <c r="P1195"/>
  <c r="P1194"/>
  <c r="P1193"/>
  <c r="P1192"/>
  <c r="P1191"/>
  <c r="P1190"/>
  <c r="P1176"/>
  <c r="P1175"/>
  <c r="P1174"/>
  <c r="P1173"/>
  <c r="P1172"/>
  <c r="P1171"/>
  <c r="P1170"/>
  <c r="P1169"/>
  <c r="P1168"/>
  <c r="P1167"/>
  <c r="P1166"/>
  <c r="P1165"/>
  <c r="P1164"/>
  <c r="P1163"/>
  <c r="P1162"/>
  <c r="P1161"/>
  <c r="P1160"/>
  <c r="P1159"/>
  <c r="P1158"/>
  <c r="P1157"/>
  <c r="P1156"/>
  <c r="P1155"/>
  <c r="P1154"/>
  <c r="P1153"/>
  <c r="P1152"/>
  <c r="P1151"/>
  <c r="P1138"/>
  <c r="P1137"/>
  <c r="P1136"/>
  <c r="P1135"/>
  <c r="P1134"/>
  <c r="P1133"/>
  <c r="P1118"/>
  <c r="P1117"/>
  <c r="P1116"/>
  <c r="P1115"/>
  <c r="P1114"/>
  <c r="P1113"/>
  <c r="P1099"/>
  <c r="P1098"/>
  <c r="P1097"/>
  <c r="P1096"/>
  <c r="P1095"/>
  <c r="P1094"/>
  <c r="P1093"/>
  <c r="P1092"/>
  <c r="P1091"/>
  <c r="P1090"/>
  <c r="P1089"/>
  <c r="P1088"/>
  <c r="P1087"/>
  <c r="P1086"/>
  <c r="P1072"/>
  <c r="P1071"/>
  <c r="P1070"/>
  <c r="P1069"/>
  <c r="P1068"/>
  <c r="P1067"/>
  <c r="P1066"/>
  <c r="P1065"/>
  <c r="P1064"/>
  <c r="P1050"/>
  <c r="P1049"/>
  <c r="P1048"/>
  <c r="P1047"/>
  <c r="P1046"/>
  <c r="P1045"/>
  <c r="P1044"/>
  <c r="P1043"/>
  <c r="P1042"/>
  <c r="P1041"/>
  <c r="P1040"/>
  <c r="P1039"/>
  <c r="P1038"/>
  <c r="P1037"/>
  <c r="P1036"/>
  <c r="P1035"/>
  <c r="P1034"/>
  <c r="P1020"/>
  <c r="P1019"/>
  <c r="P1018"/>
  <c r="P1017"/>
  <c r="P1016"/>
  <c r="P1015"/>
  <c r="P1014"/>
  <c r="P1013"/>
  <c r="P1012"/>
  <c r="P1011"/>
  <c r="P1010"/>
  <c r="P1009"/>
  <c r="P1008"/>
  <c r="P1007"/>
  <c r="P1006"/>
  <c r="P1005"/>
  <c r="P1004"/>
  <c r="P1003"/>
  <c r="P990"/>
  <c r="P989"/>
  <c r="P988"/>
  <c r="P987"/>
  <c r="P985"/>
  <c r="P984"/>
  <c r="P970"/>
  <c r="P969"/>
  <c r="P968"/>
  <c r="P967"/>
  <c r="P966"/>
  <c r="P965"/>
  <c r="P963"/>
  <c r="P962"/>
  <c r="P961"/>
  <c r="P960"/>
  <c r="P959"/>
  <c r="P958"/>
  <c r="P957"/>
  <c r="P943"/>
  <c r="P942"/>
  <c r="P941"/>
  <c r="P940"/>
  <c r="P939"/>
  <c r="P938"/>
  <c r="P937"/>
  <c r="P936"/>
  <c r="P935"/>
  <c r="P934"/>
  <c r="P933"/>
  <c r="P932"/>
  <c r="P931"/>
  <c r="P930"/>
  <c r="P929"/>
  <c r="P928"/>
  <c r="P927"/>
  <c r="P926"/>
  <c r="P912"/>
  <c r="P911"/>
  <c r="P910"/>
  <c r="P909"/>
  <c r="P908"/>
  <c r="P907"/>
  <c r="P906"/>
  <c r="P905"/>
  <c r="P904"/>
  <c r="P891"/>
  <c r="P890"/>
  <c r="P889"/>
  <c r="P888"/>
  <c r="P887"/>
  <c r="P886"/>
  <c r="P885"/>
  <c r="P884"/>
  <c r="P883"/>
  <c r="P882"/>
  <c r="P881"/>
  <c r="P880"/>
  <c r="P879"/>
  <c r="P878"/>
  <c r="P865"/>
  <c r="P864"/>
  <c r="P863"/>
  <c r="P862"/>
  <c r="P861"/>
  <c r="P860"/>
  <c r="P859"/>
  <c r="P858"/>
  <c r="P857"/>
  <c r="P856"/>
  <c r="P855"/>
  <c r="P854"/>
  <c r="P853"/>
  <c r="P852"/>
  <c r="P851"/>
  <c r="P850"/>
  <c r="P849"/>
  <c r="P848"/>
  <c r="P847"/>
  <c r="P846"/>
  <c r="P845"/>
  <c r="P844"/>
  <c r="P843"/>
  <c r="P830"/>
  <c r="P829"/>
  <c r="P828"/>
  <c r="P827"/>
  <c r="P826"/>
  <c r="P825"/>
  <c r="P824"/>
  <c r="P823"/>
  <c r="P822"/>
  <c r="P808"/>
  <c r="P807"/>
  <c r="P806"/>
  <c r="P805"/>
  <c r="P804"/>
  <c r="P803"/>
  <c r="P802"/>
  <c r="P801"/>
  <c r="P800"/>
  <c r="P799"/>
  <c r="P798"/>
  <c r="P797"/>
  <c r="P796"/>
  <c r="P795"/>
  <c r="P794"/>
  <c r="P793"/>
  <c r="P792"/>
  <c r="P778"/>
  <c r="P777"/>
  <c r="P776"/>
  <c r="P775"/>
  <c r="P774"/>
  <c r="P773"/>
  <c r="P772"/>
  <c r="P771"/>
  <c r="P770"/>
  <c r="P769"/>
  <c r="P768"/>
  <c r="P767"/>
  <c r="P766"/>
  <c r="P765"/>
  <c r="P764"/>
  <c r="P763"/>
  <c r="P762"/>
  <c r="P761"/>
  <c r="P760"/>
  <c r="P746"/>
  <c r="P745"/>
  <c r="P744"/>
  <c r="P743"/>
  <c r="P741"/>
  <c r="P740"/>
  <c r="P738"/>
  <c r="P737"/>
  <c r="P723"/>
  <c r="P722"/>
  <c r="P721"/>
  <c r="P720"/>
  <c r="P719"/>
  <c r="P718"/>
  <c r="P716"/>
  <c r="P715"/>
  <c r="P714"/>
  <c r="P712"/>
  <c r="P711"/>
  <c r="P697"/>
  <c r="P696"/>
  <c r="P695"/>
  <c r="P694"/>
  <c r="P693"/>
  <c r="P691"/>
  <c r="P689"/>
  <c r="P688"/>
  <c r="P687"/>
  <c r="P686"/>
  <c r="P685"/>
  <c r="P684"/>
  <c r="P683"/>
  <c r="P682"/>
  <c r="P668"/>
  <c r="P667"/>
  <c r="P666"/>
  <c r="P665"/>
  <c r="P664"/>
  <c r="P663"/>
  <c r="P662"/>
  <c r="P661"/>
  <c r="P660"/>
  <c r="P659"/>
  <c r="P658"/>
  <c r="P657"/>
  <c r="P642"/>
  <c r="P641"/>
  <c r="P640"/>
  <c r="P639"/>
  <c r="P638"/>
  <c r="P637"/>
  <c r="P636"/>
  <c r="P635"/>
  <c r="P634"/>
  <c r="P633"/>
  <c r="P632"/>
  <c r="P631"/>
  <c r="P617"/>
  <c r="P616"/>
  <c r="P615"/>
  <c r="P614"/>
  <c r="P613"/>
  <c r="P612"/>
  <c r="P611"/>
  <c r="P610"/>
  <c r="P609"/>
  <c r="P608"/>
  <c r="P607"/>
  <c r="P606"/>
  <c r="P605"/>
  <c r="P604"/>
  <c r="P603"/>
  <c r="P602"/>
  <c r="P601"/>
  <c r="P600"/>
  <c r="P599"/>
  <c r="P598"/>
  <c r="P597"/>
  <c r="P596"/>
  <c r="P595"/>
  <c r="P594"/>
  <c r="P593"/>
  <c r="P592"/>
  <c r="P578"/>
  <c r="P577"/>
  <c r="P576"/>
  <c r="P575"/>
  <c r="P574"/>
  <c r="P573"/>
  <c r="P572"/>
  <c r="P571"/>
  <c r="P557"/>
  <c r="P556"/>
  <c r="P555"/>
  <c r="P554"/>
  <c r="P553"/>
  <c r="P552"/>
  <c r="P551"/>
  <c r="P550"/>
  <c r="P536"/>
  <c r="P535"/>
  <c r="P534"/>
  <c r="P533"/>
  <c r="P532"/>
  <c r="P531"/>
  <c r="P530"/>
  <c r="P529"/>
  <c r="P528"/>
  <c r="P527"/>
  <c r="P526"/>
  <c r="P525"/>
  <c r="P524"/>
  <c r="P523"/>
  <c r="P522"/>
  <c r="P521"/>
  <c r="P520"/>
  <c r="P519"/>
  <c r="P518"/>
  <c r="P517"/>
  <c r="P516"/>
  <c r="P515"/>
  <c r="P514"/>
  <c r="P513"/>
  <c r="P498"/>
  <c r="P497"/>
  <c r="P496"/>
  <c r="P495"/>
  <c r="P494"/>
  <c r="P493"/>
  <c r="P491"/>
  <c r="P490"/>
  <c r="P489"/>
  <c r="P475"/>
  <c r="P474"/>
  <c r="P473"/>
  <c r="P472"/>
  <c r="P471"/>
  <c r="P470"/>
  <c r="P469"/>
  <c r="P467"/>
  <c r="P466"/>
  <c r="P465"/>
  <c r="P464"/>
  <c r="P463"/>
  <c r="P462"/>
  <c r="P461"/>
  <c r="P447"/>
  <c r="P446"/>
  <c r="P445"/>
  <c r="P444"/>
  <c r="P443"/>
  <c r="P442"/>
  <c r="P441"/>
  <c r="P440"/>
  <c r="P439"/>
  <c r="P437"/>
  <c r="P436"/>
  <c r="P435"/>
  <c r="P434"/>
  <c r="P433"/>
  <c r="P432"/>
  <c r="P431"/>
  <c r="P430"/>
  <c r="P429"/>
  <c r="P414"/>
  <c r="P413"/>
  <c r="P412"/>
  <c r="P411"/>
  <c r="P410"/>
  <c r="P409"/>
  <c r="P408"/>
  <c r="P394"/>
  <c r="P393"/>
  <c r="P392"/>
  <c r="P391"/>
  <c r="P390"/>
  <c r="P389"/>
  <c r="P388"/>
  <c r="P387"/>
  <c r="P386"/>
  <c r="P385"/>
  <c r="P384"/>
  <c r="P370"/>
  <c r="P369"/>
  <c r="P368"/>
  <c r="P367"/>
  <c r="P366"/>
  <c r="P365"/>
  <c r="P364"/>
  <c r="P363"/>
  <c r="P362"/>
  <c r="P361"/>
  <c r="P360"/>
  <c r="P359"/>
  <c r="P358"/>
  <c r="P357"/>
  <c r="P356"/>
  <c r="P355"/>
  <c r="P354"/>
  <c r="P353"/>
  <c r="P352"/>
  <c r="P351"/>
  <c r="P337"/>
  <c r="P336"/>
  <c r="P335"/>
  <c r="P334"/>
  <c r="P333"/>
  <c r="P332"/>
  <c r="P331"/>
  <c r="P317"/>
  <c r="P316"/>
  <c r="P315"/>
  <c r="P314"/>
  <c r="P313"/>
  <c r="P312"/>
  <c r="P311"/>
  <c r="P310"/>
  <c r="P309"/>
  <c r="P308"/>
  <c r="P307"/>
  <c r="P306"/>
  <c r="P305"/>
  <c r="P304"/>
  <c r="P303"/>
  <c r="P289"/>
  <c r="P288"/>
  <c r="P287"/>
  <c r="P286"/>
  <c r="P285"/>
  <c r="P284"/>
  <c r="P283"/>
  <c r="P282"/>
  <c r="P281"/>
  <c r="P280"/>
  <c r="P279"/>
  <c r="P278"/>
  <c r="P277"/>
  <c r="P276"/>
  <c r="P275"/>
  <c r="P274"/>
  <c r="P273"/>
  <c r="P272"/>
  <c r="P271"/>
  <c r="P270"/>
  <c r="P269"/>
  <c r="P268"/>
  <c r="P267"/>
  <c r="P266"/>
  <c r="P265"/>
  <c r="P251"/>
  <c r="P250"/>
  <c r="P249"/>
  <c r="P248"/>
  <c r="P247"/>
  <c r="P246"/>
  <c r="P245"/>
  <c r="P232"/>
  <c r="P231"/>
  <c r="P230"/>
  <c r="P229"/>
  <c r="P228"/>
  <c r="P227"/>
  <c r="P226"/>
  <c r="P213"/>
  <c r="P212"/>
  <c r="P211"/>
  <c r="P210"/>
  <c r="P209"/>
  <c r="P208"/>
  <c r="P207"/>
  <c r="P206"/>
  <c r="P205"/>
  <c r="P204"/>
  <c r="P203"/>
  <c r="P202"/>
  <c r="P201"/>
  <c r="P200"/>
  <c r="P199"/>
  <c r="P186"/>
  <c r="P185"/>
  <c r="P184"/>
  <c r="P183"/>
  <c r="P182"/>
  <c r="P181"/>
  <c r="P180"/>
  <c r="P179"/>
  <c r="P178"/>
  <c r="P177"/>
  <c r="P176"/>
  <c r="P175"/>
  <c r="P162"/>
  <c r="P161"/>
  <c r="P160"/>
  <c r="P159"/>
  <c r="P158"/>
  <c r="P157"/>
  <c r="P156"/>
  <c r="P155"/>
  <c r="P154"/>
  <c r="P153"/>
  <c r="P152"/>
  <c r="P151"/>
  <c r="P150"/>
  <c r="P149"/>
  <c r="P148"/>
  <c r="P147"/>
  <c r="P134"/>
  <c r="P133"/>
  <c r="P132"/>
  <c r="P131"/>
  <c r="P130"/>
  <c r="P129"/>
  <c r="P128"/>
  <c r="P127"/>
  <c r="P126"/>
  <c r="P125"/>
  <c r="P124"/>
  <c r="P123"/>
  <c r="P122"/>
  <c r="P121"/>
  <c r="P120"/>
  <c r="P119"/>
  <c r="P118"/>
  <c r="P117"/>
  <c r="P116"/>
  <c r="P115"/>
  <c r="P114"/>
  <c r="P113"/>
  <c r="P112"/>
  <c r="P99"/>
  <c r="P98"/>
  <c r="P97"/>
  <c r="P96"/>
  <c r="P95"/>
  <c r="P94"/>
  <c r="P93"/>
  <c r="P92"/>
  <c r="P91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747" l="1"/>
  <c r="P809"/>
  <c r="P913"/>
  <c r="P944"/>
  <c r="P1073"/>
  <c r="P1120"/>
  <c r="P1279"/>
  <c r="P499"/>
  <c r="P537"/>
  <c r="P538" s="1"/>
  <c r="P558"/>
  <c r="P559" s="1"/>
  <c r="P579"/>
  <c r="P79"/>
  <c r="P80" s="1"/>
  <c r="P100"/>
  <c r="P163"/>
  <c r="P164" s="1"/>
  <c r="P187"/>
  <c r="P214"/>
  <c r="P215" s="1"/>
  <c r="P371"/>
  <c r="P372" s="1"/>
  <c r="P395"/>
  <c r="P396" s="1"/>
  <c r="P476"/>
  <c r="P478" s="1"/>
  <c r="P724"/>
  <c r="P779"/>
  <c r="P780" s="1"/>
  <c r="P831"/>
  <c r="P892"/>
  <c r="P991"/>
  <c r="P1021"/>
  <c r="P1100"/>
  <c r="P1203"/>
  <c r="P1204" s="1"/>
  <c r="P135"/>
  <c r="P136" s="1"/>
  <c r="P290"/>
  <c r="P291" s="1"/>
  <c r="P318"/>
  <c r="P319" s="1"/>
  <c r="P338"/>
  <c r="P618"/>
  <c r="P619" s="1"/>
  <c r="P643"/>
  <c r="P644" s="1"/>
  <c r="P669"/>
  <c r="P698"/>
  <c r="P699" s="1"/>
  <c r="P866"/>
  <c r="P867" s="1"/>
  <c r="P971"/>
  <c r="P1223"/>
  <c r="P1328"/>
  <c r="P1329" s="1"/>
  <c r="P1355"/>
  <c r="P45"/>
  <c r="P46" s="1"/>
  <c r="P233"/>
  <c r="P234" s="1"/>
  <c r="P252"/>
  <c r="P415"/>
  <c r="P448"/>
  <c r="P449" s="1"/>
  <c r="P1051"/>
  <c r="P1139"/>
  <c r="P1177"/>
  <c r="P1178" s="1"/>
  <c r="P1253"/>
  <c r="P1298"/>
  <c r="P1374"/>
  <c r="J405" i="9" l="1"/>
  <c r="P528"/>
  <c r="R858" i="8"/>
  <c r="R256"/>
  <c r="P42" i="9" l="1"/>
  <c r="M42"/>
  <c r="N527" l="1"/>
  <c r="L527"/>
  <c r="J527"/>
  <c r="H527"/>
  <c r="F527"/>
  <c r="D527"/>
  <c r="N526"/>
  <c r="L526"/>
  <c r="J526"/>
  <c r="H526"/>
  <c r="F526"/>
  <c r="D526"/>
  <c r="N525"/>
  <c r="L525"/>
  <c r="J525"/>
  <c r="H525"/>
  <c r="F525"/>
  <c r="D525"/>
  <c r="N524"/>
  <c r="L524"/>
  <c r="J524"/>
  <c r="H524"/>
  <c r="F524"/>
  <c r="D524"/>
  <c r="N523"/>
  <c r="L523"/>
  <c r="J523"/>
  <c r="H523"/>
  <c r="F523"/>
  <c r="D523"/>
  <c r="N522"/>
  <c r="L522"/>
  <c r="J522"/>
  <c r="H522"/>
  <c r="F522"/>
  <c r="D522"/>
  <c r="N521"/>
  <c r="L521"/>
  <c r="J521"/>
  <c r="H521"/>
  <c r="F521"/>
  <c r="D521"/>
  <c r="N520"/>
  <c r="L520"/>
  <c r="J520"/>
  <c r="H520"/>
  <c r="F520"/>
  <c r="D520"/>
  <c r="N519"/>
  <c r="L519"/>
  <c r="J519"/>
  <c r="H519"/>
  <c r="F519"/>
  <c r="D519"/>
  <c r="N518"/>
  <c r="L518"/>
  <c r="J518"/>
  <c r="H518"/>
  <c r="F518"/>
  <c r="D518"/>
  <c r="N517"/>
  <c r="L517"/>
  <c r="J517"/>
  <c r="H517"/>
  <c r="F517"/>
  <c r="D517"/>
  <c r="N516"/>
  <c r="L516"/>
  <c r="J516"/>
  <c r="H516"/>
  <c r="F516"/>
  <c r="D516"/>
  <c r="N515"/>
  <c r="L515"/>
  <c r="J515"/>
  <c r="H515"/>
  <c r="F515"/>
  <c r="D515"/>
  <c r="N514"/>
  <c r="L514"/>
  <c r="J514"/>
  <c r="H514"/>
  <c r="F514"/>
  <c r="D514"/>
  <c r="N513"/>
  <c r="L513"/>
  <c r="J513"/>
  <c r="H513"/>
  <c r="F513"/>
  <c r="D513"/>
  <c r="N512"/>
  <c r="L512"/>
  <c r="J512"/>
  <c r="H512"/>
  <c r="F512"/>
  <c r="D512"/>
  <c r="N511"/>
  <c r="L511"/>
  <c r="J511"/>
  <c r="H511"/>
  <c r="F511"/>
  <c r="D511"/>
  <c r="N510"/>
  <c r="L510"/>
  <c r="J510"/>
  <c r="H510"/>
  <c r="F510"/>
  <c r="D510"/>
  <c r="N509"/>
  <c r="L509"/>
  <c r="J509"/>
  <c r="H509"/>
  <c r="F509"/>
  <c r="D509"/>
  <c r="N508"/>
  <c r="L508"/>
  <c r="J508"/>
  <c r="H508"/>
  <c r="F508"/>
  <c r="D508"/>
  <c r="N507"/>
  <c r="L507"/>
  <c r="J507"/>
  <c r="H507"/>
  <c r="F507"/>
  <c r="D507"/>
  <c r="N506"/>
  <c r="L506"/>
  <c r="J506"/>
  <c r="H506"/>
  <c r="F506"/>
  <c r="D506"/>
  <c r="N505"/>
  <c r="L505"/>
  <c r="J505"/>
  <c r="H505"/>
  <c r="F505"/>
  <c r="D505"/>
  <c r="N504"/>
  <c r="L504"/>
  <c r="J504"/>
  <c r="H504"/>
  <c r="F504"/>
  <c r="D504"/>
  <c r="N503"/>
  <c r="L503"/>
  <c r="J503"/>
  <c r="H503"/>
  <c r="F503"/>
  <c r="D503"/>
  <c r="N502"/>
  <c r="L502"/>
  <c r="J502"/>
  <c r="H502"/>
  <c r="F502"/>
  <c r="D502"/>
  <c r="N501"/>
  <c r="L501"/>
  <c r="J501"/>
  <c r="H501"/>
  <c r="F501"/>
  <c r="D501"/>
  <c r="N500"/>
  <c r="L500"/>
  <c r="J500"/>
  <c r="H500"/>
  <c r="F500"/>
  <c r="D500"/>
  <c r="N499"/>
  <c r="L499"/>
  <c r="J499"/>
  <c r="H499"/>
  <c r="F499"/>
  <c r="D499"/>
  <c r="N498"/>
  <c r="L498"/>
  <c r="J498"/>
  <c r="H498"/>
  <c r="F498"/>
  <c r="D498"/>
  <c r="N497"/>
  <c r="L497"/>
  <c r="J497"/>
  <c r="H497"/>
  <c r="F497"/>
  <c r="D497"/>
  <c r="N496"/>
  <c r="L496"/>
  <c r="J496"/>
  <c r="H496"/>
  <c r="F496"/>
  <c r="D496"/>
  <c r="N495"/>
  <c r="L495"/>
  <c r="J495"/>
  <c r="H495"/>
  <c r="F495"/>
  <c r="D495"/>
  <c r="N494"/>
  <c r="L494"/>
  <c r="J494"/>
  <c r="H494"/>
  <c r="F494"/>
  <c r="D494"/>
  <c r="N493"/>
  <c r="L493"/>
  <c r="J493"/>
  <c r="H493"/>
  <c r="F493"/>
  <c r="D493"/>
  <c r="N492"/>
  <c r="L492"/>
  <c r="J492"/>
  <c r="H492"/>
  <c r="F492"/>
  <c r="D492"/>
  <c r="N491"/>
  <c r="L491"/>
  <c r="J491"/>
  <c r="H491"/>
  <c r="F491"/>
  <c r="D491"/>
  <c r="N490"/>
  <c r="L490"/>
  <c r="J490"/>
  <c r="H490"/>
  <c r="F490"/>
  <c r="D490"/>
  <c r="N489"/>
  <c r="L489"/>
  <c r="J489"/>
  <c r="H489"/>
  <c r="F489"/>
  <c r="D489"/>
  <c r="N488"/>
  <c r="L488"/>
  <c r="J488"/>
  <c r="H488"/>
  <c r="F488"/>
  <c r="D488"/>
  <c r="N487"/>
  <c r="L487"/>
  <c r="J487"/>
  <c r="H487"/>
  <c r="F487"/>
  <c r="D487"/>
  <c r="N486"/>
  <c r="L486"/>
  <c r="J486"/>
  <c r="H486"/>
  <c r="F486"/>
  <c r="D486"/>
  <c r="N485"/>
  <c r="L485"/>
  <c r="J485"/>
  <c r="H485"/>
  <c r="F485"/>
  <c r="D485"/>
  <c r="N484"/>
  <c r="L484"/>
  <c r="J484"/>
  <c r="H484"/>
  <c r="F484"/>
  <c r="D484"/>
  <c r="N483"/>
  <c r="L483"/>
  <c r="J483"/>
  <c r="H483"/>
  <c r="F483"/>
  <c r="D483"/>
  <c r="N482"/>
  <c r="L482"/>
  <c r="J482"/>
  <c r="H482"/>
  <c r="F482"/>
  <c r="D482"/>
  <c r="N481"/>
  <c r="L481"/>
  <c r="J481"/>
  <c r="H481"/>
  <c r="F481"/>
  <c r="D481"/>
  <c r="N480"/>
  <c r="L480"/>
  <c r="J480"/>
  <c r="H480"/>
  <c r="F480"/>
  <c r="D480"/>
  <c r="N479"/>
  <c r="L479"/>
  <c r="J479"/>
  <c r="H479"/>
  <c r="F479"/>
  <c r="D479"/>
  <c r="N478"/>
  <c r="L478"/>
  <c r="J478"/>
  <c r="H478"/>
  <c r="F478"/>
  <c r="D478"/>
  <c r="N477"/>
  <c r="L477"/>
  <c r="J477"/>
  <c r="H477"/>
  <c r="F477"/>
  <c r="D477"/>
  <c r="N476"/>
  <c r="L476"/>
  <c r="J476"/>
  <c r="H476"/>
  <c r="F476"/>
  <c r="D476"/>
  <c r="N475"/>
  <c r="L475"/>
  <c r="J475"/>
  <c r="H475"/>
  <c r="F475"/>
  <c r="D475"/>
  <c r="N474"/>
  <c r="L474"/>
  <c r="J474"/>
  <c r="H474"/>
  <c r="F474"/>
  <c r="D474"/>
  <c r="N473"/>
  <c r="L473"/>
  <c r="J473"/>
  <c r="H473"/>
  <c r="F473"/>
  <c r="D473"/>
  <c r="N472"/>
  <c r="L472"/>
  <c r="J472"/>
  <c r="H472"/>
  <c r="F472"/>
  <c r="D472"/>
  <c r="N471"/>
  <c r="L471"/>
  <c r="J471"/>
  <c r="H471"/>
  <c r="F471"/>
  <c r="D471"/>
  <c r="N470"/>
  <c r="L470"/>
  <c r="J470"/>
  <c r="H470"/>
  <c r="F470"/>
  <c r="D470"/>
  <c r="N469"/>
  <c r="L469"/>
  <c r="J469"/>
  <c r="H469"/>
  <c r="F469"/>
  <c r="D469"/>
  <c r="N468"/>
  <c r="L468"/>
  <c r="J468"/>
  <c r="H468"/>
  <c r="F468"/>
  <c r="D468"/>
  <c r="N467"/>
  <c r="L467"/>
  <c r="J467"/>
  <c r="H467"/>
  <c r="F467"/>
  <c r="D467"/>
  <c r="N466"/>
  <c r="L466"/>
  <c r="J466"/>
  <c r="H466"/>
  <c r="F466"/>
  <c r="D466"/>
  <c r="N465"/>
  <c r="L465"/>
  <c r="J465"/>
  <c r="H465"/>
  <c r="F465"/>
  <c r="D465"/>
  <c r="N464"/>
  <c r="L464"/>
  <c r="J464"/>
  <c r="H464"/>
  <c r="F464"/>
  <c r="D464"/>
  <c r="N463"/>
  <c r="L463"/>
  <c r="J463"/>
  <c r="H463"/>
  <c r="F463"/>
  <c r="D463"/>
  <c r="N462"/>
  <c r="L462"/>
  <c r="J462"/>
  <c r="H462"/>
  <c r="F462"/>
  <c r="D462"/>
  <c r="N461"/>
  <c r="L461"/>
  <c r="J461"/>
  <c r="H461"/>
  <c r="F461"/>
  <c r="D461"/>
  <c r="N460"/>
  <c r="L460"/>
  <c r="J460"/>
  <c r="H460"/>
  <c r="F460"/>
  <c r="D460"/>
  <c r="N459"/>
  <c r="L459"/>
  <c r="J459"/>
  <c r="H459"/>
  <c r="F459"/>
  <c r="D459"/>
  <c r="N458"/>
  <c r="L458"/>
  <c r="J458"/>
  <c r="H458"/>
  <c r="F458"/>
  <c r="D458"/>
  <c r="N457"/>
  <c r="L457"/>
  <c r="J457"/>
  <c r="H457"/>
  <c r="F457"/>
  <c r="D457"/>
  <c r="N456"/>
  <c r="L456"/>
  <c r="J456"/>
  <c r="H456"/>
  <c r="F456"/>
  <c r="D456"/>
  <c r="N455"/>
  <c r="L455"/>
  <c r="J455"/>
  <c r="H455"/>
  <c r="F455"/>
  <c r="D455"/>
  <c r="N454"/>
  <c r="L454"/>
  <c r="J454"/>
  <c r="H454"/>
  <c r="F454"/>
  <c r="D454"/>
  <c r="N453"/>
  <c r="L453"/>
  <c r="J453"/>
  <c r="H453"/>
  <c r="D453"/>
  <c r="N452"/>
  <c r="L452"/>
  <c r="J452"/>
  <c r="H452"/>
  <c r="D452"/>
  <c r="N451"/>
  <c r="L451"/>
  <c r="J451"/>
  <c r="H451"/>
  <c r="D451"/>
  <c r="N450"/>
  <c r="L450"/>
  <c r="J450"/>
  <c r="H450"/>
  <c r="D450"/>
  <c r="N449"/>
  <c r="L449"/>
  <c r="J449"/>
  <c r="H449"/>
  <c r="D449"/>
  <c r="N448"/>
  <c r="L448"/>
  <c r="J448"/>
  <c r="H448"/>
  <c r="D448"/>
  <c r="N447"/>
  <c r="L447"/>
  <c r="J447"/>
  <c r="H447"/>
  <c r="D447"/>
  <c r="N446"/>
  <c r="L446"/>
  <c r="J446"/>
  <c r="H446"/>
  <c r="D446"/>
  <c r="N445"/>
  <c r="L445"/>
  <c r="J445"/>
  <c r="H445"/>
  <c r="D445"/>
  <c r="N444"/>
  <c r="L444"/>
  <c r="J444"/>
  <c r="H444"/>
  <c r="D444"/>
  <c r="N443"/>
  <c r="L443"/>
  <c r="J443"/>
  <c r="H443"/>
  <c r="D443"/>
  <c r="N442"/>
  <c r="L442"/>
  <c r="J442"/>
  <c r="H442"/>
  <c r="D442"/>
  <c r="N441"/>
  <c r="L441"/>
  <c r="J441"/>
  <c r="H441"/>
  <c r="D441"/>
  <c r="N440"/>
  <c r="L440"/>
  <c r="J440"/>
  <c r="H440"/>
  <c r="D440"/>
  <c r="N439"/>
  <c r="L439"/>
  <c r="J439"/>
  <c r="H439"/>
  <c r="D439"/>
  <c r="N438"/>
  <c r="L438"/>
  <c r="J438"/>
  <c r="H438"/>
  <c r="D438"/>
  <c r="N437"/>
  <c r="L437"/>
  <c r="J437"/>
  <c r="H437"/>
  <c r="D437"/>
  <c r="N436"/>
  <c r="L436"/>
  <c r="J436"/>
  <c r="H436"/>
  <c r="D436"/>
  <c r="N435"/>
  <c r="L435"/>
  <c r="J435"/>
  <c r="H435"/>
  <c r="D435"/>
  <c r="N434"/>
  <c r="L434"/>
  <c r="J434"/>
  <c r="H434"/>
  <c r="D434"/>
  <c r="N433"/>
  <c r="L433"/>
  <c r="J433"/>
  <c r="H433"/>
  <c r="D433"/>
  <c r="N432"/>
  <c r="L432"/>
  <c r="J432"/>
  <c r="H432"/>
  <c r="D432"/>
  <c r="N431"/>
  <c r="L431"/>
  <c r="J431"/>
  <c r="H431"/>
  <c r="D431"/>
  <c r="N430"/>
  <c r="L430"/>
  <c r="J430"/>
  <c r="H430"/>
  <c r="D430"/>
  <c r="N429"/>
  <c r="L429"/>
  <c r="J429"/>
  <c r="H429"/>
  <c r="D429"/>
  <c r="N428"/>
  <c r="L428"/>
  <c r="J428"/>
  <c r="H428"/>
  <c r="D428"/>
  <c r="N427"/>
  <c r="L427"/>
  <c r="J427"/>
  <c r="H427"/>
  <c r="D427"/>
  <c r="N426"/>
  <c r="L426"/>
  <c r="J426"/>
  <c r="H426"/>
  <c r="D426"/>
  <c r="N425"/>
  <c r="L425"/>
  <c r="J425"/>
  <c r="H425"/>
  <c r="D425"/>
  <c r="N424"/>
  <c r="L424"/>
  <c r="J424"/>
  <c r="H424"/>
  <c r="D424"/>
  <c r="N423"/>
  <c r="L423"/>
  <c r="J423"/>
  <c r="H423"/>
  <c r="D423"/>
  <c r="N422"/>
  <c r="L422"/>
  <c r="J422"/>
  <c r="H422"/>
  <c r="D422"/>
  <c r="N421"/>
  <c r="L421"/>
  <c r="J421"/>
  <c r="H421"/>
  <c r="D421"/>
  <c r="N420"/>
  <c r="L420"/>
  <c r="J420"/>
  <c r="H420"/>
  <c r="D420"/>
  <c r="N419"/>
  <c r="L419"/>
  <c r="J419"/>
  <c r="H419"/>
  <c r="D419"/>
  <c r="N418"/>
  <c r="L418"/>
  <c r="J418"/>
  <c r="H418"/>
  <c r="D418"/>
  <c r="N417"/>
  <c r="L417"/>
  <c r="J417"/>
  <c r="H417"/>
  <c r="D417"/>
  <c r="N416"/>
  <c r="L416"/>
  <c r="J416"/>
  <c r="H416"/>
  <c r="D416"/>
  <c r="N415"/>
  <c r="L415"/>
  <c r="J415"/>
  <c r="H415"/>
  <c r="D415"/>
  <c r="N414"/>
  <c r="L414"/>
  <c r="J414"/>
  <c r="H414"/>
  <c r="D414"/>
  <c r="N413"/>
  <c r="L413"/>
  <c r="J413"/>
  <c r="H413"/>
  <c r="D413"/>
  <c r="N412"/>
  <c r="L412"/>
  <c r="J412"/>
  <c r="H412"/>
  <c r="D412"/>
  <c r="N411"/>
  <c r="L411"/>
  <c r="J411"/>
  <c r="H411"/>
  <c r="D411"/>
  <c r="N410"/>
  <c r="L410"/>
  <c r="J410"/>
  <c r="H410"/>
  <c r="D410"/>
  <c r="N409"/>
  <c r="L409"/>
  <c r="J409"/>
  <c r="H409"/>
  <c r="D409"/>
  <c r="N408"/>
  <c r="L408"/>
  <c r="J408"/>
  <c r="H408"/>
  <c r="D408"/>
  <c r="N407"/>
  <c r="L407"/>
  <c r="J407"/>
  <c r="H407"/>
  <c r="D407"/>
  <c r="N406"/>
  <c r="L406"/>
  <c r="J406"/>
  <c r="H406"/>
  <c r="D406"/>
  <c r="N405"/>
  <c r="L405"/>
  <c r="H405"/>
  <c r="D405"/>
  <c r="N404"/>
  <c r="L404"/>
  <c r="J404"/>
  <c r="H404"/>
  <c r="D404"/>
  <c r="N403"/>
  <c r="L403"/>
  <c r="J403"/>
  <c r="H403"/>
  <c r="D403"/>
  <c r="M397"/>
  <c r="S396"/>
  <c r="T396" s="1"/>
  <c r="P396"/>
  <c r="N396"/>
  <c r="D396"/>
  <c r="S395"/>
  <c r="T395" s="1"/>
  <c r="P395"/>
  <c r="N395"/>
  <c r="D395"/>
  <c r="S394"/>
  <c r="T394" s="1"/>
  <c r="P394"/>
  <c r="N394"/>
  <c r="D394"/>
  <c r="P393"/>
  <c r="M393"/>
  <c r="N393" s="1"/>
  <c r="D393"/>
  <c r="P392"/>
  <c r="M392"/>
  <c r="S392" s="1"/>
  <c r="T392" s="1"/>
  <c r="D392"/>
  <c r="S391"/>
  <c r="T391" s="1"/>
  <c r="P391"/>
  <c r="N391"/>
  <c r="D391"/>
  <c r="S390"/>
  <c r="T390" s="1"/>
  <c r="P390"/>
  <c r="N390"/>
  <c r="D390"/>
  <c r="P389"/>
  <c r="M389"/>
  <c r="S389" s="1"/>
  <c r="T389" s="1"/>
  <c r="D389"/>
  <c r="S388"/>
  <c r="T388" s="1"/>
  <c r="P388"/>
  <c r="N388"/>
  <c r="D388"/>
  <c r="S387"/>
  <c r="T387" s="1"/>
  <c r="P387"/>
  <c r="N387"/>
  <c r="D387"/>
  <c r="S386"/>
  <c r="T386" s="1"/>
  <c r="P386"/>
  <c r="N386"/>
  <c r="D386"/>
  <c r="P385"/>
  <c r="M385"/>
  <c r="S385" s="1"/>
  <c r="T385" s="1"/>
  <c r="D385"/>
  <c r="S384"/>
  <c r="T384" s="1"/>
  <c r="P384"/>
  <c r="N384"/>
  <c r="D384"/>
  <c r="P383"/>
  <c r="M383"/>
  <c r="S383" s="1"/>
  <c r="T383" s="1"/>
  <c r="D383"/>
  <c r="P382"/>
  <c r="M382"/>
  <c r="N382" s="1"/>
  <c r="D382"/>
  <c r="P381"/>
  <c r="M381"/>
  <c r="S381" s="1"/>
  <c r="T381" s="1"/>
  <c r="D381"/>
  <c r="P380"/>
  <c r="M380"/>
  <c r="N380" s="1"/>
  <c r="D380"/>
  <c r="P379"/>
  <c r="M379"/>
  <c r="S379" s="1"/>
  <c r="T379" s="1"/>
  <c r="D379"/>
  <c r="S378"/>
  <c r="T378" s="1"/>
  <c r="P378"/>
  <c r="N378"/>
  <c r="D378"/>
  <c r="P377"/>
  <c r="M377"/>
  <c r="D377"/>
  <c r="P376"/>
  <c r="M376"/>
  <c r="N376" s="1"/>
  <c r="D376"/>
  <c r="P375"/>
  <c r="M375"/>
  <c r="D375"/>
  <c r="P374"/>
  <c r="M374"/>
  <c r="N374" s="1"/>
  <c r="D374"/>
  <c r="P373"/>
  <c r="M373"/>
  <c r="D373"/>
  <c r="P372"/>
  <c r="M372"/>
  <c r="N372" s="1"/>
  <c r="D372"/>
  <c r="P371"/>
  <c r="M371"/>
  <c r="D371"/>
  <c r="P370"/>
  <c r="M370"/>
  <c r="N370" s="1"/>
  <c r="D370"/>
  <c r="P369"/>
  <c r="M369"/>
  <c r="D369"/>
  <c r="S368"/>
  <c r="T368" s="1"/>
  <c r="P368"/>
  <c r="N368"/>
  <c r="D368"/>
  <c r="S367"/>
  <c r="T367" s="1"/>
  <c r="P367"/>
  <c r="N367"/>
  <c r="D367"/>
  <c r="S366"/>
  <c r="T366" s="1"/>
  <c r="P366"/>
  <c r="N366"/>
  <c r="D366"/>
  <c r="P365"/>
  <c r="M365"/>
  <c r="S365" s="1"/>
  <c r="T365" s="1"/>
  <c r="D365"/>
  <c r="P364"/>
  <c r="M364"/>
  <c r="N364" s="1"/>
  <c r="D364"/>
  <c r="P363"/>
  <c r="M363"/>
  <c r="S363" s="1"/>
  <c r="T363" s="1"/>
  <c r="D363"/>
  <c r="S362"/>
  <c r="T362" s="1"/>
  <c r="P362"/>
  <c r="N362"/>
  <c r="D362"/>
  <c r="P361"/>
  <c r="M361"/>
  <c r="D361"/>
  <c r="P360"/>
  <c r="M360"/>
  <c r="N360" s="1"/>
  <c r="D360"/>
  <c r="P359"/>
  <c r="M359"/>
  <c r="D359"/>
  <c r="P358"/>
  <c r="M358"/>
  <c r="N358" s="1"/>
  <c r="D358"/>
  <c r="P357"/>
  <c r="M357"/>
  <c r="D357"/>
  <c r="P356"/>
  <c r="M356"/>
  <c r="N356" s="1"/>
  <c r="D356"/>
  <c r="P355"/>
  <c r="M355"/>
  <c r="D355"/>
  <c r="P354"/>
  <c r="M354"/>
  <c r="N354" s="1"/>
  <c r="D354"/>
  <c r="P353"/>
  <c r="M353"/>
  <c r="D353"/>
  <c r="P352"/>
  <c r="M352"/>
  <c r="N352" s="1"/>
  <c r="D352"/>
  <c r="P351"/>
  <c r="M351"/>
  <c r="D351"/>
  <c r="P350"/>
  <c r="M350"/>
  <c r="N350" s="1"/>
  <c r="D350"/>
  <c r="P349"/>
  <c r="M349"/>
  <c r="D349"/>
  <c r="P348"/>
  <c r="M348"/>
  <c r="N348" s="1"/>
  <c r="D348"/>
  <c r="P347"/>
  <c r="M347"/>
  <c r="D347"/>
  <c r="S346"/>
  <c r="T346" s="1"/>
  <c r="P346"/>
  <c r="N346"/>
  <c r="D346"/>
  <c r="P345"/>
  <c r="M345"/>
  <c r="N345" s="1"/>
  <c r="D345"/>
  <c r="P344"/>
  <c r="M344"/>
  <c r="S344" s="1"/>
  <c r="T344" s="1"/>
  <c r="D344"/>
  <c r="P343"/>
  <c r="M343"/>
  <c r="N343" s="1"/>
  <c r="D343"/>
  <c r="P342"/>
  <c r="M342"/>
  <c r="S342" s="1"/>
  <c r="T342" s="1"/>
  <c r="D342"/>
  <c r="P341"/>
  <c r="M341"/>
  <c r="N341" s="1"/>
  <c r="D341"/>
  <c r="S340"/>
  <c r="T340" s="1"/>
  <c r="P340"/>
  <c r="N340"/>
  <c r="D340"/>
  <c r="S339"/>
  <c r="T339" s="1"/>
  <c r="P339"/>
  <c r="N339"/>
  <c r="D339"/>
  <c r="S338"/>
  <c r="T338" s="1"/>
  <c r="P338"/>
  <c r="N338"/>
  <c r="D338"/>
  <c r="P337"/>
  <c r="M337"/>
  <c r="D337"/>
  <c r="P336"/>
  <c r="M336"/>
  <c r="N336" s="1"/>
  <c r="D336"/>
  <c r="P335"/>
  <c r="M335"/>
  <c r="D335"/>
  <c r="P334"/>
  <c r="M334"/>
  <c r="N334" s="1"/>
  <c r="D334"/>
  <c r="P333"/>
  <c r="M333"/>
  <c r="D333"/>
  <c r="P332"/>
  <c r="M332"/>
  <c r="N332" s="1"/>
  <c r="D332"/>
  <c r="P331"/>
  <c r="M331"/>
  <c r="D331"/>
  <c r="P330"/>
  <c r="M330"/>
  <c r="N330" s="1"/>
  <c r="D330"/>
  <c r="P329"/>
  <c r="M329"/>
  <c r="D329"/>
  <c r="P328"/>
  <c r="M328"/>
  <c r="N328" s="1"/>
  <c r="D328"/>
  <c r="P327"/>
  <c r="M327"/>
  <c r="D327"/>
  <c r="P326"/>
  <c r="M326"/>
  <c r="N326" s="1"/>
  <c r="D326"/>
  <c r="P325"/>
  <c r="M325"/>
  <c r="D325"/>
  <c r="P324"/>
  <c r="M324"/>
  <c r="N324" s="1"/>
  <c r="D324"/>
  <c r="P323"/>
  <c r="M323"/>
  <c r="N323" s="1"/>
  <c r="D323"/>
  <c r="P322"/>
  <c r="M322"/>
  <c r="N322" s="1"/>
  <c r="D322"/>
  <c r="P321"/>
  <c r="M321"/>
  <c r="S321" s="1"/>
  <c r="T321" s="1"/>
  <c r="D321"/>
  <c r="P320"/>
  <c r="M320"/>
  <c r="S320" s="1"/>
  <c r="T320" s="1"/>
  <c r="D320"/>
  <c r="P319"/>
  <c r="M319"/>
  <c r="S319" s="1"/>
  <c r="T319" s="1"/>
  <c r="D319"/>
  <c r="P318"/>
  <c r="M318"/>
  <c r="N318" s="1"/>
  <c r="D318"/>
  <c r="P317"/>
  <c r="M317"/>
  <c r="S317" s="1"/>
  <c r="T317" s="1"/>
  <c r="D317"/>
  <c r="P316"/>
  <c r="M316"/>
  <c r="N316" s="1"/>
  <c r="D316"/>
  <c r="P315"/>
  <c r="M315"/>
  <c r="D315"/>
  <c r="P314"/>
  <c r="M314"/>
  <c r="S314" s="1"/>
  <c r="T314" s="1"/>
  <c r="D314"/>
  <c r="P313"/>
  <c r="M313"/>
  <c r="S313" s="1"/>
  <c r="T313" s="1"/>
  <c r="D313"/>
  <c r="P312"/>
  <c r="M312"/>
  <c r="N312" s="1"/>
  <c r="D312"/>
  <c r="S311"/>
  <c r="T311" s="1"/>
  <c r="P311"/>
  <c r="N311"/>
  <c r="D311"/>
  <c r="P310"/>
  <c r="M310"/>
  <c r="D310"/>
  <c r="P309"/>
  <c r="M309"/>
  <c r="D309"/>
  <c r="P308"/>
  <c r="M308"/>
  <c r="D308"/>
  <c r="P307"/>
  <c r="M307"/>
  <c r="D307"/>
  <c r="P306"/>
  <c r="M306"/>
  <c r="S306" s="1"/>
  <c r="T306" s="1"/>
  <c r="D306"/>
  <c r="P305"/>
  <c r="M305"/>
  <c r="N305" s="1"/>
  <c r="D305"/>
  <c r="P304"/>
  <c r="M304"/>
  <c r="D304"/>
  <c r="P303"/>
  <c r="M303"/>
  <c r="D303"/>
  <c r="P302"/>
  <c r="M302"/>
  <c r="D302"/>
  <c r="P301"/>
  <c r="M301"/>
  <c r="D301"/>
  <c r="S300"/>
  <c r="T300" s="1"/>
  <c r="P300"/>
  <c r="N300"/>
  <c r="D300"/>
  <c r="S299"/>
  <c r="T299" s="1"/>
  <c r="P299"/>
  <c r="N299"/>
  <c r="D299"/>
  <c r="P298"/>
  <c r="M298"/>
  <c r="D298"/>
  <c r="P297"/>
  <c r="M297"/>
  <c r="D297"/>
  <c r="P296"/>
  <c r="M296"/>
  <c r="D296"/>
  <c r="P295"/>
  <c r="M295"/>
  <c r="D295"/>
  <c r="P294"/>
  <c r="M294"/>
  <c r="D294"/>
  <c r="P293"/>
  <c r="M293"/>
  <c r="S293" s="1"/>
  <c r="T293" s="1"/>
  <c r="D293"/>
  <c r="P292"/>
  <c r="M292"/>
  <c r="D292"/>
  <c r="P291"/>
  <c r="M291"/>
  <c r="D291"/>
  <c r="P290"/>
  <c r="M290"/>
  <c r="D290"/>
  <c r="P289"/>
  <c r="M289"/>
  <c r="S289" s="1"/>
  <c r="T289" s="1"/>
  <c r="D289"/>
  <c r="P288"/>
  <c r="M288"/>
  <c r="N288" s="1"/>
  <c r="D288"/>
  <c r="P287"/>
  <c r="M287"/>
  <c r="D287"/>
  <c r="P286"/>
  <c r="M286"/>
  <c r="D286"/>
  <c r="P285"/>
  <c r="M285"/>
  <c r="S285" s="1"/>
  <c r="T285" s="1"/>
  <c r="D285"/>
  <c r="P284"/>
  <c r="M284"/>
  <c r="D284"/>
  <c r="P283"/>
  <c r="M283"/>
  <c r="D283"/>
  <c r="P282"/>
  <c r="M282"/>
  <c r="D282"/>
  <c r="P281"/>
  <c r="M281"/>
  <c r="D281"/>
  <c r="P280"/>
  <c r="M280"/>
  <c r="N280" s="1"/>
  <c r="D280"/>
  <c r="P279"/>
  <c r="M279"/>
  <c r="D279"/>
  <c r="P278"/>
  <c r="M278"/>
  <c r="D278"/>
  <c r="P277"/>
  <c r="M277"/>
  <c r="S277" s="1"/>
  <c r="T277" s="1"/>
  <c r="D277"/>
  <c r="S276"/>
  <c r="T276" s="1"/>
  <c r="P276"/>
  <c r="N276"/>
  <c r="D276"/>
  <c r="P275"/>
  <c r="M275"/>
  <c r="D275"/>
  <c r="P274"/>
  <c r="M274"/>
  <c r="S274" s="1"/>
  <c r="T274" s="1"/>
  <c r="D274"/>
  <c r="P273"/>
  <c r="M273"/>
  <c r="D273"/>
  <c r="P272"/>
  <c r="M272"/>
  <c r="S272" s="1"/>
  <c r="D272"/>
  <c r="M264"/>
  <c r="S263"/>
  <c r="T263" s="1"/>
  <c r="N263"/>
  <c r="D263"/>
  <c r="S262"/>
  <c r="T262" s="1"/>
  <c r="N262"/>
  <c r="D262"/>
  <c r="S261"/>
  <c r="T261" s="1"/>
  <c r="N261"/>
  <c r="D261"/>
  <c r="M260"/>
  <c r="D260"/>
  <c r="M259"/>
  <c r="D259"/>
  <c r="S258"/>
  <c r="T258" s="1"/>
  <c r="N258"/>
  <c r="D258"/>
  <c r="S257"/>
  <c r="T257" s="1"/>
  <c r="N257"/>
  <c r="D257"/>
  <c r="M256"/>
  <c r="D256"/>
  <c r="S255"/>
  <c r="T255" s="1"/>
  <c r="N255"/>
  <c r="D255"/>
  <c r="S254"/>
  <c r="T254" s="1"/>
  <c r="N254"/>
  <c r="D254"/>
  <c r="S253"/>
  <c r="T253" s="1"/>
  <c r="N253"/>
  <c r="D253"/>
  <c r="M252"/>
  <c r="D252"/>
  <c r="S251"/>
  <c r="T251" s="1"/>
  <c r="N251"/>
  <c r="D251"/>
  <c r="M250"/>
  <c r="N250" s="1"/>
  <c r="D250"/>
  <c r="M249"/>
  <c r="N249" s="1"/>
  <c r="D249"/>
  <c r="M248"/>
  <c r="D248"/>
  <c r="M247"/>
  <c r="D247"/>
  <c r="M246"/>
  <c r="D246"/>
  <c r="S245"/>
  <c r="T245" s="1"/>
  <c r="N245"/>
  <c r="D245"/>
  <c r="M244"/>
  <c r="N244" s="1"/>
  <c r="D244"/>
  <c r="M243"/>
  <c r="N243" s="1"/>
  <c r="D243"/>
  <c r="M242"/>
  <c r="D242"/>
  <c r="M241"/>
  <c r="S241" s="1"/>
  <c r="T241" s="1"/>
  <c r="D241"/>
  <c r="M240"/>
  <c r="N240" s="1"/>
  <c r="D240"/>
  <c r="M239"/>
  <c r="N239" s="1"/>
  <c r="D239"/>
  <c r="M238"/>
  <c r="S238" s="1"/>
  <c r="T238" s="1"/>
  <c r="D238"/>
  <c r="M237"/>
  <c r="N237" s="1"/>
  <c r="D237"/>
  <c r="M236"/>
  <c r="D236"/>
  <c r="S235"/>
  <c r="T235" s="1"/>
  <c r="N235"/>
  <c r="D235"/>
  <c r="S234"/>
  <c r="T234" s="1"/>
  <c r="N234"/>
  <c r="D234"/>
  <c r="S233"/>
  <c r="T233" s="1"/>
  <c r="N233"/>
  <c r="D233"/>
  <c r="M232"/>
  <c r="D232"/>
  <c r="M231"/>
  <c r="D231"/>
  <c r="M230"/>
  <c r="D230"/>
  <c r="S229"/>
  <c r="T229" s="1"/>
  <c r="N229"/>
  <c r="D229"/>
  <c r="M228"/>
  <c r="S228" s="1"/>
  <c r="T228" s="1"/>
  <c r="D228"/>
  <c r="M227"/>
  <c r="D227"/>
  <c r="M226"/>
  <c r="D226"/>
  <c r="M225"/>
  <c r="D225"/>
  <c r="M224"/>
  <c r="N224" s="1"/>
  <c r="D224"/>
  <c r="M223"/>
  <c r="N223" s="1"/>
  <c r="D223"/>
  <c r="M222"/>
  <c r="D222"/>
  <c r="M221"/>
  <c r="S221" s="1"/>
  <c r="T221" s="1"/>
  <c r="D221"/>
  <c r="M220"/>
  <c r="N220" s="1"/>
  <c r="D220"/>
  <c r="M219"/>
  <c r="N219" s="1"/>
  <c r="D219"/>
  <c r="M218"/>
  <c r="S218" s="1"/>
  <c r="T218" s="1"/>
  <c r="D218"/>
  <c r="M217"/>
  <c r="N217" s="1"/>
  <c r="D217"/>
  <c r="M216"/>
  <c r="D216"/>
  <c r="M215"/>
  <c r="N215" s="1"/>
  <c r="D215"/>
  <c r="M214"/>
  <c r="S214" s="1"/>
  <c r="T214" s="1"/>
  <c r="D214"/>
  <c r="S213"/>
  <c r="T213" s="1"/>
  <c r="N213"/>
  <c r="D213"/>
  <c r="M212"/>
  <c r="N212" s="1"/>
  <c r="D212"/>
  <c r="M211"/>
  <c r="N211" s="1"/>
  <c r="D211"/>
  <c r="M210"/>
  <c r="N210" s="1"/>
  <c r="D210"/>
  <c r="M209"/>
  <c r="S209" s="1"/>
  <c r="T209" s="1"/>
  <c r="D209"/>
  <c r="M208"/>
  <c r="S208" s="1"/>
  <c r="T208" s="1"/>
  <c r="D208"/>
  <c r="S207"/>
  <c r="T207" s="1"/>
  <c r="N207"/>
  <c r="D207"/>
  <c r="S206"/>
  <c r="T206" s="1"/>
  <c r="N206"/>
  <c r="D206"/>
  <c r="S205"/>
  <c r="T205" s="1"/>
  <c r="N205"/>
  <c r="D205"/>
  <c r="M204"/>
  <c r="N204" s="1"/>
  <c r="D204"/>
  <c r="M203"/>
  <c r="D203"/>
  <c r="M202"/>
  <c r="D202"/>
  <c r="M201"/>
  <c r="D201"/>
  <c r="M200"/>
  <c r="S200" s="1"/>
  <c r="T200" s="1"/>
  <c r="D200"/>
  <c r="M199"/>
  <c r="D199"/>
  <c r="M198"/>
  <c r="S198" s="1"/>
  <c r="T198" s="1"/>
  <c r="D198"/>
  <c r="M197"/>
  <c r="S197" s="1"/>
  <c r="T197" s="1"/>
  <c r="D197"/>
  <c r="M196"/>
  <c r="N196" s="1"/>
  <c r="D196"/>
  <c r="M195"/>
  <c r="N195" s="1"/>
  <c r="D195"/>
  <c r="M194"/>
  <c r="S194" s="1"/>
  <c r="T194" s="1"/>
  <c r="D194"/>
  <c r="M193"/>
  <c r="D193"/>
  <c r="M192"/>
  <c r="D192"/>
  <c r="M191"/>
  <c r="S191" s="1"/>
  <c r="T191" s="1"/>
  <c r="D191"/>
  <c r="M190"/>
  <c r="D190"/>
  <c r="M189"/>
  <c r="S189" s="1"/>
  <c r="T189" s="1"/>
  <c r="D189"/>
  <c r="M188"/>
  <c r="D188"/>
  <c r="M187"/>
  <c r="S187" s="1"/>
  <c r="T187" s="1"/>
  <c r="D187"/>
  <c r="M186"/>
  <c r="N186" s="1"/>
  <c r="D186"/>
  <c r="M185"/>
  <c r="N185" s="1"/>
  <c r="D185"/>
  <c r="M184"/>
  <c r="D184"/>
  <c r="M183"/>
  <c r="S183" s="1"/>
  <c r="T183" s="1"/>
  <c r="D183"/>
  <c r="M182"/>
  <c r="N182" s="1"/>
  <c r="D182"/>
  <c r="M181"/>
  <c r="S181" s="1"/>
  <c r="T181" s="1"/>
  <c r="D181"/>
  <c r="M180"/>
  <c r="D180"/>
  <c r="M179"/>
  <c r="D179"/>
  <c r="S178"/>
  <c r="T178" s="1"/>
  <c r="N178"/>
  <c r="D178"/>
  <c r="M177"/>
  <c r="N177" s="1"/>
  <c r="D177"/>
  <c r="M176"/>
  <c r="N176" s="1"/>
  <c r="D176"/>
  <c r="M175"/>
  <c r="D175"/>
  <c r="M174"/>
  <c r="D174"/>
  <c r="M173"/>
  <c r="N173" s="1"/>
  <c r="D173"/>
  <c r="M172"/>
  <c r="D172"/>
  <c r="M171"/>
  <c r="D171"/>
  <c r="M170"/>
  <c r="S170" s="1"/>
  <c r="T170" s="1"/>
  <c r="D170"/>
  <c r="M169"/>
  <c r="D169"/>
  <c r="M168"/>
  <c r="S168" s="1"/>
  <c r="T168" s="1"/>
  <c r="D168"/>
  <c r="S167"/>
  <c r="T167" s="1"/>
  <c r="N167"/>
  <c r="D167"/>
  <c r="S166"/>
  <c r="T166" s="1"/>
  <c r="N166"/>
  <c r="D166"/>
  <c r="M165"/>
  <c r="D165"/>
  <c r="M164"/>
  <c r="D164"/>
  <c r="M163"/>
  <c r="N163" s="1"/>
  <c r="D163"/>
  <c r="M162"/>
  <c r="D162"/>
  <c r="M161"/>
  <c r="D161"/>
  <c r="M160"/>
  <c r="S160" s="1"/>
  <c r="T160" s="1"/>
  <c r="D160"/>
  <c r="M159"/>
  <c r="D159"/>
  <c r="M158"/>
  <c r="S158" s="1"/>
  <c r="T158" s="1"/>
  <c r="D158"/>
  <c r="M157"/>
  <c r="D157"/>
  <c r="M156"/>
  <c r="S156" s="1"/>
  <c r="T156" s="1"/>
  <c r="D156"/>
  <c r="M155"/>
  <c r="N155" s="1"/>
  <c r="D155"/>
  <c r="M154"/>
  <c r="S154" s="1"/>
  <c r="T154" s="1"/>
  <c r="D154"/>
  <c r="M153"/>
  <c r="D153"/>
  <c r="M152"/>
  <c r="S152" s="1"/>
  <c r="T152" s="1"/>
  <c r="D152"/>
  <c r="M151"/>
  <c r="N151" s="1"/>
  <c r="D151"/>
  <c r="M150"/>
  <c r="S150" s="1"/>
  <c r="T150" s="1"/>
  <c r="D150"/>
  <c r="M149"/>
  <c r="D149"/>
  <c r="M148"/>
  <c r="D148"/>
  <c r="M147"/>
  <c r="N147" s="1"/>
  <c r="D147"/>
  <c r="M146"/>
  <c r="D146"/>
  <c r="M145"/>
  <c r="D145"/>
  <c r="M144"/>
  <c r="S144" s="1"/>
  <c r="T144" s="1"/>
  <c r="D144"/>
  <c r="S143"/>
  <c r="T143" s="1"/>
  <c r="N143"/>
  <c r="D143"/>
  <c r="M142"/>
  <c r="N142" s="1"/>
  <c r="D142"/>
  <c r="M141"/>
  <c r="D141"/>
  <c r="M140"/>
  <c r="N140" s="1"/>
  <c r="D140"/>
  <c r="M139"/>
  <c r="S139" s="1"/>
  <c r="D139"/>
  <c r="M129"/>
  <c r="S128"/>
  <c r="T128" s="1"/>
  <c r="P128"/>
  <c r="N128"/>
  <c r="D128"/>
  <c r="S127"/>
  <c r="T127" s="1"/>
  <c r="P127"/>
  <c r="N127"/>
  <c r="D127"/>
  <c r="S126"/>
  <c r="T126" s="1"/>
  <c r="P126"/>
  <c r="N126"/>
  <c r="D126"/>
  <c r="P125"/>
  <c r="M125"/>
  <c r="D125"/>
  <c r="T124"/>
  <c r="P124"/>
  <c r="M124"/>
  <c r="N124" s="1"/>
  <c r="D124"/>
  <c r="S123"/>
  <c r="T123" s="1"/>
  <c r="P123"/>
  <c r="N123"/>
  <c r="D123"/>
  <c r="S122"/>
  <c r="T122" s="1"/>
  <c r="P122"/>
  <c r="N122"/>
  <c r="D122"/>
  <c r="P121"/>
  <c r="M121"/>
  <c r="S121" s="1"/>
  <c r="T121" s="1"/>
  <c r="D121"/>
  <c r="S120"/>
  <c r="T120" s="1"/>
  <c r="P120"/>
  <c r="N120"/>
  <c r="D120"/>
  <c r="S119"/>
  <c r="T119" s="1"/>
  <c r="P119"/>
  <c r="N119"/>
  <c r="D119"/>
  <c r="S118"/>
  <c r="T118" s="1"/>
  <c r="P118"/>
  <c r="N118"/>
  <c r="D118"/>
  <c r="P117"/>
  <c r="M117"/>
  <c r="S117" s="1"/>
  <c r="T117" s="1"/>
  <c r="D117"/>
  <c r="S116"/>
  <c r="T116" s="1"/>
  <c r="P116"/>
  <c r="N116"/>
  <c r="D116"/>
  <c r="P115"/>
  <c r="M115"/>
  <c r="N115" s="1"/>
  <c r="D115"/>
  <c r="P114"/>
  <c r="M114"/>
  <c r="N114" s="1"/>
  <c r="D114"/>
  <c r="P113"/>
  <c r="M113"/>
  <c r="S113" s="1"/>
  <c r="T113" s="1"/>
  <c r="D113"/>
  <c r="P112"/>
  <c r="M112"/>
  <c r="S112" s="1"/>
  <c r="T112" s="1"/>
  <c r="D112"/>
  <c r="P111"/>
  <c r="M111"/>
  <c r="N111" s="1"/>
  <c r="D111"/>
  <c r="S110"/>
  <c r="T110" s="1"/>
  <c r="P110"/>
  <c r="N110"/>
  <c r="D110"/>
  <c r="P109"/>
  <c r="M109"/>
  <c r="D109"/>
  <c r="P108"/>
  <c r="M108"/>
  <c r="D108"/>
  <c r="P107"/>
  <c r="M107"/>
  <c r="D107"/>
  <c r="P106"/>
  <c r="M106"/>
  <c r="D106"/>
  <c r="P105"/>
  <c r="M105"/>
  <c r="D105"/>
  <c r="P104"/>
  <c r="M104"/>
  <c r="D104"/>
  <c r="P103"/>
  <c r="M103"/>
  <c r="D103"/>
  <c r="P102"/>
  <c r="M102"/>
  <c r="D102"/>
  <c r="P101"/>
  <c r="M101"/>
  <c r="D101"/>
  <c r="S100"/>
  <c r="T100" s="1"/>
  <c r="P100"/>
  <c r="N100"/>
  <c r="D100"/>
  <c r="S99"/>
  <c r="T99" s="1"/>
  <c r="P99"/>
  <c r="N99"/>
  <c r="D99"/>
  <c r="S98"/>
  <c r="T98" s="1"/>
  <c r="P98"/>
  <c r="N98"/>
  <c r="D98"/>
  <c r="P97"/>
  <c r="M97"/>
  <c r="S97" s="1"/>
  <c r="T97" s="1"/>
  <c r="D97"/>
  <c r="P96"/>
  <c r="M96"/>
  <c r="S96" s="1"/>
  <c r="T96" s="1"/>
  <c r="D96"/>
  <c r="P95"/>
  <c r="M95"/>
  <c r="N95" s="1"/>
  <c r="D95"/>
  <c r="S94"/>
  <c r="T94" s="1"/>
  <c r="P94"/>
  <c r="N94"/>
  <c r="D94"/>
  <c r="P93"/>
  <c r="M93"/>
  <c r="D93"/>
  <c r="P92"/>
  <c r="M92"/>
  <c r="D92"/>
  <c r="P91"/>
  <c r="M91"/>
  <c r="D91"/>
  <c r="P90"/>
  <c r="M90"/>
  <c r="S90" s="1"/>
  <c r="T90" s="1"/>
  <c r="D90"/>
  <c r="P89"/>
  <c r="M89"/>
  <c r="N89" s="1"/>
  <c r="D89"/>
  <c r="P88"/>
  <c r="M88"/>
  <c r="S88" s="1"/>
  <c r="T88" s="1"/>
  <c r="D88"/>
  <c r="P87"/>
  <c r="M87"/>
  <c r="N87" s="1"/>
  <c r="D87"/>
  <c r="P86"/>
  <c r="M86"/>
  <c r="S86" s="1"/>
  <c r="T86" s="1"/>
  <c r="D86"/>
  <c r="P85"/>
  <c r="M85"/>
  <c r="N85" s="1"/>
  <c r="D85"/>
  <c r="P84"/>
  <c r="M84"/>
  <c r="S84" s="1"/>
  <c r="T84" s="1"/>
  <c r="D84"/>
  <c r="P83"/>
  <c r="M83"/>
  <c r="D83"/>
  <c r="P82"/>
  <c r="M82"/>
  <c r="S82" s="1"/>
  <c r="T82" s="1"/>
  <c r="D82"/>
  <c r="P81"/>
  <c r="M81"/>
  <c r="N81" s="1"/>
  <c r="D81"/>
  <c r="P80"/>
  <c r="M80"/>
  <c r="S80" s="1"/>
  <c r="T80" s="1"/>
  <c r="D80"/>
  <c r="P79"/>
  <c r="M79"/>
  <c r="N79" s="1"/>
  <c r="D79"/>
  <c r="S78"/>
  <c r="T78" s="1"/>
  <c r="P78"/>
  <c r="N78"/>
  <c r="D78"/>
  <c r="P77"/>
  <c r="M77"/>
  <c r="N77" s="1"/>
  <c r="D77"/>
  <c r="P76"/>
  <c r="M76"/>
  <c r="S76" s="1"/>
  <c r="T76" s="1"/>
  <c r="D76"/>
  <c r="P75"/>
  <c r="M75"/>
  <c r="S75" s="1"/>
  <c r="T75" s="1"/>
  <c r="D75"/>
  <c r="P74"/>
  <c r="M74"/>
  <c r="S74" s="1"/>
  <c r="T74" s="1"/>
  <c r="D74"/>
  <c r="P73"/>
  <c r="M73"/>
  <c r="S73" s="1"/>
  <c r="T73" s="1"/>
  <c r="D73"/>
  <c r="S72"/>
  <c r="T72" s="1"/>
  <c r="P72"/>
  <c r="N72"/>
  <c r="D72"/>
  <c r="S71"/>
  <c r="T71" s="1"/>
  <c r="P71"/>
  <c r="N71"/>
  <c r="D71"/>
  <c r="S70"/>
  <c r="T70" s="1"/>
  <c r="P70"/>
  <c r="N70"/>
  <c r="D70"/>
  <c r="P69"/>
  <c r="M69"/>
  <c r="N69" s="1"/>
  <c r="D69"/>
  <c r="P68"/>
  <c r="M68"/>
  <c r="D68"/>
  <c r="P67"/>
  <c r="M67"/>
  <c r="N67" s="1"/>
  <c r="D67"/>
  <c r="P66"/>
  <c r="M66"/>
  <c r="D66"/>
  <c r="P65"/>
  <c r="M65"/>
  <c r="D65"/>
  <c r="P64"/>
  <c r="M64"/>
  <c r="S64" s="1"/>
  <c r="T64" s="1"/>
  <c r="D64"/>
  <c r="P63"/>
  <c r="M63"/>
  <c r="N63" s="1"/>
  <c r="D63"/>
  <c r="P62"/>
  <c r="M62"/>
  <c r="S62" s="1"/>
  <c r="T62" s="1"/>
  <c r="D62"/>
  <c r="P61"/>
  <c r="M61"/>
  <c r="D61"/>
  <c r="P60"/>
  <c r="M60"/>
  <c r="S60" s="1"/>
  <c r="T60" s="1"/>
  <c r="D60"/>
  <c r="P59"/>
  <c r="M59"/>
  <c r="N59" s="1"/>
  <c r="D59"/>
  <c r="P58"/>
  <c r="M58"/>
  <c r="S58" s="1"/>
  <c r="T58" s="1"/>
  <c r="D58"/>
  <c r="P57"/>
  <c r="M57"/>
  <c r="N57" s="1"/>
  <c r="D57"/>
  <c r="P56"/>
  <c r="M56"/>
  <c r="S56" s="1"/>
  <c r="T56" s="1"/>
  <c r="D56"/>
  <c r="P55"/>
  <c r="M55"/>
  <c r="N55" s="1"/>
  <c r="D55"/>
  <c r="P54"/>
  <c r="M54"/>
  <c r="S54" s="1"/>
  <c r="T54" s="1"/>
  <c r="D54"/>
  <c r="P53"/>
  <c r="M53"/>
  <c r="N53" s="1"/>
  <c r="D53"/>
  <c r="P52"/>
  <c r="M52"/>
  <c r="D52"/>
  <c r="P51"/>
  <c r="M51"/>
  <c r="N51" s="1"/>
  <c r="D51"/>
  <c r="P50"/>
  <c r="M50"/>
  <c r="D50"/>
  <c r="P49"/>
  <c r="M49"/>
  <c r="D49"/>
  <c r="P48"/>
  <c r="M48"/>
  <c r="S48" s="1"/>
  <c r="T48" s="1"/>
  <c r="D48"/>
  <c r="P47"/>
  <c r="M47"/>
  <c r="N47" s="1"/>
  <c r="D47"/>
  <c r="P46"/>
  <c r="M46"/>
  <c r="S46" s="1"/>
  <c r="T46" s="1"/>
  <c r="D46"/>
  <c r="P45"/>
  <c r="M45"/>
  <c r="D45"/>
  <c r="P44"/>
  <c r="M44"/>
  <c r="S44" s="1"/>
  <c r="T44" s="1"/>
  <c r="D44"/>
  <c r="S43"/>
  <c r="T43" s="1"/>
  <c r="P43"/>
  <c r="N43"/>
  <c r="D43"/>
  <c r="S42"/>
  <c r="T42" s="1"/>
  <c r="D42"/>
  <c r="P41"/>
  <c r="M41"/>
  <c r="S41" s="1"/>
  <c r="T41" s="1"/>
  <c r="D41"/>
  <c r="P40"/>
  <c r="M40"/>
  <c r="S40" s="1"/>
  <c r="T40" s="1"/>
  <c r="D40"/>
  <c r="P39"/>
  <c r="M39"/>
  <c r="N39" s="1"/>
  <c r="D39"/>
  <c r="P38"/>
  <c r="M38"/>
  <c r="N38" s="1"/>
  <c r="D38"/>
  <c r="P37"/>
  <c r="M37"/>
  <c r="N37" s="1"/>
  <c r="D37"/>
  <c r="P36"/>
  <c r="M36"/>
  <c r="S36" s="1"/>
  <c r="T36" s="1"/>
  <c r="D36"/>
  <c r="P35"/>
  <c r="M35"/>
  <c r="S35" s="1"/>
  <c r="T35" s="1"/>
  <c r="D35"/>
  <c r="P34"/>
  <c r="M34"/>
  <c r="S34" s="1"/>
  <c r="T34" s="1"/>
  <c r="D34"/>
  <c r="P33"/>
  <c r="M33"/>
  <c r="S33" s="1"/>
  <c r="T33" s="1"/>
  <c r="D33"/>
  <c r="S32"/>
  <c r="T32" s="1"/>
  <c r="P32"/>
  <c r="N32"/>
  <c r="D32"/>
  <c r="S31"/>
  <c r="T31" s="1"/>
  <c r="P31"/>
  <c r="N31"/>
  <c r="D31"/>
  <c r="P30"/>
  <c r="M30"/>
  <c r="N30" s="1"/>
  <c r="D30"/>
  <c r="P29"/>
  <c r="M29"/>
  <c r="N29" s="1"/>
  <c r="D29"/>
  <c r="P28"/>
  <c r="M28"/>
  <c r="N28" s="1"/>
  <c r="D28"/>
  <c r="P27"/>
  <c r="M27"/>
  <c r="S27" s="1"/>
  <c r="T27" s="1"/>
  <c r="D27"/>
  <c r="P26"/>
  <c r="M26"/>
  <c r="S26" s="1"/>
  <c r="T26" s="1"/>
  <c r="D26"/>
  <c r="P25"/>
  <c r="M25"/>
  <c r="S25" s="1"/>
  <c r="T25" s="1"/>
  <c r="D25"/>
  <c r="P24"/>
  <c r="M24"/>
  <c r="S24" s="1"/>
  <c r="T24" s="1"/>
  <c r="D24"/>
  <c r="P23"/>
  <c r="M23"/>
  <c r="N23" s="1"/>
  <c r="D23"/>
  <c r="P22"/>
  <c r="M22"/>
  <c r="N22" s="1"/>
  <c r="D22"/>
  <c r="P21"/>
  <c r="M21"/>
  <c r="N21" s="1"/>
  <c r="D21"/>
  <c r="P20"/>
  <c r="M20"/>
  <c r="N20" s="1"/>
  <c r="D20"/>
  <c r="P19"/>
  <c r="M19"/>
  <c r="S19" s="1"/>
  <c r="T19" s="1"/>
  <c r="D19"/>
  <c r="P18"/>
  <c r="M18"/>
  <c r="S18" s="1"/>
  <c r="T18" s="1"/>
  <c r="D18"/>
  <c r="P17"/>
  <c r="M17"/>
  <c r="S17" s="1"/>
  <c r="T17" s="1"/>
  <c r="D17"/>
  <c r="P16"/>
  <c r="M16"/>
  <c r="S16" s="1"/>
  <c r="T16" s="1"/>
  <c r="D16"/>
  <c r="P15"/>
  <c r="M15"/>
  <c r="S15" s="1"/>
  <c r="T15" s="1"/>
  <c r="D15"/>
  <c r="P14"/>
  <c r="M14"/>
  <c r="N14" s="1"/>
  <c r="D14"/>
  <c r="P13"/>
  <c r="M13"/>
  <c r="N13" s="1"/>
  <c r="D13"/>
  <c r="P12"/>
  <c r="M12"/>
  <c r="N12" s="1"/>
  <c r="D12"/>
  <c r="P11"/>
  <c r="M11"/>
  <c r="S11" s="1"/>
  <c r="T11" s="1"/>
  <c r="D11"/>
  <c r="P10"/>
  <c r="M10"/>
  <c r="S10" s="1"/>
  <c r="T10" s="1"/>
  <c r="D10"/>
  <c r="P9"/>
  <c r="M9"/>
  <c r="S9" s="1"/>
  <c r="T9" s="1"/>
  <c r="D9"/>
  <c r="S8"/>
  <c r="T8" s="1"/>
  <c r="P8"/>
  <c r="N8"/>
  <c r="D8"/>
  <c r="P7"/>
  <c r="M7"/>
  <c r="S7" s="1"/>
  <c r="T7" s="1"/>
  <c r="D7"/>
  <c r="P6"/>
  <c r="M6"/>
  <c r="N6" s="1"/>
  <c r="D6"/>
  <c r="P5"/>
  <c r="M5"/>
  <c r="S5" s="1"/>
  <c r="T5" s="1"/>
  <c r="D5"/>
  <c r="P4"/>
  <c r="M4"/>
  <c r="N4" s="1"/>
  <c r="D4"/>
  <c r="R943" i="8"/>
  <c r="R942"/>
  <c r="R941"/>
  <c r="R940"/>
  <c r="R939"/>
  <c r="R938"/>
  <c r="R903"/>
  <c r="R902"/>
  <c r="R901"/>
  <c r="R900"/>
  <c r="R899"/>
  <c r="R898"/>
  <c r="R872"/>
  <c r="R871"/>
  <c r="R870"/>
  <c r="R869"/>
  <c r="R868"/>
  <c r="R867"/>
  <c r="R866"/>
  <c r="R865"/>
  <c r="R864"/>
  <c r="R863"/>
  <c r="R862"/>
  <c r="R861"/>
  <c r="R860"/>
  <c r="R859"/>
  <c r="R826"/>
  <c r="R825"/>
  <c r="R823"/>
  <c r="R821"/>
  <c r="R820"/>
  <c r="R819"/>
  <c r="R818"/>
  <c r="R785"/>
  <c r="R784"/>
  <c r="R783"/>
  <c r="R782"/>
  <c r="R781"/>
  <c r="R780"/>
  <c r="R779"/>
  <c r="R778"/>
  <c r="R762"/>
  <c r="R761"/>
  <c r="R760"/>
  <c r="R759"/>
  <c r="R758"/>
  <c r="R757"/>
  <c r="R756"/>
  <c r="R755"/>
  <c r="R754"/>
  <c r="R753"/>
  <c r="R752"/>
  <c r="R751"/>
  <c r="R750"/>
  <c r="R749"/>
  <c r="R748"/>
  <c r="R747"/>
  <c r="R746"/>
  <c r="R745"/>
  <c r="R744"/>
  <c r="R743"/>
  <c r="R742"/>
  <c r="R741"/>
  <c r="R740"/>
  <c r="R739"/>
  <c r="R738"/>
  <c r="R737"/>
  <c r="R706"/>
  <c r="R705"/>
  <c r="R704"/>
  <c r="R703"/>
  <c r="R702"/>
  <c r="R701"/>
  <c r="R700"/>
  <c r="R698"/>
  <c r="R669"/>
  <c r="R668"/>
  <c r="R667"/>
  <c r="R666"/>
  <c r="R665"/>
  <c r="R664"/>
  <c r="R663"/>
  <c r="R662"/>
  <c r="R661"/>
  <c r="R660"/>
  <c r="R659"/>
  <c r="R658"/>
  <c r="R644"/>
  <c r="R643"/>
  <c r="R642"/>
  <c r="R641"/>
  <c r="R640"/>
  <c r="R639"/>
  <c r="R638"/>
  <c r="R637"/>
  <c r="R636"/>
  <c r="R635"/>
  <c r="R634"/>
  <c r="R633"/>
  <c r="R632"/>
  <c r="R631"/>
  <c r="R630"/>
  <c r="R629"/>
  <c r="R628"/>
  <c r="R627"/>
  <c r="R626"/>
  <c r="R625"/>
  <c r="R624"/>
  <c r="R623"/>
  <c r="R622"/>
  <c r="R621"/>
  <c r="R620"/>
  <c r="R618"/>
  <c r="R586"/>
  <c r="R585"/>
  <c r="R584"/>
  <c r="R583"/>
  <c r="R582"/>
  <c r="R581"/>
  <c r="R580"/>
  <c r="R579"/>
  <c r="R578"/>
  <c r="R547"/>
  <c r="R546"/>
  <c r="R545"/>
  <c r="R544"/>
  <c r="R543"/>
  <c r="R542"/>
  <c r="R541"/>
  <c r="R540"/>
  <c r="R539"/>
  <c r="R538"/>
  <c r="R518"/>
  <c r="R517"/>
  <c r="R516"/>
  <c r="R515"/>
  <c r="R514"/>
  <c r="R513"/>
  <c r="R512"/>
  <c r="R511"/>
  <c r="R510"/>
  <c r="R509"/>
  <c r="R508"/>
  <c r="R507"/>
  <c r="R506"/>
  <c r="R505"/>
  <c r="R504"/>
  <c r="R503"/>
  <c r="R502"/>
  <c r="R501"/>
  <c r="R500"/>
  <c r="R499"/>
  <c r="R498"/>
  <c r="R469"/>
  <c r="R468"/>
  <c r="R467"/>
  <c r="R466"/>
  <c r="R465"/>
  <c r="R464"/>
  <c r="R463"/>
  <c r="R462"/>
  <c r="R461"/>
  <c r="R460"/>
  <c r="R459"/>
  <c r="R458"/>
  <c r="R430"/>
  <c r="R429"/>
  <c r="R428"/>
  <c r="R427"/>
  <c r="R426"/>
  <c r="R425"/>
  <c r="R424"/>
  <c r="R423"/>
  <c r="R422"/>
  <c r="R421"/>
  <c r="R420"/>
  <c r="R419"/>
  <c r="R418"/>
  <c r="R404"/>
  <c r="R403"/>
  <c r="R402"/>
  <c r="R401"/>
  <c r="R400"/>
  <c r="R399"/>
  <c r="R398"/>
  <c r="R397"/>
  <c r="R396"/>
  <c r="R395"/>
  <c r="R394"/>
  <c r="R393"/>
  <c r="R392"/>
  <c r="R391"/>
  <c r="R390"/>
  <c r="R389"/>
  <c r="R388"/>
  <c r="R387"/>
  <c r="R386"/>
  <c r="R385"/>
  <c r="R384"/>
  <c r="R383"/>
  <c r="R382"/>
  <c r="R381"/>
  <c r="R380"/>
  <c r="R379"/>
  <c r="R378"/>
  <c r="R377"/>
  <c r="R376"/>
  <c r="R375"/>
  <c r="R374"/>
  <c r="R373"/>
  <c r="R344"/>
  <c r="R343"/>
  <c r="R342"/>
  <c r="R341"/>
  <c r="R340"/>
  <c r="R339"/>
  <c r="R338"/>
  <c r="R337"/>
  <c r="R305"/>
  <c r="R304"/>
  <c r="R303"/>
  <c r="R302"/>
  <c r="R301"/>
  <c r="R300"/>
  <c r="R299"/>
  <c r="R298"/>
  <c r="R297"/>
  <c r="R280"/>
  <c r="R279"/>
  <c r="R278"/>
  <c r="R277"/>
  <c r="R276"/>
  <c r="R275"/>
  <c r="R274"/>
  <c r="R273"/>
  <c r="R272"/>
  <c r="R271"/>
  <c r="R270"/>
  <c r="R269"/>
  <c r="R268"/>
  <c r="R267"/>
  <c r="R266"/>
  <c r="R265"/>
  <c r="R264"/>
  <c r="R263"/>
  <c r="R262"/>
  <c r="R261"/>
  <c r="R260"/>
  <c r="R259"/>
  <c r="R258"/>
  <c r="R257"/>
  <c r="R225"/>
  <c r="R224"/>
  <c r="R223"/>
  <c r="R222"/>
  <c r="R220"/>
  <c r="R219"/>
  <c r="R218"/>
  <c r="R217"/>
  <c r="R185"/>
  <c r="R184"/>
  <c r="R183"/>
  <c r="R182"/>
  <c r="R180"/>
  <c r="R179"/>
  <c r="R178"/>
  <c r="R177"/>
  <c r="R162"/>
  <c r="R161"/>
  <c r="R160"/>
  <c r="R159"/>
  <c r="R158"/>
  <c r="R157"/>
  <c r="R156"/>
  <c r="R155"/>
  <c r="R154"/>
  <c r="R153"/>
  <c r="R152"/>
  <c r="R151"/>
  <c r="R150"/>
  <c r="R149"/>
  <c r="R148"/>
  <c r="R147"/>
  <c r="R146"/>
  <c r="R145"/>
  <c r="R144"/>
  <c r="R143"/>
  <c r="R142"/>
  <c r="R141"/>
  <c r="R140"/>
  <c r="R139"/>
  <c r="R138"/>
  <c r="R137"/>
  <c r="R136"/>
  <c r="R106"/>
  <c r="R105"/>
  <c r="R104"/>
  <c r="R103"/>
  <c r="R102"/>
  <c r="R101"/>
  <c r="R100"/>
  <c r="R99"/>
  <c r="R98"/>
  <c r="R97"/>
  <c r="R67"/>
  <c r="R66"/>
  <c r="R65"/>
  <c r="R64"/>
  <c r="R63"/>
  <c r="R62"/>
  <c r="R61"/>
  <c r="R60"/>
  <c r="R59"/>
  <c r="R58"/>
  <c r="R57"/>
  <c r="R43"/>
  <c r="R42"/>
  <c r="R41"/>
  <c r="R40"/>
  <c r="R39"/>
  <c r="R38"/>
  <c r="R37"/>
  <c r="R36"/>
  <c r="R35"/>
  <c r="R34"/>
  <c r="R33"/>
  <c r="R31"/>
  <c r="R30"/>
  <c r="R29"/>
  <c r="R28"/>
  <c r="R27"/>
  <c r="R25"/>
  <c r="R24"/>
  <c r="R23"/>
  <c r="R22"/>
  <c r="R20"/>
  <c r="R19"/>
  <c r="R18"/>
  <c r="R17"/>
  <c r="R16"/>
  <c r="R15"/>
  <c r="R14"/>
  <c r="R13"/>
  <c r="R12"/>
  <c r="R11"/>
  <c r="R10"/>
  <c r="R9"/>
  <c r="N289" i="9" l="1"/>
  <c r="R707" i="8"/>
  <c r="S111" i="9"/>
  <c r="T111" s="1"/>
  <c r="N144"/>
  <c r="S244"/>
  <c r="T244" s="1"/>
  <c r="S316"/>
  <c r="T316" s="1"/>
  <c r="S318"/>
  <c r="T318" s="1"/>
  <c r="N342"/>
  <c r="N344"/>
  <c r="S352"/>
  <c r="T352" s="1"/>
  <c r="F528"/>
  <c r="S79"/>
  <c r="T79" s="1"/>
  <c r="S305"/>
  <c r="T305" s="1"/>
  <c r="S341"/>
  <c r="T341" s="1"/>
  <c r="S343"/>
  <c r="T343" s="1"/>
  <c r="S345"/>
  <c r="T345" s="1"/>
  <c r="S176"/>
  <c r="T176" s="1"/>
  <c r="S288"/>
  <c r="T288" s="1"/>
  <c r="S173"/>
  <c r="T173" s="1"/>
  <c r="S28"/>
  <c r="T28" s="1"/>
  <c r="S95"/>
  <c r="T95" s="1"/>
  <c r="N306"/>
  <c r="N319"/>
  <c r="N320"/>
  <c r="S326"/>
  <c r="T326" s="1"/>
  <c r="S370"/>
  <c r="T370" s="1"/>
  <c r="S20"/>
  <c r="T20" s="1"/>
  <c r="S69"/>
  <c r="T69" s="1"/>
  <c r="S182"/>
  <c r="T182" s="1"/>
  <c r="S336"/>
  <c r="T336" s="1"/>
  <c r="S372"/>
  <c r="T372" s="1"/>
  <c r="N75"/>
  <c r="N152"/>
  <c r="S163"/>
  <c r="T163" s="1"/>
  <c r="N228"/>
  <c r="S243"/>
  <c r="T243" s="1"/>
  <c r="N18"/>
  <c r="N19"/>
  <c r="S22"/>
  <c r="T22" s="1"/>
  <c r="S23"/>
  <c r="T23" s="1"/>
  <c r="N44"/>
  <c r="N64"/>
  <c r="S114"/>
  <c r="T114" s="1"/>
  <c r="S115"/>
  <c r="T115" s="1"/>
  <c r="S177"/>
  <c r="T177" s="1"/>
  <c r="S185"/>
  <c r="T185" s="1"/>
  <c r="S204"/>
  <c r="T204" s="1"/>
  <c r="N274"/>
  <c r="S328"/>
  <c r="T328" s="1"/>
  <c r="S354"/>
  <c r="T354" s="1"/>
  <c r="N385"/>
  <c r="N15"/>
  <c r="N209"/>
  <c r="S249"/>
  <c r="T249" s="1"/>
  <c r="N293"/>
  <c r="S14"/>
  <c r="T14" s="1"/>
  <c r="N24"/>
  <c r="S57"/>
  <c r="T57" s="1"/>
  <c r="S87"/>
  <c r="T87" s="1"/>
  <c r="N156"/>
  <c r="N277"/>
  <c r="S334"/>
  <c r="T334" s="1"/>
  <c r="S360"/>
  <c r="T360" s="1"/>
  <c r="S380"/>
  <c r="T380" s="1"/>
  <c r="N9"/>
  <c r="N16"/>
  <c r="N35"/>
  <c r="N62"/>
  <c r="N73"/>
  <c r="S142"/>
  <c r="T142" s="1"/>
  <c r="N150"/>
  <c r="S151"/>
  <c r="T151" s="1"/>
  <c r="N154"/>
  <c r="S155"/>
  <c r="T155" s="1"/>
  <c r="N158"/>
  <c r="N272"/>
  <c r="N314"/>
  <c r="N321"/>
  <c r="N389"/>
  <c r="N33"/>
  <c r="N41"/>
  <c r="N48"/>
  <c r="N54"/>
  <c r="N56"/>
  <c r="N60"/>
  <c r="N121"/>
  <c r="S147"/>
  <c r="T147" s="1"/>
  <c r="N181"/>
  <c r="N183"/>
  <c r="N191"/>
  <c r="S196"/>
  <c r="T196" s="1"/>
  <c r="S211"/>
  <c r="T211" s="1"/>
  <c r="N221"/>
  <c r="S224"/>
  <c r="T224" s="1"/>
  <c r="S280"/>
  <c r="T280" s="1"/>
  <c r="S312"/>
  <c r="T312" s="1"/>
  <c r="S322"/>
  <c r="T322" s="1"/>
  <c r="S323"/>
  <c r="T323" s="1"/>
  <c r="S324"/>
  <c r="T324" s="1"/>
  <c r="S332"/>
  <c r="T332" s="1"/>
  <c r="S350"/>
  <c r="T350" s="1"/>
  <c r="S358"/>
  <c r="T358" s="1"/>
  <c r="S376"/>
  <c r="T376" s="1"/>
  <c r="N383"/>
  <c r="N392"/>
  <c r="N40"/>
  <c r="N170"/>
  <c r="N187"/>
  <c r="N197"/>
  <c r="N208"/>
  <c r="S240"/>
  <c r="T240" s="1"/>
  <c r="N313"/>
  <c r="N26"/>
  <c r="N27"/>
  <c r="N46"/>
  <c r="S53"/>
  <c r="T53" s="1"/>
  <c r="N58"/>
  <c r="N96"/>
  <c r="N97"/>
  <c r="N112"/>
  <c r="N113"/>
  <c r="S220"/>
  <c r="T220" s="1"/>
  <c r="S250"/>
  <c r="T250" s="1"/>
  <c r="S330"/>
  <c r="T330" s="1"/>
  <c r="S348"/>
  <c r="T348" s="1"/>
  <c r="S356"/>
  <c r="T356" s="1"/>
  <c r="S364"/>
  <c r="T364" s="1"/>
  <c r="S374"/>
  <c r="T374" s="1"/>
  <c r="S382"/>
  <c r="T382" s="1"/>
  <c r="S393"/>
  <c r="T393" s="1"/>
  <c r="S52"/>
  <c r="T52" s="1"/>
  <c r="N52"/>
  <c r="S146"/>
  <c r="T146" s="1"/>
  <c r="N146"/>
  <c r="S179"/>
  <c r="T179" s="1"/>
  <c r="N179"/>
  <c r="N273"/>
  <c r="S273"/>
  <c r="T273" s="1"/>
  <c r="N10"/>
  <c r="N11"/>
  <c r="S50"/>
  <c r="T50" s="1"/>
  <c r="N50"/>
  <c r="S66"/>
  <c r="T66" s="1"/>
  <c r="N66"/>
  <c r="N76"/>
  <c r="N160"/>
  <c r="S223"/>
  <c r="T223" s="1"/>
  <c r="D129"/>
  <c r="S12"/>
  <c r="T12" s="1"/>
  <c r="N36"/>
  <c r="S39"/>
  <c r="T39" s="1"/>
  <c r="N49"/>
  <c r="S49"/>
  <c r="T49" s="1"/>
  <c r="N65"/>
  <c r="S65"/>
  <c r="T65" s="1"/>
  <c r="S77"/>
  <c r="T77" s="1"/>
  <c r="N83"/>
  <c r="S83"/>
  <c r="T83" s="1"/>
  <c r="N139"/>
  <c r="S141"/>
  <c r="T141" s="1"/>
  <c r="N141"/>
  <c r="S148"/>
  <c r="T148" s="1"/>
  <c r="N148"/>
  <c r="N159"/>
  <c r="S159"/>
  <c r="T159" s="1"/>
  <c r="N168"/>
  <c r="S186"/>
  <c r="T186" s="1"/>
  <c r="N189"/>
  <c r="N200"/>
  <c r="S210"/>
  <c r="T210" s="1"/>
  <c r="S222"/>
  <c r="T222" s="1"/>
  <c r="N222"/>
  <c r="S231"/>
  <c r="T231" s="1"/>
  <c r="N231"/>
  <c r="S259"/>
  <c r="T259" s="1"/>
  <c r="N259"/>
  <c r="N284"/>
  <c r="S284"/>
  <c r="T284" s="1"/>
  <c r="N285"/>
  <c r="N292"/>
  <c r="S292"/>
  <c r="T292" s="1"/>
  <c r="N301"/>
  <c r="S301"/>
  <c r="T301" s="1"/>
  <c r="N45"/>
  <c r="S45"/>
  <c r="T45" s="1"/>
  <c r="N61"/>
  <c r="S61"/>
  <c r="T61" s="1"/>
  <c r="S68"/>
  <c r="T68" s="1"/>
  <c r="N68"/>
  <c r="N169"/>
  <c r="S169"/>
  <c r="T169" s="1"/>
  <c r="N190"/>
  <c r="S190"/>
  <c r="T190" s="1"/>
  <c r="S230"/>
  <c r="T230" s="1"/>
  <c r="N230"/>
  <c r="N232"/>
  <c r="S232"/>
  <c r="T232" s="1"/>
  <c r="S260"/>
  <c r="T260" s="1"/>
  <c r="N260"/>
  <c r="N296"/>
  <c r="S296"/>
  <c r="T296" s="1"/>
  <c r="N309"/>
  <c r="S309"/>
  <c r="T309" s="1"/>
  <c r="S162"/>
  <c r="T162" s="1"/>
  <c r="N162"/>
  <c r="S174"/>
  <c r="T174" s="1"/>
  <c r="N174"/>
  <c r="S212"/>
  <c r="T212" s="1"/>
  <c r="S242"/>
  <c r="T242" s="1"/>
  <c r="N242"/>
  <c r="S302"/>
  <c r="T302" s="1"/>
  <c r="N302"/>
  <c r="S30"/>
  <c r="T30" s="1"/>
  <c r="S37"/>
  <c r="T37" s="1"/>
  <c r="S164"/>
  <c r="T164" s="1"/>
  <c r="N164"/>
  <c r="S172"/>
  <c r="T172" s="1"/>
  <c r="N172"/>
  <c r="S193"/>
  <c r="T193" s="1"/>
  <c r="N193"/>
  <c r="N199"/>
  <c r="S199"/>
  <c r="T199" s="1"/>
  <c r="S216"/>
  <c r="T216" s="1"/>
  <c r="N216"/>
  <c r="S236"/>
  <c r="T236" s="1"/>
  <c r="N236"/>
  <c r="S297"/>
  <c r="T297" s="1"/>
  <c r="N297"/>
  <c r="S310"/>
  <c r="T310" s="1"/>
  <c r="N310"/>
  <c r="N315"/>
  <c r="S315"/>
  <c r="T315" s="1"/>
  <c r="D397"/>
  <c r="H528"/>
  <c r="N198"/>
  <c r="N214"/>
  <c r="S215"/>
  <c r="T215" s="1"/>
  <c r="S217"/>
  <c r="T217" s="1"/>
  <c r="S237"/>
  <c r="T237" s="1"/>
  <c r="N241"/>
  <c r="N363"/>
  <c r="N365"/>
  <c r="N379"/>
  <c r="N381"/>
  <c r="R431" i="8"/>
  <c r="R548"/>
  <c r="R827"/>
  <c r="R107"/>
  <c r="R645"/>
  <c r="R904"/>
  <c r="R68"/>
  <c r="R226"/>
  <c r="R281"/>
  <c r="S4" i="9"/>
  <c r="N5"/>
  <c r="S6"/>
  <c r="T6" s="1"/>
  <c r="N7"/>
  <c r="S13"/>
  <c r="T13" s="1"/>
  <c r="N17"/>
  <c r="S21"/>
  <c r="T21" s="1"/>
  <c r="N25"/>
  <c r="S29"/>
  <c r="T29" s="1"/>
  <c r="N34"/>
  <c r="S38"/>
  <c r="T38" s="1"/>
  <c r="N42"/>
  <c r="N74"/>
  <c r="N80"/>
  <c r="N84"/>
  <c r="N88"/>
  <c r="N125"/>
  <c r="S125"/>
  <c r="T125" s="1"/>
  <c r="T139"/>
  <c r="S149"/>
  <c r="T149" s="1"/>
  <c r="N149"/>
  <c r="S165"/>
  <c r="T165" s="1"/>
  <c r="N165"/>
  <c r="S175"/>
  <c r="T175" s="1"/>
  <c r="N175"/>
  <c r="S180"/>
  <c r="T180" s="1"/>
  <c r="N180"/>
  <c r="S202"/>
  <c r="T202" s="1"/>
  <c r="N202"/>
  <c r="S226"/>
  <c r="T226" s="1"/>
  <c r="N226"/>
  <c r="S252"/>
  <c r="T252" s="1"/>
  <c r="N252"/>
  <c r="N275"/>
  <c r="S275"/>
  <c r="T275" s="1"/>
  <c r="S153"/>
  <c r="T153" s="1"/>
  <c r="N153"/>
  <c r="S184"/>
  <c r="T184" s="1"/>
  <c r="N184"/>
  <c r="S247"/>
  <c r="T247" s="1"/>
  <c r="N247"/>
  <c r="T272"/>
  <c r="S283"/>
  <c r="T283" s="1"/>
  <c r="N283"/>
  <c r="N325"/>
  <c r="S325"/>
  <c r="T325" s="1"/>
  <c r="N327"/>
  <c r="S327"/>
  <c r="T327" s="1"/>
  <c r="S81"/>
  <c r="T81" s="1"/>
  <c r="N82"/>
  <c r="S85"/>
  <c r="T85" s="1"/>
  <c r="N86"/>
  <c r="S89"/>
  <c r="T89" s="1"/>
  <c r="N90"/>
  <c r="N91"/>
  <c r="S91"/>
  <c r="T91" s="1"/>
  <c r="S92"/>
  <c r="T92" s="1"/>
  <c r="N92"/>
  <c r="N93"/>
  <c r="S93"/>
  <c r="T93" s="1"/>
  <c r="S157"/>
  <c r="T157" s="1"/>
  <c r="N157"/>
  <c r="S188"/>
  <c r="T188" s="1"/>
  <c r="N188"/>
  <c r="S201"/>
  <c r="T201" s="1"/>
  <c r="N201"/>
  <c r="N203"/>
  <c r="S203"/>
  <c r="T203" s="1"/>
  <c r="S225"/>
  <c r="T225" s="1"/>
  <c r="N225"/>
  <c r="N227"/>
  <c r="S227"/>
  <c r="T227" s="1"/>
  <c r="N256"/>
  <c r="S256"/>
  <c r="T256" s="1"/>
  <c r="N282"/>
  <c r="S282"/>
  <c r="T282" s="1"/>
  <c r="N349"/>
  <c r="S349"/>
  <c r="T349" s="1"/>
  <c r="N351"/>
  <c r="S351"/>
  <c r="T351" s="1"/>
  <c r="P129"/>
  <c r="S47"/>
  <c r="T47" s="1"/>
  <c r="S51"/>
  <c r="T51" s="1"/>
  <c r="S55"/>
  <c r="T55" s="1"/>
  <c r="S59"/>
  <c r="T59" s="1"/>
  <c r="S63"/>
  <c r="T63" s="1"/>
  <c r="S67"/>
  <c r="T67" s="1"/>
  <c r="N101"/>
  <c r="S101"/>
  <c r="T101" s="1"/>
  <c r="S102"/>
  <c r="T102" s="1"/>
  <c r="N102"/>
  <c r="N103"/>
  <c r="S103"/>
  <c r="T103" s="1"/>
  <c r="S104"/>
  <c r="T104" s="1"/>
  <c r="N104"/>
  <c r="N105"/>
  <c r="S105"/>
  <c r="T105" s="1"/>
  <c r="S106"/>
  <c r="T106" s="1"/>
  <c r="N106"/>
  <c r="N107"/>
  <c r="S107"/>
  <c r="T107" s="1"/>
  <c r="S108"/>
  <c r="T108" s="1"/>
  <c r="N108"/>
  <c r="N109"/>
  <c r="S109"/>
  <c r="T109" s="1"/>
  <c r="D264"/>
  <c r="S140"/>
  <c r="T140" s="1"/>
  <c r="S145"/>
  <c r="T145" s="1"/>
  <c r="N145"/>
  <c r="S161"/>
  <c r="T161" s="1"/>
  <c r="N161"/>
  <c r="S171"/>
  <c r="T171" s="1"/>
  <c r="N171"/>
  <c r="S192"/>
  <c r="T192" s="1"/>
  <c r="N192"/>
  <c r="S246"/>
  <c r="T246" s="1"/>
  <c r="N246"/>
  <c r="N248"/>
  <c r="S248"/>
  <c r="T248" s="1"/>
  <c r="S281"/>
  <c r="T281" s="1"/>
  <c r="N281"/>
  <c r="N371"/>
  <c r="S371"/>
  <c r="T371" s="1"/>
  <c r="N373"/>
  <c r="S373"/>
  <c r="T373" s="1"/>
  <c r="N117"/>
  <c r="N194"/>
  <c r="S195"/>
  <c r="T195" s="1"/>
  <c r="N218"/>
  <c r="S219"/>
  <c r="T219" s="1"/>
  <c r="N238"/>
  <c r="S239"/>
  <c r="T239" s="1"/>
  <c r="P397"/>
  <c r="N278"/>
  <c r="S278"/>
  <c r="T278" s="1"/>
  <c r="S279"/>
  <c r="T279" s="1"/>
  <c r="N279"/>
  <c r="N303"/>
  <c r="S303"/>
  <c r="T303" s="1"/>
  <c r="N307"/>
  <c r="S307"/>
  <c r="T307" s="1"/>
  <c r="N286"/>
  <c r="S286"/>
  <c r="T286" s="1"/>
  <c r="S287"/>
  <c r="T287" s="1"/>
  <c r="N287"/>
  <c r="S291"/>
  <c r="T291" s="1"/>
  <c r="N291"/>
  <c r="S295"/>
  <c r="T295" s="1"/>
  <c r="N295"/>
  <c r="N290"/>
  <c r="S290"/>
  <c r="T290" s="1"/>
  <c r="N294"/>
  <c r="S294"/>
  <c r="T294" s="1"/>
  <c r="N298"/>
  <c r="S298"/>
  <c r="T298" s="1"/>
  <c r="S304"/>
  <c r="T304" s="1"/>
  <c r="N304"/>
  <c r="S308"/>
  <c r="T308" s="1"/>
  <c r="N308"/>
  <c r="N317"/>
  <c r="N333"/>
  <c r="S333"/>
  <c r="T333" s="1"/>
  <c r="N335"/>
  <c r="S335"/>
  <c r="T335" s="1"/>
  <c r="N357"/>
  <c r="S357"/>
  <c r="T357" s="1"/>
  <c r="N359"/>
  <c r="S359"/>
  <c r="T359" s="1"/>
  <c r="J528"/>
  <c r="N329"/>
  <c r="S329"/>
  <c r="T329" s="1"/>
  <c r="N337"/>
  <c r="S337"/>
  <c r="T337" s="1"/>
  <c r="N353"/>
  <c r="S353"/>
  <c r="T353" s="1"/>
  <c r="N361"/>
  <c r="S361"/>
  <c r="T361" s="1"/>
  <c r="N375"/>
  <c r="S375"/>
  <c r="T375" s="1"/>
  <c r="L528"/>
  <c r="N331"/>
  <c r="S331"/>
  <c r="T331" s="1"/>
  <c r="N347"/>
  <c r="S347"/>
  <c r="T347" s="1"/>
  <c r="N355"/>
  <c r="S355"/>
  <c r="T355" s="1"/>
  <c r="N369"/>
  <c r="S369"/>
  <c r="T369" s="1"/>
  <c r="N377"/>
  <c r="S377"/>
  <c r="T377" s="1"/>
  <c r="D528"/>
  <c r="N528"/>
  <c r="R405" i="8"/>
  <c r="R786"/>
  <c r="R873"/>
  <c r="R44"/>
  <c r="R306"/>
  <c r="R345"/>
  <c r="R470"/>
  <c r="R519"/>
  <c r="R587"/>
  <c r="R163"/>
  <c r="R763"/>
  <c r="R944"/>
  <c r="R186"/>
  <c r="R811" i="6"/>
  <c r="I530" i="9" l="1"/>
  <c r="F530"/>
  <c r="G530" s="1"/>
  <c r="G531" s="1"/>
  <c r="N129"/>
  <c r="N264"/>
  <c r="N397"/>
  <c r="T264"/>
  <c r="S397"/>
  <c r="T4"/>
  <c r="T129" s="1"/>
  <c r="S129"/>
  <c r="T397"/>
  <c r="S264"/>
  <c r="O244" i="7"/>
  <c r="O463" l="1"/>
  <c r="M463"/>
  <c r="K463"/>
  <c r="I463"/>
  <c r="G463"/>
  <c r="O462"/>
  <c r="M462"/>
  <c r="K462"/>
  <c r="I462"/>
  <c r="G462"/>
  <c r="O461"/>
  <c r="M461"/>
  <c r="K461"/>
  <c r="I461"/>
  <c r="G461"/>
  <c r="O460"/>
  <c r="M460"/>
  <c r="K460"/>
  <c r="I460"/>
  <c r="G460"/>
  <c r="O459"/>
  <c r="M459"/>
  <c r="K459"/>
  <c r="I459"/>
  <c r="G459"/>
  <c r="O458"/>
  <c r="M458"/>
  <c r="K458"/>
  <c r="I458"/>
  <c r="G458"/>
  <c r="O457"/>
  <c r="M457"/>
  <c r="K457"/>
  <c r="I457"/>
  <c r="G457"/>
  <c r="O456"/>
  <c r="M456"/>
  <c r="K456"/>
  <c r="I456"/>
  <c r="G456"/>
  <c r="O455"/>
  <c r="M455"/>
  <c r="K455"/>
  <c r="I455"/>
  <c r="G455"/>
  <c r="O454"/>
  <c r="M454"/>
  <c r="K454"/>
  <c r="I454"/>
  <c r="G454"/>
  <c r="O453"/>
  <c r="M453"/>
  <c r="K453"/>
  <c r="I453"/>
  <c r="G453"/>
  <c r="O452"/>
  <c r="M452"/>
  <c r="K452"/>
  <c r="I452"/>
  <c r="G452"/>
  <c r="O451"/>
  <c r="M451"/>
  <c r="K451"/>
  <c r="I451"/>
  <c r="G451"/>
  <c r="O450"/>
  <c r="M450"/>
  <c r="K450"/>
  <c r="I450"/>
  <c r="G450"/>
  <c r="O449"/>
  <c r="M449"/>
  <c r="K449"/>
  <c r="I449"/>
  <c r="G449"/>
  <c r="O448"/>
  <c r="M448"/>
  <c r="K448"/>
  <c r="I448"/>
  <c r="G448"/>
  <c r="O447"/>
  <c r="M447"/>
  <c r="K447"/>
  <c r="I447"/>
  <c r="G447"/>
  <c r="O446"/>
  <c r="M446"/>
  <c r="K446"/>
  <c r="I446"/>
  <c r="G446"/>
  <c r="O445"/>
  <c r="M445"/>
  <c r="K445"/>
  <c r="I445"/>
  <c r="G445"/>
  <c r="O444"/>
  <c r="M444"/>
  <c r="K444"/>
  <c r="I444"/>
  <c r="G444"/>
  <c r="O443"/>
  <c r="M443"/>
  <c r="K443"/>
  <c r="I443"/>
  <c r="G443"/>
  <c r="O442"/>
  <c r="M442"/>
  <c r="K442"/>
  <c r="I442"/>
  <c r="G442"/>
  <c r="O441"/>
  <c r="M441"/>
  <c r="K441"/>
  <c r="I441"/>
  <c r="G441"/>
  <c r="O440"/>
  <c r="M440"/>
  <c r="K440"/>
  <c r="I440"/>
  <c r="G440"/>
  <c r="O439"/>
  <c r="M439"/>
  <c r="K439"/>
  <c r="I439"/>
  <c r="G439"/>
  <c r="O438"/>
  <c r="M438"/>
  <c r="K438"/>
  <c r="I438"/>
  <c r="G438"/>
  <c r="O437"/>
  <c r="M437"/>
  <c r="K437"/>
  <c r="I437"/>
  <c r="G437"/>
  <c r="O436"/>
  <c r="M436"/>
  <c r="K436"/>
  <c r="I436"/>
  <c r="G436"/>
  <c r="O435"/>
  <c r="M435"/>
  <c r="K435"/>
  <c r="I435"/>
  <c r="G435"/>
  <c r="O434"/>
  <c r="M434"/>
  <c r="K434"/>
  <c r="I434"/>
  <c r="G434"/>
  <c r="O433"/>
  <c r="M433"/>
  <c r="K433"/>
  <c r="I433"/>
  <c r="G433"/>
  <c r="O432"/>
  <c r="M432"/>
  <c r="K432"/>
  <c r="I432"/>
  <c r="G432"/>
  <c r="O431"/>
  <c r="M431"/>
  <c r="K431"/>
  <c r="I431"/>
  <c r="G431"/>
  <c r="O430"/>
  <c r="M430"/>
  <c r="K430"/>
  <c r="I430"/>
  <c r="G430"/>
  <c r="O429"/>
  <c r="M429"/>
  <c r="K429"/>
  <c r="I429"/>
  <c r="G429"/>
  <c r="O428"/>
  <c r="M428"/>
  <c r="K428"/>
  <c r="I428"/>
  <c r="G428"/>
  <c r="O427"/>
  <c r="M427"/>
  <c r="K427"/>
  <c r="I427"/>
  <c r="G427"/>
  <c r="O426"/>
  <c r="M426"/>
  <c r="K426"/>
  <c r="I426"/>
  <c r="G426"/>
  <c r="O425"/>
  <c r="M425"/>
  <c r="K425"/>
  <c r="I425"/>
  <c r="G425"/>
  <c r="O424"/>
  <c r="M424"/>
  <c r="K424"/>
  <c r="I424"/>
  <c r="G424"/>
  <c r="O423"/>
  <c r="M423"/>
  <c r="K423"/>
  <c r="I423"/>
  <c r="G423"/>
  <c r="O422"/>
  <c r="M422"/>
  <c r="K422"/>
  <c r="I422"/>
  <c r="G422"/>
  <c r="O421"/>
  <c r="M421"/>
  <c r="K421"/>
  <c r="I421"/>
  <c r="G421"/>
  <c r="O420"/>
  <c r="M420"/>
  <c r="K420"/>
  <c r="I420"/>
  <c r="G420"/>
  <c r="O419"/>
  <c r="M419"/>
  <c r="K419"/>
  <c r="I419"/>
  <c r="G419"/>
  <c r="O418"/>
  <c r="M418"/>
  <c r="K418"/>
  <c r="I418"/>
  <c r="G418"/>
  <c r="O417"/>
  <c r="M417"/>
  <c r="K417"/>
  <c r="I417"/>
  <c r="G417"/>
  <c r="O416"/>
  <c r="M416"/>
  <c r="K416"/>
  <c r="I416"/>
  <c r="G416"/>
  <c r="O415"/>
  <c r="M415"/>
  <c r="K415"/>
  <c r="I415"/>
  <c r="G415"/>
  <c r="O414"/>
  <c r="M414"/>
  <c r="K414"/>
  <c r="I414"/>
  <c r="G414"/>
  <c r="O413"/>
  <c r="M413"/>
  <c r="K413"/>
  <c r="I413"/>
  <c r="G413"/>
  <c r="O412"/>
  <c r="M412"/>
  <c r="K412"/>
  <c r="I412"/>
  <c r="G412"/>
  <c r="O411"/>
  <c r="M411"/>
  <c r="K411"/>
  <c r="I411"/>
  <c r="G411"/>
  <c r="O410"/>
  <c r="M410"/>
  <c r="K410"/>
  <c r="I410"/>
  <c r="G410"/>
  <c r="O409"/>
  <c r="M409"/>
  <c r="K409"/>
  <c r="I409"/>
  <c r="G409"/>
  <c r="O408"/>
  <c r="M408"/>
  <c r="K408"/>
  <c r="I408"/>
  <c r="G408"/>
  <c r="O407"/>
  <c r="M407"/>
  <c r="K407"/>
  <c r="I407"/>
  <c r="G407"/>
  <c r="O406"/>
  <c r="M406"/>
  <c r="K406"/>
  <c r="I406"/>
  <c r="G406"/>
  <c r="O405"/>
  <c r="M405"/>
  <c r="K405"/>
  <c r="I405"/>
  <c r="G405"/>
  <c r="O404"/>
  <c r="M404"/>
  <c r="K404"/>
  <c r="I404"/>
  <c r="G404"/>
  <c r="O403"/>
  <c r="M403"/>
  <c r="K403"/>
  <c r="I403"/>
  <c r="G403"/>
  <c r="O402"/>
  <c r="M402"/>
  <c r="K402"/>
  <c r="I402"/>
  <c r="G402"/>
  <c r="O401"/>
  <c r="M401"/>
  <c r="K401"/>
  <c r="I401"/>
  <c r="G401"/>
  <c r="O400"/>
  <c r="M400"/>
  <c r="K400"/>
  <c r="I400"/>
  <c r="G400"/>
  <c r="O399"/>
  <c r="M399"/>
  <c r="K399"/>
  <c r="I399"/>
  <c r="G399"/>
  <c r="O398"/>
  <c r="M398"/>
  <c r="K398"/>
  <c r="I398"/>
  <c r="G398"/>
  <c r="O397"/>
  <c r="M397"/>
  <c r="K397"/>
  <c r="I397"/>
  <c r="E397"/>
  <c r="O396"/>
  <c r="M396"/>
  <c r="K396"/>
  <c r="I396"/>
  <c r="E396"/>
  <c r="O395"/>
  <c r="M395"/>
  <c r="K395"/>
  <c r="I395"/>
  <c r="E395"/>
  <c r="O394"/>
  <c r="M394"/>
  <c r="K394"/>
  <c r="I394"/>
  <c r="E394"/>
  <c r="O393"/>
  <c r="M393"/>
  <c r="K393"/>
  <c r="I393"/>
  <c r="E393"/>
  <c r="O392"/>
  <c r="M392"/>
  <c r="K392"/>
  <c r="I392"/>
  <c r="E392"/>
  <c r="O391"/>
  <c r="M391"/>
  <c r="K391"/>
  <c r="I391"/>
  <c r="E391"/>
  <c r="O390"/>
  <c r="M390"/>
  <c r="K390"/>
  <c r="I390"/>
  <c r="E390"/>
  <c r="O389"/>
  <c r="M389"/>
  <c r="K389"/>
  <c r="I389"/>
  <c r="E389"/>
  <c r="O388"/>
  <c r="M388"/>
  <c r="K388"/>
  <c r="I388"/>
  <c r="E388"/>
  <c r="O387"/>
  <c r="M387"/>
  <c r="K387"/>
  <c r="I387"/>
  <c r="E387"/>
  <c r="O386"/>
  <c r="M386"/>
  <c r="K386"/>
  <c r="I386"/>
  <c r="E386"/>
  <c r="O385"/>
  <c r="M385"/>
  <c r="K385"/>
  <c r="I385"/>
  <c r="E385"/>
  <c r="O384"/>
  <c r="M384"/>
  <c r="K384"/>
  <c r="I384"/>
  <c r="E384"/>
  <c r="O383"/>
  <c r="M383"/>
  <c r="K383"/>
  <c r="I383"/>
  <c r="E383"/>
  <c r="O382"/>
  <c r="M382"/>
  <c r="K382"/>
  <c r="I382"/>
  <c r="E382"/>
  <c r="O381"/>
  <c r="M381"/>
  <c r="K381"/>
  <c r="I381"/>
  <c r="E381"/>
  <c r="O380"/>
  <c r="M380"/>
  <c r="K380"/>
  <c r="I380"/>
  <c r="E380"/>
  <c r="O379"/>
  <c r="M379"/>
  <c r="K379"/>
  <c r="I379"/>
  <c r="E379"/>
  <c r="O378"/>
  <c r="M378"/>
  <c r="K378"/>
  <c r="I378"/>
  <c r="E378"/>
  <c r="O377"/>
  <c r="M377"/>
  <c r="K377"/>
  <c r="I377"/>
  <c r="E377"/>
  <c r="O376"/>
  <c r="M376"/>
  <c r="K376"/>
  <c r="I376"/>
  <c r="E376"/>
  <c r="O375"/>
  <c r="M375"/>
  <c r="K375"/>
  <c r="I375"/>
  <c r="E375"/>
  <c r="O374"/>
  <c r="M374"/>
  <c r="K374"/>
  <c r="I374"/>
  <c r="E374"/>
  <c r="O373"/>
  <c r="M373"/>
  <c r="K373"/>
  <c r="I373"/>
  <c r="E373"/>
  <c r="O372"/>
  <c r="M372"/>
  <c r="K372"/>
  <c r="I372"/>
  <c r="E372"/>
  <c r="O371"/>
  <c r="M371"/>
  <c r="K371"/>
  <c r="I371"/>
  <c r="E371"/>
  <c r="O370"/>
  <c r="M370"/>
  <c r="K370"/>
  <c r="I370"/>
  <c r="E370"/>
  <c r="O369"/>
  <c r="M369"/>
  <c r="K369"/>
  <c r="I369"/>
  <c r="E369"/>
  <c r="O368"/>
  <c r="M368"/>
  <c r="K368"/>
  <c r="I368"/>
  <c r="E368"/>
  <c r="O367"/>
  <c r="M367"/>
  <c r="K367"/>
  <c r="I367"/>
  <c r="E367"/>
  <c r="O366"/>
  <c r="M366"/>
  <c r="K366"/>
  <c r="I366"/>
  <c r="E366"/>
  <c r="O365"/>
  <c r="M365"/>
  <c r="K365"/>
  <c r="I365"/>
  <c r="E365"/>
  <c r="O364"/>
  <c r="M364"/>
  <c r="K364"/>
  <c r="I364"/>
  <c r="E364"/>
  <c r="O363"/>
  <c r="M363"/>
  <c r="K363"/>
  <c r="I363"/>
  <c r="E363"/>
  <c r="O362"/>
  <c r="M362"/>
  <c r="K362"/>
  <c r="I362"/>
  <c r="E362"/>
  <c r="O361"/>
  <c r="M361"/>
  <c r="K361"/>
  <c r="I361"/>
  <c r="E361"/>
  <c r="O360"/>
  <c r="M360"/>
  <c r="K360"/>
  <c r="I360"/>
  <c r="E360"/>
  <c r="O359"/>
  <c r="M359"/>
  <c r="K359"/>
  <c r="I359"/>
  <c r="E359"/>
  <c r="N354"/>
  <c r="O353"/>
  <c r="E353"/>
  <c r="O352"/>
  <c r="E352"/>
  <c r="O351"/>
  <c r="E351"/>
  <c r="O350"/>
  <c r="E350"/>
  <c r="N349"/>
  <c r="O349" s="1"/>
  <c r="E349"/>
  <c r="O348"/>
  <c r="E348"/>
  <c r="N347"/>
  <c r="O347" s="1"/>
  <c r="E347"/>
  <c r="O346"/>
  <c r="E346"/>
  <c r="O345"/>
  <c r="E345"/>
  <c r="N344"/>
  <c r="O344" s="1"/>
  <c r="E344"/>
  <c r="N343"/>
  <c r="O343" s="1"/>
  <c r="E343"/>
  <c r="O342"/>
  <c r="E342"/>
  <c r="O341"/>
  <c r="E341"/>
  <c r="N340"/>
  <c r="O340" s="1"/>
  <c r="E340"/>
  <c r="N339"/>
  <c r="O339" s="1"/>
  <c r="E339"/>
  <c r="O338"/>
  <c r="E338"/>
  <c r="N337"/>
  <c r="O337" s="1"/>
  <c r="E337"/>
  <c r="N336"/>
  <c r="O336" s="1"/>
  <c r="E336"/>
  <c r="N335"/>
  <c r="O335" s="1"/>
  <c r="E335"/>
  <c r="J334"/>
  <c r="N334" s="1"/>
  <c r="O334" s="1"/>
  <c r="E334"/>
  <c r="O333"/>
  <c r="E333"/>
  <c r="N332"/>
  <c r="O332" s="1"/>
  <c r="E332"/>
  <c r="O331"/>
  <c r="E331"/>
  <c r="N330"/>
  <c r="O330" s="1"/>
  <c r="E330"/>
  <c r="N329"/>
  <c r="O329" s="1"/>
  <c r="E329"/>
  <c r="N328"/>
  <c r="O328" s="1"/>
  <c r="E328"/>
  <c r="N327"/>
  <c r="O327" s="1"/>
  <c r="E327"/>
  <c r="N326"/>
  <c r="O326" s="1"/>
  <c r="E326"/>
  <c r="N325"/>
  <c r="O325" s="1"/>
  <c r="E325"/>
  <c r="N324"/>
  <c r="O324" s="1"/>
  <c r="E324"/>
  <c r="N323"/>
  <c r="O323" s="1"/>
  <c r="E323"/>
  <c r="O322"/>
  <c r="E322"/>
  <c r="O321"/>
  <c r="E321"/>
  <c r="O320"/>
  <c r="E320"/>
  <c r="N319"/>
  <c r="O319" s="1"/>
  <c r="E319"/>
  <c r="N318"/>
  <c r="O318" s="1"/>
  <c r="E318"/>
  <c r="N317"/>
  <c r="O317" s="1"/>
  <c r="E317"/>
  <c r="N316"/>
  <c r="O316" s="1"/>
  <c r="E316"/>
  <c r="O315"/>
  <c r="E315"/>
  <c r="N314"/>
  <c r="O314" s="1"/>
  <c r="E314"/>
  <c r="N313"/>
  <c r="O313" s="1"/>
  <c r="E313"/>
  <c r="N312"/>
  <c r="O312" s="1"/>
  <c r="E312"/>
  <c r="N311"/>
  <c r="O311" s="1"/>
  <c r="E311"/>
  <c r="N310"/>
  <c r="O310" s="1"/>
  <c r="E310"/>
  <c r="N309"/>
  <c r="O309" s="1"/>
  <c r="E309"/>
  <c r="N308"/>
  <c r="O308" s="1"/>
  <c r="E308"/>
  <c r="N307"/>
  <c r="O307" s="1"/>
  <c r="E307"/>
  <c r="N306"/>
  <c r="O306" s="1"/>
  <c r="E306"/>
  <c r="N305"/>
  <c r="O305" s="1"/>
  <c r="E305"/>
  <c r="N304"/>
  <c r="O304" s="1"/>
  <c r="E304"/>
  <c r="N303"/>
  <c r="O303" s="1"/>
  <c r="E303"/>
  <c r="N302"/>
  <c r="O302" s="1"/>
  <c r="E302"/>
  <c r="N301"/>
  <c r="O301" s="1"/>
  <c r="E301"/>
  <c r="N300"/>
  <c r="O300" s="1"/>
  <c r="E300"/>
  <c r="N299"/>
  <c r="O299" s="1"/>
  <c r="E299"/>
  <c r="N298"/>
  <c r="O298" s="1"/>
  <c r="E298"/>
  <c r="N297"/>
  <c r="O297" s="1"/>
  <c r="E297"/>
  <c r="N296"/>
  <c r="O296" s="1"/>
  <c r="E296"/>
  <c r="O295"/>
  <c r="E295"/>
  <c r="N294"/>
  <c r="O294" s="1"/>
  <c r="E294"/>
  <c r="N293"/>
  <c r="O293" s="1"/>
  <c r="E293"/>
  <c r="N292"/>
  <c r="O292" s="1"/>
  <c r="E292"/>
  <c r="N291"/>
  <c r="O291" s="1"/>
  <c r="E291"/>
  <c r="N290"/>
  <c r="O290" s="1"/>
  <c r="E290"/>
  <c r="N289"/>
  <c r="O289" s="1"/>
  <c r="E289"/>
  <c r="N288"/>
  <c r="O288" s="1"/>
  <c r="E288"/>
  <c r="N287"/>
  <c r="O287" s="1"/>
  <c r="E287"/>
  <c r="N286"/>
  <c r="O286" s="1"/>
  <c r="E286"/>
  <c r="N285"/>
  <c r="O285" s="1"/>
  <c r="E285"/>
  <c r="N284"/>
  <c r="O284" s="1"/>
  <c r="E284"/>
  <c r="N283"/>
  <c r="O283" s="1"/>
  <c r="E283"/>
  <c r="N282"/>
  <c r="O282" s="1"/>
  <c r="E282"/>
  <c r="N281"/>
  <c r="O281" s="1"/>
  <c r="E281"/>
  <c r="N280"/>
  <c r="O280" s="1"/>
  <c r="E280"/>
  <c r="N279"/>
  <c r="O279" s="1"/>
  <c r="E279"/>
  <c r="N278"/>
  <c r="O278" s="1"/>
  <c r="E278"/>
  <c r="N277"/>
  <c r="O277" s="1"/>
  <c r="E277"/>
  <c r="N276"/>
  <c r="O276" s="1"/>
  <c r="E276"/>
  <c r="N275"/>
  <c r="O275" s="1"/>
  <c r="E275"/>
  <c r="N274"/>
  <c r="O274" s="1"/>
  <c r="E274"/>
  <c r="N273"/>
  <c r="O273" s="1"/>
  <c r="E273"/>
  <c r="N272"/>
  <c r="O272" s="1"/>
  <c r="E272"/>
  <c r="N271"/>
  <c r="O271" s="1"/>
  <c r="E271"/>
  <c r="N270"/>
  <c r="O270" s="1"/>
  <c r="E270"/>
  <c r="N269"/>
  <c r="O269" s="1"/>
  <c r="E269"/>
  <c r="N268"/>
  <c r="O268" s="1"/>
  <c r="E268"/>
  <c r="N267"/>
  <c r="O267" s="1"/>
  <c r="E267"/>
  <c r="N266"/>
  <c r="O266" s="1"/>
  <c r="E266"/>
  <c r="N265"/>
  <c r="O265" s="1"/>
  <c r="E265"/>
  <c r="N264"/>
  <c r="O264" s="1"/>
  <c r="E264"/>
  <c r="N263"/>
  <c r="O263" s="1"/>
  <c r="E263"/>
  <c r="N262"/>
  <c r="O262" s="1"/>
  <c r="E262"/>
  <c r="N261"/>
  <c r="O261" s="1"/>
  <c r="E261"/>
  <c r="N260"/>
  <c r="O260" s="1"/>
  <c r="E260"/>
  <c r="O259"/>
  <c r="E259"/>
  <c r="N258"/>
  <c r="O258" s="1"/>
  <c r="E258"/>
  <c r="N257"/>
  <c r="O257" s="1"/>
  <c r="E257"/>
  <c r="N256"/>
  <c r="O256" s="1"/>
  <c r="E256"/>
  <c r="N255"/>
  <c r="O255" s="1"/>
  <c r="E255"/>
  <c r="O254"/>
  <c r="E254"/>
  <c r="N253"/>
  <c r="O253" s="1"/>
  <c r="E253"/>
  <c r="N252"/>
  <c r="O252" s="1"/>
  <c r="E252"/>
  <c r="N251"/>
  <c r="O251" s="1"/>
  <c r="E251"/>
  <c r="N250"/>
  <c r="O250" s="1"/>
  <c r="E250"/>
  <c r="E249"/>
  <c r="O243"/>
  <c r="P242"/>
  <c r="E242"/>
  <c r="P241"/>
  <c r="E241"/>
  <c r="P240"/>
  <c r="E240"/>
  <c r="P239"/>
  <c r="E239"/>
  <c r="O238"/>
  <c r="P238" s="1"/>
  <c r="E238"/>
  <c r="P237"/>
  <c r="E237"/>
  <c r="O236"/>
  <c r="P236" s="1"/>
  <c r="E236"/>
  <c r="P235"/>
  <c r="E235"/>
  <c r="P234"/>
  <c r="E234"/>
  <c r="O233"/>
  <c r="P233" s="1"/>
  <c r="E233"/>
  <c r="O232"/>
  <c r="P232" s="1"/>
  <c r="E232"/>
  <c r="P231"/>
  <c r="E231"/>
  <c r="P230"/>
  <c r="E230"/>
  <c r="O229"/>
  <c r="P229" s="1"/>
  <c r="E229"/>
  <c r="O228"/>
  <c r="P228" s="1"/>
  <c r="E228"/>
  <c r="P227"/>
  <c r="E227"/>
  <c r="O226"/>
  <c r="P226" s="1"/>
  <c r="E226"/>
  <c r="O225"/>
  <c r="P225" s="1"/>
  <c r="E225"/>
  <c r="O224"/>
  <c r="P224" s="1"/>
  <c r="E224"/>
  <c r="O223"/>
  <c r="P223" s="1"/>
  <c r="E223"/>
  <c r="P222"/>
  <c r="E222"/>
  <c r="O221"/>
  <c r="P221" s="1"/>
  <c r="E221"/>
  <c r="P220"/>
  <c r="E220"/>
  <c r="O219"/>
  <c r="P219" s="1"/>
  <c r="E219"/>
  <c r="O218"/>
  <c r="P218" s="1"/>
  <c r="E218"/>
  <c r="O217"/>
  <c r="P217" s="1"/>
  <c r="E217"/>
  <c r="O216"/>
  <c r="P216" s="1"/>
  <c r="E216"/>
  <c r="O215"/>
  <c r="P215" s="1"/>
  <c r="E215"/>
  <c r="O214"/>
  <c r="P214" s="1"/>
  <c r="E214"/>
  <c r="O213"/>
  <c r="P213" s="1"/>
  <c r="E213"/>
  <c r="O212"/>
  <c r="P212" s="1"/>
  <c r="E212"/>
  <c r="P211"/>
  <c r="E211"/>
  <c r="P210"/>
  <c r="E210"/>
  <c r="P209"/>
  <c r="E209"/>
  <c r="O208"/>
  <c r="P208" s="1"/>
  <c r="E208"/>
  <c r="O207"/>
  <c r="P207" s="1"/>
  <c r="E207"/>
  <c r="O206"/>
  <c r="P206" s="1"/>
  <c r="E206"/>
  <c r="O205"/>
  <c r="P205" s="1"/>
  <c r="E205"/>
  <c r="P204"/>
  <c r="E204"/>
  <c r="O203"/>
  <c r="P203" s="1"/>
  <c r="E203"/>
  <c r="O202"/>
  <c r="P202" s="1"/>
  <c r="E202"/>
  <c r="O201"/>
  <c r="P201" s="1"/>
  <c r="E201"/>
  <c r="O200"/>
  <c r="P200" s="1"/>
  <c r="E200"/>
  <c r="O199"/>
  <c r="P199" s="1"/>
  <c r="E199"/>
  <c r="O198"/>
  <c r="P198" s="1"/>
  <c r="E198"/>
  <c r="O197"/>
  <c r="P197" s="1"/>
  <c r="E197"/>
  <c r="O196"/>
  <c r="P196" s="1"/>
  <c r="E196"/>
  <c r="O195"/>
  <c r="P195" s="1"/>
  <c r="E195"/>
  <c r="O194"/>
  <c r="P194" s="1"/>
  <c r="E194"/>
  <c r="O193"/>
  <c r="P193" s="1"/>
  <c r="E193"/>
  <c r="O192"/>
  <c r="P192" s="1"/>
  <c r="E192"/>
  <c r="O191"/>
  <c r="P191" s="1"/>
  <c r="E191"/>
  <c r="O190"/>
  <c r="P190" s="1"/>
  <c r="E190"/>
  <c r="O189"/>
  <c r="P189" s="1"/>
  <c r="E189"/>
  <c r="O188"/>
  <c r="P188" s="1"/>
  <c r="E188"/>
  <c r="O187"/>
  <c r="P187" s="1"/>
  <c r="E187"/>
  <c r="O186"/>
  <c r="P186" s="1"/>
  <c r="E186"/>
  <c r="O185"/>
  <c r="P185" s="1"/>
  <c r="E185"/>
  <c r="P184"/>
  <c r="E184"/>
  <c r="O183"/>
  <c r="P183" s="1"/>
  <c r="E183"/>
  <c r="O182"/>
  <c r="P182" s="1"/>
  <c r="E182"/>
  <c r="O181"/>
  <c r="P181" s="1"/>
  <c r="E181"/>
  <c r="O180"/>
  <c r="P180" s="1"/>
  <c r="E180"/>
  <c r="O179"/>
  <c r="P179" s="1"/>
  <c r="E179"/>
  <c r="O178"/>
  <c r="P178" s="1"/>
  <c r="E178"/>
  <c r="O177"/>
  <c r="P177" s="1"/>
  <c r="E177"/>
  <c r="O176"/>
  <c r="P176" s="1"/>
  <c r="E176"/>
  <c r="O175"/>
  <c r="P175" s="1"/>
  <c r="E175"/>
  <c r="O174"/>
  <c r="P174" s="1"/>
  <c r="E174"/>
  <c r="O173"/>
  <c r="P173" s="1"/>
  <c r="E173"/>
  <c r="O172"/>
  <c r="P172" s="1"/>
  <c r="E172"/>
  <c r="O171"/>
  <c r="P171" s="1"/>
  <c r="E171"/>
  <c r="O170"/>
  <c r="P170" s="1"/>
  <c r="E170"/>
  <c r="O169"/>
  <c r="P169" s="1"/>
  <c r="E169"/>
  <c r="O168"/>
  <c r="P168" s="1"/>
  <c r="E168"/>
  <c r="O167"/>
  <c r="P167" s="1"/>
  <c r="E167"/>
  <c r="O166"/>
  <c r="P166" s="1"/>
  <c r="E166"/>
  <c r="O165"/>
  <c r="P165" s="1"/>
  <c r="E165"/>
  <c r="O164"/>
  <c r="P164" s="1"/>
  <c r="E164"/>
  <c r="O163"/>
  <c r="P163" s="1"/>
  <c r="E163"/>
  <c r="O162"/>
  <c r="P162" s="1"/>
  <c r="E162"/>
  <c r="O161"/>
  <c r="P161" s="1"/>
  <c r="E161"/>
  <c r="O160"/>
  <c r="P160" s="1"/>
  <c r="E160"/>
  <c r="O159"/>
  <c r="P159" s="1"/>
  <c r="E159"/>
  <c r="O158"/>
  <c r="P158" s="1"/>
  <c r="E158"/>
  <c r="O157"/>
  <c r="P157" s="1"/>
  <c r="E157"/>
  <c r="O156"/>
  <c r="P156" s="1"/>
  <c r="E156"/>
  <c r="O155"/>
  <c r="P155" s="1"/>
  <c r="E155"/>
  <c r="O154"/>
  <c r="P154" s="1"/>
  <c r="E154"/>
  <c r="O153"/>
  <c r="P153" s="1"/>
  <c r="E153"/>
  <c r="O152"/>
  <c r="P152" s="1"/>
  <c r="E152"/>
  <c r="O151"/>
  <c r="P151" s="1"/>
  <c r="E151"/>
  <c r="O150"/>
  <c r="P150" s="1"/>
  <c r="E150"/>
  <c r="O149"/>
  <c r="P149" s="1"/>
  <c r="E149"/>
  <c r="P148"/>
  <c r="E148"/>
  <c r="O147"/>
  <c r="P147" s="1"/>
  <c r="E147"/>
  <c r="O146"/>
  <c r="P146" s="1"/>
  <c r="E146"/>
  <c r="O145"/>
  <c r="P145" s="1"/>
  <c r="E145"/>
  <c r="O144"/>
  <c r="P144" s="1"/>
  <c r="E144"/>
  <c r="P143"/>
  <c r="E143"/>
  <c r="O142"/>
  <c r="P142" s="1"/>
  <c r="E142"/>
  <c r="O141"/>
  <c r="P141" s="1"/>
  <c r="E141"/>
  <c r="O140"/>
  <c r="P140" s="1"/>
  <c r="E140"/>
  <c r="O139"/>
  <c r="P139" s="1"/>
  <c r="E139"/>
  <c r="E138"/>
  <c r="O109"/>
  <c r="P108"/>
  <c r="E108"/>
  <c r="P107"/>
  <c r="E107"/>
  <c r="P106"/>
  <c r="E106"/>
  <c r="P105"/>
  <c r="E105"/>
  <c r="O104"/>
  <c r="P104" s="1"/>
  <c r="E104"/>
  <c r="P103"/>
  <c r="E103"/>
  <c r="O102"/>
  <c r="P102" s="1"/>
  <c r="E102"/>
  <c r="P101"/>
  <c r="E101"/>
  <c r="P100"/>
  <c r="E100"/>
  <c r="O99"/>
  <c r="P99" s="1"/>
  <c r="E99"/>
  <c r="O98"/>
  <c r="P98" s="1"/>
  <c r="E98"/>
  <c r="P97"/>
  <c r="E97"/>
  <c r="P96"/>
  <c r="E96"/>
  <c r="O95"/>
  <c r="P95" s="1"/>
  <c r="E95"/>
  <c r="O94"/>
  <c r="P94" s="1"/>
  <c r="E94"/>
  <c r="P93"/>
  <c r="E93"/>
  <c r="O92"/>
  <c r="P92" s="1"/>
  <c r="E92"/>
  <c r="O91"/>
  <c r="P91" s="1"/>
  <c r="E91"/>
  <c r="O90"/>
  <c r="P90" s="1"/>
  <c r="E90"/>
  <c r="O89"/>
  <c r="P89" s="1"/>
  <c r="E89"/>
  <c r="P88"/>
  <c r="E88"/>
  <c r="O87"/>
  <c r="P87" s="1"/>
  <c r="E87"/>
  <c r="P86"/>
  <c r="E86"/>
  <c r="O85"/>
  <c r="P85" s="1"/>
  <c r="E85"/>
  <c r="O84"/>
  <c r="P84" s="1"/>
  <c r="E84"/>
  <c r="O83"/>
  <c r="P83" s="1"/>
  <c r="E83"/>
  <c r="O82"/>
  <c r="P82" s="1"/>
  <c r="E82"/>
  <c r="O81"/>
  <c r="P81" s="1"/>
  <c r="E81"/>
  <c r="O80"/>
  <c r="P80" s="1"/>
  <c r="E80"/>
  <c r="O79"/>
  <c r="P79" s="1"/>
  <c r="E79"/>
  <c r="O78"/>
  <c r="P78" s="1"/>
  <c r="E78"/>
  <c r="P77"/>
  <c r="E77"/>
  <c r="P76"/>
  <c r="E76"/>
  <c r="P75"/>
  <c r="E75"/>
  <c r="O74"/>
  <c r="P74" s="1"/>
  <c r="E74"/>
  <c r="O73"/>
  <c r="P73" s="1"/>
  <c r="E73"/>
  <c r="O72"/>
  <c r="P72" s="1"/>
  <c r="E72"/>
  <c r="O71"/>
  <c r="P71" s="1"/>
  <c r="E71"/>
  <c r="P70"/>
  <c r="E70"/>
  <c r="O69"/>
  <c r="P69" s="1"/>
  <c r="E69"/>
  <c r="O68"/>
  <c r="P68" s="1"/>
  <c r="E68"/>
  <c r="O67"/>
  <c r="P67" s="1"/>
  <c r="E67"/>
  <c r="O66"/>
  <c r="P66" s="1"/>
  <c r="E66"/>
  <c r="O65"/>
  <c r="P65" s="1"/>
  <c r="E65"/>
  <c r="O64"/>
  <c r="P64" s="1"/>
  <c r="E64"/>
  <c r="O63"/>
  <c r="P63" s="1"/>
  <c r="E63"/>
  <c r="O62"/>
  <c r="P62" s="1"/>
  <c r="E62"/>
  <c r="O61"/>
  <c r="P61" s="1"/>
  <c r="E61"/>
  <c r="O60"/>
  <c r="P60" s="1"/>
  <c r="E60"/>
  <c r="O59"/>
  <c r="P59" s="1"/>
  <c r="E59"/>
  <c r="O58"/>
  <c r="P58" s="1"/>
  <c r="E58"/>
  <c r="O57"/>
  <c r="P57" s="1"/>
  <c r="E57"/>
  <c r="O56"/>
  <c r="P56" s="1"/>
  <c r="E56"/>
  <c r="O55"/>
  <c r="P55" s="1"/>
  <c r="E55"/>
  <c r="O54"/>
  <c r="P54" s="1"/>
  <c r="E54"/>
  <c r="O53"/>
  <c r="P53" s="1"/>
  <c r="E53"/>
  <c r="O52"/>
  <c r="P52" s="1"/>
  <c r="E52"/>
  <c r="O51"/>
  <c r="P51" s="1"/>
  <c r="E51"/>
  <c r="P50"/>
  <c r="E50"/>
  <c r="O49"/>
  <c r="P49" s="1"/>
  <c r="E49"/>
  <c r="O48"/>
  <c r="P48" s="1"/>
  <c r="E48"/>
  <c r="O47"/>
  <c r="P47" s="1"/>
  <c r="E47"/>
  <c r="O46"/>
  <c r="P46" s="1"/>
  <c r="E46"/>
  <c r="O45"/>
  <c r="P45" s="1"/>
  <c r="E45"/>
  <c r="O44"/>
  <c r="P44" s="1"/>
  <c r="E44"/>
  <c r="O43"/>
  <c r="P43" s="1"/>
  <c r="E43"/>
  <c r="O42"/>
  <c r="P42" s="1"/>
  <c r="E42"/>
  <c r="O41"/>
  <c r="P41" s="1"/>
  <c r="E41"/>
  <c r="O40"/>
  <c r="P40" s="1"/>
  <c r="E40"/>
  <c r="O39"/>
  <c r="P39" s="1"/>
  <c r="E39"/>
  <c r="O38"/>
  <c r="P38" s="1"/>
  <c r="E38"/>
  <c r="O37"/>
  <c r="P37" s="1"/>
  <c r="E37"/>
  <c r="O36"/>
  <c r="P36" s="1"/>
  <c r="E36"/>
  <c r="O35"/>
  <c r="P35" s="1"/>
  <c r="E35"/>
  <c r="O34"/>
  <c r="P34" s="1"/>
  <c r="E34"/>
  <c r="O33"/>
  <c r="P33" s="1"/>
  <c r="E33"/>
  <c r="O32"/>
  <c r="P32" s="1"/>
  <c r="E32"/>
  <c r="O31"/>
  <c r="P31" s="1"/>
  <c r="E31"/>
  <c r="O30"/>
  <c r="P30" s="1"/>
  <c r="E30"/>
  <c r="O29"/>
  <c r="P29" s="1"/>
  <c r="E29"/>
  <c r="O28"/>
  <c r="P28" s="1"/>
  <c r="E28"/>
  <c r="O27"/>
  <c r="P27" s="1"/>
  <c r="E27"/>
  <c r="O26"/>
  <c r="P26" s="1"/>
  <c r="E26"/>
  <c r="O25"/>
  <c r="P25" s="1"/>
  <c r="E25"/>
  <c r="O24"/>
  <c r="P24" s="1"/>
  <c r="E24"/>
  <c r="O23"/>
  <c r="P23" s="1"/>
  <c r="E23"/>
  <c r="O22"/>
  <c r="P22" s="1"/>
  <c r="E22"/>
  <c r="O21"/>
  <c r="P21" s="1"/>
  <c r="E21"/>
  <c r="O20"/>
  <c r="P20" s="1"/>
  <c r="E20"/>
  <c r="O19"/>
  <c r="P19" s="1"/>
  <c r="E19"/>
  <c r="O18"/>
  <c r="P18" s="1"/>
  <c r="E18"/>
  <c r="O17"/>
  <c r="P17" s="1"/>
  <c r="E17"/>
  <c r="O16"/>
  <c r="P16" s="1"/>
  <c r="E16"/>
  <c r="O15"/>
  <c r="P15" s="1"/>
  <c r="E15"/>
  <c r="P14"/>
  <c r="E14"/>
  <c r="O13"/>
  <c r="P13" s="1"/>
  <c r="E13"/>
  <c r="O12"/>
  <c r="P12" s="1"/>
  <c r="E12"/>
  <c r="O11"/>
  <c r="P11" s="1"/>
  <c r="E11"/>
  <c r="O10"/>
  <c r="P10" s="1"/>
  <c r="E10"/>
  <c r="P9"/>
  <c r="E9"/>
  <c r="O8"/>
  <c r="P8" s="1"/>
  <c r="E8"/>
  <c r="O7"/>
  <c r="P7" s="1"/>
  <c r="E7"/>
  <c r="O6"/>
  <c r="P6" s="1"/>
  <c r="E6"/>
  <c r="O5"/>
  <c r="P5" s="1"/>
  <c r="E5"/>
  <c r="P4"/>
  <c r="E4"/>
  <c r="P244" l="1"/>
  <c r="G464"/>
  <c r="E464"/>
  <c r="O464"/>
  <c r="I464"/>
  <c r="E354"/>
  <c r="M464"/>
  <c r="E109"/>
  <c r="E243"/>
  <c r="K464"/>
  <c r="P243"/>
  <c r="O354"/>
  <c r="P109"/>
  <c r="R1308" i="6"/>
  <c r="R1307"/>
  <c r="R1306"/>
  <c r="R1305"/>
  <c r="R1304"/>
  <c r="R1303"/>
  <c r="R1302"/>
  <c r="R1301"/>
  <c r="U1272"/>
  <c r="R1272"/>
  <c r="R1271"/>
  <c r="R1270"/>
  <c r="R1269"/>
  <c r="T1269" s="1"/>
  <c r="R1268"/>
  <c r="U1267"/>
  <c r="R1267"/>
  <c r="R1266"/>
  <c r="R1265"/>
  <c r="R1264"/>
  <c r="R1263"/>
  <c r="R1262"/>
  <c r="R1261"/>
  <c r="R1260"/>
  <c r="R1259"/>
  <c r="R1258"/>
  <c r="R1257"/>
  <c r="R1256"/>
  <c r="R1255"/>
  <c r="R1229"/>
  <c r="T1229" s="1"/>
  <c r="U1228"/>
  <c r="R1228"/>
  <c r="R1227"/>
  <c r="R1226"/>
  <c r="R1225"/>
  <c r="T1225" s="1"/>
  <c r="R1224"/>
  <c r="U1223"/>
  <c r="R1223"/>
  <c r="R1222"/>
  <c r="R1221"/>
  <c r="R1220"/>
  <c r="R1219"/>
  <c r="U1218"/>
  <c r="R1218"/>
  <c r="R1217"/>
  <c r="R1216"/>
  <c r="R1215"/>
  <c r="R1214"/>
  <c r="R1213"/>
  <c r="R1212"/>
  <c r="R1211"/>
  <c r="R1210"/>
  <c r="R1209"/>
  <c r="R1173"/>
  <c r="R1172"/>
  <c r="R1171"/>
  <c r="R1170"/>
  <c r="R1169"/>
  <c r="R1168"/>
  <c r="R1167"/>
  <c r="R1166"/>
  <c r="R1165"/>
  <c r="R1164"/>
  <c r="R1163"/>
  <c r="R1137"/>
  <c r="T1137" s="1"/>
  <c r="U1136"/>
  <c r="R1136"/>
  <c r="R1135"/>
  <c r="R1134"/>
  <c r="R1133"/>
  <c r="R1132"/>
  <c r="T1132" s="1"/>
  <c r="R1131"/>
  <c r="T1131" s="1"/>
  <c r="R1130"/>
  <c r="U1129"/>
  <c r="R1129"/>
  <c r="R1128"/>
  <c r="R1127"/>
  <c r="R1126"/>
  <c r="U1125"/>
  <c r="R1125"/>
  <c r="R1124"/>
  <c r="R1123"/>
  <c r="R1122"/>
  <c r="R1121"/>
  <c r="R1120"/>
  <c r="R1119"/>
  <c r="R1118"/>
  <c r="R1117"/>
  <c r="R1101"/>
  <c r="T1101" s="1"/>
  <c r="U1100"/>
  <c r="R1100"/>
  <c r="R1099"/>
  <c r="R1098"/>
  <c r="R1097"/>
  <c r="R1096"/>
  <c r="T1096" s="1"/>
  <c r="U1095"/>
  <c r="R1095"/>
  <c r="R1094"/>
  <c r="R1093"/>
  <c r="R1092"/>
  <c r="U1091"/>
  <c r="R1091"/>
  <c r="R1090"/>
  <c r="U1089"/>
  <c r="R1089"/>
  <c r="R1088"/>
  <c r="R1087"/>
  <c r="T1087" s="1"/>
  <c r="R1086"/>
  <c r="T1086" s="1"/>
  <c r="R1085"/>
  <c r="U1084"/>
  <c r="R1084"/>
  <c r="R1083"/>
  <c r="R1082"/>
  <c r="R1081"/>
  <c r="U1080"/>
  <c r="R1080"/>
  <c r="R1079"/>
  <c r="R1078"/>
  <c r="R1077"/>
  <c r="R1076"/>
  <c r="R1075"/>
  <c r="R1074"/>
  <c r="R1073"/>
  <c r="R1072"/>
  <c r="R1071"/>
  <c r="R1032"/>
  <c r="R1030"/>
  <c r="R1029"/>
  <c r="R1028"/>
  <c r="R1027"/>
  <c r="R1026"/>
  <c r="R1025"/>
  <c r="R992"/>
  <c r="T992" s="1"/>
  <c r="R991"/>
  <c r="T991" s="1"/>
  <c r="R990"/>
  <c r="R989"/>
  <c r="R988"/>
  <c r="R987"/>
  <c r="T987" s="1"/>
  <c r="R986"/>
  <c r="U985"/>
  <c r="R985"/>
  <c r="R984"/>
  <c r="R983"/>
  <c r="R982"/>
  <c r="R981"/>
  <c r="R980"/>
  <c r="R979"/>
  <c r="R953"/>
  <c r="T953" s="1"/>
  <c r="R952"/>
  <c r="T952" s="1"/>
  <c r="U951"/>
  <c r="R951"/>
  <c r="R950"/>
  <c r="R949"/>
  <c r="R948"/>
  <c r="R947"/>
  <c r="T947" s="1"/>
  <c r="R946"/>
  <c r="T946" s="1"/>
  <c r="R945"/>
  <c r="U944"/>
  <c r="R944"/>
  <c r="R943"/>
  <c r="R942"/>
  <c r="R941"/>
  <c r="U940"/>
  <c r="R940"/>
  <c r="R939"/>
  <c r="R938"/>
  <c r="R937"/>
  <c r="R936"/>
  <c r="R935"/>
  <c r="R934"/>
  <c r="R933"/>
  <c r="R896"/>
  <c r="R895"/>
  <c r="R894"/>
  <c r="R893"/>
  <c r="R892"/>
  <c r="R891"/>
  <c r="R890"/>
  <c r="R889"/>
  <c r="R888"/>
  <c r="R887"/>
  <c r="R853"/>
  <c r="T853" s="1"/>
  <c r="R852"/>
  <c r="T852" s="1"/>
  <c r="R851"/>
  <c r="R850"/>
  <c r="R849"/>
  <c r="T849" s="1"/>
  <c r="R848"/>
  <c r="R847"/>
  <c r="R846"/>
  <c r="R845"/>
  <c r="R844"/>
  <c r="R843"/>
  <c r="R842"/>
  <c r="R841"/>
  <c r="R813"/>
  <c r="T813" s="1"/>
  <c r="R812"/>
  <c r="T812" s="1"/>
  <c r="U810"/>
  <c r="R810"/>
  <c r="R809"/>
  <c r="R808"/>
  <c r="R807"/>
  <c r="T807" s="1"/>
  <c r="R806"/>
  <c r="T806" s="1"/>
  <c r="R805"/>
  <c r="U804"/>
  <c r="R804"/>
  <c r="R803"/>
  <c r="R802"/>
  <c r="R801"/>
  <c r="R800"/>
  <c r="U799"/>
  <c r="R799"/>
  <c r="R798"/>
  <c r="R797"/>
  <c r="R796"/>
  <c r="R795"/>
  <c r="R794"/>
  <c r="R759"/>
  <c r="R758"/>
  <c r="R757"/>
  <c r="R756"/>
  <c r="R755"/>
  <c r="R754"/>
  <c r="R753"/>
  <c r="R752"/>
  <c r="R751"/>
  <c r="R750"/>
  <c r="R749"/>
  <c r="R748"/>
  <c r="T718"/>
  <c r="U716"/>
  <c r="R716"/>
  <c r="R715"/>
  <c r="R714"/>
  <c r="T714" s="1"/>
  <c r="R713"/>
  <c r="R712"/>
  <c r="T712" s="1"/>
  <c r="R711"/>
  <c r="R710"/>
  <c r="T710" s="1"/>
  <c r="R709"/>
  <c r="V708"/>
  <c r="R708"/>
  <c r="R707"/>
  <c r="R706"/>
  <c r="R705"/>
  <c r="R704"/>
  <c r="R703"/>
  <c r="R702"/>
  <c r="R679"/>
  <c r="T679" s="1"/>
  <c r="U678"/>
  <c r="R678"/>
  <c r="R677"/>
  <c r="R676"/>
  <c r="R675"/>
  <c r="T675" s="1"/>
  <c r="U674"/>
  <c r="R674"/>
  <c r="R673"/>
  <c r="R672"/>
  <c r="R671"/>
  <c r="T671" s="1"/>
  <c r="R670"/>
  <c r="R669"/>
  <c r="T669" s="1"/>
  <c r="R668"/>
  <c r="U667"/>
  <c r="R667"/>
  <c r="R666"/>
  <c r="R665"/>
  <c r="R664"/>
  <c r="U663"/>
  <c r="R663"/>
  <c r="R662"/>
  <c r="R661"/>
  <c r="R660"/>
  <c r="R659"/>
  <c r="R658"/>
  <c r="R657"/>
  <c r="R656"/>
  <c r="R632"/>
  <c r="T632" s="1"/>
  <c r="R631"/>
  <c r="T631" s="1"/>
  <c r="U630"/>
  <c r="R630"/>
  <c r="R629"/>
  <c r="R628"/>
  <c r="R627"/>
  <c r="R626"/>
  <c r="T626" s="1"/>
  <c r="R625"/>
  <c r="U624"/>
  <c r="R624"/>
  <c r="R623"/>
  <c r="R622"/>
  <c r="R621"/>
  <c r="R620"/>
  <c r="R619"/>
  <c r="R618"/>
  <c r="U617"/>
  <c r="R617"/>
  <c r="R616"/>
  <c r="R615"/>
  <c r="R614"/>
  <c r="R613"/>
  <c r="R612"/>
  <c r="R611"/>
  <c r="R610"/>
  <c r="R593"/>
  <c r="T593" s="1"/>
  <c r="U592"/>
  <c r="R592"/>
  <c r="U591"/>
  <c r="R591"/>
  <c r="S591" s="1"/>
  <c r="R590"/>
  <c r="R589"/>
  <c r="R588"/>
  <c r="R587"/>
  <c r="R586"/>
  <c r="T586" s="1"/>
  <c r="R585"/>
  <c r="T585" s="1"/>
  <c r="R584"/>
  <c r="T584" s="1"/>
  <c r="R583"/>
  <c r="U582"/>
  <c r="R582"/>
  <c r="R581"/>
  <c r="R580"/>
  <c r="R579"/>
  <c r="R578"/>
  <c r="R577"/>
  <c r="R576"/>
  <c r="R575"/>
  <c r="U574"/>
  <c r="R574"/>
  <c r="R573"/>
  <c r="R572"/>
  <c r="R571"/>
  <c r="R570"/>
  <c r="R569"/>
  <c r="R568"/>
  <c r="R567"/>
  <c r="R566"/>
  <c r="R565"/>
  <c r="R564"/>
  <c r="R527"/>
  <c r="R526"/>
  <c r="R525"/>
  <c r="R524"/>
  <c r="R523"/>
  <c r="R522"/>
  <c r="R521"/>
  <c r="R520"/>
  <c r="R519"/>
  <c r="R518"/>
  <c r="R489"/>
  <c r="T489" s="1"/>
  <c r="R488"/>
  <c r="T488" s="1"/>
  <c r="R487"/>
  <c r="R486"/>
  <c r="T486" s="1"/>
  <c r="R485"/>
  <c r="U484"/>
  <c r="R484"/>
  <c r="R483"/>
  <c r="R482"/>
  <c r="R481"/>
  <c r="U480"/>
  <c r="R480"/>
  <c r="R479"/>
  <c r="R478"/>
  <c r="R477"/>
  <c r="R476"/>
  <c r="R475"/>
  <c r="R474"/>
  <c r="R473"/>
  <c r="R472"/>
  <c r="R439"/>
  <c r="T439" s="1"/>
  <c r="R438"/>
  <c r="T438" s="1"/>
  <c r="R437"/>
  <c r="T437" s="1"/>
  <c r="R436"/>
  <c r="R435"/>
  <c r="T435" s="1"/>
  <c r="R434"/>
  <c r="U433"/>
  <c r="R433"/>
  <c r="R432"/>
  <c r="R431"/>
  <c r="R430"/>
  <c r="R429"/>
  <c r="R428"/>
  <c r="R427"/>
  <c r="R426"/>
  <c r="R386"/>
  <c r="R385"/>
  <c r="R384"/>
  <c r="R383"/>
  <c r="R382"/>
  <c r="R381"/>
  <c r="R380"/>
  <c r="R344"/>
  <c r="T344" s="1"/>
  <c r="R343"/>
  <c r="R342"/>
  <c r="T342" s="1"/>
  <c r="R341"/>
  <c r="U340"/>
  <c r="R340"/>
  <c r="R339"/>
  <c r="R338"/>
  <c r="R337"/>
  <c r="R336"/>
  <c r="R335"/>
  <c r="R334"/>
  <c r="R301"/>
  <c r="T301" s="1"/>
  <c r="R300"/>
  <c r="T300" s="1"/>
  <c r="R299"/>
  <c r="R298"/>
  <c r="T298" s="1"/>
  <c r="R297"/>
  <c r="T297" s="1"/>
  <c r="R296"/>
  <c r="T296" s="1"/>
  <c r="R295"/>
  <c r="U294"/>
  <c r="R294"/>
  <c r="R293"/>
  <c r="R292"/>
  <c r="R291"/>
  <c r="R290"/>
  <c r="R289"/>
  <c r="R288"/>
  <c r="R287"/>
  <c r="R249"/>
  <c r="R248"/>
  <c r="R246"/>
  <c r="R244"/>
  <c r="R243"/>
  <c r="R242"/>
  <c r="U215"/>
  <c r="R215"/>
  <c r="R214"/>
  <c r="R212"/>
  <c r="T212" s="1"/>
  <c r="R211"/>
  <c r="T211" s="1"/>
  <c r="R210"/>
  <c r="T210" s="1"/>
  <c r="R209"/>
  <c r="T209" s="1"/>
  <c r="R208"/>
  <c r="U207"/>
  <c r="R207"/>
  <c r="R206"/>
  <c r="R205"/>
  <c r="R204"/>
  <c r="U203"/>
  <c r="R203"/>
  <c r="R202"/>
  <c r="R201"/>
  <c r="R200"/>
  <c r="R199"/>
  <c r="R198"/>
  <c r="R197"/>
  <c r="R196"/>
  <c r="R195"/>
  <c r="R171"/>
  <c r="T171" s="1"/>
  <c r="R170"/>
  <c r="T170" s="1"/>
  <c r="R169"/>
  <c r="T169" s="1"/>
  <c r="R168"/>
  <c r="T168" s="1"/>
  <c r="R167"/>
  <c r="T167" s="1"/>
  <c r="U166"/>
  <c r="R166"/>
  <c r="R165"/>
  <c r="R164"/>
  <c r="R163"/>
  <c r="T163" s="1"/>
  <c r="R162"/>
  <c r="T162" s="1"/>
  <c r="R161"/>
  <c r="U160"/>
  <c r="R160"/>
  <c r="R159"/>
  <c r="R158"/>
  <c r="R157"/>
  <c r="U156"/>
  <c r="R156"/>
  <c r="R155"/>
  <c r="R154"/>
  <c r="R153"/>
  <c r="R152"/>
  <c r="R151"/>
  <c r="R150"/>
  <c r="R149"/>
  <c r="V1273" l="1"/>
  <c r="H466" i="7"/>
  <c r="R1309" i="6"/>
  <c r="G466" i="7"/>
  <c r="R172" i="6"/>
  <c r="U632"/>
  <c r="R1174"/>
  <c r="U1230"/>
  <c r="R250"/>
  <c r="R440"/>
  <c r="T440" s="1"/>
  <c r="R760"/>
  <c r="R814"/>
  <c r="R993"/>
  <c r="R302"/>
  <c r="R490"/>
  <c r="T490" s="1"/>
  <c r="R594"/>
  <c r="T594" s="1"/>
  <c r="R854"/>
  <c r="R1230"/>
  <c r="U718"/>
  <c r="V171"/>
  <c r="R528"/>
  <c r="R680"/>
  <c r="T680" s="1"/>
  <c r="R1102"/>
  <c r="R1273"/>
  <c r="R216"/>
  <c r="R345"/>
  <c r="T345" s="1"/>
  <c r="R387"/>
  <c r="U488"/>
  <c r="V490" s="1"/>
  <c r="R633"/>
  <c r="R717"/>
  <c r="R897"/>
  <c r="R954"/>
  <c r="R1033"/>
  <c r="R1138"/>
  <c r="U1102"/>
  <c r="U1138"/>
  <c r="W215"/>
  <c r="U814"/>
  <c r="U854"/>
  <c r="U954"/>
  <c r="U993"/>
  <c r="U345"/>
  <c r="U490"/>
  <c r="U680"/>
  <c r="U301"/>
  <c r="G637" i="3"/>
  <c r="I466" i="7" l="1"/>
  <c r="N5" i="5"/>
  <c r="N6"/>
  <c r="N7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4"/>
  <c r="K5"/>
  <c r="K6"/>
  <c r="Q6" s="1"/>
  <c r="K7"/>
  <c r="Q7" s="1"/>
  <c r="R7" s="1"/>
  <c r="K8"/>
  <c r="K9"/>
  <c r="Q9" s="1"/>
  <c r="U9" s="1"/>
  <c r="V9" s="1"/>
  <c r="K10"/>
  <c r="Q10" s="1"/>
  <c r="U10" s="1"/>
  <c r="V10" s="1"/>
  <c r="K11"/>
  <c r="K12"/>
  <c r="Q12" s="1"/>
  <c r="K13"/>
  <c r="K14"/>
  <c r="Q14" s="1"/>
  <c r="U14" s="1"/>
  <c r="V14" s="1"/>
  <c r="K15"/>
  <c r="Q15" s="1"/>
  <c r="K16"/>
  <c r="K17"/>
  <c r="K18"/>
  <c r="K19"/>
  <c r="K20"/>
  <c r="K21"/>
  <c r="K22"/>
  <c r="Q22" s="1"/>
  <c r="U22" s="1"/>
  <c r="V22" s="1"/>
  <c r="K23"/>
  <c r="Q23" s="1"/>
  <c r="R23" s="1"/>
  <c r="K24"/>
  <c r="Q24" s="1"/>
  <c r="K25"/>
  <c r="K26"/>
  <c r="K27"/>
  <c r="K28"/>
  <c r="K29"/>
  <c r="Q29" s="1"/>
  <c r="K30"/>
  <c r="K31"/>
  <c r="K32"/>
  <c r="Q32" s="1"/>
  <c r="R32" s="1"/>
  <c r="K33"/>
  <c r="Q33" s="1"/>
  <c r="U33" s="1"/>
  <c r="V33" s="1"/>
  <c r="K34"/>
  <c r="K35"/>
  <c r="Q35" s="1"/>
  <c r="U35" s="1"/>
  <c r="V35" s="1"/>
  <c r="K36"/>
  <c r="Q36" s="1"/>
  <c r="R36" s="1"/>
  <c r="K37"/>
  <c r="K38"/>
  <c r="Q38" s="1"/>
  <c r="R38" s="1"/>
  <c r="K39"/>
  <c r="Q39" s="1"/>
  <c r="U39" s="1"/>
  <c r="V39" s="1"/>
  <c r="K40"/>
  <c r="Q40" s="1"/>
  <c r="K41"/>
  <c r="Q41" s="1"/>
  <c r="K42"/>
  <c r="Q42" s="1"/>
  <c r="U42" s="1"/>
  <c r="V42" s="1"/>
  <c r="K43"/>
  <c r="K44"/>
  <c r="Q44" s="1"/>
  <c r="U44" s="1"/>
  <c r="V44" s="1"/>
  <c r="K45"/>
  <c r="Q45" s="1"/>
  <c r="U45" s="1"/>
  <c r="V45" s="1"/>
  <c r="K46"/>
  <c r="K47"/>
  <c r="Q47" s="1"/>
  <c r="U47" s="1"/>
  <c r="V47" s="1"/>
  <c r="K48"/>
  <c r="Q48" s="1"/>
  <c r="K49"/>
  <c r="K50"/>
  <c r="Q50" s="1"/>
  <c r="K51"/>
  <c r="Q51" s="1"/>
  <c r="U51" s="1"/>
  <c r="V51" s="1"/>
  <c r="K52"/>
  <c r="Q52" s="1"/>
  <c r="K53"/>
  <c r="K54"/>
  <c r="Q54" s="1"/>
  <c r="U54" s="1"/>
  <c r="V54" s="1"/>
  <c r="K55"/>
  <c r="K56"/>
  <c r="K57"/>
  <c r="Q57" s="1"/>
  <c r="U57" s="1"/>
  <c r="V57" s="1"/>
  <c r="K58"/>
  <c r="K59"/>
  <c r="Q59" s="1"/>
  <c r="R59" s="1"/>
  <c r="K60"/>
  <c r="K61"/>
  <c r="K4"/>
  <c r="Q4" s="1"/>
  <c r="R4" s="1"/>
  <c r="F64"/>
  <c r="V61"/>
  <c r="V60"/>
  <c r="V59"/>
  <c r="V58"/>
  <c r="E61"/>
  <c r="R61"/>
  <c r="E60"/>
  <c r="R60"/>
  <c r="E59"/>
  <c r="E58"/>
  <c r="R58"/>
  <c r="E57"/>
  <c r="U5"/>
  <c r="V5" s="1"/>
  <c r="U8"/>
  <c r="V8" s="1"/>
  <c r="U13"/>
  <c r="V13" s="1"/>
  <c r="U16"/>
  <c r="V16" s="1"/>
  <c r="U17"/>
  <c r="V17" s="1"/>
  <c r="U18"/>
  <c r="V18" s="1"/>
  <c r="U19"/>
  <c r="V19" s="1"/>
  <c r="U21"/>
  <c r="V21" s="1"/>
  <c r="U25"/>
  <c r="V25" s="1"/>
  <c r="U26"/>
  <c r="V26" s="1"/>
  <c r="U27"/>
  <c r="V27" s="1"/>
  <c r="U28"/>
  <c r="V28" s="1"/>
  <c r="U30"/>
  <c r="V30" s="1"/>
  <c r="U31"/>
  <c r="V31" s="1"/>
  <c r="U34"/>
  <c r="V34" s="1"/>
  <c r="U43"/>
  <c r="V43" s="1"/>
  <c r="U46"/>
  <c r="V46" s="1"/>
  <c r="U49"/>
  <c r="V49" s="1"/>
  <c r="U53"/>
  <c r="V53" s="1"/>
  <c r="U55"/>
  <c r="V55" s="1"/>
  <c r="U56"/>
  <c r="V56" s="1"/>
  <c r="R5"/>
  <c r="R8"/>
  <c r="R13"/>
  <c r="R16"/>
  <c r="R17"/>
  <c r="R18"/>
  <c r="R19"/>
  <c r="R21"/>
  <c r="R25"/>
  <c r="R26"/>
  <c r="R27"/>
  <c r="R28"/>
  <c r="R30"/>
  <c r="R31"/>
  <c r="R34"/>
  <c r="R43"/>
  <c r="R46"/>
  <c r="R49"/>
  <c r="R53"/>
  <c r="R55"/>
  <c r="R56"/>
  <c r="R60" i="6"/>
  <c r="R58"/>
  <c r="R59"/>
  <c r="R61"/>
  <c r="R62"/>
  <c r="R63"/>
  <c r="R64"/>
  <c r="R65"/>
  <c r="R66"/>
  <c r="R67"/>
  <c r="R68"/>
  <c r="R69"/>
  <c r="R70"/>
  <c r="R71"/>
  <c r="R72"/>
  <c r="R73"/>
  <c r="R74"/>
  <c r="R76"/>
  <c r="R77"/>
  <c r="R57"/>
  <c r="R26"/>
  <c r="R12"/>
  <c r="R13"/>
  <c r="R14"/>
  <c r="R15"/>
  <c r="R16"/>
  <c r="R17"/>
  <c r="R18"/>
  <c r="R19"/>
  <c r="R20"/>
  <c r="R21"/>
  <c r="R22"/>
  <c r="R23"/>
  <c r="R24"/>
  <c r="R25"/>
  <c r="R27"/>
  <c r="R28"/>
  <c r="R29"/>
  <c r="R30"/>
  <c r="R31"/>
  <c r="R32"/>
  <c r="R33"/>
  <c r="R34"/>
  <c r="E5" i="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4"/>
  <c r="R111" i="6"/>
  <c r="R110"/>
  <c r="R108"/>
  <c r="R106"/>
  <c r="R105"/>
  <c r="R104"/>
  <c r="I612" i="3"/>
  <c r="I613"/>
  <c r="I614"/>
  <c r="I615"/>
  <c r="I616"/>
  <c r="I617"/>
  <c r="I618"/>
  <c r="I619"/>
  <c r="I620"/>
  <c r="I621"/>
  <c r="I622"/>
  <c r="I623"/>
  <c r="I624"/>
  <c r="I625"/>
  <c r="I626"/>
  <c r="I627"/>
  <c r="I628"/>
  <c r="I629"/>
  <c r="I630"/>
  <c r="I631"/>
  <c r="I632"/>
  <c r="I633"/>
  <c r="I634"/>
  <c r="I635"/>
  <c r="I636"/>
  <c r="I637"/>
  <c r="I638"/>
  <c r="I639"/>
  <c r="I640"/>
  <c r="I641"/>
  <c r="I642"/>
  <c r="I643"/>
  <c r="I644"/>
  <c r="I645"/>
  <c r="I646"/>
  <c r="I647"/>
  <c r="I648"/>
  <c r="I649"/>
  <c r="I650"/>
  <c r="I651"/>
  <c r="I652"/>
  <c r="I653"/>
  <c r="I654"/>
  <c r="I655"/>
  <c r="I656"/>
  <c r="I657"/>
  <c r="I658"/>
  <c r="I659"/>
  <c r="I660"/>
  <c r="I661"/>
  <c r="I662"/>
  <c r="I663"/>
  <c r="I664"/>
  <c r="I665"/>
  <c r="I666"/>
  <c r="I667"/>
  <c r="I668"/>
  <c r="I669"/>
  <c r="I670"/>
  <c r="I671"/>
  <c r="I672"/>
  <c r="I673"/>
  <c r="I674"/>
  <c r="I675"/>
  <c r="I676"/>
  <c r="I677"/>
  <c r="I678"/>
  <c r="I679"/>
  <c r="I680"/>
  <c r="I681"/>
  <c r="I682"/>
  <c r="I683"/>
  <c r="I684"/>
  <c r="I685"/>
  <c r="I686"/>
  <c r="I687"/>
  <c r="I688"/>
  <c r="I689"/>
  <c r="I690"/>
  <c r="I691"/>
  <c r="I692"/>
  <c r="I693"/>
  <c r="I694"/>
  <c r="I695"/>
  <c r="I696"/>
  <c r="I697"/>
  <c r="I698"/>
  <c r="I699"/>
  <c r="I700"/>
  <c r="I701"/>
  <c r="I702"/>
  <c r="I703"/>
  <c r="I704"/>
  <c r="I705"/>
  <c r="I706"/>
  <c r="I707"/>
  <c r="I708"/>
  <c r="I709"/>
  <c r="I710"/>
  <c r="I711"/>
  <c r="I712"/>
  <c r="I713"/>
  <c r="I714"/>
  <c r="I715"/>
  <c r="I716"/>
  <c r="I717"/>
  <c r="I718"/>
  <c r="I719"/>
  <c r="I720"/>
  <c r="I721"/>
  <c r="I722"/>
  <c r="I723"/>
  <c r="I724"/>
  <c r="I725"/>
  <c r="I726"/>
  <c r="I727"/>
  <c r="I728"/>
  <c r="I729"/>
  <c r="I730"/>
  <c r="I731"/>
  <c r="I732"/>
  <c r="I733"/>
  <c r="I734"/>
  <c r="I735"/>
  <c r="I736"/>
  <c r="I737"/>
  <c r="I738"/>
  <c r="I739"/>
  <c r="I740"/>
  <c r="I741"/>
  <c r="I742"/>
  <c r="I743"/>
  <c r="I744"/>
  <c r="I745"/>
  <c r="I746"/>
  <c r="I747"/>
  <c r="I748"/>
  <c r="I749"/>
  <c r="I750"/>
  <c r="I751"/>
  <c r="I752"/>
  <c r="I753"/>
  <c r="I754"/>
  <c r="I755"/>
  <c r="I756"/>
  <c r="I757"/>
  <c r="I758"/>
  <c r="I759"/>
  <c r="I760"/>
  <c r="I761"/>
  <c r="I762"/>
  <c r="I763"/>
  <c r="I764"/>
  <c r="I765"/>
  <c r="I766"/>
  <c r="I767"/>
  <c r="I768"/>
  <c r="I769"/>
  <c r="I770"/>
  <c r="I771"/>
  <c r="I772"/>
  <c r="I773"/>
  <c r="I774"/>
  <c r="I775"/>
  <c r="I776"/>
  <c r="I777"/>
  <c r="I778"/>
  <c r="I779"/>
  <c r="I780"/>
  <c r="I781"/>
  <c r="AB211"/>
  <c r="AB310"/>
  <c r="AB319"/>
  <c r="AB320"/>
  <c r="AB323"/>
  <c r="AB324"/>
  <c r="AB334"/>
  <c r="AB344"/>
  <c r="O612"/>
  <c r="O613"/>
  <c r="O614"/>
  <c r="O615"/>
  <c r="O616"/>
  <c r="O617"/>
  <c r="O618"/>
  <c r="O619"/>
  <c r="O621"/>
  <c r="O622"/>
  <c r="O623"/>
  <c r="O624"/>
  <c r="O625"/>
  <c r="O611"/>
  <c r="BS32" i="1"/>
  <c r="Q142" i="2"/>
  <c r="Q143"/>
  <c r="Q144"/>
  <c r="Q145"/>
  <c r="Q146"/>
  <c r="Q147"/>
  <c r="Q148"/>
  <c r="Q149"/>
  <c r="Q150"/>
  <c r="Q151"/>
  <c r="Q152"/>
  <c r="Q153"/>
  <c r="BR30" i="1"/>
  <c r="BR129"/>
  <c r="BR138"/>
  <c r="BR139"/>
  <c r="BR142"/>
  <c r="BR143"/>
  <c r="BR153"/>
  <c r="BR163"/>
  <c r="B187"/>
  <c r="E5"/>
  <c r="E6"/>
  <c r="E7"/>
  <c r="E8"/>
  <c r="E9"/>
  <c r="E10"/>
  <c r="E11"/>
  <c r="I185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4"/>
  <c r="C182"/>
  <c r="D183"/>
  <c r="H180"/>
  <c r="H181" s="1"/>
  <c r="E191"/>
  <c r="F192" s="1"/>
  <c r="BV5"/>
  <c r="BV6"/>
  <c r="BV7"/>
  <c r="BV8"/>
  <c r="BV9"/>
  <c r="BV10"/>
  <c r="BV11"/>
  <c r="BV12"/>
  <c r="BV13"/>
  <c r="BV14"/>
  <c r="BV15"/>
  <c r="BV16"/>
  <c r="BV17"/>
  <c r="BV18"/>
  <c r="BV19"/>
  <c r="BV20"/>
  <c r="BV21"/>
  <c r="BV22"/>
  <c r="BV23"/>
  <c r="BV24"/>
  <c r="BV25"/>
  <c r="BV26"/>
  <c r="BV27"/>
  <c r="BV28"/>
  <c r="BV29"/>
  <c r="BV30"/>
  <c r="BV31"/>
  <c r="BV32"/>
  <c r="BV33"/>
  <c r="BV34"/>
  <c r="BV35"/>
  <c r="BV36"/>
  <c r="BV37"/>
  <c r="BV38"/>
  <c r="BV39"/>
  <c r="BV40"/>
  <c r="BV41"/>
  <c r="BV42"/>
  <c r="BV43"/>
  <c r="BV44"/>
  <c r="BV45"/>
  <c r="BV46"/>
  <c r="BV47"/>
  <c r="BV48"/>
  <c r="BV49"/>
  <c r="BV50"/>
  <c r="BV51"/>
  <c r="BV52"/>
  <c r="BV53"/>
  <c r="BV54"/>
  <c r="BV55"/>
  <c r="BV56"/>
  <c r="BV57"/>
  <c r="BV58"/>
  <c r="BV59"/>
  <c r="BV60"/>
  <c r="BV61"/>
  <c r="BV62"/>
  <c r="BV63"/>
  <c r="BV64"/>
  <c r="BV65"/>
  <c r="BV66"/>
  <c r="BV67"/>
  <c r="BV68"/>
  <c r="BV69"/>
  <c r="BV70"/>
  <c r="BV71"/>
  <c r="BV72"/>
  <c r="BV73"/>
  <c r="BV74"/>
  <c r="BV75"/>
  <c r="BV76"/>
  <c r="BV77"/>
  <c r="BV78"/>
  <c r="BV79"/>
  <c r="BV80"/>
  <c r="BV81"/>
  <c r="BV82"/>
  <c r="BV83"/>
  <c r="BV84"/>
  <c r="BV85"/>
  <c r="BV86"/>
  <c r="BV87"/>
  <c r="BV88"/>
  <c r="BV89"/>
  <c r="BV90"/>
  <c r="BV91"/>
  <c r="BV92"/>
  <c r="BV93"/>
  <c r="BV94"/>
  <c r="BV95"/>
  <c r="BV96"/>
  <c r="BV97"/>
  <c r="BV98"/>
  <c r="BV99"/>
  <c r="BV100"/>
  <c r="BV101"/>
  <c r="BV102"/>
  <c r="BV103"/>
  <c r="BV104"/>
  <c r="BV105"/>
  <c r="BV106"/>
  <c r="BV107"/>
  <c r="BV108"/>
  <c r="BV109"/>
  <c r="BV110"/>
  <c r="BV111"/>
  <c r="BV112"/>
  <c r="BV113"/>
  <c r="BV114"/>
  <c r="BV115"/>
  <c r="BV116"/>
  <c r="BV117"/>
  <c r="BV118"/>
  <c r="BV119"/>
  <c r="BV120"/>
  <c r="BV121"/>
  <c r="BV122"/>
  <c r="BV123"/>
  <c r="BV124"/>
  <c r="BV125"/>
  <c r="BV126"/>
  <c r="BV127"/>
  <c r="BV128"/>
  <c r="BV129"/>
  <c r="BV130"/>
  <c r="BV131"/>
  <c r="BV132"/>
  <c r="BV133"/>
  <c r="BV134"/>
  <c r="BV135"/>
  <c r="BV136"/>
  <c r="BV137"/>
  <c r="BV138"/>
  <c r="BV139"/>
  <c r="BV140"/>
  <c r="BV141"/>
  <c r="BV142"/>
  <c r="BV143"/>
  <c r="BV144"/>
  <c r="BV145"/>
  <c r="BV146"/>
  <c r="BV147"/>
  <c r="BV148"/>
  <c r="BV149"/>
  <c r="BV150"/>
  <c r="BV151"/>
  <c r="BV152"/>
  <c r="BV153"/>
  <c r="BV154"/>
  <c r="BV155"/>
  <c r="BV156"/>
  <c r="BV157"/>
  <c r="BV158"/>
  <c r="BV159"/>
  <c r="BV160"/>
  <c r="BV161"/>
  <c r="BV162"/>
  <c r="BV163"/>
  <c r="BV164"/>
  <c r="BV165"/>
  <c r="BV166"/>
  <c r="BV167"/>
  <c r="BV168"/>
  <c r="BV169"/>
  <c r="BV170"/>
  <c r="BV171"/>
  <c r="BV172"/>
  <c r="BV173"/>
  <c r="BV174"/>
  <c r="BV4"/>
  <c r="I611" i="3"/>
  <c r="AH392"/>
  <c r="AH393"/>
  <c r="AH394"/>
  <c r="AH395"/>
  <c r="AH396"/>
  <c r="AH397"/>
  <c r="AH398"/>
  <c r="AH399"/>
  <c r="AH400"/>
  <c r="AH401"/>
  <c r="AH402"/>
  <c r="AH403"/>
  <c r="AH404"/>
  <c r="AH405"/>
  <c r="AH406"/>
  <c r="AH407"/>
  <c r="AH408"/>
  <c r="AH409"/>
  <c r="AH410"/>
  <c r="AH411"/>
  <c r="AH412"/>
  <c r="AH413"/>
  <c r="AH414"/>
  <c r="AH415"/>
  <c r="AH416"/>
  <c r="AH417"/>
  <c r="AH418"/>
  <c r="AH419"/>
  <c r="AH420"/>
  <c r="AH421"/>
  <c r="AH422"/>
  <c r="AH423"/>
  <c r="AH424"/>
  <c r="AH425"/>
  <c r="AH426"/>
  <c r="AH427"/>
  <c r="AH428"/>
  <c r="AH429"/>
  <c r="AH430"/>
  <c r="AH431"/>
  <c r="AH432"/>
  <c r="AH433"/>
  <c r="AH434"/>
  <c r="AH435"/>
  <c r="AH436"/>
  <c r="AH437"/>
  <c r="AH438"/>
  <c r="AH439"/>
  <c r="AH440"/>
  <c r="AH441"/>
  <c r="AH442"/>
  <c r="AH443"/>
  <c r="AH444"/>
  <c r="AH445"/>
  <c r="AH446"/>
  <c r="AH447"/>
  <c r="AH448"/>
  <c r="AH449"/>
  <c r="AH450"/>
  <c r="AH451"/>
  <c r="AH452"/>
  <c r="AH453"/>
  <c r="AH454"/>
  <c r="AH455"/>
  <c r="AH456"/>
  <c r="AH457"/>
  <c r="AH458"/>
  <c r="AH459"/>
  <c r="AH460"/>
  <c r="AH461"/>
  <c r="AH462"/>
  <c r="AH463"/>
  <c r="AH464"/>
  <c r="AH465"/>
  <c r="AH466"/>
  <c r="AH467"/>
  <c r="AH468"/>
  <c r="AH469"/>
  <c r="AH470"/>
  <c r="AH471"/>
  <c r="AH472"/>
  <c r="AH473"/>
  <c r="AH474"/>
  <c r="AH475"/>
  <c r="AH476"/>
  <c r="AH477"/>
  <c r="AH478"/>
  <c r="AH479"/>
  <c r="AH480"/>
  <c r="AH481"/>
  <c r="AH482"/>
  <c r="AH483"/>
  <c r="AH484"/>
  <c r="AH485"/>
  <c r="AH486"/>
  <c r="AH487"/>
  <c r="AH488"/>
  <c r="AH489"/>
  <c r="AH490"/>
  <c r="AH491"/>
  <c r="AH492"/>
  <c r="AH493"/>
  <c r="AH494"/>
  <c r="AH495"/>
  <c r="AH496"/>
  <c r="AH497"/>
  <c r="AH498"/>
  <c r="AH499"/>
  <c r="AH500"/>
  <c r="AH501"/>
  <c r="AH502"/>
  <c r="AH503"/>
  <c r="AH504"/>
  <c r="AH505"/>
  <c r="AH506"/>
  <c r="AH507"/>
  <c r="AH508"/>
  <c r="AH509"/>
  <c r="AH510"/>
  <c r="AH511"/>
  <c r="AH512"/>
  <c r="AH513"/>
  <c r="AH514"/>
  <c r="AH515"/>
  <c r="AH516"/>
  <c r="AH517"/>
  <c r="AH518"/>
  <c r="AH519"/>
  <c r="AH520"/>
  <c r="AH521"/>
  <c r="AH522"/>
  <c r="AH523"/>
  <c r="AH524"/>
  <c r="AH525"/>
  <c r="AH526"/>
  <c r="AH527"/>
  <c r="AH528"/>
  <c r="AH529"/>
  <c r="AH530"/>
  <c r="AH531"/>
  <c r="AH532"/>
  <c r="AH533"/>
  <c r="AH534"/>
  <c r="AH535"/>
  <c r="AH536"/>
  <c r="AH537"/>
  <c r="AH538"/>
  <c r="AH539"/>
  <c r="AH540"/>
  <c r="AH541"/>
  <c r="AH542"/>
  <c r="AH543"/>
  <c r="AH544"/>
  <c r="AH545"/>
  <c r="AH546"/>
  <c r="AH547"/>
  <c r="AH548"/>
  <c r="AH549"/>
  <c r="AH550"/>
  <c r="AH551"/>
  <c r="AH552"/>
  <c r="AH553"/>
  <c r="AH554"/>
  <c r="AH555"/>
  <c r="AH556"/>
  <c r="AH557"/>
  <c r="AH558"/>
  <c r="AH559"/>
  <c r="AH560"/>
  <c r="AH561"/>
  <c r="AH391"/>
  <c r="M612"/>
  <c r="M613"/>
  <c r="M614"/>
  <c r="M615"/>
  <c r="M616"/>
  <c r="M617"/>
  <c r="M618"/>
  <c r="M619"/>
  <c r="M620"/>
  <c r="M621"/>
  <c r="M622"/>
  <c r="M623"/>
  <c r="M624"/>
  <c r="M625"/>
  <c r="M626"/>
  <c r="M627"/>
  <c r="M628"/>
  <c r="M629"/>
  <c r="M630"/>
  <c r="M631"/>
  <c r="M632"/>
  <c r="M633"/>
  <c r="M634"/>
  <c r="M635"/>
  <c r="M636"/>
  <c r="M637"/>
  <c r="M638"/>
  <c r="M639"/>
  <c r="M640"/>
  <c r="M641"/>
  <c r="M642"/>
  <c r="M643"/>
  <c r="M644"/>
  <c r="M645"/>
  <c r="M646"/>
  <c r="M647"/>
  <c r="M648"/>
  <c r="M649"/>
  <c r="M650"/>
  <c r="M651"/>
  <c r="M652"/>
  <c r="M653"/>
  <c r="M654"/>
  <c r="M655"/>
  <c r="M656"/>
  <c r="M657"/>
  <c r="M658"/>
  <c r="M659"/>
  <c r="M660"/>
  <c r="M661"/>
  <c r="M662"/>
  <c r="M663"/>
  <c r="M664"/>
  <c r="M665"/>
  <c r="M666"/>
  <c r="M667"/>
  <c r="M668"/>
  <c r="M669"/>
  <c r="M670"/>
  <c r="M671"/>
  <c r="M672"/>
  <c r="M673"/>
  <c r="M674"/>
  <c r="M675"/>
  <c r="M676"/>
  <c r="M677"/>
  <c r="M678"/>
  <c r="M679"/>
  <c r="M680"/>
  <c r="M681"/>
  <c r="M682"/>
  <c r="M683"/>
  <c r="M684"/>
  <c r="M685"/>
  <c r="M686"/>
  <c r="M688"/>
  <c r="M689"/>
  <c r="M690"/>
  <c r="M691"/>
  <c r="M692"/>
  <c r="M693"/>
  <c r="M694"/>
  <c r="M695"/>
  <c r="M696"/>
  <c r="M697"/>
  <c r="M698"/>
  <c r="M699"/>
  <c r="M700"/>
  <c r="M701"/>
  <c r="M702"/>
  <c r="M703"/>
  <c r="M704"/>
  <c r="M705"/>
  <c r="M706"/>
  <c r="M707"/>
  <c r="M708"/>
  <c r="M709"/>
  <c r="M710"/>
  <c r="M711"/>
  <c r="M712"/>
  <c r="M713"/>
  <c r="M714"/>
  <c r="M715"/>
  <c r="M716"/>
  <c r="M717"/>
  <c r="M718"/>
  <c r="M719"/>
  <c r="M720"/>
  <c r="M721"/>
  <c r="M722"/>
  <c r="M723"/>
  <c r="M724"/>
  <c r="M725"/>
  <c r="M726"/>
  <c r="M727"/>
  <c r="M728"/>
  <c r="M729"/>
  <c r="M730"/>
  <c r="M731"/>
  <c r="M732"/>
  <c r="M733"/>
  <c r="M734"/>
  <c r="M735"/>
  <c r="M736"/>
  <c r="M737"/>
  <c r="M738"/>
  <c r="M739"/>
  <c r="M740"/>
  <c r="M741"/>
  <c r="M742"/>
  <c r="M743"/>
  <c r="M744"/>
  <c r="M745"/>
  <c r="M746"/>
  <c r="M747"/>
  <c r="M748"/>
  <c r="M749"/>
  <c r="M750"/>
  <c r="M751"/>
  <c r="M752"/>
  <c r="M753"/>
  <c r="M754"/>
  <c r="M755"/>
  <c r="M756"/>
  <c r="M757"/>
  <c r="M758"/>
  <c r="M759"/>
  <c r="M760"/>
  <c r="M761"/>
  <c r="M762"/>
  <c r="M763"/>
  <c r="M764"/>
  <c r="M765"/>
  <c r="M766"/>
  <c r="M767"/>
  <c r="M768"/>
  <c r="M769"/>
  <c r="M770"/>
  <c r="M771"/>
  <c r="M772"/>
  <c r="M773"/>
  <c r="M774"/>
  <c r="M775"/>
  <c r="M776"/>
  <c r="M777"/>
  <c r="M778"/>
  <c r="M779"/>
  <c r="M780"/>
  <c r="M781"/>
  <c r="M611"/>
  <c r="AI186"/>
  <c r="AI187"/>
  <c r="AI188"/>
  <c r="AI189"/>
  <c r="AI190"/>
  <c r="AI191"/>
  <c r="AI192"/>
  <c r="AI193"/>
  <c r="AI194"/>
  <c r="AI195"/>
  <c r="AI196"/>
  <c r="AI197"/>
  <c r="AI198"/>
  <c r="AI199"/>
  <c r="AI200"/>
  <c r="AI201"/>
  <c r="AI202"/>
  <c r="AI203"/>
  <c r="AI204"/>
  <c r="AI205"/>
  <c r="AI206"/>
  <c r="AI207"/>
  <c r="AI208"/>
  <c r="AI209"/>
  <c r="AI210"/>
  <c r="AI211"/>
  <c r="AI212"/>
  <c r="AI213"/>
  <c r="AI214"/>
  <c r="AI215"/>
  <c r="AI216"/>
  <c r="AI217"/>
  <c r="AI218"/>
  <c r="AI219"/>
  <c r="AI220"/>
  <c r="AI221"/>
  <c r="AI222"/>
  <c r="AI223"/>
  <c r="AI224"/>
  <c r="AI225"/>
  <c r="AI226"/>
  <c r="AI227"/>
  <c r="AI228"/>
  <c r="AI229"/>
  <c r="AI230"/>
  <c r="AI231"/>
  <c r="AI232"/>
  <c r="AI233"/>
  <c r="AI234"/>
  <c r="AI235"/>
  <c r="AI236"/>
  <c r="AI237"/>
  <c r="AI238"/>
  <c r="AI239"/>
  <c r="AI240"/>
  <c r="AI241"/>
  <c r="AI242"/>
  <c r="AI243"/>
  <c r="AI244"/>
  <c r="AI245"/>
  <c r="AI246"/>
  <c r="AI247"/>
  <c r="AI248"/>
  <c r="AI249"/>
  <c r="AI250"/>
  <c r="AI251"/>
  <c r="AI252"/>
  <c r="AI253"/>
  <c r="AI254"/>
  <c r="AI255"/>
  <c r="AI256"/>
  <c r="AI257"/>
  <c r="AI258"/>
  <c r="AI259"/>
  <c r="AI260"/>
  <c r="AI261"/>
  <c r="AI262"/>
  <c r="AI263"/>
  <c r="AI264"/>
  <c r="AI265"/>
  <c r="AI266"/>
  <c r="AI267"/>
  <c r="AI268"/>
  <c r="AI269"/>
  <c r="AI270"/>
  <c r="AI271"/>
  <c r="AI272"/>
  <c r="AI273"/>
  <c r="AI274"/>
  <c r="AI275"/>
  <c r="AI276"/>
  <c r="AI277"/>
  <c r="AI278"/>
  <c r="AI279"/>
  <c r="AI280"/>
  <c r="AI281"/>
  <c r="AI282"/>
  <c r="AI283"/>
  <c r="AI284"/>
  <c r="AI285"/>
  <c r="AI286"/>
  <c r="AI287"/>
  <c r="AI288"/>
  <c r="AI289"/>
  <c r="AI290"/>
  <c r="AI291"/>
  <c r="AI292"/>
  <c r="AI293"/>
  <c r="AI294"/>
  <c r="AI295"/>
  <c r="AI296"/>
  <c r="AI297"/>
  <c r="AI298"/>
  <c r="AI299"/>
  <c r="AI300"/>
  <c r="AI301"/>
  <c r="AI302"/>
  <c r="AI303"/>
  <c r="AI304"/>
  <c r="AI305"/>
  <c r="AI306"/>
  <c r="AI307"/>
  <c r="AI308"/>
  <c r="AI309"/>
  <c r="AI310"/>
  <c r="AI311"/>
  <c r="AI312"/>
  <c r="AI313"/>
  <c r="AI314"/>
  <c r="AI315"/>
  <c r="AI316"/>
  <c r="AI317"/>
  <c r="AI318"/>
  <c r="AI319"/>
  <c r="AI320"/>
  <c r="AI321"/>
  <c r="AI322"/>
  <c r="AI323"/>
  <c r="AI324"/>
  <c r="AI325"/>
  <c r="AI326"/>
  <c r="AI327"/>
  <c r="AI328"/>
  <c r="AI329"/>
  <c r="AI330"/>
  <c r="AI331"/>
  <c r="AI332"/>
  <c r="AI333"/>
  <c r="AI334"/>
  <c r="AI335"/>
  <c r="AI336"/>
  <c r="AI337"/>
  <c r="AI338"/>
  <c r="AI339"/>
  <c r="AI340"/>
  <c r="AI341"/>
  <c r="AI342"/>
  <c r="AI343"/>
  <c r="AI344"/>
  <c r="AI345"/>
  <c r="AI346"/>
  <c r="AI347"/>
  <c r="AI348"/>
  <c r="AI349"/>
  <c r="AI350"/>
  <c r="AI351"/>
  <c r="AI352"/>
  <c r="AI353"/>
  <c r="AI354"/>
  <c r="AI355"/>
  <c r="AI185"/>
  <c r="K612"/>
  <c r="K613"/>
  <c r="K614"/>
  <c r="K615"/>
  <c r="K616"/>
  <c r="K617"/>
  <c r="K618"/>
  <c r="K619"/>
  <c r="K620"/>
  <c r="K621"/>
  <c r="K622"/>
  <c r="K623"/>
  <c r="K624"/>
  <c r="K625"/>
  <c r="K626"/>
  <c r="K627"/>
  <c r="K628"/>
  <c r="K629"/>
  <c r="K630"/>
  <c r="K631"/>
  <c r="K632"/>
  <c r="K633"/>
  <c r="K634"/>
  <c r="K635"/>
  <c r="K636"/>
  <c r="K637"/>
  <c r="K638"/>
  <c r="K639"/>
  <c r="K640"/>
  <c r="K641"/>
  <c r="K642"/>
  <c r="K643"/>
  <c r="K644"/>
  <c r="K645"/>
  <c r="K646"/>
  <c r="K647"/>
  <c r="K648"/>
  <c r="K649"/>
  <c r="K650"/>
  <c r="K651"/>
  <c r="K652"/>
  <c r="K653"/>
  <c r="K654"/>
  <c r="K655"/>
  <c r="K656"/>
  <c r="K657"/>
  <c r="K658"/>
  <c r="K659"/>
  <c r="K660"/>
  <c r="K661"/>
  <c r="K662"/>
  <c r="K663"/>
  <c r="K664"/>
  <c r="K665"/>
  <c r="K666"/>
  <c r="K667"/>
  <c r="K668"/>
  <c r="K669"/>
  <c r="K670"/>
  <c r="K671"/>
  <c r="K672"/>
  <c r="K673"/>
  <c r="K674"/>
  <c r="K675"/>
  <c r="K676"/>
  <c r="K677"/>
  <c r="K678"/>
  <c r="K679"/>
  <c r="K680"/>
  <c r="K681"/>
  <c r="K682"/>
  <c r="K683"/>
  <c r="K684"/>
  <c r="K685"/>
  <c r="K686"/>
  <c r="K687"/>
  <c r="K688"/>
  <c r="K689"/>
  <c r="K690"/>
  <c r="K691"/>
  <c r="K692"/>
  <c r="K693"/>
  <c r="K694"/>
  <c r="K695"/>
  <c r="K696"/>
  <c r="K697"/>
  <c r="K698"/>
  <c r="K699"/>
  <c r="K700"/>
  <c r="K701"/>
  <c r="K702"/>
  <c r="K703"/>
  <c r="K704"/>
  <c r="K705"/>
  <c r="K706"/>
  <c r="K707"/>
  <c r="K708"/>
  <c r="K709"/>
  <c r="K710"/>
  <c r="K711"/>
  <c r="K712"/>
  <c r="K713"/>
  <c r="K714"/>
  <c r="K715"/>
  <c r="K716"/>
  <c r="K717"/>
  <c r="K718"/>
  <c r="K719"/>
  <c r="K720"/>
  <c r="K721"/>
  <c r="K722"/>
  <c r="K723"/>
  <c r="K724"/>
  <c r="K725"/>
  <c r="K726"/>
  <c r="K727"/>
  <c r="K728"/>
  <c r="K729"/>
  <c r="K730"/>
  <c r="K731"/>
  <c r="K732"/>
  <c r="K733"/>
  <c r="K734"/>
  <c r="K735"/>
  <c r="K736"/>
  <c r="K737"/>
  <c r="K738"/>
  <c r="K739"/>
  <c r="K740"/>
  <c r="K741"/>
  <c r="K742"/>
  <c r="K743"/>
  <c r="K744"/>
  <c r="K745"/>
  <c r="K746"/>
  <c r="K747"/>
  <c r="K748"/>
  <c r="K749"/>
  <c r="K750"/>
  <c r="K751"/>
  <c r="K752"/>
  <c r="K753"/>
  <c r="K754"/>
  <c r="K755"/>
  <c r="K756"/>
  <c r="K757"/>
  <c r="K758"/>
  <c r="K759"/>
  <c r="K760"/>
  <c r="K761"/>
  <c r="K762"/>
  <c r="K763"/>
  <c r="K764"/>
  <c r="K765"/>
  <c r="K766"/>
  <c r="K767"/>
  <c r="K768"/>
  <c r="K769"/>
  <c r="K770"/>
  <c r="K771"/>
  <c r="K772"/>
  <c r="K773"/>
  <c r="K774"/>
  <c r="K775"/>
  <c r="K776"/>
  <c r="K777"/>
  <c r="K778"/>
  <c r="K779"/>
  <c r="K780"/>
  <c r="K781"/>
  <c r="K611"/>
  <c r="AG5"/>
  <c r="AG6"/>
  <c r="AG7"/>
  <c r="AG8"/>
  <c r="AG9"/>
  <c r="AG10"/>
  <c r="AG11"/>
  <c r="AG12"/>
  <c r="AG13"/>
  <c r="AG14"/>
  <c r="AG15"/>
  <c r="AG16"/>
  <c r="AG17"/>
  <c r="AG18"/>
  <c r="AG19"/>
  <c r="AG20"/>
  <c r="AG21"/>
  <c r="AG22"/>
  <c r="AG23"/>
  <c r="AG24"/>
  <c r="AG25"/>
  <c r="AG26"/>
  <c r="AG27"/>
  <c r="AG28"/>
  <c r="AG29"/>
  <c r="AG30"/>
  <c r="AG31"/>
  <c r="AG32"/>
  <c r="AG33"/>
  <c r="AG34"/>
  <c r="AG35"/>
  <c r="AG36"/>
  <c r="AG37"/>
  <c r="AG38"/>
  <c r="AG39"/>
  <c r="AG40"/>
  <c r="AG41"/>
  <c r="AG42"/>
  <c r="AG43"/>
  <c r="AG44"/>
  <c r="AG45"/>
  <c r="AG46"/>
  <c r="AG47"/>
  <c r="AG48"/>
  <c r="AG49"/>
  <c r="AG50"/>
  <c r="AG51"/>
  <c r="AG52"/>
  <c r="AG53"/>
  <c r="AG54"/>
  <c r="AG55"/>
  <c r="AG56"/>
  <c r="AG57"/>
  <c r="AG58"/>
  <c r="AG59"/>
  <c r="AG60"/>
  <c r="AG61"/>
  <c r="AG62"/>
  <c r="AG63"/>
  <c r="AG64"/>
  <c r="AG65"/>
  <c r="AG66"/>
  <c r="AG67"/>
  <c r="AG68"/>
  <c r="AG69"/>
  <c r="AG70"/>
  <c r="AG71"/>
  <c r="AG72"/>
  <c r="AG73"/>
  <c r="AG74"/>
  <c r="AG75"/>
  <c r="AG76"/>
  <c r="AG77"/>
  <c r="AG78"/>
  <c r="AG79"/>
  <c r="AG80"/>
  <c r="AG81"/>
  <c r="AG82"/>
  <c r="AG83"/>
  <c r="AG84"/>
  <c r="AG85"/>
  <c r="AG86"/>
  <c r="AG87"/>
  <c r="AG88"/>
  <c r="AG89"/>
  <c r="AG90"/>
  <c r="AG91"/>
  <c r="AG92"/>
  <c r="AG93"/>
  <c r="AG94"/>
  <c r="AG95"/>
  <c r="AG96"/>
  <c r="AG97"/>
  <c r="AG98"/>
  <c r="AG99"/>
  <c r="AG100"/>
  <c r="AG101"/>
  <c r="AG102"/>
  <c r="AG103"/>
  <c r="AG104"/>
  <c r="AG105"/>
  <c r="AG106"/>
  <c r="AG107"/>
  <c r="AG108"/>
  <c r="AG109"/>
  <c r="AG110"/>
  <c r="AG111"/>
  <c r="AG112"/>
  <c r="AG113"/>
  <c r="AG114"/>
  <c r="AG115"/>
  <c r="AG116"/>
  <c r="AG117"/>
  <c r="AG118"/>
  <c r="AG119"/>
  <c r="AG120"/>
  <c r="AG121"/>
  <c r="AG122"/>
  <c r="AG123"/>
  <c r="AG124"/>
  <c r="AG125"/>
  <c r="AG126"/>
  <c r="AG127"/>
  <c r="AG128"/>
  <c r="AG129"/>
  <c r="AG130"/>
  <c r="AG131"/>
  <c r="AG132"/>
  <c r="AG133"/>
  <c r="AG134"/>
  <c r="AG135"/>
  <c r="AG136"/>
  <c r="AG137"/>
  <c r="AG138"/>
  <c r="AG139"/>
  <c r="AG140"/>
  <c r="AG141"/>
  <c r="AG142"/>
  <c r="AG143"/>
  <c r="AG144"/>
  <c r="AG145"/>
  <c r="AG146"/>
  <c r="AG147"/>
  <c r="AG148"/>
  <c r="AG149"/>
  <c r="AG150"/>
  <c r="AG151"/>
  <c r="AG152"/>
  <c r="AG153"/>
  <c r="AG154"/>
  <c r="AG155"/>
  <c r="AG156"/>
  <c r="AG157"/>
  <c r="AG158"/>
  <c r="AG159"/>
  <c r="AG160"/>
  <c r="AG161"/>
  <c r="AG162"/>
  <c r="AG163"/>
  <c r="AG164"/>
  <c r="AG165"/>
  <c r="AG166"/>
  <c r="AG167"/>
  <c r="AG168"/>
  <c r="AG169"/>
  <c r="AG170"/>
  <c r="AG171"/>
  <c r="AG172"/>
  <c r="AG173"/>
  <c r="AG174"/>
  <c r="AG4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O687" s="1"/>
  <c r="G688"/>
  <c r="G689"/>
  <c r="G690"/>
  <c r="G691"/>
  <c r="G692"/>
  <c r="G693"/>
  <c r="G694"/>
  <c r="G695"/>
  <c r="O695" s="1"/>
  <c r="G696"/>
  <c r="G697"/>
  <c r="G698"/>
  <c r="G699"/>
  <c r="O699" s="1"/>
  <c r="G700"/>
  <c r="G701"/>
  <c r="G702"/>
  <c r="G703"/>
  <c r="O703" s="1"/>
  <c r="G704"/>
  <c r="G705"/>
  <c r="G706"/>
  <c r="G707"/>
  <c r="O707" s="1"/>
  <c r="G708"/>
  <c r="G709"/>
  <c r="G710"/>
  <c r="G711"/>
  <c r="O711" s="1"/>
  <c r="G712"/>
  <c r="G713"/>
  <c r="G714"/>
  <c r="G715"/>
  <c r="O715" s="1"/>
  <c r="G716"/>
  <c r="G717"/>
  <c r="G718"/>
  <c r="G719"/>
  <c r="O719" s="1"/>
  <c r="G720"/>
  <c r="G721"/>
  <c r="G722"/>
  <c r="G723"/>
  <c r="O723" s="1"/>
  <c r="G724"/>
  <c r="G725"/>
  <c r="G726"/>
  <c r="G727"/>
  <c r="O727" s="1"/>
  <c r="G728"/>
  <c r="G729"/>
  <c r="G730"/>
  <c r="G731"/>
  <c r="O731" s="1"/>
  <c r="G732"/>
  <c r="G733"/>
  <c r="G734"/>
  <c r="G735"/>
  <c r="O735" s="1"/>
  <c r="G736"/>
  <c r="G737"/>
  <c r="G738"/>
  <c r="G739"/>
  <c r="O739" s="1"/>
  <c r="G740"/>
  <c r="G741"/>
  <c r="G742"/>
  <c r="G743"/>
  <c r="O743" s="1"/>
  <c r="G744"/>
  <c r="G745"/>
  <c r="G746"/>
  <c r="G747"/>
  <c r="O747" s="1"/>
  <c r="G748"/>
  <c r="G749"/>
  <c r="G750"/>
  <c r="G751"/>
  <c r="O751" s="1"/>
  <c r="G752"/>
  <c r="G753"/>
  <c r="G754"/>
  <c r="G755"/>
  <c r="G756"/>
  <c r="G757"/>
  <c r="G758"/>
  <c r="G759"/>
  <c r="O759" s="1"/>
  <c r="G760"/>
  <c r="G761"/>
  <c r="G762"/>
  <c r="G763"/>
  <c r="O763" s="1"/>
  <c r="G764"/>
  <c r="G765"/>
  <c r="G766"/>
  <c r="G767"/>
  <c r="O767" s="1"/>
  <c r="G768"/>
  <c r="G769"/>
  <c r="G770"/>
  <c r="G771"/>
  <c r="O771" s="1"/>
  <c r="G772"/>
  <c r="G773"/>
  <c r="G774"/>
  <c r="G775"/>
  <c r="O775" s="1"/>
  <c r="G776"/>
  <c r="G777"/>
  <c r="G778"/>
  <c r="G779"/>
  <c r="O779" s="1"/>
  <c r="G780"/>
  <c r="G781"/>
  <c r="G619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611"/>
  <c r="Z562"/>
  <c r="Z561"/>
  <c r="AD561" s="1"/>
  <c r="AE561" s="1"/>
  <c r="E561"/>
  <c r="Z560"/>
  <c r="AD560" s="1"/>
  <c r="AE560" s="1"/>
  <c r="E560"/>
  <c r="Z559"/>
  <c r="AD559" s="1"/>
  <c r="AE559" s="1"/>
  <c r="E559"/>
  <c r="Z558"/>
  <c r="AD558" s="1"/>
  <c r="AE558" s="1"/>
  <c r="E558"/>
  <c r="Z557"/>
  <c r="AD557" s="1"/>
  <c r="AE557" s="1"/>
  <c r="E557"/>
  <c r="Z556"/>
  <c r="AD556" s="1"/>
  <c r="AE556" s="1"/>
  <c r="E556"/>
  <c r="Z555"/>
  <c r="AD555" s="1"/>
  <c r="AE555" s="1"/>
  <c r="E555"/>
  <c r="Z554"/>
  <c r="AD554" s="1"/>
  <c r="AE554" s="1"/>
  <c r="E554"/>
  <c r="Z553"/>
  <c r="AA553" s="1"/>
  <c r="E553"/>
  <c r="Z552"/>
  <c r="AD552" s="1"/>
  <c r="AE552" s="1"/>
  <c r="E552"/>
  <c r="Z551"/>
  <c r="AA551" s="1"/>
  <c r="E551"/>
  <c r="AD550"/>
  <c r="AE550" s="1"/>
  <c r="AA550"/>
  <c r="E550"/>
  <c r="Z549"/>
  <c r="AD549" s="1"/>
  <c r="AE549" s="1"/>
  <c r="E549"/>
  <c r="Z548"/>
  <c r="AA548" s="1"/>
  <c r="E548"/>
  <c r="Z547"/>
  <c r="AD547" s="1"/>
  <c r="AE547" s="1"/>
  <c r="E547"/>
  <c r="Z546"/>
  <c r="AA546" s="1"/>
  <c r="E546"/>
  <c r="Z545"/>
  <c r="AD545" s="1"/>
  <c r="AE545" s="1"/>
  <c r="E545"/>
  <c r="Z544"/>
  <c r="AA544" s="1"/>
  <c r="E544"/>
  <c r="Z543"/>
  <c r="AD543" s="1"/>
  <c r="AE543" s="1"/>
  <c r="E543"/>
  <c r="Z542"/>
  <c r="AA542" s="1"/>
  <c r="E542"/>
  <c r="Z541"/>
  <c r="AD541" s="1"/>
  <c r="AE541" s="1"/>
  <c r="E541"/>
  <c r="AD540"/>
  <c r="AE540" s="1"/>
  <c r="AA540"/>
  <c r="E540"/>
  <c r="Z539"/>
  <c r="AA539" s="1"/>
  <c r="E539"/>
  <c r="Z538"/>
  <c r="AD538" s="1"/>
  <c r="AE538" s="1"/>
  <c r="E538"/>
  <c r="Z537"/>
  <c r="AA537" s="1"/>
  <c r="E537"/>
  <c r="Z536"/>
  <c r="AD536" s="1"/>
  <c r="AE536" s="1"/>
  <c r="E536"/>
  <c r="Z535"/>
  <c r="AA535" s="1"/>
  <c r="E535"/>
  <c r="Z534"/>
  <c r="AD534" s="1"/>
  <c r="AE534" s="1"/>
  <c r="E534"/>
  <c r="Z533"/>
  <c r="AA533" s="1"/>
  <c r="E533"/>
  <c r="Z532"/>
  <c r="AD532" s="1"/>
  <c r="AE532" s="1"/>
  <c r="E532"/>
  <c r="Z531"/>
  <c r="AA531" s="1"/>
  <c r="E531"/>
  <c r="AD530"/>
  <c r="AE530" s="1"/>
  <c r="AA530"/>
  <c r="E530"/>
  <c r="AD529"/>
  <c r="AE529" s="1"/>
  <c r="AA529"/>
  <c r="E529"/>
  <c r="Z528"/>
  <c r="AD528" s="1"/>
  <c r="AE528" s="1"/>
  <c r="E528"/>
  <c r="Z527"/>
  <c r="AA527" s="1"/>
  <c r="E527"/>
  <c r="AD526"/>
  <c r="AE526" s="1"/>
  <c r="AA526"/>
  <c r="E526"/>
  <c r="AD525"/>
  <c r="AE525" s="1"/>
  <c r="AA525"/>
  <c r="E525"/>
  <c r="Z524"/>
  <c r="AD524" s="1"/>
  <c r="AE524" s="1"/>
  <c r="E524"/>
  <c r="Z523"/>
  <c r="AA523" s="1"/>
  <c r="E523"/>
  <c r="Z522"/>
  <c r="AD522" s="1"/>
  <c r="AE522" s="1"/>
  <c r="E522"/>
  <c r="Z521"/>
  <c r="AA521" s="1"/>
  <c r="E521"/>
  <c r="Z520"/>
  <c r="AD520" s="1"/>
  <c r="AE520" s="1"/>
  <c r="E520"/>
  <c r="Z519"/>
  <c r="AA519" s="1"/>
  <c r="E519"/>
  <c r="Z518"/>
  <c r="AD518" s="1"/>
  <c r="AE518" s="1"/>
  <c r="E518"/>
  <c r="Z517"/>
  <c r="AA517" s="1"/>
  <c r="E517"/>
  <c r="AD516"/>
  <c r="AE516" s="1"/>
  <c r="AA516"/>
  <c r="E516"/>
  <c r="Z515"/>
  <c r="AD515" s="1"/>
  <c r="AE515" s="1"/>
  <c r="E515"/>
  <c r="Z514"/>
  <c r="AA514" s="1"/>
  <c r="E514"/>
  <c r="Z513"/>
  <c r="AD513" s="1"/>
  <c r="AE513" s="1"/>
  <c r="E513"/>
  <c r="Z512"/>
  <c r="AA512" s="1"/>
  <c r="E512"/>
  <c r="Z511"/>
  <c r="AD511" s="1"/>
  <c r="AE511" s="1"/>
  <c r="E511"/>
  <c r="Z510"/>
  <c r="AA510" s="1"/>
  <c r="E510"/>
  <c r="Z509"/>
  <c r="AD509" s="1"/>
  <c r="AE509" s="1"/>
  <c r="E509"/>
  <c r="Z508"/>
  <c r="AA508" s="1"/>
  <c r="E508"/>
  <c r="Z507"/>
  <c r="AD507" s="1"/>
  <c r="AE507" s="1"/>
  <c r="E507"/>
  <c r="Z506"/>
  <c r="AA506" s="1"/>
  <c r="E506"/>
  <c r="Z505"/>
  <c r="AD505" s="1"/>
  <c r="AE505" s="1"/>
  <c r="E505"/>
  <c r="Z504"/>
  <c r="AA504" s="1"/>
  <c r="E504"/>
  <c r="Z503"/>
  <c r="AD503" s="1"/>
  <c r="AE503" s="1"/>
  <c r="E503"/>
  <c r="Z502"/>
  <c r="AA502" s="1"/>
  <c r="E502"/>
  <c r="Z501"/>
  <c r="AD501" s="1"/>
  <c r="AE501" s="1"/>
  <c r="E501"/>
  <c r="Z500"/>
  <c r="AA500" s="1"/>
  <c r="E500"/>
  <c r="Z499"/>
  <c r="AD499" s="1"/>
  <c r="AE499" s="1"/>
  <c r="E499"/>
  <c r="Z498"/>
  <c r="AA498" s="1"/>
  <c r="E498"/>
  <c r="Z497"/>
  <c r="AD497" s="1"/>
  <c r="AE497" s="1"/>
  <c r="E497"/>
  <c r="Z496"/>
  <c r="AA496" s="1"/>
  <c r="E496"/>
  <c r="Z495"/>
  <c r="AD495" s="1"/>
  <c r="AE495" s="1"/>
  <c r="E495"/>
  <c r="Z494"/>
  <c r="AA494" s="1"/>
  <c r="E494"/>
  <c r="Z493"/>
  <c r="AD493" s="1"/>
  <c r="AE493" s="1"/>
  <c r="E493"/>
  <c r="Z492"/>
  <c r="AA492" s="1"/>
  <c r="E492"/>
  <c r="Z491"/>
  <c r="AD491" s="1"/>
  <c r="AE491" s="1"/>
  <c r="E491"/>
  <c r="Z490"/>
  <c r="AA490" s="1"/>
  <c r="E490"/>
  <c r="Z489"/>
  <c r="AD489" s="1"/>
  <c r="AE489" s="1"/>
  <c r="E489"/>
  <c r="Z488"/>
  <c r="AA488" s="1"/>
  <c r="E488"/>
  <c r="Z487"/>
  <c r="AD487" s="1"/>
  <c r="AE487" s="1"/>
  <c r="E487"/>
  <c r="Z486"/>
  <c r="AD486" s="1"/>
  <c r="AE486" s="1"/>
  <c r="E486"/>
  <c r="Z485"/>
  <c r="AD485" s="1"/>
  <c r="AE485" s="1"/>
  <c r="E485"/>
  <c r="Z484"/>
  <c r="AA484" s="1"/>
  <c r="E484"/>
  <c r="Z483"/>
  <c r="AD483" s="1"/>
  <c r="AE483" s="1"/>
  <c r="E483"/>
  <c r="Z482"/>
  <c r="AA482" s="1"/>
  <c r="E482"/>
  <c r="Z481"/>
  <c r="AD481" s="1"/>
  <c r="AE481" s="1"/>
  <c r="E481"/>
  <c r="Z480"/>
  <c r="AA480" s="1"/>
  <c r="E480"/>
  <c r="Z479"/>
  <c r="AD479" s="1"/>
  <c r="AE479" s="1"/>
  <c r="E479"/>
  <c r="Z478"/>
  <c r="AA478" s="1"/>
  <c r="E478"/>
  <c r="Z477"/>
  <c r="AD477" s="1"/>
  <c r="AE477" s="1"/>
  <c r="E477"/>
  <c r="Z476"/>
  <c r="AA476" s="1"/>
  <c r="E476"/>
  <c r="Z475"/>
  <c r="AD475" s="1"/>
  <c r="AE475" s="1"/>
  <c r="E475"/>
  <c r="Z474"/>
  <c r="AA474" s="1"/>
  <c r="E474"/>
  <c r="Z473"/>
  <c r="AD473" s="1"/>
  <c r="AE473" s="1"/>
  <c r="E473"/>
  <c r="Z472"/>
  <c r="AA472" s="1"/>
  <c r="E472"/>
  <c r="Z471"/>
  <c r="AD471" s="1"/>
  <c r="AE471" s="1"/>
  <c r="E471"/>
  <c r="Z470"/>
  <c r="AA470" s="1"/>
  <c r="E470"/>
  <c r="Z469"/>
  <c r="AD469" s="1"/>
  <c r="AE469" s="1"/>
  <c r="E469"/>
  <c r="Z468"/>
  <c r="AA468" s="1"/>
  <c r="E468"/>
  <c r="Z467"/>
  <c r="AD467" s="1"/>
  <c r="AE467" s="1"/>
  <c r="E467"/>
  <c r="Z466"/>
  <c r="AA466" s="1"/>
  <c r="E466"/>
  <c r="Z465"/>
  <c r="AD465" s="1"/>
  <c r="AE465" s="1"/>
  <c r="E465"/>
  <c r="Z464"/>
  <c r="AA464" s="1"/>
  <c r="E464"/>
  <c r="Z463"/>
  <c r="AD463" s="1"/>
  <c r="AE463" s="1"/>
  <c r="E463"/>
  <c r="Z462"/>
  <c r="AA462" s="1"/>
  <c r="E462"/>
  <c r="Z461"/>
  <c r="AD461" s="1"/>
  <c r="AE461" s="1"/>
  <c r="E461"/>
  <c r="Z460"/>
  <c r="AA460" s="1"/>
  <c r="E460"/>
  <c r="Z459"/>
  <c r="AD459" s="1"/>
  <c r="AE459" s="1"/>
  <c r="E459"/>
  <c r="Z458"/>
  <c r="AA458" s="1"/>
  <c r="E458"/>
  <c r="Z457"/>
  <c r="AD457" s="1"/>
  <c r="AE457" s="1"/>
  <c r="E457"/>
  <c r="Z456"/>
  <c r="AA456" s="1"/>
  <c r="E456"/>
  <c r="Z455"/>
  <c r="AD455" s="1"/>
  <c r="AE455" s="1"/>
  <c r="E455"/>
  <c r="Z454"/>
  <c r="AA454" s="1"/>
  <c r="E454"/>
  <c r="Z453"/>
  <c r="AD453" s="1"/>
  <c r="AE453" s="1"/>
  <c r="E453"/>
  <c r="Z452"/>
  <c r="AA452" s="1"/>
  <c r="E452"/>
  <c r="Z451"/>
  <c r="AD451" s="1"/>
  <c r="AE451" s="1"/>
  <c r="E451"/>
  <c r="Z450"/>
  <c r="AA450" s="1"/>
  <c r="Z449"/>
  <c r="AD449" s="1"/>
  <c r="AE449" s="1"/>
  <c r="E449"/>
  <c r="Z448"/>
  <c r="AA448" s="1"/>
  <c r="E448"/>
  <c r="Z447"/>
  <c r="AD447" s="1"/>
  <c r="AE447" s="1"/>
  <c r="E447"/>
  <c r="Z446"/>
  <c r="AA446" s="1"/>
  <c r="E446"/>
  <c r="Z445"/>
  <c r="AD445" s="1"/>
  <c r="AE445" s="1"/>
  <c r="E445"/>
  <c r="Z444"/>
  <c r="AA444" s="1"/>
  <c r="E444"/>
  <c r="Z443"/>
  <c r="AD443" s="1"/>
  <c r="AE443" s="1"/>
  <c r="E443"/>
  <c r="Z442"/>
  <c r="AA442" s="1"/>
  <c r="E442"/>
  <c r="Z441"/>
  <c r="AD441" s="1"/>
  <c r="AE441" s="1"/>
  <c r="E441"/>
  <c r="Z440"/>
  <c r="AA440" s="1"/>
  <c r="E440"/>
  <c r="Z439"/>
  <c r="AD439" s="1"/>
  <c r="AE439" s="1"/>
  <c r="E439"/>
  <c r="Z438"/>
  <c r="AA438" s="1"/>
  <c r="E438"/>
  <c r="Z437"/>
  <c r="AD437" s="1"/>
  <c r="AE437" s="1"/>
  <c r="E437"/>
  <c r="Z436"/>
  <c r="AA436" s="1"/>
  <c r="E436"/>
  <c r="Z435"/>
  <c r="AD435" s="1"/>
  <c r="AE435" s="1"/>
  <c r="E435"/>
  <c r="Z434"/>
  <c r="AA434" s="1"/>
  <c r="E434"/>
  <c r="Z433"/>
  <c r="AD433" s="1"/>
  <c r="AE433" s="1"/>
  <c r="E433"/>
  <c r="Z432"/>
  <c r="AD432" s="1"/>
  <c r="AE432" s="1"/>
  <c r="E432"/>
  <c r="Z431"/>
  <c r="AD431" s="1"/>
  <c r="AE431" s="1"/>
  <c r="E431"/>
  <c r="Z430"/>
  <c r="AD430" s="1"/>
  <c r="AE430" s="1"/>
  <c r="E430"/>
  <c r="Z429"/>
  <c r="AD429" s="1"/>
  <c r="AE429" s="1"/>
  <c r="E429"/>
  <c r="Z428"/>
  <c r="AD428" s="1"/>
  <c r="AE428" s="1"/>
  <c r="E428"/>
  <c r="Z427"/>
  <c r="AD427" s="1"/>
  <c r="AE427" s="1"/>
  <c r="E427"/>
  <c r="Z426"/>
  <c r="AD426" s="1"/>
  <c r="AE426" s="1"/>
  <c r="E426"/>
  <c r="Z425"/>
  <c r="AD425" s="1"/>
  <c r="AE425" s="1"/>
  <c r="E425"/>
  <c r="Z424"/>
  <c r="AA424" s="1"/>
  <c r="E424"/>
  <c r="Z423"/>
  <c r="AD423" s="1"/>
  <c r="AE423" s="1"/>
  <c r="E423"/>
  <c r="Z422"/>
  <c r="AA422" s="1"/>
  <c r="E422"/>
  <c r="Z421"/>
  <c r="AD421" s="1"/>
  <c r="AE421" s="1"/>
  <c r="E421"/>
  <c r="Z420"/>
  <c r="AD420" s="1"/>
  <c r="AE420" s="1"/>
  <c r="E420"/>
  <c r="Z419"/>
  <c r="AD419" s="1"/>
  <c r="AE419" s="1"/>
  <c r="E419"/>
  <c r="Z418"/>
  <c r="AD418" s="1"/>
  <c r="AE418" s="1"/>
  <c r="E418"/>
  <c r="AD417"/>
  <c r="AE417" s="1"/>
  <c r="AA417"/>
  <c r="E417"/>
  <c r="Z416"/>
  <c r="AD416" s="1"/>
  <c r="AE416" s="1"/>
  <c r="E416"/>
  <c r="Z415"/>
  <c r="AD415" s="1"/>
  <c r="AE415" s="1"/>
  <c r="E415"/>
  <c r="Z414"/>
  <c r="AD414" s="1"/>
  <c r="AE414" s="1"/>
  <c r="E414"/>
  <c r="Z413"/>
  <c r="AD413" s="1"/>
  <c r="AE413" s="1"/>
  <c r="E413"/>
  <c r="Z412"/>
  <c r="AD412" s="1"/>
  <c r="AE412" s="1"/>
  <c r="E412"/>
  <c r="Z411"/>
  <c r="AD411" s="1"/>
  <c r="AE411" s="1"/>
  <c r="E411"/>
  <c r="Z410"/>
  <c r="AD410" s="1"/>
  <c r="AE410" s="1"/>
  <c r="E410"/>
  <c r="Z409"/>
  <c r="AD409" s="1"/>
  <c r="AE409" s="1"/>
  <c r="E409"/>
  <c r="Z408"/>
  <c r="AD408" s="1"/>
  <c r="AE408" s="1"/>
  <c r="E408"/>
  <c r="Z407"/>
  <c r="AA407" s="1"/>
  <c r="E407"/>
  <c r="Z406"/>
  <c r="AD406" s="1"/>
  <c r="AE406" s="1"/>
  <c r="E406"/>
  <c r="Z405"/>
  <c r="AA405" s="1"/>
  <c r="E405"/>
  <c r="Z404"/>
  <c r="AD404" s="1"/>
  <c r="AE404" s="1"/>
  <c r="E404"/>
  <c r="Z403"/>
  <c r="AA403" s="1"/>
  <c r="E403"/>
  <c r="Z402"/>
  <c r="AD402" s="1"/>
  <c r="AE402" s="1"/>
  <c r="E402"/>
  <c r="Z401"/>
  <c r="AA401" s="1"/>
  <c r="E401"/>
  <c r="Z400"/>
  <c r="AD400" s="1"/>
  <c r="AE400" s="1"/>
  <c r="E400"/>
  <c r="Z399"/>
  <c r="AA399" s="1"/>
  <c r="E399"/>
  <c r="Z398"/>
  <c r="AD398" s="1"/>
  <c r="AE398" s="1"/>
  <c r="E398"/>
  <c r="Z397"/>
  <c r="AA397" s="1"/>
  <c r="E397"/>
  <c r="Z396"/>
  <c r="AD396" s="1"/>
  <c r="AE396" s="1"/>
  <c r="E396"/>
  <c r="Z395"/>
  <c r="AA395" s="1"/>
  <c r="E395"/>
  <c r="Z394"/>
  <c r="AD394" s="1"/>
  <c r="AE394" s="1"/>
  <c r="E394"/>
  <c r="Z393"/>
  <c r="AA393" s="1"/>
  <c r="E393"/>
  <c r="Z392"/>
  <c r="AD392" s="1"/>
  <c r="AE392" s="1"/>
  <c r="E392"/>
  <c r="Z391"/>
  <c r="AA391" s="1"/>
  <c r="E391"/>
  <c r="AA356"/>
  <c r="AA355"/>
  <c r="AE355" s="1"/>
  <c r="AF355" s="1"/>
  <c r="E355"/>
  <c r="AA354"/>
  <c r="E354"/>
  <c r="AA353"/>
  <c r="E353"/>
  <c r="AA352"/>
  <c r="E352"/>
  <c r="AA351"/>
  <c r="AE351" s="1"/>
  <c r="AF351" s="1"/>
  <c r="E351"/>
  <c r="AA350"/>
  <c r="E350"/>
  <c r="AA349"/>
  <c r="AB349" s="1"/>
  <c r="E349"/>
  <c r="AA348"/>
  <c r="E348"/>
  <c r="AA347"/>
  <c r="AB347" s="1"/>
  <c r="E347"/>
  <c r="AA346"/>
  <c r="E346"/>
  <c r="AA345"/>
  <c r="AB345" s="1"/>
  <c r="E345"/>
  <c r="AE344"/>
  <c r="AF344" s="1"/>
  <c r="E344"/>
  <c r="AA343"/>
  <c r="AE343" s="1"/>
  <c r="AF343" s="1"/>
  <c r="E343"/>
  <c r="AA342"/>
  <c r="AB342" s="1"/>
  <c r="E342"/>
  <c r="AA341"/>
  <c r="E341"/>
  <c r="AA340"/>
  <c r="AB340" s="1"/>
  <c r="E340"/>
  <c r="AA339"/>
  <c r="AE339" s="1"/>
  <c r="AF339" s="1"/>
  <c r="E339"/>
  <c r="AA338"/>
  <c r="AB338" s="1"/>
  <c r="E338"/>
  <c r="AA337"/>
  <c r="E337"/>
  <c r="AA336"/>
  <c r="AB336" s="1"/>
  <c r="E336"/>
  <c r="AA335"/>
  <c r="AE335" s="1"/>
  <c r="AF335" s="1"/>
  <c r="E335"/>
  <c r="AE334"/>
  <c r="AF334" s="1"/>
  <c r="E334"/>
  <c r="AA333"/>
  <c r="AB333" s="1"/>
  <c r="E333"/>
  <c r="AA332"/>
  <c r="E332"/>
  <c r="AA331"/>
  <c r="AB331" s="1"/>
  <c r="E331"/>
  <c r="AA330"/>
  <c r="E330"/>
  <c r="AA329"/>
  <c r="AB329" s="1"/>
  <c r="E329"/>
  <c r="AA328"/>
  <c r="AE328" s="1"/>
  <c r="AF328" s="1"/>
  <c r="E328"/>
  <c r="AA327"/>
  <c r="AB327" s="1"/>
  <c r="E327"/>
  <c r="AA326"/>
  <c r="E326"/>
  <c r="AA325"/>
  <c r="AB325" s="1"/>
  <c r="E325"/>
  <c r="AE324"/>
  <c r="AF324" s="1"/>
  <c r="E324"/>
  <c r="AE323"/>
  <c r="AF323" s="1"/>
  <c r="E323"/>
  <c r="AA322"/>
  <c r="E322"/>
  <c r="AA321"/>
  <c r="AB321" s="1"/>
  <c r="E321"/>
  <c r="AE320"/>
  <c r="AF320" s="1"/>
  <c r="E320"/>
  <c r="AE319"/>
  <c r="AF319" s="1"/>
  <c r="E319"/>
  <c r="AA318"/>
  <c r="E318"/>
  <c r="AA317"/>
  <c r="AB317" s="1"/>
  <c r="E317"/>
  <c r="AA316"/>
  <c r="E316"/>
  <c r="AA315"/>
  <c r="AB315" s="1"/>
  <c r="E315"/>
  <c r="AA314"/>
  <c r="E314"/>
  <c r="AA313"/>
  <c r="AB313" s="1"/>
  <c r="E313"/>
  <c r="AA312"/>
  <c r="AE312" s="1"/>
  <c r="AF312" s="1"/>
  <c r="E312"/>
  <c r="AA311"/>
  <c r="AB311" s="1"/>
  <c r="E311"/>
  <c r="AE310"/>
  <c r="AF310" s="1"/>
  <c r="E310"/>
  <c r="AA309"/>
  <c r="E309"/>
  <c r="AA308"/>
  <c r="AB308" s="1"/>
  <c r="E308"/>
  <c r="AA307"/>
  <c r="AE307" s="1"/>
  <c r="AF307" s="1"/>
  <c r="E307"/>
  <c r="AA306"/>
  <c r="AB306" s="1"/>
  <c r="E306"/>
  <c r="AA305"/>
  <c r="E305"/>
  <c r="AA304"/>
  <c r="AB304" s="1"/>
  <c r="E304"/>
  <c r="AA303"/>
  <c r="AE303" s="1"/>
  <c r="AF303" s="1"/>
  <c r="E303"/>
  <c r="AA302"/>
  <c r="AB302" s="1"/>
  <c r="E302"/>
  <c r="AA301"/>
  <c r="E301"/>
  <c r="AA300"/>
  <c r="AB300" s="1"/>
  <c r="E300"/>
  <c r="AA299"/>
  <c r="AE299" s="1"/>
  <c r="AF299" s="1"/>
  <c r="E299"/>
  <c r="AA298"/>
  <c r="AB298" s="1"/>
  <c r="E298"/>
  <c r="AA297"/>
  <c r="E297"/>
  <c r="AA296"/>
  <c r="AB296" s="1"/>
  <c r="E296"/>
  <c r="AA295"/>
  <c r="AE295" s="1"/>
  <c r="AF295" s="1"/>
  <c r="E295"/>
  <c r="AA294"/>
  <c r="AB294" s="1"/>
  <c r="E294"/>
  <c r="AA293"/>
  <c r="E293"/>
  <c r="AA292"/>
  <c r="AB292" s="1"/>
  <c r="E292"/>
  <c r="AA291"/>
  <c r="AE291" s="1"/>
  <c r="AF291" s="1"/>
  <c r="E291"/>
  <c r="AA290"/>
  <c r="AB290" s="1"/>
  <c r="E290"/>
  <c r="AA289"/>
  <c r="E289"/>
  <c r="AA288"/>
  <c r="E288"/>
  <c r="AA287"/>
  <c r="AE287" s="1"/>
  <c r="AF287" s="1"/>
  <c r="E287"/>
  <c r="AA286"/>
  <c r="E286"/>
  <c r="AA285"/>
  <c r="E285"/>
  <c r="AA284"/>
  <c r="AB284" s="1"/>
  <c r="E284"/>
  <c r="AA283"/>
  <c r="AE283" s="1"/>
  <c r="AF283" s="1"/>
  <c r="E283"/>
  <c r="AA282"/>
  <c r="AB282" s="1"/>
  <c r="E282"/>
  <c r="AA281"/>
  <c r="E281"/>
  <c r="AA280"/>
  <c r="AB280" s="1"/>
  <c r="E280"/>
  <c r="AA279"/>
  <c r="AE279" s="1"/>
  <c r="AF279" s="1"/>
  <c r="E279"/>
  <c r="AA278"/>
  <c r="AB278" s="1"/>
  <c r="E278"/>
  <c r="AA277"/>
  <c r="E277"/>
  <c r="AA276"/>
  <c r="AB276" s="1"/>
  <c r="E276"/>
  <c r="AA275"/>
  <c r="AE275" s="1"/>
  <c r="AF275" s="1"/>
  <c r="E275"/>
  <c r="AA274"/>
  <c r="AB274" s="1"/>
  <c r="E274"/>
  <c r="AA273"/>
  <c r="E273"/>
  <c r="AA272"/>
  <c r="AB272" s="1"/>
  <c r="E272"/>
  <c r="AA271"/>
  <c r="AE271" s="1"/>
  <c r="AF271" s="1"/>
  <c r="E271"/>
  <c r="AA270"/>
  <c r="AB270" s="1"/>
  <c r="E270"/>
  <c r="AA269"/>
  <c r="E269"/>
  <c r="AA268"/>
  <c r="AB268" s="1"/>
  <c r="E268"/>
  <c r="AA267"/>
  <c r="AE267" s="1"/>
  <c r="AF267" s="1"/>
  <c r="E267"/>
  <c r="AA266"/>
  <c r="AB266" s="1"/>
  <c r="E266"/>
  <c r="AA265"/>
  <c r="E265"/>
  <c r="AA264"/>
  <c r="AB264" s="1"/>
  <c r="E264"/>
  <c r="AA263"/>
  <c r="AE263" s="1"/>
  <c r="AF263" s="1"/>
  <c r="E263"/>
  <c r="AA262"/>
  <c r="AB262" s="1"/>
  <c r="E262"/>
  <c r="AA261"/>
  <c r="E261"/>
  <c r="AA260"/>
  <c r="E260"/>
  <c r="AA259"/>
  <c r="AE259" s="1"/>
  <c r="AF259" s="1"/>
  <c r="E259"/>
  <c r="AA258"/>
  <c r="E258"/>
  <c r="AA257"/>
  <c r="E257"/>
  <c r="AA256"/>
  <c r="AB256" s="1"/>
  <c r="E256"/>
  <c r="AA255"/>
  <c r="AE255" s="1"/>
  <c r="AF255" s="1"/>
  <c r="E255"/>
  <c r="AA254"/>
  <c r="AB254" s="1"/>
  <c r="E254"/>
  <c r="AA253"/>
  <c r="E253"/>
  <c r="AA252"/>
  <c r="AB252" s="1"/>
  <c r="E252"/>
  <c r="AA251"/>
  <c r="AE251" s="1"/>
  <c r="AF251" s="1"/>
  <c r="E251"/>
  <c r="AA250"/>
  <c r="E250"/>
  <c r="AA249"/>
  <c r="E249"/>
  <c r="AA248"/>
  <c r="E248"/>
  <c r="AA247"/>
  <c r="AE247" s="1"/>
  <c r="AF247" s="1"/>
  <c r="E247"/>
  <c r="AA246"/>
  <c r="E246"/>
  <c r="AA245"/>
  <c r="E245"/>
  <c r="AA244"/>
  <c r="AA243"/>
  <c r="AE243" s="1"/>
  <c r="AF243" s="1"/>
  <c r="E243"/>
  <c r="AA242"/>
  <c r="AB242" s="1"/>
  <c r="E242"/>
  <c r="AA241"/>
  <c r="E241"/>
  <c r="AA240"/>
  <c r="AB240" s="1"/>
  <c r="E240"/>
  <c r="AA239"/>
  <c r="AE239" s="1"/>
  <c r="AF239" s="1"/>
  <c r="E239"/>
  <c r="AA238"/>
  <c r="AB238" s="1"/>
  <c r="E238"/>
  <c r="AA237"/>
  <c r="E237"/>
  <c r="AA236"/>
  <c r="AB236" s="1"/>
  <c r="E236"/>
  <c r="AA235"/>
  <c r="AE235" s="1"/>
  <c r="AF235" s="1"/>
  <c r="E235"/>
  <c r="AA234"/>
  <c r="AB234" s="1"/>
  <c r="E234"/>
  <c r="AA233"/>
  <c r="E233"/>
  <c r="AA232"/>
  <c r="AB232" s="1"/>
  <c r="E232"/>
  <c r="AA231"/>
  <c r="AE231" s="1"/>
  <c r="AF231" s="1"/>
  <c r="E231"/>
  <c r="AA230"/>
  <c r="AB230" s="1"/>
  <c r="E230"/>
  <c r="AA229"/>
  <c r="E229"/>
  <c r="AA228"/>
  <c r="AB228" s="1"/>
  <c r="E228"/>
  <c r="AA227"/>
  <c r="AE227" s="1"/>
  <c r="AF227" s="1"/>
  <c r="E227"/>
  <c r="AA226"/>
  <c r="AB226" s="1"/>
  <c r="E226"/>
  <c r="AA225"/>
  <c r="E225"/>
  <c r="AA224"/>
  <c r="AB224" s="1"/>
  <c r="E224"/>
  <c r="AA223"/>
  <c r="AE223" s="1"/>
  <c r="AF223" s="1"/>
  <c r="E223"/>
  <c r="AA222"/>
  <c r="AB222" s="1"/>
  <c r="E222"/>
  <c r="AA221"/>
  <c r="E221"/>
  <c r="AA220"/>
  <c r="AB220" s="1"/>
  <c r="E220"/>
  <c r="AA219"/>
  <c r="AE219" s="1"/>
  <c r="AF219" s="1"/>
  <c r="E219"/>
  <c r="AA218"/>
  <c r="AB218" s="1"/>
  <c r="E218"/>
  <c r="AA217"/>
  <c r="E217"/>
  <c r="AA216"/>
  <c r="AB216" s="1"/>
  <c r="E216"/>
  <c r="AA215"/>
  <c r="AE215" s="1"/>
  <c r="AF215" s="1"/>
  <c r="E215"/>
  <c r="AA214"/>
  <c r="AB214" s="1"/>
  <c r="E214"/>
  <c r="AA213"/>
  <c r="AE213" s="1"/>
  <c r="AF213" s="1"/>
  <c r="E213"/>
  <c r="AA212"/>
  <c r="E212"/>
  <c r="AE211"/>
  <c r="AF211" s="1"/>
  <c r="E211"/>
  <c r="AA210"/>
  <c r="AE210" s="1"/>
  <c r="AF210" s="1"/>
  <c r="E210"/>
  <c r="AA209"/>
  <c r="AB209" s="1"/>
  <c r="E209"/>
  <c r="AA208"/>
  <c r="E208"/>
  <c r="AA207"/>
  <c r="AE207" s="1"/>
  <c r="AF207" s="1"/>
  <c r="E207"/>
  <c r="AA206"/>
  <c r="E206"/>
  <c r="AA205"/>
  <c r="AB205" s="1"/>
  <c r="E205"/>
  <c r="AA204"/>
  <c r="E204"/>
  <c r="AA203"/>
  <c r="AB203" s="1"/>
  <c r="E203"/>
  <c r="AA202"/>
  <c r="AE202" s="1"/>
  <c r="AF202" s="1"/>
  <c r="E202"/>
  <c r="AA201"/>
  <c r="AB201" s="1"/>
  <c r="E201"/>
  <c r="AA200"/>
  <c r="E200"/>
  <c r="AA199"/>
  <c r="AB199" s="1"/>
  <c r="E199"/>
  <c r="AA198"/>
  <c r="E198"/>
  <c r="AA197"/>
  <c r="AB197" s="1"/>
  <c r="E197"/>
  <c r="AA196"/>
  <c r="E196"/>
  <c r="AA195"/>
  <c r="AB195" s="1"/>
  <c r="E195"/>
  <c r="AA194"/>
  <c r="AE194" s="1"/>
  <c r="AF194" s="1"/>
  <c r="E194"/>
  <c r="AA193"/>
  <c r="AB193" s="1"/>
  <c r="E193"/>
  <c r="AA192"/>
  <c r="E192"/>
  <c r="AA191"/>
  <c r="AE191" s="1"/>
  <c r="AF191" s="1"/>
  <c r="E191"/>
  <c r="AA190"/>
  <c r="E190"/>
  <c r="AA189"/>
  <c r="E189"/>
  <c r="AA188"/>
  <c r="E188"/>
  <c r="AA187"/>
  <c r="AB187" s="1"/>
  <c r="E187"/>
  <c r="AA186"/>
  <c r="AE186" s="1"/>
  <c r="AF186" s="1"/>
  <c r="E186"/>
  <c r="AA185"/>
  <c r="AB185" s="1"/>
  <c r="E185"/>
  <c r="Y175"/>
  <c r="Y174"/>
  <c r="AC174" s="1"/>
  <c r="AD174" s="1"/>
  <c r="E174"/>
  <c r="Y173"/>
  <c r="Z173" s="1"/>
  <c r="E173"/>
  <c r="Y172"/>
  <c r="AC172" s="1"/>
  <c r="AD172" s="1"/>
  <c r="E172"/>
  <c r="Y171"/>
  <c r="Z171" s="1"/>
  <c r="E171"/>
  <c r="Y170"/>
  <c r="AC170" s="1"/>
  <c r="AD170" s="1"/>
  <c r="E170"/>
  <c r="Y169"/>
  <c r="Z169" s="1"/>
  <c r="E169"/>
  <c r="Y168"/>
  <c r="AC168" s="1"/>
  <c r="AD168" s="1"/>
  <c r="E168"/>
  <c r="Y167"/>
  <c r="Z167" s="1"/>
  <c r="E167"/>
  <c r="Y166"/>
  <c r="AC166" s="1"/>
  <c r="AD166" s="1"/>
  <c r="E166"/>
  <c r="Y165"/>
  <c r="Z165" s="1"/>
  <c r="E165"/>
  <c r="Y164"/>
  <c r="AC164" s="1"/>
  <c r="AD164" s="1"/>
  <c r="E164"/>
  <c r="AC163"/>
  <c r="AD163" s="1"/>
  <c r="Z163"/>
  <c r="E163"/>
  <c r="Y162"/>
  <c r="Z162" s="1"/>
  <c r="E162"/>
  <c r="Y161"/>
  <c r="AC161" s="1"/>
  <c r="AD161" s="1"/>
  <c r="E161"/>
  <c r="Y160"/>
  <c r="Z160" s="1"/>
  <c r="E160"/>
  <c r="Y159"/>
  <c r="AC159" s="1"/>
  <c r="AD159" s="1"/>
  <c r="E159"/>
  <c r="Y158"/>
  <c r="Z158" s="1"/>
  <c r="E158"/>
  <c r="Y157"/>
  <c r="AC157" s="1"/>
  <c r="AD157" s="1"/>
  <c r="E157"/>
  <c r="Y156"/>
  <c r="Z156" s="1"/>
  <c r="E156"/>
  <c r="Y155"/>
  <c r="AC155" s="1"/>
  <c r="AD155" s="1"/>
  <c r="E155"/>
  <c r="Y154"/>
  <c r="Z154" s="1"/>
  <c r="E154"/>
  <c r="AC153"/>
  <c r="AD153" s="1"/>
  <c r="Z153"/>
  <c r="E153"/>
  <c r="Y152"/>
  <c r="AC152" s="1"/>
  <c r="AD152" s="1"/>
  <c r="E152"/>
  <c r="Y151"/>
  <c r="Z151" s="1"/>
  <c r="E151"/>
  <c r="Y150"/>
  <c r="AC150" s="1"/>
  <c r="AD150" s="1"/>
  <c r="E150"/>
  <c r="Y149"/>
  <c r="Z149" s="1"/>
  <c r="E149"/>
  <c r="Y148"/>
  <c r="AC148" s="1"/>
  <c r="AD148" s="1"/>
  <c r="E148"/>
  <c r="Y147"/>
  <c r="Z147" s="1"/>
  <c r="E147"/>
  <c r="Y146"/>
  <c r="AC146" s="1"/>
  <c r="AD146" s="1"/>
  <c r="E146"/>
  <c r="Y145"/>
  <c r="Z145" s="1"/>
  <c r="E145"/>
  <c r="Y144"/>
  <c r="AC144" s="1"/>
  <c r="AD144" s="1"/>
  <c r="E144"/>
  <c r="AC143"/>
  <c r="AD143" s="1"/>
  <c r="Z143"/>
  <c r="E143"/>
  <c r="AC142"/>
  <c r="AD142" s="1"/>
  <c r="Z142"/>
  <c r="E142"/>
  <c r="Y141"/>
  <c r="AC141" s="1"/>
  <c r="AD141" s="1"/>
  <c r="E141"/>
  <c r="Y140"/>
  <c r="AC140" s="1"/>
  <c r="AD140" s="1"/>
  <c r="E140"/>
  <c r="AC139"/>
  <c r="AD139" s="1"/>
  <c r="Z139"/>
  <c r="E139"/>
  <c r="AC138"/>
  <c r="AD138" s="1"/>
  <c r="Z138"/>
  <c r="E138"/>
  <c r="Y137"/>
  <c r="AC137" s="1"/>
  <c r="AD137" s="1"/>
  <c r="E137"/>
  <c r="Y136"/>
  <c r="AC136" s="1"/>
  <c r="AD136" s="1"/>
  <c r="E136"/>
  <c r="Y135"/>
  <c r="AC135" s="1"/>
  <c r="AD135" s="1"/>
  <c r="E135"/>
  <c r="Y134"/>
  <c r="AC134" s="1"/>
  <c r="AD134" s="1"/>
  <c r="E134"/>
  <c r="Y133"/>
  <c r="AC133" s="1"/>
  <c r="AD133" s="1"/>
  <c r="E133"/>
  <c r="Y132"/>
  <c r="AC132" s="1"/>
  <c r="AD132" s="1"/>
  <c r="E132"/>
  <c r="Y131"/>
  <c r="AC131" s="1"/>
  <c r="AD131" s="1"/>
  <c r="E131"/>
  <c r="Y130"/>
  <c r="AC130" s="1"/>
  <c r="AD130" s="1"/>
  <c r="E130"/>
  <c r="AC129"/>
  <c r="AD129" s="1"/>
  <c r="Z129"/>
  <c r="E129"/>
  <c r="Y128"/>
  <c r="Z128" s="1"/>
  <c r="E128"/>
  <c r="Y127"/>
  <c r="AC127" s="1"/>
  <c r="AD127" s="1"/>
  <c r="E127"/>
  <c r="Y126"/>
  <c r="Z126" s="1"/>
  <c r="E126"/>
  <c r="Y125"/>
  <c r="AC125" s="1"/>
  <c r="AD125" s="1"/>
  <c r="E125"/>
  <c r="Y124"/>
  <c r="Z124" s="1"/>
  <c r="E124"/>
  <c r="Y123"/>
  <c r="AC123" s="1"/>
  <c r="AD123" s="1"/>
  <c r="E123"/>
  <c r="Y122"/>
  <c r="Z122" s="1"/>
  <c r="E122"/>
  <c r="Y121"/>
  <c r="AC121" s="1"/>
  <c r="AD121" s="1"/>
  <c r="E121"/>
  <c r="Y120"/>
  <c r="Z120" s="1"/>
  <c r="E120"/>
  <c r="Y119"/>
  <c r="AC119" s="1"/>
  <c r="AD119" s="1"/>
  <c r="E119"/>
  <c r="Y118"/>
  <c r="Z118" s="1"/>
  <c r="E118"/>
  <c r="Y117"/>
  <c r="AC117" s="1"/>
  <c r="AD117" s="1"/>
  <c r="E117"/>
  <c r="Y116"/>
  <c r="Z116" s="1"/>
  <c r="E116"/>
  <c r="Y115"/>
  <c r="AC115" s="1"/>
  <c r="AD115" s="1"/>
  <c r="E115"/>
  <c r="Y114"/>
  <c r="Z114" s="1"/>
  <c r="E114"/>
  <c r="Y113"/>
  <c r="AC113" s="1"/>
  <c r="AD113" s="1"/>
  <c r="E113"/>
  <c r="Y112"/>
  <c r="Z112" s="1"/>
  <c r="E112"/>
  <c r="Y111"/>
  <c r="AC111" s="1"/>
  <c r="AD111" s="1"/>
  <c r="E111"/>
  <c r="Y110"/>
  <c r="Z110" s="1"/>
  <c r="E110"/>
  <c r="Y109"/>
  <c r="AC109" s="1"/>
  <c r="AD109" s="1"/>
  <c r="E109"/>
  <c r="Y108"/>
  <c r="Z108" s="1"/>
  <c r="E108"/>
  <c r="Y107"/>
  <c r="AC107" s="1"/>
  <c r="AD107" s="1"/>
  <c r="E107"/>
  <c r="Y106"/>
  <c r="Z106" s="1"/>
  <c r="E106"/>
  <c r="Y105"/>
  <c r="AC105" s="1"/>
  <c r="AD105" s="1"/>
  <c r="E105"/>
  <c r="Y104"/>
  <c r="Z104" s="1"/>
  <c r="E104"/>
  <c r="Y103"/>
  <c r="AC103" s="1"/>
  <c r="AD103" s="1"/>
  <c r="E103"/>
  <c r="Y102"/>
  <c r="Z102" s="1"/>
  <c r="E102"/>
  <c r="Y101"/>
  <c r="AC101" s="1"/>
  <c r="AD101" s="1"/>
  <c r="E101"/>
  <c r="Y100"/>
  <c r="Z100" s="1"/>
  <c r="E100"/>
  <c r="Y99"/>
  <c r="AC99" s="1"/>
  <c r="AD99" s="1"/>
  <c r="E99"/>
  <c r="Y98"/>
  <c r="Z98" s="1"/>
  <c r="E98"/>
  <c r="Y97"/>
  <c r="AC97" s="1"/>
  <c r="AD97" s="1"/>
  <c r="E97"/>
  <c r="Y96"/>
  <c r="Z96" s="1"/>
  <c r="E96"/>
  <c r="Y95"/>
  <c r="AC95" s="1"/>
  <c r="AD95" s="1"/>
  <c r="E95"/>
  <c r="Y94"/>
  <c r="Z94" s="1"/>
  <c r="E94"/>
  <c r="Y93"/>
  <c r="AC93" s="1"/>
  <c r="AD93" s="1"/>
  <c r="E93"/>
  <c r="Y92"/>
  <c r="AC92" s="1"/>
  <c r="AD92" s="1"/>
  <c r="E92"/>
  <c r="Y91"/>
  <c r="AC91" s="1"/>
  <c r="AD91" s="1"/>
  <c r="E91"/>
  <c r="Y90"/>
  <c r="Z90" s="1"/>
  <c r="E90"/>
  <c r="Y89"/>
  <c r="AC89" s="1"/>
  <c r="AD89" s="1"/>
  <c r="E89"/>
  <c r="Y88"/>
  <c r="Z88" s="1"/>
  <c r="E88"/>
  <c r="Y87"/>
  <c r="AC87" s="1"/>
  <c r="AD87" s="1"/>
  <c r="E87"/>
  <c r="Y86"/>
  <c r="Z86" s="1"/>
  <c r="E86"/>
  <c r="Y85"/>
  <c r="AC85" s="1"/>
  <c r="AD85" s="1"/>
  <c r="E85"/>
  <c r="Y84"/>
  <c r="Z84" s="1"/>
  <c r="E84"/>
  <c r="Y83"/>
  <c r="AC83" s="1"/>
  <c r="AD83" s="1"/>
  <c r="E83"/>
  <c r="Y82"/>
  <c r="Z82" s="1"/>
  <c r="E82"/>
  <c r="Y81"/>
  <c r="AC81" s="1"/>
  <c r="AD81" s="1"/>
  <c r="E81"/>
  <c r="Y80"/>
  <c r="Z80" s="1"/>
  <c r="E80"/>
  <c r="Y79"/>
  <c r="AC79" s="1"/>
  <c r="AD79" s="1"/>
  <c r="E79"/>
  <c r="Y78"/>
  <c r="Z78" s="1"/>
  <c r="E78"/>
  <c r="Y77"/>
  <c r="AC77" s="1"/>
  <c r="AD77" s="1"/>
  <c r="E77"/>
  <c r="Y76"/>
  <c r="Z76" s="1"/>
  <c r="E76"/>
  <c r="Y75"/>
  <c r="AC75" s="1"/>
  <c r="AD75" s="1"/>
  <c r="E75"/>
  <c r="Y74"/>
  <c r="Z74" s="1"/>
  <c r="E74"/>
  <c r="Y73"/>
  <c r="AC73" s="1"/>
  <c r="AD73" s="1"/>
  <c r="E73"/>
  <c r="Y72"/>
  <c r="Z72" s="1"/>
  <c r="E72"/>
  <c r="Y71"/>
  <c r="AC71" s="1"/>
  <c r="AD71" s="1"/>
  <c r="E71"/>
  <c r="Y70"/>
  <c r="Z70" s="1"/>
  <c r="E70"/>
  <c r="Y69"/>
  <c r="AC69" s="1"/>
  <c r="AD69" s="1"/>
  <c r="E69"/>
  <c r="Y68"/>
  <c r="Z68" s="1"/>
  <c r="E68"/>
  <c r="Y67"/>
  <c r="AC67" s="1"/>
  <c r="AD67" s="1"/>
  <c r="E67"/>
  <c r="Y66"/>
  <c r="Z66" s="1"/>
  <c r="E66"/>
  <c r="Y65"/>
  <c r="AC65" s="1"/>
  <c r="AD65" s="1"/>
  <c r="E65"/>
  <c r="Y64"/>
  <c r="Z64" s="1"/>
  <c r="E64"/>
  <c r="Y63"/>
  <c r="AC63" s="1"/>
  <c r="AD63" s="1"/>
  <c r="Y62"/>
  <c r="Z62" s="1"/>
  <c r="E62"/>
  <c r="Y61"/>
  <c r="AC61" s="1"/>
  <c r="AD61" s="1"/>
  <c r="E61"/>
  <c r="Y60"/>
  <c r="AC60" s="1"/>
  <c r="AD60" s="1"/>
  <c r="E60"/>
  <c r="Y59"/>
  <c r="AC59" s="1"/>
  <c r="AD59" s="1"/>
  <c r="E59"/>
  <c r="Y58"/>
  <c r="Z58" s="1"/>
  <c r="E58"/>
  <c r="Y57"/>
  <c r="AC57" s="1"/>
  <c r="AD57" s="1"/>
  <c r="E57"/>
  <c r="Y56"/>
  <c r="Z56" s="1"/>
  <c r="E56"/>
  <c r="Y55"/>
  <c r="AC55" s="1"/>
  <c r="AD55" s="1"/>
  <c r="E55"/>
  <c r="Y54"/>
  <c r="Z54" s="1"/>
  <c r="E54"/>
  <c r="Y53"/>
  <c r="AC53" s="1"/>
  <c r="AD53" s="1"/>
  <c r="E53"/>
  <c r="Y52"/>
  <c r="Z52" s="1"/>
  <c r="E52"/>
  <c r="Y51"/>
  <c r="AC51" s="1"/>
  <c r="AD51" s="1"/>
  <c r="E51"/>
  <c r="Y50"/>
  <c r="Z50" s="1"/>
  <c r="E50"/>
  <c r="Y49"/>
  <c r="AC49" s="1"/>
  <c r="AD49" s="1"/>
  <c r="E49"/>
  <c r="Y48"/>
  <c r="Z48" s="1"/>
  <c r="E48"/>
  <c r="Y47"/>
  <c r="AC47" s="1"/>
  <c r="AD47" s="1"/>
  <c r="E47"/>
  <c r="Y46"/>
  <c r="Z46" s="1"/>
  <c r="E46"/>
  <c r="Y45"/>
  <c r="AC45" s="1"/>
  <c r="AD45" s="1"/>
  <c r="E45"/>
  <c r="Y44"/>
  <c r="Z44" s="1"/>
  <c r="E44"/>
  <c r="Y43"/>
  <c r="AC43" s="1"/>
  <c r="AD43" s="1"/>
  <c r="E43"/>
  <c r="Y42"/>
  <c r="Z42" s="1"/>
  <c r="E42"/>
  <c r="Y41"/>
  <c r="AC41" s="1"/>
  <c r="AD41" s="1"/>
  <c r="E41"/>
  <c r="Y40"/>
  <c r="Z40" s="1"/>
  <c r="E40"/>
  <c r="Y39"/>
  <c r="AC39" s="1"/>
  <c r="AD39" s="1"/>
  <c r="E39"/>
  <c r="Y38"/>
  <c r="Z38" s="1"/>
  <c r="E38"/>
  <c r="Y37"/>
  <c r="AC37" s="1"/>
  <c r="AD37" s="1"/>
  <c r="E37"/>
  <c r="Y36"/>
  <c r="Z36" s="1"/>
  <c r="E36"/>
  <c r="Y35"/>
  <c r="AC35" s="1"/>
  <c r="AD35" s="1"/>
  <c r="E35"/>
  <c r="Y34"/>
  <c r="Z34" s="1"/>
  <c r="E34"/>
  <c r="Y33"/>
  <c r="AC33" s="1"/>
  <c r="AD33" s="1"/>
  <c r="E33"/>
  <c r="Y32"/>
  <c r="Z32" s="1"/>
  <c r="E32"/>
  <c r="Y31"/>
  <c r="AC31" s="1"/>
  <c r="AD31" s="1"/>
  <c r="E31"/>
  <c r="AC30"/>
  <c r="AD30" s="1"/>
  <c r="Z30"/>
  <c r="E30"/>
  <c r="Y29"/>
  <c r="Z29" s="1"/>
  <c r="E29"/>
  <c r="Y28"/>
  <c r="AC28" s="1"/>
  <c r="AD28" s="1"/>
  <c r="E28"/>
  <c r="Y27"/>
  <c r="Z27" s="1"/>
  <c r="E27"/>
  <c r="Y26"/>
  <c r="AC26" s="1"/>
  <c r="AD26" s="1"/>
  <c r="E26"/>
  <c r="Y25"/>
  <c r="Z25" s="1"/>
  <c r="E25"/>
  <c r="Y24"/>
  <c r="AC24" s="1"/>
  <c r="AD24" s="1"/>
  <c r="E24"/>
  <c r="Y23"/>
  <c r="Z23" s="1"/>
  <c r="E23"/>
  <c r="Y22"/>
  <c r="AC22" s="1"/>
  <c r="AD22" s="1"/>
  <c r="E22"/>
  <c r="Y21"/>
  <c r="Z21" s="1"/>
  <c r="E21"/>
  <c r="Y20"/>
  <c r="AC20" s="1"/>
  <c r="AD20" s="1"/>
  <c r="E20"/>
  <c r="Y19"/>
  <c r="Z19" s="1"/>
  <c r="E19"/>
  <c r="Y18"/>
  <c r="AC18" s="1"/>
  <c r="AD18" s="1"/>
  <c r="E18"/>
  <c r="Y17"/>
  <c r="AC17" s="1"/>
  <c r="AD17" s="1"/>
  <c r="E17"/>
  <c r="Y16"/>
  <c r="AC16" s="1"/>
  <c r="AD16" s="1"/>
  <c r="E16"/>
  <c r="Y15"/>
  <c r="AC15" s="1"/>
  <c r="AD15" s="1"/>
  <c r="E15"/>
  <c r="Y14"/>
  <c r="AC14" s="1"/>
  <c r="AD14" s="1"/>
  <c r="E14"/>
  <c r="Y13"/>
  <c r="Z13" s="1"/>
  <c r="E13"/>
  <c r="Y12"/>
  <c r="AC12" s="1"/>
  <c r="AD12" s="1"/>
  <c r="E12"/>
  <c r="Y11"/>
  <c r="Z11" s="1"/>
  <c r="E11"/>
  <c r="Y10"/>
  <c r="AC10" s="1"/>
  <c r="AD10" s="1"/>
  <c r="E10"/>
  <c r="Y9"/>
  <c r="Z9" s="1"/>
  <c r="E9"/>
  <c r="Y8"/>
  <c r="AC8" s="1"/>
  <c r="AD8" s="1"/>
  <c r="E8"/>
  <c r="Y7"/>
  <c r="Z7" s="1"/>
  <c r="E7"/>
  <c r="Y6"/>
  <c r="AC6" s="1"/>
  <c r="AD6" s="1"/>
  <c r="E6"/>
  <c r="Y5"/>
  <c r="Z5" s="1"/>
  <c r="E5"/>
  <c r="Y4"/>
  <c r="AC4" s="1"/>
  <c r="E4"/>
  <c r="BN4" i="1"/>
  <c r="BO4" s="1"/>
  <c r="BO30"/>
  <c r="BO129"/>
  <c r="BO138"/>
  <c r="BO139"/>
  <c r="BO142"/>
  <c r="BO143"/>
  <c r="BO153"/>
  <c r="BO163"/>
  <c r="BN5"/>
  <c r="BN6"/>
  <c r="BN7"/>
  <c r="BO7" s="1"/>
  <c r="BN8"/>
  <c r="BN9"/>
  <c r="BN10"/>
  <c r="BN11"/>
  <c r="BO11" s="1"/>
  <c r="BN12"/>
  <c r="BN13"/>
  <c r="BN14"/>
  <c r="BN15"/>
  <c r="BO15" s="1"/>
  <c r="BN16"/>
  <c r="BN17"/>
  <c r="BN18"/>
  <c r="BN19"/>
  <c r="BO19" s="1"/>
  <c r="BN20"/>
  <c r="BN21"/>
  <c r="BN22"/>
  <c r="BN23"/>
  <c r="BO23" s="1"/>
  <c r="BN24"/>
  <c r="BN25"/>
  <c r="BN26"/>
  <c r="BN27"/>
  <c r="BO27" s="1"/>
  <c r="BN28"/>
  <c r="BN29"/>
  <c r="BN31"/>
  <c r="BO31" s="1"/>
  <c r="BN32"/>
  <c r="BO32" s="1"/>
  <c r="BN33"/>
  <c r="BO33" s="1"/>
  <c r="BN34"/>
  <c r="BN35"/>
  <c r="BN36"/>
  <c r="BN37"/>
  <c r="BN38"/>
  <c r="BO38" s="1"/>
  <c r="BN39"/>
  <c r="BN40"/>
  <c r="BN41"/>
  <c r="BN42"/>
  <c r="BN43"/>
  <c r="BN44"/>
  <c r="BN45"/>
  <c r="BN46"/>
  <c r="BO46" s="1"/>
  <c r="BN47"/>
  <c r="BN48"/>
  <c r="BN49"/>
  <c r="BN50"/>
  <c r="BN51"/>
  <c r="BN52"/>
  <c r="BN53"/>
  <c r="BN54"/>
  <c r="BO54" s="1"/>
  <c r="BN55"/>
  <c r="BO55" s="1"/>
  <c r="BN56"/>
  <c r="BN57"/>
  <c r="BN58"/>
  <c r="BN59"/>
  <c r="BO59" s="1"/>
  <c r="BN60"/>
  <c r="BN61"/>
  <c r="BN62"/>
  <c r="BN63"/>
  <c r="BO63" s="1"/>
  <c r="BN64"/>
  <c r="BN65"/>
  <c r="BO65" s="1"/>
  <c r="BN66"/>
  <c r="BN67"/>
  <c r="BO67" s="1"/>
  <c r="BN68"/>
  <c r="BN69"/>
  <c r="BN70"/>
  <c r="BO70" s="1"/>
  <c r="BN71"/>
  <c r="BO71" s="1"/>
  <c r="BN72"/>
  <c r="BN73"/>
  <c r="BN74"/>
  <c r="BN75"/>
  <c r="BO75" s="1"/>
  <c r="BN76"/>
  <c r="BN77"/>
  <c r="BN78"/>
  <c r="BN79"/>
  <c r="BO79" s="1"/>
  <c r="BN80"/>
  <c r="BN81"/>
  <c r="BO81" s="1"/>
  <c r="BN82"/>
  <c r="BN83"/>
  <c r="BO83" s="1"/>
  <c r="BN84"/>
  <c r="BN85"/>
  <c r="BN86"/>
  <c r="BO86" s="1"/>
  <c r="BN87"/>
  <c r="BO87" s="1"/>
  <c r="BN88"/>
  <c r="BN89"/>
  <c r="BN90"/>
  <c r="BN91"/>
  <c r="BO91" s="1"/>
  <c r="BN92"/>
  <c r="BO92" s="1"/>
  <c r="BN93"/>
  <c r="BN94"/>
  <c r="BN95"/>
  <c r="BO95" s="1"/>
  <c r="BN96"/>
  <c r="BO96" s="1"/>
  <c r="BN97"/>
  <c r="BN98"/>
  <c r="BN99"/>
  <c r="BO99" s="1"/>
  <c r="BN100"/>
  <c r="BO100" s="1"/>
  <c r="BN101"/>
  <c r="BN102"/>
  <c r="BO102" s="1"/>
  <c r="BN103"/>
  <c r="BO103" s="1"/>
  <c r="BN104"/>
  <c r="BO104" s="1"/>
  <c r="BN105"/>
  <c r="BN106"/>
  <c r="BO106" s="1"/>
  <c r="BN107"/>
  <c r="BO107" s="1"/>
  <c r="BN108"/>
  <c r="BO108" s="1"/>
  <c r="BN109"/>
  <c r="BN110"/>
  <c r="BO110" s="1"/>
  <c r="BN111"/>
  <c r="BO111" s="1"/>
  <c r="BN112"/>
  <c r="BO112" s="1"/>
  <c r="BN113"/>
  <c r="BN114"/>
  <c r="BO114" s="1"/>
  <c r="BN115"/>
  <c r="BO115" s="1"/>
  <c r="BN116"/>
  <c r="BO116" s="1"/>
  <c r="BN117"/>
  <c r="BN118"/>
  <c r="BO118" s="1"/>
  <c r="BN119"/>
  <c r="BO119" s="1"/>
  <c r="BN120"/>
  <c r="BO120" s="1"/>
  <c r="BN121"/>
  <c r="BN122"/>
  <c r="BO122" s="1"/>
  <c r="BN123"/>
  <c r="BO123" s="1"/>
  <c r="BN124"/>
  <c r="BO124" s="1"/>
  <c r="BN125"/>
  <c r="BN126"/>
  <c r="BO126" s="1"/>
  <c r="BN127"/>
  <c r="BO127" s="1"/>
  <c r="BN128"/>
  <c r="BO128" s="1"/>
  <c r="BN130"/>
  <c r="BO130" s="1"/>
  <c r="BN131"/>
  <c r="BO131" s="1"/>
  <c r="BN132"/>
  <c r="BO132" s="1"/>
  <c r="BN133"/>
  <c r="BO133" s="1"/>
  <c r="BN134"/>
  <c r="BO134" s="1"/>
  <c r="BN135"/>
  <c r="BO135" s="1"/>
  <c r="BN136"/>
  <c r="BO136" s="1"/>
  <c r="BN137"/>
  <c r="BO137" s="1"/>
  <c r="BN140"/>
  <c r="BN141"/>
  <c r="BN144"/>
  <c r="BO144" s="1"/>
  <c r="BN145"/>
  <c r="BO145" s="1"/>
  <c r="BN146"/>
  <c r="BO146" s="1"/>
  <c r="BN147"/>
  <c r="BO147" s="1"/>
  <c r="BN148"/>
  <c r="BO148" s="1"/>
  <c r="BN149"/>
  <c r="BO149" s="1"/>
  <c r="BN150"/>
  <c r="BO150" s="1"/>
  <c r="BN151"/>
  <c r="BO151" s="1"/>
  <c r="BN152"/>
  <c r="BO152" s="1"/>
  <c r="BN154"/>
  <c r="BO154" s="1"/>
  <c r="BN155"/>
  <c r="BO155" s="1"/>
  <c r="BN156"/>
  <c r="BN157"/>
  <c r="BO157" s="1"/>
  <c r="BN158"/>
  <c r="BO158" s="1"/>
  <c r="BN159"/>
  <c r="BO159" s="1"/>
  <c r="BN160"/>
  <c r="BN161"/>
  <c r="BO161" s="1"/>
  <c r="BN162"/>
  <c r="BO162" s="1"/>
  <c r="BN164"/>
  <c r="BN165"/>
  <c r="BN166"/>
  <c r="BO166" s="1"/>
  <c r="BN167"/>
  <c r="BO167" s="1"/>
  <c r="BN168"/>
  <c r="BN169"/>
  <c r="BN170"/>
  <c r="BO170" s="1"/>
  <c r="BN171"/>
  <c r="BO171" s="1"/>
  <c r="BN172"/>
  <c r="BN173"/>
  <c r="BN174"/>
  <c r="BO174" s="1"/>
  <c r="BN175"/>
  <c r="Q2564" i="2"/>
  <c r="Q2551"/>
  <c r="Q2552"/>
  <c r="Q2553"/>
  <c r="Q2554"/>
  <c r="Q2555"/>
  <c r="Q2556"/>
  <c r="Q2535"/>
  <c r="Q2530"/>
  <c r="Q2531"/>
  <c r="Q2518"/>
  <c r="Q2519"/>
  <c r="Q2520"/>
  <c r="Q2521"/>
  <c r="Q2522"/>
  <c r="Q2523"/>
  <c r="Q2508"/>
  <c r="Q2509"/>
  <c r="Q2510"/>
  <c r="Q2511"/>
  <c r="Q2512"/>
  <c r="Q2513"/>
  <c r="Q2514"/>
  <c r="Q2515"/>
  <c r="Q2601"/>
  <c r="Q2600"/>
  <c r="Q2599"/>
  <c r="Q2598"/>
  <c r="Q2597"/>
  <c r="Q2596"/>
  <c r="Q2595"/>
  <c r="Q2594"/>
  <c r="Q2593"/>
  <c r="Q2565"/>
  <c r="Q2563"/>
  <c r="Q2562"/>
  <c r="Q2561"/>
  <c r="Q2560"/>
  <c r="Q2559"/>
  <c r="Q2558"/>
  <c r="Q2557"/>
  <c r="Q2550"/>
  <c r="Q2516"/>
  <c r="Q2517"/>
  <c r="Q2524"/>
  <c r="Q2525"/>
  <c r="Q2526"/>
  <c r="Q2527"/>
  <c r="Q2528"/>
  <c r="Q2529"/>
  <c r="Q2532"/>
  <c r="Q2533"/>
  <c r="Q2534"/>
  <c r="Q2507"/>
  <c r="O683" i="3" l="1"/>
  <c r="O679"/>
  <c r="O675"/>
  <c r="O671"/>
  <c r="O780"/>
  <c r="O776"/>
  <c r="O772"/>
  <c r="O768"/>
  <c r="O764"/>
  <c r="O760"/>
  <c r="O756"/>
  <c r="O752"/>
  <c r="O748"/>
  <c r="O744"/>
  <c r="O740"/>
  <c r="O736"/>
  <c r="O732"/>
  <c r="O728"/>
  <c r="O724"/>
  <c r="O716"/>
  <c r="O712"/>
  <c r="O700"/>
  <c r="O696"/>
  <c r="O692"/>
  <c r="O684"/>
  <c r="O680"/>
  <c r="O667"/>
  <c r="O663"/>
  <c r="O659"/>
  <c r="O655"/>
  <c r="O651"/>
  <c r="O647"/>
  <c r="O643"/>
  <c r="O639"/>
  <c r="O634"/>
  <c r="O630"/>
  <c r="O626"/>
  <c r="Q37" i="5"/>
  <c r="U37" s="1"/>
  <c r="V37" s="1"/>
  <c r="O781" i="3"/>
  <c r="O777"/>
  <c r="O773"/>
  <c r="O769"/>
  <c r="O761"/>
  <c r="O757"/>
  <c r="O753"/>
  <c r="O749"/>
  <c r="O745"/>
  <c r="O741"/>
  <c r="O737"/>
  <c r="O733"/>
  <c r="O729"/>
  <c r="O725"/>
  <c r="O721"/>
  <c r="O717"/>
  <c r="O713"/>
  <c r="O709"/>
  <c r="O705"/>
  <c r="O701"/>
  <c r="O697"/>
  <c r="O693"/>
  <c r="O689"/>
  <c r="O635"/>
  <c r="O631"/>
  <c r="O627"/>
  <c r="R35" i="6"/>
  <c r="O685" i="3"/>
  <c r="O681"/>
  <c r="O677"/>
  <c r="O673"/>
  <c r="O668"/>
  <c r="O664"/>
  <c r="O660"/>
  <c r="O656"/>
  <c r="O652"/>
  <c r="O648"/>
  <c r="O644"/>
  <c r="O640"/>
  <c r="O666"/>
  <c r="O662"/>
  <c r="O658"/>
  <c r="O654"/>
  <c r="O650"/>
  <c r="O646"/>
  <c r="O638"/>
  <c r="O633"/>
  <c r="O629"/>
  <c r="O637"/>
  <c r="O778"/>
  <c r="O770"/>
  <c r="O766"/>
  <c r="O762"/>
  <c r="O754"/>
  <c r="O750"/>
  <c r="O746"/>
  <c r="O742"/>
  <c r="O738"/>
  <c r="O730"/>
  <c r="O722"/>
  <c r="O714"/>
  <c r="O710"/>
  <c r="O706"/>
  <c r="O702"/>
  <c r="O698"/>
  <c r="O694"/>
  <c r="O690"/>
  <c r="O686"/>
  <c r="O682"/>
  <c r="O678"/>
  <c r="O674"/>
  <c r="O669"/>
  <c r="O665"/>
  <c r="O661"/>
  <c r="O657"/>
  <c r="O653"/>
  <c r="O649"/>
  <c r="O645"/>
  <c r="O641"/>
  <c r="O636"/>
  <c r="O632"/>
  <c r="O628"/>
  <c r="O774"/>
  <c r="Q781"/>
  <c r="O758"/>
  <c r="Q763"/>
  <c r="O734"/>
  <c r="Q751"/>
  <c r="O726"/>
  <c r="Q733"/>
  <c r="O720"/>
  <c r="Q723"/>
  <c r="O718"/>
  <c r="Q719"/>
  <c r="Q717"/>
  <c r="O708"/>
  <c r="O704"/>
  <c r="Q707"/>
  <c r="O688"/>
  <c r="Q689"/>
  <c r="BR174" i="1"/>
  <c r="BR170"/>
  <c r="BS170" s="1"/>
  <c r="BR166"/>
  <c r="BR162"/>
  <c r="BS162" s="1"/>
  <c r="BR154"/>
  <c r="BR123"/>
  <c r="BR115"/>
  <c r="BR107"/>
  <c r="BR99"/>
  <c r="BR91"/>
  <c r="BR75"/>
  <c r="BR59"/>
  <c r="BR23"/>
  <c r="BR7"/>
  <c r="Q773" i="3"/>
  <c r="O765"/>
  <c r="O755"/>
  <c r="Q757"/>
  <c r="Q702"/>
  <c r="O691"/>
  <c r="BR171" i="1"/>
  <c r="BS171" s="1"/>
  <c r="BR167"/>
  <c r="BR158"/>
  <c r="BR127"/>
  <c r="BS127" s="1"/>
  <c r="BR119"/>
  <c r="BR111"/>
  <c r="BR103"/>
  <c r="BR95"/>
  <c r="BR79"/>
  <c r="BR63"/>
  <c r="BR15"/>
  <c r="O670" i="3"/>
  <c r="N62" i="5"/>
  <c r="N64" s="1"/>
  <c r="O620" i="3"/>
  <c r="Q638"/>
  <c r="O642"/>
  <c r="Q671"/>
  <c r="Q687"/>
  <c r="O676"/>
  <c r="O672"/>
  <c r="Q674"/>
  <c r="AA501"/>
  <c r="AB351"/>
  <c r="AB267"/>
  <c r="AB307"/>
  <c r="AB243"/>
  <c r="AB275"/>
  <c r="AB207"/>
  <c r="AB299"/>
  <c r="AB235"/>
  <c r="AB343"/>
  <c r="AB291"/>
  <c r="AB259"/>
  <c r="AB227"/>
  <c r="G782"/>
  <c r="M782"/>
  <c r="AB335"/>
  <c r="AB283"/>
  <c r="AB251"/>
  <c r="AB219"/>
  <c r="AB191"/>
  <c r="Q20" i="5"/>
  <c r="U20" s="1"/>
  <c r="V20" s="1"/>
  <c r="Q11"/>
  <c r="U11" s="1"/>
  <c r="V11" s="1"/>
  <c r="K62"/>
  <c r="R52"/>
  <c r="U52"/>
  <c r="V52" s="1"/>
  <c r="U48"/>
  <c r="V48" s="1"/>
  <c r="R48"/>
  <c r="R40"/>
  <c r="U40"/>
  <c r="V40" s="1"/>
  <c r="R24"/>
  <c r="U24"/>
  <c r="V24" s="1"/>
  <c r="U15"/>
  <c r="V15" s="1"/>
  <c r="R15"/>
  <c r="R41"/>
  <c r="U41"/>
  <c r="V41" s="1"/>
  <c r="R57"/>
  <c r="R44"/>
  <c r="U4"/>
  <c r="V4" s="1"/>
  <c r="R47"/>
  <c r="U38"/>
  <c r="V38" s="1"/>
  <c r="U32"/>
  <c r="V32" s="1"/>
  <c r="U23"/>
  <c r="V23" s="1"/>
  <c r="U36"/>
  <c r="V36" s="1"/>
  <c r="R54"/>
  <c r="R14"/>
  <c r="R22"/>
  <c r="R39"/>
  <c r="R10"/>
  <c r="U7"/>
  <c r="V7" s="1"/>
  <c r="BO173" i="1"/>
  <c r="BR173"/>
  <c r="BO165"/>
  <c r="BR165"/>
  <c r="BO156"/>
  <c r="BR156"/>
  <c r="BS156" s="1"/>
  <c r="BO94"/>
  <c r="BR94"/>
  <c r="BO90"/>
  <c r="BR90"/>
  <c r="BO82"/>
  <c r="BR82"/>
  <c r="BO74"/>
  <c r="BR74"/>
  <c r="BO66"/>
  <c r="BR66"/>
  <c r="BO58"/>
  <c r="BR58"/>
  <c r="BO34"/>
  <c r="BR34"/>
  <c r="BO25"/>
  <c r="BR25"/>
  <c r="BO17"/>
  <c r="BR17"/>
  <c r="BO13"/>
  <c r="BR13"/>
  <c r="BO5"/>
  <c r="BR5"/>
  <c r="AE190" i="3"/>
  <c r="AF190" s="1"/>
  <c r="AB190"/>
  <c r="AE198"/>
  <c r="AF198" s="1"/>
  <c r="AB198"/>
  <c r="AE200"/>
  <c r="AF200" s="1"/>
  <c r="AB200"/>
  <c r="AE204"/>
  <c r="AF204" s="1"/>
  <c r="AB204"/>
  <c r="AE208"/>
  <c r="AF208" s="1"/>
  <c r="AB208"/>
  <c r="AE212"/>
  <c r="AF212" s="1"/>
  <c r="AB212"/>
  <c r="AE246"/>
  <c r="AF246" s="1"/>
  <c r="AB246"/>
  <c r="AE288"/>
  <c r="AF288" s="1"/>
  <c r="AB288"/>
  <c r="AE314"/>
  <c r="AF314" s="1"/>
  <c r="AB314"/>
  <c r="AE326"/>
  <c r="AF326" s="1"/>
  <c r="AB326"/>
  <c r="AE330"/>
  <c r="AF330" s="1"/>
  <c r="AB330"/>
  <c r="AE332"/>
  <c r="AF332" s="1"/>
  <c r="AB332"/>
  <c r="AE348"/>
  <c r="AF348" s="1"/>
  <c r="AB348"/>
  <c r="AE352"/>
  <c r="AF352" s="1"/>
  <c r="AB352"/>
  <c r="BR151" i="1"/>
  <c r="BR135"/>
  <c r="BR114"/>
  <c r="BR38"/>
  <c r="BO172"/>
  <c r="BR172"/>
  <c r="BS172" s="1"/>
  <c r="BO164"/>
  <c r="BR164"/>
  <c r="BO125"/>
  <c r="BR125"/>
  <c r="BO117"/>
  <c r="BR117"/>
  <c r="BO109"/>
  <c r="BR109"/>
  <c r="BO97"/>
  <c r="BR97"/>
  <c r="BO93"/>
  <c r="BR93"/>
  <c r="BO85"/>
  <c r="BR85"/>
  <c r="BO77"/>
  <c r="BR77"/>
  <c r="BO73"/>
  <c r="BR73"/>
  <c r="BO57"/>
  <c r="BR57"/>
  <c r="BO49"/>
  <c r="BR49"/>
  <c r="BO45"/>
  <c r="BR45"/>
  <c r="BO37"/>
  <c r="BR37"/>
  <c r="BO28"/>
  <c r="BR28"/>
  <c r="BO20"/>
  <c r="BR20"/>
  <c r="BO8"/>
  <c r="BR8"/>
  <c r="BR150"/>
  <c r="AB210" i="3"/>
  <c r="C193" i="1"/>
  <c r="BR147"/>
  <c r="BR131"/>
  <c r="BS131" s="1"/>
  <c r="BR126"/>
  <c r="BR118"/>
  <c r="BR110"/>
  <c r="BR102"/>
  <c r="BR86"/>
  <c r="BR70"/>
  <c r="BR54"/>
  <c r="E62" i="5"/>
  <c r="U50"/>
  <c r="V50" s="1"/>
  <c r="R50"/>
  <c r="R12"/>
  <c r="U12"/>
  <c r="V12" s="1"/>
  <c r="U6"/>
  <c r="V6" s="1"/>
  <c r="R6"/>
  <c r="BO169" i="1"/>
  <c r="BR169"/>
  <c r="BO160"/>
  <c r="BR160"/>
  <c r="BO141"/>
  <c r="BR141"/>
  <c r="BO98"/>
  <c r="BR98"/>
  <c r="BO78"/>
  <c r="BR78"/>
  <c r="BO62"/>
  <c r="BR62"/>
  <c r="BO50"/>
  <c r="BR50"/>
  <c r="BO42"/>
  <c r="BR42"/>
  <c r="BO29"/>
  <c r="BR29"/>
  <c r="BO21"/>
  <c r="BR21"/>
  <c r="BO9"/>
  <c r="BR9"/>
  <c r="AE188" i="3"/>
  <c r="AF188" s="1"/>
  <c r="AB188"/>
  <c r="AE192"/>
  <c r="AF192" s="1"/>
  <c r="AB192"/>
  <c r="AE196"/>
  <c r="AF196" s="1"/>
  <c r="AB196"/>
  <c r="AE206"/>
  <c r="AF206" s="1"/>
  <c r="AB206"/>
  <c r="AE244"/>
  <c r="AF244" s="1"/>
  <c r="AB244"/>
  <c r="AE248"/>
  <c r="AF248" s="1"/>
  <c r="AB248"/>
  <c r="AE250"/>
  <c r="AF250" s="1"/>
  <c r="AB250"/>
  <c r="AE258"/>
  <c r="AF258" s="1"/>
  <c r="AB258"/>
  <c r="AE260"/>
  <c r="AF260" s="1"/>
  <c r="AB260"/>
  <c r="AE286"/>
  <c r="AF286" s="1"/>
  <c r="AB286"/>
  <c r="AE316"/>
  <c r="AF316" s="1"/>
  <c r="AB316"/>
  <c r="AE318"/>
  <c r="AF318" s="1"/>
  <c r="AB318"/>
  <c r="AE322"/>
  <c r="AF322" s="1"/>
  <c r="AB322"/>
  <c r="AE346"/>
  <c r="AF346" s="1"/>
  <c r="AB346"/>
  <c r="AE350"/>
  <c r="AF350" s="1"/>
  <c r="AB350"/>
  <c r="AE354"/>
  <c r="AF354" s="1"/>
  <c r="AB354"/>
  <c r="BR122" i="1"/>
  <c r="BR106"/>
  <c r="Q2602" i="2"/>
  <c r="BO168" i="1"/>
  <c r="BR168"/>
  <c r="BO140"/>
  <c r="BR140"/>
  <c r="BO121"/>
  <c r="BR121"/>
  <c r="BO113"/>
  <c r="BR113"/>
  <c r="BO105"/>
  <c r="BR105"/>
  <c r="BO101"/>
  <c r="BR101"/>
  <c r="BO89"/>
  <c r="BR89"/>
  <c r="BO69"/>
  <c r="BR69"/>
  <c r="BO61"/>
  <c r="BR61"/>
  <c r="BO53"/>
  <c r="BR53"/>
  <c r="BO41"/>
  <c r="BR41"/>
  <c r="BO24"/>
  <c r="BR24"/>
  <c r="BO16"/>
  <c r="BR16"/>
  <c r="BO12"/>
  <c r="BR12"/>
  <c r="E782" i="3"/>
  <c r="BR155" i="1"/>
  <c r="BR134"/>
  <c r="AB312" i="3"/>
  <c r="AB194"/>
  <c r="BR4" i="1"/>
  <c r="BR159"/>
  <c r="BR146"/>
  <c r="BR130"/>
  <c r="BR81"/>
  <c r="BR65"/>
  <c r="BR46"/>
  <c r="AB328" i="3"/>
  <c r="AB202"/>
  <c r="AB186"/>
  <c r="R35" i="5"/>
  <c r="BO88" i="1"/>
  <c r="BR88"/>
  <c r="BO80"/>
  <c r="BR80"/>
  <c r="BO72"/>
  <c r="BR72"/>
  <c r="BO64"/>
  <c r="BR64"/>
  <c r="BO56"/>
  <c r="BR56"/>
  <c r="BO48"/>
  <c r="BR48"/>
  <c r="BO40"/>
  <c r="BR40"/>
  <c r="AE189" i="3"/>
  <c r="AF189" s="1"/>
  <c r="AB189"/>
  <c r="AE217"/>
  <c r="AF217" s="1"/>
  <c r="AB217"/>
  <c r="AE221"/>
  <c r="AF221" s="1"/>
  <c r="AB221"/>
  <c r="AE225"/>
  <c r="AF225" s="1"/>
  <c r="AB225"/>
  <c r="AE229"/>
  <c r="AF229" s="1"/>
  <c r="AB229"/>
  <c r="AE233"/>
  <c r="AF233" s="1"/>
  <c r="AB233"/>
  <c r="AE237"/>
  <c r="AF237" s="1"/>
  <c r="AB237"/>
  <c r="AE241"/>
  <c r="AF241" s="1"/>
  <c r="AB241"/>
  <c r="AE245"/>
  <c r="AF245" s="1"/>
  <c r="AB245"/>
  <c r="AE249"/>
  <c r="AF249" s="1"/>
  <c r="AB249"/>
  <c r="AE253"/>
  <c r="AF253" s="1"/>
  <c r="AB253"/>
  <c r="AE257"/>
  <c r="AF257" s="1"/>
  <c r="AB257"/>
  <c r="AE261"/>
  <c r="AF261" s="1"/>
  <c r="AB261"/>
  <c r="AE265"/>
  <c r="AF265" s="1"/>
  <c r="AB265"/>
  <c r="AE269"/>
  <c r="AF269" s="1"/>
  <c r="AB269"/>
  <c r="AE273"/>
  <c r="AF273" s="1"/>
  <c r="AB273"/>
  <c r="AE277"/>
  <c r="AF277" s="1"/>
  <c r="AB277"/>
  <c r="AE281"/>
  <c r="AF281" s="1"/>
  <c r="AB281"/>
  <c r="AE285"/>
  <c r="AF285" s="1"/>
  <c r="AB285"/>
  <c r="AE289"/>
  <c r="AF289" s="1"/>
  <c r="AB289"/>
  <c r="AE293"/>
  <c r="AF293" s="1"/>
  <c r="AB293"/>
  <c r="AE297"/>
  <c r="AF297" s="1"/>
  <c r="AB297"/>
  <c r="AE301"/>
  <c r="AF301" s="1"/>
  <c r="AB301"/>
  <c r="AE305"/>
  <c r="AF305" s="1"/>
  <c r="AB305"/>
  <c r="AE309"/>
  <c r="AF309" s="1"/>
  <c r="AB309"/>
  <c r="AE337"/>
  <c r="AF337" s="1"/>
  <c r="AB337"/>
  <c r="AE341"/>
  <c r="AF341" s="1"/>
  <c r="AB341"/>
  <c r="AE353"/>
  <c r="AF353" s="1"/>
  <c r="AB353"/>
  <c r="K782"/>
  <c r="I782"/>
  <c r="BR161" i="1"/>
  <c r="BR157"/>
  <c r="BR149"/>
  <c r="BR145"/>
  <c r="BR137"/>
  <c r="BR133"/>
  <c r="BR83"/>
  <c r="BR67"/>
  <c r="BR27"/>
  <c r="BR19"/>
  <c r="BR11"/>
  <c r="AB355" i="3"/>
  <c r="AB339"/>
  <c r="AB303"/>
  <c r="AB295"/>
  <c r="AB287"/>
  <c r="AB279"/>
  <c r="AB271"/>
  <c r="AB263"/>
  <c r="AB255"/>
  <c r="AB247"/>
  <c r="AB239"/>
  <c r="AB231"/>
  <c r="AB223"/>
  <c r="AB215"/>
  <c r="R51" i="5"/>
  <c r="R42"/>
  <c r="BO84" i="1"/>
  <c r="BR84"/>
  <c r="BO76"/>
  <c r="BR76"/>
  <c r="BO68"/>
  <c r="BR68"/>
  <c r="BO60"/>
  <c r="BR60"/>
  <c r="BO52"/>
  <c r="BR52"/>
  <c r="BO44"/>
  <c r="BR44"/>
  <c r="BO36"/>
  <c r="BR36"/>
  <c r="BO51"/>
  <c r="BR51"/>
  <c r="BO47"/>
  <c r="BR47"/>
  <c r="BO43"/>
  <c r="BR43"/>
  <c r="BO39"/>
  <c r="BR39"/>
  <c r="BO35"/>
  <c r="BR35"/>
  <c r="BO26"/>
  <c r="BR26"/>
  <c r="BO22"/>
  <c r="BR22"/>
  <c r="BO18"/>
  <c r="BR18"/>
  <c r="BO14"/>
  <c r="BR14"/>
  <c r="BO10"/>
  <c r="BR10"/>
  <c r="BO6"/>
  <c r="BR6"/>
  <c r="BV175"/>
  <c r="BR152"/>
  <c r="BR148"/>
  <c r="BR144"/>
  <c r="BR136"/>
  <c r="BR132"/>
  <c r="BR128"/>
  <c r="BR124"/>
  <c r="BR120"/>
  <c r="BR116"/>
  <c r="BR112"/>
  <c r="BR108"/>
  <c r="BR104"/>
  <c r="BR100"/>
  <c r="BR96"/>
  <c r="BR92"/>
  <c r="BR87"/>
  <c r="BR71"/>
  <c r="BR55"/>
  <c r="BR31"/>
  <c r="U29" i="5"/>
  <c r="V29" s="1"/>
  <c r="R29"/>
  <c r="R45"/>
  <c r="R33"/>
  <c r="R9"/>
  <c r="R112" i="6"/>
  <c r="R78"/>
  <c r="AB213" i="3"/>
  <c r="AG176"/>
  <c r="AI356"/>
  <c r="AH562"/>
  <c r="BS33" i="1"/>
  <c r="AA447" i="3"/>
  <c r="AA538"/>
  <c r="AA541"/>
  <c r="AA555"/>
  <c r="AA413"/>
  <c r="AA420"/>
  <c r="AA559"/>
  <c r="AA432"/>
  <c r="E562"/>
  <c r="AA409"/>
  <c r="AA428"/>
  <c r="AA443"/>
  <c r="AA486"/>
  <c r="AA491"/>
  <c r="AA411"/>
  <c r="AA415"/>
  <c r="AA418"/>
  <c r="AA426"/>
  <c r="AA430"/>
  <c r="AA439"/>
  <c r="AA445"/>
  <c r="AA532"/>
  <c r="AA557"/>
  <c r="AA561"/>
  <c r="AD391"/>
  <c r="AA392"/>
  <c r="AD393"/>
  <c r="AE393" s="1"/>
  <c r="AA394"/>
  <c r="AD395"/>
  <c r="AE395" s="1"/>
  <c r="AA396"/>
  <c r="AD397"/>
  <c r="AE397" s="1"/>
  <c r="AA398"/>
  <c r="AD399"/>
  <c r="AE399" s="1"/>
  <c r="AA400"/>
  <c r="AD401"/>
  <c r="AE401" s="1"/>
  <c r="AA402"/>
  <c r="AD403"/>
  <c r="AE403" s="1"/>
  <c r="AA404"/>
  <c r="AD405"/>
  <c r="AE405" s="1"/>
  <c r="AA406"/>
  <c r="AD407"/>
  <c r="AE407" s="1"/>
  <c r="AA408"/>
  <c r="AA410"/>
  <c r="AA412"/>
  <c r="AA414"/>
  <c r="AA416"/>
  <c r="AA419"/>
  <c r="AA421"/>
  <c r="AD422"/>
  <c r="AE422" s="1"/>
  <c r="AA423"/>
  <c r="AD424"/>
  <c r="AE424" s="1"/>
  <c r="AA425"/>
  <c r="AA427"/>
  <c r="AA429"/>
  <c r="AA431"/>
  <c r="AA433"/>
  <c r="AD434"/>
  <c r="AE434" s="1"/>
  <c r="AA435"/>
  <c r="AD436"/>
  <c r="AE436" s="1"/>
  <c r="AA437"/>
  <c r="AD438"/>
  <c r="AE438" s="1"/>
  <c r="AD440"/>
  <c r="AE440" s="1"/>
  <c r="AA441"/>
  <c r="AD442"/>
  <c r="AE442" s="1"/>
  <c r="AD444"/>
  <c r="AE444" s="1"/>
  <c r="AD446"/>
  <c r="AE446" s="1"/>
  <c r="AD448"/>
  <c r="AE448" s="1"/>
  <c r="AA449"/>
  <c r="AD450"/>
  <c r="AE450" s="1"/>
  <c r="AA451"/>
  <c r="AD452"/>
  <c r="AE452" s="1"/>
  <c r="AA453"/>
  <c r="AD454"/>
  <c r="AE454" s="1"/>
  <c r="AA455"/>
  <c r="AD456"/>
  <c r="AE456" s="1"/>
  <c r="AA457"/>
  <c r="AD458"/>
  <c r="AE458" s="1"/>
  <c r="AA459"/>
  <c r="AD460"/>
  <c r="AE460" s="1"/>
  <c r="AA461"/>
  <c r="AD462"/>
  <c r="AE462" s="1"/>
  <c r="AA463"/>
  <c r="AD464"/>
  <c r="AE464" s="1"/>
  <c r="AA465"/>
  <c r="AD466"/>
  <c r="AE466" s="1"/>
  <c r="AA467"/>
  <c r="AD468"/>
  <c r="AE468" s="1"/>
  <c r="AA469"/>
  <c r="AD470"/>
  <c r="AE470" s="1"/>
  <c r="AA471"/>
  <c r="AD472"/>
  <c r="AE472" s="1"/>
  <c r="AA473"/>
  <c r="AD474"/>
  <c r="AE474" s="1"/>
  <c r="AA475"/>
  <c r="AD476"/>
  <c r="AE476" s="1"/>
  <c r="AA477"/>
  <c r="AD478"/>
  <c r="AE478" s="1"/>
  <c r="AA479"/>
  <c r="AD480"/>
  <c r="AE480" s="1"/>
  <c r="AA481"/>
  <c r="AD482"/>
  <c r="AE482" s="1"/>
  <c r="AA483"/>
  <c r="AD484"/>
  <c r="AE484" s="1"/>
  <c r="AA485"/>
  <c r="AA487"/>
  <c r="AD488"/>
  <c r="AE488" s="1"/>
  <c r="AA489"/>
  <c r="AD490"/>
  <c r="AE490" s="1"/>
  <c r="AD492"/>
  <c r="AE492" s="1"/>
  <c r="AA493"/>
  <c r="AD494"/>
  <c r="AE494" s="1"/>
  <c r="AA495"/>
  <c r="AD496"/>
  <c r="AE496" s="1"/>
  <c r="AA497"/>
  <c r="AD498"/>
  <c r="AE498" s="1"/>
  <c r="AA499"/>
  <c r="AD500"/>
  <c r="AE500" s="1"/>
  <c r="AD502"/>
  <c r="AE502" s="1"/>
  <c r="AA503"/>
  <c r="AD504"/>
  <c r="AE504" s="1"/>
  <c r="AA505"/>
  <c r="AD506"/>
  <c r="AE506" s="1"/>
  <c r="AA507"/>
  <c r="AD508"/>
  <c r="AE508" s="1"/>
  <c r="AA509"/>
  <c r="AD510"/>
  <c r="AE510" s="1"/>
  <c r="AA511"/>
  <c r="AD512"/>
  <c r="AE512" s="1"/>
  <c r="AA513"/>
  <c r="AD514"/>
  <c r="AE514" s="1"/>
  <c r="AA515"/>
  <c r="AD517"/>
  <c r="AE517" s="1"/>
  <c r="AA518"/>
  <c r="AD519"/>
  <c r="AE519" s="1"/>
  <c r="AA520"/>
  <c r="AD521"/>
  <c r="AE521" s="1"/>
  <c r="AA522"/>
  <c r="AD523"/>
  <c r="AE523" s="1"/>
  <c r="AA524"/>
  <c r="AD527"/>
  <c r="AE527" s="1"/>
  <c r="AA528"/>
  <c r="AD531"/>
  <c r="AE531" s="1"/>
  <c r="AD533"/>
  <c r="AE533" s="1"/>
  <c r="AA534"/>
  <c r="AD535"/>
  <c r="AE535" s="1"/>
  <c r="AA536"/>
  <c r="AD537"/>
  <c r="AE537" s="1"/>
  <c r="AD539"/>
  <c r="AE539" s="1"/>
  <c r="AD542"/>
  <c r="AE542" s="1"/>
  <c r="AA543"/>
  <c r="AD544"/>
  <c r="AE544" s="1"/>
  <c r="AA545"/>
  <c r="AD546"/>
  <c r="AE546" s="1"/>
  <c r="AA547"/>
  <c r="AD548"/>
  <c r="AE548" s="1"/>
  <c r="AA549"/>
  <c r="AD551"/>
  <c r="AE551" s="1"/>
  <c r="AA552"/>
  <c r="AD553"/>
  <c r="AE553" s="1"/>
  <c r="AA554"/>
  <c r="AA556"/>
  <c r="AA558"/>
  <c r="AA560"/>
  <c r="Z99"/>
  <c r="Z141"/>
  <c r="E356"/>
  <c r="Z60"/>
  <c r="AE185"/>
  <c r="AE187"/>
  <c r="AF187" s="1"/>
  <c r="AE193"/>
  <c r="AF193" s="1"/>
  <c r="AE195"/>
  <c r="AF195" s="1"/>
  <c r="AE197"/>
  <c r="AF197" s="1"/>
  <c r="AE199"/>
  <c r="AF199" s="1"/>
  <c r="AE201"/>
  <c r="AF201" s="1"/>
  <c r="AE203"/>
  <c r="AF203" s="1"/>
  <c r="AE205"/>
  <c r="AF205" s="1"/>
  <c r="AE209"/>
  <c r="AF209" s="1"/>
  <c r="AE214"/>
  <c r="AF214" s="1"/>
  <c r="AE216"/>
  <c r="AF216" s="1"/>
  <c r="AE218"/>
  <c r="AF218" s="1"/>
  <c r="AE220"/>
  <c r="AF220" s="1"/>
  <c r="AE222"/>
  <c r="AF222" s="1"/>
  <c r="AE224"/>
  <c r="AF224" s="1"/>
  <c r="AE226"/>
  <c r="AF226" s="1"/>
  <c r="AE228"/>
  <c r="AF228" s="1"/>
  <c r="AE230"/>
  <c r="AF230" s="1"/>
  <c r="AE232"/>
  <c r="AF232" s="1"/>
  <c r="AE234"/>
  <c r="AF234" s="1"/>
  <c r="AE236"/>
  <c r="AF236" s="1"/>
  <c r="AE238"/>
  <c r="AF238" s="1"/>
  <c r="AE240"/>
  <c r="AF240" s="1"/>
  <c r="AE242"/>
  <c r="AF242" s="1"/>
  <c r="AE252"/>
  <c r="AF252" s="1"/>
  <c r="AE254"/>
  <c r="AF254" s="1"/>
  <c r="AE256"/>
  <c r="AF256" s="1"/>
  <c r="AE262"/>
  <c r="AF262" s="1"/>
  <c r="AE264"/>
  <c r="AF264" s="1"/>
  <c r="AE266"/>
  <c r="AF266" s="1"/>
  <c r="AE268"/>
  <c r="AF268" s="1"/>
  <c r="AE270"/>
  <c r="AF270" s="1"/>
  <c r="AE272"/>
  <c r="AF272" s="1"/>
  <c r="AE274"/>
  <c r="AF274" s="1"/>
  <c r="AE276"/>
  <c r="AF276" s="1"/>
  <c r="AE278"/>
  <c r="AF278" s="1"/>
  <c r="AE280"/>
  <c r="AF280" s="1"/>
  <c r="AE282"/>
  <c r="AF282" s="1"/>
  <c r="AE284"/>
  <c r="AF284" s="1"/>
  <c r="AE290"/>
  <c r="AF290" s="1"/>
  <c r="AE292"/>
  <c r="AF292" s="1"/>
  <c r="AE294"/>
  <c r="AF294" s="1"/>
  <c r="AE296"/>
  <c r="AF296" s="1"/>
  <c r="AE298"/>
  <c r="AF298" s="1"/>
  <c r="AE300"/>
  <c r="AF300" s="1"/>
  <c r="AE302"/>
  <c r="AF302" s="1"/>
  <c r="AE304"/>
  <c r="AF304" s="1"/>
  <c r="AE306"/>
  <c r="AF306" s="1"/>
  <c r="AE308"/>
  <c r="AF308" s="1"/>
  <c r="AE311"/>
  <c r="AF311" s="1"/>
  <c r="AE313"/>
  <c r="AF313" s="1"/>
  <c r="AE315"/>
  <c r="AF315" s="1"/>
  <c r="AE317"/>
  <c r="AF317" s="1"/>
  <c r="AE321"/>
  <c r="AF321" s="1"/>
  <c r="AE325"/>
  <c r="AF325" s="1"/>
  <c r="AE327"/>
  <c r="AF327" s="1"/>
  <c r="AE329"/>
  <c r="AF329" s="1"/>
  <c r="AE331"/>
  <c r="AF331" s="1"/>
  <c r="AE333"/>
  <c r="AF333" s="1"/>
  <c r="AE336"/>
  <c r="AF336" s="1"/>
  <c r="AE338"/>
  <c r="AF338" s="1"/>
  <c r="AE340"/>
  <c r="AF340" s="1"/>
  <c r="AE342"/>
  <c r="AF342" s="1"/>
  <c r="AE345"/>
  <c r="AF345" s="1"/>
  <c r="AE347"/>
  <c r="AF347" s="1"/>
  <c r="AE349"/>
  <c r="AF349" s="1"/>
  <c r="Z155"/>
  <c r="Z168"/>
  <c r="Z131"/>
  <c r="Z17"/>
  <c r="Z135"/>
  <c r="Z172"/>
  <c r="Z133"/>
  <c r="Z137"/>
  <c r="Z170"/>
  <c r="Z174"/>
  <c r="E175"/>
  <c r="Z15"/>
  <c r="Z92"/>
  <c r="AD4"/>
  <c r="Z4"/>
  <c r="AC5"/>
  <c r="AD5" s="1"/>
  <c r="Z6"/>
  <c r="AC7"/>
  <c r="AD7" s="1"/>
  <c r="Z8"/>
  <c r="AC9"/>
  <c r="AD9" s="1"/>
  <c r="Z10"/>
  <c r="AC11"/>
  <c r="AD11" s="1"/>
  <c r="Z12"/>
  <c r="AC13"/>
  <c r="AD13" s="1"/>
  <c r="Z14"/>
  <c r="Z16"/>
  <c r="Z18"/>
  <c r="AC19"/>
  <c r="AD19" s="1"/>
  <c r="Z20"/>
  <c r="AC21"/>
  <c r="AD21" s="1"/>
  <c r="Z22"/>
  <c r="AC23"/>
  <c r="AD23" s="1"/>
  <c r="Z24"/>
  <c r="AC25"/>
  <c r="AD25" s="1"/>
  <c r="Z26"/>
  <c r="AC27"/>
  <c r="AD27" s="1"/>
  <c r="Z28"/>
  <c r="AC29"/>
  <c r="AD29" s="1"/>
  <c r="Z31"/>
  <c r="AC32"/>
  <c r="AD32" s="1"/>
  <c r="Z33"/>
  <c r="AC34"/>
  <c r="AD34" s="1"/>
  <c r="Z35"/>
  <c r="AC36"/>
  <c r="AD36" s="1"/>
  <c r="Z37"/>
  <c r="AC38"/>
  <c r="AD38" s="1"/>
  <c r="Z39"/>
  <c r="AC40"/>
  <c r="AD40" s="1"/>
  <c r="Z41"/>
  <c r="AC42"/>
  <c r="AD42" s="1"/>
  <c r="Z43"/>
  <c r="AC44"/>
  <c r="AD44" s="1"/>
  <c r="Z45"/>
  <c r="AC46"/>
  <c r="AD46" s="1"/>
  <c r="Z47"/>
  <c r="AC48"/>
  <c r="AD48" s="1"/>
  <c r="Z49"/>
  <c r="AC50"/>
  <c r="AD50" s="1"/>
  <c r="Z51"/>
  <c r="AC52"/>
  <c r="AD52" s="1"/>
  <c r="Z53"/>
  <c r="AC54"/>
  <c r="AD54" s="1"/>
  <c r="Z55"/>
  <c r="AC56"/>
  <c r="AD56" s="1"/>
  <c r="Z57"/>
  <c r="AC58"/>
  <c r="AD58" s="1"/>
  <c r="Z59"/>
  <c r="Z61"/>
  <c r="AC62"/>
  <c r="AD62" s="1"/>
  <c r="Z63"/>
  <c r="AC64"/>
  <c r="AD64" s="1"/>
  <c r="Z65"/>
  <c r="AC66"/>
  <c r="AD66" s="1"/>
  <c r="Z67"/>
  <c r="AC68"/>
  <c r="AD68" s="1"/>
  <c r="Z69"/>
  <c r="AC70"/>
  <c r="AD70" s="1"/>
  <c r="Z71"/>
  <c r="AC72"/>
  <c r="AD72" s="1"/>
  <c r="Z73"/>
  <c r="AC74"/>
  <c r="AD74" s="1"/>
  <c r="Z75"/>
  <c r="AC76"/>
  <c r="AD76" s="1"/>
  <c r="Z77"/>
  <c r="AC78"/>
  <c r="AD78" s="1"/>
  <c r="Z79"/>
  <c r="AC80"/>
  <c r="AD80" s="1"/>
  <c r="Z81"/>
  <c r="AC82"/>
  <c r="AD82" s="1"/>
  <c r="Z83"/>
  <c r="AC84"/>
  <c r="AD84" s="1"/>
  <c r="Z85"/>
  <c r="AC86"/>
  <c r="AD86" s="1"/>
  <c r="Z87"/>
  <c r="AC88"/>
  <c r="AD88" s="1"/>
  <c r="Z89"/>
  <c r="AC90"/>
  <c r="AD90" s="1"/>
  <c r="Z91"/>
  <c r="Z93"/>
  <c r="AC94"/>
  <c r="AD94" s="1"/>
  <c r="Z95"/>
  <c r="AC96"/>
  <c r="AD96" s="1"/>
  <c r="Z97"/>
  <c r="AC98"/>
  <c r="AD98" s="1"/>
  <c r="AC100"/>
  <c r="AD100" s="1"/>
  <c r="Z101"/>
  <c r="AC102"/>
  <c r="AD102" s="1"/>
  <c r="Z103"/>
  <c r="AC104"/>
  <c r="AD104" s="1"/>
  <c r="Z105"/>
  <c r="AC106"/>
  <c r="AD106" s="1"/>
  <c r="Z107"/>
  <c r="AC108"/>
  <c r="AD108" s="1"/>
  <c r="Z109"/>
  <c r="AC110"/>
  <c r="AD110" s="1"/>
  <c r="Z111"/>
  <c r="AC112"/>
  <c r="AD112" s="1"/>
  <c r="Z113"/>
  <c r="AC114"/>
  <c r="AD114" s="1"/>
  <c r="Z115"/>
  <c r="AC116"/>
  <c r="AD116" s="1"/>
  <c r="Z117"/>
  <c r="AC118"/>
  <c r="AD118" s="1"/>
  <c r="Z119"/>
  <c r="AC120"/>
  <c r="AD120" s="1"/>
  <c r="Z121"/>
  <c r="AC122"/>
  <c r="AD122" s="1"/>
  <c r="Z123"/>
  <c r="AC124"/>
  <c r="AD124" s="1"/>
  <c r="Z125"/>
  <c r="AC126"/>
  <c r="AD126" s="1"/>
  <c r="Z127"/>
  <c r="AC128"/>
  <c r="AD128" s="1"/>
  <c r="Z130"/>
  <c r="Z132"/>
  <c r="Z134"/>
  <c r="Z136"/>
  <c r="Z140"/>
  <c r="Z144"/>
  <c r="AC145"/>
  <c r="AD145" s="1"/>
  <c r="Z146"/>
  <c r="AC147"/>
  <c r="AD147" s="1"/>
  <c r="Z148"/>
  <c r="AC149"/>
  <c r="AD149" s="1"/>
  <c r="Z150"/>
  <c r="AC151"/>
  <c r="AD151" s="1"/>
  <c r="Z152"/>
  <c r="AC154"/>
  <c r="AD154" s="1"/>
  <c r="AC156"/>
  <c r="AD156" s="1"/>
  <c r="Z157"/>
  <c r="AC158"/>
  <c r="AD158" s="1"/>
  <c r="Z159"/>
  <c r="AC160"/>
  <c r="AD160" s="1"/>
  <c r="Z161"/>
  <c r="AC162"/>
  <c r="AD162" s="1"/>
  <c r="Z164"/>
  <c r="AC165"/>
  <c r="AD165" s="1"/>
  <c r="Z166"/>
  <c r="AC167"/>
  <c r="AD167" s="1"/>
  <c r="AC169"/>
  <c r="AD169" s="1"/>
  <c r="AC171"/>
  <c r="AD171" s="1"/>
  <c r="AC173"/>
  <c r="AD173" s="1"/>
  <c r="Q2566" i="2"/>
  <c r="Q2536"/>
  <c r="Q2422"/>
  <c r="Q2423"/>
  <c r="Q2424"/>
  <c r="Q2425"/>
  <c r="Q2426"/>
  <c r="Q2427"/>
  <c r="Q2428"/>
  <c r="Q2429"/>
  <c r="W2400"/>
  <c r="Q2395"/>
  <c r="Q2388"/>
  <c r="Q2389"/>
  <c r="Q2390"/>
  <c r="Q2379"/>
  <c r="Q2380"/>
  <c r="Q2381"/>
  <c r="Q2382"/>
  <c r="Q2383"/>
  <c r="Q2384"/>
  <c r="Q2385"/>
  <c r="Q2270"/>
  <c r="Q2267"/>
  <c r="Q2268"/>
  <c r="Q2260"/>
  <c r="Q2261"/>
  <c r="Q2250"/>
  <c r="Q2251"/>
  <c r="Q2252"/>
  <c r="Q2253"/>
  <c r="Q2254"/>
  <c r="Q2255"/>
  <c r="Q2256"/>
  <c r="Q2257"/>
  <c r="Q2309"/>
  <c r="Q2305"/>
  <c r="Q2306"/>
  <c r="Q2307"/>
  <c r="Q2293"/>
  <c r="Q2294"/>
  <c r="Q2295"/>
  <c r="Q2296"/>
  <c r="Q2297"/>
  <c r="Q2298"/>
  <c r="Q2299"/>
  <c r="Q2300"/>
  <c r="BS30" i="1"/>
  <c r="BS129"/>
  <c r="BS138"/>
  <c r="BS139"/>
  <c r="BS142"/>
  <c r="BS143"/>
  <c r="BS153"/>
  <c r="BS159"/>
  <c r="BS163"/>
  <c r="BS169"/>
  <c r="Q2473" i="2"/>
  <c r="Q2467"/>
  <c r="Q2468"/>
  <c r="Q2471"/>
  <c r="Q2472"/>
  <c r="Q2474"/>
  <c r="Q2470"/>
  <c r="Q2469"/>
  <c r="Q2466"/>
  <c r="Q2465"/>
  <c r="Q2464"/>
  <c r="Q2435"/>
  <c r="Q2434"/>
  <c r="Q2433"/>
  <c r="Q2432"/>
  <c r="Q2431"/>
  <c r="Q2430"/>
  <c r="Q2421"/>
  <c r="Q2386"/>
  <c r="Q2387"/>
  <c r="Q2391"/>
  <c r="Q2392"/>
  <c r="Q2393"/>
  <c r="Q2394"/>
  <c r="Q2396"/>
  <c r="Q2397"/>
  <c r="Q2398"/>
  <c r="Q2399"/>
  <c r="Q2400"/>
  <c r="Q2378"/>
  <c r="E175" i="1"/>
  <c r="Q2343" i="2"/>
  <c r="Q2342"/>
  <c r="Q2341"/>
  <c r="Q2340"/>
  <c r="Q2339"/>
  <c r="Q2338"/>
  <c r="Q2337"/>
  <c r="Q2336"/>
  <c r="Q2335"/>
  <c r="Q2301"/>
  <c r="Q2302"/>
  <c r="Q2303"/>
  <c r="Q2304"/>
  <c r="Q2308"/>
  <c r="Q2292"/>
  <c r="Q2258"/>
  <c r="Q2259"/>
  <c r="Q2262"/>
  <c r="Q2263"/>
  <c r="Q2264"/>
  <c r="Q2265"/>
  <c r="Q2266"/>
  <c r="Q2269"/>
  <c r="Q2271"/>
  <c r="Q2272"/>
  <c r="Q2273"/>
  <c r="Q2249"/>
  <c r="R11" i="5" l="1"/>
  <c r="R20"/>
  <c r="R37"/>
  <c r="P782" i="3"/>
  <c r="BO175" i="1"/>
  <c r="BO176" s="1"/>
  <c r="Q782" i="3"/>
  <c r="E784"/>
  <c r="G784" s="1"/>
  <c r="O782"/>
  <c r="AB356"/>
  <c r="Q62" i="5"/>
  <c r="K63"/>
  <c r="V62"/>
  <c r="U62"/>
  <c r="AA562" i="3"/>
  <c r="AA563" s="1"/>
  <c r="AD562"/>
  <c r="AE391"/>
  <c r="AE562" s="1"/>
  <c r="AE356"/>
  <c r="AF185"/>
  <c r="AF356" s="1"/>
  <c r="AD175"/>
  <c r="Z175"/>
  <c r="AC175"/>
  <c r="Q2401" i="2"/>
  <c r="BS174" i="1"/>
  <c r="BS168"/>
  <c r="BS166"/>
  <c r="BS164"/>
  <c r="BS160"/>
  <c r="BS158"/>
  <c r="BS154"/>
  <c r="BS152"/>
  <c r="BS150"/>
  <c r="BS148"/>
  <c r="BS146"/>
  <c r="BS144"/>
  <c r="BS140"/>
  <c r="BS136"/>
  <c r="BS134"/>
  <c r="BS132"/>
  <c r="BS130"/>
  <c r="BS128"/>
  <c r="BS126"/>
  <c r="BS124"/>
  <c r="BS122"/>
  <c r="BS120"/>
  <c r="BS118"/>
  <c r="BS116"/>
  <c r="BS114"/>
  <c r="BS112"/>
  <c r="BS110"/>
  <c r="BS108"/>
  <c r="BS106"/>
  <c r="BS104"/>
  <c r="BS102"/>
  <c r="BS100"/>
  <c r="BS98"/>
  <c r="BS96"/>
  <c r="BS94"/>
  <c r="BS92"/>
  <c r="BS90"/>
  <c r="BS88"/>
  <c r="BS86"/>
  <c r="BS84"/>
  <c r="BS82"/>
  <c r="BS80"/>
  <c r="BS78"/>
  <c r="BS76"/>
  <c r="BS74"/>
  <c r="BS72"/>
  <c r="BS70"/>
  <c r="BS68"/>
  <c r="BS66"/>
  <c r="BS64"/>
  <c r="BS62"/>
  <c r="BS60"/>
  <c r="BS58"/>
  <c r="BS56"/>
  <c r="BS54"/>
  <c r="BS52"/>
  <c r="BS50"/>
  <c r="BS48"/>
  <c r="BS46"/>
  <c r="BS44"/>
  <c r="BS42"/>
  <c r="BS40"/>
  <c r="BS38"/>
  <c r="BS36"/>
  <c r="BS34"/>
  <c r="BS28"/>
  <c r="BS26"/>
  <c r="BS24"/>
  <c r="BS22"/>
  <c r="BS20"/>
  <c r="BS18"/>
  <c r="BS16"/>
  <c r="BS14"/>
  <c r="BS12"/>
  <c r="BS10"/>
  <c r="BS8"/>
  <c r="BS6"/>
  <c r="BS173"/>
  <c r="BS167"/>
  <c r="BS165"/>
  <c r="BS161"/>
  <c r="BS157"/>
  <c r="BS155"/>
  <c r="BS151"/>
  <c r="BS149"/>
  <c r="BS147"/>
  <c r="BS145"/>
  <c r="BS141"/>
  <c r="BS137"/>
  <c r="BS135"/>
  <c r="BS133"/>
  <c r="BS125"/>
  <c r="BS123"/>
  <c r="BS121"/>
  <c r="BS119"/>
  <c r="BS117"/>
  <c r="BS115"/>
  <c r="BS113"/>
  <c r="BS111"/>
  <c r="BS109"/>
  <c r="BS107"/>
  <c r="BS105"/>
  <c r="BS103"/>
  <c r="BS101"/>
  <c r="BS99"/>
  <c r="BS97"/>
  <c r="BS95"/>
  <c r="BS93"/>
  <c r="BS91"/>
  <c r="BS89"/>
  <c r="BS87"/>
  <c r="BS85"/>
  <c r="BS83"/>
  <c r="BS81"/>
  <c r="BS79"/>
  <c r="BS77"/>
  <c r="BS75"/>
  <c r="BS73"/>
  <c r="BS71"/>
  <c r="BS69"/>
  <c r="BS67"/>
  <c r="BS65"/>
  <c r="BS63"/>
  <c r="BS61"/>
  <c r="BS59"/>
  <c r="BS57"/>
  <c r="BS55"/>
  <c r="BS53"/>
  <c r="BS51"/>
  <c r="BS49"/>
  <c r="BS47"/>
  <c r="BS45"/>
  <c r="BS43"/>
  <c r="BS41"/>
  <c r="BS39"/>
  <c r="BS37"/>
  <c r="BS35"/>
  <c r="BS31"/>
  <c r="BS29"/>
  <c r="BS27"/>
  <c r="BS25"/>
  <c r="BS23"/>
  <c r="BS21"/>
  <c r="BS19"/>
  <c r="BS17"/>
  <c r="BS15"/>
  <c r="BS13"/>
  <c r="BS11"/>
  <c r="BS9"/>
  <c r="BS7"/>
  <c r="BS5"/>
  <c r="BS4"/>
  <c r="Q2475" i="2"/>
  <c r="Q2310"/>
  <c r="Q2436"/>
  <c r="Q2344"/>
  <c r="Q2274"/>
  <c r="Q2164"/>
  <c r="Q2165"/>
  <c r="Q2166"/>
  <c r="Q2167"/>
  <c r="Q2168"/>
  <c r="Q2169"/>
  <c r="Q271"/>
  <c r="Q272"/>
  <c r="Q273"/>
  <c r="Q274"/>
  <c r="Q275"/>
  <c r="Q276"/>
  <c r="Q277"/>
  <c r="Q2206"/>
  <c r="Q2207"/>
  <c r="Q2208"/>
  <c r="Q2209"/>
  <c r="Q2210"/>
  <c r="Q2211"/>
  <c r="Q2212"/>
  <c r="Q2213"/>
  <c r="Q2121"/>
  <c r="Q2122"/>
  <c r="Q2123"/>
  <c r="Q2124"/>
  <c r="Q2125"/>
  <c r="Q2126"/>
  <c r="Q2127"/>
  <c r="Q2128"/>
  <c r="Q2129"/>
  <c r="Q2130"/>
  <c r="Q2131"/>
  <c r="Q2132"/>
  <c r="Q2133"/>
  <c r="Q2134"/>
  <c r="Q2135"/>
  <c r="Q2136"/>
  <c r="Q2137"/>
  <c r="Q2138"/>
  <c r="Q2139"/>
  <c r="Q2140"/>
  <c r="Q2141"/>
  <c r="Q2142"/>
  <c r="Q2143"/>
  <c r="Q2175"/>
  <c r="Q2174"/>
  <c r="Q2173"/>
  <c r="Q2172"/>
  <c r="Q2171"/>
  <c r="Q2170"/>
  <c r="Q2163"/>
  <c r="Q2120"/>
  <c r="Q2048"/>
  <c r="Q2049"/>
  <c r="Q2035"/>
  <c r="Q2036"/>
  <c r="Q2037"/>
  <c r="Q2038"/>
  <c r="Q2039"/>
  <c r="Q2040"/>
  <c r="Q2041"/>
  <c r="Q2042"/>
  <c r="Q2081"/>
  <c r="Q2088"/>
  <c r="Q2087"/>
  <c r="Q2086"/>
  <c r="Q2085"/>
  <c r="Q2084"/>
  <c r="Q2083"/>
  <c r="Q2082"/>
  <c r="Q2080"/>
  <c r="Q2079"/>
  <c r="Q2078"/>
  <c r="Q2077"/>
  <c r="Q2045"/>
  <c r="Q2051"/>
  <c r="Q2050"/>
  <c r="Q2047"/>
  <c r="Q2046"/>
  <c r="Q2044"/>
  <c r="Q2043"/>
  <c r="Q2034"/>
  <c r="Q1992"/>
  <c r="Q1993"/>
  <c r="Q1994"/>
  <c r="Q1995"/>
  <c r="Q1996"/>
  <c r="Q1997"/>
  <c r="Q1998"/>
  <c r="Q1999"/>
  <c r="Q2000"/>
  <c r="Q2001"/>
  <c r="Q2002"/>
  <c r="Q2003"/>
  <c r="Q2004"/>
  <c r="Q2005"/>
  <c r="Q2006"/>
  <c r="Q2007"/>
  <c r="Q2008"/>
  <c r="Q2009"/>
  <c r="Q2010"/>
  <c r="Q2011"/>
  <c r="Q2012"/>
  <c r="Q1991"/>
  <c r="Q1923"/>
  <c r="Q1915"/>
  <c r="Q1916"/>
  <c r="Q1917"/>
  <c r="Q1906"/>
  <c r="Q1907"/>
  <c r="Q1908"/>
  <c r="Q1909"/>
  <c r="Q1910"/>
  <c r="Q1911"/>
  <c r="Q1912"/>
  <c r="Q1884"/>
  <c r="Q1875"/>
  <c r="Q1876"/>
  <c r="Q1877"/>
  <c r="Q1863"/>
  <c r="Q1864"/>
  <c r="Q1865"/>
  <c r="Q1866"/>
  <c r="Q1867"/>
  <c r="Q1868"/>
  <c r="Q1869"/>
  <c r="Q1870"/>
  <c r="Q1871"/>
  <c r="Q1872"/>
  <c r="Q1880"/>
  <c r="Q1881"/>
  <c r="Q1949"/>
  <c r="Q1950"/>
  <c r="Q1951"/>
  <c r="Q1952"/>
  <c r="Q1953"/>
  <c r="Q1954"/>
  <c r="Q1955"/>
  <c r="Q1956"/>
  <c r="Q1948"/>
  <c r="Q1913"/>
  <c r="Q1914"/>
  <c r="Q1918"/>
  <c r="Q1919"/>
  <c r="Q1920"/>
  <c r="Q1921"/>
  <c r="Q1922"/>
  <c r="Q1905"/>
  <c r="Q1873"/>
  <c r="Q1874"/>
  <c r="Q1878"/>
  <c r="Q1879"/>
  <c r="Q1882"/>
  <c r="Q1883"/>
  <c r="Q1885"/>
  <c r="Q1886"/>
  <c r="Q1887"/>
  <c r="Q1862"/>
  <c r="Q1777"/>
  <c r="Q1778"/>
  <c r="Q1779"/>
  <c r="Q1780"/>
  <c r="Q1781"/>
  <c r="Q1782"/>
  <c r="Q1783"/>
  <c r="Q1784"/>
  <c r="Q1827"/>
  <c r="Q1826"/>
  <c r="Q1825"/>
  <c r="Q1824"/>
  <c r="Q1823"/>
  <c r="Q1822"/>
  <c r="Q1821"/>
  <c r="Q1820"/>
  <c r="Q1819"/>
  <c r="Q1785"/>
  <c r="Q1786"/>
  <c r="Q1787"/>
  <c r="Q1788"/>
  <c r="Q1789"/>
  <c r="Q1790"/>
  <c r="Q1791"/>
  <c r="Q1776"/>
  <c r="Q1744"/>
  <c r="Q1745"/>
  <c r="Q1746"/>
  <c r="Q1734"/>
  <c r="Q1735"/>
  <c r="Q1736"/>
  <c r="Q1737"/>
  <c r="Q1738"/>
  <c r="Q1739"/>
  <c r="Q1740"/>
  <c r="Q1741"/>
  <c r="Q1742"/>
  <c r="Q1743"/>
  <c r="Q1747"/>
  <c r="Q1748"/>
  <c r="Q1749"/>
  <c r="Q1750"/>
  <c r="Q1751"/>
  <c r="Q1752"/>
  <c r="Q1733"/>
  <c r="Q1691"/>
  <c r="Q1692"/>
  <c r="Q1693"/>
  <c r="Q1694"/>
  <c r="Q1695"/>
  <c r="Q1696"/>
  <c r="Q1697"/>
  <c r="Q1698"/>
  <c r="Q1699"/>
  <c r="Q1700"/>
  <c r="Q1701"/>
  <c r="Q1702"/>
  <c r="Q1690"/>
  <c r="Q1648"/>
  <c r="Q1649"/>
  <c r="Q1650"/>
  <c r="Q1651"/>
  <c r="Q1652"/>
  <c r="Q1653"/>
  <c r="Q1654"/>
  <c r="Q1655"/>
  <c r="Q1656"/>
  <c r="Q1657"/>
  <c r="Q1658"/>
  <c r="Q1659"/>
  <c r="Q1660"/>
  <c r="Q1661"/>
  <c r="Q1662"/>
  <c r="Q1663"/>
  <c r="Q1664"/>
  <c r="Q1665"/>
  <c r="Q1647"/>
  <c r="Q1605"/>
  <c r="Q1606"/>
  <c r="Q1607"/>
  <c r="Q1608"/>
  <c r="Q1609"/>
  <c r="Q1610"/>
  <c r="Q1611"/>
  <c r="Q1612"/>
  <c r="Q1613"/>
  <c r="Q1614"/>
  <c r="Q1615"/>
  <c r="Q1616"/>
  <c r="Q1617"/>
  <c r="Q1618"/>
  <c r="Q1619"/>
  <c r="Q1620"/>
  <c r="Q1621"/>
  <c r="Q1622"/>
  <c r="Q1623"/>
  <c r="Q1624"/>
  <c r="Q1625"/>
  <c r="Q1626"/>
  <c r="Q1604"/>
  <c r="Q1475"/>
  <c r="Q1476"/>
  <c r="Q1477"/>
  <c r="Q1478"/>
  <c r="Q1479"/>
  <c r="Q1480"/>
  <c r="Q1481"/>
  <c r="Q1482"/>
  <c r="Q1483"/>
  <c r="Q1484"/>
  <c r="Q1485"/>
  <c r="Q1486"/>
  <c r="Q1487"/>
  <c r="Q1488"/>
  <c r="Q1489"/>
  <c r="Q1490"/>
  <c r="Q1491"/>
  <c r="Q1492"/>
  <c r="Q1493"/>
  <c r="Q1494"/>
  <c r="Q1495"/>
  <c r="Q1496"/>
  <c r="Q1561"/>
  <c r="Q1562"/>
  <c r="Q1563"/>
  <c r="Q1564"/>
  <c r="Q1565"/>
  <c r="Q1566"/>
  <c r="Q1567"/>
  <c r="Q1568"/>
  <c r="Q1569"/>
  <c r="Q1560"/>
  <c r="Q1518"/>
  <c r="Q1519"/>
  <c r="Q1520"/>
  <c r="Q1521"/>
  <c r="Q1522"/>
  <c r="Q1523"/>
  <c r="Q1524"/>
  <c r="Q1525"/>
  <c r="Q1526"/>
  <c r="Q1527"/>
  <c r="Q1528"/>
  <c r="Q1529"/>
  <c r="Q1530"/>
  <c r="Q1531"/>
  <c r="Q1532"/>
  <c r="Q1517"/>
  <c r="Q1474"/>
  <c r="Q787"/>
  <c r="Q788"/>
  <c r="Q789"/>
  <c r="Q790"/>
  <c r="Q791"/>
  <c r="Q792"/>
  <c r="Q793"/>
  <c r="Q794"/>
  <c r="Q795"/>
  <c r="Q796"/>
  <c r="Q797"/>
  <c r="Q798"/>
  <c r="Q799"/>
  <c r="Q800"/>
  <c r="R62" i="5" l="1"/>
  <c r="W62" s="1"/>
  <c r="AG356" i="3"/>
  <c r="AF562"/>
  <c r="Z176"/>
  <c r="AG182"/>
  <c r="AB357"/>
  <c r="AI357"/>
  <c r="BS175" i="1"/>
  <c r="BT175" s="1"/>
  <c r="BT176" s="1"/>
  <c r="Q2214" i="2"/>
  <c r="Q2176"/>
  <c r="Q2144"/>
  <c r="Q2089"/>
  <c r="Q2052"/>
  <c r="Q2013"/>
  <c r="Q1957"/>
  <c r="Q1497"/>
  <c r="Q1627"/>
  <c r="Q1703"/>
  <c r="Q1924"/>
  <c r="Q1888"/>
  <c r="Q1533"/>
  <c r="Q1570"/>
  <c r="Q1666"/>
  <c r="Q1828"/>
  <c r="Q1792"/>
  <c r="Q1753"/>
  <c r="Q1432"/>
  <c r="Q1433"/>
  <c r="Q1434"/>
  <c r="Q1435"/>
  <c r="Q1436"/>
  <c r="Q1437"/>
  <c r="Q1438"/>
  <c r="Q1439"/>
  <c r="Q1431"/>
  <c r="Q1389"/>
  <c r="Q1390"/>
  <c r="Q1391"/>
  <c r="Q1392"/>
  <c r="Q1393"/>
  <c r="Q1394"/>
  <c r="Q1395"/>
  <c r="Q1396"/>
  <c r="Q1397"/>
  <c r="Q1398"/>
  <c r="Q1399"/>
  <c r="Q1400"/>
  <c r="Q1401"/>
  <c r="Q1402"/>
  <c r="Q1388"/>
  <c r="Q1346"/>
  <c r="Q1347"/>
  <c r="Q1348"/>
  <c r="Q1349"/>
  <c r="Q1350"/>
  <c r="Q1351"/>
  <c r="Q1352"/>
  <c r="Q1353"/>
  <c r="Q1354"/>
  <c r="Q1355"/>
  <c r="Q1356"/>
  <c r="Q1357"/>
  <c r="Q1358"/>
  <c r="Q1359"/>
  <c r="Q1360"/>
  <c r="Q1361"/>
  <c r="Q1362"/>
  <c r="Q1363"/>
  <c r="Q1364"/>
  <c r="Q1365"/>
  <c r="Q1366"/>
  <c r="Q1367"/>
  <c r="Q1368"/>
  <c r="Q1369"/>
  <c r="Q1370"/>
  <c r="Q1345"/>
  <c r="Q1304"/>
  <c r="Q1305"/>
  <c r="Q1306"/>
  <c r="Q1307"/>
  <c r="Q1308"/>
  <c r="Q1309"/>
  <c r="Q1310"/>
  <c r="Q1311"/>
  <c r="Q1312"/>
  <c r="Q1303"/>
  <c r="Q1261"/>
  <c r="Q1262"/>
  <c r="Q1263"/>
  <c r="Q1264"/>
  <c r="Q1265"/>
  <c r="Q1266"/>
  <c r="Q1267"/>
  <c r="Q1268"/>
  <c r="Q1269"/>
  <c r="Q1270"/>
  <c r="Q1271"/>
  <c r="Q1272"/>
  <c r="Q1273"/>
  <c r="Q1260"/>
  <c r="Q1218"/>
  <c r="Q1219"/>
  <c r="Q1220"/>
  <c r="Q1221"/>
  <c r="Q1222"/>
  <c r="Q1223"/>
  <c r="Q1224"/>
  <c r="Q1225"/>
  <c r="Q1226"/>
  <c r="Q1227"/>
  <c r="Q1228"/>
  <c r="Q1229"/>
  <c r="Q1230"/>
  <c r="Q1231"/>
  <c r="Q1232"/>
  <c r="Q1233"/>
  <c r="Q1234"/>
  <c r="Q1235"/>
  <c r="Q1236"/>
  <c r="Q1237"/>
  <c r="Q1217"/>
  <c r="Q1371" l="1"/>
  <c r="Q1403"/>
  <c r="Q1440"/>
  <c r="Q1238"/>
  <c r="Q1313"/>
  <c r="Q1274"/>
  <c r="Q1045" l="1"/>
  <c r="Q1046"/>
  <c r="Q1047"/>
  <c r="Q1048"/>
  <c r="Q1049"/>
  <c r="Q1050"/>
  <c r="Q1051"/>
  <c r="Q1052"/>
  <c r="Q1175"/>
  <c r="Q1176"/>
  <c r="Q1177"/>
  <c r="Q1178"/>
  <c r="Q1179"/>
  <c r="Q1180"/>
  <c r="Q1181"/>
  <c r="Q1182"/>
  <c r="Q1183"/>
  <c r="Q1174"/>
  <c r="Q1132"/>
  <c r="Q1133"/>
  <c r="Q1134"/>
  <c r="Q1135"/>
  <c r="Q1136"/>
  <c r="Q1137"/>
  <c r="Q1138"/>
  <c r="Q1139"/>
  <c r="Q1140"/>
  <c r="Q1141"/>
  <c r="Q1142"/>
  <c r="Q1143"/>
  <c r="Q1144"/>
  <c r="Q1145"/>
  <c r="Q1146"/>
  <c r="Q1147"/>
  <c r="Q1148"/>
  <c r="Q1149"/>
  <c r="Q1131"/>
  <c r="Q1089"/>
  <c r="Q1090"/>
  <c r="Q1091"/>
  <c r="Q1092"/>
  <c r="Q1093"/>
  <c r="Q1094"/>
  <c r="Q1095"/>
  <c r="Q1096"/>
  <c r="Q1097"/>
  <c r="Q1098"/>
  <c r="Q1099"/>
  <c r="Q1100"/>
  <c r="Q1101"/>
  <c r="Q1102"/>
  <c r="Q1103"/>
  <c r="Q1104"/>
  <c r="Q1105"/>
  <c r="Q1088"/>
  <c r="Q1044"/>
  <c r="Q1002"/>
  <c r="Q1003"/>
  <c r="Q1004"/>
  <c r="Q1005"/>
  <c r="Q1006"/>
  <c r="Q1007"/>
  <c r="Q1008"/>
  <c r="Q1009"/>
  <c r="Q1010"/>
  <c r="Q1011"/>
  <c r="Q1012"/>
  <c r="Q1013"/>
  <c r="Q1014"/>
  <c r="Q1001"/>
  <c r="Q959"/>
  <c r="Q960"/>
  <c r="Q961"/>
  <c r="Q962"/>
  <c r="Q963"/>
  <c r="Q964"/>
  <c r="Q965"/>
  <c r="Q966"/>
  <c r="Q967"/>
  <c r="Q968"/>
  <c r="Q969"/>
  <c r="Q970"/>
  <c r="Q971"/>
  <c r="Q972"/>
  <c r="Q973"/>
  <c r="Q958"/>
  <c r="Q916"/>
  <c r="Q917"/>
  <c r="Q918"/>
  <c r="Q919"/>
  <c r="Q920"/>
  <c r="Q921"/>
  <c r="Q922"/>
  <c r="Q923"/>
  <c r="Q924"/>
  <c r="Q925"/>
  <c r="Q926"/>
  <c r="Q915"/>
  <c r="Q873"/>
  <c r="Q874"/>
  <c r="Q875"/>
  <c r="Q876"/>
  <c r="Q877"/>
  <c r="Q878"/>
  <c r="Q879"/>
  <c r="Q880"/>
  <c r="Q881"/>
  <c r="Q882"/>
  <c r="Q883"/>
  <c r="Q884"/>
  <c r="Q885"/>
  <c r="Q886"/>
  <c r="Q872"/>
  <c r="Q830"/>
  <c r="Q831"/>
  <c r="Q832"/>
  <c r="Q833"/>
  <c r="Q834"/>
  <c r="Q835"/>
  <c r="Q836"/>
  <c r="Q837"/>
  <c r="Q838"/>
  <c r="Q839"/>
  <c r="Q840"/>
  <c r="Q841"/>
  <c r="Q842"/>
  <c r="Q843"/>
  <c r="Q844"/>
  <c r="Q845"/>
  <c r="Q846"/>
  <c r="Q847"/>
  <c r="Q848"/>
  <c r="Q849"/>
  <c r="Q829"/>
  <c r="Q850" l="1"/>
  <c r="Q927"/>
  <c r="Q974"/>
  <c r="Q1015"/>
  <c r="Q1184"/>
  <c r="Q1106"/>
  <c r="Q1053"/>
  <c r="Q1150"/>
  <c r="Q887"/>
  <c r="Q786"/>
  <c r="Q744"/>
  <c r="Q745"/>
  <c r="Q746"/>
  <c r="Q747"/>
  <c r="Q748"/>
  <c r="Q749"/>
  <c r="Q750"/>
  <c r="Q751"/>
  <c r="Q752"/>
  <c r="Q753"/>
  <c r="Q754"/>
  <c r="Q755"/>
  <c r="Q756"/>
  <c r="Q757"/>
  <c r="Q743"/>
  <c r="Q701"/>
  <c r="Q702"/>
  <c r="Q703"/>
  <c r="Q704"/>
  <c r="Q705"/>
  <c r="Q706"/>
  <c r="Q707"/>
  <c r="Q708"/>
  <c r="Q709"/>
  <c r="Q710"/>
  <c r="Q711"/>
  <c r="Q712"/>
  <c r="Q713"/>
  <c r="Q714"/>
  <c r="Q715"/>
  <c r="Q716"/>
  <c r="Q717"/>
  <c r="Q718"/>
  <c r="Q719"/>
  <c r="Q720"/>
  <c r="Q721"/>
  <c r="Q722"/>
  <c r="Q723"/>
  <c r="Q724"/>
  <c r="Q700"/>
  <c r="Q725" l="1"/>
  <c r="Q758"/>
  <c r="Q801"/>
  <c r="Q658" l="1"/>
  <c r="Q659"/>
  <c r="Q660"/>
  <c r="Q661"/>
  <c r="Q662"/>
  <c r="Q663"/>
  <c r="Q664"/>
  <c r="Q665"/>
  <c r="Q666"/>
  <c r="Q667"/>
  <c r="Q657"/>
  <c r="Q656"/>
  <c r="Q615"/>
  <c r="Q616"/>
  <c r="Q617"/>
  <c r="Q618"/>
  <c r="Q619"/>
  <c r="Q620"/>
  <c r="Q621"/>
  <c r="Q622"/>
  <c r="Q623"/>
  <c r="Q624"/>
  <c r="Q625"/>
  <c r="Q626"/>
  <c r="Q627"/>
  <c r="Q628"/>
  <c r="Q629"/>
  <c r="Q630"/>
  <c r="Q631"/>
  <c r="Q633"/>
  <c r="Q614"/>
  <c r="Q613"/>
  <c r="Q571"/>
  <c r="Q572"/>
  <c r="Q573"/>
  <c r="Q574"/>
  <c r="Q575"/>
  <c r="Q576"/>
  <c r="Q577"/>
  <c r="Q578"/>
  <c r="Q579"/>
  <c r="Q580"/>
  <c r="Q581"/>
  <c r="Q582"/>
  <c r="Q583"/>
  <c r="Q584"/>
  <c r="Q585"/>
  <c r="Q586"/>
  <c r="Q587"/>
  <c r="Q588"/>
  <c r="Q589"/>
  <c r="Q590"/>
  <c r="Q591"/>
  <c r="Q592"/>
  <c r="Q593"/>
  <c r="Q594"/>
  <c r="Q595"/>
  <c r="Q596"/>
  <c r="Q597"/>
  <c r="Q598"/>
  <c r="Q599"/>
  <c r="Q570"/>
  <c r="Q569"/>
  <c r="Q528"/>
  <c r="Q529"/>
  <c r="Q530"/>
  <c r="Q531"/>
  <c r="Q532"/>
  <c r="Q533"/>
  <c r="Q534"/>
  <c r="Q535"/>
  <c r="Q527"/>
  <c r="Q526"/>
  <c r="Q486"/>
  <c r="Q487"/>
  <c r="Q488"/>
  <c r="Q489"/>
  <c r="Q490"/>
  <c r="Q491"/>
  <c r="Q492"/>
  <c r="Q493"/>
  <c r="Q494"/>
  <c r="Q495"/>
  <c r="Q496"/>
  <c r="Q485"/>
  <c r="Q484"/>
  <c r="Q443"/>
  <c r="Q444"/>
  <c r="Q445"/>
  <c r="Q446"/>
  <c r="Q447"/>
  <c r="Q448"/>
  <c r="Q449"/>
  <c r="Q450"/>
  <c r="Q451"/>
  <c r="Q452"/>
  <c r="Q453"/>
  <c r="Q454"/>
  <c r="Q455"/>
  <c r="Q456"/>
  <c r="Q457"/>
  <c r="Q458"/>
  <c r="Q459"/>
  <c r="Q460"/>
  <c r="Q461"/>
  <c r="Q462"/>
  <c r="Q463"/>
  <c r="Q464"/>
  <c r="Q465"/>
  <c r="Q442"/>
  <c r="Q441"/>
  <c r="Q634" l="1"/>
  <c r="Q668"/>
  <c r="Q497"/>
  <c r="Q600"/>
  <c r="Q536"/>
  <c r="Q466"/>
  <c r="Q357"/>
  <c r="Q358"/>
  <c r="Q359"/>
  <c r="Q360"/>
  <c r="Q361"/>
  <c r="Q362"/>
  <c r="Q363"/>
  <c r="Q364"/>
  <c r="Q365"/>
  <c r="Q366"/>
  <c r="Q367"/>
  <c r="Q368"/>
  <c r="Q369"/>
  <c r="Q400"/>
  <c r="Q401"/>
  <c r="Q402"/>
  <c r="Q403"/>
  <c r="Q404"/>
  <c r="Q405"/>
  <c r="Q406"/>
  <c r="Q407"/>
  <c r="Q408"/>
  <c r="Q409"/>
  <c r="Q410"/>
  <c r="Q411"/>
  <c r="Q399"/>
  <c r="Q398"/>
  <c r="Q356"/>
  <c r="Q355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98"/>
  <c r="Q141"/>
  <c r="Q324"/>
  <c r="Q323"/>
  <c r="Q322"/>
  <c r="Q321"/>
  <c r="Q320"/>
  <c r="Q319"/>
  <c r="Q318"/>
  <c r="Q317"/>
  <c r="Q316"/>
  <c r="Q315"/>
  <c r="Q314"/>
  <c r="Q313"/>
  <c r="Q312"/>
  <c r="Q287"/>
  <c r="Q286"/>
  <c r="Q285"/>
  <c r="Q284"/>
  <c r="Q283"/>
  <c r="Q282"/>
  <c r="Q281"/>
  <c r="Q280"/>
  <c r="Q279"/>
  <c r="Q278"/>
  <c r="Q270"/>
  <c r="Q269"/>
  <c r="Q245"/>
  <c r="Q244"/>
  <c r="Q243"/>
  <c r="Q242"/>
  <c r="Q241"/>
  <c r="Q240"/>
  <c r="Q239"/>
  <c r="Q238"/>
  <c r="Q237"/>
  <c r="Q236"/>
  <c r="Q235"/>
  <c r="Q234"/>
  <c r="Q233"/>
  <c r="Q232"/>
  <c r="Q231"/>
  <c r="Q230"/>
  <c r="Q229"/>
  <c r="Q228"/>
  <c r="Q227"/>
  <c r="Q226"/>
  <c r="Q192"/>
  <c r="Q191"/>
  <c r="Q190"/>
  <c r="Q189"/>
  <c r="Q188"/>
  <c r="Q187"/>
  <c r="Q186"/>
  <c r="Q185"/>
  <c r="Q184"/>
  <c r="Q183"/>
  <c r="Q140"/>
  <c r="Q97"/>
  <c r="Q58"/>
  <c r="Q57"/>
  <c r="Q56"/>
  <c r="Q55"/>
  <c r="Q54"/>
  <c r="Q16"/>
  <c r="Q15"/>
  <c r="Q14"/>
  <c r="Q13"/>
  <c r="Q12"/>
  <c r="Q370" l="1"/>
  <c r="Q412"/>
  <c r="Q246"/>
  <c r="Q154"/>
  <c r="Q193"/>
  <c r="Q120"/>
  <c r="Q59"/>
  <c r="Q325"/>
  <c r="Q288"/>
  <c r="Q17"/>
</calcChain>
</file>

<file path=xl/sharedStrings.xml><?xml version="1.0" encoding="utf-8"?>
<sst xmlns="http://schemas.openxmlformats.org/spreadsheetml/2006/main" count="31325" uniqueCount="976">
  <si>
    <t>сентябрь</t>
  </si>
  <si>
    <t>2021г</t>
  </si>
  <si>
    <t>продукты</t>
  </si>
  <si>
    <t>цена</t>
  </si>
  <si>
    <t>остаток месяца</t>
  </si>
  <si>
    <t>1-4кл</t>
  </si>
  <si>
    <t>малоим</t>
  </si>
  <si>
    <t>платн</t>
  </si>
  <si>
    <t>кол-во</t>
  </si>
  <si>
    <t>сумма</t>
  </si>
  <si>
    <t>приправа</t>
  </si>
  <si>
    <t>гречка макфа</t>
  </si>
  <si>
    <t>мука</t>
  </si>
  <si>
    <t>раст.масло</t>
  </si>
  <si>
    <t>том.паста</t>
  </si>
  <si>
    <t>сахар</t>
  </si>
  <si>
    <t>гречка</t>
  </si>
  <si>
    <t>соль</t>
  </si>
  <si>
    <t>чоко пай</t>
  </si>
  <si>
    <t>джем сава</t>
  </si>
  <si>
    <t>борщ</t>
  </si>
  <si>
    <t>джем урожайн</t>
  </si>
  <si>
    <t>джем</t>
  </si>
  <si>
    <t>рассольник</t>
  </si>
  <si>
    <t>сайра</t>
  </si>
  <si>
    <t>с\ф</t>
  </si>
  <si>
    <t>какао</t>
  </si>
  <si>
    <t>окорочка</t>
  </si>
  <si>
    <t>крупа гречка</t>
  </si>
  <si>
    <t>рис</t>
  </si>
  <si>
    <t>конфеты лайф</t>
  </si>
  <si>
    <t>молоко</t>
  </si>
  <si>
    <t>горох</t>
  </si>
  <si>
    <t>перловая крупа</t>
  </si>
  <si>
    <t>хлеб</t>
  </si>
  <si>
    <t>булочки</t>
  </si>
  <si>
    <t>мясо</t>
  </si>
  <si>
    <t>морковь</t>
  </si>
  <si>
    <t xml:space="preserve"> </t>
  </si>
  <si>
    <t>конфеты черемуха</t>
  </si>
  <si>
    <t>конфеты</t>
  </si>
  <si>
    <t xml:space="preserve">печенье </t>
  </si>
  <si>
    <t>печ.топлен.молоко</t>
  </si>
  <si>
    <t>ригатоны</t>
  </si>
  <si>
    <t>яйцо</t>
  </si>
  <si>
    <t>кисель</t>
  </si>
  <si>
    <t>какао несквик</t>
  </si>
  <si>
    <t>огурцы марин.</t>
  </si>
  <si>
    <t>сок 0,2</t>
  </si>
  <si>
    <t>чай</t>
  </si>
  <si>
    <t>лапша яичная</t>
  </si>
  <si>
    <t>укроп</t>
  </si>
  <si>
    <t>бананы</t>
  </si>
  <si>
    <t>яблоки 18кг</t>
  </si>
  <si>
    <t>йогурт</t>
  </si>
  <si>
    <t>картофель</t>
  </si>
  <si>
    <t>капуста</t>
  </si>
  <si>
    <t>свекла</t>
  </si>
  <si>
    <t>лук</t>
  </si>
  <si>
    <t>помидоры</t>
  </si>
  <si>
    <t>сыр</t>
  </si>
  <si>
    <t>апельсин</t>
  </si>
  <si>
    <t>груши</t>
  </si>
  <si>
    <t xml:space="preserve">яблоки </t>
  </si>
  <si>
    <t>мандарин</t>
  </si>
  <si>
    <t>котлеты</t>
  </si>
  <si>
    <t>сок2Л</t>
  </si>
  <si>
    <t xml:space="preserve">Утверждаю </t>
  </si>
  <si>
    <t>Директор ____________Нимацыренов Д.С.</t>
  </si>
  <si>
    <t>01.09.2021г</t>
  </si>
  <si>
    <t>Меню требование на выдачу продуктов</t>
  </si>
  <si>
    <t xml:space="preserve">Неделя: </t>
  </si>
  <si>
    <t>первая</t>
  </si>
  <si>
    <t>Сезон: зимний</t>
  </si>
  <si>
    <t>осенний</t>
  </si>
  <si>
    <t>1-4 кл</t>
  </si>
  <si>
    <t>Возрастная категория:с 7 и старше</t>
  </si>
  <si>
    <t>Завтрак</t>
  </si>
  <si>
    <t>Масса порц.</t>
  </si>
  <si>
    <t>Пищ. вещ. (г)</t>
  </si>
  <si>
    <t>ККАЛ</t>
  </si>
  <si>
    <t>Витамины (мг)</t>
  </si>
  <si>
    <t>Минеральные вещ. (мг)</t>
  </si>
  <si>
    <t>к-во</t>
  </si>
  <si>
    <t>гр.</t>
  </si>
  <si>
    <t>выход</t>
  </si>
  <si>
    <t>белки</t>
  </si>
  <si>
    <t>жиры</t>
  </si>
  <si>
    <t>углев.</t>
  </si>
  <si>
    <t>В1</t>
  </si>
  <si>
    <t>с</t>
  </si>
  <si>
    <t>а</t>
  </si>
  <si>
    <t>Са</t>
  </si>
  <si>
    <t>Р</t>
  </si>
  <si>
    <t>Мg</t>
  </si>
  <si>
    <t>Ft</t>
  </si>
  <si>
    <t>сок 0,2л</t>
  </si>
  <si>
    <t>яблоко</t>
  </si>
  <si>
    <t>школ,фельдшер</t>
  </si>
  <si>
    <t>повар__________</t>
  </si>
  <si>
    <t>кладовщик</t>
  </si>
  <si>
    <t>02,09,21</t>
  </si>
  <si>
    <t>гречка с окорочк.</t>
  </si>
  <si>
    <t>Морковь</t>
  </si>
  <si>
    <t>салат свек</t>
  </si>
  <si>
    <t xml:space="preserve">хлеб </t>
  </si>
  <si>
    <t>банан</t>
  </si>
  <si>
    <t>печенье</t>
  </si>
  <si>
    <t>чай с молоком</t>
  </si>
  <si>
    <t xml:space="preserve">чай </t>
  </si>
  <si>
    <t>перловка</t>
  </si>
  <si>
    <t>салат из помидор</t>
  </si>
  <si>
    <t>компот из с/ф</t>
  </si>
  <si>
    <t>с/ф</t>
  </si>
  <si>
    <t xml:space="preserve">                                         </t>
  </si>
  <si>
    <t>02.09.2021г</t>
  </si>
  <si>
    <t>отварной рис</t>
  </si>
  <si>
    <t>чай с сахаром</t>
  </si>
  <si>
    <t>шоколад</t>
  </si>
  <si>
    <t>икра</t>
  </si>
  <si>
    <t>рулет</t>
  </si>
  <si>
    <t>масло</t>
  </si>
  <si>
    <t>вафли</t>
  </si>
  <si>
    <t>пряник</t>
  </si>
  <si>
    <t>сок</t>
  </si>
  <si>
    <t>альпенгурт</t>
  </si>
  <si>
    <t>рожки с гуляшом</t>
  </si>
  <si>
    <t xml:space="preserve">рожки </t>
  </si>
  <si>
    <t>хлеб с маслом</t>
  </si>
  <si>
    <t>п латн</t>
  </si>
  <si>
    <t>Борщ</t>
  </si>
  <si>
    <t>винегрет</t>
  </si>
  <si>
    <t xml:space="preserve">свекла </t>
  </si>
  <si>
    <t>огурцы</t>
  </si>
  <si>
    <t xml:space="preserve">  платн</t>
  </si>
  <si>
    <t>тефтели</t>
  </si>
  <si>
    <t>творог</t>
  </si>
  <si>
    <t>сметана</t>
  </si>
  <si>
    <t>колбаса</t>
  </si>
  <si>
    <t>овощной салат</t>
  </si>
  <si>
    <t>какао с молоком</t>
  </si>
  <si>
    <t>яблоки</t>
  </si>
  <si>
    <t>гречка отварная</t>
  </si>
  <si>
    <t>ригатоны отварные</t>
  </si>
  <si>
    <t>морковный салат</t>
  </si>
  <si>
    <t xml:space="preserve">масло </t>
  </si>
  <si>
    <t>3-4 кл</t>
  </si>
  <si>
    <t xml:space="preserve">сок </t>
  </si>
  <si>
    <t>3-4кл</t>
  </si>
  <si>
    <t xml:space="preserve">Сезон: </t>
  </si>
  <si>
    <t>11.09.2021г</t>
  </si>
  <si>
    <t>Сезон:</t>
  </si>
  <si>
    <t>суп рыбный</t>
  </si>
  <si>
    <t>преловая крупа</t>
  </si>
  <si>
    <t>марин.огурцы</t>
  </si>
  <si>
    <t>сок натур.</t>
  </si>
  <si>
    <t xml:space="preserve">конфеты </t>
  </si>
  <si>
    <t>улитка печ</t>
  </si>
  <si>
    <t>земелах печ</t>
  </si>
  <si>
    <t>кекс</t>
  </si>
  <si>
    <t>пюре фруктовое</t>
  </si>
  <si>
    <t>молочный коктейль</t>
  </si>
  <si>
    <t>салат морковный</t>
  </si>
  <si>
    <t>компот из с\ф</t>
  </si>
  <si>
    <t>туш.капуста с мясом и карт</t>
  </si>
  <si>
    <t>отвар.гречка</t>
  </si>
  <si>
    <t>салат свекольный</t>
  </si>
  <si>
    <t>печенье улитка</t>
  </si>
  <si>
    <t xml:space="preserve">какао </t>
  </si>
  <si>
    <t>отвар. Рис</t>
  </si>
  <si>
    <t>рассольник из св.овощей</t>
  </si>
  <si>
    <t xml:space="preserve">рассольник </t>
  </si>
  <si>
    <t>огурцы марин</t>
  </si>
  <si>
    <t>огурцы св</t>
  </si>
  <si>
    <t>отв.рожки с гуляшом</t>
  </si>
  <si>
    <t>рожки</t>
  </si>
  <si>
    <t>салат из помидор и огурцов</t>
  </si>
  <si>
    <t>икра кабачковая</t>
  </si>
  <si>
    <t xml:space="preserve">кисель </t>
  </si>
  <si>
    <t>сок 2л</t>
  </si>
  <si>
    <t>мини маффины</t>
  </si>
  <si>
    <t>рулетики мини</t>
  </si>
  <si>
    <t>мармелад</t>
  </si>
  <si>
    <t xml:space="preserve">сыр </t>
  </si>
  <si>
    <t>горбуша</t>
  </si>
  <si>
    <t>крупа перловая</t>
  </si>
  <si>
    <t>сок0,2</t>
  </si>
  <si>
    <t>макароны</t>
  </si>
  <si>
    <t>лимон</t>
  </si>
  <si>
    <t>сардельки</t>
  </si>
  <si>
    <t>пюре карт. с горбушей</t>
  </si>
  <si>
    <t>салат овощной</t>
  </si>
  <si>
    <t>компот их с/ф</t>
  </si>
  <si>
    <t>заварные</t>
  </si>
  <si>
    <t>маффины</t>
  </si>
  <si>
    <t>чай с сахаром и лимоном</t>
  </si>
  <si>
    <t>мсало</t>
  </si>
  <si>
    <t xml:space="preserve">чай с сахаром </t>
  </si>
  <si>
    <t>пирожное тими</t>
  </si>
  <si>
    <t>пирожное  с малин.</t>
  </si>
  <si>
    <t>голлад.вафли</t>
  </si>
  <si>
    <t>орео печенье</t>
  </si>
  <si>
    <t>гречка  с тефтел.</t>
  </si>
  <si>
    <t xml:space="preserve">гречка  </t>
  </si>
  <si>
    <t xml:space="preserve">чеснок </t>
  </si>
  <si>
    <t>рожки с сардельк</t>
  </si>
  <si>
    <t>пирожное</t>
  </si>
  <si>
    <t>чеснок</t>
  </si>
  <si>
    <t>джем мехеев</t>
  </si>
  <si>
    <t>моне конфеты</t>
  </si>
  <si>
    <t>левушка конф</t>
  </si>
  <si>
    <t>суп с лапшой</t>
  </si>
  <si>
    <t>отв.рис с горбушой</t>
  </si>
  <si>
    <t>груша</t>
  </si>
  <si>
    <t>21день</t>
  </si>
  <si>
    <t>20дней</t>
  </si>
  <si>
    <t>19дней</t>
  </si>
  <si>
    <t>остаток продуктов</t>
  </si>
  <si>
    <t>приход продуктов</t>
  </si>
  <si>
    <t>расход платники</t>
  </si>
  <si>
    <t>расход малоим</t>
  </si>
  <si>
    <t xml:space="preserve">кол-во </t>
  </si>
  <si>
    <t>гергенова</t>
  </si>
  <si>
    <t>намд</t>
  </si>
  <si>
    <t>балдор</t>
  </si>
  <si>
    <t>пеко</t>
  </si>
  <si>
    <t>итого</t>
  </si>
  <si>
    <t>ост-к</t>
  </si>
  <si>
    <t>ост-к месяца</t>
  </si>
  <si>
    <t>свекольный салат</t>
  </si>
  <si>
    <t>голланд.вафли</t>
  </si>
  <si>
    <t>расход октябрь</t>
  </si>
  <si>
    <t>печенье курабье</t>
  </si>
  <si>
    <t xml:space="preserve">пеко </t>
  </si>
  <si>
    <t>балдорж.</t>
  </si>
  <si>
    <t>намд.</t>
  </si>
  <si>
    <t xml:space="preserve">         </t>
  </si>
  <si>
    <t>За сентябрь</t>
  </si>
  <si>
    <t>расход 1-4 кл.</t>
  </si>
  <si>
    <t>яйца</t>
  </si>
  <si>
    <t>Отчет  за  сентябрь  2021 г.  по   МБОУ "АмСОШ"</t>
  </si>
  <si>
    <t>гречка с котлет.</t>
  </si>
  <si>
    <t>нектарин</t>
  </si>
  <si>
    <t>суп перловый</t>
  </si>
  <si>
    <t>фруктовое пюре</t>
  </si>
  <si>
    <t>сок натур.0,2л</t>
  </si>
  <si>
    <t>сок нарур.0,2л</t>
  </si>
  <si>
    <t>рис отв.с гуляшом</t>
  </si>
  <si>
    <t xml:space="preserve">рис </t>
  </si>
  <si>
    <t xml:space="preserve">винегрет </t>
  </si>
  <si>
    <t>чай с сахаром и с лимоном</t>
  </si>
  <si>
    <t>джем1</t>
  </si>
  <si>
    <t xml:space="preserve">джем </t>
  </si>
  <si>
    <t>мода конфеты</t>
  </si>
  <si>
    <t>йогурт фруктовый</t>
  </si>
  <si>
    <t>нарезка из мар.огурцов</t>
  </si>
  <si>
    <t>преловка отв. С окорочк.</t>
  </si>
  <si>
    <t>салат из помидор и огурц</t>
  </si>
  <si>
    <t xml:space="preserve">огурцы </t>
  </si>
  <si>
    <t>гречка с тефтел.</t>
  </si>
  <si>
    <t xml:space="preserve">гречка </t>
  </si>
  <si>
    <t>салат из зел.гороха</t>
  </si>
  <si>
    <t>горошек</t>
  </si>
  <si>
    <t>чай  с сахаром</t>
  </si>
  <si>
    <t>чай  с молоком</t>
  </si>
  <si>
    <t>пюре фрукт.</t>
  </si>
  <si>
    <t>отв.рожки с сосисками</t>
  </si>
  <si>
    <t>сосиски</t>
  </si>
  <si>
    <t>расход октябрь 2021г</t>
  </si>
  <si>
    <t>йогурт альпенленд</t>
  </si>
  <si>
    <t>компотная смесь</t>
  </si>
  <si>
    <t>Зеленый горошек</t>
  </si>
  <si>
    <t xml:space="preserve">сыр  </t>
  </si>
  <si>
    <t>перловая</t>
  </si>
  <si>
    <t>йогурт 0,5</t>
  </si>
  <si>
    <t>Отчет за октябрь 2021г.</t>
  </si>
  <si>
    <t>расход октябрь 2021г.</t>
  </si>
  <si>
    <t>расход  1-4 кл.</t>
  </si>
  <si>
    <t>иогурт</t>
  </si>
  <si>
    <t>и.о</t>
  </si>
  <si>
    <t>отв.рис с рыб.котл.</t>
  </si>
  <si>
    <t>салат  из помидор и огурцов</t>
  </si>
  <si>
    <t xml:space="preserve">помидоры </t>
  </si>
  <si>
    <t>тими пирожное</t>
  </si>
  <si>
    <t>23.11.2021г</t>
  </si>
  <si>
    <t>гречка с окорочками</t>
  </si>
  <si>
    <t>24.11.2021г</t>
  </si>
  <si>
    <t>отв.рожки с котлетой</t>
  </si>
  <si>
    <t>манго</t>
  </si>
  <si>
    <t>25.11.2021г</t>
  </si>
  <si>
    <t>салат из зел.горошка с луком</t>
  </si>
  <si>
    <t>зеленый горошек</t>
  </si>
  <si>
    <t>чай с сахароми лимон</t>
  </si>
  <si>
    <t>гранат</t>
  </si>
  <si>
    <t>26.11.2021г</t>
  </si>
  <si>
    <t>отв.рис с тефтелями</t>
  </si>
  <si>
    <t>салат из св.огурцов и помидор</t>
  </si>
  <si>
    <t>27.11.2021г</t>
  </si>
  <si>
    <t>пюре гороховое с гуляшом</t>
  </si>
  <si>
    <t>виноград</t>
  </si>
  <si>
    <t>альпен голд</t>
  </si>
  <si>
    <t>29.11.2021г</t>
  </si>
  <si>
    <t>гречка с котлетой</t>
  </si>
  <si>
    <t>шиповник</t>
  </si>
  <si>
    <t>киви</t>
  </si>
  <si>
    <t>30.11.2021г</t>
  </si>
  <si>
    <t>Пельмени</t>
  </si>
  <si>
    <t>пельмени</t>
  </si>
  <si>
    <t>сок натур</t>
  </si>
  <si>
    <t xml:space="preserve">груши </t>
  </si>
  <si>
    <t>вкусняшка</t>
  </si>
  <si>
    <t>несквик какао</t>
  </si>
  <si>
    <t>альпен голд шоколад</t>
  </si>
  <si>
    <t>альпен голд шоколад49216</t>
  </si>
  <si>
    <t>сайра 240гр</t>
  </si>
  <si>
    <t>бискит,печенье</t>
  </si>
  <si>
    <t>бисквит печенье</t>
  </si>
  <si>
    <t>белебей голд</t>
  </si>
  <si>
    <t>сыр белебей голд</t>
  </si>
  <si>
    <t>шок олад 80гр</t>
  </si>
  <si>
    <t>спираль</t>
  </si>
  <si>
    <t>медовое пирожное</t>
  </si>
  <si>
    <t>мандарины</t>
  </si>
  <si>
    <t>ананас</t>
  </si>
  <si>
    <t>мука 2кг</t>
  </si>
  <si>
    <t>шоколад аленка</t>
  </si>
  <si>
    <t>Отчет за ноябрь2021г.</t>
  </si>
  <si>
    <t>расход</t>
  </si>
  <si>
    <t>Людофа Н.В.</t>
  </si>
  <si>
    <t>22.11.2021.</t>
  </si>
  <si>
    <t>25.11.2021г.</t>
  </si>
  <si>
    <t>расход за ноябрь 2021г.</t>
  </si>
  <si>
    <t>Расход за ноябрь 2021г.</t>
  </si>
  <si>
    <t>расход за декабрь 2021г</t>
  </si>
  <si>
    <t xml:space="preserve">пирожное </t>
  </si>
  <si>
    <t>пирожное айсберг</t>
  </si>
  <si>
    <t>пирожное зебра</t>
  </si>
  <si>
    <t xml:space="preserve">шоколад </t>
  </si>
  <si>
    <t>йогурт нежный</t>
  </si>
  <si>
    <t>йогурт услада</t>
  </si>
  <si>
    <t>ассорти овощное</t>
  </si>
  <si>
    <t>альпненленд</t>
  </si>
  <si>
    <t>альпенленд</t>
  </si>
  <si>
    <t>краусан</t>
  </si>
  <si>
    <t>пирожное ассорти</t>
  </si>
  <si>
    <t>нектар сок 0,2л</t>
  </si>
  <si>
    <t>нектар сок 0,2л ассорти</t>
  </si>
  <si>
    <t>нектар сок 0,2л ябл</t>
  </si>
  <si>
    <t>нектар сок 0,2л добрый</t>
  </si>
  <si>
    <t>колбаса докторская</t>
  </si>
  <si>
    <t>окорочок</t>
  </si>
  <si>
    <t>горошек зел.</t>
  </si>
  <si>
    <t>бисквит вишневый</t>
  </si>
  <si>
    <t>бисквит айсберг</t>
  </si>
  <si>
    <t>бискит пчелка</t>
  </si>
  <si>
    <t>колечки</t>
  </si>
  <si>
    <t>печенье пикник</t>
  </si>
  <si>
    <t>гречка 0,8гр</t>
  </si>
  <si>
    <t>зелень укроп</t>
  </si>
  <si>
    <t>мука5кг</t>
  </si>
  <si>
    <t>шоколад 90гр</t>
  </si>
  <si>
    <t>рулик</t>
  </si>
  <si>
    <t>Яблоко</t>
  </si>
  <si>
    <t>и.о директора ______людофа Н.В.</t>
  </si>
  <si>
    <t>01.12.2021г</t>
  </si>
  <si>
    <t>рис с гуляшом</t>
  </si>
  <si>
    <t>мар.огурцы</t>
  </si>
  <si>
    <t>и.о директора__________Людофа Н.В.</t>
  </si>
  <si>
    <t>и.о директора _______Людофа Н.В.</t>
  </si>
  <si>
    <t>и.о.Директора _______Людофа Н.В.</t>
  </si>
  <si>
    <t>02.12.2021г</t>
  </si>
  <si>
    <t>карт.пюре с горбушой</t>
  </si>
  <si>
    <t>комппот из с/ф</t>
  </si>
  <si>
    <t>с ахар</t>
  </si>
  <si>
    <t>фельдшер</t>
  </si>
  <si>
    <t>и.о директора ____________</t>
  </si>
  <si>
    <t>Директор__________</t>
  </si>
  <si>
    <t>Аюров Б.Б.</t>
  </si>
  <si>
    <t>03.12.2021г</t>
  </si>
  <si>
    <t>салат из зел.горошка с лукрм</t>
  </si>
  <si>
    <t>зел.горошек</t>
  </si>
  <si>
    <t>04.12.2021г</t>
  </si>
  <si>
    <t>отв.рожки с тефтел.</t>
  </si>
  <si>
    <t>нарезка из марин.огурцов</t>
  </si>
  <si>
    <t>06.12.2021г</t>
  </si>
  <si>
    <t>отв.гречка с котлет.</t>
  </si>
  <si>
    <t>07.12.2021г</t>
  </si>
  <si>
    <t>услада</t>
  </si>
  <si>
    <t xml:space="preserve">сок 0,2 </t>
  </si>
  <si>
    <t>08.12.2021г</t>
  </si>
  <si>
    <t>отв.рожки с колбасой</t>
  </si>
  <si>
    <t>09.12.2021г</t>
  </si>
  <si>
    <t>отв.рис с окорочк.</t>
  </si>
  <si>
    <t xml:space="preserve">салат из помидор </t>
  </si>
  <si>
    <t>чай с сахаром и лимон.</t>
  </si>
  <si>
    <t>10.12.2021г</t>
  </si>
  <si>
    <t>суп с макаронными изделиями</t>
  </si>
  <si>
    <t>лапша</t>
  </si>
  <si>
    <t>сок натуральный</t>
  </si>
  <si>
    <t>11.12.2021г</t>
  </si>
  <si>
    <t>ригатоны с тефтелями</t>
  </si>
  <si>
    <t>салат из огурцов</t>
  </si>
  <si>
    <t>отв.рожки</t>
  </si>
  <si>
    <t>спиральки</t>
  </si>
  <si>
    <t>салат из зел.горошка</t>
  </si>
  <si>
    <t>13.12.2021г</t>
  </si>
  <si>
    <t>тефтели с гречкой</t>
  </si>
  <si>
    <t>моркрвь</t>
  </si>
  <si>
    <t>бисквит</t>
  </si>
  <si>
    <t>14.12.2021г</t>
  </si>
  <si>
    <t>нарезка из св.огурцов</t>
  </si>
  <si>
    <t>св.огурцы</t>
  </si>
  <si>
    <t>чай\</t>
  </si>
  <si>
    <t>15.12.2021г</t>
  </si>
  <si>
    <t>плов</t>
  </si>
  <si>
    <t>св. помидоры</t>
  </si>
  <si>
    <t>какао  с молоком</t>
  </si>
  <si>
    <t>16.12.2021г</t>
  </si>
  <si>
    <t>17.12.2021г</t>
  </si>
  <si>
    <t xml:space="preserve">укроп </t>
  </si>
  <si>
    <t>салат из зел.горошка луком</t>
  </si>
  <si>
    <t>18.12.2021г</t>
  </si>
  <si>
    <t>рожки с тефтел.</t>
  </si>
  <si>
    <t>20.12.2021г</t>
  </si>
  <si>
    <t>гречка с колбасой</t>
  </si>
  <si>
    <t>Нарезка из огурцов</t>
  </si>
  <si>
    <t>АмСОШ меню на 16.12.2021г</t>
  </si>
  <si>
    <t>Школа</t>
  </si>
  <si>
    <t>МБОУ "Амитхашинска СОШ" (7-10л)</t>
  </si>
  <si>
    <t>Отд./корп</t>
  </si>
  <si>
    <t>День</t>
  </si>
  <si>
    <t>Прием пищи</t>
  </si>
  <si>
    <t>Раздел</t>
  </si>
  <si>
    <t>№ рец.</t>
  </si>
  <si>
    <t>Блюдо</t>
  </si>
  <si>
    <t>Выход, г</t>
  </si>
  <si>
    <t>Цена</t>
  </si>
  <si>
    <t>Калорийность</t>
  </si>
  <si>
    <t>Белки</t>
  </si>
  <si>
    <t>Жиры</t>
  </si>
  <si>
    <t>Углеводы</t>
  </si>
  <si>
    <t>гор.блюдо</t>
  </si>
  <si>
    <t>№ 425</t>
  </si>
  <si>
    <t>Гречка с колбасой</t>
  </si>
  <si>
    <t>гор.напиток</t>
  </si>
  <si>
    <t>Чай с сахаром</t>
  </si>
  <si>
    <t>хлеб пшеничный</t>
  </si>
  <si>
    <t>закуска</t>
  </si>
  <si>
    <t>нарезка из огурцов</t>
  </si>
  <si>
    <t>фрукты</t>
  </si>
  <si>
    <t>сладкое</t>
  </si>
  <si>
    <t>МБОУ "Амитхашинска СОШ" (11л и старше)</t>
  </si>
  <si>
    <t>20.12.21г</t>
  </si>
  <si>
    <t>№425</t>
  </si>
  <si>
    <t>01.12.21г</t>
  </si>
  <si>
    <t>№246</t>
  </si>
  <si>
    <t>Утверждаю</t>
  </si>
  <si>
    <t>Директор</t>
  </si>
  <si>
    <t>__________</t>
  </si>
  <si>
    <t>02.12.21г</t>
  </si>
  <si>
    <t>№486</t>
  </si>
  <si>
    <t>картофельное пюре с горбушой</t>
  </si>
  <si>
    <t>салат из св.помидор и огурцов</t>
  </si>
  <si>
    <t>салат  овощной</t>
  </si>
  <si>
    <t>_________</t>
  </si>
  <si>
    <t>03.12.21г</t>
  </si>
  <si>
    <t>салат из зеленого горошка с луком</t>
  </si>
  <si>
    <t>04.12.21г</t>
  </si>
  <si>
    <t>№591</t>
  </si>
  <si>
    <t>отв.рожки с тефтелями</t>
  </si>
  <si>
    <t>06.12.21г</t>
  </si>
  <si>
    <t>№608</t>
  </si>
  <si>
    <t>отв.гречка с котлетой</t>
  </si>
  <si>
    <t>07.12.21г</t>
  </si>
  <si>
    <t>чай молоком</t>
  </si>
  <si>
    <t>№197</t>
  </si>
  <si>
    <t>сок 0.2л</t>
  </si>
  <si>
    <t>_______</t>
  </si>
  <si>
    <t>08.12.21г</t>
  </si>
  <si>
    <t>№536</t>
  </si>
  <si>
    <t>09.12.21г</t>
  </si>
  <si>
    <t>отв.рис с окорочками</t>
  </si>
  <si>
    <t>творог со сметаной</t>
  </si>
  <si>
    <t>хол.напиток</t>
  </si>
  <si>
    <t>сок 0,2мл</t>
  </si>
  <si>
    <t>10.12.21г</t>
  </si>
  <si>
    <t>11.12.21г</t>
  </si>
  <si>
    <t>салат из св.огурцов</t>
  </si>
  <si>
    <t>салат  из зеленого горошка лука</t>
  </si>
  <si>
    <t>АмСОШ</t>
  </si>
  <si>
    <t>меню на 13.12.2021г</t>
  </si>
  <si>
    <t>бисквит.пирожное</t>
  </si>
  <si>
    <t>13.12.21г</t>
  </si>
  <si>
    <t>АмСОШ меню на 14.12.2021г</t>
  </si>
  <si>
    <t>14.12.21г</t>
  </si>
  <si>
    <t>АмСОШ меню на 15.12.2021г</t>
  </si>
  <si>
    <t>Плов</t>
  </si>
  <si>
    <t>салат из св.помидор</t>
  </si>
  <si>
    <t xml:space="preserve">бисквит </t>
  </si>
  <si>
    <t>15.12.21г</t>
  </si>
  <si>
    <t>16.12.21г</t>
  </si>
  <si>
    <t>17.12.21г</t>
  </si>
  <si>
    <t>рожки с тефтелями</t>
  </si>
  <si>
    <t>18.12.21г</t>
  </si>
  <si>
    <t>21.12.2021г</t>
  </si>
  <si>
    <t>Какао с молоком</t>
  </si>
  <si>
    <t>22.12.2021г</t>
  </si>
  <si>
    <t>рис с котлетой</t>
  </si>
  <si>
    <t>морков</t>
  </si>
  <si>
    <t>сухофрукты</t>
  </si>
  <si>
    <t>томатная паста</t>
  </si>
  <si>
    <t>компот</t>
  </si>
  <si>
    <t>с/фрукт</t>
  </si>
  <si>
    <t>23.12.2021г</t>
  </si>
  <si>
    <t>Вафли</t>
  </si>
  <si>
    <t>Пирожные Орешник</t>
  </si>
  <si>
    <t>Пряник</t>
  </si>
  <si>
    <t>Амсош меню на 21.12.2021г</t>
  </si>
  <si>
    <t>Банан</t>
  </si>
  <si>
    <t>Апельсин</t>
  </si>
  <si>
    <t>бисквит пирожное</t>
  </si>
  <si>
    <t>Амсош меню на 22.12.2021г</t>
  </si>
  <si>
    <t>22.12.21г</t>
  </si>
  <si>
    <t>21.12.21г</t>
  </si>
  <si>
    <t>№ 225</t>
  </si>
  <si>
    <t>№225</t>
  </si>
  <si>
    <t>Амсош меню на 23.12.2021г</t>
  </si>
  <si>
    <t>23.12.21г</t>
  </si>
  <si>
    <t xml:space="preserve">1-4 кл </t>
  </si>
  <si>
    <t>24.12.2021г</t>
  </si>
  <si>
    <t>рис с сардельками</t>
  </si>
  <si>
    <t>25.12.2021г</t>
  </si>
  <si>
    <t>Амсош меню на 24.12.2021г</t>
  </si>
  <si>
    <t>24.12.21г</t>
  </si>
  <si>
    <t>Амсош меню на 25.12.2021г</t>
  </si>
  <si>
    <t>25.12.21г</t>
  </si>
  <si>
    <t>рожки и тефтелями</t>
  </si>
  <si>
    <t>27.12.2021г</t>
  </si>
  <si>
    <t>рожки с колбасой</t>
  </si>
  <si>
    <t>пирожные</t>
  </si>
  <si>
    <t>28.12.2021г</t>
  </si>
  <si>
    <t>рис с тефтелями</t>
  </si>
  <si>
    <t>Амсош меню на 27.12.2021г</t>
  </si>
  <si>
    <t>27.12.21г</t>
  </si>
  <si>
    <t>рожки с  тефтелями</t>
  </si>
  <si>
    <t>Амсош меню на 28.12.2021г</t>
  </si>
  <si>
    <t>28.12.21г</t>
  </si>
  <si>
    <t>Отчет за декабрь2021г.</t>
  </si>
  <si>
    <t xml:space="preserve"> чай</t>
  </si>
  <si>
    <t>расход за январь 2022г</t>
  </si>
  <si>
    <t>ракушки</t>
  </si>
  <si>
    <t>варенье</t>
  </si>
  <si>
    <t>сыр голланд.</t>
  </si>
  <si>
    <t xml:space="preserve">перловая </t>
  </si>
  <si>
    <t>ост/к</t>
  </si>
  <si>
    <t>ип гергенова</t>
  </si>
  <si>
    <t>бороев</t>
  </si>
  <si>
    <t>сэсэг</t>
  </si>
  <si>
    <t>12.01.2022г</t>
  </si>
  <si>
    <t>зимний</t>
  </si>
  <si>
    <t>отв.рожки с сардельками</t>
  </si>
  <si>
    <t>13.01.2022г</t>
  </si>
  <si>
    <t>отв.рис с котлетой</t>
  </si>
  <si>
    <t>плат</t>
  </si>
  <si>
    <t>АмСОШ меню на 12.01.2022г</t>
  </si>
  <si>
    <t>рожки с сардельками</t>
  </si>
  <si>
    <t>АмСОШ меню на 13.01.2022г</t>
  </si>
  <si>
    <t>14.01.2022г</t>
  </si>
  <si>
    <t>АмСОШ меню на 14.01.2022г</t>
  </si>
  <si>
    <t>№ 536</t>
  </si>
  <si>
    <t>№ 197</t>
  </si>
  <si>
    <t>15.01.2022г</t>
  </si>
  <si>
    <t>салат из зел горошка с луком</t>
  </si>
  <si>
    <t>пюре карт с горбушой</t>
  </si>
  <si>
    <t>нарезка из оурцов марин.</t>
  </si>
  <si>
    <t>пюре картофельное с горбушой</t>
  </si>
  <si>
    <t>№ 91</t>
  </si>
  <si>
    <t>салат из зел.горошка лука</t>
  </si>
  <si>
    <t>бонжур суфле</t>
  </si>
  <si>
    <t>мини рулет</t>
  </si>
  <si>
    <t>раст масло</t>
  </si>
  <si>
    <t>АмСОШ меню на 15.01.2022г</t>
  </si>
  <si>
    <t>бонифати</t>
  </si>
  <si>
    <t>ломтишка</t>
  </si>
  <si>
    <t>альпелла</t>
  </si>
  <si>
    <t>ковис колечки</t>
  </si>
  <si>
    <t>17.01.2022г</t>
  </si>
  <si>
    <t xml:space="preserve">капуста </t>
  </si>
  <si>
    <t>АмСОШ меню на 17.01.2022г</t>
  </si>
  <si>
    <t>18.01.2022г</t>
  </si>
  <si>
    <t>АмСОШ меню на 18.01.2022г</t>
  </si>
  <si>
    <t>№ 632</t>
  </si>
  <si>
    <t>19.01.2022г</t>
  </si>
  <si>
    <t>АмСОШ меню на 19.01.2022г</t>
  </si>
  <si>
    <t>№ 171</t>
  </si>
  <si>
    <t>макаронные изд</t>
  </si>
  <si>
    <t>20.01.2022г</t>
  </si>
  <si>
    <t>салат  из помидор</t>
  </si>
  <si>
    <t>АмСОШ меню на 20.01.2022г</t>
  </si>
  <si>
    <t>чай сахаром</t>
  </si>
  <si>
    <t>21.01.2022г</t>
  </si>
  <si>
    <t>рис с окорочками</t>
  </si>
  <si>
    <t>АмСОШ меню на 21.01.2022г</t>
  </si>
  <si>
    <t>22.01.2022г</t>
  </si>
  <si>
    <t>суп рисовый</t>
  </si>
  <si>
    <t>чай с молокомом</t>
  </si>
  <si>
    <t>ломтишки</t>
  </si>
  <si>
    <t>альпелла печ.</t>
  </si>
  <si>
    <t>салат  из св.огурцов</t>
  </si>
  <si>
    <t>АмСОШ меню на 22.01.2022г</t>
  </si>
  <si>
    <t>печенье альпелла</t>
  </si>
  <si>
    <t xml:space="preserve">морковь </t>
  </si>
  <si>
    <t>апельсины</t>
  </si>
  <si>
    <t>24.01.2022г</t>
  </si>
  <si>
    <t>АмСОШ меню на 24.01.2022г</t>
  </si>
  <si>
    <t>№ 245</t>
  </si>
  <si>
    <t>25.01.2022г</t>
  </si>
  <si>
    <t>рожки с окорочками</t>
  </si>
  <si>
    <t>26.01.2022г</t>
  </si>
  <si>
    <t>АмСОШ меню на 25.01.2022г</t>
  </si>
  <si>
    <t>рулик печенье</t>
  </si>
  <si>
    <t>АмСОШ меню на 26.01.2022г</t>
  </si>
  <si>
    <t>салатиз св.огурцов</t>
  </si>
  <si>
    <t>№ 205</t>
  </si>
  <si>
    <t>аюрова</t>
  </si>
  <si>
    <t>27.01.2022г</t>
  </si>
  <si>
    <t>рис с колбасой</t>
  </si>
  <si>
    <t>АмСОШ меню на 27.01.2022г</t>
  </si>
  <si>
    <t>№ 335</t>
  </si>
  <si>
    <t>28.01.2022г</t>
  </si>
  <si>
    <t>салат  из огурцов и помидор</t>
  </si>
  <si>
    <t>АмСОШ меню на 28.01.2022г</t>
  </si>
  <si>
    <t>салат из огурцов и помидор</t>
  </si>
  <si>
    <t>31.01.2022г</t>
  </si>
  <si>
    <t>нарезка  из огурцов марин.</t>
  </si>
  <si>
    <t>печенье колечки</t>
  </si>
  <si>
    <t>АмСОШ меню на 31.01.2022г</t>
  </si>
  <si>
    <t>Гречка с котлетой</t>
  </si>
  <si>
    <t>нарезка из маринованных огурцов</t>
  </si>
  <si>
    <t>расход за февраль 2022г</t>
  </si>
  <si>
    <t>01.02.2022г</t>
  </si>
  <si>
    <t>салат зел.горошка с луком</t>
  </si>
  <si>
    <t>апелла</t>
  </si>
  <si>
    <t>февраль</t>
  </si>
  <si>
    <t>АмСОШ меню на 01.02.2022г</t>
  </si>
  <si>
    <t>отв.рожки с окорочками</t>
  </si>
  <si>
    <t>апелла печенье</t>
  </si>
  <si>
    <t>салат из зеленого горошка и лука</t>
  </si>
  <si>
    <t>№ 115</t>
  </si>
  <si>
    <t>ост</t>
  </si>
  <si>
    <t>03.02.2022г</t>
  </si>
  <si>
    <t>АмСОШ меню на 03.02.2022г</t>
  </si>
  <si>
    <t>№</t>
  </si>
  <si>
    <t>04.02.2022г</t>
  </si>
  <si>
    <t>рожки с котлетой</t>
  </si>
  <si>
    <t>салат св.помидор огурца</t>
  </si>
  <si>
    <t>АмСОШ меню на 04.02.2022г</t>
  </si>
  <si>
    <t>печенье овсяночка</t>
  </si>
  <si>
    <t xml:space="preserve">конфета богема </t>
  </si>
  <si>
    <t>05.02.2022г</t>
  </si>
  <si>
    <t>АмСОШ меню на 05.02.2022г</t>
  </si>
  <si>
    <t>салат из оурцов и помидор</t>
  </si>
  <si>
    <t>гречка с гуляшом</t>
  </si>
  <si>
    <t>07.02.2022г</t>
  </si>
  <si>
    <t>АмСОШ меню на 07.02.2022г</t>
  </si>
  <si>
    <t>08.02.2022г</t>
  </si>
  <si>
    <t>Щи</t>
  </si>
  <si>
    <t>Мясо</t>
  </si>
  <si>
    <t>карт</t>
  </si>
  <si>
    <t>09.02.2022г</t>
  </si>
  <si>
    <t>АмСОШ меню на 08.02.2022г</t>
  </si>
  <si>
    <t>АмСОШ меню на 09.02.2022г</t>
  </si>
  <si>
    <t>пряники</t>
  </si>
  <si>
    <t>10.02.2022г</t>
  </si>
  <si>
    <t>шпикачки,</t>
  </si>
  <si>
    <t>11.02.2022г</t>
  </si>
  <si>
    <t>АмСОШ меню на 10.02.2022г</t>
  </si>
  <si>
    <t>АмСОШ меню на 11.02.2022г</t>
  </si>
  <si>
    <t>12.02.2022г</t>
  </si>
  <si>
    <t>нарезка из мар.огуццов</t>
  </si>
  <si>
    <t>АмСОШ меню на 12.02.2022г</t>
  </si>
  <si>
    <t>огурцы соленые</t>
  </si>
  <si>
    <t>конфеты ласточка</t>
  </si>
  <si>
    <t>русский бисквит</t>
  </si>
  <si>
    <t>конфеты цитрон</t>
  </si>
  <si>
    <t>14.02.2022г</t>
  </si>
  <si>
    <t>салат зел.горошка и лука</t>
  </si>
  <si>
    <t>АмСОШ меню на 14.02.2022г</t>
  </si>
  <si>
    <t>салат зелного горошка и лука</t>
  </si>
  <si>
    <t>АмСОШ меню на 15.02.2022г</t>
  </si>
  <si>
    <t>гречка с сардельками</t>
  </si>
  <si>
    <t>15.02.2022г</t>
  </si>
  <si>
    <t>шпикачки</t>
  </si>
  <si>
    <t>салат помидор</t>
  </si>
  <si>
    <t>гречка с тефтелями</t>
  </si>
  <si>
    <t>16.02.2022г</t>
  </si>
  <si>
    <t>урпоп</t>
  </si>
  <si>
    <t>АмСОШ меню на 16.02.2022г</t>
  </si>
  <si>
    <t>17.02.2022г</t>
  </si>
  <si>
    <t>АмСОШ меню на 17.02.2022г</t>
  </si>
  <si>
    <t>18.02.2022г</t>
  </si>
  <si>
    <t>салат их св.огурцов</t>
  </si>
  <si>
    <t xml:space="preserve">конфеты ласточка </t>
  </si>
  <si>
    <t>лен буфет конфеты</t>
  </si>
  <si>
    <t>АмСОШ меню на 18.02.2022г</t>
  </si>
  <si>
    <t>19.02.2022г</t>
  </si>
  <si>
    <t>салат моркрвный</t>
  </si>
  <si>
    <t>АмСОШ меню на 19.02.2022г</t>
  </si>
  <si>
    <t>21.02.2022г</t>
  </si>
  <si>
    <t>рожки с тушенкой</t>
  </si>
  <si>
    <t>тушенка</t>
  </si>
  <si>
    <t>говядина тушенка</t>
  </si>
  <si>
    <t>АмСОШ меню на 21.02.2022г</t>
  </si>
  <si>
    <t>22.02.2022г</t>
  </si>
  <si>
    <t>сборная солянка</t>
  </si>
  <si>
    <t>биквит</t>
  </si>
  <si>
    <t>сол.огурцы</t>
  </si>
  <si>
    <t>АмСОШ меню на 22.02.2022г</t>
  </si>
  <si>
    <t>24.02.2022г</t>
  </si>
  <si>
    <t>отв.рис с сардельками</t>
  </si>
  <si>
    <t>АмСОШ меню на 24.02.2022г</t>
  </si>
  <si>
    <t>25.02.2022г</t>
  </si>
  <si>
    <t>отв рожки с окорочками</t>
  </si>
  <si>
    <t>отв перловка с окорочками</t>
  </si>
  <si>
    <t>АмСОШ меню на 25.02.2022г</t>
  </si>
  <si>
    <t>28.02.2022г</t>
  </si>
  <si>
    <t>нарезка  из св.огурцов</t>
  </si>
  <si>
    <t>АмСОШ меню на 28.02.2022г</t>
  </si>
  <si>
    <t>чайс  сахаром</t>
  </si>
  <si>
    <t>март 2022г</t>
  </si>
  <si>
    <t xml:space="preserve">отчет за февраль  </t>
  </si>
  <si>
    <t>2022г</t>
  </si>
  <si>
    <t xml:space="preserve">печенье  </t>
  </si>
  <si>
    <t>сава джем</t>
  </si>
  <si>
    <t>майонез</t>
  </si>
  <si>
    <t>конфеты батон</t>
  </si>
  <si>
    <t>конфеты орех</t>
  </si>
  <si>
    <t>рожки улитка</t>
  </si>
  <si>
    <t>суп набор</t>
  </si>
  <si>
    <t>весенний</t>
  </si>
  <si>
    <t>01.03.2022г</t>
  </si>
  <si>
    <t>АмСОШ меню на 01.03.2022г</t>
  </si>
  <si>
    <t>барни</t>
  </si>
  <si>
    <t>аюрова Т.</t>
  </si>
  <si>
    <t>спк сэсэг</t>
  </si>
  <si>
    <t>02.03.2022г</t>
  </si>
  <si>
    <t>отв.рис с гуляшом</t>
  </si>
  <si>
    <t>АмСОШ меню на 02.03.2022г</t>
  </si>
  <si>
    <t>ед.изм</t>
  </si>
  <si>
    <t>Сумма</t>
  </si>
  <si>
    <t>Перечень оборудований</t>
  </si>
  <si>
    <t>Плита электр.6ти комфорочная  с духовкой</t>
  </si>
  <si>
    <t>Машина кухн.универ.полный комплект насадок</t>
  </si>
  <si>
    <t>шт</t>
  </si>
  <si>
    <t>Весы настольные</t>
  </si>
  <si>
    <t>Весы напольные</t>
  </si>
  <si>
    <t>Мясорубка электрическая</t>
  </si>
  <si>
    <t>Овощерезка электрическая</t>
  </si>
  <si>
    <t>Машина посудомоечная фронтальная</t>
  </si>
  <si>
    <t>Стол предмоечный</t>
  </si>
  <si>
    <t>Сковорода электр.опрокидывающаяся</t>
  </si>
  <si>
    <t>Стелажж для тарелок и стаканов</t>
  </si>
  <si>
    <t>Прилавок для столовых приборов</t>
  </si>
  <si>
    <t>Ларь морозильный</t>
  </si>
  <si>
    <t>Стол обеденный 1500*600*700</t>
  </si>
  <si>
    <t>Стол обеденный 1000*600*700</t>
  </si>
  <si>
    <t>Табурет</t>
  </si>
  <si>
    <t>Стеллаж кухонный 1800*516*1730</t>
  </si>
  <si>
    <t>Стеллаж кухонный 1000*516*1730</t>
  </si>
  <si>
    <t>Стеллаж кухонный 800*416*1730</t>
  </si>
  <si>
    <t>Стол разделочный 1500*600*890</t>
  </si>
  <si>
    <t>Стол разделочный 1000*600*890</t>
  </si>
  <si>
    <t>Подтоварник</t>
  </si>
  <si>
    <t>стол кондитерский</t>
  </si>
  <si>
    <t>стол технологический</t>
  </si>
  <si>
    <t>сушилка для рук</t>
  </si>
  <si>
    <t>Зонт вытяжной</t>
  </si>
  <si>
    <t>Кипятильник электр.непрерывного действия</t>
  </si>
  <si>
    <t>Ванна 1о секционная ( котломойка)</t>
  </si>
  <si>
    <t>Водонагреватель 80л</t>
  </si>
  <si>
    <t>Полка настенная для разделочных досок</t>
  </si>
  <si>
    <t>Подставка для ножей</t>
  </si>
  <si>
    <t>Магнитный держатель для ножей</t>
  </si>
  <si>
    <t xml:space="preserve">раковина  для мытья рук </t>
  </si>
  <si>
    <t xml:space="preserve">Холодильник </t>
  </si>
  <si>
    <t>Шкаф холодильный среднетемпературный</t>
  </si>
  <si>
    <t>Хлеборезка электрическая</t>
  </si>
  <si>
    <t>Тележка каталка для раздачи на 3 полки</t>
  </si>
  <si>
    <t xml:space="preserve">печь конвекционная </t>
  </si>
  <si>
    <t>шкаф для хлеба двери распашные</t>
  </si>
  <si>
    <t>холодильник однокамерный без морозилки</t>
  </si>
  <si>
    <t>стул</t>
  </si>
  <si>
    <t>холодильник для яиц 50,1*107*53,2</t>
  </si>
  <si>
    <t>Наименование</t>
  </si>
  <si>
    <t xml:space="preserve">Тарелка п/п  </t>
  </si>
  <si>
    <t xml:space="preserve">Тарелка десертная </t>
  </si>
  <si>
    <t xml:space="preserve">Кружка </t>
  </si>
  <si>
    <t xml:space="preserve">Ложка чайная </t>
  </si>
  <si>
    <t xml:space="preserve">Ложка столовая </t>
  </si>
  <si>
    <t xml:space="preserve">Вилка столовая </t>
  </si>
  <si>
    <t xml:space="preserve">Салатник </t>
  </si>
  <si>
    <t>Масленка</t>
  </si>
  <si>
    <t>Ножи кухонные</t>
  </si>
  <si>
    <t xml:space="preserve">Ведро Эмаль </t>
  </si>
  <si>
    <t>ковш нерж.стали</t>
  </si>
  <si>
    <t xml:space="preserve">дуршлаг нерж.сталь 9л </t>
  </si>
  <si>
    <t>чайник эмаль</t>
  </si>
  <si>
    <t>разделочные доска( из  дерева)</t>
  </si>
  <si>
    <t>подносы нерж.сталь(индивид)</t>
  </si>
  <si>
    <t>таз нерж  12л</t>
  </si>
  <si>
    <t>кастрюля нерж 12л</t>
  </si>
  <si>
    <t>Заявка</t>
  </si>
  <si>
    <t>Чан 50л</t>
  </si>
  <si>
    <t xml:space="preserve">Чан 40л </t>
  </si>
  <si>
    <t>Чан 20</t>
  </si>
  <si>
    <t>половник</t>
  </si>
  <si>
    <t xml:space="preserve">Хлебница </t>
  </si>
  <si>
    <t>разливные ложки(для соуса)</t>
  </si>
  <si>
    <t>Менажница</t>
  </si>
  <si>
    <t xml:space="preserve">подносы </t>
  </si>
  <si>
    <t>Салфетница</t>
  </si>
  <si>
    <t>Набор для специи</t>
  </si>
  <si>
    <t>03.03.2022г</t>
  </si>
  <si>
    <t>АмСОШ меню на 03.03.2022г</t>
  </si>
  <si>
    <t>04.03.2022г</t>
  </si>
  <si>
    <t>05.03.2022г</t>
  </si>
  <si>
    <t>АмСОШ меню на 04.03.2022г</t>
  </si>
  <si>
    <t>Компот из с/ф</t>
  </si>
  <si>
    <t>АмСОШ меню на 05.03.2022г</t>
  </si>
  <si>
    <t>нарезка из сол.огурцов</t>
  </si>
  <si>
    <t>соленые огурцы</t>
  </si>
  <si>
    <t>09.03.2022г</t>
  </si>
  <si>
    <t>АмСОШ меню на 09.03.2022г</t>
  </si>
  <si>
    <t>нарезка из свежих огурцов</t>
  </si>
  <si>
    <t>АмСОШ меню на 10.03.2022г</t>
  </si>
  <si>
    <t>10.03.2022г</t>
  </si>
  <si>
    <t>чай с лимоном</t>
  </si>
  <si>
    <t>курага</t>
  </si>
  <si>
    <t>изюм</t>
  </si>
  <si>
    <t>мак.изделия отварные</t>
  </si>
  <si>
    <t>Рассольник</t>
  </si>
  <si>
    <t>наименование продуктов</t>
  </si>
  <si>
    <t>АмСОШ меню на 11.03.2022г</t>
  </si>
  <si>
    <t>11.03.2022г</t>
  </si>
  <si>
    <t>рассольник домашний</t>
  </si>
  <si>
    <t>салат их св. помидор</t>
  </si>
  <si>
    <t xml:space="preserve">рис   </t>
  </si>
  <si>
    <t>салат  зел. горошка и лука</t>
  </si>
  <si>
    <t xml:space="preserve">лук </t>
  </si>
  <si>
    <t>салат из б/качан.капусты</t>
  </si>
  <si>
    <t xml:space="preserve">чай с молоком </t>
  </si>
  <si>
    <t>АмСОШ меню на 12.03.2022г</t>
  </si>
  <si>
    <t>12.03.2022г</t>
  </si>
  <si>
    <t>крупа пшеничная</t>
  </si>
  <si>
    <t>салат моркови с изюмом</t>
  </si>
  <si>
    <t xml:space="preserve">отв рожки </t>
  </si>
  <si>
    <t>е</t>
  </si>
  <si>
    <t>АмСОШ меню на 14.03.2022г</t>
  </si>
  <si>
    <t>отв.гречка</t>
  </si>
  <si>
    <t>помидоры порционно</t>
  </si>
  <si>
    <t>№320</t>
  </si>
  <si>
    <t>№349</t>
  </si>
  <si>
    <t>№94</t>
  </si>
  <si>
    <t>14.03.2022г</t>
  </si>
  <si>
    <t>15.03.2022г</t>
  </si>
  <si>
    <t>АмСОШ меню на 15.03.2022г</t>
  </si>
  <si>
    <t>№98</t>
  </si>
  <si>
    <t>№ 350</t>
  </si>
  <si>
    <t>котлеты мясные</t>
  </si>
  <si>
    <t>помидоры порционные</t>
  </si>
  <si>
    <t>№382</t>
  </si>
  <si>
    <t>№60</t>
  </si>
  <si>
    <t xml:space="preserve">отв.рожки </t>
  </si>
  <si>
    <t>окорочка запеченная</t>
  </si>
  <si>
    <t>№309</t>
  </si>
  <si>
    <t>салат витаминный</t>
  </si>
  <si>
    <t>суп крестьянский на мясном бульоне</t>
  </si>
  <si>
    <t>АмСОШ меню на 16.03.2022г</t>
  </si>
  <si>
    <t>16.03.2022г</t>
  </si>
  <si>
    <t>№350</t>
  </si>
  <si>
    <t>№14</t>
  </si>
  <si>
    <t xml:space="preserve">Суп крестьянский </t>
  </si>
  <si>
    <t>Кисель</t>
  </si>
  <si>
    <t>Хлеб пшеничный</t>
  </si>
  <si>
    <t>Масло</t>
  </si>
  <si>
    <t>Салат витаминный</t>
  </si>
  <si>
    <t>Киви</t>
  </si>
  <si>
    <t>Гор.блюдо</t>
  </si>
  <si>
    <t>Гор.напиток</t>
  </si>
  <si>
    <t>Хлеб</t>
  </si>
  <si>
    <t>Закуска</t>
  </si>
  <si>
    <t>Фрукты</t>
  </si>
  <si>
    <t>отв рис</t>
  </si>
  <si>
    <t xml:space="preserve">отв рис </t>
  </si>
  <si>
    <t xml:space="preserve">отварные рожки </t>
  </si>
  <si>
    <t xml:space="preserve"> отварные рожки</t>
  </si>
  <si>
    <t>карт.пюре</t>
  </si>
  <si>
    <t>горбуша запеченая</t>
  </si>
  <si>
    <t>рожок мак.изд</t>
  </si>
  <si>
    <t>пюре картофельное</t>
  </si>
  <si>
    <t>рыба запеченая</t>
  </si>
  <si>
    <t>салат свеклы с курагой</t>
  </si>
  <si>
    <t>напиток шиповника</t>
  </si>
  <si>
    <t>АмСОШ меню на 17.03.2022г</t>
  </si>
  <si>
    <t>17.03.2022г</t>
  </si>
  <si>
    <t>№ 320</t>
  </si>
  <si>
    <t>№ 248</t>
  </si>
  <si>
    <t>№ 349</t>
  </si>
  <si>
    <t>Салат свеклы с курагой</t>
  </si>
  <si>
    <t>Пюре картофельное</t>
  </si>
  <si>
    <t>Рыба запеченая</t>
  </si>
  <si>
    <t>Напиток из шиповника</t>
  </si>
  <si>
    <t>Тушеная капуста с мясом</t>
  </si>
  <si>
    <t>салат из  помидор и огурца</t>
  </si>
  <si>
    <t>АмСОШ меню на 18.03.2022г</t>
  </si>
  <si>
    <t>18.03.2022г</t>
  </si>
  <si>
    <t>тушеная капуста с мясом</t>
  </si>
  <si>
    <t>Салат из помидор и огурца</t>
  </si>
  <si>
    <t>плов из птицы</t>
  </si>
  <si>
    <t>огурец свежий</t>
  </si>
  <si>
    <t>натур.сок</t>
  </si>
  <si>
    <t>натур сок</t>
  </si>
  <si>
    <t>малим</t>
  </si>
  <si>
    <t>АмСОШ меню на 19.03.2022г</t>
  </si>
  <si>
    <t>19.03.2022г</t>
  </si>
  <si>
    <t>№ 321</t>
  </si>
  <si>
    <t>№ 73</t>
  </si>
  <si>
    <t>№ 291</t>
  </si>
  <si>
    <t>Натуральный сок</t>
  </si>
  <si>
    <t>Огурец свежий</t>
  </si>
  <si>
    <t>Мандарины</t>
  </si>
  <si>
    <t>№ 71</t>
  </si>
  <si>
    <t>Барни (пирожное)</t>
  </si>
  <si>
    <t>Лук</t>
  </si>
  <si>
    <t>Картофель</t>
  </si>
  <si>
    <t>Капуста</t>
  </si>
  <si>
    <t>Винегрет</t>
  </si>
  <si>
    <t>АмСОШ меню на 21.03.2022г</t>
  </si>
  <si>
    <t>21.03.2022г</t>
  </si>
  <si>
    <t>№ 87</t>
  </si>
  <si>
    <t>№ 67</t>
  </si>
  <si>
    <t xml:space="preserve">салат моркови  </t>
  </si>
  <si>
    <t>гуляш</t>
  </si>
  <si>
    <t>АмСОШ меню на 22.03.2022г</t>
  </si>
  <si>
    <t>22.03.2022г</t>
  </si>
  <si>
    <t>Мак.изделия отварные</t>
  </si>
  <si>
    <t>Гуляш</t>
  </si>
  <si>
    <t>Чай с лимоном</t>
  </si>
  <si>
    <t>Салат из моркови</t>
  </si>
  <si>
    <t>Сладкое</t>
  </si>
  <si>
    <t>№ 309</t>
  </si>
  <si>
    <t>№302</t>
  </si>
  <si>
    <t>№ 377</t>
  </si>
  <si>
    <t>№ 63</t>
  </si>
  <si>
    <t>рис отварной</t>
  </si>
  <si>
    <t>АмСОШ меню на 23.03.2022г</t>
  </si>
  <si>
    <t>23.03.2022г</t>
  </si>
  <si>
    <t>№ 302</t>
  </si>
  <si>
    <t>№299</t>
  </si>
  <si>
    <t>плюс</t>
  </si>
  <si>
    <t xml:space="preserve">отчет за март  </t>
  </si>
  <si>
    <t>расход за апрель месяц  2022г</t>
  </si>
  <si>
    <t>Март месяц 2022г</t>
  </si>
  <si>
    <t xml:space="preserve">хлеб   </t>
  </si>
  <si>
    <t>апрель 2022г</t>
  </si>
  <si>
    <t>01.04.2022г</t>
  </si>
  <si>
    <t>АмСОШ меню на 01.04.2022г</t>
  </si>
  <si>
    <t>АмСОШ меню на 02.04.2022г</t>
  </si>
  <si>
    <t>02.04.2022г</t>
  </si>
  <si>
    <t>напиток из шиповника</t>
  </si>
  <si>
    <t>АмСОШ меню на 04.04.2022г</t>
  </si>
  <si>
    <t>04.04.2022г</t>
  </si>
  <si>
    <t>салат из капусты</t>
  </si>
  <si>
    <t>АмСОШ меню на 07.04.2022г</t>
  </si>
  <si>
    <t>07.04.2022г</t>
  </si>
  <si>
    <t>№64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</si>
</sst>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00"/>
  </numFmts>
  <fonts count="3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1"/>
      <name val="Arial Cyr"/>
      <family val="2"/>
    </font>
    <font>
      <b/>
      <sz val="11"/>
      <name val="Calibri"/>
      <family val="2"/>
      <charset val="204"/>
      <scheme val="minor"/>
    </font>
    <font>
      <b/>
      <sz val="14"/>
      <color rgb="FF000000"/>
      <name val="Calibri"/>
      <family val="2"/>
    </font>
    <font>
      <b/>
      <sz val="11"/>
      <name val="Arial Cyr"/>
      <charset val="204"/>
    </font>
    <font>
      <sz val="11"/>
      <name val="Arial Cyr"/>
      <family val="2"/>
    </font>
    <font>
      <b/>
      <sz val="10"/>
      <name val="Arial Cyr"/>
      <family val="2"/>
    </font>
    <font>
      <b/>
      <sz val="11"/>
      <name val="Arial"/>
      <family val="2"/>
      <charset val="204"/>
    </font>
    <font>
      <b/>
      <sz val="11"/>
      <name val="Arial Cyr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0"/>
      <name val="Arial Cyr"/>
      <family val="2"/>
      <charset val="204"/>
    </font>
    <font>
      <sz val="10"/>
      <name val="Arial Cyr"/>
      <family val="2"/>
      <charset val="204"/>
    </font>
    <font>
      <sz val="11"/>
      <name val="Arial Cyr"/>
      <charset val="204"/>
    </font>
    <font>
      <b/>
      <sz val="12"/>
      <color theme="1"/>
      <name val="Calibri"/>
      <family val="2"/>
      <charset val="204"/>
      <scheme val="minor"/>
    </font>
    <font>
      <sz val="11"/>
      <color rgb="FF00B05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C00000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color rgb="FFFFC000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88">
    <xf numFmtId="0" fontId="0" fillId="0" borderId="0" xfId="0"/>
    <xf numFmtId="0" fontId="3" fillId="2" borderId="1" xfId="0" applyFont="1" applyFill="1" applyBorder="1" applyAlignment="1">
      <alignment horizontal="center"/>
    </xf>
    <xf numFmtId="0" fontId="4" fillId="2" borderId="2" xfId="0" applyFont="1" applyFill="1" applyBorder="1" applyAlignment="1"/>
    <xf numFmtId="0" fontId="0" fillId="2" borderId="0" xfId="0" applyFill="1"/>
    <xf numFmtId="0" fontId="3" fillId="2" borderId="1" xfId="0" applyFont="1" applyFill="1" applyBorder="1"/>
    <xf numFmtId="0" fontId="0" fillId="0" borderId="1" xfId="0" applyBorder="1"/>
    <xf numFmtId="0" fontId="0" fillId="0" borderId="1" xfId="0" applyFill="1" applyBorder="1"/>
    <xf numFmtId="0" fontId="2" fillId="0" borderId="1" xfId="0" applyFont="1" applyBorder="1"/>
    <xf numFmtId="2" fontId="3" fillId="2" borderId="1" xfId="0" applyNumberFormat="1" applyFont="1" applyFill="1" applyBorder="1" applyAlignment="1"/>
    <xf numFmtId="0" fontId="2" fillId="0" borderId="0" xfId="0" applyFont="1" applyBorder="1"/>
    <xf numFmtId="0" fontId="0" fillId="3" borderId="1" xfId="0" applyFill="1" applyBorder="1"/>
    <xf numFmtId="0" fontId="2" fillId="2" borderId="1" xfId="0" applyFont="1" applyFill="1" applyBorder="1"/>
    <xf numFmtId="0" fontId="0" fillId="3" borderId="0" xfId="0" applyFill="1"/>
    <xf numFmtId="0" fontId="0" fillId="0" borderId="3" xfId="0" applyFill="1" applyBorder="1"/>
    <xf numFmtId="0" fontId="0" fillId="0" borderId="0" xfId="0" applyFill="1" applyBorder="1"/>
    <xf numFmtId="0" fontId="5" fillId="0" borderId="0" xfId="0" applyFont="1"/>
    <xf numFmtId="0" fontId="4" fillId="0" borderId="0" xfId="0" applyFont="1"/>
    <xf numFmtId="0" fontId="6" fillId="0" borderId="0" xfId="0" applyFont="1"/>
    <xf numFmtId="0" fontId="3" fillId="0" borderId="0" xfId="0" applyFont="1" applyFill="1" applyBorder="1"/>
    <xf numFmtId="0" fontId="3" fillId="0" borderId="0" xfId="0" applyFont="1"/>
    <xf numFmtId="0" fontId="7" fillId="0" borderId="0" xfId="0" applyFont="1"/>
    <xf numFmtId="0" fontId="1" fillId="0" borderId="0" xfId="0" applyFont="1"/>
    <xf numFmtId="14" fontId="8" fillId="0" borderId="0" xfId="0" applyNumberFormat="1" applyFont="1"/>
    <xf numFmtId="0" fontId="9" fillId="0" borderId="0" xfId="0" applyFont="1"/>
    <xf numFmtId="0" fontId="7" fillId="0" borderId="0" xfId="0" applyFont="1" applyBorder="1"/>
    <xf numFmtId="0" fontId="7" fillId="0" borderId="0" xfId="0" applyFont="1" applyAlignment="1">
      <alignment horizontal="center"/>
    </xf>
    <xf numFmtId="14" fontId="10" fillId="0" borderId="0" xfId="0" applyNumberFormat="1" applyFont="1"/>
    <xf numFmtId="0" fontId="11" fillId="0" borderId="0" xfId="0" applyFont="1"/>
    <xf numFmtId="0" fontId="10" fillId="0" borderId="0" xfId="0" applyFont="1" applyBorder="1" applyAlignment="1">
      <alignment horizontal="center"/>
    </xf>
    <xf numFmtId="0" fontId="12" fillId="0" borderId="0" xfId="0" applyFont="1"/>
    <xf numFmtId="0" fontId="0" fillId="0" borderId="0" xfId="0" applyBorder="1"/>
    <xf numFmtId="0" fontId="10" fillId="0" borderId="1" xfId="0" applyFont="1" applyBorder="1"/>
    <xf numFmtId="0" fontId="0" fillId="0" borderId="4" xfId="0" applyFont="1" applyBorder="1"/>
    <xf numFmtId="0" fontId="10" fillId="0" borderId="4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3" fillId="0" borderId="5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0" fillId="0" borderId="1" xfId="0" applyFont="1" applyBorder="1"/>
    <xf numFmtId="0" fontId="10" fillId="0" borderId="6" xfId="0" applyFont="1" applyBorder="1"/>
    <xf numFmtId="0" fontId="14" fillId="0" borderId="1" xfId="0" applyFont="1" applyBorder="1"/>
    <xf numFmtId="0" fontId="3" fillId="0" borderId="1" xfId="0" applyFont="1" applyBorder="1"/>
    <xf numFmtId="0" fontId="15" fillId="0" borderId="1" xfId="0" applyFont="1" applyBorder="1"/>
    <xf numFmtId="0" fontId="16" fillId="0" borderId="1" xfId="0" applyFont="1" applyBorder="1"/>
    <xf numFmtId="0" fontId="17" fillId="0" borderId="1" xfId="0" applyFont="1" applyBorder="1"/>
    <xf numFmtId="0" fontId="7" fillId="0" borderId="1" xfId="0" applyFont="1" applyBorder="1"/>
    <xf numFmtId="0" fontId="18" fillId="0" borderId="1" xfId="0" applyFont="1" applyBorder="1"/>
    <xf numFmtId="164" fontId="3" fillId="0" borderId="1" xfId="0" applyNumberFormat="1" applyFont="1" applyBorder="1"/>
    <xf numFmtId="2" fontId="3" fillId="2" borderId="1" xfId="0" applyNumberFormat="1" applyFont="1" applyFill="1" applyBorder="1"/>
    <xf numFmtId="0" fontId="0" fillId="0" borderId="0" xfId="0" applyFont="1" applyBorder="1"/>
    <xf numFmtId="164" fontId="3" fillId="0" borderId="0" xfId="0" applyNumberFormat="1" applyFont="1" applyBorder="1"/>
    <xf numFmtId="2" fontId="3" fillId="2" borderId="0" xfId="0" applyNumberFormat="1" applyFont="1" applyFill="1" applyBorder="1"/>
    <xf numFmtId="0" fontId="0" fillId="0" borderId="0" xfId="0" applyFont="1"/>
    <xf numFmtId="0" fontId="3" fillId="0" borderId="1" xfId="0" applyFont="1" applyFill="1" applyBorder="1"/>
    <xf numFmtId="14" fontId="0" fillId="0" borderId="0" xfId="0" applyNumberFormat="1"/>
    <xf numFmtId="0" fontId="5" fillId="0" borderId="1" xfId="0" applyFont="1" applyBorder="1"/>
    <xf numFmtId="0" fontId="7" fillId="0" borderId="5" xfId="0" applyFont="1" applyBorder="1"/>
    <xf numFmtId="0" fontId="18" fillId="0" borderId="5" xfId="0" applyFont="1" applyBorder="1"/>
    <xf numFmtId="0" fontId="0" fillId="0" borderId="5" xfId="0" applyFont="1" applyBorder="1"/>
    <xf numFmtId="0" fontId="0" fillId="0" borderId="5" xfId="0" applyBorder="1"/>
    <xf numFmtId="0" fontId="19" fillId="0" borderId="1" xfId="0" applyFont="1" applyBorder="1"/>
    <xf numFmtId="16" fontId="0" fillId="0" borderId="0" xfId="0" applyNumberFormat="1"/>
    <xf numFmtId="164" fontId="3" fillId="0" borderId="1" xfId="0" applyNumberFormat="1" applyFont="1" applyFill="1" applyBorder="1"/>
    <xf numFmtId="0" fontId="0" fillId="0" borderId="1" xfId="0" applyFont="1" applyFill="1" applyBorder="1"/>
    <xf numFmtId="2" fontId="2" fillId="2" borderId="1" xfId="0" applyNumberFormat="1" applyFont="1" applyFill="1" applyBorder="1" applyAlignment="1"/>
    <xf numFmtId="0" fontId="2" fillId="0" borderId="0" xfId="0" applyFont="1"/>
    <xf numFmtId="0" fontId="3" fillId="2" borderId="3" xfId="0" applyFont="1" applyFill="1" applyBorder="1"/>
    <xf numFmtId="164" fontId="3" fillId="0" borderId="3" xfId="0" applyNumberFormat="1" applyFont="1" applyFill="1" applyBorder="1"/>
    <xf numFmtId="2" fontId="3" fillId="0" borderId="0" xfId="0" applyNumberFormat="1" applyFont="1"/>
    <xf numFmtId="2" fontId="0" fillId="0" borderId="0" xfId="0" applyNumberFormat="1"/>
    <xf numFmtId="0" fontId="3" fillId="3" borderId="1" xfId="0" applyFont="1" applyFill="1" applyBorder="1"/>
    <xf numFmtId="0" fontId="3" fillId="4" borderId="1" xfId="0" applyFont="1" applyFill="1" applyBorder="1"/>
    <xf numFmtId="0" fontId="20" fillId="2" borderId="1" xfId="0" applyFont="1" applyFill="1" applyBorder="1"/>
    <xf numFmtId="0" fontId="2" fillId="3" borderId="1" xfId="0" applyFont="1" applyFill="1" applyBorder="1"/>
    <xf numFmtId="0" fontId="2" fillId="4" borderId="1" xfId="0" applyFont="1" applyFill="1" applyBorder="1"/>
    <xf numFmtId="0" fontId="2" fillId="6" borderId="1" xfId="0" applyFont="1" applyFill="1" applyBorder="1"/>
    <xf numFmtId="0" fontId="2" fillId="0" borderId="1" xfId="0" applyFont="1" applyFill="1" applyBorder="1"/>
    <xf numFmtId="0" fontId="0" fillId="0" borderId="6" xfId="0" applyBorder="1"/>
    <xf numFmtId="0" fontId="2" fillId="5" borderId="1" xfId="0" applyFont="1" applyFill="1" applyBorder="1"/>
    <xf numFmtId="0" fontId="2" fillId="0" borderId="0" xfId="0" applyFont="1" applyFill="1" applyBorder="1"/>
    <xf numFmtId="0" fontId="3" fillId="2" borderId="0" xfId="0" applyFont="1" applyFill="1" applyBorder="1"/>
    <xf numFmtId="2" fontId="3" fillId="3" borderId="1" xfId="0" applyNumberFormat="1" applyFont="1" applyFill="1" applyBorder="1" applyAlignment="1"/>
    <xf numFmtId="0" fontId="3" fillId="7" borderId="1" xfId="0" applyFont="1" applyFill="1" applyBorder="1"/>
    <xf numFmtId="2" fontId="3" fillId="7" borderId="1" xfId="0" applyNumberFormat="1" applyFont="1" applyFill="1" applyBorder="1" applyAlignment="1"/>
    <xf numFmtId="0" fontId="0" fillId="7" borderId="1" xfId="0" applyFill="1" applyBorder="1"/>
    <xf numFmtId="0" fontId="2" fillId="7" borderId="0" xfId="0" applyFont="1" applyFill="1"/>
    <xf numFmtId="0" fontId="0" fillId="7" borderId="0" xfId="0" applyFill="1"/>
    <xf numFmtId="0" fontId="3" fillId="2" borderId="0" xfId="0" applyFont="1" applyFill="1"/>
    <xf numFmtId="0" fontId="3" fillId="0" borderId="3" xfId="0" applyFont="1" applyFill="1" applyBorder="1"/>
    <xf numFmtId="16" fontId="3" fillId="0" borderId="0" xfId="0" applyNumberFormat="1" applyFont="1"/>
    <xf numFmtId="0" fontId="21" fillId="2" borderId="2" xfId="0" applyFont="1" applyFill="1" applyBorder="1" applyAlignment="1"/>
    <xf numFmtId="0" fontId="3" fillId="0" borderId="6" xfId="0" applyFont="1" applyBorder="1"/>
    <xf numFmtId="0" fontId="20" fillId="2" borderId="5" xfId="0" applyFont="1" applyFill="1" applyBorder="1"/>
    <xf numFmtId="2" fontId="3" fillId="2" borderId="5" xfId="0" applyNumberFormat="1" applyFont="1" applyFill="1" applyBorder="1" applyAlignment="1"/>
    <xf numFmtId="0" fontId="18" fillId="0" borderId="0" xfId="0" applyFont="1" applyBorder="1"/>
    <xf numFmtId="16" fontId="0" fillId="0" borderId="1" xfId="0" applyNumberFormat="1" applyFill="1" applyBorder="1"/>
    <xf numFmtId="0" fontId="10" fillId="0" borderId="7" xfId="0" applyFont="1" applyBorder="1" applyAlignment="1">
      <alignment horizontal="center"/>
    </xf>
    <xf numFmtId="2" fontId="3" fillId="0" borderId="1" xfId="0" applyNumberFormat="1" applyFont="1" applyBorder="1"/>
    <xf numFmtId="2" fontId="3" fillId="0" borderId="3" xfId="0" applyNumberFormat="1" applyFont="1" applyFill="1" applyBorder="1"/>
    <xf numFmtId="2" fontId="3" fillId="0" borderId="0" xfId="0" applyNumberFormat="1" applyFont="1" applyFill="1" applyBorder="1"/>
    <xf numFmtId="2" fontId="0" fillId="0" borderId="0" xfId="0" applyNumberFormat="1" applyFill="1" applyBorder="1"/>
    <xf numFmtId="0" fontId="8" fillId="2" borderId="1" xfId="0" applyFont="1" applyFill="1" applyBorder="1" applyAlignment="1">
      <alignment horizontal="center"/>
    </xf>
    <xf numFmtId="2" fontId="3" fillId="0" borderId="0" xfId="0" applyNumberFormat="1" applyFont="1" applyBorder="1"/>
    <xf numFmtId="2" fontId="0" fillId="0" borderId="1" xfId="0" applyNumberFormat="1" applyBorder="1"/>
    <xf numFmtId="2" fontId="0" fillId="0" borderId="3" xfId="0" applyNumberFormat="1" applyFill="1" applyBorder="1"/>
    <xf numFmtId="0" fontId="0" fillId="2" borderId="1" xfId="0" applyFill="1" applyBorder="1"/>
    <xf numFmtId="2" fontId="0" fillId="2" borderId="1" xfId="0" applyNumberFormat="1" applyFill="1" applyBorder="1"/>
    <xf numFmtId="2" fontId="0" fillId="0" borderId="1" xfId="0" applyNumberFormat="1" applyFill="1" applyBorder="1"/>
    <xf numFmtId="164" fontId="0" fillId="0" borderId="1" xfId="0" applyNumberFormat="1" applyFill="1" applyBorder="1"/>
    <xf numFmtId="165" fontId="0" fillId="0" borderId="1" xfId="0" applyNumberFormat="1" applyFill="1" applyBorder="1"/>
    <xf numFmtId="0" fontId="13" fillId="0" borderId="0" xfId="0" applyFont="1" applyBorder="1" applyAlignment="1">
      <alignment horizontal="center"/>
    </xf>
    <xf numFmtId="0" fontId="3" fillId="0" borderId="0" xfId="0" applyFont="1" applyBorder="1"/>
    <xf numFmtId="0" fontId="5" fillId="0" borderId="0" xfId="0" applyFont="1" applyBorder="1"/>
    <xf numFmtId="0" fontId="4" fillId="0" borderId="0" xfId="0" applyFont="1" applyBorder="1"/>
    <xf numFmtId="0" fontId="6" fillId="0" borderId="0" xfId="0" applyFont="1" applyBorder="1"/>
    <xf numFmtId="0" fontId="1" fillId="0" borderId="0" xfId="0" applyFont="1" applyBorder="1"/>
    <xf numFmtId="16" fontId="3" fillId="2" borderId="1" xfId="0" applyNumberFormat="1" applyFont="1" applyFill="1" applyBorder="1"/>
    <xf numFmtId="165" fontId="0" fillId="0" borderId="0" xfId="0" applyNumberFormat="1"/>
    <xf numFmtId="0" fontId="3" fillId="2" borderId="5" xfId="0" applyFont="1" applyFill="1" applyBorder="1"/>
    <xf numFmtId="2" fontId="3" fillId="2" borderId="1" xfId="0" applyNumberFormat="1" applyFont="1" applyFill="1" applyBorder="1" applyAlignment="1">
      <alignment horizontal="right"/>
    </xf>
    <xf numFmtId="0" fontId="3" fillId="2" borderId="4" xfId="0" applyFont="1" applyFill="1" applyBorder="1" applyAlignment="1"/>
    <xf numFmtId="0" fontId="3" fillId="2" borderId="1" xfId="0" applyFont="1" applyFill="1" applyBorder="1" applyAlignment="1"/>
    <xf numFmtId="0" fontId="3" fillId="2" borderId="1" xfId="0" applyFont="1" applyFill="1" applyBorder="1" applyAlignment="1">
      <alignment horizontal="left"/>
    </xf>
    <xf numFmtId="2" fontId="3" fillId="2" borderId="0" xfId="0" applyNumberFormat="1" applyFont="1" applyFill="1"/>
    <xf numFmtId="2" fontId="3" fillId="2" borderId="5" xfId="0" applyNumberFormat="1" applyFont="1" applyFill="1" applyBorder="1"/>
    <xf numFmtId="2" fontId="0" fillId="0" borderId="6" xfId="0" applyNumberFormat="1" applyBorder="1"/>
    <xf numFmtId="0" fontId="8" fillId="2" borderId="0" xfId="0" applyFont="1" applyFill="1" applyBorder="1"/>
    <xf numFmtId="2" fontId="3" fillId="2" borderId="3" xfId="0" applyNumberFormat="1" applyFont="1" applyFill="1" applyBorder="1"/>
    <xf numFmtId="0" fontId="3" fillId="2" borderId="0" xfId="0" applyFont="1" applyFill="1" applyAlignment="1"/>
    <xf numFmtId="0" fontId="3" fillId="2" borderId="0" xfId="0" applyFont="1" applyFill="1" applyBorder="1" applyAlignment="1"/>
    <xf numFmtId="0" fontId="3" fillId="2" borderId="9" xfId="0" applyFont="1" applyFill="1" applyBorder="1"/>
    <xf numFmtId="1" fontId="3" fillId="2" borderId="0" xfId="0" applyNumberFormat="1" applyFont="1" applyFill="1"/>
    <xf numFmtId="0" fontId="22" fillId="0" borderId="0" xfId="0" applyFont="1"/>
    <xf numFmtId="0" fontId="3" fillId="2" borderId="1" xfId="0" applyFont="1" applyFill="1" applyBorder="1" applyAlignment="1">
      <alignment horizontal="center"/>
    </xf>
    <xf numFmtId="0" fontId="23" fillId="0" borderId="0" xfId="0" applyFont="1"/>
    <xf numFmtId="16" fontId="0" fillId="0" borderId="0" xfId="0" applyNumberFormat="1" applyFill="1" applyBorder="1"/>
    <xf numFmtId="0" fontId="0" fillId="0" borderId="4" xfId="0" applyBorder="1"/>
    <xf numFmtId="0" fontId="2" fillId="2" borderId="1" xfId="0" applyFont="1" applyFill="1" applyBorder="1" applyAlignment="1">
      <alignment horizontal="center"/>
    </xf>
    <xf numFmtId="164" fontId="0" fillId="0" borderId="1" xfId="0" applyNumberFormat="1" applyBorder="1"/>
    <xf numFmtId="0" fontId="2" fillId="0" borderId="5" xfId="0" applyFont="1" applyBorder="1"/>
    <xf numFmtId="0" fontId="0" fillId="0" borderId="10" xfId="0" applyFill="1" applyBorder="1"/>
    <xf numFmtId="0" fontId="0" fillId="0" borderId="5" xfId="0" applyFill="1" applyBorder="1"/>
    <xf numFmtId="0" fontId="13" fillId="0" borderId="11" xfId="0" applyFont="1" applyBorder="1" applyAlignment="1"/>
    <xf numFmtId="0" fontId="13" fillId="0" borderId="0" xfId="0" applyFont="1" applyBorder="1" applyAlignment="1"/>
    <xf numFmtId="0" fontId="0" fillId="0" borderId="0" xfId="0" applyAlignment="1"/>
    <xf numFmtId="0" fontId="0" fillId="0" borderId="11" xfId="0" applyBorder="1" applyAlignment="1"/>
    <xf numFmtId="0" fontId="10" fillId="0" borderId="2" xfId="0" applyFont="1" applyBorder="1" applyAlignment="1">
      <alignment horizontal="center"/>
    </xf>
    <xf numFmtId="0" fontId="1" fillId="0" borderId="2" xfId="0" applyFont="1" applyBorder="1"/>
    <xf numFmtId="2" fontId="0" fillId="0" borderId="0" xfId="0" applyNumberFormat="1" applyBorder="1"/>
    <xf numFmtId="0" fontId="3" fillId="0" borderId="5" xfId="0" applyFont="1" applyBorder="1"/>
    <xf numFmtId="1" fontId="0" fillId="0" borderId="1" xfId="0" applyNumberFormat="1" applyBorder="1"/>
    <xf numFmtId="2" fontId="3" fillId="0" borderId="1" xfId="0" applyNumberFormat="1" applyFont="1" applyFill="1" applyBorder="1"/>
    <xf numFmtId="0" fontId="0" fillId="0" borderId="7" xfId="0" applyBorder="1" applyAlignment="1"/>
    <xf numFmtId="0" fontId="0" fillId="0" borderId="2" xfId="0" applyBorder="1" applyAlignment="1"/>
    <xf numFmtId="0" fontId="3" fillId="2" borderId="8" xfId="0" applyFont="1" applyFill="1" applyBorder="1"/>
    <xf numFmtId="2" fontId="0" fillId="0" borderId="5" xfId="0" applyNumberFormat="1" applyBorder="1"/>
    <xf numFmtId="2" fontId="0" fillId="3" borderId="1" xfId="0" applyNumberFormat="1" applyFill="1" applyBorder="1"/>
    <xf numFmtId="0" fontId="0" fillId="0" borderId="0" xfId="0" applyBorder="1" applyAlignment="1"/>
    <xf numFmtId="0" fontId="0" fillId="3" borderId="0" xfId="0" applyFill="1" applyBorder="1" applyAlignment="1"/>
    <xf numFmtId="0" fontId="0" fillId="0" borderId="0" xfId="0" applyFill="1" applyBorder="1" applyAlignment="1"/>
    <xf numFmtId="2" fontId="0" fillId="0" borderId="0" xfId="0" applyNumberFormat="1" applyBorder="1" applyAlignment="1"/>
    <xf numFmtId="2" fontId="0" fillId="3" borderId="0" xfId="0" applyNumberFormat="1" applyFill="1" applyBorder="1"/>
    <xf numFmtId="2" fontId="2" fillId="0" borderId="0" xfId="0" applyNumberFormat="1" applyFont="1"/>
    <xf numFmtId="2" fontId="3" fillId="2" borderId="8" xfId="0" applyNumberFormat="1" applyFont="1" applyFill="1" applyBorder="1" applyAlignment="1"/>
    <xf numFmtId="2" fontId="3" fillId="2" borderId="0" xfId="0" applyNumberFormat="1" applyFont="1" applyFill="1" applyBorder="1" applyAlignment="1"/>
    <xf numFmtId="1" fontId="24" fillId="2" borderId="1" xfId="0" applyNumberFormat="1" applyFont="1" applyFill="1" applyBorder="1"/>
    <xf numFmtId="0" fontId="0" fillId="0" borderId="8" xfId="0" applyFill="1" applyBorder="1"/>
    <xf numFmtId="0" fontId="0" fillId="0" borderId="8" xfId="0" applyBorder="1"/>
    <xf numFmtId="0" fontId="0" fillId="0" borderId="0" xfId="0" applyFill="1" applyBorder="1" applyProtection="1">
      <protection locked="0"/>
    </xf>
    <xf numFmtId="14" fontId="25" fillId="0" borderId="0" xfId="0" applyNumberFormat="1" applyFont="1" applyFill="1" applyBorder="1" applyAlignment="1">
      <alignment vertical="top" wrapText="1"/>
    </xf>
    <xf numFmtId="0" fontId="22" fillId="0" borderId="1" xfId="0" applyFont="1" applyFill="1" applyBorder="1" applyProtection="1">
      <protection locked="0"/>
    </xf>
    <xf numFmtId="0" fontId="22" fillId="0" borderId="1" xfId="0" applyFont="1" applyFill="1" applyBorder="1" applyAlignment="1" applyProtection="1">
      <protection locked="0"/>
    </xf>
    <xf numFmtId="49" fontId="22" fillId="0" borderId="1" xfId="0" applyNumberFormat="1" applyFont="1" applyFill="1" applyBorder="1" applyProtection="1">
      <protection locked="0"/>
    </xf>
    <xf numFmtId="14" fontId="0" fillId="0" borderId="1" xfId="0" applyNumberFormat="1" applyBorder="1"/>
    <xf numFmtId="0" fontId="0" fillId="0" borderId="1" xfId="0" applyFill="1" applyBorder="1" applyProtection="1">
      <protection locked="0"/>
    </xf>
    <xf numFmtId="0" fontId="0" fillId="0" borderId="1" xfId="0" applyFill="1" applyBorder="1" applyAlignment="1" applyProtection="1">
      <alignment horizontal="center"/>
      <protection locked="0"/>
    </xf>
    <xf numFmtId="0" fontId="0" fillId="0" borderId="1" xfId="0" applyFill="1" applyBorder="1" applyAlignment="1" applyProtection="1">
      <alignment horizontal="left"/>
      <protection locked="0"/>
    </xf>
    <xf numFmtId="9" fontId="0" fillId="0" borderId="1" xfId="0" applyNumberFormat="1" applyFill="1" applyBorder="1" applyProtection="1">
      <protection locked="0"/>
    </xf>
    <xf numFmtId="0" fontId="25" fillId="0" borderId="1" xfId="0" applyFont="1" applyBorder="1" applyAlignment="1">
      <alignment vertical="top" wrapText="1"/>
    </xf>
    <xf numFmtId="0" fontId="25" fillId="0" borderId="1" xfId="0" applyFont="1" applyBorder="1" applyAlignment="1">
      <alignment horizontal="right" vertical="top" wrapText="1"/>
    </xf>
    <xf numFmtId="2" fontId="0" fillId="0" borderId="1" xfId="0" applyNumberFormat="1" applyFill="1" applyBorder="1" applyAlignment="1" applyProtection="1">
      <alignment horizontal="right"/>
      <protection locked="0"/>
    </xf>
    <xf numFmtId="0" fontId="22" fillId="0" borderId="1" xfId="0" applyFont="1" applyFill="1" applyBorder="1" applyAlignment="1" applyProtection="1">
      <alignment horizontal="right"/>
      <protection locked="0"/>
    </xf>
    <xf numFmtId="49" fontId="22" fillId="0" borderId="1" xfId="0" applyNumberFormat="1" applyFont="1" applyFill="1" applyBorder="1" applyAlignment="1" applyProtection="1">
      <alignment horizontal="right"/>
      <protection locked="0"/>
    </xf>
    <xf numFmtId="0" fontId="0" fillId="0" borderId="1" xfId="0" applyFill="1" applyBorder="1" applyAlignment="1" applyProtection="1">
      <alignment horizontal="right"/>
      <protection locked="0"/>
    </xf>
    <xf numFmtId="0" fontId="25" fillId="0" borderId="1" xfId="0" applyFont="1" applyFill="1" applyBorder="1" applyAlignment="1">
      <alignment horizontal="right" vertical="top" wrapText="1"/>
    </xf>
    <xf numFmtId="0" fontId="0" fillId="0" borderId="1" xfId="0" applyBorder="1" applyAlignment="1">
      <alignment horizontal="right"/>
    </xf>
    <xf numFmtId="0" fontId="25" fillId="0" borderId="0" xfId="0" applyFont="1" applyFill="1" applyBorder="1" applyAlignment="1">
      <alignment vertical="top" wrapText="1"/>
    </xf>
    <xf numFmtId="0" fontId="25" fillId="0" borderId="3" xfId="0" applyFont="1" applyFill="1" applyBorder="1" applyAlignment="1">
      <alignment vertical="top" wrapText="1"/>
    </xf>
    <xf numFmtId="0" fontId="25" fillId="0" borderId="1" xfId="0" applyFont="1" applyFill="1" applyBorder="1" applyAlignment="1">
      <alignment vertical="top" wrapText="1"/>
    </xf>
    <xf numFmtId="0" fontId="25" fillId="0" borderId="0" xfId="0" applyFont="1" applyFill="1" applyBorder="1" applyAlignment="1">
      <alignment horizontal="right" vertical="top" wrapText="1"/>
    </xf>
    <xf numFmtId="0" fontId="0" fillId="2" borderId="1" xfId="0" applyFont="1" applyFill="1" applyBorder="1"/>
    <xf numFmtId="2" fontId="0" fillId="2" borderId="1" xfId="0" applyNumberFormat="1" applyFont="1" applyFill="1" applyBorder="1"/>
    <xf numFmtId="2" fontId="0" fillId="2" borderId="0" xfId="0" applyNumberFormat="1" applyFont="1" applyFill="1" applyBorder="1"/>
    <xf numFmtId="2" fontId="2" fillId="2" borderId="1" xfId="0" applyNumberFormat="1" applyFont="1" applyFill="1" applyBorder="1"/>
    <xf numFmtId="1" fontId="0" fillId="2" borderId="1" xfId="0" applyNumberFormat="1" applyFill="1" applyBorder="1"/>
    <xf numFmtId="164" fontId="0" fillId="2" borderId="1" xfId="0" applyNumberFormat="1" applyFill="1" applyBorder="1"/>
    <xf numFmtId="2" fontId="0" fillId="2" borderId="0" xfId="0" applyNumberFormat="1" applyFill="1" applyBorder="1"/>
    <xf numFmtId="1" fontId="0" fillId="0" borderId="0" xfId="0" applyNumberFormat="1"/>
    <xf numFmtId="0" fontId="2" fillId="7" borderId="1" xfId="0" applyFont="1" applyFill="1" applyBorder="1"/>
    <xf numFmtId="2" fontId="2" fillId="0" borderId="1" xfId="0" applyNumberFormat="1" applyFont="1" applyBorder="1"/>
    <xf numFmtId="1" fontId="2" fillId="7" borderId="1" xfId="0" applyNumberFormat="1" applyFont="1" applyFill="1" applyBorder="1"/>
    <xf numFmtId="2" fontId="0" fillId="7" borderId="1" xfId="0" applyNumberFormat="1" applyFill="1" applyBorder="1"/>
    <xf numFmtId="2" fontId="0" fillId="0" borderId="1" xfId="0" applyNumberFormat="1" applyFont="1" applyBorder="1"/>
    <xf numFmtId="164" fontId="0" fillId="0" borderId="1" xfId="0" applyNumberFormat="1" applyFont="1" applyBorder="1"/>
    <xf numFmtId="164" fontId="0" fillId="0" borderId="1" xfId="0" applyNumberFormat="1" applyFont="1" applyFill="1" applyBorder="1"/>
    <xf numFmtId="2" fontId="0" fillId="0" borderId="0" xfId="0" applyNumberFormat="1" applyFont="1" applyBorder="1"/>
    <xf numFmtId="164" fontId="3" fillId="2" borderId="1" xfId="0" applyNumberFormat="1" applyFont="1" applyFill="1" applyBorder="1"/>
    <xf numFmtId="1" fontId="3" fillId="2" borderId="1" xfId="0" applyNumberFormat="1" applyFont="1" applyFill="1" applyBorder="1"/>
    <xf numFmtId="0" fontId="18" fillId="0" borderId="1" xfId="0" applyFont="1" applyFill="1" applyBorder="1"/>
    <xf numFmtId="0" fontId="26" fillId="0" borderId="1" xfId="0" applyFont="1" applyBorder="1" applyAlignment="1">
      <alignment vertical="top" wrapText="1"/>
    </xf>
    <xf numFmtId="0" fontId="2" fillId="0" borderId="8" xfId="0" applyFont="1" applyBorder="1"/>
    <xf numFmtId="0" fontId="2" fillId="0" borderId="5" xfId="0" applyFont="1" applyFill="1" applyBorder="1"/>
    <xf numFmtId="0" fontId="27" fillId="2" borderId="1" xfId="0" applyFont="1" applyFill="1" applyBorder="1"/>
    <xf numFmtId="0" fontId="27" fillId="0" borderId="1" xfId="0" applyFont="1" applyBorder="1"/>
    <xf numFmtId="0" fontId="27" fillId="0" borderId="1" xfId="0" applyFont="1" applyFill="1" applyBorder="1"/>
    <xf numFmtId="0" fontId="2" fillId="2" borderId="5" xfId="0" applyFont="1" applyFill="1" applyBorder="1"/>
    <xf numFmtId="0" fontId="25" fillId="0" borderId="11" xfId="0" applyFont="1" applyFill="1" applyBorder="1" applyAlignment="1">
      <alignment horizontal="right" vertical="top" wrapText="1"/>
    </xf>
    <xf numFmtId="0" fontId="3" fillId="0" borderId="5" xfId="0" applyFont="1" applyFill="1" applyBorder="1"/>
    <xf numFmtId="0" fontId="25" fillId="0" borderId="0" xfId="0" applyFont="1" applyBorder="1" applyAlignment="1">
      <alignment horizontal="right" vertical="top" wrapText="1"/>
    </xf>
    <xf numFmtId="0" fontId="2" fillId="8" borderId="1" xfId="0" applyFont="1" applyFill="1" applyBorder="1"/>
    <xf numFmtId="0" fontId="0" fillId="2" borderId="0" xfId="0" applyFill="1" applyBorder="1"/>
    <xf numFmtId="164" fontId="2" fillId="0" borderId="1" xfId="0" applyNumberFormat="1" applyFont="1" applyBorder="1"/>
    <xf numFmtId="0" fontId="2" fillId="2" borderId="0" xfId="0" applyFont="1" applyFill="1" applyBorder="1"/>
    <xf numFmtId="0" fontId="24" fillId="2" borderId="1" xfId="0" applyFont="1" applyFill="1" applyBorder="1"/>
    <xf numFmtId="0" fontId="3" fillId="0" borderId="10" xfId="0" applyFont="1" applyFill="1" applyBorder="1"/>
    <xf numFmtId="2" fontId="3" fillId="0" borderId="1" xfId="0" applyNumberFormat="1" applyFont="1" applyFill="1" applyBorder="1" applyAlignment="1" applyProtection="1">
      <alignment horizontal="right"/>
      <protection locked="0"/>
    </xf>
    <xf numFmtId="0" fontId="3" fillId="3" borderId="0" xfId="0" applyFont="1" applyFill="1"/>
    <xf numFmtId="164" fontId="3" fillId="0" borderId="8" xfId="0" applyNumberFormat="1" applyFont="1" applyBorder="1"/>
    <xf numFmtId="164" fontId="3" fillId="0" borderId="8" xfId="0" applyNumberFormat="1" applyFont="1" applyFill="1" applyBorder="1"/>
    <xf numFmtId="0" fontId="3" fillId="0" borderId="8" xfId="0" applyFont="1" applyBorder="1"/>
    <xf numFmtId="2" fontId="3" fillId="0" borderId="5" xfId="0" applyNumberFormat="1" applyFont="1" applyBorder="1"/>
    <xf numFmtId="2" fontId="3" fillId="0" borderId="3" xfId="0" applyNumberFormat="1" applyFont="1" applyBorder="1"/>
    <xf numFmtId="0" fontId="3" fillId="2" borderId="10" xfId="0" applyFont="1" applyFill="1" applyBorder="1"/>
    <xf numFmtId="0" fontId="28" fillId="0" borderId="0" xfId="0" applyFont="1"/>
    <xf numFmtId="0" fontId="5" fillId="0" borderId="1" xfId="0" applyFont="1" applyFill="1" applyBorder="1" applyProtection="1">
      <protection locked="0"/>
    </xf>
    <xf numFmtId="9" fontId="5" fillId="0" borderId="1" xfId="0" applyNumberFormat="1" applyFont="1" applyFill="1" applyBorder="1" applyProtection="1">
      <protection locked="0"/>
    </xf>
    <xf numFmtId="0" fontId="27" fillId="3" borderId="1" xfId="0" applyFont="1" applyFill="1" applyBorder="1"/>
    <xf numFmtId="0" fontId="0" fillId="2" borderId="5" xfId="0" applyFill="1" applyBorder="1"/>
    <xf numFmtId="2" fontId="0" fillId="0" borderId="0" xfId="0" applyNumberFormat="1" applyFill="1" applyBorder="1" applyAlignment="1" applyProtection="1">
      <alignment horizontal="right"/>
      <protection locked="0"/>
    </xf>
    <xf numFmtId="0" fontId="2" fillId="3" borderId="0" xfId="0" applyFont="1" applyFill="1"/>
    <xf numFmtId="0" fontId="19" fillId="0" borderId="0" xfId="0" applyFont="1"/>
    <xf numFmtId="0" fontId="5" fillId="0" borderId="1" xfId="0" applyFont="1" applyFill="1" applyBorder="1" applyAlignment="1" applyProtection="1">
      <alignment horizontal="center"/>
      <protection locked="0"/>
    </xf>
    <xf numFmtId="0" fontId="5" fillId="0" borderId="1" xfId="0" applyFont="1" applyFill="1" applyBorder="1" applyAlignment="1" applyProtection="1">
      <alignment horizontal="right"/>
      <protection locked="0"/>
    </xf>
    <xf numFmtId="2" fontId="5" fillId="0" borderId="1" xfId="0" applyNumberFormat="1" applyFont="1" applyFill="1" applyBorder="1" applyAlignment="1" applyProtection="1">
      <alignment horizontal="right"/>
      <protection locked="0"/>
    </xf>
    <xf numFmtId="0" fontId="5" fillId="0" borderId="0" xfId="0" applyFont="1" applyFill="1" applyBorder="1" applyProtection="1">
      <protection locked="0"/>
    </xf>
    <xf numFmtId="0" fontId="0" fillId="2" borderId="6" xfId="0" applyFill="1" applyBorder="1"/>
    <xf numFmtId="0" fontId="0" fillId="0" borderId="12" xfId="0" applyBorder="1"/>
    <xf numFmtId="2" fontId="5" fillId="0" borderId="0" xfId="0" applyNumberFormat="1" applyFont="1" applyFill="1" applyBorder="1" applyAlignment="1" applyProtection="1">
      <alignment horizontal="right"/>
      <protection locked="0"/>
    </xf>
    <xf numFmtId="2" fontId="5" fillId="0" borderId="5" xfId="0" applyNumberFormat="1" applyFont="1" applyFill="1" applyBorder="1" applyAlignment="1" applyProtection="1">
      <alignment horizontal="right"/>
      <protection locked="0"/>
    </xf>
    <xf numFmtId="0" fontId="25" fillId="0" borderId="6" xfId="0" applyFont="1" applyBorder="1" applyAlignment="1">
      <alignment horizontal="right" vertical="top" wrapText="1"/>
    </xf>
    <xf numFmtId="2" fontId="5" fillId="0" borderId="8" xfId="0" applyNumberFormat="1" applyFont="1" applyFill="1" applyBorder="1" applyAlignment="1" applyProtection="1">
      <alignment horizontal="right"/>
      <protection locked="0"/>
    </xf>
    <xf numFmtId="0" fontId="0" fillId="0" borderId="0" xfId="0" applyAlignment="1">
      <alignment horizontal="center"/>
    </xf>
    <xf numFmtId="0" fontId="5" fillId="0" borderId="0" xfId="0" applyFont="1" applyFill="1" applyBorder="1" applyAlignment="1" applyProtection="1">
      <alignment horizontal="center"/>
      <protection locked="0"/>
    </xf>
    <xf numFmtId="14" fontId="25" fillId="0" borderId="0" xfId="0" applyNumberFormat="1" applyFont="1" applyFill="1" applyBorder="1" applyAlignment="1">
      <alignment horizontal="center" vertical="top" wrapText="1"/>
    </xf>
    <xf numFmtId="9" fontId="5" fillId="0" borderId="1" xfId="0" applyNumberFormat="1" applyFont="1" applyFill="1" applyBorder="1" applyAlignment="1" applyProtection="1">
      <alignment horizontal="center"/>
      <protection locked="0"/>
    </xf>
    <xf numFmtId="0" fontId="25" fillId="0" borderId="1" xfId="0" applyFont="1" applyBorder="1" applyAlignment="1">
      <alignment horizontal="center" vertical="top" wrapText="1"/>
    </xf>
    <xf numFmtId="2" fontId="5" fillId="0" borderId="1" xfId="0" applyNumberFormat="1" applyFont="1" applyFill="1" applyBorder="1" applyAlignment="1" applyProtection="1">
      <alignment horizontal="center"/>
      <protection locked="0"/>
    </xf>
    <xf numFmtId="0" fontId="5" fillId="0" borderId="0" xfId="0" applyFont="1" applyAlignment="1">
      <alignment horizontal="center"/>
    </xf>
    <xf numFmtId="0" fontId="5" fillId="0" borderId="1" xfId="0" applyFont="1" applyBorder="1" applyAlignment="1">
      <alignment horizontal="center"/>
    </xf>
    <xf numFmtId="0" fontId="19" fillId="0" borderId="1" xfId="0" applyFont="1" applyFill="1" applyBorder="1" applyAlignment="1" applyProtection="1">
      <alignment horizontal="center"/>
      <protection locked="0"/>
    </xf>
    <xf numFmtId="49" fontId="19" fillId="0" borderId="1" xfId="0" applyNumberFormat="1" applyFont="1" applyFill="1" applyBorder="1" applyAlignment="1" applyProtection="1">
      <alignment horizontal="center"/>
      <protection locked="0"/>
    </xf>
    <xf numFmtId="14" fontId="5" fillId="0" borderId="1" xfId="0" applyNumberFormat="1" applyFont="1" applyBorder="1" applyAlignment="1">
      <alignment horizontal="center"/>
    </xf>
    <xf numFmtId="2" fontId="0" fillId="0" borderId="1" xfId="0" applyNumberFormat="1" applyFill="1" applyBorder="1" applyAlignment="1" applyProtection="1">
      <alignment horizontal="center"/>
      <protection locked="0"/>
    </xf>
    <xf numFmtId="0" fontId="29" fillId="0" borderId="1" xfId="0" applyFont="1" applyBorder="1" applyAlignment="1">
      <alignment horizontal="center"/>
    </xf>
    <xf numFmtId="0" fontId="0" fillId="3" borderId="8" xfId="0" applyFill="1" applyBorder="1"/>
    <xf numFmtId="0" fontId="0" fillId="3" borderId="0" xfId="0" applyFill="1" applyBorder="1"/>
    <xf numFmtId="0" fontId="30" fillId="0" borderId="0" xfId="0" applyFont="1"/>
    <xf numFmtId="2" fontId="0" fillId="0" borderId="0" xfId="0" applyNumberFormat="1" applyFill="1" applyBorder="1" applyAlignment="1" applyProtection="1">
      <alignment horizontal="center"/>
      <protection locked="0"/>
    </xf>
    <xf numFmtId="0" fontId="25" fillId="0" borderId="1" xfId="0" applyFont="1" applyFill="1" applyBorder="1" applyAlignment="1">
      <alignment horizontal="center" vertical="top" wrapText="1"/>
    </xf>
    <xf numFmtId="0" fontId="3" fillId="2" borderId="6" xfId="0" applyFont="1" applyFill="1" applyBorder="1"/>
    <xf numFmtId="0" fontId="3" fillId="2" borderId="12" xfId="0" applyFont="1" applyFill="1" applyBorder="1"/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4" xfId="0" applyBorder="1" applyAlignment="1">
      <alignment horizontal="center"/>
    </xf>
    <xf numFmtId="2" fontId="0" fillId="0" borderId="0" xfId="0" applyNumberFormat="1" applyAlignment="1">
      <alignment horizontal="center"/>
    </xf>
    <xf numFmtId="0" fontId="2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2" xfId="0" applyFont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9" fontId="4" fillId="0" borderId="0" xfId="1" applyFont="1" applyAlignment="1">
      <alignment horizontal="center"/>
    </xf>
    <xf numFmtId="0" fontId="22" fillId="0" borderId="0" xfId="0" applyFont="1" applyAlignment="1">
      <alignment horizontal="center"/>
    </xf>
  </cellXfs>
  <cellStyles count="2">
    <cellStyle name="Обычный" xfId="0" builtinId="0"/>
    <cellStyle name="Процентный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V193"/>
  <sheetViews>
    <sheetView topLeftCell="A70" zoomScale="80" zoomScaleNormal="80" workbookViewId="0">
      <selection activeCell="D101" sqref="D101"/>
    </sheetView>
  </sheetViews>
  <sheetFormatPr defaultRowHeight="15"/>
  <cols>
    <col min="1" max="1" width="6.85546875" customWidth="1"/>
    <col min="2" max="2" width="15.5703125" customWidth="1"/>
    <col min="3" max="3" width="12.5703125" customWidth="1"/>
    <col min="4" max="5" width="11.28515625" customWidth="1"/>
    <col min="6" max="6" width="10" customWidth="1"/>
    <col min="8" max="8" width="10.140625" customWidth="1"/>
    <col min="9" max="10" width="11" customWidth="1"/>
    <col min="11" max="11" width="10.42578125" customWidth="1"/>
    <col min="16" max="16" width="10.42578125" customWidth="1"/>
    <col min="19" max="19" width="9.5703125" customWidth="1"/>
    <col min="22" max="22" width="10.140625" customWidth="1"/>
    <col min="25" max="25" width="10.42578125" customWidth="1"/>
    <col min="31" max="31" width="10" customWidth="1"/>
    <col min="36" max="36" width="11.42578125" customWidth="1"/>
    <col min="39" max="39" width="9.42578125" customWidth="1"/>
    <col min="42" max="42" width="10.140625" customWidth="1"/>
    <col min="43" max="43" width="9.7109375" customWidth="1"/>
    <col min="45" max="45" width="9.7109375" customWidth="1"/>
    <col min="48" max="48" width="10.42578125" customWidth="1"/>
    <col min="49" max="49" width="9.42578125" customWidth="1"/>
    <col min="51" max="51" width="10.140625" customWidth="1"/>
    <col min="54" max="54" width="10.28515625" customWidth="1"/>
    <col min="57" max="57" width="10.42578125" customWidth="1"/>
    <col min="60" max="60" width="10.28515625" customWidth="1"/>
    <col min="62" max="65" width="10.42578125" customWidth="1"/>
    <col min="66" max="67" width="10.7109375" customWidth="1"/>
    <col min="68" max="68" width="18.42578125" customWidth="1"/>
    <col min="71" max="71" width="10.85546875" customWidth="1"/>
    <col min="72" max="72" width="11" customWidth="1"/>
    <col min="74" max="74" width="11.5703125" customWidth="1"/>
  </cols>
  <sheetData>
    <row r="1" spans="1:74" ht="18.75">
      <c r="B1" s="1" t="s">
        <v>0</v>
      </c>
      <c r="C1" s="2" t="s">
        <v>1</v>
      </c>
      <c r="D1" s="3"/>
      <c r="E1" s="3"/>
      <c r="F1">
        <v>220</v>
      </c>
      <c r="G1">
        <v>139</v>
      </c>
      <c r="H1">
        <v>220</v>
      </c>
      <c r="I1">
        <v>139</v>
      </c>
      <c r="K1">
        <v>220</v>
      </c>
      <c r="L1">
        <v>139</v>
      </c>
      <c r="N1">
        <v>128</v>
      </c>
      <c r="AJ1">
        <v>217</v>
      </c>
      <c r="AT1">
        <v>142</v>
      </c>
      <c r="BG1">
        <v>135</v>
      </c>
    </row>
    <row r="2" spans="1:74">
      <c r="B2" s="1" t="s">
        <v>2</v>
      </c>
      <c r="C2" s="1" t="s">
        <v>3</v>
      </c>
      <c r="D2" s="4" t="s">
        <v>4</v>
      </c>
      <c r="E2" s="4"/>
      <c r="F2" s="5" t="s">
        <v>5</v>
      </c>
      <c r="G2" s="5" t="s">
        <v>6</v>
      </c>
      <c r="H2" s="5" t="s">
        <v>5</v>
      </c>
      <c r="I2" s="5" t="s">
        <v>6</v>
      </c>
      <c r="J2" s="5" t="s">
        <v>7</v>
      </c>
      <c r="K2" s="5" t="s">
        <v>5</v>
      </c>
      <c r="L2" s="5" t="s">
        <v>6</v>
      </c>
      <c r="M2" s="5" t="s">
        <v>7</v>
      </c>
      <c r="N2" s="6" t="s">
        <v>6</v>
      </c>
      <c r="O2" s="6" t="s">
        <v>7</v>
      </c>
      <c r="P2" s="6" t="s">
        <v>5</v>
      </c>
      <c r="Q2" s="6" t="s">
        <v>6</v>
      </c>
      <c r="R2" s="6" t="s">
        <v>7</v>
      </c>
      <c r="S2" s="6" t="s">
        <v>75</v>
      </c>
      <c r="T2" s="6" t="s">
        <v>6</v>
      </c>
      <c r="U2" s="6" t="s">
        <v>7</v>
      </c>
      <c r="V2" s="6" t="s">
        <v>5</v>
      </c>
      <c r="W2" s="6" t="s">
        <v>6</v>
      </c>
      <c r="X2" s="6" t="s">
        <v>7</v>
      </c>
      <c r="Y2" s="6" t="s">
        <v>5</v>
      </c>
      <c r="Z2" s="6" t="s">
        <v>6</v>
      </c>
      <c r="AA2" s="6" t="s">
        <v>7</v>
      </c>
      <c r="AB2" s="6" t="s">
        <v>5</v>
      </c>
      <c r="AC2" s="6" t="s">
        <v>6</v>
      </c>
      <c r="AD2" s="6" t="s">
        <v>7</v>
      </c>
      <c r="AE2" s="6" t="s">
        <v>5</v>
      </c>
      <c r="AF2" s="6" t="s">
        <v>6</v>
      </c>
      <c r="AG2" s="6" t="s">
        <v>7</v>
      </c>
      <c r="AH2" s="6" t="s">
        <v>6</v>
      </c>
      <c r="AI2" s="6" t="s">
        <v>7</v>
      </c>
      <c r="AJ2" s="6" t="s">
        <v>5</v>
      </c>
      <c r="AK2" s="6" t="s">
        <v>6</v>
      </c>
      <c r="AL2" s="6" t="s">
        <v>7</v>
      </c>
      <c r="AM2" s="6" t="s">
        <v>5</v>
      </c>
      <c r="AN2" s="6" t="s">
        <v>6</v>
      </c>
      <c r="AO2" s="6" t="s">
        <v>7</v>
      </c>
      <c r="AP2" s="6" t="s">
        <v>5</v>
      </c>
      <c r="AQ2" s="6" t="s">
        <v>6</v>
      </c>
      <c r="AR2" s="6" t="s">
        <v>7</v>
      </c>
      <c r="AS2" s="6" t="s">
        <v>5</v>
      </c>
      <c r="AT2" s="6" t="s">
        <v>6</v>
      </c>
      <c r="AU2" s="6" t="s">
        <v>7</v>
      </c>
      <c r="AV2" s="6" t="s">
        <v>5</v>
      </c>
      <c r="AW2" s="6" t="s">
        <v>6</v>
      </c>
      <c r="AX2" s="6" t="s">
        <v>7</v>
      </c>
      <c r="AY2" s="6" t="s">
        <v>5</v>
      </c>
      <c r="AZ2" s="6" t="s">
        <v>6</v>
      </c>
      <c r="BA2" s="6" t="s">
        <v>7</v>
      </c>
      <c r="BB2" s="6" t="s">
        <v>5</v>
      </c>
      <c r="BC2" s="6" t="s">
        <v>6</v>
      </c>
      <c r="BD2" s="6" t="s">
        <v>7</v>
      </c>
      <c r="BE2" s="6" t="s">
        <v>5</v>
      </c>
      <c r="BF2" s="6" t="s">
        <v>6</v>
      </c>
      <c r="BG2" s="6" t="s">
        <v>7</v>
      </c>
      <c r="BH2" s="6" t="s">
        <v>5</v>
      </c>
      <c r="BI2" s="6" t="s">
        <v>6</v>
      </c>
      <c r="BJ2" s="6" t="s">
        <v>7</v>
      </c>
      <c r="BK2" s="6" t="s">
        <v>5</v>
      </c>
      <c r="BL2" s="6" t="s">
        <v>6</v>
      </c>
      <c r="BM2" s="6" t="s">
        <v>7</v>
      </c>
      <c r="BP2" s="1" t="s">
        <v>2</v>
      </c>
      <c r="BQ2" s="1" t="s">
        <v>3</v>
      </c>
      <c r="BR2" s="4" t="s">
        <v>4</v>
      </c>
      <c r="BS2" s="4"/>
    </row>
    <row r="3" spans="1:74">
      <c r="B3" s="1"/>
      <c r="C3" s="1"/>
      <c r="D3" s="4" t="s">
        <v>8</v>
      </c>
      <c r="E3" s="4" t="s">
        <v>9</v>
      </c>
      <c r="F3" s="5">
        <v>1</v>
      </c>
      <c r="G3" s="5">
        <v>1</v>
      </c>
      <c r="H3" s="5">
        <v>2</v>
      </c>
      <c r="I3" s="5">
        <v>2</v>
      </c>
      <c r="J3" s="5">
        <v>2</v>
      </c>
      <c r="K3" s="5">
        <v>3</v>
      </c>
      <c r="L3" s="5">
        <v>3</v>
      </c>
      <c r="M3" s="5">
        <v>3</v>
      </c>
      <c r="N3" s="5">
        <v>6</v>
      </c>
      <c r="O3" s="5">
        <v>6</v>
      </c>
      <c r="P3" s="6">
        <v>7</v>
      </c>
      <c r="Q3" s="6">
        <v>7</v>
      </c>
      <c r="R3" s="6">
        <v>7</v>
      </c>
      <c r="S3" s="6">
        <v>8</v>
      </c>
      <c r="T3" s="6">
        <v>8</v>
      </c>
      <c r="U3" s="6">
        <v>8</v>
      </c>
      <c r="V3" s="6">
        <v>9</v>
      </c>
      <c r="W3" s="6">
        <v>9</v>
      </c>
      <c r="X3" s="6">
        <v>9</v>
      </c>
      <c r="Y3" s="6">
        <v>10</v>
      </c>
      <c r="Z3" s="6">
        <v>10</v>
      </c>
      <c r="AA3" s="6">
        <v>10</v>
      </c>
      <c r="AB3" s="6">
        <v>13</v>
      </c>
      <c r="AC3" s="6">
        <v>13</v>
      </c>
      <c r="AD3" s="6">
        <v>13</v>
      </c>
      <c r="AE3" s="6">
        <v>14</v>
      </c>
      <c r="AF3" s="6">
        <v>14</v>
      </c>
      <c r="AG3" s="6">
        <v>14</v>
      </c>
      <c r="AH3" s="6">
        <v>15</v>
      </c>
      <c r="AI3" s="6">
        <v>15</v>
      </c>
      <c r="AJ3" s="6">
        <v>16</v>
      </c>
      <c r="AK3" s="6">
        <v>16</v>
      </c>
      <c r="AL3" s="6">
        <v>16</v>
      </c>
      <c r="AM3" s="6">
        <v>20</v>
      </c>
      <c r="AN3" s="6">
        <v>20</v>
      </c>
      <c r="AO3" s="6">
        <v>20</v>
      </c>
      <c r="AP3" s="6">
        <v>21</v>
      </c>
      <c r="AQ3" s="6">
        <v>21</v>
      </c>
      <c r="AR3" s="6">
        <v>21</v>
      </c>
      <c r="AS3" s="6">
        <v>22</v>
      </c>
      <c r="AT3" s="6">
        <v>22</v>
      </c>
      <c r="AU3" s="6">
        <v>22</v>
      </c>
      <c r="AV3" s="6">
        <v>23</v>
      </c>
      <c r="AW3" s="6">
        <v>23</v>
      </c>
      <c r="AX3" s="6">
        <v>23</v>
      </c>
      <c r="AY3" s="6">
        <v>24</v>
      </c>
      <c r="AZ3" s="6">
        <v>24</v>
      </c>
      <c r="BA3" s="6">
        <v>24</v>
      </c>
      <c r="BB3" s="6">
        <v>27</v>
      </c>
      <c r="BC3" s="6">
        <v>27</v>
      </c>
      <c r="BD3" s="6">
        <v>27</v>
      </c>
      <c r="BE3" s="6">
        <v>28</v>
      </c>
      <c r="BF3" s="6">
        <v>28</v>
      </c>
      <c r="BG3" s="6">
        <v>28</v>
      </c>
      <c r="BH3" s="6">
        <v>29</v>
      </c>
      <c r="BI3" s="6">
        <v>29</v>
      </c>
      <c r="BJ3" s="6">
        <v>29</v>
      </c>
      <c r="BK3" s="6">
        <v>30</v>
      </c>
      <c r="BL3" s="6">
        <v>30</v>
      </c>
      <c r="BM3" s="6">
        <v>30</v>
      </c>
      <c r="BP3" s="1"/>
      <c r="BQ3" s="1"/>
      <c r="BR3" s="4" t="s">
        <v>8</v>
      </c>
      <c r="BS3" s="4" t="s">
        <v>9</v>
      </c>
    </row>
    <row r="4" spans="1:74">
      <c r="A4" s="7">
        <v>5</v>
      </c>
      <c r="B4" s="4" t="s">
        <v>10</v>
      </c>
      <c r="C4" s="8">
        <v>65</v>
      </c>
      <c r="D4" s="5">
        <v>5</v>
      </c>
      <c r="E4" s="5">
        <f>D4*C4</f>
        <v>325</v>
      </c>
      <c r="F4" s="5"/>
      <c r="G4" s="5"/>
      <c r="H4" s="5"/>
      <c r="I4" s="5"/>
      <c r="J4" s="5"/>
      <c r="K4" s="5">
        <v>2</v>
      </c>
      <c r="L4" s="5">
        <v>2</v>
      </c>
      <c r="M4" s="5">
        <v>1</v>
      </c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>
        <f t="shared" ref="BN4:BN29" si="0">SUM(F4:BM4)</f>
        <v>5</v>
      </c>
      <c r="BO4">
        <f t="shared" ref="BO4:BO35" si="1">BN4*C4</f>
        <v>325</v>
      </c>
      <c r="BP4" s="11" t="s">
        <v>10</v>
      </c>
      <c r="BQ4" s="8">
        <v>65</v>
      </c>
      <c r="BR4" s="5">
        <f>D4-BN4</f>
        <v>0</v>
      </c>
      <c r="BS4" s="5">
        <f t="shared" ref="BS4:BS33" si="2">BR4*BQ4</f>
        <v>0</v>
      </c>
      <c r="BU4">
        <v>0</v>
      </c>
      <c r="BV4">
        <f t="shared" ref="BV4:BV35" si="3">BU4*BQ4</f>
        <v>0</v>
      </c>
    </row>
    <row r="5" spans="1:74">
      <c r="A5" s="7">
        <v>9</v>
      </c>
      <c r="B5" s="4" t="s">
        <v>11</v>
      </c>
      <c r="C5" s="8">
        <v>110.96</v>
      </c>
      <c r="D5" s="5">
        <v>9</v>
      </c>
      <c r="E5" s="5">
        <f t="shared" ref="E5:E11" si="4">D5*C5</f>
        <v>998.64</v>
      </c>
      <c r="F5" s="5"/>
      <c r="G5" s="5"/>
      <c r="H5" s="5">
        <v>9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>
        <f t="shared" si="0"/>
        <v>9</v>
      </c>
      <c r="BO5">
        <f t="shared" si="1"/>
        <v>998.64</v>
      </c>
      <c r="BP5" s="11" t="s">
        <v>11</v>
      </c>
      <c r="BQ5" s="8">
        <v>110.96</v>
      </c>
      <c r="BR5" s="5">
        <f t="shared" ref="BR5:BR68" si="5">D5-BN5</f>
        <v>0</v>
      </c>
      <c r="BS5" s="5">
        <f t="shared" si="2"/>
        <v>0</v>
      </c>
      <c r="BU5">
        <v>0</v>
      </c>
      <c r="BV5">
        <f t="shared" si="3"/>
        <v>0</v>
      </c>
    </row>
    <row r="6" spans="1:74">
      <c r="A6" s="7">
        <v>6</v>
      </c>
      <c r="B6" s="4" t="s">
        <v>12</v>
      </c>
      <c r="C6" s="8">
        <v>35</v>
      </c>
      <c r="D6" s="5">
        <v>6</v>
      </c>
      <c r="E6" s="5">
        <f t="shared" si="4"/>
        <v>210</v>
      </c>
      <c r="F6" s="5"/>
      <c r="G6" s="5"/>
      <c r="H6" s="5">
        <v>1.5</v>
      </c>
      <c r="I6" s="5"/>
      <c r="J6" s="5"/>
      <c r="K6" s="5"/>
      <c r="L6" s="5"/>
      <c r="M6" s="5"/>
      <c r="N6" s="5">
        <v>1</v>
      </c>
      <c r="O6" s="5"/>
      <c r="P6" s="5">
        <v>1.5</v>
      </c>
      <c r="Q6" s="5">
        <v>1</v>
      </c>
      <c r="R6" s="5"/>
      <c r="S6" s="5"/>
      <c r="T6" s="5"/>
      <c r="U6" s="5"/>
      <c r="V6" s="5">
        <v>1</v>
      </c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>
        <f t="shared" si="0"/>
        <v>6</v>
      </c>
      <c r="BO6">
        <f t="shared" si="1"/>
        <v>210</v>
      </c>
      <c r="BP6" s="11" t="s">
        <v>12</v>
      </c>
      <c r="BQ6" s="8">
        <v>35</v>
      </c>
      <c r="BR6" s="5">
        <f t="shared" si="5"/>
        <v>0</v>
      </c>
      <c r="BS6" s="5">
        <f t="shared" si="2"/>
        <v>0</v>
      </c>
      <c r="BU6">
        <v>0</v>
      </c>
      <c r="BV6">
        <f t="shared" si="3"/>
        <v>0</v>
      </c>
    </row>
    <row r="7" spans="1:74">
      <c r="A7" s="7">
        <v>3</v>
      </c>
      <c r="B7" s="4" t="s">
        <v>13</v>
      </c>
      <c r="C7" s="8">
        <v>130.01</v>
      </c>
      <c r="D7" s="5">
        <v>3</v>
      </c>
      <c r="E7" s="5">
        <f t="shared" si="4"/>
        <v>390.03</v>
      </c>
      <c r="F7" s="5"/>
      <c r="G7" s="5"/>
      <c r="H7" s="5">
        <v>2</v>
      </c>
      <c r="I7" s="5"/>
      <c r="J7" s="5"/>
      <c r="K7" s="5">
        <v>1</v>
      </c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>
        <f t="shared" si="0"/>
        <v>3</v>
      </c>
      <c r="BO7">
        <f t="shared" si="1"/>
        <v>390.03</v>
      </c>
      <c r="BP7" s="11" t="s">
        <v>13</v>
      </c>
      <c r="BQ7" s="8">
        <v>130.01</v>
      </c>
      <c r="BR7" s="5">
        <f t="shared" si="5"/>
        <v>0</v>
      </c>
      <c r="BS7" s="5">
        <f t="shared" si="2"/>
        <v>0</v>
      </c>
      <c r="BU7">
        <v>0</v>
      </c>
      <c r="BV7">
        <f t="shared" si="3"/>
        <v>0</v>
      </c>
    </row>
    <row r="8" spans="1:74">
      <c r="A8" s="7">
        <v>4</v>
      </c>
      <c r="B8" s="4" t="s">
        <v>14</v>
      </c>
      <c r="C8" s="8">
        <v>113.33</v>
      </c>
      <c r="D8" s="5">
        <v>4</v>
      </c>
      <c r="E8" s="5">
        <f t="shared" si="4"/>
        <v>453.32</v>
      </c>
      <c r="F8" s="5"/>
      <c r="G8" s="5"/>
      <c r="H8" s="5">
        <v>1</v>
      </c>
      <c r="I8" s="5">
        <v>1</v>
      </c>
      <c r="J8" s="5"/>
      <c r="K8" s="5"/>
      <c r="L8" s="5"/>
      <c r="M8" s="5"/>
      <c r="N8" s="5">
        <v>1</v>
      </c>
      <c r="O8" s="5"/>
      <c r="P8" s="5">
        <v>1</v>
      </c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>
        <f t="shared" si="0"/>
        <v>4</v>
      </c>
      <c r="BO8">
        <f t="shared" si="1"/>
        <v>453.32</v>
      </c>
      <c r="BP8" s="11" t="s">
        <v>14</v>
      </c>
      <c r="BQ8" s="8">
        <v>113.33</v>
      </c>
      <c r="BR8" s="5">
        <f t="shared" si="5"/>
        <v>0</v>
      </c>
      <c r="BS8" s="5">
        <f t="shared" si="2"/>
        <v>0</v>
      </c>
      <c r="BU8">
        <v>0</v>
      </c>
      <c r="BV8">
        <f t="shared" si="3"/>
        <v>0</v>
      </c>
    </row>
    <row r="9" spans="1:74">
      <c r="A9" s="7">
        <v>36</v>
      </c>
      <c r="B9" s="4" t="s">
        <v>15</v>
      </c>
      <c r="C9" s="8">
        <v>74.900000000000006</v>
      </c>
      <c r="D9" s="5">
        <v>36</v>
      </c>
      <c r="E9" s="5">
        <f t="shared" si="4"/>
        <v>2696.4</v>
      </c>
      <c r="F9" s="5"/>
      <c r="G9" s="5"/>
      <c r="H9" s="5"/>
      <c r="I9" s="5"/>
      <c r="J9" s="5"/>
      <c r="K9" s="5">
        <v>4.5</v>
      </c>
      <c r="L9" s="5">
        <v>2.7</v>
      </c>
      <c r="M9" s="5"/>
      <c r="N9" s="5">
        <v>2.1</v>
      </c>
      <c r="O9" s="5"/>
      <c r="P9" s="5"/>
      <c r="Q9" s="5"/>
      <c r="R9" s="5"/>
      <c r="S9" s="5"/>
      <c r="T9" s="5"/>
      <c r="U9" s="5"/>
      <c r="V9" s="5">
        <v>4.2</v>
      </c>
      <c r="W9" s="5">
        <v>2.5</v>
      </c>
      <c r="X9" s="5"/>
      <c r="Y9" s="5"/>
      <c r="Z9" s="5">
        <v>2.7</v>
      </c>
      <c r="AA9" s="5"/>
      <c r="AB9" s="5"/>
      <c r="AC9" s="5">
        <v>2.7</v>
      </c>
      <c r="AD9" s="5"/>
      <c r="AE9" s="5"/>
      <c r="AF9" s="5"/>
      <c r="AG9" s="5"/>
      <c r="AH9" s="5">
        <v>2.7</v>
      </c>
      <c r="AI9" s="5"/>
      <c r="AJ9" s="5">
        <v>4.2</v>
      </c>
      <c r="AK9" s="5">
        <v>2.7</v>
      </c>
      <c r="AL9" s="5"/>
      <c r="AM9" s="5">
        <v>4.2</v>
      </c>
      <c r="AN9" s="5">
        <v>0.8</v>
      </c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>
        <f t="shared" si="0"/>
        <v>35.999999999999993</v>
      </c>
      <c r="BO9">
        <f t="shared" si="1"/>
        <v>2696.3999999999996</v>
      </c>
      <c r="BP9" s="11" t="s">
        <v>15</v>
      </c>
      <c r="BQ9" s="8">
        <v>74.900000000000006</v>
      </c>
      <c r="BR9" s="5">
        <f t="shared" si="5"/>
        <v>0</v>
      </c>
      <c r="BS9" s="5">
        <f t="shared" si="2"/>
        <v>0</v>
      </c>
      <c r="BU9">
        <v>0</v>
      </c>
      <c r="BV9">
        <f t="shared" si="3"/>
        <v>0</v>
      </c>
    </row>
    <row r="10" spans="1:74">
      <c r="A10" s="7">
        <v>12</v>
      </c>
      <c r="B10" s="4" t="s">
        <v>16</v>
      </c>
      <c r="C10" s="8">
        <v>72</v>
      </c>
      <c r="D10" s="5">
        <v>12</v>
      </c>
      <c r="E10" s="5">
        <f t="shared" si="4"/>
        <v>864</v>
      </c>
      <c r="F10" s="5"/>
      <c r="G10" s="5"/>
      <c r="H10" s="5">
        <v>5</v>
      </c>
      <c r="I10" s="5">
        <v>7</v>
      </c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>
        <f t="shared" si="0"/>
        <v>12</v>
      </c>
      <c r="BO10">
        <f t="shared" si="1"/>
        <v>864</v>
      </c>
      <c r="BP10" s="11" t="s">
        <v>16</v>
      </c>
      <c r="BQ10" s="8">
        <v>72</v>
      </c>
      <c r="BR10" s="5">
        <f t="shared" si="5"/>
        <v>0</v>
      </c>
      <c r="BS10" s="5">
        <f t="shared" si="2"/>
        <v>0</v>
      </c>
      <c r="BU10">
        <v>0</v>
      </c>
      <c r="BV10">
        <f t="shared" si="3"/>
        <v>0</v>
      </c>
    </row>
    <row r="11" spans="1:74">
      <c r="A11" s="7">
        <v>10</v>
      </c>
      <c r="B11" s="4" t="s">
        <v>17</v>
      </c>
      <c r="C11" s="8">
        <v>20</v>
      </c>
      <c r="D11" s="5">
        <v>10</v>
      </c>
      <c r="E11" s="5">
        <f t="shared" si="4"/>
        <v>200</v>
      </c>
      <c r="F11" s="5"/>
      <c r="G11" s="5"/>
      <c r="H11" s="5">
        <v>1</v>
      </c>
      <c r="I11" s="5">
        <v>1</v>
      </c>
      <c r="J11" s="5"/>
      <c r="K11" s="5">
        <v>1</v>
      </c>
      <c r="L11" s="5"/>
      <c r="M11" s="5"/>
      <c r="N11" s="5"/>
      <c r="O11" s="5"/>
      <c r="P11" s="5">
        <v>1</v>
      </c>
      <c r="Q11" s="5"/>
      <c r="R11" s="5"/>
      <c r="S11" s="5">
        <v>1</v>
      </c>
      <c r="T11" s="5">
        <v>1</v>
      </c>
      <c r="U11" s="5"/>
      <c r="V11" s="5"/>
      <c r="W11" s="5"/>
      <c r="X11" s="5"/>
      <c r="Y11" s="5">
        <v>1</v>
      </c>
      <c r="Z11" s="5">
        <v>1</v>
      </c>
      <c r="AA11" s="5"/>
      <c r="AB11" s="5"/>
      <c r="AC11" s="5"/>
      <c r="AD11" s="5"/>
      <c r="AE11" s="5">
        <v>1</v>
      </c>
      <c r="AF11" s="5">
        <v>1</v>
      </c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>
        <f t="shared" si="0"/>
        <v>10</v>
      </c>
      <c r="BO11">
        <f t="shared" si="1"/>
        <v>200</v>
      </c>
      <c r="BP11" s="11" t="s">
        <v>17</v>
      </c>
      <c r="BQ11" s="8">
        <v>20</v>
      </c>
      <c r="BR11" s="5">
        <f t="shared" si="5"/>
        <v>0</v>
      </c>
      <c r="BS11" s="5">
        <f t="shared" si="2"/>
        <v>0</v>
      </c>
      <c r="BU11">
        <v>0</v>
      </c>
      <c r="BV11">
        <f t="shared" si="3"/>
        <v>0</v>
      </c>
    </row>
    <row r="12" spans="1:74">
      <c r="A12" s="9"/>
      <c r="B12" s="4" t="s">
        <v>18</v>
      </c>
      <c r="C12" s="8">
        <v>118.04</v>
      </c>
      <c r="D12" s="75">
        <v>42</v>
      </c>
      <c r="E12" s="5">
        <f t="shared" ref="E12:E68" si="6">D12*C12</f>
        <v>4957.68</v>
      </c>
      <c r="F12" s="5">
        <v>18</v>
      </c>
      <c r="G12" s="5">
        <v>11</v>
      </c>
      <c r="H12" s="5"/>
      <c r="I12" s="5"/>
      <c r="J12" s="5"/>
      <c r="K12" s="5"/>
      <c r="L12" s="5"/>
      <c r="M12" s="5"/>
      <c r="N12" s="5"/>
      <c r="O12" s="5"/>
      <c r="P12" s="5">
        <v>13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>
        <f t="shared" si="0"/>
        <v>42</v>
      </c>
      <c r="BO12">
        <f t="shared" si="1"/>
        <v>4957.68</v>
      </c>
      <c r="BP12" s="11" t="s">
        <v>18</v>
      </c>
      <c r="BQ12" s="8">
        <v>118.04</v>
      </c>
      <c r="BR12" s="5">
        <f t="shared" si="5"/>
        <v>0</v>
      </c>
      <c r="BS12" s="5">
        <f t="shared" si="2"/>
        <v>0</v>
      </c>
      <c r="BU12">
        <v>0</v>
      </c>
      <c r="BV12">
        <f t="shared" si="3"/>
        <v>0</v>
      </c>
    </row>
    <row r="13" spans="1:74">
      <c r="A13" s="9"/>
      <c r="B13" s="4" t="s">
        <v>19</v>
      </c>
      <c r="C13" s="8">
        <v>180.94</v>
      </c>
      <c r="D13" s="6">
        <v>8</v>
      </c>
      <c r="E13" s="5">
        <f t="shared" si="6"/>
        <v>1447.52</v>
      </c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>
        <v>4</v>
      </c>
      <c r="BC13" s="5"/>
      <c r="BD13" s="5"/>
      <c r="BE13" s="5"/>
      <c r="BF13" s="5">
        <v>1</v>
      </c>
      <c r="BG13" s="5"/>
      <c r="BH13" s="5"/>
      <c r="BI13" s="5"/>
      <c r="BJ13" s="5"/>
      <c r="BK13" s="5"/>
      <c r="BL13" s="5">
        <v>2</v>
      </c>
      <c r="BM13" s="5"/>
      <c r="BN13">
        <f t="shared" si="0"/>
        <v>7</v>
      </c>
      <c r="BO13">
        <f t="shared" si="1"/>
        <v>1266.58</v>
      </c>
      <c r="BP13" s="4" t="s">
        <v>19</v>
      </c>
      <c r="BQ13" s="8">
        <v>180.94</v>
      </c>
      <c r="BR13" s="5">
        <f t="shared" si="5"/>
        <v>1</v>
      </c>
      <c r="BS13" s="5">
        <f t="shared" si="2"/>
        <v>180.94</v>
      </c>
      <c r="BT13">
        <v>1</v>
      </c>
      <c r="BU13">
        <v>1</v>
      </c>
      <c r="BV13">
        <f t="shared" si="3"/>
        <v>180.94</v>
      </c>
    </row>
    <row r="14" spans="1:74">
      <c r="A14" s="9"/>
      <c r="B14" s="4" t="s">
        <v>14</v>
      </c>
      <c r="C14" s="8">
        <v>131.06</v>
      </c>
      <c r="D14" s="6">
        <v>9</v>
      </c>
      <c r="E14" s="5">
        <f t="shared" si="6"/>
        <v>1179.54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>
        <v>1</v>
      </c>
      <c r="R14" s="5"/>
      <c r="S14" s="5">
        <v>1</v>
      </c>
      <c r="T14" s="5"/>
      <c r="U14" s="5"/>
      <c r="V14" s="5">
        <v>1</v>
      </c>
      <c r="W14" s="5"/>
      <c r="X14" s="5"/>
      <c r="Y14" s="5">
        <v>1</v>
      </c>
      <c r="Z14" s="5"/>
      <c r="AA14" s="5"/>
      <c r="AB14" s="5">
        <v>1</v>
      </c>
      <c r="AC14" s="5"/>
      <c r="AD14" s="5"/>
      <c r="AE14" s="5"/>
      <c r="AF14" s="5"/>
      <c r="AG14" s="5"/>
      <c r="AH14" s="5"/>
      <c r="AI14" s="5"/>
      <c r="AJ14" s="5">
        <v>1</v>
      </c>
      <c r="AK14" s="5"/>
      <c r="AL14" s="5"/>
      <c r="AM14" s="5">
        <v>2</v>
      </c>
      <c r="AN14" s="5"/>
      <c r="AO14" s="5"/>
      <c r="AP14" s="5"/>
      <c r="AQ14" s="5"/>
      <c r="AR14" s="5"/>
      <c r="AS14" s="5"/>
      <c r="AT14" s="5"/>
      <c r="AU14" s="5"/>
      <c r="AV14" s="5">
        <v>1</v>
      </c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>
        <f t="shared" si="0"/>
        <v>9</v>
      </c>
      <c r="BO14">
        <f t="shared" si="1"/>
        <v>1179.54</v>
      </c>
      <c r="BP14" s="11" t="s">
        <v>14</v>
      </c>
      <c r="BQ14" s="8">
        <v>131.06</v>
      </c>
      <c r="BR14" s="5">
        <f t="shared" si="5"/>
        <v>0</v>
      </c>
      <c r="BS14" s="5">
        <f t="shared" si="2"/>
        <v>0</v>
      </c>
      <c r="BU14">
        <v>0</v>
      </c>
      <c r="BV14">
        <f t="shared" si="3"/>
        <v>0</v>
      </c>
    </row>
    <row r="15" spans="1:74">
      <c r="A15" s="9"/>
      <c r="B15" s="4" t="s">
        <v>20</v>
      </c>
      <c r="C15" s="8">
        <v>52.95</v>
      </c>
      <c r="D15" s="6">
        <v>24</v>
      </c>
      <c r="E15" s="5">
        <f t="shared" si="6"/>
        <v>1270.8000000000002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>
        <v>8</v>
      </c>
      <c r="T15" s="5">
        <v>3</v>
      </c>
      <c r="U15" s="5">
        <v>1</v>
      </c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>
        <v>8</v>
      </c>
      <c r="AZ15" s="5">
        <v>3</v>
      </c>
      <c r="BA15" s="5">
        <v>1</v>
      </c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>
        <f t="shared" si="0"/>
        <v>24</v>
      </c>
      <c r="BO15">
        <f t="shared" si="1"/>
        <v>1270.8000000000002</v>
      </c>
      <c r="BP15" s="11" t="s">
        <v>20</v>
      </c>
      <c r="BQ15" s="8">
        <v>52.95</v>
      </c>
      <c r="BR15" s="5">
        <f t="shared" si="5"/>
        <v>0</v>
      </c>
      <c r="BS15" s="5">
        <f t="shared" si="2"/>
        <v>0</v>
      </c>
      <c r="BU15">
        <v>0</v>
      </c>
      <c r="BV15">
        <f t="shared" si="3"/>
        <v>0</v>
      </c>
    </row>
    <row r="16" spans="1:74">
      <c r="A16" s="9"/>
      <c r="B16" s="4" t="s">
        <v>21</v>
      </c>
      <c r="C16" s="8">
        <v>129.78</v>
      </c>
      <c r="D16" s="6">
        <v>4</v>
      </c>
      <c r="E16" s="5">
        <f t="shared" si="6"/>
        <v>519.12</v>
      </c>
      <c r="F16" s="5"/>
      <c r="G16" s="5"/>
      <c r="H16" s="5"/>
      <c r="I16" s="5"/>
      <c r="J16" s="5"/>
      <c r="K16" s="5"/>
      <c r="L16" s="5">
        <v>4</v>
      </c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>
        <f t="shared" si="0"/>
        <v>4</v>
      </c>
      <c r="BO16">
        <f t="shared" si="1"/>
        <v>519.12</v>
      </c>
      <c r="BP16" s="11" t="s">
        <v>21</v>
      </c>
      <c r="BQ16" s="8">
        <v>129.78</v>
      </c>
      <c r="BR16" s="5">
        <f t="shared" si="5"/>
        <v>0</v>
      </c>
      <c r="BS16" s="5">
        <f t="shared" si="2"/>
        <v>0</v>
      </c>
      <c r="BV16">
        <f t="shared" si="3"/>
        <v>0</v>
      </c>
    </row>
    <row r="17" spans="1:74">
      <c r="A17" s="9"/>
      <c r="B17" s="4" t="s">
        <v>22</v>
      </c>
      <c r="C17" s="8">
        <v>129.78</v>
      </c>
      <c r="D17" s="6">
        <v>4</v>
      </c>
      <c r="E17" s="5">
        <f t="shared" si="6"/>
        <v>519.12</v>
      </c>
      <c r="F17" s="5"/>
      <c r="G17" s="5"/>
      <c r="H17" s="5">
        <v>4</v>
      </c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>
        <f t="shared" si="0"/>
        <v>4</v>
      </c>
      <c r="BO17">
        <f t="shared" si="1"/>
        <v>519.12</v>
      </c>
      <c r="BP17" s="11" t="s">
        <v>22</v>
      </c>
      <c r="BQ17" s="8">
        <v>129.78</v>
      </c>
      <c r="BR17" s="5">
        <f t="shared" si="5"/>
        <v>0</v>
      </c>
      <c r="BS17" s="5">
        <f t="shared" si="2"/>
        <v>0</v>
      </c>
      <c r="BU17">
        <v>0</v>
      </c>
      <c r="BV17">
        <f t="shared" si="3"/>
        <v>0</v>
      </c>
    </row>
    <row r="18" spans="1:74">
      <c r="A18" s="9"/>
      <c r="B18" s="4" t="s">
        <v>23</v>
      </c>
      <c r="C18" s="8">
        <v>48.39</v>
      </c>
      <c r="D18" s="6">
        <v>24</v>
      </c>
      <c r="E18" s="5">
        <f t="shared" si="6"/>
        <v>1161.3600000000001</v>
      </c>
      <c r="F18" s="5"/>
      <c r="G18" s="5"/>
      <c r="H18" s="5"/>
      <c r="I18" s="5"/>
      <c r="J18" s="5"/>
      <c r="K18" s="5">
        <v>7</v>
      </c>
      <c r="L18" s="5">
        <v>4</v>
      </c>
      <c r="M18" s="5">
        <v>1</v>
      </c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>
        <v>8</v>
      </c>
      <c r="AQ18" s="5">
        <v>3</v>
      </c>
      <c r="AR18" s="5">
        <v>1</v>
      </c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>
        <f t="shared" si="0"/>
        <v>24</v>
      </c>
      <c r="BO18">
        <f t="shared" si="1"/>
        <v>1161.3600000000001</v>
      </c>
      <c r="BP18" s="11" t="s">
        <v>23</v>
      </c>
      <c r="BQ18" s="8">
        <v>48.39</v>
      </c>
      <c r="BR18" s="5">
        <f t="shared" si="5"/>
        <v>0</v>
      </c>
      <c r="BS18" s="5">
        <f t="shared" si="2"/>
        <v>0</v>
      </c>
      <c r="BU18">
        <v>0</v>
      </c>
      <c r="BV18">
        <f t="shared" si="3"/>
        <v>0</v>
      </c>
    </row>
    <row r="19" spans="1:74">
      <c r="A19" s="9"/>
      <c r="B19" s="4" t="s">
        <v>24</v>
      </c>
      <c r="C19" s="8">
        <v>129.94999999999999</v>
      </c>
      <c r="D19" s="6">
        <v>48</v>
      </c>
      <c r="E19" s="5">
        <f t="shared" si="6"/>
        <v>6237.5999999999995</v>
      </c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>
        <v>21</v>
      </c>
      <c r="AF19" s="5">
        <v>14</v>
      </c>
      <c r="AG19" s="5">
        <v>4</v>
      </c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>
        <f t="shared" si="0"/>
        <v>39</v>
      </c>
      <c r="BO19">
        <f t="shared" si="1"/>
        <v>5068.0499999999993</v>
      </c>
      <c r="BP19" s="4" t="s">
        <v>24</v>
      </c>
      <c r="BQ19" s="8">
        <v>129.94999999999999</v>
      </c>
      <c r="BR19" s="5">
        <f t="shared" si="5"/>
        <v>9</v>
      </c>
      <c r="BS19" s="5">
        <f t="shared" si="2"/>
        <v>1169.55</v>
      </c>
      <c r="BU19">
        <v>9</v>
      </c>
      <c r="BV19">
        <f t="shared" si="3"/>
        <v>1169.55</v>
      </c>
    </row>
    <row r="20" spans="1:74">
      <c r="A20" s="9"/>
      <c r="B20" s="4" t="s">
        <v>25</v>
      </c>
      <c r="C20" s="8">
        <v>225.95</v>
      </c>
      <c r="D20" s="6">
        <v>30</v>
      </c>
      <c r="E20" s="5">
        <f t="shared" si="6"/>
        <v>6778.5</v>
      </c>
      <c r="F20" s="5"/>
      <c r="G20" s="5"/>
      <c r="H20" s="5"/>
      <c r="I20" s="5"/>
      <c r="J20" s="5"/>
      <c r="K20" s="5">
        <v>4.5</v>
      </c>
      <c r="L20" s="5">
        <v>2.7</v>
      </c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>
        <v>2.7</v>
      </c>
      <c r="AA20" s="5"/>
      <c r="AB20" s="5"/>
      <c r="AC20" s="5"/>
      <c r="AD20" s="5"/>
      <c r="AE20" s="5"/>
      <c r="AF20" s="5"/>
      <c r="AG20" s="5"/>
      <c r="AH20" s="5">
        <v>2.7</v>
      </c>
      <c r="AI20" s="5"/>
      <c r="AJ20" s="5"/>
      <c r="AK20" s="5"/>
      <c r="AL20" s="5"/>
      <c r="AM20" s="5"/>
      <c r="AN20" s="5"/>
      <c r="AO20" s="5"/>
      <c r="AP20" s="5">
        <v>4.3</v>
      </c>
      <c r="AQ20" s="5">
        <v>2.7</v>
      </c>
      <c r="AR20" s="5"/>
      <c r="AS20" s="5"/>
      <c r="AT20" s="5"/>
      <c r="AU20" s="5"/>
      <c r="AV20" s="5">
        <v>4.2</v>
      </c>
      <c r="AW20" s="5">
        <v>2.8</v>
      </c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>
        <v>3.4</v>
      </c>
      <c r="BL20" s="5"/>
      <c r="BM20" s="5"/>
      <c r="BN20">
        <f t="shared" si="0"/>
        <v>30</v>
      </c>
      <c r="BO20">
        <f t="shared" si="1"/>
        <v>6778.5</v>
      </c>
      <c r="BP20" s="4" t="s">
        <v>25</v>
      </c>
      <c r="BQ20" s="8">
        <v>225.95</v>
      </c>
      <c r="BR20" s="5">
        <f t="shared" si="5"/>
        <v>0</v>
      </c>
      <c r="BS20" s="5">
        <f t="shared" si="2"/>
        <v>0</v>
      </c>
      <c r="BV20">
        <f t="shared" si="3"/>
        <v>0</v>
      </c>
    </row>
    <row r="21" spans="1:74">
      <c r="A21" s="9"/>
      <c r="B21" s="4" t="s">
        <v>26</v>
      </c>
      <c r="C21" s="8">
        <v>42.39</v>
      </c>
      <c r="D21" s="6">
        <v>20</v>
      </c>
      <c r="E21" s="5">
        <f t="shared" si="6"/>
        <v>847.8</v>
      </c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>
        <v>12</v>
      </c>
      <c r="W21" s="5">
        <v>8</v>
      </c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>
        <f t="shared" si="0"/>
        <v>20</v>
      </c>
      <c r="BO21">
        <f t="shared" si="1"/>
        <v>847.8</v>
      </c>
      <c r="BP21" s="11" t="s">
        <v>26</v>
      </c>
      <c r="BQ21" s="8">
        <v>42.39</v>
      </c>
      <c r="BR21" s="5">
        <f t="shared" si="5"/>
        <v>0</v>
      </c>
      <c r="BS21" s="5">
        <f t="shared" si="2"/>
        <v>0</v>
      </c>
      <c r="BV21">
        <f t="shared" si="3"/>
        <v>0</v>
      </c>
    </row>
    <row r="22" spans="1:74">
      <c r="A22" s="9"/>
      <c r="B22" s="4" t="s">
        <v>27</v>
      </c>
      <c r="C22" s="8">
        <v>217.89</v>
      </c>
      <c r="D22" s="6">
        <v>45</v>
      </c>
      <c r="E22" s="5">
        <f t="shared" si="6"/>
        <v>9805.0499999999993</v>
      </c>
      <c r="F22" s="5"/>
      <c r="G22" s="5"/>
      <c r="H22" s="5">
        <v>22.6</v>
      </c>
      <c r="I22" s="5">
        <v>16.8</v>
      </c>
      <c r="J22" s="5">
        <v>5.6</v>
      </c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>
        <f t="shared" si="0"/>
        <v>45.000000000000007</v>
      </c>
      <c r="BO22">
        <f t="shared" si="1"/>
        <v>9805.0500000000011</v>
      </c>
      <c r="BP22" s="11" t="s">
        <v>27</v>
      </c>
      <c r="BQ22" s="8">
        <v>217.89</v>
      </c>
      <c r="BR22" s="5">
        <f t="shared" si="5"/>
        <v>0</v>
      </c>
      <c r="BS22" s="5">
        <f t="shared" si="2"/>
        <v>0</v>
      </c>
      <c r="BV22">
        <f t="shared" si="3"/>
        <v>0</v>
      </c>
    </row>
    <row r="23" spans="1:74">
      <c r="A23" s="9"/>
      <c r="B23" s="4" t="s">
        <v>28</v>
      </c>
      <c r="C23" s="8">
        <v>103.43</v>
      </c>
      <c r="D23" s="6">
        <v>50</v>
      </c>
      <c r="E23" s="5">
        <f t="shared" si="6"/>
        <v>5171.5</v>
      </c>
      <c r="F23" s="5"/>
      <c r="G23" s="5"/>
      <c r="H23" s="5"/>
      <c r="I23" s="5">
        <v>1.5</v>
      </c>
      <c r="J23" s="5">
        <v>3</v>
      </c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>
        <v>10.6</v>
      </c>
      <c r="W23" s="5">
        <v>6.7</v>
      </c>
      <c r="X23" s="5">
        <v>3</v>
      </c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>
        <v>10.9</v>
      </c>
      <c r="AK23" s="5">
        <v>6.9</v>
      </c>
      <c r="AL23" s="5">
        <v>3</v>
      </c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>
        <v>4.4000000000000004</v>
      </c>
      <c r="BE23" s="5"/>
      <c r="BF23" s="5"/>
      <c r="BG23" s="5"/>
      <c r="BH23" s="5"/>
      <c r="BI23" s="5"/>
      <c r="BJ23" s="5"/>
      <c r="BK23" s="5"/>
      <c r="BL23" s="5"/>
      <c r="BM23" s="5"/>
      <c r="BN23">
        <f t="shared" si="0"/>
        <v>50</v>
      </c>
      <c r="BO23">
        <f t="shared" si="1"/>
        <v>5171.5</v>
      </c>
      <c r="BP23" s="77" t="s">
        <v>28</v>
      </c>
      <c r="BQ23" s="8">
        <v>103.43</v>
      </c>
      <c r="BR23" s="5">
        <f t="shared" si="5"/>
        <v>0</v>
      </c>
      <c r="BS23" s="5">
        <f t="shared" si="2"/>
        <v>0</v>
      </c>
      <c r="BV23">
        <f t="shared" si="3"/>
        <v>0</v>
      </c>
    </row>
    <row r="24" spans="1:74">
      <c r="A24" s="9"/>
      <c r="B24" s="4" t="s">
        <v>29</v>
      </c>
      <c r="C24" s="8">
        <v>71.25</v>
      </c>
      <c r="D24" s="6">
        <v>50</v>
      </c>
      <c r="E24" s="5">
        <f t="shared" si="6"/>
        <v>3562.5</v>
      </c>
      <c r="F24" s="5"/>
      <c r="G24" s="5"/>
      <c r="H24" s="5"/>
      <c r="I24" s="5"/>
      <c r="J24" s="5"/>
      <c r="K24" s="5"/>
      <c r="L24" s="5"/>
      <c r="M24" s="5"/>
      <c r="N24" s="5">
        <v>6.4</v>
      </c>
      <c r="O24" s="5">
        <v>9</v>
      </c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>
        <v>5.5</v>
      </c>
      <c r="AC24" s="5">
        <v>6.8</v>
      </c>
      <c r="AD24" s="5">
        <v>3</v>
      </c>
      <c r="AE24" s="5"/>
      <c r="AF24" s="5"/>
      <c r="AG24" s="5"/>
      <c r="AH24" s="5"/>
      <c r="AI24" s="5"/>
      <c r="AJ24" s="5"/>
      <c r="AK24" s="5"/>
      <c r="AL24" s="5"/>
      <c r="AM24" s="5">
        <v>11.7</v>
      </c>
      <c r="AN24" s="5">
        <v>6.9</v>
      </c>
      <c r="AO24" s="5">
        <v>0.7</v>
      </c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>
        <f t="shared" si="0"/>
        <v>50</v>
      </c>
      <c r="BO24">
        <f t="shared" si="1"/>
        <v>3562.5</v>
      </c>
      <c r="BP24" s="11" t="s">
        <v>29</v>
      </c>
      <c r="BQ24" s="8">
        <v>71.25</v>
      </c>
      <c r="BR24" s="5">
        <f t="shared" si="5"/>
        <v>0</v>
      </c>
      <c r="BS24" s="5">
        <f t="shared" si="2"/>
        <v>0</v>
      </c>
      <c r="BV24">
        <f t="shared" si="3"/>
        <v>0</v>
      </c>
    </row>
    <row r="25" spans="1:74">
      <c r="A25" s="9"/>
      <c r="B25" s="4" t="s">
        <v>12</v>
      </c>
      <c r="C25" s="8">
        <v>34.32</v>
      </c>
      <c r="D25" s="6">
        <v>20</v>
      </c>
      <c r="E25" s="5">
        <f t="shared" si="6"/>
        <v>686.4</v>
      </c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>
        <v>1.5</v>
      </c>
      <c r="AK25" s="5"/>
      <c r="AL25" s="5"/>
      <c r="AM25" s="5">
        <v>1.5</v>
      </c>
      <c r="AN25" s="5">
        <v>1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>
        <v>0.5</v>
      </c>
      <c r="BC25" s="5">
        <v>0.5</v>
      </c>
      <c r="BD25" s="5"/>
      <c r="BE25" s="5"/>
      <c r="BF25" s="5"/>
      <c r="BG25" s="5"/>
      <c r="BH25" s="5"/>
      <c r="BI25" s="5"/>
      <c r="BJ25" s="5"/>
      <c r="BK25" s="5"/>
      <c r="BL25" s="5"/>
      <c r="BM25" s="5"/>
      <c r="BN25">
        <f t="shared" si="0"/>
        <v>5</v>
      </c>
      <c r="BO25">
        <f t="shared" si="1"/>
        <v>171.6</v>
      </c>
      <c r="BP25" s="4" t="s">
        <v>12</v>
      </c>
      <c r="BQ25" s="8">
        <v>34.32</v>
      </c>
      <c r="BR25" s="5">
        <f t="shared" si="5"/>
        <v>15</v>
      </c>
      <c r="BS25" s="5">
        <f t="shared" si="2"/>
        <v>514.79999999999995</v>
      </c>
      <c r="BU25">
        <v>15</v>
      </c>
      <c r="BV25">
        <f t="shared" si="3"/>
        <v>514.79999999999995</v>
      </c>
    </row>
    <row r="26" spans="1:74">
      <c r="A26" s="9"/>
      <c r="B26" s="4" t="s">
        <v>12</v>
      </c>
      <c r="C26" s="8">
        <v>37.96</v>
      </c>
      <c r="D26" s="6">
        <v>5</v>
      </c>
      <c r="E26" s="5">
        <f t="shared" si="6"/>
        <v>189.8</v>
      </c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>
        <v>1</v>
      </c>
      <c r="X26" s="5"/>
      <c r="Y26" s="5">
        <v>1.5</v>
      </c>
      <c r="Z26" s="5">
        <v>1</v>
      </c>
      <c r="AA26" s="5"/>
      <c r="AB26" s="5">
        <v>1</v>
      </c>
      <c r="AC26" s="5"/>
      <c r="AD26" s="5"/>
      <c r="AE26" s="5"/>
      <c r="AF26" s="5"/>
      <c r="AG26" s="5"/>
      <c r="AH26" s="5"/>
      <c r="AI26" s="5"/>
      <c r="AJ26" s="5"/>
      <c r="AK26" s="5">
        <v>0.5</v>
      </c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>
        <f t="shared" si="0"/>
        <v>5</v>
      </c>
      <c r="BO26">
        <f t="shared" si="1"/>
        <v>189.8</v>
      </c>
      <c r="BP26" s="11" t="s">
        <v>12</v>
      </c>
      <c r="BQ26" s="8">
        <v>37.96</v>
      </c>
      <c r="BR26" s="5">
        <f t="shared" si="5"/>
        <v>0</v>
      </c>
      <c r="BS26" s="5">
        <f t="shared" si="2"/>
        <v>0</v>
      </c>
      <c r="BU26">
        <v>0</v>
      </c>
      <c r="BV26">
        <f t="shared" si="3"/>
        <v>0</v>
      </c>
    </row>
    <row r="27" spans="1:74">
      <c r="A27" s="9"/>
      <c r="B27" s="4" t="s">
        <v>15</v>
      </c>
      <c r="C27" s="8">
        <v>69.16</v>
      </c>
      <c r="D27" s="6">
        <v>50</v>
      </c>
      <c r="E27" s="5">
        <f t="shared" si="6"/>
        <v>3458</v>
      </c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>
        <v>1.9</v>
      </c>
      <c r="AO27" s="5"/>
      <c r="AP27" s="5">
        <v>4.3</v>
      </c>
      <c r="AQ27" s="5">
        <v>2.7</v>
      </c>
      <c r="AR27" s="5"/>
      <c r="AS27" s="5"/>
      <c r="AT27" s="5"/>
      <c r="AU27" s="5"/>
      <c r="AV27" s="5">
        <v>4.2</v>
      </c>
      <c r="AW27" s="5">
        <v>2.8</v>
      </c>
      <c r="AX27" s="5"/>
      <c r="AY27" s="5"/>
      <c r="AZ27" s="5">
        <v>2.1</v>
      </c>
      <c r="BA27" s="5">
        <v>1</v>
      </c>
      <c r="BB27" s="5"/>
      <c r="BC27" s="5"/>
      <c r="BD27" s="5"/>
      <c r="BE27" s="5">
        <v>4.3</v>
      </c>
      <c r="BF27" s="5">
        <v>2.7</v>
      </c>
      <c r="BG27" s="5">
        <v>0.5</v>
      </c>
      <c r="BH27" s="5"/>
      <c r="BI27" s="5"/>
      <c r="BJ27" s="5"/>
      <c r="BK27" s="5">
        <v>4.3</v>
      </c>
      <c r="BL27" s="5">
        <v>2.7</v>
      </c>
      <c r="BM27" s="5"/>
      <c r="BN27">
        <f t="shared" si="0"/>
        <v>33.5</v>
      </c>
      <c r="BO27">
        <f t="shared" si="1"/>
        <v>2316.8599999999997</v>
      </c>
      <c r="BP27" s="4" t="s">
        <v>15</v>
      </c>
      <c r="BQ27" s="8">
        <v>69.16</v>
      </c>
      <c r="BR27" s="5">
        <f t="shared" si="5"/>
        <v>16.5</v>
      </c>
      <c r="BS27" s="5">
        <f t="shared" si="2"/>
        <v>1141.1399999999999</v>
      </c>
      <c r="BT27">
        <v>0.4</v>
      </c>
      <c r="BU27">
        <v>16.5</v>
      </c>
      <c r="BV27">
        <f t="shared" si="3"/>
        <v>1141.1399999999999</v>
      </c>
    </row>
    <row r="28" spans="1:74">
      <c r="A28" s="9"/>
      <c r="B28" s="4" t="s">
        <v>30</v>
      </c>
      <c r="C28" s="8">
        <v>323.35000000000002</v>
      </c>
      <c r="D28" s="6">
        <v>7</v>
      </c>
      <c r="E28" s="5">
        <f t="shared" si="6"/>
        <v>2263.4500000000003</v>
      </c>
      <c r="F28" s="5"/>
      <c r="G28" s="5"/>
      <c r="H28" s="5"/>
      <c r="I28" s="5"/>
      <c r="J28" s="5"/>
      <c r="K28" s="5"/>
      <c r="L28" s="5"/>
      <c r="M28" s="5"/>
      <c r="N28" s="5"/>
      <c r="O28" s="5"/>
      <c r="P28" s="5">
        <v>6.6</v>
      </c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>
        <v>0.4</v>
      </c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>
        <f t="shared" si="0"/>
        <v>7</v>
      </c>
      <c r="BO28">
        <f t="shared" si="1"/>
        <v>2263.4500000000003</v>
      </c>
      <c r="BP28" s="11" t="s">
        <v>30</v>
      </c>
      <c r="BQ28" s="8">
        <v>323.35000000000002</v>
      </c>
      <c r="BR28" s="5">
        <f t="shared" si="5"/>
        <v>0</v>
      </c>
      <c r="BS28" s="5">
        <f t="shared" si="2"/>
        <v>0</v>
      </c>
      <c r="BU28">
        <v>0</v>
      </c>
      <c r="BV28">
        <f t="shared" si="3"/>
        <v>0</v>
      </c>
    </row>
    <row r="29" spans="1:74">
      <c r="A29" s="9"/>
      <c r="B29" s="4" t="s">
        <v>31</v>
      </c>
      <c r="C29" s="8">
        <v>60.58</v>
      </c>
      <c r="D29" s="6">
        <v>60</v>
      </c>
      <c r="E29" s="5">
        <f t="shared" si="6"/>
        <v>3634.7999999999997</v>
      </c>
      <c r="F29" s="5"/>
      <c r="G29" s="5"/>
      <c r="H29" s="5"/>
      <c r="I29" s="5"/>
      <c r="J29" s="5">
        <v>4</v>
      </c>
      <c r="K29" s="5"/>
      <c r="L29" s="5"/>
      <c r="M29" s="5">
        <v>3</v>
      </c>
      <c r="N29" s="5"/>
      <c r="O29" s="5">
        <v>3</v>
      </c>
      <c r="P29" s="5"/>
      <c r="Q29" s="5"/>
      <c r="R29" s="5">
        <v>3</v>
      </c>
      <c r="S29" s="5">
        <v>13</v>
      </c>
      <c r="T29" s="5">
        <v>7</v>
      </c>
      <c r="U29" s="5">
        <v>2</v>
      </c>
      <c r="V29" s="5">
        <v>12</v>
      </c>
      <c r="W29" s="5">
        <v>7</v>
      </c>
      <c r="X29" s="5">
        <v>2</v>
      </c>
      <c r="Y29" s="5"/>
      <c r="Z29" s="5"/>
      <c r="AA29" s="5">
        <v>2</v>
      </c>
      <c r="AB29" s="5"/>
      <c r="AC29" s="5"/>
      <c r="AD29" s="5">
        <v>2</v>
      </c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>
        <f t="shared" si="0"/>
        <v>60</v>
      </c>
      <c r="BO29">
        <f t="shared" si="1"/>
        <v>3634.7999999999997</v>
      </c>
      <c r="BP29" s="11" t="s">
        <v>31</v>
      </c>
      <c r="BQ29" s="8">
        <v>60.58</v>
      </c>
      <c r="BR29" s="5">
        <f t="shared" si="5"/>
        <v>0</v>
      </c>
      <c r="BS29" s="5">
        <f t="shared" si="2"/>
        <v>0</v>
      </c>
      <c r="BU29">
        <v>0</v>
      </c>
      <c r="BV29">
        <f t="shared" si="3"/>
        <v>0</v>
      </c>
    </row>
    <row r="30" spans="1:74">
      <c r="A30" s="9"/>
      <c r="B30" s="4" t="s">
        <v>32</v>
      </c>
      <c r="C30" s="8">
        <v>65.977999999999994</v>
      </c>
      <c r="D30" s="6">
        <v>18</v>
      </c>
      <c r="E30" s="5">
        <f t="shared" si="6"/>
        <v>1187.6039999999998</v>
      </c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O30">
        <f t="shared" si="1"/>
        <v>0</v>
      </c>
      <c r="BP30" s="4" t="s">
        <v>32</v>
      </c>
      <c r="BQ30" s="8">
        <v>65.977999999999994</v>
      </c>
      <c r="BR30" s="5">
        <f t="shared" si="5"/>
        <v>18</v>
      </c>
      <c r="BS30" s="5">
        <f t="shared" si="2"/>
        <v>1187.6039999999998</v>
      </c>
      <c r="BU30">
        <v>18</v>
      </c>
      <c r="BV30">
        <f t="shared" si="3"/>
        <v>1187.6039999999998</v>
      </c>
    </row>
    <row r="31" spans="1:74">
      <c r="A31" s="9"/>
      <c r="B31" s="4" t="s">
        <v>33</v>
      </c>
      <c r="C31" s="8">
        <v>54.15</v>
      </c>
      <c r="D31" s="6">
        <v>18</v>
      </c>
      <c r="E31" s="5">
        <f t="shared" si="6"/>
        <v>974.69999999999993</v>
      </c>
      <c r="F31" s="5"/>
      <c r="G31" s="5"/>
      <c r="H31" s="5"/>
      <c r="I31" s="5"/>
      <c r="J31" s="5"/>
      <c r="K31" s="5">
        <v>3</v>
      </c>
      <c r="L31" s="5">
        <v>1.5</v>
      </c>
      <c r="M31" s="5">
        <v>0.5</v>
      </c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>
        <v>4.5</v>
      </c>
      <c r="AF31" s="5">
        <v>2.5</v>
      </c>
      <c r="AG31" s="5">
        <v>1</v>
      </c>
      <c r="AH31" s="5"/>
      <c r="AI31" s="5"/>
      <c r="AJ31" s="5"/>
      <c r="AK31" s="5"/>
      <c r="AL31" s="5"/>
      <c r="AM31" s="5"/>
      <c r="AN31" s="5"/>
      <c r="AO31" s="5"/>
      <c r="AP31" s="5">
        <v>3</v>
      </c>
      <c r="AQ31" s="5">
        <v>1.5</v>
      </c>
      <c r="AR31" s="5">
        <v>0.5</v>
      </c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>
        <f t="shared" ref="BN31:BN62" si="7">SUM(F31:BM31)</f>
        <v>18</v>
      </c>
      <c r="BO31">
        <f t="shared" si="1"/>
        <v>974.69999999999993</v>
      </c>
      <c r="BP31" s="11" t="s">
        <v>33</v>
      </c>
      <c r="BQ31" s="8">
        <v>54.15</v>
      </c>
      <c r="BR31" s="5">
        <f t="shared" si="5"/>
        <v>0</v>
      </c>
      <c r="BS31" s="5">
        <f t="shared" si="2"/>
        <v>0</v>
      </c>
      <c r="BU31">
        <v>0</v>
      </c>
      <c r="BV31">
        <f t="shared" si="3"/>
        <v>0</v>
      </c>
    </row>
    <row r="32" spans="1:74">
      <c r="A32" s="9"/>
      <c r="B32" s="11" t="s">
        <v>34</v>
      </c>
      <c r="C32" s="8">
        <v>26</v>
      </c>
      <c r="D32" s="6">
        <v>520</v>
      </c>
      <c r="E32" s="5">
        <f t="shared" si="6"/>
        <v>13520</v>
      </c>
      <c r="F32" s="5">
        <v>0</v>
      </c>
      <c r="G32" s="5"/>
      <c r="H32" s="7">
        <v>15</v>
      </c>
      <c r="I32" s="73">
        <v>11</v>
      </c>
      <c r="J32" s="7">
        <v>4</v>
      </c>
      <c r="K32" s="7">
        <v>15</v>
      </c>
      <c r="L32" s="7">
        <v>12</v>
      </c>
      <c r="M32" s="7">
        <v>3</v>
      </c>
      <c r="N32" s="5">
        <v>13</v>
      </c>
      <c r="O32" s="5">
        <v>2</v>
      </c>
      <c r="P32" s="7">
        <v>15</v>
      </c>
      <c r="Q32" s="7">
        <v>4</v>
      </c>
      <c r="R32" s="7">
        <v>0</v>
      </c>
      <c r="S32" s="5">
        <v>15</v>
      </c>
      <c r="T32" s="5">
        <v>11</v>
      </c>
      <c r="U32" s="5"/>
      <c r="V32" s="5">
        <v>15</v>
      </c>
      <c r="W32" s="5">
        <v>13</v>
      </c>
      <c r="X32" s="5">
        <v>2</v>
      </c>
      <c r="Y32" s="5">
        <v>15</v>
      </c>
      <c r="Z32" s="5">
        <v>13</v>
      </c>
      <c r="AA32" s="5">
        <v>2</v>
      </c>
      <c r="AB32" s="5">
        <v>8</v>
      </c>
      <c r="AC32" s="5">
        <v>12</v>
      </c>
      <c r="AD32" s="5">
        <v>3</v>
      </c>
      <c r="AE32" s="5">
        <v>7</v>
      </c>
      <c r="AF32" s="5">
        <v>7</v>
      </c>
      <c r="AG32" s="5">
        <v>3</v>
      </c>
      <c r="AH32" s="5">
        <v>7</v>
      </c>
      <c r="AI32" s="5">
        <v>3</v>
      </c>
      <c r="AJ32" s="5">
        <v>16</v>
      </c>
      <c r="AK32" s="5">
        <v>12</v>
      </c>
      <c r="AL32" s="5">
        <v>3</v>
      </c>
      <c r="AM32" s="5">
        <v>15</v>
      </c>
      <c r="AN32" s="5">
        <v>12</v>
      </c>
      <c r="AO32" s="5">
        <v>3</v>
      </c>
      <c r="AP32" s="5">
        <v>15</v>
      </c>
      <c r="AQ32" s="5">
        <v>13</v>
      </c>
      <c r="AR32" s="5">
        <v>2</v>
      </c>
      <c r="AS32" s="5">
        <v>14</v>
      </c>
      <c r="AT32" s="5">
        <v>16</v>
      </c>
      <c r="AU32" s="5">
        <v>3</v>
      </c>
      <c r="AV32" s="5">
        <v>16</v>
      </c>
      <c r="AW32" s="5">
        <v>14</v>
      </c>
      <c r="AX32" s="5">
        <v>3</v>
      </c>
      <c r="AY32" s="5">
        <v>16</v>
      </c>
      <c r="AZ32" s="5">
        <v>14</v>
      </c>
      <c r="BA32" s="5">
        <v>2</v>
      </c>
      <c r="BB32" s="5">
        <v>13</v>
      </c>
      <c r="BC32" s="5">
        <v>8</v>
      </c>
      <c r="BD32" s="5">
        <v>4</v>
      </c>
      <c r="BE32" s="5">
        <v>13</v>
      </c>
      <c r="BF32" s="5">
        <v>8</v>
      </c>
      <c r="BG32" s="5">
        <v>4</v>
      </c>
      <c r="BH32" s="5">
        <v>13</v>
      </c>
      <c r="BI32" s="5">
        <v>8</v>
      </c>
      <c r="BJ32" s="5">
        <v>4</v>
      </c>
      <c r="BK32" s="5">
        <v>13</v>
      </c>
      <c r="BL32" s="5">
        <v>8</v>
      </c>
      <c r="BM32" s="5">
        <v>4</v>
      </c>
      <c r="BN32">
        <f t="shared" si="7"/>
        <v>519</v>
      </c>
      <c r="BO32">
        <f t="shared" si="1"/>
        <v>13494</v>
      </c>
      <c r="BP32" s="11" t="s">
        <v>34</v>
      </c>
      <c r="BQ32" s="8">
        <v>26</v>
      </c>
      <c r="BR32" s="5">
        <v>0</v>
      </c>
      <c r="BS32" s="5">
        <f t="shared" si="2"/>
        <v>0</v>
      </c>
      <c r="BT32">
        <v>495</v>
      </c>
      <c r="BV32">
        <f t="shared" si="3"/>
        <v>0</v>
      </c>
    </row>
    <row r="33" spans="1:74">
      <c r="A33" s="9"/>
      <c r="B33" s="11" t="s">
        <v>35</v>
      </c>
      <c r="C33" s="8">
        <v>12</v>
      </c>
      <c r="D33" s="6">
        <v>335</v>
      </c>
      <c r="E33" s="5">
        <f t="shared" si="6"/>
        <v>4020</v>
      </c>
      <c r="F33" s="5"/>
      <c r="G33" s="5"/>
      <c r="H33" s="5"/>
      <c r="I33" s="5"/>
      <c r="J33" s="5"/>
      <c r="K33" s="5">
        <v>220</v>
      </c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>
        <v>115</v>
      </c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>
        <f t="shared" si="7"/>
        <v>335</v>
      </c>
      <c r="BO33">
        <f t="shared" si="1"/>
        <v>4020</v>
      </c>
      <c r="BP33" s="11" t="s">
        <v>35</v>
      </c>
      <c r="BQ33" s="8">
        <v>12</v>
      </c>
      <c r="BR33" s="5">
        <v>0</v>
      </c>
      <c r="BS33" s="5">
        <f t="shared" si="2"/>
        <v>0</v>
      </c>
      <c r="BV33">
        <f t="shared" si="3"/>
        <v>0</v>
      </c>
    </row>
    <row r="34" spans="1:74">
      <c r="B34" s="11" t="s">
        <v>36</v>
      </c>
      <c r="C34" s="8">
        <v>260</v>
      </c>
      <c r="D34" s="6">
        <v>246.2</v>
      </c>
      <c r="E34" s="5">
        <f t="shared" si="6"/>
        <v>64012</v>
      </c>
      <c r="F34" s="5"/>
      <c r="G34" s="5"/>
      <c r="H34" s="5"/>
      <c r="I34" s="5"/>
      <c r="J34" s="5"/>
      <c r="K34" s="5">
        <v>11.3</v>
      </c>
      <c r="L34" s="5">
        <v>6</v>
      </c>
      <c r="M34" s="5">
        <v>2</v>
      </c>
      <c r="N34" s="5"/>
      <c r="O34" s="5"/>
      <c r="P34" s="5">
        <v>12.6</v>
      </c>
      <c r="Q34" s="5">
        <v>7.6</v>
      </c>
      <c r="R34" s="5">
        <v>3</v>
      </c>
      <c r="S34" s="5">
        <v>10.7</v>
      </c>
      <c r="T34" s="5">
        <v>6.42</v>
      </c>
      <c r="U34" s="5">
        <v>2</v>
      </c>
      <c r="V34" s="5"/>
      <c r="W34" s="5"/>
      <c r="X34" s="5"/>
      <c r="Y34" s="5"/>
      <c r="Z34" s="5"/>
      <c r="AA34" s="5"/>
      <c r="AB34" s="5">
        <v>6.2</v>
      </c>
      <c r="AC34" s="5">
        <v>8.1999999999999993</v>
      </c>
      <c r="AD34" s="5">
        <v>4</v>
      </c>
      <c r="AE34" s="5"/>
      <c r="AF34" s="5"/>
      <c r="AG34" s="5"/>
      <c r="AH34" s="5">
        <v>6.62</v>
      </c>
      <c r="AI34" s="5">
        <v>3</v>
      </c>
      <c r="AJ34" s="5"/>
      <c r="AK34" s="5"/>
      <c r="AL34" s="5"/>
      <c r="AM34" s="5"/>
      <c r="AN34" s="5"/>
      <c r="AO34" s="5"/>
      <c r="AP34" s="5">
        <v>10.85</v>
      </c>
      <c r="AQ34" s="5">
        <v>6.9</v>
      </c>
      <c r="AR34" s="5">
        <v>3</v>
      </c>
      <c r="AS34" s="5">
        <v>10.85</v>
      </c>
      <c r="AT34" s="5">
        <v>8.44</v>
      </c>
      <c r="AU34" s="5">
        <v>3</v>
      </c>
      <c r="AV34" s="5"/>
      <c r="AW34" s="5"/>
      <c r="AX34" s="5"/>
      <c r="AY34" s="5">
        <v>11.67</v>
      </c>
      <c r="AZ34" s="5">
        <v>7.1</v>
      </c>
      <c r="BA34" s="5">
        <v>2</v>
      </c>
      <c r="BB34" s="5"/>
      <c r="BC34" s="5"/>
      <c r="BD34" s="5"/>
      <c r="BE34" s="5"/>
      <c r="BF34" s="5"/>
      <c r="BG34" s="5"/>
      <c r="BH34" s="5">
        <v>10.85</v>
      </c>
      <c r="BI34" s="7">
        <v>7.13</v>
      </c>
      <c r="BJ34" s="5">
        <v>2</v>
      </c>
      <c r="BK34" s="5"/>
      <c r="BL34" s="5"/>
      <c r="BM34" s="5"/>
      <c r="BN34">
        <f t="shared" si="7"/>
        <v>173.42999999999998</v>
      </c>
      <c r="BO34">
        <f t="shared" si="1"/>
        <v>45091.799999999996</v>
      </c>
      <c r="BP34" s="74" t="s">
        <v>36</v>
      </c>
      <c r="BQ34" s="8">
        <v>260</v>
      </c>
      <c r="BR34" s="5">
        <f t="shared" si="5"/>
        <v>72.77000000000001</v>
      </c>
      <c r="BS34" s="5">
        <f t="shared" ref="BS34:BS65" si="8">BR34*BQ34</f>
        <v>18920.200000000004</v>
      </c>
      <c r="BU34">
        <v>72.77</v>
      </c>
      <c r="BV34">
        <f t="shared" si="3"/>
        <v>18920.2</v>
      </c>
    </row>
    <row r="35" spans="1:74">
      <c r="B35" s="4" t="s">
        <v>37</v>
      </c>
      <c r="C35" s="63">
        <v>61</v>
      </c>
      <c r="D35" s="6">
        <v>20</v>
      </c>
      <c r="E35" s="5">
        <f t="shared" si="6"/>
        <v>1220</v>
      </c>
      <c r="F35" s="5"/>
      <c r="G35" s="5"/>
      <c r="H35" s="5">
        <v>1.8</v>
      </c>
      <c r="I35" s="5">
        <v>1.3</v>
      </c>
      <c r="J35" s="5">
        <v>0.2</v>
      </c>
      <c r="K35" s="5">
        <v>2.2000000000000002</v>
      </c>
      <c r="L35" s="5">
        <v>1.3</v>
      </c>
      <c r="M35" s="5">
        <v>0.2</v>
      </c>
      <c r="N35" s="5">
        <v>1.3</v>
      </c>
      <c r="O35" s="5">
        <v>0.2</v>
      </c>
      <c r="P35" s="5">
        <v>2.2000000000000002</v>
      </c>
      <c r="Q35" s="5">
        <v>1.2</v>
      </c>
      <c r="R35" s="5">
        <v>0.2</v>
      </c>
      <c r="S35" s="5">
        <v>5.2</v>
      </c>
      <c r="T35" s="5">
        <v>2.5</v>
      </c>
      <c r="U35" s="5">
        <v>0.2</v>
      </c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>
        <f t="shared" si="7"/>
        <v>19.999999999999996</v>
      </c>
      <c r="BO35">
        <f t="shared" si="1"/>
        <v>1219.9999999999998</v>
      </c>
      <c r="BP35" s="11" t="s">
        <v>37</v>
      </c>
      <c r="BQ35" s="8">
        <v>61</v>
      </c>
      <c r="BR35" s="5">
        <f t="shared" si="5"/>
        <v>0</v>
      </c>
      <c r="BS35" s="5">
        <f t="shared" si="8"/>
        <v>0</v>
      </c>
      <c r="BU35">
        <v>0</v>
      </c>
      <c r="BV35">
        <f t="shared" si="3"/>
        <v>0</v>
      </c>
    </row>
    <row r="36" spans="1:74">
      <c r="B36" s="4" t="s">
        <v>13</v>
      </c>
      <c r="C36" s="8">
        <v>140</v>
      </c>
      <c r="D36" s="6">
        <v>30</v>
      </c>
      <c r="E36" s="5">
        <f t="shared" si="6"/>
        <v>4200</v>
      </c>
      <c r="F36" s="5"/>
      <c r="G36" s="5"/>
      <c r="H36" s="5"/>
      <c r="I36" s="5"/>
      <c r="J36" s="5"/>
      <c r="K36" s="5"/>
      <c r="L36" s="5"/>
      <c r="M36" s="5"/>
      <c r="N36" s="5">
        <v>1</v>
      </c>
      <c r="O36" s="5"/>
      <c r="P36" s="5">
        <v>2</v>
      </c>
      <c r="Q36" s="5">
        <v>1</v>
      </c>
      <c r="R36" s="5"/>
      <c r="S36" s="5">
        <v>1</v>
      </c>
      <c r="T36" s="5">
        <v>1</v>
      </c>
      <c r="U36" s="5"/>
      <c r="V36" s="5">
        <v>2</v>
      </c>
      <c r="W36" s="5">
        <v>1</v>
      </c>
      <c r="X36" s="5"/>
      <c r="Y36" s="5">
        <v>2</v>
      </c>
      <c r="Z36" s="5">
        <v>1</v>
      </c>
      <c r="AA36" s="5"/>
      <c r="AB36" s="5">
        <v>1</v>
      </c>
      <c r="AC36" s="5">
        <v>1</v>
      </c>
      <c r="AD36" s="5"/>
      <c r="AE36" s="5">
        <v>1</v>
      </c>
      <c r="AF36" s="5">
        <v>1</v>
      </c>
      <c r="AG36" s="5"/>
      <c r="AH36" s="5">
        <v>1</v>
      </c>
      <c r="AI36" s="5"/>
      <c r="AJ36" s="5">
        <v>2</v>
      </c>
      <c r="AK36" s="5">
        <v>1</v>
      </c>
      <c r="AL36" s="5"/>
      <c r="AM36" s="5">
        <v>2</v>
      </c>
      <c r="AN36" s="5">
        <v>1</v>
      </c>
      <c r="AO36" s="5"/>
      <c r="AP36" s="5">
        <v>1</v>
      </c>
      <c r="AQ36" s="5">
        <v>1</v>
      </c>
      <c r="AR36" s="5"/>
      <c r="AS36" s="5">
        <v>1</v>
      </c>
      <c r="AT36" s="5">
        <v>1</v>
      </c>
      <c r="AU36" s="5"/>
      <c r="AV36" s="5">
        <v>1</v>
      </c>
      <c r="AW36" s="5">
        <v>1</v>
      </c>
      <c r="AX36" s="5"/>
      <c r="AY36" s="5">
        <v>1</v>
      </c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>
        <f t="shared" si="7"/>
        <v>30</v>
      </c>
      <c r="BO36">
        <f t="shared" ref="BO36:BO67" si="9">BN36*C36</f>
        <v>4200</v>
      </c>
      <c r="BP36" s="11" t="s">
        <v>13</v>
      </c>
      <c r="BQ36" s="8">
        <v>140</v>
      </c>
      <c r="BR36" s="5">
        <f t="shared" si="5"/>
        <v>0</v>
      </c>
      <c r="BS36" s="5">
        <f t="shared" si="8"/>
        <v>0</v>
      </c>
      <c r="BU36">
        <v>0</v>
      </c>
      <c r="BV36">
        <f t="shared" ref="BV36:BV67" si="10">BU36*BQ36</f>
        <v>0</v>
      </c>
    </row>
    <row r="37" spans="1:74">
      <c r="B37" s="4" t="s">
        <v>22</v>
      </c>
      <c r="C37" s="8">
        <v>55</v>
      </c>
      <c r="D37" s="6">
        <v>21</v>
      </c>
      <c r="E37" s="5">
        <f t="shared" si="6"/>
        <v>1155</v>
      </c>
      <c r="F37" s="5"/>
      <c r="G37" s="5"/>
      <c r="H37" s="5"/>
      <c r="I37" s="5"/>
      <c r="J37" s="5"/>
      <c r="K37" s="5"/>
      <c r="L37" s="5"/>
      <c r="M37" s="5"/>
      <c r="N37" s="7">
        <v>4</v>
      </c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>
        <v>5</v>
      </c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>
        <v>2</v>
      </c>
      <c r="BG37" s="5"/>
      <c r="BH37" s="5"/>
      <c r="BI37" s="5"/>
      <c r="BJ37" s="5"/>
      <c r="BK37" s="5"/>
      <c r="BL37" s="5"/>
      <c r="BM37" s="5"/>
      <c r="BN37">
        <f t="shared" si="7"/>
        <v>11</v>
      </c>
      <c r="BO37">
        <f t="shared" si="9"/>
        <v>605</v>
      </c>
      <c r="BP37" s="4" t="s">
        <v>22</v>
      </c>
      <c r="BQ37" s="8">
        <v>55</v>
      </c>
      <c r="BR37" s="5">
        <f t="shared" si="5"/>
        <v>10</v>
      </c>
      <c r="BS37" s="5">
        <f t="shared" si="8"/>
        <v>550</v>
      </c>
      <c r="BT37">
        <v>2</v>
      </c>
      <c r="BU37">
        <v>10</v>
      </c>
      <c r="BV37">
        <f t="shared" si="10"/>
        <v>550</v>
      </c>
    </row>
    <row r="38" spans="1:74">
      <c r="B38" s="4" t="s">
        <v>22</v>
      </c>
      <c r="C38" s="8">
        <v>87</v>
      </c>
      <c r="D38" s="6">
        <v>5</v>
      </c>
      <c r="E38" s="5">
        <f t="shared" si="6"/>
        <v>435</v>
      </c>
      <c r="F38" s="5"/>
      <c r="G38" s="5"/>
      <c r="H38" s="10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>
        <v>2</v>
      </c>
      <c r="AN38" s="5">
        <v>3</v>
      </c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>
        <f t="shared" si="7"/>
        <v>5</v>
      </c>
      <c r="BO38">
        <f t="shared" si="9"/>
        <v>435</v>
      </c>
      <c r="BP38" s="11" t="s">
        <v>22</v>
      </c>
      <c r="BQ38" s="8">
        <v>87</v>
      </c>
      <c r="BR38" s="5">
        <f t="shared" si="5"/>
        <v>0</v>
      </c>
      <c r="BS38" s="5">
        <f t="shared" si="8"/>
        <v>0</v>
      </c>
      <c r="BU38">
        <v>0</v>
      </c>
      <c r="BV38">
        <f t="shared" si="10"/>
        <v>0</v>
      </c>
    </row>
    <row r="39" spans="1:74">
      <c r="B39" s="4" t="s">
        <v>39</v>
      </c>
      <c r="C39" s="8">
        <v>175</v>
      </c>
      <c r="D39" s="6">
        <v>5</v>
      </c>
      <c r="E39" s="5">
        <f t="shared" si="6"/>
        <v>875</v>
      </c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>
        <v>4</v>
      </c>
      <c r="AA39" s="5"/>
      <c r="AB39" s="5"/>
      <c r="AC39" s="5"/>
      <c r="AD39" s="5"/>
      <c r="AE39" s="5"/>
      <c r="AF39" s="5">
        <v>1</v>
      </c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>
        <f t="shared" si="7"/>
        <v>5</v>
      </c>
      <c r="BO39">
        <f t="shared" si="9"/>
        <v>875</v>
      </c>
      <c r="BP39" s="11" t="s">
        <v>39</v>
      </c>
      <c r="BQ39" s="8">
        <v>175</v>
      </c>
      <c r="BR39" s="5">
        <f t="shared" si="5"/>
        <v>0</v>
      </c>
      <c r="BS39" s="5">
        <f t="shared" si="8"/>
        <v>0</v>
      </c>
      <c r="BU39">
        <v>0</v>
      </c>
      <c r="BV39">
        <f t="shared" si="10"/>
        <v>0</v>
      </c>
    </row>
    <row r="40" spans="1:74">
      <c r="B40" s="4" t="s">
        <v>40</v>
      </c>
      <c r="C40" s="8">
        <v>218</v>
      </c>
      <c r="D40" s="6">
        <v>5</v>
      </c>
      <c r="E40" s="5">
        <f t="shared" si="6"/>
        <v>1090</v>
      </c>
      <c r="F40" s="5"/>
      <c r="G40" s="5"/>
      <c r="H40" s="5">
        <v>5</v>
      </c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>
        <f t="shared" si="7"/>
        <v>5</v>
      </c>
      <c r="BO40">
        <f t="shared" si="9"/>
        <v>1090</v>
      </c>
      <c r="BP40" s="11" t="s">
        <v>40</v>
      </c>
      <c r="BQ40" s="8">
        <v>218</v>
      </c>
      <c r="BR40" s="5">
        <f t="shared" si="5"/>
        <v>0</v>
      </c>
      <c r="BS40" s="5">
        <f t="shared" si="8"/>
        <v>0</v>
      </c>
      <c r="BU40">
        <v>0</v>
      </c>
      <c r="BV40">
        <f t="shared" si="10"/>
        <v>0</v>
      </c>
    </row>
    <row r="41" spans="1:74">
      <c r="A41" s="12">
        <v>2</v>
      </c>
      <c r="B41" s="4" t="s">
        <v>41</v>
      </c>
      <c r="C41" s="8">
        <v>173</v>
      </c>
      <c r="D41" s="6">
        <v>6</v>
      </c>
      <c r="E41" s="5">
        <f t="shared" si="6"/>
        <v>1038</v>
      </c>
      <c r="F41" s="5"/>
      <c r="G41" s="5"/>
      <c r="H41" s="5">
        <v>5.5</v>
      </c>
      <c r="I41" s="5"/>
      <c r="J41" s="5"/>
      <c r="K41" s="5"/>
      <c r="L41" s="5"/>
      <c r="M41" s="5"/>
      <c r="N41" s="5"/>
      <c r="O41" s="5"/>
      <c r="P41" s="5"/>
      <c r="Q41" s="5"/>
      <c r="R41" s="5"/>
      <c r="S41" s="5">
        <v>0.5</v>
      </c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>
        <f t="shared" si="7"/>
        <v>6</v>
      </c>
      <c r="BO41">
        <f t="shared" si="9"/>
        <v>1038</v>
      </c>
      <c r="BP41" s="11" t="s">
        <v>41</v>
      </c>
      <c r="BQ41" s="8">
        <v>173</v>
      </c>
      <c r="BR41" s="5">
        <f t="shared" si="5"/>
        <v>0</v>
      </c>
      <c r="BS41" s="5">
        <f t="shared" si="8"/>
        <v>0</v>
      </c>
      <c r="BU41">
        <v>0</v>
      </c>
      <c r="BV41">
        <f t="shared" si="10"/>
        <v>0</v>
      </c>
    </row>
    <row r="42" spans="1:74">
      <c r="B42" s="4" t="s">
        <v>42</v>
      </c>
      <c r="C42" s="8">
        <v>162</v>
      </c>
      <c r="D42" s="6">
        <v>6</v>
      </c>
      <c r="E42" s="5">
        <f t="shared" si="6"/>
        <v>972</v>
      </c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>
        <v>6</v>
      </c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>
        <f t="shared" si="7"/>
        <v>6</v>
      </c>
      <c r="BO42">
        <f t="shared" si="9"/>
        <v>972</v>
      </c>
      <c r="BP42" s="11" t="s">
        <v>42</v>
      </c>
      <c r="BQ42" s="8">
        <v>162</v>
      </c>
      <c r="BR42" s="5">
        <f t="shared" si="5"/>
        <v>0</v>
      </c>
      <c r="BS42" s="5">
        <f t="shared" si="8"/>
        <v>0</v>
      </c>
      <c r="BV42">
        <f t="shared" si="10"/>
        <v>0</v>
      </c>
    </row>
    <row r="43" spans="1:74">
      <c r="B43" s="4" t="s">
        <v>43</v>
      </c>
      <c r="C43" s="8">
        <v>40</v>
      </c>
      <c r="D43" s="6">
        <v>50</v>
      </c>
      <c r="E43" s="5">
        <f t="shared" si="6"/>
        <v>2000</v>
      </c>
      <c r="F43" s="5"/>
      <c r="G43" s="5"/>
      <c r="H43" s="5"/>
      <c r="I43" s="5"/>
      <c r="J43" s="5"/>
      <c r="K43" s="5"/>
      <c r="L43" s="5"/>
      <c r="M43" s="5"/>
      <c r="N43" s="5"/>
      <c r="O43" s="5"/>
      <c r="P43" s="5">
        <v>10.6</v>
      </c>
      <c r="Q43" s="5">
        <v>6.9</v>
      </c>
      <c r="R43" s="5">
        <v>3</v>
      </c>
      <c r="S43" s="5"/>
      <c r="T43" s="5"/>
      <c r="U43" s="5"/>
      <c r="V43" s="5"/>
      <c r="W43" s="5"/>
      <c r="X43" s="5"/>
      <c r="Y43" s="5">
        <v>10.6</v>
      </c>
      <c r="Z43" s="5">
        <v>6.4</v>
      </c>
      <c r="AA43" s="5">
        <v>3</v>
      </c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>
        <v>7.5</v>
      </c>
      <c r="AU43" s="5">
        <v>2</v>
      </c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>
        <f t="shared" si="7"/>
        <v>50</v>
      </c>
      <c r="BO43">
        <f t="shared" si="9"/>
        <v>2000</v>
      </c>
      <c r="BP43" s="72" t="s">
        <v>43</v>
      </c>
      <c r="BQ43" s="8">
        <v>40</v>
      </c>
      <c r="BR43" s="5">
        <f t="shared" si="5"/>
        <v>0</v>
      </c>
      <c r="BS43" s="5">
        <f t="shared" si="8"/>
        <v>0</v>
      </c>
      <c r="BU43">
        <v>0</v>
      </c>
      <c r="BV43">
        <f t="shared" si="10"/>
        <v>0</v>
      </c>
    </row>
    <row r="44" spans="1:74">
      <c r="B44" s="4" t="s">
        <v>10</v>
      </c>
      <c r="C44" s="8">
        <v>65</v>
      </c>
      <c r="D44" s="6">
        <v>40</v>
      </c>
      <c r="E44" s="5">
        <f t="shared" si="6"/>
        <v>2600</v>
      </c>
      <c r="F44" s="5"/>
      <c r="G44" s="5"/>
      <c r="H44" s="5"/>
      <c r="I44" s="5"/>
      <c r="J44" s="5"/>
      <c r="K44" s="5"/>
      <c r="L44" s="5"/>
      <c r="M44" s="5"/>
      <c r="N44" s="5">
        <v>2</v>
      </c>
      <c r="O44" s="5"/>
      <c r="P44" s="5">
        <v>1</v>
      </c>
      <c r="Q44" s="5">
        <v>1</v>
      </c>
      <c r="R44" s="5"/>
      <c r="S44" s="5">
        <v>1</v>
      </c>
      <c r="T44" s="5">
        <v>1</v>
      </c>
      <c r="U44" s="5"/>
      <c r="V44" s="5">
        <v>1</v>
      </c>
      <c r="W44" s="5">
        <v>1</v>
      </c>
      <c r="X44" s="5"/>
      <c r="Y44" s="5">
        <v>1</v>
      </c>
      <c r="Z44" s="5">
        <v>1</v>
      </c>
      <c r="AA44" s="5"/>
      <c r="AB44" s="5">
        <v>1</v>
      </c>
      <c r="AC44" s="5">
        <v>1</v>
      </c>
      <c r="AD44" s="5"/>
      <c r="AE44" s="5"/>
      <c r="AF44" s="5"/>
      <c r="AG44" s="5"/>
      <c r="AH44" s="5">
        <v>1</v>
      </c>
      <c r="AI44" s="5"/>
      <c r="AJ44" s="5">
        <v>1</v>
      </c>
      <c r="AK44" s="5">
        <v>1</v>
      </c>
      <c r="AL44" s="5"/>
      <c r="AM44" s="5">
        <v>2</v>
      </c>
      <c r="AN44" s="5">
        <v>1</v>
      </c>
      <c r="AO44" s="5"/>
      <c r="AP44" s="5">
        <v>1</v>
      </c>
      <c r="AQ44" s="5">
        <v>1</v>
      </c>
      <c r="AR44" s="5"/>
      <c r="AS44" s="5">
        <v>1</v>
      </c>
      <c r="AT44" s="5">
        <v>1</v>
      </c>
      <c r="AU44" s="5"/>
      <c r="AV44" s="5">
        <v>1</v>
      </c>
      <c r="AW44" s="5">
        <v>1</v>
      </c>
      <c r="AX44" s="5"/>
      <c r="AY44" s="5">
        <v>1</v>
      </c>
      <c r="AZ44" s="5">
        <v>1</v>
      </c>
      <c r="BA44" s="5"/>
      <c r="BB44" s="5">
        <v>2</v>
      </c>
      <c r="BC44" s="5"/>
      <c r="BD44" s="5"/>
      <c r="BE44" s="5">
        <v>1</v>
      </c>
      <c r="BF44" s="5"/>
      <c r="BG44" s="5"/>
      <c r="BH44" s="5">
        <v>1</v>
      </c>
      <c r="BI44" s="5">
        <v>1</v>
      </c>
      <c r="BJ44" s="5"/>
      <c r="BK44" s="5">
        <v>1</v>
      </c>
      <c r="BL44" s="5">
        <v>1</v>
      </c>
      <c r="BM44" s="5"/>
      <c r="BN44">
        <f t="shared" si="7"/>
        <v>33</v>
      </c>
      <c r="BO44">
        <f t="shared" si="9"/>
        <v>2145</v>
      </c>
      <c r="BP44" s="4" t="s">
        <v>10</v>
      </c>
      <c r="BQ44" s="8">
        <v>65</v>
      </c>
      <c r="BR44" s="5">
        <f t="shared" si="5"/>
        <v>7</v>
      </c>
      <c r="BS44" s="5">
        <f t="shared" si="8"/>
        <v>455</v>
      </c>
      <c r="BT44">
        <v>-2</v>
      </c>
      <c r="BU44">
        <v>7</v>
      </c>
      <c r="BV44">
        <f t="shared" si="10"/>
        <v>455</v>
      </c>
    </row>
    <row r="45" spans="1:74">
      <c r="B45" s="4" t="s">
        <v>44</v>
      </c>
      <c r="C45" s="8">
        <v>6.3</v>
      </c>
      <c r="D45" s="6">
        <v>360</v>
      </c>
      <c r="E45" s="5">
        <f t="shared" si="6"/>
        <v>2268</v>
      </c>
      <c r="F45" s="5"/>
      <c r="G45" s="5"/>
      <c r="H45" s="5">
        <v>220</v>
      </c>
      <c r="I45" s="7">
        <v>140</v>
      </c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>
        <f t="shared" si="7"/>
        <v>360</v>
      </c>
      <c r="BO45">
        <f t="shared" si="9"/>
        <v>2268</v>
      </c>
      <c r="BP45" s="11" t="s">
        <v>44</v>
      </c>
      <c r="BQ45" s="8">
        <v>6.3</v>
      </c>
      <c r="BR45" s="5">
        <f t="shared" si="5"/>
        <v>0</v>
      </c>
      <c r="BS45" s="5">
        <f t="shared" si="8"/>
        <v>0</v>
      </c>
      <c r="BU45">
        <v>0</v>
      </c>
      <c r="BV45">
        <f t="shared" si="10"/>
        <v>0</v>
      </c>
    </row>
    <row r="46" spans="1:74">
      <c r="B46" s="4" t="s">
        <v>45</v>
      </c>
      <c r="C46" s="8">
        <v>73</v>
      </c>
      <c r="D46" s="6">
        <v>52</v>
      </c>
      <c r="E46" s="5">
        <f t="shared" si="6"/>
        <v>3796</v>
      </c>
      <c r="F46" s="5"/>
      <c r="G46" s="5"/>
      <c r="H46" s="5">
        <v>12</v>
      </c>
      <c r="I46" s="5">
        <v>7</v>
      </c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>
        <v>0</v>
      </c>
      <c r="X46" s="5"/>
      <c r="Y46" s="5"/>
      <c r="Z46" s="5"/>
      <c r="AA46" s="5"/>
      <c r="AB46" s="5"/>
      <c r="AC46" s="5"/>
      <c r="AD46" s="5"/>
      <c r="AE46" s="5"/>
      <c r="AF46" s="5">
        <v>8</v>
      </c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>
        <v>8</v>
      </c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>
        <v>10</v>
      </c>
      <c r="BI46" s="5">
        <v>7</v>
      </c>
      <c r="BJ46" s="5"/>
      <c r="BK46" s="5"/>
      <c r="BL46" s="5"/>
      <c r="BM46" s="5"/>
      <c r="BN46">
        <f t="shared" si="7"/>
        <v>52</v>
      </c>
      <c r="BO46">
        <f t="shared" si="9"/>
        <v>3796</v>
      </c>
      <c r="BP46" s="11" t="s">
        <v>45</v>
      </c>
      <c r="BQ46" s="8">
        <v>73</v>
      </c>
      <c r="BR46" s="5">
        <f t="shared" si="5"/>
        <v>0</v>
      </c>
      <c r="BS46" s="5">
        <f t="shared" si="8"/>
        <v>0</v>
      </c>
      <c r="BU46">
        <v>0</v>
      </c>
      <c r="BV46">
        <f t="shared" si="10"/>
        <v>0</v>
      </c>
    </row>
    <row r="47" spans="1:74">
      <c r="B47" s="4" t="s">
        <v>46</v>
      </c>
      <c r="C47" s="8">
        <v>172</v>
      </c>
      <c r="D47" s="6">
        <v>12</v>
      </c>
      <c r="E47" s="5">
        <f t="shared" si="6"/>
        <v>2064</v>
      </c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>
        <v>7</v>
      </c>
      <c r="AK47" s="5">
        <v>5</v>
      </c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>
        <f t="shared" si="7"/>
        <v>12</v>
      </c>
      <c r="BO47">
        <f t="shared" si="9"/>
        <v>2064</v>
      </c>
      <c r="BP47" s="11" t="s">
        <v>46</v>
      </c>
      <c r="BQ47" s="8">
        <v>172</v>
      </c>
      <c r="BR47" s="5">
        <f t="shared" si="5"/>
        <v>0</v>
      </c>
      <c r="BS47" s="5">
        <f t="shared" si="8"/>
        <v>0</v>
      </c>
      <c r="BU47">
        <v>0</v>
      </c>
      <c r="BV47">
        <f t="shared" si="10"/>
        <v>0</v>
      </c>
    </row>
    <row r="48" spans="1:74">
      <c r="B48" s="4" t="s">
        <v>47</v>
      </c>
      <c r="C48" s="8">
        <v>103</v>
      </c>
      <c r="D48" s="6">
        <v>24</v>
      </c>
      <c r="E48" s="5">
        <f t="shared" si="6"/>
        <v>2472</v>
      </c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>
        <v>8</v>
      </c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>
        <v>9</v>
      </c>
      <c r="AF48" s="5">
        <v>7</v>
      </c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>
        <f t="shared" si="7"/>
        <v>24</v>
      </c>
      <c r="BO48">
        <f t="shared" si="9"/>
        <v>2472</v>
      </c>
      <c r="BP48" s="11" t="s">
        <v>47</v>
      </c>
      <c r="BQ48" s="8">
        <v>103</v>
      </c>
      <c r="BR48" s="5">
        <f t="shared" si="5"/>
        <v>0</v>
      </c>
      <c r="BS48" s="5">
        <f t="shared" si="8"/>
        <v>0</v>
      </c>
      <c r="BU48">
        <v>0</v>
      </c>
      <c r="BV48">
        <f t="shared" si="10"/>
        <v>0</v>
      </c>
    </row>
    <row r="49" spans="2:74">
      <c r="B49" s="4" t="s">
        <v>48</v>
      </c>
      <c r="C49" s="8">
        <v>21</v>
      </c>
      <c r="D49" s="6">
        <v>450</v>
      </c>
      <c r="E49" s="5">
        <f t="shared" si="6"/>
        <v>9450</v>
      </c>
      <c r="F49" s="5">
        <v>220</v>
      </c>
      <c r="G49" s="5">
        <v>139</v>
      </c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>
        <v>91</v>
      </c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>
        <f t="shared" si="7"/>
        <v>450</v>
      </c>
      <c r="BO49">
        <f t="shared" si="9"/>
        <v>9450</v>
      </c>
      <c r="BP49" s="11" t="s">
        <v>48</v>
      </c>
      <c r="BQ49" s="8">
        <v>21</v>
      </c>
      <c r="BR49" s="5">
        <f t="shared" si="5"/>
        <v>0</v>
      </c>
      <c r="BS49" s="5">
        <f t="shared" si="8"/>
        <v>0</v>
      </c>
      <c r="BU49">
        <v>0</v>
      </c>
      <c r="BV49">
        <f t="shared" si="10"/>
        <v>0</v>
      </c>
    </row>
    <row r="50" spans="2:74">
      <c r="B50" s="4" t="s">
        <v>49</v>
      </c>
      <c r="C50" s="8">
        <v>118</v>
      </c>
      <c r="D50" s="6">
        <v>18</v>
      </c>
      <c r="E50" s="5">
        <f t="shared" si="6"/>
        <v>2124</v>
      </c>
      <c r="F50" s="5"/>
      <c r="G50" s="5"/>
      <c r="H50" s="5"/>
      <c r="I50" s="5"/>
      <c r="J50" s="5">
        <v>1</v>
      </c>
      <c r="K50" s="5"/>
      <c r="L50" s="5"/>
      <c r="M50" s="5"/>
      <c r="N50" s="5">
        <v>1</v>
      </c>
      <c r="O50" s="5"/>
      <c r="P50" s="5"/>
      <c r="Q50" s="5"/>
      <c r="R50" s="5"/>
      <c r="S50" s="5">
        <v>0.6</v>
      </c>
      <c r="T50" s="5">
        <v>0.4</v>
      </c>
      <c r="U50" s="5"/>
      <c r="V50" s="5"/>
      <c r="W50" s="5"/>
      <c r="X50" s="5"/>
      <c r="Y50" s="5"/>
      <c r="Z50" s="5"/>
      <c r="AA50" s="5"/>
      <c r="AB50" s="5"/>
      <c r="AC50" s="5">
        <v>1</v>
      </c>
      <c r="AD50" s="5"/>
      <c r="AE50" s="5"/>
      <c r="AF50" s="5"/>
      <c r="AG50" s="5"/>
      <c r="AH50" s="5"/>
      <c r="AI50" s="5">
        <v>1</v>
      </c>
      <c r="AJ50" s="5"/>
      <c r="AK50" s="5"/>
      <c r="AL50" s="5"/>
      <c r="AM50" s="5">
        <v>1</v>
      </c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>
        <v>1</v>
      </c>
      <c r="BA50" s="5"/>
      <c r="BB50" s="5">
        <v>1</v>
      </c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>
        <f t="shared" si="7"/>
        <v>8</v>
      </c>
      <c r="BO50">
        <f t="shared" si="9"/>
        <v>944</v>
      </c>
      <c r="BP50" s="4" t="s">
        <v>49</v>
      </c>
      <c r="BQ50" s="8">
        <v>118</v>
      </c>
      <c r="BR50" s="5">
        <f t="shared" si="5"/>
        <v>10</v>
      </c>
      <c r="BS50" s="5">
        <f t="shared" si="8"/>
        <v>1180</v>
      </c>
      <c r="BU50">
        <v>10</v>
      </c>
      <c r="BV50">
        <f t="shared" si="10"/>
        <v>1180</v>
      </c>
    </row>
    <row r="51" spans="2:74">
      <c r="B51" s="4" t="s">
        <v>50</v>
      </c>
      <c r="C51" s="8">
        <v>78</v>
      </c>
      <c r="D51" s="6">
        <v>20</v>
      </c>
      <c r="E51" s="5">
        <f t="shared" si="6"/>
        <v>1560</v>
      </c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>
        <v>9</v>
      </c>
      <c r="BI51" s="5">
        <v>6</v>
      </c>
      <c r="BJ51" s="5">
        <v>1</v>
      </c>
      <c r="BK51" s="5"/>
      <c r="BL51" s="5"/>
      <c r="BM51" s="5"/>
      <c r="BN51">
        <f t="shared" si="7"/>
        <v>16</v>
      </c>
      <c r="BO51">
        <f t="shared" si="9"/>
        <v>1248</v>
      </c>
      <c r="BP51" s="4" t="s">
        <v>50</v>
      </c>
      <c r="BQ51" s="8">
        <v>78</v>
      </c>
      <c r="BR51" s="5">
        <f t="shared" si="5"/>
        <v>4</v>
      </c>
      <c r="BS51" s="5">
        <f t="shared" si="8"/>
        <v>312</v>
      </c>
      <c r="BT51">
        <v>4</v>
      </c>
      <c r="BU51">
        <v>4</v>
      </c>
      <c r="BV51">
        <f t="shared" si="10"/>
        <v>312</v>
      </c>
    </row>
    <row r="52" spans="2:74">
      <c r="B52" s="4" t="s">
        <v>17</v>
      </c>
      <c r="C52" s="8">
        <v>22</v>
      </c>
      <c r="D52" s="6">
        <v>20</v>
      </c>
      <c r="E52" s="5">
        <f t="shared" si="6"/>
        <v>440</v>
      </c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>
        <v>1</v>
      </c>
      <c r="AK52" s="5">
        <v>1</v>
      </c>
      <c r="AL52" s="5"/>
      <c r="AM52" s="5">
        <v>1</v>
      </c>
      <c r="AN52" s="5">
        <v>1</v>
      </c>
      <c r="AO52" s="5"/>
      <c r="AP52" s="5"/>
      <c r="AQ52" s="5"/>
      <c r="AR52" s="5"/>
      <c r="AS52" s="5">
        <v>1</v>
      </c>
      <c r="AT52" s="5">
        <v>1</v>
      </c>
      <c r="AU52" s="5"/>
      <c r="AV52" s="5"/>
      <c r="AW52" s="5"/>
      <c r="AX52" s="5"/>
      <c r="AY52" s="5">
        <v>1</v>
      </c>
      <c r="AZ52" s="5">
        <v>1</v>
      </c>
      <c r="BA52" s="5"/>
      <c r="BB52" s="5"/>
      <c r="BC52" s="5">
        <v>1</v>
      </c>
      <c r="BD52" s="5"/>
      <c r="BE52" s="5">
        <v>1</v>
      </c>
      <c r="BF52" s="5"/>
      <c r="BG52" s="5"/>
      <c r="BH52" s="5"/>
      <c r="BI52" s="5">
        <v>1</v>
      </c>
      <c r="BJ52" s="5"/>
      <c r="BK52" s="5">
        <v>1</v>
      </c>
      <c r="BL52" s="5"/>
      <c r="BM52" s="5"/>
      <c r="BN52">
        <f t="shared" si="7"/>
        <v>12</v>
      </c>
      <c r="BO52">
        <f t="shared" si="9"/>
        <v>264</v>
      </c>
      <c r="BP52" s="4" t="s">
        <v>17</v>
      </c>
      <c r="BQ52" s="8">
        <v>22</v>
      </c>
      <c r="BR52" s="5">
        <f t="shared" si="5"/>
        <v>8</v>
      </c>
      <c r="BS52" s="5">
        <f t="shared" si="8"/>
        <v>176</v>
      </c>
      <c r="BT52">
        <v>1</v>
      </c>
      <c r="BU52">
        <v>8</v>
      </c>
      <c r="BV52">
        <f t="shared" si="10"/>
        <v>176</v>
      </c>
    </row>
    <row r="53" spans="2:74">
      <c r="B53" s="4" t="s">
        <v>51</v>
      </c>
      <c r="C53" s="8">
        <v>43</v>
      </c>
      <c r="D53" s="6">
        <v>20</v>
      </c>
      <c r="E53" s="5">
        <f t="shared" si="6"/>
        <v>860</v>
      </c>
      <c r="F53" s="5"/>
      <c r="G53" s="5"/>
      <c r="H53" s="5"/>
      <c r="I53" s="5"/>
      <c r="J53" s="5"/>
      <c r="K53" s="5"/>
      <c r="L53" s="5"/>
      <c r="M53" s="5"/>
      <c r="N53" s="5"/>
      <c r="O53" s="5"/>
      <c r="P53" s="5">
        <v>1</v>
      </c>
      <c r="Q53" s="5"/>
      <c r="R53" s="5"/>
      <c r="S53" s="5">
        <v>1</v>
      </c>
      <c r="T53" s="5">
        <v>1</v>
      </c>
      <c r="U53" s="5"/>
      <c r="V53" s="5"/>
      <c r="W53" s="5"/>
      <c r="X53" s="5"/>
      <c r="Y53" s="5">
        <v>1</v>
      </c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>
        <v>1</v>
      </c>
      <c r="AK53" s="5">
        <v>1</v>
      </c>
      <c r="AL53" s="5"/>
      <c r="AM53" s="5">
        <v>1</v>
      </c>
      <c r="AN53" s="5">
        <v>1</v>
      </c>
      <c r="AO53" s="5"/>
      <c r="AP53" s="5">
        <v>1</v>
      </c>
      <c r="AQ53" s="5"/>
      <c r="AR53" s="5"/>
      <c r="AS53" s="5">
        <v>1</v>
      </c>
      <c r="AT53" s="5">
        <v>1</v>
      </c>
      <c r="AU53" s="5"/>
      <c r="AV53" s="5">
        <v>1</v>
      </c>
      <c r="AW53" s="5">
        <v>1</v>
      </c>
      <c r="AX53" s="5"/>
      <c r="AY53" s="5">
        <v>1</v>
      </c>
      <c r="AZ53" s="5">
        <v>1</v>
      </c>
      <c r="BA53" s="5"/>
      <c r="BB53" s="5">
        <v>1</v>
      </c>
      <c r="BC53" s="5"/>
      <c r="BD53" s="5"/>
      <c r="BE53" s="5"/>
      <c r="BF53" s="5"/>
      <c r="BG53" s="5"/>
      <c r="BH53" s="5">
        <v>1</v>
      </c>
      <c r="BI53" s="5">
        <v>1</v>
      </c>
      <c r="BJ53" s="5"/>
      <c r="BK53" s="5">
        <v>1</v>
      </c>
      <c r="BL53" s="5">
        <v>1</v>
      </c>
      <c r="BM53" s="5"/>
      <c r="BN53">
        <f t="shared" si="7"/>
        <v>20</v>
      </c>
      <c r="BO53">
        <f t="shared" si="9"/>
        <v>860</v>
      </c>
      <c r="BP53" s="4" t="s">
        <v>51</v>
      </c>
      <c r="BQ53" s="8">
        <v>43</v>
      </c>
      <c r="BR53" s="5">
        <f t="shared" si="5"/>
        <v>0</v>
      </c>
      <c r="BS53" s="5">
        <f t="shared" si="8"/>
        <v>0</v>
      </c>
      <c r="BU53">
        <v>0</v>
      </c>
      <c r="BV53">
        <f t="shared" si="10"/>
        <v>0</v>
      </c>
    </row>
    <row r="54" spans="2:74">
      <c r="B54" s="4" t="s">
        <v>52</v>
      </c>
      <c r="C54" s="8">
        <v>1950</v>
      </c>
      <c r="D54" s="6">
        <v>3</v>
      </c>
      <c r="E54" s="5">
        <f t="shared" si="6"/>
        <v>5850</v>
      </c>
      <c r="F54" s="5"/>
      <c r="G54" s="5"/>
      <c r="H54" s="7">
        <v>3</v>
      </c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>
        <f t="shared" si="7"/>
        <v>3</v>
      </c>
      <c r="BO54">
        <f t="shared" si="9"/>
        <v>5850</v>
      </c>
      <c r="BP54" s="11" t="s">
        <v>52</v>
      </c>
      <c r="BQ54" s="8">
        <v>1950</v>
      </c>
      <c r="BR54" s="5">
        <f t="shared" si="5"/>
        <v>0</v>
      </c>
      <c r="BS54" s="5">
        <f t="shared" si="8"/>
        <v>0</v>
      </c>
      <c r="BU54">
        <v>0</v>
      </c>
      <c r="BV54">
        <f t="shared" si="10"/>
        <v>0</v>
      </c>
    </row>
    <row r="55" spans="2:74">
      <c r="B55" s="4" t="s">
        <v>53</v>
      </c>
      <c r="C55" s="63">
        <v>135</v>
      </c>
      <c r="D55" s="6">
        <v>54</v>
      </c>
      <c r="E55" s="5">
        <f t="shared" si="6"/>
        <v>7290</v>
      </c>
      <c r="F55" s="5">
        <v>32.340000000000003</v>
      </c>
      <c r="G55" s="5">
        <v>15.09</v>
      </c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>
        <v>6.57</v>
      </c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>
        <f t="shared" si="7"/>
        <v>54.000000000000007</v>
      </c>
      <c r="BO55">
        <f t="shared" si="9"/>
        <v>7290.0000000000009</v>
      </c>
      <c r="BP55" s="11" t="s">
        <v>53</v>
      </c>
      <c r="BQ55" s="8">
        <v>135</v>
      </c>
      <c r="BR55" s="5">
        <f t="shared" si="5"/>
        <v>0</v>
      </c>
      <c r="BS55" s="5">
        <f t="shared" si="8"/>
        <v>0</v>
      </c>
      <c r="BU55">
        <v>0</v>
      </c>
      <c r="BV55">
        <f t="shared" si="10"/>
        <v>0</v>
      </c>
    </row>
    <row r="56" spans="2:74">
      <c r="B56" s="4" t="s">
        <v>54</v>
      </c>
      <c r="C56" s="8">
        <v>56</v>
      </c>
      <c r="D56" s="6">
        <v>432</v>
      </c>
      <c r="E56" s="5">
        <f t="shared" si="6"/>
        <v>24192</v>
      </c>
      <c r="F56" s="5">
        <v>220</v>
      </c>
      <c r="G56" s="5"/>
      <c r="H56" s="10"/>
      <c r="I56" s="5"/>
      <c r="J56" s="5"/>
      <c r="K56" s="5"/>
      <c r="L56" s="5"/>
      <c r="M56" s="5"/>
      <c r="N56" s="5"/>
      <c r="O56" s="5"/>
      <c r="P56" s="5">
        <v>85</v>
      </c>
      <c r="Q56" s="5">
        <v>52</v>
      </c>
      <c r="R56" s="5"/>
      <c r="S56" s="5"/>
      <c r="T56" s="5"/>
      <c r="U56" s="5"/>
      <c r="V56" s="5"/>
      <c r="W56" s="5"/>
      <c r="X56" s="5"/>
      <c r="Y56" s="5">
        <v>75</v>
      </c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>
        <f t="shared" si="7"/>
        <v>432</v>
      </c>
      <c r="BO56">
        <f t="shared" si="9"/>
        <v>24192</v>
      </c>
      <c r="BP56" s="11" t="s">
        <v>54</v>
      </c>
      <c r="BQ56" s="8">
        <v>56</v>
      </c>
      <c r="BR56" s="5">
        <f t="shared" si="5"/>
        <v>0</v>
      </c>
      <c r="BS56" s="5">
        <f t="shared" si="8"/>
        <v>0</v>
      </c>
      <c r="BU56">
        <v>0</v>
      </c>
      <c r="BV56">
        <f t="shared" si="10"/>
        <v>0</v>
      </c>
    </row>
    <row r="57" spans="2:74">
      <c r="B57" s="4" t="s">
        <v>54</v>
      </c>
      <c r="C57" s="8">
        <v>56</v>
      </c>
      <c r="D57" s="6">
        <v>18</v>
      </c>
      <c r="E57" s="5">
        <f t="shared" si="6"/>
        <v>1008</v>
      </c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>
        <v>10</v>
      </c>
      <c r="Z57" s="5"/>
      <c r="AA57" s="5">
        <v>8</v>
      </c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>
        <f t="shared" si="7"/>
        <v>18</v>
      </c>
      <c r="BO57">
        <f t="shared" si="9"/>
        <v>1008</v>
      </c>
      <c r="BP57" s="11" t="s">
        <v>54</v>
      </c>
      <c r="BQ57" s="8">
        <v>56</v>
      </c>
      <c r="BR57" s="5">
        <f t="shared" si="5"/>
        <v>0</v>
      </c>
      <c r="BS57" s="5">
        <f t="shared" si="8"/>
        <v>0</v>
      </c>
      <c r="BU57">
        <v>0</v>
      </c>
      <c r="BV57">
        <f t="shared" si="10"/>
        <v>0</v>
      </c>
    </row>
    <row r="58" spans="2:74">
      <c r="B58" s="4" t="s">
        <v>55</v>
      </c>
      <c r="C58" s="8">
        <v>48</v>
      </c>
      <c r="D58" s="5">
        <v>200</v>
      </c>
      <c r="E58" s="5">
        <f t="shared" si="6"/>
        <v>9600</v>
      </c>
      <c r="F58" s="5"/>
      <c r="G58" s="5"/>
      <c r="H58" s="5"/>
      <c r="I58" s="5"/>
      <c r="J58" s="5"/>
      <c r="K58" s="5">
        <v>25.9</v>
      </c>
      <c r="L58" s="5">
        <v>14.8</v>
      </c>
      <c r="M58" s="5">
        <v>2</v>
      </c>
      <c r="N58" s="5"/>
      <c r="O58" s="5"/>
      <c r="P58" s="5"/>
      <c r="Q58" s="5"/>
      <c r="R58" s="5"/>
      <c r="S58" s="5">
        <v>31.6</v>
      </c>
      <c r="T58" s="5">
        <v>19.2</v>
      </c>
      <c r="U58" s="5">
        <v>4</v>
      </c>
      <c r="V58" s="5"/>
      <c r="W58" s="5"/>
      <c r="X58" s="5"/>
      <c r="Y58" s="5"/>
      <c r="Z58" s="5"/>
      <c r="AA58" s="5"/>
      <c r="AB58" s="5"/>
      <c r="AC58" s="5"/>
      <c r="AD58" s="5"/>
      <c r="AE58" s="5">
        <v>29.5</v>
      </c>
      <c r="AF58" s="5">
        <v>18.899999999999999</v>
      </c>
      <c r="AG58" s="5">
        <v>4</v>
      </c>
      <c r="AH58" s="5">
        <v>7</v>
      </c>
      <c r="AI58" s="5">
        <v>3</v>
      </c>
      <c r="AJ58" s="5"/>
      <c r="AK58" s="5"/>
      <c r="AL58" s="5"/>
      <c r="AM58" s="5"/>
      <c r="AN58" s="5"/>
      <c r="AO58" s="5"/>
      <c r="AP58" s="5">
        <v>32.5</v>
      </c>
      <c r="AQ58" s="5">
        <v>7.6</v>
      </c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>
        <f t="shared" si="7"/>
        <v>200</v>
      </c>
      <c r="BO58">
        <f t="shared" si="9"/>
        <v>9600</v>
      </c>
      <c r="BP58" s="11" t="s">
        <v>55</v>
      </c>
      <c r="BQ58" s="8">
        <v>48</v>
      </c>
      <c r="BR58" s="5">
        <f t="shared" si="5"/>
        <v>0</v>
      </c>
      <c r="BS58" s="5">
        <f t="shared" si="8"/>
        <v>0</v>
      </c>
      <c r="BU58">
        <v>0</v>
      </c>
      <c r="BV58">
        <f t="shared" si="10"/>
        <v>0</v>
      </c>
    </row>
    <row r="59" spans="2:74">
      <c r="B59" s="4" t="s">
        <v>56</v>
      </c>
      <c r="C59" s="8">
        <v>45</v>
      </c>
      <c r="D59" s="5">
        <v>89.5</v>
      </c>
      <c r="E59" s="5">
        <f t="shared" si="6"/>
        <v>4027.5</v>
      </c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>
        <v>21.1</v>
      </c>
      <c r="T59" s="5">
        <v>13.2</v>
      </c>
      <c r="U59" s="5">
        <v>2</v>
      </c>
      <c r="V59" s="5">
        <v>7.15</v>
      </c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>
        <v>16.66</v>
      </c>
      <c r="AI59" s="5">
        <v>4.49</v>
      </c>
      <c r="AJ59" s="5"/>
      <c r="AK59" s="5"/>
      <c r="AL59" s="5"/>
      <c r="AM59" s="5"/>
      <c r="AN59" s="5"/>
      <c r="AO59" s="5"/>
      <c r="AP59" s="5">
        <v>15</v>
      </c>
      <c r="AQ59" s="5">
        <v>9</v>
      </c>
      <c r="AR59" s="5">
        <v>0.9</v>
      </c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>
        <f t="shared" si="7"/>
        <v>89.5</v>
      </c>
      <c r="BO59">
        <f t="shared" si="9"/>
        <v>4027.5</v>
      </c>
      <c r="BP59" s="72" t="s">
        <v>56</v>
      </c>
      <c r="BQ59" s="63">
        <v>45</v>
      </c>
      <c r="BR59" s="5">
        <f t="shared" si="5"/>
        <v>0</v>
      </c>
      <c r="BS59" s="5">
        <f t="shared" si="8"/>
        <v>0</v>
      </c>
      <c r="BU59">
        <v>0</v>
      </c>
      <c r="BV59">
        <f t="shared" si="10"/>
        <v>0</v>
      </c>
    </row>
    <row r="60" spans="2:74">
      <c r="B60" s="4" t="s">
        <v>57</v>
      </c>
      <c r="C60" s="8">
        <v>63</v>
      </c>
      <c r="D60" s="5">
        <v>18</v>
      </c>
      <c r="E60" s="5">
        <f t="shared" si="6"/>
        <v>1134</v>
      </c>
      <c r="F60" s="5"/>
      <c r="G60" s="5"/>
      <c r="H60" s="5">
        <v>8.6</v>
      </c>
      <c r="I60" s="5"/>
      <c r="J60" s="5"/>
      <c r="K60" s="5"/>
      <c r="L60" s="5"/>
      <c r="M60" s="5"/>
      <c r="N60" s="5"/>
      <c r="O60" s="5"/>
      <c r="P60" s="5"/>
      <c r="Q60" s="5"/>
      <c r="R60" s="5"/>
      <c r="S60" s="5">
        <v>5.2</v>
      </c>
      <c r="T60" s="5">
        <v>1.2</v>
      </c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>
        <v>3</v>
      </c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>
        <f t="shared" si="7"/>
        <v>18</v>
      </c>
      <c r="BO60">
        <f t="shared" si="9"/>
        <v>1134</v>
      </c>
      <c r="BP60" s="11" t="s">
        <v>57</v>
      </c>
      <c r="BQ60" s="8">
        <v>63</v>
      </c>
      <c r="BR60" s="5">
        <f t="shared" si="5"/>
        <v>0</v>
      </c>
      <c r="BS60" s="5">
        <f t="shared" si="8"/>
        <v>0</v>
      </c>
      <c r="BU60">
        <v>0</v>
      </c>
      <c r="BV60">
        <f t="shared" si="10"/>
        <v>0</v>
      </c>
    </row>
    <row r="61" spans="2:74">
      <c r="B61" s="4" t="s">
        <v>58</v>
      </c>
      <c r="C61" s="8">
        <v>47</v>
      </c>
      <c r="D61" s="5">
        <v>31.7</v>
      </c>
      <c r="E61" s="5">
        <f t="shared" si="6"/>
        <v>1489.8999999999999</v>
      </c>
      <c r="F61" s="5"/>
      <c r="G61" s="5"/>
      <c r="H61" s="5">
        <v>2</v>
      </c>
      <c r="I61" s="5">
        <v>1.07</v>
      </c>
      <c r="J61" s="5">
        <v>0.2</v>
      </c>
      <c r="K61" s="5">
        <v>2.2000000000000002</v>
      </c>
      <c r="L61" s="5">
        <v>1.3</v>
      </c>
      <c r="M61" s="5">
        <v>0.2</v>
      </c>
      <c r="N61" s="5">
        <v>1.3</v>
      </c>
      <c r="O61" s="5">
        <v>0.2</v>
      </c>
      <c r="P61" s="5">
        <v>2.4300000000000002</v>
      </c>
      <c r="Q61" s="5">
        <v>1.2</v>
      </c>
      <c r="R61" s="5">
        <v>0.2</v>
      </c>
      <c r="S61" s="5">
        <v>5.42</v>
      </c>
      <c r="T61" s="5">
        <v>1.6</v>
      </c>
      <c r="U61" s="5">
        <v>0.2</v>
      </c>
      <c r="V61" s="5">
        <v>2.15</v>
      </c>
      <c r="W61" s="5"/>
      <c r="X61" s="5">
        <v>0.2</v>
      </c>
      <c r="Y61" s="5">
        <v>2.2000000000000002</v>
      </c>
      <c r="Z61" s="5">
        <v>1.3</v>
      </c>
      <c r="AA61" s="5">
        <v>0.2</v>
      </c>
      <c r="AB61" s="5">
        <v>1.1399999999999999</v>
      </c>
      <c r="AC61" s="5">
        <v>1.8</v>
      </c>
      <c r="AD61" s="5"/>
      <c r="AE61" s="10">
        <v>2.1</v>
      </c>
      <c r="AF61" s="5">
        <v>0.3</v>
      </c>
      <c r="AG61" s="5"/>
      <c r="AH61" s="5"/>
      <c r="AI61" s="5"/>
      <c r="AJ61" s="5"/>
      <c r="AK61" s="5"/>
      <c r="AL61" s="5"/>
      <c r="AM61" s="5"/>
      <c r="AN61" s="5"/>
      <c r="AO61" s="5"/>
      <c r="AP61" s="5">
        <v>0.79</v>
      </c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>
        <f t="shared" si="7"/>
        <v>31.7</v>
      </c>
      <c r="BO61">
        <f t="shared" si="9"/>
        <v>1489.8999999999999</v>
      </c>
      <c r="BP61" s="11" t="s">
        <v>58</v>
      </c>
      <c r="BQ61" s="8">
        <v>47</v>
      </c>
      <c r="BR61" s="5">
        <f t="shared" si="5"/>
        <v>0</v>
      </c>
      <c r="BS61" s="5">
        <f t="shared" si="8"/>
        <v>0</v>
      </c>
      <c r="BU61">
        <v>0</v>
      </c>
      <c r="BV61">
        <f t="shared" si="10"/>
        <v>0</v>
      </c>
    </row>
    <row r="62" spans="2:74">
      <c r="B62" s="4" t="s">
        <v>59</v>
      </c>
      <c r="C62" s="8">
        <v>63</v>
      </c>
      <c r="D62" s="5">
        <v>20</v>
      </c>
      <c r="E62" s="5">
        <f t="shared" si="6"/>
        <v>1260</v>
      </c>
      <c r="F62" s="5"/>
      <c r="G62" s="5"/>
      <c r="H62" s="5"/>
      <c r="I62" s="5"/>
      <c r="J62" s="5"/>
      <c r="K62" s="5">
        <v>6</v>
      </c>
      <c r="L62" s="5">
        <v>4</v>
      </c>
      <c r="M62" s="5"/>
      <c r="N62" s="5"/>
      <c r="O62" s="5"/>
      <c r="P62" s="5">
        <v>10</v>
      </c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>
        <f t="shared" si="7"/>
        <v>20</v>
      </c>
      <c r="BO62">
        <f t="shared" si="9"/>
        <v>1260</v>
      </c>
      <c r="BP62" s="11" t="s">
        <v>59</v>
      </c>
      <c r="BQ62" s="8">
        <v>63</v>
      </c>
      <c r="BR62" s="5">
        <f t="shared" si="5"/>
        <v>0</v>
      </c>
      <c r="BS62" s="5">
        <f t="shared" si="8"/>
        <v>0</v>
      </c>
      <c r="BU62">
        <v>0</v>
      </c>
      <c r="BV62">
        <f t="shared" si="10"/>
        <v>0</v>
      </c>
    </row>
    <row r="63" spans="2:74">
      <c r="B63" s="4" t="s">
        <v>60</v>
      </c>
      <c r="C63" s="8">
        <v>454</v>
      </c>
      <c r="D63" s="5">
        <v>7.6440000000000001</v>
      </c>
      <c r="E63" s="5">
        <f t="shared" si="6"/>
        <v>3470.3760000000002</v>
      </c>
      <c r="F63" s="5"/>
      <c r="G63" s="5"/>
      <c r="H63" s="5"/>
      <c r="I63" s="5"/>
      <c r="J63" s="5"/>
      <c r="K63" s="5"/>
      <c r="L63" s="5">
        <v>3.4</v>
      </c>
      <c r="M63" s="5"/>
      <c r="N63" s="5"/>
      <c r="O63" s="5"/>
      <c r="P63" s="5">
        <v>3.2</v>
      </c>
      <c r="Q63" s="5"/>
      <c r="R63" s="5"/>
      <c r="S63" s="5">
        <v>1.044</v>
      </c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>
        <f t="shared" ref="BN63:BN94" si="11">SUM(F63:BM63)</f>
        <v>7.6440000000000001</v>
      </c>
      <c r="BO63">
        <f t="shared" si="9"/>
        <v>3470.3760000000002</v>
      </c>
      <c r="BP63" s="11" t="s">
        <v>60</v>
      </c>
      <c r="BQ63" s="8">
        <v>454</v>
      </c>
      <c r="BR63" s="5">
        <f t="shared" si="5"/>
        <v>0</v>
      </c>
      <c r="BS63" s="5">
        <f t="shared" si="8"/>
        <v>0</v>
      </c>
      <c r="BU63">
        <v>0</v>
      </c>
      <c r="BV63">
        <f t="shared" si="10"/>
        <v>0</v>
      </c>
    </row>
    <row r="64" spans="2:74">
      <c r="B64" s="4" t="s">
        <v>61</v>
      </c>
      <c r="C64" s="8">
        <v>147</v>
      </c>
      <c r="D64" s="5">
        <v>35.1</v>
      </c>
      <c r="E64" s="5">
        <f t="shared" si="6"/>
        <v>5159.7</v>
      </c>
      <c r="F64" s="5"/>
      <c r="G64" s="5"/>
      <c r="H64" s="5"/>
      <c r="I64" s="5"/>
      <c r="J64" s="5"/>
      <c r="K64" s="5"/>
      <c r="L64" s="5"/>
      <c r="M64" s="5"/>
      <c r="N64" s="5"/>
      <c r="O64" s="5"/>
      <c r="P64" s="5">
        <v>35.1</v>
      </c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>
        <f t="shared" si="11"/>
        <v>35.1</v>
      </c>
      <c r="BO64">
        <f t="shared" si="9"/>
        <v>5159.7</v>
      </c>
      <c r="BP64" s="11" t="s">
        <v>61</v>
      </c>
      <c r="BQ64" s="8">
        <v>147</v>
      </c>
      <c r="BR64" s="5">
        <f t="shared" si="5"/>
        <v>0</v>
      </c>
      <c r="BS64" s="5">
        <f t="shared" si="8"/>
        <v>0</v>
      </c>
      <c r="BU64">
        <v>0</v>
      </c>
      <c r="BV64">
        <f t="shared" si="10"/>
        <v>0</v>
      </c>
    </row>
    <row r="65" spans="2:74">
      <c r="B65" s="4" t="s">
        <v>62</v>
      </c>
      <c r="C65" s="8">
        <v>185</v>
      </c>
      <c r="D65" s="6">
        <v>72.8</v>
      </c>
      <c r="E65" s="5">
        <f t="shared" si="6"/>
        <v>13468</v>
      </c>
      <c r="F65" s="5"/>
      <c r="G65" s="5"/>
      <c r="H65" s="5"/>
      <c r="I65" s="5"/>
      <c r="J65" s="5"/>
      <c r="K65" s="5">
        <v>72.8</v>
      </c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>
        <f t="shared" si="11"/>
        <v>72.8</v>
      </c>
      <c r="BO65">
        <f t="shared" si="9"/>
        <v>13468</v>
      </c>
      <c r="BP65" s="11" t="s">
        <v>62</v>
      </c>
      <c r="BQ65" s="8">
        <v>185</v>
      </c>
      <c r="BR65" s="5">
        <f t="shared" si="5"/>
        <v>0</v>
      </c>
      <c r="BS65" s="5">
        <f t="shared" si="8"/>
        <v>0</v>
      </c>
      <c r="BU65">
        <v>0</v>
      </c>
      <c r="BV65">
        <f t="shared" si="10"/>
        <v>0</v>
      </c>
    </row>
    <row r="66" spans="2:74">
      <c r="B66" s="4" t="s">
        <v>63</v>
      </c>
      <c r="C66" s="8">
        <v>155</v>
      </c>
      <c r="D66" s="6">
        <v>33.299999999999997</v>
      </c>
      <c r="E66" s="5">
        <f t="shared" si="6"/>
        <v>5161.5</v>
      </c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>
        <v>33.299999999999997</v>
      </c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>
        <f t="shared" si="11"/>
        <v>33.299999999999997</v>
      </c>
      <c r="BO66">
        <f t="shared" si="9"/>
        <v>5161.5</v>
      </c>
      <c r="BP66" s="11" t="s">
        <v>63</v>
      </c>
      <c r="BQ66" s="8">
        <v>155</v>
      </c>
      <c r="BR66" s="5">
        <f t="shared" si="5"/>
        <v>0</v>
      </c>
      <c r="BS66" s="5">
        <f t="shared" ref="BS66:BS97" si="12">BR66*BQ66</f>
        <v>0</v>
      </c>
      <c r="BU66">
        <v>0</v>
      </c>
      <c r="BV66">
        <f t="shared" si="10"/>
        <v>0</v>
      </c>
    </row>
    <row r="67" spans="2:74">
      <c r="B67" s="4" t="s">
        <v>64</v>
      </c>
      <c r="C67" s="8">
        <v>195</v>
      </c>
      <c r="D67" s="6">
        <v>30.9</v>
      </c>
      <c r="E67" s="5">
        <f t="shared" si="6"/>
        <v>6025.5</v>
      </c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>
        <v>30.9</v>
      </c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>
        <f t="shared" si="11"/>
        <v>30.9</v>
      </c>
      <c r="BO67">
        <f t="shared" si="9"/>
        <v>6025.5</v>
      </c>
      <c r="BP67" s="11" t="s">
        <v>64</v>
      </c>
      <c r="BQ67" s="8">
        <v>195</v>
      </c>
      <c r="BR67" s="5">
        <f t="shared" si="5"/>
        <v>0</v>
      </c>
      <c r="BS67" s="5">
        <f t="shared" si="12"/>
        <v>0</v>
      </c>
      <c r="BU67">
        <v>0</v>
      </c>
      <c r="BV67">
        <f t="shared" si="10"/>
        <v>0</v>
      </c>
    </row>
    <row r="68" spans="2:74">
      <c r="B68" s="4" t="s">
        <v>65</v>
      </c>
      <c r="C68" s="8">
        <v>320</v>
      </c>
      <c r="D68" s="6">
        <v>50</v>
      </c>
      <c r="E68" s="5">
        <f t="shared" si="6"/>
        <v>16000</v>
      </c>
      <c r="F68" s="5"/>
      <c r="G68" s="5"/>
      <c r="H68" s="5"/>
      <c r="I68" s="5"/>
      <c r="J68" s="5"/>
      <c r="K68" s="5"/>
      <c r="L68" s="5"/>
      <c r="M68" s="5"/>
      <c r="N68" s="5">
        <v>12.1</v>
      </c>
      <c r="O68" s="5">
        <v>12</v>
      </c>
      <c r="P68" s="5"/>
      <c r="Q68" s="5"/>
      <c r="R68" s="5"/>
      <c r="S68" s="5"/>
      <c r="T68" s="5"/>
      <c r="U68" s="5"/>
      <c r="V68" s="5"/>
      <c r="W68" s="5"/>
      <c r="X68" s="10">
        <v>5</v>
      </c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>
        <v>20.9</v>
      </c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>
        <f t="shared" si="11"/>
        <v>50</v>
      </c>
      <c r="BO68">
        <f t="shared" ref="BO68:BO99" si="13">BN68*C68</f>
        <v>16000</v>
      </c>
      <c r="BP68" s="71" t="s">
        <v>65</v>
      </c>
      <c r="BQ68" s="8">
        <v>320</v>
      </c>
      <c r="BR68" s="5">
        <f t="shared" si="5"/>
        <v>0</v>
      </c>
      <c r="BS68" s="5">
        <f t="shared" si="12"/>
        <v>0</v>
      </c>
      <c r="BU68">
        <v>0</v>
      </c>
      <c r="BV68">
        <f t="shared" ref="BV68:BV99" si="14">BU68*BQ68</f>
        <v>0</v>
      </c>
    </row>
    <row r="69" spans="2:74">
      <c r="B69" s="4" t="s">
        <v>18</v>
      </c>
      <c r="C69" s="8">
        <v>141.58000000000001</v>
      </c>
      <c r="D69" s="6">
        <v>19</v>
      </c>
      <c r="E69" s="5">
        <f t="shared" ref="E69:E132" si="15">D69*C69</f>
        <v>2690.0200000000004</v>
      </c>
      <c r="F69" s="5"/>
      <c r="G69" s="5"/>
      <c r="H69" s="5"/>
      <c r="I69" s="5"/>
      <c r="J69" s="5"/>
      <c r="K69" s="5"/>
      <c r="L69" s="5"/>
      <c r="M69" s="5"/>
      <c r="N69" s="5"/>
      <c r="O69" s="5"/>
      <c r="P69" s="5">
        <v>5</v>
      </c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>
        <v>11.3</v>
      </c>
      <c r="AD69" s="5">
        <v>2.7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>
        <f t="shared" si="11"/>
        <v>19</v>
      </c>
      <c r="BO69">
        <f t="shared" si="13"/>
        <v>2690.0200000000004</v>
      </c>
      <c r="BP69" s="11" t="s">
        <v>18</v>
      </c>
      <c r="BQ69" s="8">
        <v>141.58000000000001</v>
      </c>
      <c r="BR69" s="5">
        <f t="shared" ref="BR69:BR132" si="16">D69-BN69</f>
        <v>0</v>
      </c>
      <c r="BS69" s="5">
        <f t="shared" si="12"/>
        <v>0</v>
      </c>
      <c r="BU69">
        <v>0</v>
      </c>
      <c r="BV69">
        <f t="shared" si="14"/>
        <v>0</v>
      </c>
    </row>
    <row r="70" spans="2:74">
      <c r="B70" s="4" t="s">
        <v>118</v>
      </c>
      <c r="C70" s="8">
        <v>31.31</v>
      </c>
      <c r="D70" s="6">
        <v>225</v>
      </c>
      <c r="E70" s="5">
        <f t="shared" si="15"/>
        <v>7044.75</v>
      </c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>
        <v>110</v>
      </c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>
        <f t="shared" si="11"/>
        <v>110</v>
      </c>
      <c r="BO70">
        <f t="shared" si="13"/>
        <v>3444.1</v>
      </c>
      <c r="BP70" s="4" t="s">
        <v>118</v>
      </c>
      <c r="BQ70" s="8">
        <v>31.31</v>
      </c>
      <c r="BR70" s="5">
        <f t="shared" si="16"/>
        <v>115</v>
      </c>
      <c r="BS70" s="5">
        <f t="shared" si="12"/>
        <v>3600.6499999999996</v>
      </c>
      <c r="BU70">
        <v>115</v>
      </c>
      <c r="BV70">
        <f t="shared" si="14"/>
        <v>3600.6499999999996</v>
      </c>
    </row>
    <row r="71" spans="2:74">
      <c r="B71" s="4" t="s">
        <v>119</v>
      </c>
      <c r="C71" s="8">
        <v>84.15</v>
      </c>
      <c r="D71" s="6">
        <v>18</v>
      </c>
      <c r="E71" s="5">
        <f t="shared" si="15"/>
        <v>1514.7</v>
      </c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>
        <v>9</v>
      </c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>
        <v>9</v>
      </c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>
        <f t="shared" si="11"/>
        <v>18</v>
      </c>
      <c r="BO71">
        <f t="shared" si="13"/>
        <v>1514.7</v>
      </c>
      <c r="BP71" s="11" t="s">
        <v>119</v>
      </c>
      <c r="BQ71" s="8">
        <v>84.15</v>
      </c>
      <c r="BR71" s="5">
        <f t="shared" si="16"/>
        <v>0</v>
      </c>
      <c r="BS71" s="5">
        <f t="shared" si="12"/>
        <v>0</v>
      </c>
      <c r="BU71">
        <v>0</v>
      </c>
      <c r="BV71">
        <f t="shared" si="14"/>
        <v>0</v>
      </c>
    </row>
    <row r="72" spans="2:74">
      <c r="B72" s="4" t="s">
        <v>66</v>
      </c>
      <c r="C72" s="8">
        <v>149.97999999999999</v>
      </c>
      <c r="D72" s="6">
        <v>23</v>
      </c>
      <c r="E72" s="5">
        <f t="shared" si="15"/>
        <v>3449.54</v>
      </c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>
        <v>23</v>
      </c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>
        <f t="shared" si="11"/>
        <v>23</v>
      </c>
      <c r="BO72">
        <f t="shared" si="13"/>
        <v>3449.54</v>
      </c>
      <c r="BP72" s="11" t="s">
        <v>66</v>
      </c>
      <c r="BQ72" s="8">
        <v>149.97999999999999</v>
      </c>
      <c r="BR72" s="5">
        <f t="shared" si="16"/>
        <v>0</v>
      </c>
      <c r="BS72" s="5">
        <f t="shared" si="12"/>
        <v>0</v>
      </c>
      <c r="BU72">
        <v>0</v>
      </c>
      <c r="BV72">
        <f t="shared" si="14"/>
        <v>0</v>
      </c>
    </row>
    <row r="73" spans="2:74">
      <c r="B73" s="4" t="s">
        <v>124</v>
      </c>
      <c r="C73" s="8">
        <v>149.66</v>
      </c>
      <c r="D73" s="6">
        <v>23</v>
      </c>
      <c r="E73" s="5">
        <f t="shared" si="15"/>
        <v>3442.18</v>
      </c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>
        <v>22</v>
      </c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>
        <f t="shared" si="11"/>
        <v>22</v>
      </c>
      <c r="BO73">
        <f t="shared" si="13"/>
        <v>3292.52</v>
      </c>
      <c r="BP73" s="4" t="s">
        <v>124</v>
      </c>
      <c r="BQ73" s="8">
        <v>149.66</v>
      </c>
      <c r="BR73" s="5">
        <f t="shared" si="16"/>
        <v>1</v>
      </c>
      <c r="BS73" s="5">
        <f t="shared" si="12"/>
        <v>149.66</v>
      </c>
      <c r="BU73">
        <v>1</v>
      </c>
      <c r="BV73">
        <f t="shared" si="14"/>
        <v>149.66</v>
      </c>
    </row>
    <row r="74" spans="2:74">
      <c r="B74" s="4" t="s">
        <v>120</v>
      </c>
      <c r="C74" s="8">
        <v>10.44</v>
      </c>
      <c r="D74" s="6">
        <v>225</v>
      </c>
      <c r="E74" s="5">
        <f t="shared" si="15"/>
        <v>2349</v>
      </c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>
        <v>211</v>
      </c>
      <c r="Z74" s="5"/>
      <c r="AA74" s="5">
        <v>14</v>
      </c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>
        <f t="shared" si="11"/>
        <v>225</v>
      </c>
      <c r="BO74">
        <f t="shared" si="13"/>
        <v>2349</v>
      </c>
      <c r="BP74" s="11" t="s">
        <v>120</v>
      </c>
      <c r="BQ74" s="8">
        <v>10.44</v>
      </c>
      <c r="BR74" s="5">
        <f t="shared" si="16"/>
        <v>0</v>
      </c>
      <c r="BS74" s="5">
        <f t="shared" si="12"/>
        <v>0</v>
      </c>
      <c r="BU74">
        <v>0</v>
      </c>
      <c r="BV74">
        <f t="shared" si="14"/>
        <v>0</v>
      </c>
    </row>
    <row r="75" spans="2:74">
      <c r="B75" s="4" t="s">
        <v>60</v>
      </c>
      <c r="C75" s="8">
        <v>488.82</v>
      </c>
      <c r="D75" s="6">
        <v>7.7380000000000004</v>
      </c>
      <c r="E75" s="5">
        <f t="shared" si="15"/>
        <v>3782.4891600000001</v>
      </c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>
        <v>2.5</v>
      </c>
      <c r="W75" s="5"/>
      <c r="X75" s="5"/>
      <c r="Y75" s="5"/>
      <c r="Z75" s="5"/>
      <c r="AA75" s="5"/>
      <c r="AB75" s="5"/>
      <c r="AC75" s="5"/>
      <c r="AD75" s="5"/>
      <c r="AE75" s="5">
        <v>2.1</v>
      </c>
      <c r="AF75" s="5">
        <v>1.3</v>
      </c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>
        <v>1.8380000000000001</v>
      </c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>
        <f t="shared" si="11"/>
        <v>7.7379999999999995</v>
      </c>
      <c r="BO75">
        <f t="shared" si="13"/>
        <v>3782.4891599999996</v>
      </c>
      <c r="BP75" s="11" t="s">
        <v>60</v>
      </c>
      <c r="BQ75" s="8">
        <v>488.82</v>
      </c>
      <c r="BR75" s="5">
        <f t="shared" si="16"/>
        <v>0</v>
      </c>
      <c r="BS75" s="5">
        <f t="shared" si="12"/>
        <v>0</v>
      </c>
      <c r="BU75">
        <v>0</v>
      </c>
      <c r="BV75">
        <f t="shared" si="14"/>
        <v>0</v>
      </c>
    </row>
    <row r="76" spans="2:74">
      <c r="B76" s="4" t="s">
        <v>121</v>
      </c>
      <c r="C76" s="8">
        <v>536.42999999999995</v>
      </c>
      <c r="D76" s="6">
        <v>5</v>
      </c>
      <c r="E76" s="5">
        <f t="shared" si="15"/>
        <v>2682.1499999999996</v>
      </c>
      <c r="F76" s="5"/>
      <c r="G76" s="5"/>
      <c r="H76" s="5"/>
      <c r="I76" s="5"/>
      <c r="J76" s="5"/>
      <c r="K76" s="5"/>
      <c r="L76" s="5"/>
      <c r="M76" s="5"/>
      <c r="N76" s="5"/>
      <c r="O76" s="5"/>
      <c r="P76" s="5">
        <v>2.2000000000000002</v>
      </c>
      <c r="Q76" s="5"/>
      <c r="R76" s="5"/>
      <c r="S76" s="5"/>
      <c r="T76" s="5">
        <v>1.2</v>
      </c>
      <c r="U76" s="5"/>
      <c r="V76" s="5"/>
      <c r="W76" s="5"/>
      <c r="X76" s="5"/>
      <c r="Y76" s="5"/>
      <c r="Z76" s="5"/>
      <c r="AA76" s="5"/>
      <c r="AB76" s="5">
        <v>1.6</v>
      </c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>
        <f t="shared" si="11"/>
        <v>5</v>
      </c>
      <c r="BO76">
        <f t="shared" si="13"/>
        <v>2682.1499999999996</v>
      </c>
      <c r="BP76" s="11" t="s">
        <v>121</v>
      </c>
      <c r="BQ76" s="8">
        <v>536.42999999999995</v>
      </c>
      <c r="BR76" s="5">
        <f t="shared" si="16"/>
        <v>0</v>
      </c>
      <c r="BS76" s="5">
        <f t="shared" si="12"/>
        <v>0</v>
      </c>
      <c r="BU76">
        <v>0</v>
      </c>
      <c r="BV76">
        <f t="shared" si="14"/>
        <v>0</v>
      </c>
    </row>
    <row r="77" spans="2:74">
      <c r="B77" s="4" t="s">
        <v>122</v>
      </c>
      <c r="C77" s="8">
        <v>324.52999999999997</v>
      </c>
      <c r="D77" s="6">
        <v>12</v>
      </c>
      <c r="E77" s="5">
        <f t="shared" si="15"/>
        <v>3894.3599999999997</v>
      </c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>
        <v>6</v>
      </c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>
        <v>4.9000000000000004</v>
      </c>
      <c r="AW77" s="5"/>
      <c r="AX77" s="5"/>
      <c r="AY77" s="5"/>
      <c r="AZ77" s="5"/>
      <c r="BA77" s="5"/>
      <c r="BB77" s="5"/>
      <c r="BC77" s="5">
        <v>1.1000000000000001</v>
      </c>
      <c r="BD77" s="5"/>
      <c r="BE77" s="5"/>
      <c r="BF77" s="5"/>
      <c r="BG77" s="5"/>
      <c r="BH77" s="5"/>
      <c r="BI77" s="5"/>
      <c r="BJ77" s="5"/>
      <c r="BK77" s="5"/>
      <c r="BL77" s="5"/>
      <c r="BM77" s="5"/>
      <c r="BN77">
        <f t="shared" si="11"/>
        <v>12</v>
      </c>
      <c r="BO77">
        <f t="shared" si="13"/>
        <v>3894.3599999999997</v>
      </c>
      <c r="BP77" s="11" t="s">
        <v>122</v>
      </c>
      <c r="BQ77" s="8">
        <v>324.52999999999997</v>
      </c>
      <c r="BR77" s="5">
        <f t="shared" si="16"/>
        <v>0</v>
      </c>
      <c r="BS77" s="5">
        <f t="shared" si="12"/>
        <v>0</v>
      </c>
      <c r="BU77">
        <v>0</v>
      </c>
      <c r="BV77">
        <f t="shared" si="14"/>
        <v>0</v>
      </c>
    </row>
    <row r="78" spans="2:74">
      <c r="B78" s="4" t="s">
        <v>123</v>
      </c>
      <c r="C78" s="8">
        <v>189.74</v>
      </c>
      <c r="D78" s="6">
        <v>12</v>
      </c>
      <c r="E78" s="5">
        <f t="shared" si="15"/>
        <v>2276.88</v>
      </c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>
        <v>6</v>
      </c>
      <c r="AF78" s="5"/>
      <c r="AG78" s="5"/>
      <c r="AH78" s="5"/>
      <c r="AI78" s="5"/>
      <c r="AJ78" s="5"/>
      <c r="AK78" s="5"/>
      <c r="AL78" s="5"/>
      <c r="AM78" s="5">
        <v>6</v>
      </c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>
        <f t="shared" si="11"/>
        <v>12</v>
      </c>
      <c r="BO78">
        <f t="shared" si="13"/>
        <v>2276.88</v>
      </c>
      <c r="BP78" s="11" t="s">
        <v>123</v>
      </c>
      <c r="BQ78" s="8">
        <v>189.74</v>
      </c>
      <c r="BR78" s="5">
        <f t="shared" si="16"/>
        <v>0</v>
      </c>
      <c r="BS78" s="5">
        <f t="shared" si="12"/>
        <v>0</v>
      </c>
      <c r="BU78">
        <v>0</v>
      </c>
      <c r="BV78">
        <f t="shared" si="14"/>
        <v>0</v>
      </c>
    </row>
    <row r="79" spans="2:74">
      <c r="B79" s="4" t="s">
        <v>48</v>
      </c>
      <c r="C79" s="8">
        <v>21.86</v>
      </c>
      <c r="D79" s="6">
        <v>225</v>
      </c>
      <c r="E79" s="5">
        <f t="shared" si="15"/>
        <v>4918.5</v>
      </c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>
        <v>19</v>
      </c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>
        <v>206</v>
      </c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>
        <f t="shared" si="11"/>
        <v>225</v>
      </c>
      <c r="BO79">
        <f t="shared" si="13"/>
        <v>4918.5</v>
      </c>
      <c r="BP79" s="11" t="s">
        <v>48</v>
      </c>
      <c r="BQ79" s="8">
        <v>21.86</v>
      </c>
      <c r="BR79" s="5">
        <f t="shared" si="16"/>
        <v>0</v>
      </c>
      <c r="BS79" s="5">
        <f t="shared" si="12"/>
        <v>0</v>
      </c>
      <c r="BU79">
        <v>0</v>
      </c>
      <c r="BV79">
        <f t="shared" si="14"/>
        <v>0</v>
      </c>
    </row>
    <row r="80" spans="2:74">
      <c r="B80" s="4" t="s">
        <v>44</v>
      </c>
      <c r="C80" s="8">
        <v>62.19</v>
      </c>
      <c r="D80" s="6">
        <v>36</v>
      </c>
      <c r="E80" s="5">
        <f t="shared" si="15"/>
        <v>2238.84</v>
      </c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>
        <v>21</v>
      </c>
      <c r="T80" s="5"/>
      <c r="U80" s="5"/>
      <c r="V80" s="5"/>
      <c r="W80" s="5"/>
      <c r="X80" s="5"/>
      <c r="Y80" s="5"/>
      <c r="Z80" s="5"/>
      <c r="AA80" s="5"/>
      <c r="AB80" s="5"/>
      <c r="AC80" s="5">
        <v>13.5</v>
      </c>
      <c r="AD80" s="5">
        <v>1.5</v>
      </c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>
        <f t="shared" si="11"/>
        <v>36</v>
      </c>
      <c r="BO80">
        <f t="shared" si="13"/>
        <v>2238.84</v>
      </c>
      <c r="BP80" s="11" t="s">
        <v>44</v>
      </c>
      <c r="BQ80" s="8">
        <v>62.19</v>
      </c>
      <c r="BR80" s="5">
        <f t="shared" si="16"/>
        <v>0</v>
      </c>
      <c r="BS80" s="5">
        <f t="shared" si="12"/>
        <v>0</v>
      </c>
      <c r="BU80">
        <v>0</v>
      </c>
      <c r="BV80">
        <f t="shared" si="14"/>
        <v>0</v>
      </c>
    </row>
    <row r="81" spans="2:74">
      <c r="B81" s="4" t="s">
        <v>125</v>
      </c>
      <c r="C81" s="8">
        <v>21.63</v>
      </c>
      <c r="D81" s="6">
        <v>248</v>
      </c>
      <c r="E81" s="5">
        <f t="shared" si="15"/>
        <v>5364.24</v>
      </c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>
        <v>211</v>
      </c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>
        <v>37</v>
      </c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>
        <f t="shared" si="11"/>
        <v>248</v>
      </c>
      <c r="BO81">
        <f t="shared" si="13"/>
        <v>5364.24</v>
      </c>
      <c r="BP81" s="11" t="s">
        <v>125</v>
      </c>
      <c r="BQ81" s="63">
        <v>21.63</v>
      </c>
      <c r="BR81" s="5">
        <f t="shared" si="16"/>
        <v>0</v>
      </c>
      <c r="BS81" s="5">
        <f t="shared" si="12"/>
        <v>0</v>
      </c>
      <c r="BU81">
        <v>0</v>
      </c>
      <c r="BV81">
        <f t="shared" si="14"/>
        <v>0</v>
      </c>
    </row>
    <row r="82" spans="2:74">
      <c r="B82" s="4" t="s">
        <v>125</v>
      </c>
      <c r="C82" s="8">
        <v>21.63</v>
      </c>
      <c r="D82" s="6">
        <v>280</v>
      </c>
      <c r="E82" s="5">
        <f t="shared" si="15"/>
        <v>6056.4</v>
      </c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>
        <v>110</v>
      </c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>
        <v>170</v>
      </c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>
        <f t="shared" si="11"/>
        <v>280</v>
      </c>
      <c r="BO82">
        <f t="shared" si="13"/>
        <v>6056.4</v>
      </c>
      <c r="BP82" s="11" t="s">
        <v>125</v>
      </c>
      <c r="BQ82" s="63">
        <v>21.63</v>
      </c>
      <c r="BR82" s="5">
        <f t="shared" si="16"/>
        <v>0</v>
      </c>
      <c r="BS82" s="5">
        <f t="shared" si="12"/>
        <v>0</v>
      </c>
      <c r="BU82">
        <v>0</v>
      </c>
      <c r="BV82">
        <f t="shared" si="14"/>
        <v>0</v>
      </c>
    </row>
    <row r="83" spans="2:74">
      <c r="B83" s="4" t="s">
        <v>135</v>
      </c>
      <c r="C83" s="8">
        <v>310</v>
      </c>
      <c r="D83" s="6">
        <v>39</v>
      </c>
      <c r="E83" s="5">
        <f t="shared" si="15"/>
        <v>12090</v>
      </c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>
        <v>21.2</v>
      </c>
      <c r="W83" s="5">
        <v>13.5</v>
      </c>
      <c r="X83" s="5">
        <v>4.3</v>
      </c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>
        <f t="shared" si="11"/>
        <v>39</v>
      </c>
      <c r="BO83">
        <f t="shared" si="13"/>
        <v>12090</v>
      </c>
      <c r="BP83" s="11" t="s">
        <v>135</v>
      </c>
      <c r="BQ83" s="63">
        <v>310</v>
      </c>
      <c r="BR83" s="5">
        <f t="shared" si="16"/>
        <v>0</v>
      </c>
      <c r="BS83" s="5">
        <f t="shared" si="12"/>
        <v>0</v>
      </c>
      <c r="BU83">
        <v>0</v>
      </c>
      <c r="BV83">
        <f t="shared" si="14"/>
        <v>0</v>
      </c>
    </row>
    <row r="84" spans="2:74">
      <c r="B84" s="81" t="s">
        <v>136</v>
      </c>
      <c r="C84" s="82">
        <v>105</v>
      </c>
      <c r="D84" s="83">
        <v>15</v>
      </c>
      <c r="E84" s="5">
        <f t="shared" si="15"/>
        <v>1575</v>
      </c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>
        <v>15</v>
      </c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>
        <f t="shared" si="11"/>
        <v>15</v>
      </c>
      <c r="BO84">
        <f t="shared" si="13"/>
        <v>1575</v>
      </c>
      <c r="BP84" s="11" t="s">
        <v>136</v>
      </c>
      <c r="BQ84" s="8">
        <v>105</v>
      </c>
      <c r="BR84" s="5">
        <f t="shared" si="16"/>
        <v>0</v>
      </c>
      <c r="BS84" s="5">
        <f t="shared" si="12"/>
        <v>0</v>
      </c>
      <c r="BU84">
        <v>0</v>
      </c>
      <c r="BV84">
        <f t="shared" si="14"/>
        <v>0</v>
      </c>
    </row>
    <row r="85" spans="2:74">
      <c r="B85" s="4" t="s">
        <v>137</v>
      </c>
      <c r="C85" s="8">
        <v>101</v>
      </c>
      <c r="D85" s="6">
        <v>14</v>
      </c>
      <c r="E85" s="5">
        <f t="shared" si="15"/>
        <v>1414</v>
      </c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>
        <v>14</v>
      </c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>
        <f t="shared" si="11"/>
        <v>14</v>
      </c>
      <c r="BO85">
        <f t="shared" si="13"/>
        <v>1414</v>
      </c>
      <c r="BP85" s="11" t="s">
        <v>137</v>
      </c>
      <c r="BQ85" s="8">
        <v>101</v>
      </c>
      <c r="BR85" s="5">
        <f t="shared" si="16"/>
        <v>0</v>
      </c>
      <c r="BS85" s="5">
        <f t="shared" si="12"/>
        <v>0</v>
      </c>
      <c r="BU85">
        <v>0</v>
      </c>
      <c r="BV85">
        <f t="shared" si="14"/>
        <v>0</v>
      </c>
    </row>
    <row r="86" spans="2:74">
      <c r="B86" s="4" t="s">
        <v>37</v>
      </c>
      <c r="C86" s="63">
        <v>61</v>
      </c>
      <c r="D86" s="6">
        <v>20</v>
      </c>
      <c r="E86" s="5">
        <f t="shared" si="15"/>
        <v>1220</v>
      </c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>
        <v>1.55</v>
      </c>
      <c r="W86" s="5">
        <v>1.3</v>
      </c>
      <c r="X86" s="5">
        <v>0.2</v>
      </c>
      <c r="Y86" s="5">
        <v>11.89</v>
      </c>
      <c r="Z86" s="5">
        <v>1.1000000000000001</v>
      </c>
      <c r="AA86" s="5">
        <v>0.2</v>
      </c>
      <c r="AB86" s="5">
        <v>1.1000000000000001</v>
      </c>
      <c r="AC86" s="5">
        <v>1.56</v>
      </c>
      <c r="AD86" s="5"/>
      <c r="AE86" s="5">
        <v>1.1000000000000001</v>
      </c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>
        <f t="shared" si="11"/>
        <v>20.000000000000004</v>
      </c>
      <c r="BO86">
        <f t="shared" si="13"/>
        <v>1220.0000000000002</v>
      </c>
      <c r="BP86" s="11" t="s">
        <v>37</v>
      </c>
      <c r="BQ86" s="8">
        <v>61</v>
      </c>
      <c r="BR86" s="5">
        <f t="shared" si="16"/>
        <v>0</v>
      </c>
      <c r="BS86" s="5">
        <f t="shared" si="12"/>
        <v>0</v>
      </c>
      <c r="BU86">
        <v>0</v>
      </c>
      <c r="BV86">
        <f t="shared" si="14"/>
        <v>0</v>
      </c>
    </row>
    <row r="87" spans="2:74">
      <c r="B87" s="4" t="s">
        <v>31</v>
      </c>
      <c r="C87" s="8">
        <v>74</v>
      </c>
      <c r="D87" s="6">
        <v>48</v>
      </c>
      <c r="E87" s="5">
        <f t="shared" si="15"/>
        <v>3552</v>
      </c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>
        <v>3</v>
      </c>
      <c r="AH87" s="5"/>
      <c r="AI87" s="5">
        <v>3</v>
      </c>
      <c r="AJ87" s="5">
        <v>13</v>
      </c>
      <c r="AK87" s="5">
        <v>8</v>
      </c>
      <c r="AL87" s="5">
        <v>2</v>
      </c>
      <c r="AM87" s="5"/>
      <c r="AN87" s="5"/>
      <c r="AO87" s="5">
        <v>2</v>
      </c>
      <c r="AP87" s="5"/>
      <c r="AQ87" s="5"/>
      <c r="AR87" s="5">
        <v>2</v>
      </c>
      <c r="AS87" s="5"/>
      <c r="AT87" s="5"/>
      <c r="AU87" s="5">
        <v>2</v>
      </c>
      <c r="AV87" s="5">
        <v>5</v>
      </c>
      <c r="AW87" s="5">
        <v>2</v>
      </c>
      <c r="AX87" s="5">
        <v>2</v>
      </c>
      <c r="AY87" s="5"/>
      <c r="AZ87" s="5"/>
      <c r="BA87" s="5"/>
      <c r="BB87" s="5"/>
      <c r="BC87" s="5">
        <v>2</v>
      </c>
      <c r="BD87" s="5">
        <v>2</v>
      </c>
      <c r="BE87" s="5"/>
      <c r="BF87" s="5"/>
      <c r="BG87" s="5"/>
      <c r="BH87" s="5"/>
      <c r="BI87" s="5"/>
      <c r="BJ87" s="5"/>
      <c r="BK87" s="5"/>
      <c r="BL87" s="5"/>
      <c r="BM87" s="5"/>
      <c r="BN87">
        <f t="shared" si="11"/>
        <v>48</v>
      </c>
      <c r="BO87">
        <f t="shared" si="13"/>
        <v>3552</v>
      </c>
      <c r="BP87" s="69" t="s">
        <v>31</v>
      </c>
      <c r="BQ87" s="8">
        <v>74</v>
      </c>
      <c r="BR87" s="5">
        <f t="shared" si="16"/>
        <v>0</v>
      </c>
      <c r="BS87" s="5">
        <f t="shared" si="12"/>
        <v>0</v>
      </c>
      <c r="BU87">
        <v>0</v>
      </c>
      <c r="BV87">
        <f t="shared" si="14"/>
        <v>0</v>
      </c>
    </row>
    <row r="88" spans="2:74">
      <c r="B88" s="4" t="s">
        <v>29</v>
      </c>
      <c r="C88" s="8">
        <v>70</v>
      </c>
      <c r="D88" s="6">
        <v>25</v>
      </c>
      <c r="E88" s="5">
        <f t="shared" si="15"/>
        <v>1750</v>
      </c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>
        <v>2.2999999999999998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>
        <v>10.85</v>
      </c>
      <c r="BL88" s="5">
        <v>7</v>
      </c>
      <c r="BM88" s="5">
        <v>2</v>
      </c>
      <c r="BN88">
        <f t="shared" si="11"/>
        <v>22.15</v>
      </c>
      <c r="BO88">
        <f t="shared" si="13"/>
        <v>1550.5</v>
      </c>
      <c r="BP88" s="4" t="s">
        <v>29</v>
      </c>
      <c r="BQ88" s="8">
        <v>70</v>
      </c>
      <c r="BR88" s="5">
        <f t="shared" si="16"/>
        <v>2.8500000000000014</v>
      </c>
      <c r="BS88" s="5">
        <f t="shared" si="12"/>
        <v>199.50000000000011</v>
      </c>
      <c r="BT88">
        <v>0.25</v>
      </c>
      <c r="BU88">
        <v>2.85</v>
      </c>
      <c r="BV88">
        <f t="shared" si="14"/>
        <v>199.5</v>
      </c>
    </row>
    <row r="89" spans="2:74">
      <c r="B89" s="4" t="s">
        <v>43</v>
      </c>
      <c r="C89" s="8">
        <v>40</v>
      </c>
      <c r="D89" s="6">
        <v>25</v>
      </c>
      <c r="E89" s="5">
        <f t="shared" si="15"/>
        <v>1000</v>
      </c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>
        <v>11.7</v>
      </c>
      <c r="AT89" s="5"/>
      <c r="AU89" s="5">
        <v>2</v>
      </c>
      <c r="AV89" s="5"/>
      <c r="AW89" s="5"/>
      <c r="AX89" s="5"/>
      <c r="AY89" s="5"/>
      <c r="AZ89" s="5"/>
      <c r="BA89" s="5"/>
      <c r="BB89" s="5"/>
      <c r="BC89" s="5"/>
      <c r="BD89" s="5"/>
      <c r="BE89" s="5">
        <v>10.85</v>
      </c>
      <c r="BF89" s="5">
        <v>0.45</v>
      </c>
      <c r="BG89" s="5"/>
      <c r="BH89" s="5"/>
      <c r="BI89" s="5"/>
      <c r="BJ89" s="5"/>
      <c r="BK89" s="5"/>
      <c r="BL89" s="5"/>
      <c r="BM89" s="5"/>
      <c r="BN89">
        <f t="shared" si="11"/>
        <v>24.999999999999996</v>
      </c>
      <c r="BO89">
        <f t="shared" si="13"/>
        <v>999.99999999999989</v>
      </c>
      <c r="BP89" s="72" t="s">
        <v>43</v>
      </c>
      <c r="BQ89" s="8">
        <v>40</v>
      </c>
      <c r="BR89" s="5">
        <f t="shared" si="16"/>
        <v>0</v>
      </c>
      <c r="BS89" s="5">
        <f t="shared" si="12"/>
        <v>0</v>
      </c>
      <c r="BU89">
        <v>0</v>
      </c>
      <c r="BV89">
        <f t="shared" si="14"/>
        <v>0</v>
      </c>
    </row>
    <row r="90" spans="2:74">
      <c r="B90" s="4" t="s">
        <v>52</v>
      </c>
      <c r="C90" s="8">
        <v>2300</v>
      </c>
      <c r="D90" s="6">
        <v>3</v>
      </c>
      <c r="E90" s="5">
        <f t="shared" si="15"/>
        <v>6900</v>
      </c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>
        <v>3</v>
      </c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>
        <f t="shared" si="11"/>
        <v>3</v>
      </c>
      <c r="BO90">
        <f t="shared" si="13"/>
        <v>6900</v>
      </c>
      <c r="BP90" s="11" t="s">
        <v>52</v>
      </c>
      <c r="BQ90" s="8">
        <v>2300</v>
      </c>
      <c r="BR90" s="5">
        <f t="shared" si="16"/>
        <v>0</v>
      </c>
      <c r="BS90" s="5">
        <f t="shared" si="12"/>
        <v>0</v>
      </c>
      <c r="BU90">
        <v>0</v>
      </c>
      <c r="BV90">
        <f t="shared" si="14"/>
        <v>0</v>
      </c>
    </row>
    <row r="91" spans="2:74">
      <c r="B91" s="4" t="s">
        <v>61</v>
      </c>
      <c r="C91" s="8">
        <v>147</v>
      </c>
      <c r="D91" s="6">
        <v>61.7</v>
      </c>
      <c r="E91" s="5">
        <f t="shared" si="15"/>
        <v>9069.9</v>
      </c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>
        <v>61.7</v>
      </c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>
        <f t="shared" si="11"/>
        <v>61.7</v>
      </c>
      <c r="BO91">
        <f t="shared" si="13"/>
        <v>9069.9</v>
      </c>
      <c r="BP91" s="11" t="s">
        <v>61</v>
      </c>
      <c r="BQ91" s="8">
        <v>147</v>
      </c>
      <c r="BR91" s="5">
        <f t="shared" si="16"/>
        <v>0</v>
      </c>
      <c r="BS91" s="5">
        <f t="shared" si="12"/>
        <v>0</v>
      </c>
      <c r="BU91">
        <v>0</v>
      </c>
      <c r="BV91">
        <f t="shared" si="14"/>
        <v>0</v>
      </c>
    </row>
    <row r="92" spans="2:74">
      <c r="B92" s="4" t="s">
        <v>62</v>
      </c>
      <c r="C92" s="8">
        <v>172</v>
      </c>
      <c r="D92" s="6">
        <v>32.4</v>
      </c>
      <c r="E92" s="5">
        <f t="shared" si="15"/>
        <v>5572.8</v>
      </c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>
        <v>32.4</v>
      </c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>
        <f t="shared" si="11"/>
        <v>32.4</v>
      </c>
      <c r="BO92">
        <f t="shared" si="13"/>
        <v>5572.8</v>
      </c>
      <c r="BP92" s="11" t="s">
        <v>62</v>
      </c>
      <c r="BQ92" s="8">
        <v>172</v>
      </c>
      <c r="BR92" s="5">
        <f t="shared" si="16"/>
        <v>0</v>
      </c>
      <c r="BS92" s="5">
        <f t="shared" si="12"/>
        <v>0</v>
      </c>
      <c r="BU92">
        <v>0</v>
      </c>
      <c r="BV92">
        <f t="shared" si="14"/>
        <v>0</v>
      </c>
    </row>
    <row r="93" spans="2:74">
      <c r="B93" s="4" t="s">
        <v>138</v>
      </c>
      <c r="C93" s="8">
        <v>265</v>
      </c>
      <c r="D93" s="6">
        <v>16.489999999999998</v>
      </c>
      <c r="E93" s="5">
        <f t="shared" si="15"/>
        <v>4369.8499999999995</v>
      </c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>
        <v>13.5</v>
      </c>
      <c r="AA93" s="5">
        <v>2.99</v>
      </c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>
        <f t="shared" si="11"/>
        <v>16.490000000000002</v>
      </c>
      <c r="BO93">
        <f t="shared" si="13"/>
        <v>4369.8500000000004</v>
      </c>
      <c r="BP93" s="11" t="s">
        <v>138</v>
      </c>
      <c r="BQ93" s="8">
        <v>265</v>
      </c>
      <c r="BR93" s="5">
        <f t="shared" si="16"/>
        <v>0</v>
      </c>
      <c r="BS93" s="5">
        <f t="shared" si="12"/>
        <v>0</v>
      </c>
      <c r="BU93">
        <v>0</v>
      </c>
      <c r="BV93">
        <f t="shared" si="14"/>
        <v>0</v>
      </c>
    </row>
    <row r="94" spans="2:74">
      <c r="B94" s="4" t="s">
        <v>138</v>
      </c>
      <c r="C94" s="8">
        <v>268</v>
      </c>
      <c r="D94" s="6">
        <v>18.100000000000001</v>
      </c>
      <c r="E94" s="5">
        <f t="shared" si="15"/>
        <v>4850.8</v>
      </c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>
        <v>13.6</v>
      </c>
      <c r="Z94" s="5"/>
      <c r="AA94" s="5">
        <v>4.5</v>
      </c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>
        <f t="shared" si="11"/>
        <v>18.100000000000001</v>
      </c>
      <c r="BO94">
        <f t="shared" si="13"/>
        <v>4850.8</v>
      </c>
      <c r="BP94" s="11" t="s">
        <v>138</v>
      </c>
      <c r="BQ94" s="8">
        <v>268</v>
      </c>
      <c r="BR94" s="5">
        <f t="shared" si="16"/>
        <v>0</v>
      </c>
      <c r="BS94" s="5">
        <f t="shared" si="12"/>
        <v>0</v>
      </c>
      <c r="BU94">
        <v>0</v>
      </c>
      <c r="BV94">
        <f t="shared" si="14"/>
        <v>0</v>
      </c>
    </row>
    <row r="95" spans="2:74">
      <c r="B95" s="4" t="s">
        <v>138</v>
      </c>
      <c r="C95" s="8">
        <v>277</v>
      </c>
      <c r="D95" s="6">
        <v>7.6</v>
      </c>
      <c r="E95" s="5">
        <f t="shared" si="15"/>
        <v>2105.1999999999998</v>
      </c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>
        <v>7.6</v>
      </c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>
        <f t="shared" ref="BN95:BN126" si="17">SUM(F95:BM95)</f>
        <v>7.6</v>
      </c>
      <c r="BO95">
        <f t="shared" si="13"/>
        <v>2105.1999999999998</v>
      </c>
      <c r="BP95" s="11" t="s">
        <v>138</v>
      </c>
      <c r="BQ95" s="8">
        <v>277</v>
      </c>
      <c r="BR95" s="5">
        <f t="shared" si="16"/>
        <v>0</v>
      </c>
      <c r="BS95" s="5">
        <f t="shared" si="12"/>
        <v>0</v>
      </c>
      <c r="BU95">
        <v>0</v>
      </c>
      <c r="BV95">
        <f t="shared" si="14"/>
        <v>0</v>
      </c>
    </row>
    <row r="96" spans="2:74">
      <c r="B96" s="69" t="s">
        <v>136</v>
      </c>
      <c r="C96" s="80">
        <v>105</v>
      </c>
      <c r="D96" s="10">
        <v>15</v>
      </c>
      <c r="E96" s="5">
        <f t="shared" si="15"/>
        <v>1575</v>
      </c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>
        <v>15</v>
      </c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>
        <f t="shared" si="17"/>
        <v>15</v>
      </c>
      <c r="BO96">
        <f t="shared" si="13"/>
        <v>1575</v>
      </c>
      <c r="BP96" s="11" t="s">
        <v>136</v>
      </c>
      <c r="BQ96" s="8">
        <v>105</v>
      </c>
      <c r="BR96" s="5">
        <f t="shared" si="16"/>
        <v>0</v>
      </c>
      <c r="BS96" s="5">
        <f t="shared" si="12"/>
        <v>0</v>
      </c>
      <c r="BU96">
        <v>0</v>
      </c>
      <c r="BV96">
        <f t="shared" si="14"/>
        <v>0</v>
      </c>
    </row>
    <row r="97" spans="2:74">
      <c r="B97" s="4" t="s">
        <v>145</v>
      </c>
      <c r="C97" s="8">
        <v>530</v>
      </c>
      <c r="D97" s="6">
        <v>21</v>
      </c>
      <c r="E97" s="5">
        <f t="shared" si="15"/>
        <v>11130</v>
      </c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>
        <v>2.1</v>
      </c>
      <c r="AF97" s="5">
        <v>1.3</v>
      </c>
      <c r="AG97" s="5"/>
      <c r="AH97" s="5"/>
      <c r="AI97" s="5"/>
      <c r="AJ97" s="5">
        <v>2.2000000000000002</v>
      </c>
      <c r="AK97" s="5"/>
      <c r="AL97" s="5"/>
      <c r="AM97" s="5"/>
      <c r="AN97" s="5"/>
      <c r="AO97" s="5"/>
      <c r="AP97" s="5"/>
      <c r="AQ97" s="5">
        <v>1.4</v>
      </c>
      <c r="AR97" s="5"/>
      <c r="AS97" s="5"/>
      <c r="AT97" s="5">
        <v>1.4</v>
      </c>
      <c r="AU97" s="5"/>
      <c r="AV97" s="5">
        <v>2.9</v>
      </c>
      <c r="AW97" s="5">
        <v>1.07</v>
      </c>
      <c r="AX97" s="5"/>
      <c r="AY97" s="5"/>
      <c r="AZ97" s="5">
        <v>1.3</v>
      </c>
      <c r="BA97" s="5"/>
      <c r="BB97" s="5"/>
      <c r="BC97" s="5"/>
      <c r="BD97" s="5"/>
      <c r="BE97" s="5">
        <v>2.17</v>
      </c>
      <c r="BF97" s="5"/>
      <c r="BG97" s="5"/>
      <c r="BH97" s="5"/>
      <c r="BI97" s="5">
        <v>1.3</v>
      </c>
      <c r="BJ97" s="5"/>
      <c r="BK97" s="5">
        <v>2.17</v>
      </c>
      <c r="BL97" s="5">
        <v>1.3</v>
      </c>
      <c r="BM97" s="5"/>
      <c r="BN97">
        <f t="shared" si="17"/>
        <v>20.610000000000003</v>
      </c>
      <c r="BO97">
        <f t="shared" si="13"/>
        <v>10923.300000000001</v>
      </c>
      <c r="BP97" s="4" t="s">
        <v>145</v>
      </c>
      <c r="BQ97" s="8">
        <v>530</v>
      </c>
      <c r="BR97" s="5">
        <f t="shared" si="16"/>
        <v>0.38999999999999702</v>
      </c>
      <c r="BS97" s="5">
        <f t="shared" si="12"/>
        <v>206.69999999999843</v>
      </c>
      <c r="BU97">
        <v>0.39</v>
      </c>
      <c r="BV97">
        <f t="shared" si="14"/>
        <v>206.70000000000002</v>
      </c>
    </row>
    <row r="98" spans="2:74">
      <c r="B98" s="4" t="s">
        <v>31</v>
      </c>
      <c r="C98" s="8">
        <v>74</v>
      </c>
      <c r="D98" s="6">
        <v>24</v>
      </c>
      <c r="E98" s="5">
        <f t="shared" si="15"/>
        <v>1776</v>
      </c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>
        <v>7</v>
      </c>
      <c r="BC98" s="5">
        <v>2</v>
      </c>
      <c r="BD98" s="5"/>
      <c r="BE98" s="5">
        <v>13</v>
      </c>
      <c r="BF98" s="5">
        <v>2</v>
      </c>
      <c r="BG98" s="5"/>
      <c r="BH98" s="5"/>
      <c r="BI98" s="5"/>
      <c r="BJ98" s="5"/>
      <c r="BK98" s="5"/>
      <c r="BL98" s="5"/>
      <c r="BM98" s="5"/>
      <c r="BN98">
        <f t="shared" si="17"/>
        <v>24</v>
      </c>
      <c r="BO98">
        <f t="shared" si="13"/>
        <v>1776</v>
      </c>
      <c r="BP98" s="69" t="s">
        <v>31</v>
      </c>
      <c r="BQ98" s="8">
        <v>74</v>
      </c>
      <c r="BR98" s="5">
        <f t="shared" si="16"/>
        <v>0</v>
      </c>
      <c r="BS98" s="5">
        <f t="shared" ref="BS98:BS129" si="18">BR98*BQ98</f>
        <v>0</v>
      </c>
      <c r="BU98">
        <v>0</v>
      </c>
      <c r="BV98">
        <f t="shared" si="14"/>
        <v>0</v>
      </c>
    </row>
    <row r="99" spans="2:74">
      <c r="B99" s="4" t="s">
        <v>37</v>
      </c>
      <c r="C99" s="8">
        <v>63</v>
      </c>
      <c r="D99" s="6">
        <v>21.5</v>
      </c>
      <c r="E99" s="5">
        <f t="shared" si="15"/>
        <v>1354.5</v>
      </c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>
        <v>1</v>
      </c>
      <c r="AF99" s="5"/>
      <c r="AG99" s="5">
        <v>0.2</v>
      </c>
      <c r="AH99" s="5">
        <v>1</v>
      </c>
      <c r="AI99" s="5">
        <v>0.2</v>
      </c>
      <c r="AJ99" s="5">
        <v>2.85</v>
      </c>
      <c r="AK99" s="5">
        <v>1.3</v>
      </c>
      <c r="AL99" s="5">
        <v>0.2</v>
      </c>
      <c r="AM99" s="5">
        <v>3.29</v>
      </c>
      <c r="AN99" s="5">
        <v>1.6</v>
      </c>
      <c r="AO99" s="5">
        <v>0.3</v>
      </c>
      <c r="AP99" s="5">
        <v>9.56</v>
      </c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>
        <f t="shared" si="17"/>
        <v>21.5</v>
      </c>
      <c r="BO99">
        <f t="shared" si="13"/>
        <v>1354.5</v>
      </c>
      <c r="BP99" s="73" t="s">
        <v>37</v>
      </c>
      <c r="BQ99" s="8">
        <v>63</v>
      </c>
      <c r="BR99" s="5">
        <f t="shared" si="16"/>
        <v>0</v>
      </c>
      <c r="BS99" s="5">
        <f t="shared" si="18"/>
        <v>0</v>
      </c>
      <c r="BU99">
        <v>0</v>
      </c>
      <c r="BV99">
        <f t="shared" si="14"/>
        <v>0</v>
      </c>
    </row>
    <row r="100" spans="2:74">
      <c r="B100" s="4" t="s">
        <v>58</v>
      </c>
      <c r="C100" s="8">
        <v>42</v>
      </c>
      <c r="D100" s="6">
        <v>33.9</v>
      </c>
      <c r="E100" s="5">
        <f t="shared" si="15"/>
        <v>1423.8</v>
      </c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>
        <v>1</v>
      </c>
      <c r="AG100" s="5">
        <v>0.2</v>
      </c>
      <c r="AH100" s="5">
        <v>1.2</v>
      </c>
      <c r="AI100" s="5">
        <v>0.2</v>
      </c>
      <c r="AJ100" s="5">
        <v>3.2</v>
      </c>
      <c r="AK100" s="5">
        <v>1.3</v>
      </c>
      <c r="AL100" s="5">
        <v>0.2</v>
      </c>
      <c r="AM100" s="5">
        <v>3.2</v>
      </c>
      <c r="AN100" s="5">
        <v>1.64</v>
      </c>
      <c r="AO100" s="5">
        <v>0.2</v>
      </c>
      <c r="AP100" s="5">
        <v>1.32</v>
      </c>
      <c r="AQ100" s="5">
        <v>1.3</v>
      </c>
      <c r="AR100" s="5">
        <v>0.2</v>
      </c>
      <c r="AS100" s="5">
        <v>1.18</v>
      </c>
      <c r="AT100" s="5">
        <v>1.1200000000000001</v>
      </c>
      <c r="AU100" s="5">
        <v>0.2</v>
      </c>
      <c r="AV100" s="5">
        <v>4.0999999999999996</v>
      </c>
      <c r="AW100" s="5">
        <v>2.5</v>
      </c>
      <c r="AX100" s="5">
        <v>0.2</v>
      </c>
      <c r="AY100" s="5">
        <v>2.62</v>
      </c>
      <c r="AZ100" s="5">
        <v>1.7</v>
      </c>
      <c r="BA100" s="5">
        <v>0.2</v>
      </c>
      <c r="BB100" s="5">
        <v>2.2000000000000002</v>
      </c>
      <c r="BC100" s="5">
        <v>0.9</v>
      </c>
      <c r="BD100" s="5">
        <v>0.2</v>
      </c>
      <c r="BE100" s="5">
        <v>1.34</v>
      </c>
      <c r="BF100" s="7">
        <v>0.28000000000000003</v>
      </c>
      <c r="BG100" s="5"/>
      <c r="BH100" s="5"/>
      <c r="BI100" s="5"/>
      <c r="BJ100" s="5"/>
      <c r="BK100" s="5"/>
      <c r="BL100" s="5"/>
      <c r="BM100" s="5"/>
      <c r="BN100">
        <f t="shared" si="17"/>
        <v>33.900000000000006</v>
      </c>
      <c r="BO100">
        <f t="shared" ref="BO100:BO131" si="19">BN100*C100</f>
        <v>1423.8000000000002</v>
      </c>
      <c r="BP100" s="11" t="s">
        <v>58</v>
      </c>
      <c r="BQ100" s="8">
        <v>42</v>
      </c>
      <c r="BR100" s="5">
        <f t="shared" si="16"/>
        <v>0</v>
      </c>
      <c r="BS100" s="5">
        <f t="shared" si="18"/>
        <v>0</v>
      </c>
      <c r="BU100">
        <v>0</v>
      </c>
      <c r="BV100">
        <f t="shared" ref="BV100:BV131" si="20">BU100*BQ100</f>
        <v>0</v>
      </c>
    </row>
    <row r="101" spans="2:74">
      <c r="B101" s="4" t="s">
        <v>136</v>
      </c>
      <c r="C101" s="8">
        <v>105</v>
      </c>
      <c r="D101" s="6">
        <v>30</v>
      </c>
      <c r="E101" s="5">
        <f t="shared" si="15"/>
        <v>3150</v>
      </c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>
        <v>30</v>
      </c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>
        <f t="shared" si="17"/>
        <v>30</v>
      </c>
      <c r="BO101">
        <f t="shared" si="19"/>
        <v>3150</v>
      </c>
      <c r="BP101" s="11" t="s">
        <v>136</v>
      </c>
      <c r="BQ101" s="8">
        <v>105</v>
      </c>
      <c r="BR101" s="5">
        <f t="shared" si="16"/>
        <v>0</v>
      </c>
      <c r="BS101" s="5">
        <f t="shared" si="18"/>
        <v>0</v>
      </c>
      <c r="BU101">
        <v>0</v>
      </c>
      <c r="BV101">
        <f t="shared" si="20"/>
        <v>0</v>
      </c>
    </row>
    <row r="102" spans="2:74">
      <c r="B102" s="4" t="s">
        <v>137</v>
      </c>
      <c r="C102" s="8">
        <v>97</v>
      </c>
      <c r="D102" s="6">
        <v>14</v>
      </c>
      <c r="E102" s="5">
        <f t="shared" si="15"/>
        <v>1358</v>
      </c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>
        <v>14</v>
      </c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>
        <f t="shared" si="17"/>
        <v>14</v>
      </c>
      <c r="BO102">
        <f t="shared" si="19"/>
        <v>1358</v>
      </c>
      <c r="BP102" s="11" t="s">
        <v>137</v>
      </c>
      <c r="BQ102" s="8">
        <v>97</v>
      </c>
      <c r="BR102" s="5">
        <f t="shared" si="16"/>
        <v>0</v>
      </c>
      <c r="BS102" s="5">
        <f t="shared" si="18"/>
        <v>0</v>
      </c>
      <c r="BU102">
        <v>0</v>
      </c>
      <c r="BV102">
        <f t="shared" si="20"/>
        <v>0</v>
      </c>
    </row>
    <row r="103" spans="2:74">
      <c r="B103" s="4" t="s">
        <v>27</v>
      </c>
      <c r="C103" s="8">
        <v>193</v>
      </c>
      <c r="D103" s="6">
        <v>45</v>
      </c>
      <c r="E103" s="5">
        <f t="shared" si="15"/>
        <v>8685</v>
      </c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>
        <v>21.7</v>
      </c>
      <c r="AK103" s="5">
        <v>16.079999999999998</v>
      </c>
      <c r="AL103" s="5">
        <v>7.22</v>
      </c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>
        <f t="shared" si="17"/>
        <v>45</v>
      </c>
      <c r="BO103">
        <f t="shared" si="19"/>
        <v>8685</v>
      </c>
      <c r="BP103" s="11" t="s">
        <v>27</v>
      </c>
      <c r="BQ103" s="8">
        <v>193</v>
      </c>
      <c r="BR103" s="5">
        <f t="shared" si="16"/>
        <v>0</v>
      </c>
      <c r="BS103" s="5">
        <f t="shared" si="18"/>
        <v>0</v>
      </c>
      <c r="BU103">
        <v>0</v>
      </c>
      <c r="BV103">
        <f t="shared" si="20"/>
        <v>0</v>
      </c>
    </row>
    <row r="104" spans="2:74">
      <c r="B104" s="4" t="s">
        <v>40</v>
      </c>
      <c r="C104" s="8">
        <v>240</v>
      </c>
      <c r="D104" s="6">
        <v>2</v>
      </c>
      <c r="E104" s="5">
        <f t="shared" si="15"/>
        <v>480</v>
      </c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>
        <v>2</v>
      </c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>
        <f t="shared" si="17"/>
        <v>2</v>
      </c>
      <c r="BO104">
        <f t="shared" si="19"/>
        <v>480</v>
      </c>
      <c r="BP104" s="11" t="s">
        <v>40</v>
      </c>
      <c r="BQ104" s="8">
        <v>240</v>
      </c>
      <c r="BR104" s="5">
        <f t="shared" si="16"/>
        <v>0</v>
      </c>
      <c r="BS104" s="5">
        <f t="shared" si="18"/>
        <v>0</v>
      </c>
      <c r="BU104">
        <v>0</v>
      </c>
      <c r="BV104">
        <f t="shared" si="20"/>
        <v>0</v>
      </c>
    </row>
    <row r="105" spans="2:74">
      <c r="B105" s="4" t="s">
        <v>156</v>
      </c>
      <c r="C105" s="8">
        <v>540</v>
      </c>
      <c r="D105" s="6">
        <v>2</v>
      </c>
      <c r="E105" s="5">
        <f t="shared" si="15"/>
        <v>1080</v>
      </c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>
        <v>2</v>
      </c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>
        <f t="shared" si="17"/>
        <v>2</v>
      </c>
      <c r="BO105">
        <f t="shared" si="19"/>
        <v>1080</v>
      </c>
      <c r="BP105" s="11" t="s">
        <v>156</v>
      </c>
      <c r="BQ105" s="63">
        <v>540</v>
      </c>
      <c r="BR105" s="5">
        <f t="shared" si="16"/>
        <v>0</v>
      </c>
      <c r="BS105" s="5">
        <f t="shared" si="18"/>
        <v>0</v>
      </c>
      <c r="BU105">
        <v>0</v>
      </c>
      <c r="BV105">
        <f t="shared" si="20"/>
        <v>0</v>
      </c>
    </row>
    <row r="106" spans="2:74">
      <c r="B106" s="4" t="s">
        <v>40</v>
      </c>
      <c r="C106" s="8">
        <v>505</v>
      </c>
      <c r="D106" s="6">
        <v>2</v>
      </c>
      <c r="E106" s="5">
        <f t="shared" si="15"/>
        <v>1010</v>
      </c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>
        <v>2</v>
      </c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>
        <f t="shared" si="17"/>
        <v>2</v>
      </c>
      <c r="BO106">
        <f t="shared" si="19"/>
        <v>1010</v>
      </c>
      <c r="BP106" s="11" t="s">
        <v>40</v>
      </c>
      <c r="BQ106" s="63">
        <v>505</v>
      </c>
      <c r="BR106" s="5">
        <f t="shared" si="16"/>
        <v>0</v>
      </c>
      <c r="BS106" s="5">
        <f t="shared" si="18"/>
        <v>0</v>
      </c>
      <c r="BU106">
        <v>0</v>
      </c>
      <c r="BV106">
        <f t="shared" si="20"/>
        <v>0</v>
      </c>
    </row>
    <row r="107" spans="2:74">
      <c r="B107" s="4" t="s">
        <v>157</v>
      </c>
      <c r="C107" s="8">
        <v>170</v>
      </c>
      <c r="D107" s="6">
        <v>6</v>
      </c>
      <c r="E107" s="5">
        <f t="shared" si="15"/>
        <v>1020</v>
      </c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>
        <v>6</v>
      </c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>
        <f t="shared" si="17"/>
        <v>6</v>
      </c>
      <c r="BO107">
        <f t="shared" si="19"/>
        <v>1020</v>
      </c>
      <c r="BP107" s="11" t="s">
        <v>157</v>
      </c>
      <c r="BQ107" s="8">
        <v>170</v>
      </c>
      <c r="BR107" s="5">
        <f t="shared" si="16"/>
        <v>0</v>
      </c>
      <c r="BS107" s="5">
        <f t="shared" si="18"/>
        <v>0</v>
      </c>
      <c r="BU107">
        <v>0</v>
      </c>
      <c r="BV107">
        <f t="shared" si="20"/>
        <v>0</v>
      </c>
    </row>
    <row r="108" spans="2:74">
      <c r="B108" s="4" t="s">
        <v>158</v>
      </c>
      <c r="C108" s="8">
        <v>182</v>
      </c>
      <c r="D108" s="6">
        <v>15</v>
      </c>
      <c r="E108" s="5">
        <f t="shared" si="15"/>
        <v>2730</v>
      </c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>
        <v>15</v>
      </c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>
        <f t="shared" si="17"/>
        <v>15</v>
      </c>
      <c r="BO108">
        <f t="shared" si="19"/>
        <v>2730</v>
      </c>
      <c r="BP108" s="11" t="s">
        <v>158</v>
      </c>
      <c r="BQ108" s="8">
        <v>182</v>
      </c>
      <c r="BR108" s="5">
        <f t="shared" si="16"/>
        <v>0</v>
      </c>
      <c r="BS108" s="5">
        <f t="shared" si="18"/>
        <v>0</v>
      </c>
      <c r="BU108">
        <v>0</v>
      </c>
      <c r="BV108">
        <f t="shared" si="20"/>
        <v>0</v>
      </c>
    </row>
    <row r="109" spans="2:74">
      <c r="B109" s="4" t="s">
        <v>47</v>
      </c>
      <c r="C109" s="8">
        <v>103</v>
      </c>
      <c r="D109" s="6">
        <v>12</v>
      </c>
      <c r="E109" s="5">
        <f t="shared" si="15"/>
        <v>1236</v>
      </c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>
        <v>7</v>
      </c>
      <c r="AQ109" s="5">
        <v>4</v>
      </c>
      <c r="AR109" s="5">
        <v>1</v>
      </c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>
        <f t="shared" si="17"/>
        <v>12</v>
      </c>
      <c r="BO109">
        <f t="shared" si="19"/>
        <v>1236</v>
      </c>
      <c r="BP109" s="11" t="s">
        <v>47</v>
      </c>
      <c r="BQ109" s="8">
        <v>103</v>
      </c>
      <c r="BR109" s="5">
        <f t="shared" si="16"/>
        <v>0</v>
      </c>
      <c r="BS109" s="5">
        <f t="shared" si="18"/>
        <v>0</v>
      </c>
      <c r="BU109">
        <v>0</v>
      </c>
      <c r="BV109">
        <f t="shared" si="20"/>
        <v>0</v>
      </c>
    </row>
    <row r="110" spans="2:74">
      <c r="B110" s="4" t="s">
        <v>159</v>
      </c>
      <c r="C110" s="8">
        <v>218</v>
      </c>
      <c r="D110" s="6">
        <v>12.5</v>
      </c>
      <c r="E110" s="5">
        <f t="shared" si="15"/>
        <v>2725</v>
      </c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>
        <v>12.5</v>
      </c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>
        <f t="shared" si="17"/>
        <v>12.5</v>
      </c>
      <c r="BO110">
        <f t="shared" si="19"/>
        <v>2725</v>
      </c>
      <c r="BP110" s="11" t="s">
        <v>159</v>
      </c>
      <c r="BQ110" s="8">
        <v>218</v>
      </c>
      <c r="BR110" s="5">
        <f t="shared" si="16"/>
        <v>0</v>
      </c>
      <c r="BS110" s="5">
        <f t="shared" si="18"/>
        <v>0</v>
      </c>
      <c r="BU110">
        <v>0</v>
      </c>
      <c r="BV110">
        <f t="shared" si="20"/>
        <v>0</v>
      </c>
    </row>
    <row r="111" spans="2:74">
      <c r="B111" s="4" t="s">
        <v>160</v>
      </c>
      <c r="C111" s="8">
        <v>43</v>
      </c>
      <c r="D111" s="6">
        <v>211</v>
      </c>
      <c r="E111" s="5">
        <f t="shared" si="15"/>
        <v>9073</v>
      </c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>
        <v>211</v>
      </c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>
        <f t="shared" si="17"/>
        <v>211</v>
      </c>
      <c r="BO111">
        <f t="shared" si="19"/>
        <v>9073</v>
      </c>
      <c r="BP111" s="11" t="s">
        <v>160</v>
      </c>
      <c r="BQ111" s="8">
        <v>43</v>
      </c>
      <c r="BR111" s="5">
        <f t="shared" si="16"/>
        <v>0</v>
      </c>
      <c r="BS111" s="5">
        <f t="shared" si="18"/>
        <v>0</v>
      </c>
      <c r="BU111">
        <v>0</v>
      </c>
      <c r="BV111">
        <f t="shared" si="20"/>
        <v>0</v>
      </c>
    </row>
    <row r="112" spans="2:74">
      <c r="B112" s="4" t="s">
        <v>161</v>
      </c>
      <c r="C112" s="8">
        <v>52</v>
      </c>
      <c r="D112" s="6">
        <v>211</v>
      </c>
      <c r="E112" s="5">
        <f t="shared" si="15"/>
        <v>10972</v>
      </c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>
        <v>211</v>
      </c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>
        <f t="shared" si="17"/>
        <v>211</v>
      </c>
      <c r="BO112">
        <f t="shared" si="19"/>
        <v>10972</v>
      </c>
      <c r="BP112" s="11" t="s">
        <v>161</v>
      </c>
      <c r="BQ112" s="8">
        <v>52</v>
      </c>
      <c r="BR112" s="5">
        <f t="shared" si="16"/>
        <v>0</v>
      </c>
      <c r="BS112" s="5">
        <f t="shared" si="18"/>
        <v>0</v>
      </c>
      <c r="BU112">
        <v>0</v>
      </c>
      <c r="BV112">
        <f t="shared" si="20"/>
        <v>0</v>
      </c>
    </row>
    <row r="113" spans="2:74">
      <c r="B113" s="4" t="s">
        <v>141</v>
      </c>
      <c r="C113" s="8">
        <v>163</v>
      </c>
      <c r="D113" s="6">
        <v>39.6</v>
      </c>
      <c r="E113" s="5">
        <f t="shared" si="15"/>
        <v>6454.8</v>
      </c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>
        <v>39.6</v>
      </c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>
        <f t="shared" si="17"/>
        <v>39.6</v>
      </c>
      <c r="BO113">
        <f t="shared" si="19"/>
        <v>6454.8</v>
      </c>
      <c r="BP113" s="11" t="s">
        <v>141</v>
      </c>
      <c r="BQ113" s="8">
        <v>163</v>
      </c>
      <c r="BR113" s="5">
        <f t="shared" si="16"/>
        <v>0</v>
      </c>
      <c r="BS113" s="5">
        <f t="shared" si="18"/>
        <v>0</v>
      </c>
      <c r="BU113">
        <v>0</v>
      </c>
      <c r="BV113">
        <f t="shared" si="20"/>
        <v>0</v>
      </c>
    </row>
    <row r="114" spans="2:74">
      <c r="B114" s="4" t="s">
        <v>57</v>
      </c>
      <c r="C114" s="8">
        <v>69</v>
      </c>
      <c r="D114" s="6">
        <v>10</v>
      </c>
      <c r="E114" s="5">
        <f t="shared" si="15"/>
        <v>690</v>
      </c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>
        <v>3</v>
      </c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>
        <v>7</v>
      </c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>
        <f t="shared" si="17"/>
        <v>10</v>
      </c>
      <c r="BO114">
        <f t="shared" si="19"/>
        <v>690</v>
      </c>
      <c r="BP114" s="11" t="s">
        <v>57</v>
      </c>
      <c r="BQ114" s="8">
        <v>69</v>
      </c>
      <c r="BR114" s="5">
        <f t="shared" si="16"/>
        <v>0</v>
      </c>
      <c r="BS114" s="5">
        <f t="shared" si="18"/>
        <v>0</v>
      </c>
      <c r="BU114">
        <v>0</v>
      </c>
      <c r="BV114">
        <f t="shared" si="20"/>
        <v>0</v>
      </c>
    </row>
    <row r="115" spans="2:74">
      <c r="B115" s="4" t="s">
        <v>59</v>
      </c>
      <c r="C115" s="8">
        <v>105</v>
      </c>
      <c r="D115" s="6">
        <v>10.199999999999999</v>
      </c>
      <c r="E115" s="5">
        <f t="shared" si="15"/>
        <v>1071</v>
      </c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>
        <v>10.199999999999999</v>
      </c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>
        <f t="shared" si="17"/>
        <v>10.199999999999999</v>
      </c>
      <c r="BO115">
        <f t="shared" si="19"/>
        <v>1071</v>
      </c>
      <c r="BP115" s="11" t="s">
        <v>59</v>
      </c>
      <c r="BQ115" s="63">
        <v>105</v>
      </c>
      <c r="BR115" s="5">
        <f t="shared" si="16"/>
        <v>0</v>
      </c>
      <c r="BS115" s="5">
        <f t="shared" si="18"/>
        <v>0</v>
      </c>
      <c r="BU115">
        <v>0</v>
      </c>
      <c r="BV115">
        <f t="shared" si="20"/>
        <v>0</v>
      </c>
    </row>
    <row r="116" spans="2:74">
      <c r="B116" s="4" t="s">
        <v>55</v>
      </c>
      <c r="C116" s="8">
        <v>39</v>
      </c>
      <c r="D116" s="6">
        <v>211.4</v>
      </c>
      <c r="E116" s="5">
        <f t="shared" si="15"/>
        <v>8244.6</v>
      </c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>
        <v>12.9</v>
      </c>
      <c r="AR116" s="5">
        <v>2</v>
      </c>
      <c r="AS116" s="5"/>
      <c r="AT116" s="5"/>
      <c r="AU116" s="5"/>
      <c r="AV116" s="5">
        <v>35</v>
      </c>
      <c r="AW116" s="5">
        <v>23</v>
      </c>
      <c r="AX116" s="5">
        <v>7</v>
      </c>
      <c r="AY116" s="5">
        <v>32.5</v>
      </c>
      <c r="AZ116" s="5">
        <v>21.3</v>
      </c>
      <c r="BA116" s="5">
        <v>4</v>
      </c>
      <c r="BB116" s="5"/>
      <c r="BC116" s="5"/>
      <c r="BD116" s="5"/>
      <c r="BE116" s="5"/>
      <c r="BF116" s="5"/>
      <c r="BG116" s="5"/>
      <c r="BH116" s="5">
        <v>22</v>
      </c>
      <c r="BI116" s="5">
        <v>16.2</v>
      </c>
      <c r="BJ116" s="5">
        <v>2</v>
      </c>
      <c r="BK116" s="5">
        <v>4.9000000000000004</v>
      </c>
      <c r="BL116" s="5"/>
      <c r="BM116" s="5"/>
      <c r="BN116">
        <f t="shared" si="17"/>
        <v>182.8</v>
      </c>
      <c r="BO116">
        <f t="shared" si="19"/>
        <v>7129.2000000000007</v>
      </c>
      <c r="BP116" s="4" t="s">
        <v>55</v>
      </c>
      <c r="BQ116" s="8">
        <v>39</v>
      </c>
      <c r="BR116" s="5">
        <f t="shared" si="16"/>
        <v>28.599999999999994</v>
      </c>
      <c r="BS116" s="5">
        <f t="shared" si="18"/>
        <v>1115.3999999999999</v>
      </c>
      <c r="BU116">
        <v>28.6</v>
      </c>
      <c r="BV116">
        <f t="shared" si="20"/>
        <v>1115.4000000000001</v>
      </c>
    </row>
    <row r="117" spans="2:74">
      <c r="B117" s="4" t="s">
        <v>37</v>
      </c>
      <c r="C117" s="8">
        <v>63</v>
      </c>
      <c r="D117" s="6">
        <v>17.399999999999999</v>
      </c>
      <c r="E117" s="5">
        <f t="shared" si="15"/>
        <v>1096.1999999999998</v>
      </c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>
        <v>1.48</v>
      </c>
      <c r="AR117" s="5">
        <v>0.3</v>
      </c>
      <c r="AS117" s="5">
        <v>1.5</v>
      </c>
      <c r="AT117" s="5">
        <v>2.85</v>
      </c>
      <c r="AU117" s="5">
        <v>0.3</v>
      </c>
      <c r="AV117" s="5">
        <v>1.8</v>
      </c>
      <c r="AW117" s="5">
        <v>3.1</v>
      </c>
      <c r="AX117" s="5">
        <v>0.2</v>
      </c>
      <c r="AY117" s="5">
        <v>2.39</v>
      </c>
      <c r="AZ117" s="5">
        <v>1.3</v>
      </c>
      <c r="BA117" s="5">
        <v>0.2</v>
      </c>
      <c r="BB117" s="5">
        <v>1.98</v>
      </c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>
        <f t="shared" si="17"/>
        <v>17.399999999999999</v>
      </c>
      <c r="BO117">
        <f t="shared" si="19"/>
        <v>1096.1999999999998</v>
      </c>
      <c r="BP117" s="73" t="s">
        <v>37</v>
      </c>
      <c r="BQ117" s="8">
        <v>63</v>
      </c>
      <c r="BR117" s="5">
        <f t="shared" si="16"/>
        <v>0</v>
      </c>
      <c r="BS117" s="5">
        <f t="shared" si="18"/>
        <v>0</v>
      </c>
      <c r="BU117">
        <v>0</v>
      </c>
      <c r="BV117">
        <f t="shared" si="20"/>
        <v>0</v>
      </c>
    </row>
    <row r="118" spans="2:74">
      <c r="B118" s="4" t="s">
        <v>65</v>
      </c>
      <c r="C118" s="8">
        <v>320</v>
      </c>
      <c r="D118" s="6">
        <v>25</v>
      </c>
      <c r="E118" s="5">
        <f t="shared" si="15"/>
        <v>8000</v>
      </c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>
        <v>1</v>
      </c>
      <c r="AN118" s="5">
        <v>14</v>
      </c>
      <c r="AO118" s="5">
        <v>10</v>
      </c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>
        <f t="shared" si="17"/>
        <v>25</v>
      </c>
      <c r="BO118">
        <f t="shared" si="19"/>
        <v>8000</v>
      </c>
      <c r="BP118" s="11" t="s">
        <v>65</v>
      </c>
      <c r="BQ118" s="63">
        <v>320</v>
      </c>
      <c r="BR118" s="5">
        <f t="shared" si="16"/>
        <v>0</v>
      </c>
      <c r="BS118" s="5">
        <f t="shared" si="18"/>
        <v>0</v>
      </c>
      <c r="BU118">
        <v>0</v>
      </c>
      <c r="BV118">
        <f t="shared" si="20"/>
        <v>0</v>
      </c>
    </row>
    <row r="119" spans="2:74">
      <c r="B119" s="4" t="s">
        <v>52</v>
      </c>
      <c r="C119" s="8">
        <v>128</v>
      </c>
      <c r="D119" s="6">
        <v>42</v>
      </c>
      <c r="E119" s="5">
        <f t="shared" si="15"/>
        <v>5376</v>
      </c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>
        <v>42</v>
      </c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>
        <f t="shared" si="17"/>
        <v>42</v>
      </c>
      <c r="BO119">
        <f t="shared" si="19"/>
        <v>5376</v>
      </c>
      <c r="BP119" s="11" t="s">
        <v>52</v>
      </c>
      <c r="BQ119" s="8">
        <v>128</v>
      </c>
      <c r="BR119" s="5">
        <f t="shared" si="16"/>
        <v>0</v>
      </c>
      <c r="BS119" s="5">
        <f t="shared" si="18"/>
        <v>0</v>
      </c>
      <c r="BV119">
        <f t="shared" si="20"/>
        <v>0</v>
      </c>
    </row>
    <row r="120" spans="2:74">
      <c r="B120" s="4" t="s">
        <v>64</v>
      </c>
      <c r="C120" s="8">
        <v>195</v>
      </c>
      <c r="D120" s="6">
        <v>37.9</v>
      </c>
      <c r="E120" s="5">
        <f t="shared" si="15"/>
        <v>7390.5</v>
      </c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>
        <v>37.9</v>
      </c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>
        <f t="shared" si="17"/>
        <v>37.9</v>
      </c>
      <c r="BO120">
        <f t="shared" si="19"/>
        <v>7390.5</v>
      </c>
      <c r="BP120" s="11" t="s">
        <v>64</v>
      </c>
      <c r="BQ120" s="8">
        <v>195</v>
      </c>
      <c r="BR120" s="5">
        <f t="shared" si="16"/>
        <v>0</v>
      </c>
      <c r="BS120" s="5">
        <f t="shared" si="18"/>
        <v>0</v>
      </c>
      <c r="BU120">
        <v>0</v>
      </c>
      <c r="BV120">
        <f t="shared" si="20"/>
        <v>0</v>
      </c>
    </row>
    <row r="121" spans="2:74">
      <c r="B121" s="4" t="s">
        <v>62</v>
      </c>
      <c r="C121" s="8">
        <v>195</v>
      </c>
      <c r="D121" s="6">
        <v>42.5</v>
      </c>
      <c r="E121" s="5">
        <f t="shared" si="15"/>
        <v>8287.5</v>
      </c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>
        <v>42.5</v>
      </c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>
        <f t="shared" si="17"/>
        <v>42.5</v>
      </c>
      <c r="BO121">
        <f t="shared" si="19"/>
        <v>8287.5</v>
      </c>
      <c r="BP121" s="11" t="s">
        <v>62</v>
      </c>
      <c r="BQ121" s="8">
        <v>195</v>
      </c>
      <c r="BR121" s="5">
        <f t="shared" si="16"/>
        <v>0</v>
      </c>
      <c r="BS121" s="5">
        <f t="shared" si="18"/>
        <v>0</v>
      </c>
      <c r="BU121">
        <v>0</v>
      </c>
      <c r="BV121">
        <f t="shared" si="20"/>
        <v>0</v>
      </c>
    </row>
    <row r="122" spans="2:74">
      <c r="B122" s="4" t="s">
        <v>61</v>
      </c>
      <c r="C122" s="8">
        <v>165</v>
      </c>
      <c r="D122" s="6">
        <v>52.8</v>
      </c>
      <c r="E122" s="5">
        <f t="shared" si="15"/>
        <v>8712</v>
      </c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>
        <v>52.8</v>
      </c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>
        <f t="shared" si="17"/>
        <v>52.8</v>
      </c>
      <c r="BO122">
        <f t="shared" si="19"/>
        <v>8712</v>
      </c>
      <c r="BP122" s="11" t="s">
        <v>61</v>
      </c>
      <c r="BQ122" s="8">
        <v>165</v>
      </c>
      <c r="BR122" s="5">
        <f t="shared" si="16"/>
        <v>0</v>
      </c>
      <c r="BS122" s="5">
        <f t="shared" si="18"/>
        <v>0</v>
      </c>
      <c r="BU122">
        <v>0</v>
      </c>
      <c r="BV122">
        <f t="shared" si="20"/>
        <v>0</v>
      </c>
    </row>
    <row r="123" spans="2:74">
      <c r="B123" s="4" t="s">
        <v>37</v>
      </c>
      <c r="C123" s="8">
        <v>60</v>
      </c>
      <c r="D123" s="6">
        <v>19.100000000000001</v>
      </c>
      <c r="E123" s="5">
        <f t="shared" si="15"/>
        <v>1146</v>
      </c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>
        <v>2.8</v>
      </c>
      <c r="AW123" s="5"/>
      <c r="AX123" s="5"/>
      <c r="AY123" s="5"/>
      <c r="AZ123" s="5"/>
      <c r="BA123" s="5"/>
      <c r="BB123" s="5">
        <v>0.09</v>
      </c>
      <c r="BC123" s="5">
        <v>1</v>
      </c>
      <c r="BD123" s="5"/>
      <c r="BE123" s="5">
        <v>9.5399999999999991</v>
      </c>
      <c r="BF123" s="5">
        <v>1.61</v>
      </c>
      <c r="BG123" s="5">
        <v>0.2</v>
      </c>
      <c r="BH123" s="5">
        <v>2.2000000000000002</v>
      </c>
      <c r="BI123" s="5">
        <v>1.3</v>
      </c>
      <c r="BJ123" s="5">
        <v>0.36</v>
      </c>
      <c r="BK123" s="5"/>
      <c r="BL123" s="5"/>
      <c r="BM123" s="5"/>
      <c r="BN123">
        <f t="shared" si="17"/>
        <v>19.099999999999998</v>
      </c>
      <c r="BO123">
        <f t="shared" si="19"/>
        <v>1145.9999999999998</v>
      </c>
      <c r="BP123" s="70" t="s">
        <v>37</v>
      </c>
      <c r="BQ123" s="8">
        <v>60</v>
      </c>
      <c r="BR123" s="5">
        <f t="shared" si="16"/>
        <v>0</v>
      </c>
      <c r="BS123" s="5">
        <f t="shared" si="18"/>
        <v>0</v>
      </c>
      <c r="BU123">
        <v>0</v>
      </c>
      <c r="BV123">
        <f t="shared" si="20"/>
        <v>0</v>
      </c>
    </row>
    <row r="124" spans="2:74">
      <c r="B124" s="4" t="s">
        <v>56</v>
      </c>
      <c r="C124" s="8">
        <v>42</v>
      </c>
      <c r="D124" s="6">
        <v>53.4</v>
      </c>
      <c r="E124" s="5">
        <f t="shared" si="15"/>
        <v>2242.7999999999997</v>
      </c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>
        <v>7.5</v>
      </c>
      <c r="AW124" s="5">
        <v>5.12</v>
      </c>
      <c r="AX124" s="5"/>
      <c r="AY124" s="5">
        <v>21.7</v>
      </c>
      <c r="AZ124" s="5">
        <v>13.35</v>
      </c>
      <c r="BA124" s="5">
        <v>2</v>
      </c>
      <c r="BB124" s="5"/>
      <c r="BC124" s="5"/>
      <c r="BD124" s="5"/>
      <c r="BE124" s="5"/>
      <c r="BF124" s="5"/>
      <c r="BG124" s="5"/>
      <c r="BH124" s="5">
        <v>3.73</v>
      </c>
      <c r="BI124" s="5"/>
      <c r="BJ124" s="5"/>
      <c r="BK124" s="5"/>
      <c r="BL124" s="5"/>
      <c r="BM124" s="5"/>
      <c r="BN124">
        <f t="shared" si="17"/>
        <v>53.4</v>
      </c>
      <c r="BO124">
        <f t="shared" si="19"/>
        <v>2242.7999999999997</v>
      </c>
      <c r="BP124" s="4" t="s">
        <v>56</v>
      </c>
      <c r="BQ124" s="8">
        <v>42</v>
      </c>
      <c r="BR124" s="5">
        <f t="shared" si="16"/>
        <v>0</v>
      </c>
      <c r="BS124" s="5">
        <f t="shared" si="18"/>
        <v>0</v>
      </c>
      <c r="BU124">
        <v>0</v>
      </c>
      <c r="BV124">
        <f t="shared" si="20"/>
        <v>0</v>
      </c>
    </row>
    <row r="125" spans="2:74">
      <c r="B125" s="4" t="s">
        <v>59</v>
      </c>
      <c r="C125" s="8">
        <v>125</v>
      </c>
      <c r="D125" s="6">
        <v>5.35</v>
      </c>
      <c r="E125" s="5">
        <f t="shared" si="15"/>
        <v>668.75</v>
      </c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>
        <v>5.35</v>
      </c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>
        <f t="shared" si="17"/>
        <v>5.35</v>
      </c>
      <c r="BO125">
        <f t="shared" si="19"/>
        <v>668.75</v>
      </c>
      <c r="BP125" s="11" t="s">
        <v>59</v>
      </c>
      <c r="BQ125" s="8">
        <v>125</v>
      </c>
      <c r="BR125" s="5">
        <f t="shared" si="16"/>
        <v>0</v>
      </c>
      <c r="BS125" s="5">
        <f t="shared" si="18"/>
        <v>0</v>
      </c>
      <c r="BU125">
        <v>0</v>
      </c>
      <c r="BV125">
        <f t="shared" si="20"/>
        <v>0</v>
      </c>
    </row>
    <row r="126" spans="2:74">
      <c r="B126" s="4" t="s">
        <v>173</v>
      </c>
      <c r="C126" s="8">
        <v>125</v>
      </c>
      <c r="D126" s="6">
        <v>5.0599999999999996</v>
      </c>
      <c r="E126" s="5">
        <f t="shared" si="15"/>
        <v>632.5</v>
      </c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>
        <v>5.0599999999999996</v>
      </c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>
        <f t="shared" si="17"/>
        <v>5.0599999999999996</v>
      </c>
      <c r="BO126">
        <f t="shared" si="19"/>
        <v>632.5</v>
      </c>
      <c r="BP126" s="11" t="s">
        <v>173</v>
      </c>
      <c r="BQ126" s="8">
        <v>125</v>
      </c>
      <c r="BR126" s="5">
        <f t="shared" si="16"/>
        <v>0</v>
      </c>
      <c r="BS126" s="5">
        <f t="shared" si="18"/>
        <v>0</v>
      </c>
      <c r="BU126">
        <v>0</v>
      </c>
      <c r="BV126">
        <f t="shared" si="20"/>
        <v>0</v>
      </c>
    </row>
    <row r="127" spans="2:74">
      <c r="B127" s="4" t="s">
        <v>13</v>
      </c>
      <c r="C127" s="8">
        <v>136.38999999999999</v>
      </c>
      <c r="D127" s="6">
        <v>24</v>
      </c>
      <c r="E127" s="5">
        <f t="shared" si="15"/>
        <v>3273.3599999999997</v>
      </c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>
        <v>1</v>
      </c>
      <c r="BL127" s="5">
        <v>1</v>
      </c>
      <c r="BM127" s="5"/>
      <c r="BN127">
        <f t="shared" ref="BN127:BN128" si="21">SUM(F127:BM127)</f>
        <v>2</v>
      </c>
      <c r="BO127">
        <f t="shared" si="19"/>
        <v>272.77999999999997</v>
      </c>
      <c r="BP127" s="4" t="s">
        <v>13</v>
      </c>
      <c r="BQ127" s="8">
        <v>136.38999999999999</v>
      </c>
      <c r="BR127" s="5">
        <f t="shared" si="16"/>
        <v>22</v>
      </c>
      <c r="BS127" s="5">
        <f t="shared" si="18"/>
        <v>3000.58</v>
      </c>
      <c r="BT127">
        <v>1</v>
      </c>
      <c r="BU127">
        <v>22</v>
      </c>
      <c r="BV127">
        <f t="shared" si="20"/>
        <v>3000.58</v>
      </c>
    </row>
    <row r="128" spans="2:74">
      <c r="B128" s="4" t="s">
        <v>13</v>
      </c>
      <c r="C128" s="8">
        <v>137.47999999999999</v>
      </c>
      <c r="D128" s="6">
        <v>6</v>
      </c>
      <c r="E128" s="5">
        <f t="shared" si="15"/>
        <v>824.87999999999988</v>
      </c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>
        <v>2</v>
      </c>
      <c r="BC128" s="5">
        <v>1</v>
      </c>
      <c r="BD128" s="5"/>
      <c r="BE128" s="5">
        <v>1</v>
      </c>
      <c r="BF128" s="5">
        <v>1</v>
      </c>
      <c r="BG128" s="5"/>
      <c r="BH128" s="5">
        <v>0.5</v>
      </c>
      <c r="BI128" s="5">
        <v>0.5</v>
      </c>
      <c r="BJ128" s="5"/>
      <c r="BK128" s="5"/>
      <c r="BL128" s="5"/>
      <c r="BM128" s="5"/>
      <c r="BN128">
        <f t="shared" si="21"/>
        <v>6</v>
      </c>
      <c r="BO128">
        <f t="shared" si="19"/>
        <v>824.87999999999988</v>
      </c>
      <c r="BP128" s="11" t="s">
        <v>13</v>
      </c>
      <c r="BQ128" s="8">
        <v>137.47999999999999</v>
      </c>
      <c r="BR128" s="5">
        <f t="shared" si="16"/>
        <v>0</v>
      </c>
      <c r="BS128" s="5">
        <f t="shared" si="18"/>
        <v>0</v>
      </c>
      <c r="BU128">
        <v>0</v>
      </c>
      <c r="BV128">
        <f t="shared" si="20"/>
        <v>0</v>
      </c>
    </row>
    <row r="129" spans="2:74">
      <c r="B129" s="4" t="s">
        <v>179</v>
      </c>
      <c r="C129" s="8">
        <v>153.26</v>
      </c>
      <c r="D129" s="6">
        <v>23</v>
      </c>
      <c r="E129" s="5">
        <f t="shared" si="15"/>
        <v>3524.9799999999996</v>
      </c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O129">
        <f t="shared" si="19"/>
        <v>0</v>
      </c>
      <c r="BP129" s="4" t="s">
        <v>179</v>
      </c>
      <c r="BQ129" s="8">
        <v>153.26</v>
      </c>
      <c r="BR129" s="5">
        <f t="shared" si="16"/>
        <v>23</v>
      </c>
      <c r="BS129" s="5">
        <f t="shared" si="18"/>
        <v>3524.9799999999996</v>
      </c>
      <c r="BU129">
        <v>23</v>
      </c>
      <c r="BV129">
        <f t="shared" si="20"/>
        <v>3524.9799999999996</v>
      </c>
    </row>
    <row r="130" spans="2:74">
      <c r="B130" s="4" t="s">
        <v>14</v>
      </c>
      <c r="C130" s="8">
        <v>131.06</v>
      </c>
      <c r="D130" s="6">
        <v>18</v>
      </c>
      <c r="E130" s="5">
        <f t="shared" si="15"/>
        <v>2359.08</v>
      </c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>
        <v>1</v>
      </c>
      <c r="AZ130" s="5"/>
      <c r="BA130" s="5"/>
      <c r="BB130" s="5">
        <v>1</v>
      </c>
      <c r="BC130" s="5"/>
      <c r="BD130" s="5"/>
      <c r="BE130" s="5">
        <v>1</v>
      </c>
      <c r="BF130" s="5"/>
      <c r="BG130" s="5"/>
      <c r="BH130" s="5"/>
      <c r="BI130" s="5"/>
      <c r="BJ130" s="5"/>
      <c r="BK130" s="5">
        <v>1</v>
      </c>
      <c r="BL130" s="5"/>
      <c r="BM130" s="5"/>
      <c r="BN130">
        <f t="shared" ref="BN130:BN137" si="22">SUM(F130:BM130)</f>
        <v>4</v>
      </c>
      <c r="BO130">
        <f t="shared" si="19"/>
        <v>524.24</v>
      </c>
      <c r="BP130" s="4" t="s">
        <v>14</v>
      </c>
      <c r="BQ130" s="8">
        <v>131.06</v>
      </c>
      <c r="BR130" s="5">
        <f t="shared" si="16"/>
        <v>14</v>
      </c>
      <c r="BS130" s="5">
        <f t="shared" ref="BS130:BS161" si="23">BR130*BQ130</f>
        <v>1834.8400000000001</v>
      </c>
      <c r="BU130">
        <v>14</v>
      </c>
      <c r="BV130">
        <f t="shared" si="20"/>
        <v>1834.8400000000001</v>
      </c>
    </row>
    <row r="131" spans="2:74">
      <c r="B131" s="4" t="s">
        <v>25</v>
      </c>
      <c r="C131" s="8">
        <v>218.42</v>
      </c>
      <c r="D131" s="6">
        <v>20</v>
      </c>
      <c r="E131" s="5">
        <f t="shared" si="15"/>
        <v>4368.3999999999996</v>
      </c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>
        <v>0.9</v>
      </c>
      <c r="BL131" s="5">
        <v>2.7</v>
      </c>
      <c r="BM131" s="5"/>
      <c r="BN131">
        <f t="shared" si="22"/>
        <v>3.6</v>
      </c>
      <c r="BO131">
        <f t="shared" si="19"/>
        <v>786.31200000000001</v>
      </c>
      <c r="BP131" s="4" t="s">
        <v>25</v>
      </c>
      <c r="BQ131" s="8">
        <v>218.42</v>
      </c>
      <c r="BR131" s="5">
        <f t="shared" si="16"/>
        <v>16.399999999999999</v>
      </c>
      <c r="BS131" s="5">
        <f t="shared" si="23"/>
        <v>3582.0879999999993</v>
      </c>
      <c r="BU131">
        <v>16.399999999999999</v>
      </c>
      <c r="BV131">
        <f t="shared" si="20"/>
        <v>3582.0879999999993</v>
      </c>
    </row>
    <row r="132" spans="2:74">
      <c r="B132" s="4" t="s">
        <v>180</v>
      </c>
      <c r="C132" s="8">
        <v>107.3</v>
      </c>
      <c r="D132" s="6">
        <v>14</v>
      </c>
      <c r="E132" s="5">
        <f t="shared" si="15"/>
        <v>1502.2</v>
      </c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>
        <v>14</v>
      </c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>
        <f t="shared" si="22"/>
        <v>14</v>
      </c>
      <c r="BO132">
        <f t="shared" ref="BO132:BO163" si="24">BN132*C132</f>
        <v>1502.2</v>
      </c>
      <c r="BP132" s="73" t="s">
        <v>180</v>
      </c>
      <c r="BQ132" s="8">
        <v>107.3</v>
      </c>
      <c r="BR132" s="5">
        <f t="shared" si="16"/>
        <v>0</v>
      </c>
      <c r="BS132" s="5">
        <f t="shared" si="23"/>
        <v>0</v>
      </c>
      <c r="BU132">
        <v>0</v>
      </c>
      <c r="BV132">
        <f t="shared" ref="BV132:BV163" si="25">BU132*BQ132</f>
        <v>0</v>
      </c>
    </row>
    <row r="133" spans="2:74">
      <c r="B133" s="4" t="s">
        <v>181</v>
      </c>
      <c r="C133" s="8">
        <v>38.369999999999997</v>
      </c>
      <c r="D133" s="6">
        <v>44</v>
      </c>
      <c r="E133" s="5">
        <f t="shared" ref="E133:E174" si="26">D133*C133</f>
        <v>1688.28</v>
      </c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>
        <v>44</v>
      </c>
      <c r="BF133" s="5"/>
      <c r="BG133" s="5"/>
      <c r="BH133" s="5"/>
      <c r="BI133" s="5"/>
      <c r="BJ133" s="5"/>
      <c r="BK133" s="5"/>
      <c r="BL133" s="5"/>
      <c r="BM133" s="5"/>
      <c r="BN133">
        <f t="shared" si="22"/>
        <v>44</v>
      </c>
      <c r="BO133">
        <f t="shared" si="24"/>
        <v>1688.28</v>
      </c>
      <c r="BP133" s="11" t="s">
        <v>181</v>
      </c>
      <c r="BQ133" s="8">
        <v>38.369999999999997</v>
      </c>
      <c r="BR133" s="5">
        <f t="shared" ref="BR133:BR174" si="27">D133-BN133</f>
        <v>0</v>
      </c>
      <c r="BS133" s="5">
        <f t="shared" si="23"/>
        <v>0</v>
      </c>
      <c r="BU133">
        <v>0</v>
      </c>
      <c r="BV133">
        <f t="shared" si="25"/>
        <v>0</v>
      </c>
    </row>
    <row r="134" spans="2:74">
      <c r="B134" s="4" t="s">
        <v>182</v>
      </c>
      <c r="C134" s="8">
        <v>130.35</v>
      </c>
      <c r="D134" s="6">
        <v>6</v>
      </c>
      <c r="E134" s="5">
        <f t="shared" si="26"/>
        <v>782.09999999999991</v>
      </c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>
        <v>6</v>
      </c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>
        <f t="shared" si="22"/>
        <v>6</v>
      </c>
      <c r="BO134">
        <f t="shared" si="24"/>
        <v>782.09999999999991</v>
      </c>
      <c r="BP134" s="11" t="s">
        <v>182</v>
      </c>
      <c r="BQ134" s="8">
        <v>130.35</v>
      </c>
      <c r="BR134" s="5">
        <f t="shared" si="27"/>
        <v>0</v>
      </c>
      <c r="BS134" s="5">
        <f t="shared" si="23"/>
        <v>0</v>
      </c>
      <c r="BU134">
        <v>0</v>
      </c>
      <c r="BV134">
        <f t="shared" si="25"/>
        <v>0</v>
      </c>
    </row>
    <row r="135" spans="2:74">
      <c r="B135" s="4" t="s">
        <v>183</v>
      </c>
      <c r="C135" s="8">
        <v>472.08</v>
      </c>
      <c r="D135" s="6">
        <v>4.62</v>
      </c>
      <c r="E135" s="5">
        <f t="shared" si="26"/>
        <v>2181.0095999999999</v>
      </c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>
        <v>2.17</v>
      </c>
      <c r="AW135" s="5"/>
      <c r="AX135" s="5"/>
      <c r="AY135" s="5"/>
      <c r="AZ135" s="5"/>
      <c r="BA135" s="5"/>
      <c r="BB135" s="5">
        <v>2.4500000000000002</v>
      </c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>
        <f t="shared" si="22"/>
        <v>4.62</v>
      </c>
      <c r="BO135">
        <f t="shared" si="24"/>
        <v>2181.0095999999999</v>
      </c>
      <c r="BP135" s="11" t="s">
        <v>183</v>
      </c>
      <c r="BQ135" s="8">
        <v>472.08</v>
      </c>
      <c r="BR135" s="5">
        <f t="shared" si="27"/>
        <v>0</v>
      </c>
      <c r="BS135" s="5">
        <f t="shared" si="23"/>
        <v>0</v>
      </c>
      <c r="BU135">
        <v>0</v>
      </c>
      <c r="BV135">
        <f t="shared" si="25"/>
        <v>0</v>
      </c>
    </row>
    <row r="136" spans="2:74">
      <c r="B136" s="4" t="s">
        <v>184</v>
      </c>
      <c r="C136" s="8">
        <v>197.5</v>
      </c>
      <c r="D136" s="6">
        <v>44</v>
      </c>
      <c r="E136" s="5">
        <f t="shared" si="26"/>
        <v>8690</v>
      </c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>
        <v>21.8</v>
      </c>
      <c r="AW136" s="5">
        <v>14.3</v>
      </c>
      <c r="AX136" s="5">
        <v>7.9</v>
      </c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>
        <f t="shared" si="22"/>
        <v>44</v>
      </c>
      <c r="BO136">
        <f t="shared" si="24"/>
        <v>8690</v>
      </c>
      <c r="BP136" s="11" t="s">
        <v>184</v>
      </c>
      <c r="BQ136" s="8">
        <v>197.5</v>
      </c>
      <c r="BR136" s="5">
        <f t="shared" si="27"/>
        <v>0</v>
      </c>
      <c r="BS136" s="5">
        <f t="shared" si="23"/>
        <v>0</v>
      </c>
      <c r="BU136">
        <v>0</v>
      </c>
      <c r="BV136">
        <f t="shared" si="25"/>
        <v>0</v>
      </c>
    </row>
    <row r="137" spans="2:74">
      <c r="B137" s="4" t="s">
        <v>16</v>
      </c>
      <c r="C137" s="8">
        <v>100.2</v>
      </c>
      <c r="D137" s="6">
        <v>50</v>
      </c>
      <c r="E137" s="5">
        <f t="shared" si="26"/>
        <v>5010</v>
      </c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>
        <v>10.85</v>
      </c>
      <c r="BC137" s="5">
        <v>7.1</v>
      </c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>
        <f t="shared" si="22"/>
        <v>17.95</v>
      </c>
      <c r="BO137">
        <f t="shared" si="24"/>
        <v>1798.59</v>
      </c>
      <c r="BP137" s="4" t="s">
        <v>16</v>
      </c>
      <c r="BQ137" s="8">
        <v>100.2</v>
      </c>
      <c r="BR137" s="5">
        <f t="shared" si="27"/>
        <v>32.049999999999997</v>
      </c>
      <c r="BS137" s="5">
        <f t="shared" si="23"/>
        <v>3211.41</v>
      </c>
      <c r="BU137">
        <v>32.049999999999997</v>
      </c>
      <c r="BV137">
        <f t="shared" si="25"/>
        <v>3211.41</v>
      </c>
    </row>
    <row r="138" spans="2:74">
      <c r="B138" s="4" t="s">
        <v>185</v>
      </c>
      <c r="C138" s="8">
        <v>35.979999999999997</v>
      </c>
      <c r="D138" s="6">
        <v>10</v>
      </c>
      <c r="E138" s="5">
        <f t="shared" si="26"/>
        <v>359.79999999999995</v>
      </c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O138">
        <f t="shared" si="24"/>
        <v>0</v>
      </c>
      <c r="BP138" s="4" t="s">
        <v>185</v>
      </c>
      <c r="BQ138" s="8">
        <v>35.979999999999997</v>
      </c>
      <c r="BR138" s="5">
        <f t="shared" si="27"/>
        <v>10</v>
      </c>
      <c r="BS138" s="5">
        <f t="shared" si="23"/>
        <v>359.79999999999995</v>
      </c>
      <c r="BU138">
        <v>10</v>
      </c>
      <c r="BV138">
        <f t="shared" si="25"/>
        <v>359.79999999999995</v>
      </c>
    </row>
    <row r="139" spans="2:74">
      <c r="B139" s="4" t="s">
        <v>29</v>
      </c>
      <c r="C139" s="8">
        <v>80.180000000000007</v>
      </c>
      <c r="D139" s="6">
        <v>50</v>
      </c>
      <c r="E139" s="5">
        <f t="shared" si="26"/>
        <v>4009.0000000000005</v>
      </c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O139">
        <f t="shared" si="24"/>
        <v>0</v>
      </c>
      <c r="BP139" s="4" t="s">
        <v>29</v>
      </c>
      <c r="BQ139" s="8">
        <v>80.180000000000007</v>
      </c>
      <c r="BR139" s="5">
        <f t="shared" si="27"/>
        <v>50</v>
      </c>
      <c r="BS139" s="5">
        <f t="shared" si="23"/>
        <v>4009.0000000000005</v>
      </c>
      <c r="BU139">
        <v>50</v>
      </c>
      <c r="BV139">
        <f t="shared" si="25"/>
        <v>4009.0000000000005</v>
      </c>
    </row>
    <row r="140" spans="2:74">
      <c r="B140" s="4" t="s">
        <v>40</v>
      </c>
      <c r="C140" s="8">
        <v>318.68</v>
      </c>
      <c r="D140" s="6">
        <v>6</v>
      </c>
      <c r="E140" s="5">
        <f t="shared" si="26"/>
        <v>1912.08</v>
      </c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>
        <v>2.234</v>
      </c>
      <c r="BC140" s="5"/>
      <c r="BD140" s="5"/>
      <c r="BE140" s="5">
        <v>3.766</v>
      </c>
      <c r="BF140" s="5"/>
      <c r="BG140" s="5"/>
      <c r="BH140" s="5"/>
      <c r="BI140" s="5"/>
      <c r="BJ140" s="5"/>
      <c r="BK140" s="5"/>
      <c r="BL140" s="5"/>
      <c r="BM140" s="5"/>
      <c r="BN140">
        <f>SUM(F140:BM140)</f>
        <v>6</v>
      </c>
      <c r="BO140">
        <f t="shared" si="24"/>
        <v>1912.08</v>
      </c>
      <c r="BP140" s="11" t="s">
        <v>40</v>
      </c>
      <c r="BQ140" s="8">
        <v>318.68</v>
      </c>
      <c r="BR140" s="5">
        <f t="shared" si="27"/>
        <v>0</v>
      </c>
      <c r="BS140" s="5">
        <f t="shared" si="23"/>
        <v>0</v>
      </c>
      <c r="BU140">
        <v>0</v>
      </c>
      <c r="BV140">
        <f t="shared" si="25"/>
        <v>0</v>
      </c>
    </row>
    <row r="141" spans="2:74">
      <c r="B141" s="4" t="s">
        <v>48</v>
      </c>
      <c r="C141" s="8">
        <v>21.86</v>
      </c>
      <c r="D141" s="6">
        <v>11</v>
      </c>
      <c r="E141" s="5">
        <f t="shared" si="26"/>
        <v>240.45999999999998</v>
      </c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>
        <v>11</v>
      </c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>
        <f>SUM(F141:BM141)</f>
        <v>11</v>
      </c>
      <c r="BO141">
        <f t="shared" si="24"/>
        <v>240.45999999999998</v>
      </c>
      <c r="BP141" s="11" t="s">
        <v>48</v>
      </c>
      <c r="BQ141" s="8">
        <v>21.86</v>
      </c>
      <c r="BR141" s="5">
        <f t="shared" si="27"/>
        <v>0</v>
      </c>
      <c r="BS141" s="5">
        <f t="shared" si="23"/>
        <v>0</v>
      </c>
      <c r="BU141">
        <v>0</v>
      </c>
      <c r="BV141">
        <f t="shared" si="25"/>
        <v>0</v>
      </c>
    </row>
    <row r="142" spans="2:74">
      <c r="B142" s="4" t="s">
        <v>186</v>
      </c>
      <c r="C142" s="8">
        <v>21.86</v>
      </c>
      <c r="D142" s="6">
        <v>95</v>
      </c>
      <c r="E142" s="5">
        <f t="shared" si="26"/>
        <v>2076.6999999999998</v>
      </c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O142">
        <f t="shared" si="24"/>
        <v>0</v>
      </c>
      <c r="BP142" s="4" t="s">
        <v>186</v>
      </c>
      <c r="BQ142" s="8">
        <v>21.86</v>
      </c>
      <c r="BR142" s="5">
        <f t="shared" si="27"/>
        <v>95</v>
      </c>
      <c r="BS142" s="5">
        <f t="shared" si="23"/>
        <v>2076.6999999999998</v>
      </c>
      <c r="BU142">
        <v>95</v>
      </c>
      <c r="BV142">
        <f t="shared" si="25"/>
        <v>2076.6999999999998</v>
      </c>
    </row>
    <row r="143" spans="2:74">
      <c r="B143" s="4" t="s">
        <v>186</v>
      </c>
      <c r="C143" s="8">
        <v>21.86</v>
      </c>
      <c r="D143" s="6">
        <v>49</v>
      </c>
      <c r="E143" s="5">
        <f t="shared" si="26"/>
        <v>1071.1399999999999</v>
      </c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O143">
        <f t="shared" si="24"/>
        <v>0</v>
      </c>
      <c r="BP143" s="4" t="s">
        <v>186</v>
      </c>
      <c r="BQ143" s="8">
        <v>21.86</v>
      </c>
      <c r="BR143" s="5">
        <f t="shared" si="27"/>
        <v>49</v>
      </c>
      <c r="BS143" s="5">
        <f t="shared" si="23"/>
        <v>1071.1399999999999</v>
      </c>
      <c r="BU143">
        <v>49</v>
      </c>
      <c r="BV143">
        <f t="shared" si="25"/>
        <v>1071.1399999999999</v>
      </c>
    </row>
    <row r="144" spans="2:74">
      <c r="B144" s="4" t="s">
        <v>187</v>
      </c>
      <c r="C144" s="8">
        <v>43.33</v>
      </c>
      <c r="D144" s="6">
        <v>75</v>
      </c>
      <c r="E144" s="5">
        <f t="shared" si="26"/>
        <v>3249.75</v>
      </c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>
        <v>6.3</v>
      </c>
      <c r="BG144" s="5">
        <v>3</v>
      </c>
      <c r="BH144" s="5"/>
      <c r="BI144" s="5"/>
      <c r="BJ144" s="5"/>
      <c r="BK144" s="5"/>
      <c r="BL144" s="5"/>
      <c r="BM144" s="5"/>
      <c r="BN144">
        <f t="shared" ref="BN144:BN152" si="28">SUM(F144:BM144)</f>
        <v>9.3000000000000007</v>
      </c>
      <c r="BO144">
        <f t="shared" si="24"/>
        <v>402.96899999999999</v>
      </c>
      <c r="BP144" s="69" t="s">
        <v>187</v>
      </c>
      <c r="BQ144" s="8">
        <v>43.33</v>
      </c>
      <c r="BR144" s="5">
        <f t="shared" si="27"/>
        <v>65.7</v>
      </c>
      <c r="BS144" s="5">
        <f t="shared" si="23"/>
        <v>2846.7809999999999</v>
      </c>
      <c r="BT144">
        <v>-7.3</v>
      </c>
      <c r="BU144">
        <v>65.7</v>
      </c>
      <c r="BV144">
        <f t="shared" si="25"/>
        <v>2846.7809999999999</v>
      </c>
    </row>
    <row r="145" spans="2:74">
      <c r="B145" s="4" t="s">
        <v>188</v>
      </c>
      <c r="C145" s="8">
        <v>361.5</v>
      </c>
      <c r="D145" s="6">
        <v>4.3600000000000003</v>
      </c>
      <c r="E145" s="5">
        <f t="shared" si="26"/>
        <v>1576.14</v>
      </c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>
        <v>0.5</v>
      </c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>
        <f t="shared" si="28"/>
        <v>0.5</v>
      </c>
      <c r="BO145">
        <f t="shared" si="24"/>
        <v>180.75</v>
      </c>
      <c r="BP145" s="4" t="s">
        <v>188</v>
      </c>
      <c r="BQ145" s="8">
        <v>361.5</v>
      </c>
      <c r="BR145" s="5">
        <f t="shared" si="27"/>
        <v>3.8600000000000003</v>
      </c>
      <c r="BS145" s="5">
        <f t="shared" si="23"/>
        <v>1395.39</v>
      </c>
      <c r="BT145">
        <v>-1.26</v>
      </c>
      <c r="BU145">
        <v>3.86</v>
      </c>
      <c r="BV145">
        <f t="shared" si="25"/>
        <v>1395.3899999999999</v>
      </c>
    </row>
    <row r="146" spans="2:74">
      <c r="B146" s="4" t="s">
        <v>189</v>
      </c>
      <c r="C146" s="8">
        <v>297.44</v>
      </c>
      <c r="D146" s="6">
        <v>41.3</v>
      </c>
      <c r="E146" s="5">
        <f t="shared" si="26"/>
        <v>12284.271999999999</v>
      </c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>
        <v>21.8</v>
      </c>
      <c r="BF146" s="5">
        <v>13.6</v>
      </c>
      <c r="BG146" s="5">
        <v>5.9</v>
      </c>
      <c r="BH146" s="5"/>
      <c r="BI146" s="5"/>
      <c r="BJ146" s="5"/>
      <c r="BK146" s="5"/>
      <c r="BL146" s="5"/>
      <c r="BM146" s="5"/>
      <c r="BN146">
        <f t="shared" si="28"/>
        <v>41.3</v>
      </c>
      <c r="BO146">
        <f t="shared" si="24"/>
        <v>12284.271999999999</v>
      </c>
      <c r="BP146" s="11" t="s">
        <v>189</v>
      </c>
      <c r="BQ146" s="8">
        <v>297.44</v>
      </c>
      <c r="BR146" s="5">
        <f t="shared" si="27"/>
        <v>0</v>
      </c>
      <c r="BS146" s="5">
        <f t="shared" si="23"/>
        <v>0</v>
      </c>
      <c r="BU146">
        <v>0</v>
      </c>
      <c r="BV146">
        <f t="shared" si="25"/>
        <v>0</v>
      </c>
    </row>
    <row r="147" spans="2:74">
      <c r="B147" s="4" t="s">
        <v>26</v>
      </c>
      <c r="C147" s="8">
        <v>70.66</v>
      </c>
      <c r="D147" s="6">
        <v>20</v>
      </c>
      <c r="E147" s="5">
        <f t="shared" si="26"/>
        <v>1413.1999999999998</v>
      </c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>
        <v>9</v>
      </c>
      <c r="BF147" s="5">
        <v>4</v>
      </c>
      <c r="BG147" s="5"/>
      <c r="BH147" s="5"/>
      <c r="BI147" s="5"/>
      <c r="BJ147" s="5"/>
      <c r="BK147" s="5"/>
      <c r="BL147" s="5"/>
      <c r="BM147" s="5"/>
      <c r="BN147">
        <f t="shared" si="28"/>
        <v>13</v>
      </c>
      <c r="BO147">
        <f t="shared" si="24"/>
        <v>918.57999999999993</v>
      </c>
      <c r="BP147" s="4" t="s">
        <v>26</v>
      </c>
      <c r="BQ147" s="8">
        <v>70.66</v>
      </c>
      <c r="BR147" s="5">
        <f t="shared" si="27"/>
        <v>7</v>
      </c>
      <c r="BS147" s="5">
        <f t="shared" si="23"/>
        <v>494.62</v>
      </c>
      <c r="BU147">
        <v>7</v>
      </c>
      <c r="BV147">
        <f t="shared" si="25"/>
        <v>494.62</v>
      </c>
    </row>
    <row r="148" spans="2:74">
      <c r="B148" s="4" t="s">
        <v>52</v>
      </c>
      <c r="C148" s="8">
        <v>2360</v>
      </c>
      <c r="D148" s="6">
        <v>1</v>
      </c>
      <c r="E148" s="5">
        <f t="shared" si="26"/>
        <v>2360</v>
      </c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>
        <v>1</v>
      </c>
      <c r="BF148" s="5"/>
      <c r="BG148" s="5"/>
      <c r="BH148" s="5"/>
      <c r="BI148" s="5"/>
      <c r="BJ148" s="5"/>
      <c r="BK148" s="5"/>
      <c r="BL148" s="5"/>
      <c r="BM148" s="5"/>
      <c r="BN148">
        <f t="shared" si="28"/>
        <v>1</v>
      </c>
      <c r="BO148">
        <f t="shared" si="24"/>
        <v>2360</v>
      </c>
      <c r="BP148" s="11" t="s">
        <v>52</v>
      </c>
      <c r="BQ148" s="8">
        <v>2360</v>
      </c>
      <c r="BR148" s="5">
        <f t="shared" si="27"/>
        <v>0</v>
      </c>
      <c r="BS148" s="5">
        <f t="shared" si="23"/>
        <v>0</v>
      </c>
      <c r="BU148">
        <v>0</v>
      </c>
      <c r="BV148">
        <f t="shared" si="25"/>
        <v>0</v>
      </c>
    </row>
    <row r="149" spans="2:74">
      <c r="B149" s="4" t="s">
        <v>193</v>
      </c>
      <c r="C149" s="8">
        <v>238</v>
      </c>
      <c r="D149" s="6">
        <v>2</v>
      </c>
      <c r="E149" s="5">
        <f t="shared" si="26"/>
        <v>476</v>
      </c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>
        <v>2</v>
      </c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>
        <f t="shared" si="28"/>
        <v>2</v>
      </c>
      <c r="BO149">
        <f t="shared" si="24"/>
        <v>476</v>
      </c>
      <c r="BP149" s="11" t="s">
        <v>193</v>
      </c>
      <c r="BQ149" s="8">
        <v>238</v>
      </c>
      <c r="BR149" s="5">
        <f t="shared" si="27"/>
        <v>0</v>
      </c>
      <c r="BS149" s="5">
        <f t="shared" si="23"/>
        <v>0</v>
      </c>
      <c r="BU149">
        <v>0</v>
      </c>
      <c r="BV149">
        <f t="shared" si="25"/>
        <v>0</v>
      </c>
    </row>
    <row r="150" spans="2:74">
      <c r="B150" s="4" t="s">
        <v>122</v>
      </c>
      <c r="C150" s="8">
        <v>296</v>
      </c>
      <c r="D150" s="6">
        <v>2.5</v>
      </c>
      <c r="E150" s="5">
        <f t="shared" si="26"/>
        <v>740</v>
      </c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>
        <v>2.5</v>
      </c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>
        <f t="shared" si="28"/>
        <v>2.5</v>
      </c>
      <c r="BO150">
        <f t="shared" si="24"/>
        <v>740</v>
      </c>
      <c r="BP150" s="11" t="s">
        <v>122</v>
      </c>
      <c r="BQ150" s="8">
        <v>295</v>
      </c>
      <c r="BR150" s="5">
        <f t="shared" si="27"/>
        <v>0</v>
      </c>
      <c r="BS150" s="5">
        <f t="shared" si="23"/>
        <v>0</v>
      </c>
      <c r="BU150">
        <v>0</v>
      </c>
      <c r="BV150">
        <f t="shared" si="25"/>
        <v>0</v>
      </c>
    </row>
    <row r="151" spans="2:74">
      <c r="B151" s="4" t="s">
        <v>198</v>
      </c>
      <c r="C151" s="8">
        <v>159</v>
      </c>
      <c r="D151" s="6">
        <v>22</v>
      </c>
      <c r="E151" s="5">
        <f t="shared" si="26"/>
        <v>3498</v>
      </c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>
        <v>22</v>
      </c>
      <c r="BF151" s="5"/>
      <c r="BG151" s="5"/>
      <c r="BH151" s="5"/>
      <c r="BI151" s="5"/>
      <c r="BJ151" s="5"/>
      <c r="BK151" s="5"/>
      <c r="BL151" s="5"/>
      <c r="BM151" s="5"/>
      <c r="BN151">
        <f t="shared" si="28"/>
        <v>22</v>
      </c>
      <c r="BO151">
        <f t="shared" si="24"/>
        <v>3498</v>
      </c>
      <c r="BP151" s="11" t="s">
        <v>198</v>
      </c>
      <c r="BQ151" s="8">
        <v>159</v>
      </c>
      <c r="BR151" s="5">
        <f t="shared" si="27"/>
        <v>0</v>
      </c>
      <c r="BS151" s="5">
        <f t="shared" si="23"/>
        <v>0</v>
      </c>
      <c r="BU151">
        <v>0</v>
      </c>
      <c r="BV151">
        <f t="shared" si="25"/>
        <v>0</v>
      </c>
    </row>
    <row r="152" spans="2:74">
      <c r="B152" s="4" t="s">
        <v>199</v>
      </c>
      <c r="C152" s="8">
        <v>11</v>
      </c>
      <c r="D152" s="6">
        <v>217</v>
      </c>
      <c r="E152" s="5">
        <f t="shared" si="26"/>
        <v>2387</v>
      </c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>
        <v>217</v>
      </c>
      <c r="BL152" s="5"/>
      <c r="BM152" s="5"/>
      <c r="BN152">
        <f t="shared" si="28"/>
        <v>217</v>
      </c>
      <c r="BO152">
        <f t="shared" si="24"/>
        <v>2387</v>
      </c>
      <c r="BP152" s="11" t="s">
        <v>199</v>
      </c>
      <c r="BQ152" s="8">
        <v>11</v>
      </c>
      <c r="BR152" s="5">
        <f t="shared" si="27"/>
        <v>0</v>
      </c>
      <c r="BS152" s="5">
        <f t="shared" si="23"/>
        <v>0</v>
      </c>
      <c r="BU152">
        <v>0</v>
      </c>
      <c r="BV152">
        <f t="shared" si="25"/>
        <v>0</v>
      </c>
    </row>
    <row r="153" spans="2:74">
      <c r="B153" s="4" t="s">
        <v>200</v>
      </c>
      <c r="C153" s="8">
        <v>9.1999999999999993</v>
      </c>
      <c r="D153" s="6">
        <v>217</v>
      </c>
      <c r="E153" s="5">
        <f t="shared" si="26"/>
        <v>1996.3999999999999</v>
      </c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O153">
        <f t="shared" si="24"/>
        <v>0</v>
      </c>
      <c r="BP153" s="4" t="s">
        <v>200</v>
      </c>
      <c r="BQ153" s="8">
        <v>9.1999999999999993</v>
      </c>
      <c r="BR153" s="5">
        <f t="shared" si="27"/>
        <v>217</v>
      </c>
      <c r="BS153" s="5">
        <f t="shared" si="23"/>
        <v>1996.3999999999999</v>
      </c>
      <c r="BU153">
        <v>217</v>
      </c>
      <c r="BV153">
        <f t="shared" si="25"/>
        <v>1996.3999999999999</v>
      </c>
    </row>
    <row r="154" spans="2:74">
      <c r="B154" s="4" t="s">
        <v>201</v>
      </c>
      <c r="C154" s="8">
        <v>18</v>
      </c>
      <c r="D154" s="6">
        <v>217</v>
      </c>
      <c r="E154" s="5">
        <f t="shared" si="26"/>
        <v>3906</v>
      </c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>
        <v>217</v>
      </c>
      <c r="BI154" s="5"/>
      <c r="BJ154" s="5"/>
      <c r="BK154" s="5"/>
      <c r="BL154" s="5"/>
      <c r="BM154" s="5"/>
      <c r="BN154">
        <f t="shared" ref="BN154:BN162" si="29">SUM(F154:BM154)</f>
        <v>217</v>
      </c>
      <c r="BO154">
        <f t="shared" si="24"/>
        <v>3906</v>
      </c>
      <c r="BP154" s="11" t="s">
        <v>201</v>
      </c>
      <c r="BQ154" s="8">
        <v>18</v>
      </c>
      <c r="BR154" s="5">
        <f t="shared" si="27"/>
        <v>0</v>
      </c>
      <c r="BS154" s="5">
        <f t="shared" si="23"/>
        <v>0</v>
      </c>
      <c r="BU154">
        <v>0</v>
      </c>
      <c r="BV154">
        <f t="shared" si="25"/>
        <v>0</v>
      </c>
    </row>
    <row r="155" spans="2:74">
      <c r="B155" s="4" t="s">
        <v>31</v>
      </c>
      <c r="C155" s="8">
        <v>75</v>
      </c>
      <c r="D155" s="6">
        <v>24</v>
      </c>
      <c r="E155" s="5">
        <f t="shared" si="26"/>
        <v>1800</v>
      </c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>
        <v>4</v>
      </c>
      <c r="BG155" s="5"/>
      <c r="BH155" s="5"/>
      <c r="BI155" s="5"/>
      <c r="BJ155" s="5">
        <v>1</v>
      </c>
      <c r="BK155" s="5"/>
      <c r="BL155" s="5"/>
      <c r="BM155" s="5">
        <v>1</v>
      </c>
      <c r="BN155">
        <f t="shared" si="29"/>
        <v>6</v>
      </c>
      <c r="BO155">
        <f t="shared" si="24"/>
        <v>450</v>
      </c>
      <c r="BP155" s="4" t="s">
        <v>31</v>
      </c>
      <c r="BQ155" s="8">
        <v>75</v>
      </c>
      <c r="BR155" s="5">
        <f t="shared" si="27"/>
        <v>18</v>
      </c>
      <c r="BS155" s="5">
        <f t="shared" si="23"/>
        <v>1350</v>
      </c>
      <c r="BT155">
        <v>4</v>
      </c>
      <c r="BU155">
        <v>18</v>
      </c>
      <c r="BV155">
        <f t="shared" si="25"/>
        <v>1350</v>
      </c>
    </row>
    <row r="156" spans="2:74">
      <c r="B156" s="4" t="s">
        <v>172</v>
      </c>
      <c r="C156" s="8">
        <v>103</v>
      </c>
      <c r="D156" s="6">
        <v>24</v>
      </c>
      <c r="E156" s="5">
        <f t="shared" si="26"/>
        <v>2472</v>
      </c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>
        <v>4</v>
      </c>
      <c r="BL156" s="5">
        <v>5</v>
      </c>
      <c r="BM156" s="5"/>
      <c r="BN156">
        <f t="shared" si="29"/>
        <v>9</v>
      </c>
      <c r="BO156">
        <f t="shared" si="24"/>
        <v>927</v>
      </c>
      <c r="BP156" s="4" t="s">
        <v>172</v>
      </c>
      <c r="BQ156" s="8">
        <v>103</v>
      </c>
      <c r="BR156" s="5">
        <f t="shared" si="27"/>
        <v>15</v>
      </c>
      <c r="BS156" s="5">
        <f t="shared" si="23"/>
        <v>1545</v>
      </c>
      <c r="BT156">
        <v>1</v>
      </c>
      <c r="BU156">
        <v>15</v>
      </c>
      <c r="BV156">
        <f t="shared" si="25"/>
        <v>1545</v>
      </c>
    </row>
    <row r="157" spans="2:74">
      <c r="B157" s="4" t="s">
        <v>135</v>
      </c>
      <c r="C157" s="63">
        <v>310</v>
      </c>
      <c r="D157" s="6">
        <v>40</v>
      </c>
      <c r="E157" s="5">
        <f t="shared" si="26"/>
        <v>12400</v>
      </c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>
        <v>21.7</v>
      </c>
      <c r="BC157" s="5">
        <v>14.2</v>
      </c>
      <c r="BD157" s="5">
        <v>4.0999999999999996</v>
      </c>
      <c r="BE157" s="5"/>
      <c r="BF157" s="5"/>
      <c r="BG157" s="5"/>
      <c r="BH157" s="5"/>
      <c r="BI157" s="5"/>
      <c r="BJ157" s="5"/>
      <c r="BK157" s="5"/>
      <c r="BL157" s="5"/>
      <c r="BM157" s="5"/>
      <c r="BN157">
        <f t="shared" si="29"/>
        <v>40</v>
      </c>
      <c r="BO157">
        <f t="shared" si="24"/>
        <v>12400</v>
      </c>
      <c r="BP157" s="11" t="s">
        <v>135</v>
      </c>
      <c r="BQ157" s="8">
        <v>310</v>
      </c>
      <c r="BR157" s="5">
        <f t="shared" si="27"/>
        <v>0</v>
      </c>
      <c r="BS157" s="5">
        <f t="shared" si="23"/>
        <v>0</v>
      </c>
      <c r="BU157">
        <v>0</v>
      </c>
      <c r="BV157">
        <f t="shared" si="25"/>
        <v>0</v>
      </c>
    </row>
    <row r="158" spans="2:74">
      <c r="B158" s="4" t="s">
        <v>59</v>
      </c>
      <c r="C158" s="8">
        <v>120</v>
      </c>
      <c r="D158" s="6">
        <v>10</v>
      </c>
      <c r="E158" s="5">
        <f t="shared" si="26"/>
        <v>1200</v>
      </c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>
        <v>10</v>
      </c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>
        <f t="shared" si="29"/>
        <v>10</v>
      </c>
      <c r="BO158">
        <f t="shared" si="24"/>
        <v>1200</v>
      </c>
      <c r="BP158" s="11" t="s">
        <v>59</v>
      </c>
      <c r="BQ158" s="8">
        <v>120</v>
      </c>
      <c r="BR158" s="5">
        <f t="shared" si="27"/>
        <v>0</v>
      </c>
      <c r="BS158" s="5">
        <f t="shared" si="23"/>
        <v>0</v>
      </c>
      <c r="BU158">
        <v>0</v>
      </c>
      <c r="BV158">
        <f t="shared" si="25"/>
        <v>0</v>
      </c>
    </row>
    <row r="159" spans="2:74">
      <c r="B159" s="4" t="s">
        <v>57</v>
      </c>
      <c r="C159" s="8">
        <v>65</v>
      </c>
      <c r="D159" s="6">
        <v>15.2</v>
      </c>
      <c r="E159" s="5">
        <f t="shared" si="26"/>
        <v>988</v>
      </c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>
        <v>1.9</v>
      </c>
      <c r="BL159" s="5"/>
      <c r="BM159" s="5"/>
      <c r="BN159">
        <f t="shared" si="29"/>
        <v>1.9</v>
      </c>
      <c r="BO159">
        <f t="shared" si="24"/>
        <v>123.5</v>
      </c>
      <c r="BP159" s="4" t="s">
        <v>57</v>
      </c>
      <c r="BQ159" s="8">
        <v>65</v>
      </c>
      <c r="BR159" s="5">
        <f t="shared" si="27"/>
        <v>13.299999999999999</v>
      </c>
      <c r="BS159" s="5">
        <f t="shared" si="23"/>
        <v>864.49999999999989</v>
      </c>
      <c r="BU159">
        <v>13.3</v>
      </c>
      <c r="BV159">
        <f t="shared" si="25"/>
        <v>864.5</v>
      </c>
    </row>
    <row r="160" spans="2:74">
      <c r="B160" s="4" t="s">
        <v>52</v>
      </c>
      <c r="C160" s="8">
        <v>123</v>
      </c>
      <c r="D160" s="6">
        <v>24.8</v>
      </c>
      <c r="E160" s="5">
        <f t="shared" si="26"/>
        <v>3050.4</v>
      </c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>
        <v>24.8</v>
      </c>
      <c r="BF160" s="5"/>
      <c r="BG160" s="5"/>
      <c r="BH160" s="5"/>
      <c r="BI160" s="5"/>
      <c r="BJ160" s="5"/>
      <c r="BK160" s="5"/>
      <c r="BL160" s="5"/>
      <c r="BM160" s="5"/>
      <c r="BN160">
        <f t="shared" si="29"/>
        <v>24.8</v>
      </c>
      <c r="BO160">
        <f t="shared" si="24"/>
        <v>3050.4</v>
      </c>
      <c r="BP160" s="11" t="s">
        <v>52</v>
      </c>
      <c r="BQ160" s="8">
        <v>123</v>
      </c>
      <c r="BR160" s="5">
        <f t="shared" si="27"/>
        <v>0</v>
      </c>
      <c r="BS160" s="5">
        <f t="shared" si="23"/>
        <v>0</v>
      </c>
      <c r="BU160">
        <v>0</v>
      </c>
      <c r="BV160">
        <f t="shared" si="25"/>
        <v>0</v>
      </c>
    </row>
    <row r="161" spans="2:74">
      <c r="B161" s="4" t="s">
        <v>141</v>
      </c>
      <c r="C161" s="8">
        <v>155</v>
      </c>
      <c r="D161" s="6">
        <v>31.2</v>
      </c>
      <c r="E161" s="5">
        <f t="shared" si="26"/>
        <v>4836</v>
      </c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>
        <v>31.2</v>
      </c>
      <c r="BI161" s="5"/>
      <c r="BJ161" s="5"/>
      <c r="BK161" s="5"/>
      <c r="BL161" s="5"/>
      <c r="BM161" s="5"/>
      <c r="BN161">
        <f t="shared" si="29"/>
        <v>31.2</v>
      </c>
      <c r="BO161">
        <f t="shared" si="24"/>
        <v>4836</v>
      </c>
      <c r="BP161" s="11" t="s">
        <v>141</v>
      </c>
      <c r="BQ161" s="8">
        <v>155</v>
      </c>
      <c r="BR161" s="5">
        <f t="shared" si="27"/>
        <v>0</v>
      </c>
      <c r="BS161" s="5">
        <f t="shared" si="23"/>
        <v>0</v>
      </c>
      <c r="BU161">
        <v>0</v>
      </c>
      <c r="BV161">
        <f t="shared" si="25"/>
        <v>0</v>
      </c>
    </row>
    <row r="162" spans="2:74">
      <c r="B162" s="4" t="s">
        <v>62</v>
      </c>
      <c r="C162" s="8">
        <v>210</v>
      </c>
      <c r="D162" s="6">
        <v>42.4</v>
      </c>
      <c r="E162" s="5">
        <f t="shared" si="26"/>
        <v>8904</v>
      </c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>
        <v>42.4</v>
      </c>
      <c r="BL162" s="5"/>
      <c r="BM162" s="5"/>
      <c r="BN162">
        <f t="shared" si="29"/>
        <v>42.4</v>
      </c>
      <c r="BO162">
        <f t="shared" si="24"/>
        <v>8904</v>
      </c>
      <c r="BP162" s="4" t="s">
        <v>62</v>
      </c>
      <c r="BQ162" s="8">
        <v>210</v>
      </c>
      <c r="BR162" s="5">
        <f t="shared" si="27"/>
        <v>0</v>
      </c>
      <c r="BS162" s="5">
        <f t="shared" ref="BS162:BS174" si="30">BR162*BQ162</f>
        <v>0</v>
      </c>
      <c r="BU162">
        <v>0</v>
      </c>
      <c r="BV162">
        <f t="shared" si="25"/>
        <v>0</v>
      </c>
    </row>
    <row r="163" spans="2:74">
      <c r="B163" s="4" t="s">
        <v>64</v>
      </c>
      <c r="C163" s="8">
        <v>195</v>
      </c>
      <c r="D163" s="6">
        <v>37.1</v>
      </c>
      <c r="E163" s="5">
        <f t="shared" si="26"/>
        <v>7234.5</v>
      </c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O163">
        <f t="shared" si="24"/>
        <v>0</v>
      </c>
      <c r="BP163" s="4" t="s">
        <v>64</v>
      </c>
      <c r="BQ163" s="8">
        <v>195</v>
      </c>
      <c r="BR163" s="5">
        <f t="shared" si="27"/>
        <v>37.1</v>
      </c>
      <c r="BS163" s="5">
        <f t="shared" si="30"/>
        <v>7234.5</v>
      </c>
      <c r="BU163">
        <v>37.1</v>
      </c>
      <c r="BV163">
        <f t="shared" si="25"/>
        <v>7234.5</v>
      </c>
    </row>
    <row r="164" spans="2:74">
      <c r="B164" s="4" t="s">
        <v>58</v>
      </c>
      <c r="C164" s="8">
        <v>39</v>
      </c>
      <c r="D164" s="6">
        <v>32.4</v>
      </c>
      <c r="E164" s="5">
        <f t="shared" si="26"/>
        <v>1263.5999999999999</v>
      </c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>
        <v>1.96</v>
      </c>
      <c r="BG164" s="5">
        <v>0.2</v>
      </c>
      <c r="BH164" s="5">
        <v>2.2000000000000002</v>
      </c>
      <c r="BI164" s="5">
        <v>1.35</v>
      </c>
      <c r="BJ164" s="5">
        <v>0.2</v>
      </c>
      <c r="BK164" s="5">
        <v>3.39</v>
      </c>
      <c r="BL164" s="5">
        <v>2.2400000000000002</v>
      </c>
      <c r="BM164" s="5">
        <v>0.2</v>
      </c>
      <c r="BN164">
        <f t="shared" ref="BN164:BN175" si="31">SUM(F164:BM164)</f>
        <v>11.74</v>
      </c>
      <c r="BO164">
        <f t="shared" ref="BO164:BO174" si="32">BN164*C164</f>
        <v>457.86</v>
      </c>
      <c r="BP164" s="4" t="s">
        <v>58</v>
      </c>
      <c r="BQ164" s="8">
        <v>39</v>
      </c>
      <c r="BR164" s="5">
        <f t="shared" si="27"/>
        <v>20.659999999999997</v>
      </c>
      <c r="BS164" s="5">
        <f t="shared" si="30"/>
        <v>805.7399999999999</v>
      </c>
      <c r="BT164">
        <v>0.84</v>
      </c>
      <c r="BU164">
        <v>20.66</v>
      </c>
      <c r="BV164">
        <f t="shared" ref="BV164:BV174" si="33">BU164*BQ164</f>
        <v>805.74</v>
      </c>
    </row>
    <row r="165" spans="2:74">
      <c r="B165" s="4" t="s">
        <v>204</v>
      </c>
      <c r="C165" s="8">
        <v>185</v>
      </c>
      <c r="D165" s="6">
        <v>1</v>
      </c>
      <c r="E165" s="5">
        <f t="shared" si="26"/>
        <v>185</v>
      </c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>
        <v>0.15</v>
      </c>
      <c r="BF165" s="5"/>
      <c r="BG165" s="5"/>
      <c r="BH165" s="5"/>
      <c r="BI165" s="5"/>
      <c r="BJ165" s="5"/>
      <c r="BK165" s="5"/>
      <c r="BL165" s="5"/>
      <c r="BM165" s="5"/>
      <c r="BN165">
        <f t="shared" si="31"/>
        <v>0.15</v>
      </c>
      <c r="BO165">
        <f t="shared" si="32"/>
        <v>27.75</v>
      </c>
      <c r="BP165" s="4" t="s">
        <v>204</v>
      </c>
      <c r="BQ165" s="8">
        <v>185</v>
      </c>
      <c r="BR165" s="5">
        <f t="shared" si="27"/>
        <v>0.85</v>
      </c>
      <c r="BS165" s="5">
        <f t="shared" si="30"/>
        <v>157.25</v>
      </c>
      <c r="BU165">
        <v>0.85</v>
      </c>
      <c r="BV165">
        <f t="shared" si="33"/>
        <v>157.25</v>
      </c>
    </row>
    <row r="166" spans="2:74">
      <c r="B166" s="4" t="s">
        <v>37</v>
      </c>
      <c r="C166" s="8">
        <v>60</v>
      </c>
      <c r="D166" s="6">
        <v>20</v>
      </c>
      <c r="E166" s="5">
        <f t="shared" si="26"/>
        <v>1200</v>
      </c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>
        <v>1.2</v>
      </c>
      <c r="BI166" s="5"/>
      <c r="BJ166" s="5"/>
      <c r="BK166" s="5">
        <v>2.06</v>
      </c>
      <c r="BL166" s="5">
        <v>1.3</v>
      </c>
      <c r="BM166" s="5">
        <v>0.2</v>
      </c>
      <c r="BN166">
        <f t="shared" si="31"/>
        <v>4.76</v>
      </c>
      <c r="BO166">
        <f t="shared" si="32"/>
        <v>285.59999999999997</v>
      </c>
      <c r="BP166" s="4" t="s">
        <v>37</v>
      </c>
      <c r="BQ166" s="8">
        <v>60</v>
      </c>
      <c r="BR166" s="5">
        <f t="shared" si="27"/>
        <v>15.24</v>
      </c>
      <c r="BS166" s="5">
        <f t="shared" si="30"/>
        <v>914.4</v>
      </c>
      <c r="BT166">
        <v>0.84</v>
      </c>
      <c r="BU166">
        <v>15.24</v>
      </c>
      <c r="BV166">
        <f t="shared" si="33"/>
        <v>914.4</v>
      </c>
    </row>
    <row r="167" spans="2:74">
      <c r="B167" s="4" t="s">
        <v>56</v>
      </c>
      <c r="C167" s="8">
        <v>36</v>
      </c>
      <c r="D167" s="6">
        <v>25.5</v>
      </c>
      <c r="E167" s="5">
        <f t="shared" si="26"/>
        <v>918</v>
      </c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>
        <v>5.67</v>
      </c>
      <c r="BI167" s="5"/>
      <c r="BJ167" s="5"/>
      <c r="BK167" s="5">
        <v>1.9</v>
      </c>
      <c r="BL167" s="5"/>
      <c r="BM167" s="5"/>
      <c r="BN167">
        <f t="shared" si="31"/>
        <v>7.57</v>
      </c>
      <c r="BO167">
        <f t="shared" si="32"/>
        <v>272.52</v>
      </c>
      <c r="BP167" s="4" t="s">
        <v>56</v>
      </c>
      <c r="BQ167" s="8">
        <v>36</v>
      </c>
      <c r="BR167" s="5">
        <f t="shared" si="27"/>
        <v>17.93</v>
      </c>
      <c r="BS167" s="5">
        <f t="shared" si="30"/>
        <v>645.48</v>
      </c>
      <c r="BU167">
        <v>17.93</v>
      </c>
      <c r="BV167">
        <f t="shared" si="33"/>
        <v>645.48</v>
      </c>
    </row>
    <row r="168" spans="2:74">
      <c r="B168" s="4" t="s">
        <v>125</v>
      </c>
      <c r="C168" s="8">
        <v>17</v>
      </c>
      <c r="D168" s="6">
        <v>220</v>
      </c>
      <c r="E168" s="5">
        <f t="shared" si="26"/>
        <v>3740</v>
      </c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>
        <v>217</v>
      </c>
      <c r="BI168" s="5"/>
      <c r="BJ168" s="5">
        <v>3</v>
      </c>
      <c r="BK168" s="5"/>
      <c r="BL168" s="5"/>
      <c r="BM168" s="5"/>
      <c r="BN168">
        <f t="shared" si="31"/>
        <v>220</v>
      </c>
      <c r="BO168">
        <f t="shared" si="32"/>
        <v>3740</v>
      </c>
      <c r="BP168" s="11" t="s">
        <v>125</v>
      </c>
      <c r="BQ168" s="8">
        <v>17</v>
      </c>
      <c r="BR168" s="5">
        <f t="shared" si="27"/>
        <v>0</v>
      </c>
      <c r="BS168" s="5">
        <f t="shared" si="30"/>
        <v>0</v>
      </c>
      <c r="BU168">
        <v>0</v>
      </c>
      <c r="BV168">
        <f t="shared" si="33"/>
        <v>0</v>
      </c>
    </row>
    <row r="169" spans="2:74">
      <c r="B169" s="4" t="s">
        <v>184</v>
      </c>
      <c r="C169" s="8">
        <v>193</v>
      </c>
      <c r="D169" s="6">
        <v>40</v>
      </c>
      <c r="E169" s="5">
        <f t="shared" si="26"/>
        <v>7720</v>
      </c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>
        <v>21.8</v>
      </c>
      <c r="BL169" s="5">
        <v>13.6</v>
      </c>
      <c r="BM169" s="5">
        <v>4.5999999999999996</v>
      </c>
      <c r="BN169">
        <f t="shared" si="31"/>
        <v>40</v>
      </c>
      <c r="BO169">
        <f t="shared" si="32"/>
        <v>7720</v>
      </c>
      <c r="BP169" s="11" t="s">
        <v>184</v>
      </c>
      <c r="BQ169" s="8">
        <v>193</v>
      </c>
      <c r="BR169" s="5">
        <f t="shared" si="27"/>
        <v>0</v>
      </c>
      <c r="BS169" s="5">
        <f t="shared" si="30"/>
        <v>0</v>
      </c>
      <c r="BU169">
        <v>0</v>
      </c>
      <c r="BV169">
        <f t="shared" si="33"/>
        <v>0</v>
      </c>
    </row>
    <row r="170" spans="2:74">
      <c r="B170" s="4" t="s">
        <v>208</v>
      </c>
      <c r="C170" s="8">
        <v>173</v>
      </c>
      <c r="D170" s="6">
        <v>20</v>
      </c>
      <c r="E170" s="5">
        <f t="shared" si="26"/>
        <v>3460</v>
      </c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>
        <v>8</v>
      </c>
      <c r="BJ170" s="5"/>
      <c r="BK170" s="5">
        <v>2</v>
      </c>
      <c r="BL170" s="5"/>
      <c r="BM170" s="5"/>
      <c r="BN170">
        <f t="shared" si="31"/>
        <v>10</v>
      </c>
      <c r="BO170">
        <f t="shared" si="32"/>
        <v>1730</v>
      </c>
      <c r="BP170" s="4" t="s">
        <v>208</v>
      </c>
      <c r="BQ170" s="8">
        <v>173</v>
      </c>
      <c r="BR170" s="5">
        <f t="shared" si="27"/>
        <v>10</v>
      </c>
      <c r="BS170" s="5">
        <f t="shared" si="30"/>
        <v>1730</v>
      </c>
      <c r="BU170">
        <v>10</v>
      </c>
      <c r="BV170">
        <f t="shared" si="33"/>
        <v>1730</v>
      </c>
    </row>
    <row r="171" spans="2:74">
      <c r="B171" s="4" t="s">
        <v>209</v>
      </c>
      <c r="C171" s="8">
        <v>576</v>
      </c>
      <c r="D171" s="6">
        <v>3</v>
      </c>
      <c r="E171" s="5">
        <f t="shared" si="26"/>
        <v>1728</v>
      </c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>
        <v>3</v>
      </c>
      <c r="BL171" s="5"/>
      <c r="BM171" s="5"/>
      <c r="BN171">
        <f t="shared" si="31"/>
        <v>3</v>
      </c>
      <c r="BO171">
        <f t="shared" si="32"/>
        <v>1728</v>
      </c>
      <c r="BP171" s="11" t="s">
        <v>209</v>
      </c>
      <c r="BQ171" s="8">
        <v>576</v>
      </c>
      <c r="BR171" s="5">
        <f t="shared" si="27"/>
        <v>0</v>
      </c>
      <c r="BS171" s="5">
        <f t="shared" si="30"/>
        <v>0</v>
      </c>
      <c r="BU171">
        <v>0</v>
      </c>
      <c r="BV171">
        <f t="shared" si="33"/>
        <v>0</v>
      </c>
    </row>
    <row r="172" spans="2:74">
      <c r="B172" s="4" t="s">
        <v>210</v>
      </c>
      <c r="C172" s="8">
        <v>290</v>
      </c>
      <c r="D172" s="6">
        <v>2</v>
      </c>
      <c r="E172" s="5">
        <f t="shared" si="26"/>
        <v>580</v>
      </c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>
        <v>2</v>
      </c>
      <c r="BL172" s="5"/>
      <c r="BM172" s="5"/>
      <c r="BN172">
        <f t="shared" si="31"/>
        <v>2</v>
      </c>
      <c r="BO172">
        <f t="shared" si="32"/>
        <v>580</v>
      </c>
      <c r="BP172" s="11" t="s">
        <v>210</v>
      </c>
      <c r="BQ172" s="8">
        <v>290</v>
      </c>
      <c r="BR172" s="5">
        <f t="shared" si="27"/>
        <v>0</v>
      </c>
      <c r="BS172" s="5">
        <f t="shared" si="30"/>
        <v>0</v>
      </c>
      <c r="BU172">
        <v>0</v>
      </c>
      <c r="BV172">
        <f t="shared" si="33"/>
        <v>0</v>
      </c>
    </row>
    <row r="173" spans="2:74">
      <c r="B173" s="4" t="s">
        <v>136</v>
      </c>
      <c r="C173" s="8">
        <v>105</v>
      </c>
      <c r="D173" s="6">
        <v>29</v>
      </c>
      <c r="E173" s="5">
        <f t="shared" si="26"/>
        <v>3045</v>
      </c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>
        <v>29</v>
      </c>
      <c r="BI173" s="5"/>
      <c r="BJ173" s="5"/>
      <c r="BK173" s="5"/>
      <c r="BL173" s="5"/>
      <c r="BM173" s="5"/>
      <c r="BN173">
        <f t="shared" si="31"/>
        <v>29</v>
      </c>
      <c r="BO173">
        <f t="shared" si="32"/>
        <v>3045</v>
      </c>
      <c r="BP173" s="11" t="s">
        <v>136</v>
      </c>
      <c r="BQ173" s="8">
        <v>105</v>
      </c>
      <c r="BR173" s="5">
        <f t="shared" si="27"/>
        <v>0</v>
      </c>
      <c r="BS173" s="5">
        <f t="shared" si="30"/>
        <v>0</v>
      </c>
      <c r="BU173">
        <v>0</v>
      </c>
      <c r="BV173">
        <f t="shared" si="33"/>
        <v>0</v>
      </c>
    </row>
    <row r="174" spans="2:74">
      <c r="B174" s="4" t="s">
        <v>137</v>
      </c>
      <c r="C174" s="8">
        <v>97</v>
      </c>
      <c r="D174" s="6">
        <v>14</v>
      </c>
      <c r="E174" s="5">
        <f t="shared" si="26"/>
        <v>1358</v>
      </c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>
        <v>14</v>
      </c>
      <c r="BI174" s="5"/>
      <c r="BJ174" s="5"/>
      <c r="BK174" s="5"/>
      <c r="BL174" s="5"/>
      <c r="BM174" s="5"/>
      <c r="BN174">
        <f t="shared" si="31"/>
        <v>14</v>
      </c>
      <c r="BO174">
        <f t="shared" si="32"/>
        <v>1358</v>
      </c>
      <c r="BP174" s="11" t="s">
        <v>137</v>
      </c>
      <c r="BQ174" s="8">
        <v>97</v>
      </c>
      <c r="BR174" s="5">
        <f t="shared" si="27"/>
        <v>0</v>
      </c>
      <c r="BS174" s="5">
        <f t="shared" si="30"/>
        <v>0</v>
      </c>
      <c r="BU174">
        <v>0</v>
      </c>
      <c r="BV174">
        <f t="shared" si="33"/>
        <v>0</v>
      </c>
    </row>
    <row r="175" spans="2:74">
      <c r="C175" s="3"/>
      <c r="E175" s="13">
        <f>SUM(E4:E174)</f>
        <v>663104.99075999984</v>
      </c>
      <c r="F175">
        <v>23430.62</v>
      </c>
      <c r="G175">
        <v>6254.59</v>
      </c>
      <c r="H175">
        <v>18537.02</v>
      </c>
      <c r="I175" s="14">
        <v>6261.62</v>
      </c>
      <c r="J175" s="14">
        <v>2016.39</v>
      </c>
      <c r="K175" s="14">
        <v>23429.82</v>
      </c>
      <c r="L175" s="14">
        <v>6254.6</v>
      </c>
      <c r="M175" s="14">
        <v>1037.81</v>
      </c>
      <c r="N175" s="14">
        <v>5720.02</v>
      </c>
      <c r="O175" s="14">
        <v>4736.59</v>
      </c>
      <c r="P175" s="14">
        <v>22471.42</v>
      </c>
      <c r="Q175" s="14">
        <v>5768.66</v>
      </c>
      <c r="R175" s="14">
        <v>1103.3399999999999</v>
      </c>
      <c r="S175" s="14">
        <v>22470.74</v>
      </c>
      <c r="T175" s="14">
        <v>6073.28</v>
      </c>
      <c r="U175" s="14">
        <v>997.71</v>
      </c>
      <c r="V175" s="14">
        <v>22471.49</v>
      </c>
      <c r="W175" s="14">
        <v>6488.67</v>
      </c>
      <c r="X175" s="14">
        <v>3438.05</v>
      </c>
      <c r="Y175" s="13">
        <v>22471.51</v>
      </c>
      <c r="Z175" s="14">
        <v>6074.96</v>
      </c>
      <c r="AA175" s="14">
        <v>2907.27</v>
      </c>
      <c r="AB175" s="14">
        <v>11714.6</v>
      </c>
      <c r="AC175" s="14">
        <v>6072.92</v>
      </c>
      <c r="AD175" s="14">
        <v>1928.46</v>
      </c>
      <c r="AE175" s="14">
        <v>21683.83</v>
      </c>
      <c r="AF175" s="14">
        <v>6193.78</v>
      </c>
      <c r="AG175" s="14">
        <v>1086.95</v>
      </c>
      <c r="AH175" s="14">
        <v>6209.6</v>
      </c>
      <c r="AI175" s="14">
        <v>1565.05</v>
      </c>
      <c r="AJ175" s="14">
        <v>23108.560000000001</v>
      </c>
      <c r="AK175" s="14">
        <v>6208.82</v>
      </c>
      <c r="AL175" s="14">
        <v>1950.75</v>
      </c>
      <c r="AM175" s="14">
        <v>23110.13</v>
      </c>
      <c r="AN175" s="14">
        <v>6209.95</v>
      </c>
      <c r="AO175" s="14">
        <v>3664.18</v>
      </c>
      <c r="AP175" s="14">
        <v>23110.39</v>
      </c>
      <c r="AQ175" s="13">
        <v>6209.93</v>
      </c>
      <c r="AR175" s="14">
        <v>1304.27</v>
      </c>
      <c r="AS175" s="14">
        <v>23109.83</v>
      </c>
      <c r="AT175" s="14">
        <v>6388.79</v>
      </c>
      <c r="AU175" s="14">
        <v>1193.3</v>
      </c>
      <c r="AV175" s="14">
        <v>23110.73</v>
      </c>
      <c r="AW175" s="14">
        <v>6389.99</v>
      </c>
      <c r="AX175" s="14">
        <v>2080.25</v>
      </c>
      <c r="AY175" s="14">
        <v>23110.69</v>
      </c>
      <c r="AZ175" s="14">
        <v>6390.04</v>
      </c>
      <c r="BA175" s="14">
        <v>955.11</v>
      </c>
      <c r="BB175" s="78">
        <v>22893.279999999999</v>
      </c>
      <c r="BC175" s="78">
        <v>6248.24</v>
      </c>
      <c r="BD175" s="78">
        <v>1986.49</v>
      </c>
      <c r="BE175" s="14">
        <v>23110.42</v>
      </c>
      <c r="BF175" s="14">
        <v>6074.76</v>
      </c>
      <c r="BG175" s="76">
        <v>2043.27</v>
      </c>
      <c r="BH175" s="14">
        <v>23110.32</v>
      </c>
      <c r="BI175" s="14">
        <v>6074.99</v>
      </c>
      <c r="BJ175" s="30">
        <v>935.4</v>
      </c>
      <c r="BK175" s="13">
        <v>23110.46</v>
      </c>
      <c r="BL175" s="14">
        <v>6074.9</v>
      </c>
      <c r="BM175" s="14">
        <v>1226.5999999999999</v>
      </c>
      <c r="BN175">
        <f t="shared" si="31"/>
        <v>587366.20999999985</v>
      </c>
      <c r="BO175">
        <f>SUM(BO4:BO174)</f>
        <v>587369.24776000006</v>
      </c>
      <c r="BR175" s="13"/>
      <c r="BS175" s="13">
        <f>SUM(BS4:BS174)</f>
        <v>75709.742999999988</v>
      </c>
      <c r="BT175">
        <f>BS175+BO175</f>
        <v>663078.99076000007</v>
      </c>
      <c r="BV175">
        <f>SUM(BV4:BV174)</f>
        <v>75709.742999999988</v>
      </c>
    </row>
    <row r="176" spans="2:74">
      <c r="F176" t="s">
        <v>5</v>
      </c>
      <c r="G176" t="s">
        <v>6</v>
      </c>
      <c r="H176" t="s">
        <v>5</v>
      </c>
      <c r="I176" t="s">
        <v>6</v>
      </c>
      <c r="J176" t="s">
        <v>7</v>
      </c>
      <c r="K176" t="s">
        <v>5</v>
      </c>
      <c r="L176" t="s">
        <v>6</v>
      </c>
      <c r="M176" t="s">
        <v>7</v>
      </c>
      <c r="N176" s="64" t="s">
        <v>6</v>
      </c>
      <c r="O176" s="64" t="s">
        <v>7</v>
      </c>
      <c r="P176" t="s">
        <v>5</v>
      </c>
      <c r="Q176" t="s">
        <v>6</v>
      </c>
      <c r="R176" t="s">
        <v>129</v>
      </c>
      <c r="S176" t="s">
        <v>5</v>
      </c>
      <c r="T176" t="s">
        <v>6</v>
      </c>
      <c r="U176" t="s">
        <v>7</v>
      </c>
      <c r="V176" t="s">
        <v>5</v>
      </c>
      <c r="W176" t="s">
        <v>6</v>
      </c>
      <c r="X176" t="s">
        <v>7</v>
      </c>
      <c r="Y176" t="s">
        <v>5</v>
      </c>
      <c r="Z176" t="s">
        <v>6</v>
      </c>
      <c r="AA176" t="s">
        <v>7</v>
      </c>
      <c r="AB176" t="s">
        <v>148</v>
      </c>
      <c r="AC176" t="s">
        <v>6</v>
      </c>
      <c r="AD176" t="s">
        <v>7</v>
      </c>
      <c r="AE176" t="s">
        <v>5</v>
      </c>
      <c r="AF176" t="s">
        <v>6</v>
      </c>
      <c r="AG176" t="s">
        <v>7</v>
      </c>
      <c r="AH176" s="64" t="s">
        <v>6</v>
      </c>
      <c r="AI176" s="64" t="s">
        <v>7</v>
      </c>
      <c r="AJ176" t="s">
        <v>5</v>
      </c>
      <c r="AK176" t="s">
        <v>6</v>
      </c>
      <c r="AL176" t="s">
        <v>7</v>
      </c>
      <c r="AM176" t="s">
        <v>5</v>
      </c>
      <c r="AN176" t="s">
        <v>6</v>
      </c>
      <c r="AO176" t="s">
        <v>7</v>
      </c>
      <c r="AP176" t="s">
        <v>5</v>
      </c>
      <c r="AQ176" t="s">
        <v>6</v>
      </c>
      <c r="AR176" t="s">
        <v>7</v>
      </c>
      <c r="AS176" t="s">
        <v>5</v>
      </c>
      <c r="AT176" t="s">
        <v>6</v>
      </c>
      <c r="AU176" t="s">
        <v>7</v>
      </c>
      <c r="AV176" t="s">
        <v>5</v>
      </c>
      <c r="AW176" t="s">
        <v>6</v>
      </c>
      <c r="AX176" t="s">
        <v>7</v>
      </c>
      <c r="AY176" t="s">
        <v>5</v>
      </c>
      <c r="AZ176" t="s">
        <v>6</v>
      </c>
      <c r="BA176" t="s">
        <v>7</v>
      </c>
      <c r="BB176" t="s">
        <v>5</v>
      </c>
      <c r="BC176" t="s">
        <v>6</v>
      </c>
      <c r="BD176" t="s">
        <v>7</v>
      </c>
      <c r="BE176" s="60" t="s">
        <v>5</v>
      </c>
      <c r="BF176" t="s">
        <v>6</v>
      </c>
      <c r="BG176" s="14" t="s">
        <v>7</v>
      </c>
      <c r="BH176" s="14" t="s">
        <v>5</v>
      </c>
      <c r="BI176" s="14" t="s">
        <v>6</v>
      </c>
      <c r="BJ176" s="14" t="s">
        <v>7</v>
      </c>
      <c r="BK176" s="14" t="s">
        <v>5</v>
      </c>
      <c r="BL176" s="14" t="s">
        <v>6</v>
      </c>
      <c r="BM176" s="14" t="s">
        <v>7</v>
      </c>
      <c r="BO176">
        <f>BN175-BO175</f>
        <v>-3.0377600002102554</v>
      </c>
      <c r="BT176">
        <f>BT175-E175</f>
        <v>-25.999999999767169</v>
      </c>
    </row>
    <row r="177" spans="2:51">
      <c r="B177" s="79" t="s">
        <v>222</v>
      </c>
      <c r="C177" t="s">
        <v>223</v>
      </c>
      <c r="D177" t="s">
        <v>224</v>
      </c>
      <c r="E177" t="s">
        <v>34</v>
      </c>
      <c r="I177" t="s">
        <v>225</v>
      </c>
      <c r="J177" t="s">
        <v>36</v>
      </c>
      <c r="K177" t="s">
        <v>227</v>
      </c>
      <c r="AG177" s="3"/>
    </row>
    <row r="178" spans="2:51">
      <c r="B178" s="85">
        <v>22549</v>
      </c>
      <c r="C178" s="85">
        <v>12400</v>
      </c>
      <c r="D178" s="85">
        <v>28861.5</v>
      </c>
      <c r="E178">
        <v>25</v>
      </c>
      <c r="F178">
        <v>650</v>
      </c>
      <c r="I178" s="85">
        <v>1576.14</v>
      </c>
      <c r="J178" s="84">
        <v>64012</v>
      </c>
      <c r="K178">
        <v>6137.39</v>
      </c>
      <c r="T178" s="60"/>
      <c r="AY178" s="3"/>
    </row>
    <row r="179" spans="2:51">
      <c r="B179" s="85">
        <v>43379.55</v>
      </c>
      <c r="C179" s="85">
        <v>12090</v>
      </c>
      <c r="D179" s="85">
        <v>34456.050000000003</v>
      </c>
      <c r="E179">
        <v>50</v>
      </c>
      <c r="F179">
        <v>1300</v>
      </c>
      <c r="G179">
        <v>115</v>
      </c>
      <c r="H179">
        <v>1380</v>
      </c>
      <c r="I179" s="85">
        <v>12284.27</v>
      </c>
    </row>
    <row r="180" spans="2:51">
      <c r="B180" s="85">
        <v>1575</v>
      </c>
      <c r="C180" s="85">
        <v>8000</v>
      </c>
      <c r="D180" s="85">
        <v>24655</v>
      </c>
      <c r="E180">
        <v>60</v>
      </c>
      <c r="F180">
        <v>1560</v>
      </c>
      <c r="G180" s="64">
        <v>220</v>
      </c>
      <c r="H180">
        <f>G180*H187</f>
        <v>2640</v>
      </c>
      <c r="I180" s="85">
        <v>1413.2</v>
      </c>
    </row>
    <row r="181" spans="2:51">
      <c r="B181" s="85">
        <v>15684.3</v>
      </c>
      <c r="C181" s="85">
        <v>16000</v>
      </c>
      <c r="D181" s="85">
        <v>16460.400000000001</v>
      </c>
      <c r="E181">
        <v>30</v>
      </c>
      <c r="F181">
        <v>780</v>
      </c>
      <c r="H181" s="64">
        <f>H179+H180</f>
        <v>4020</v>
      </c>
      <c r="I181" s="85">
        <v>47123.22</v>
      </c>
      <c r="N181" s="64"/>
      <c r="O181" s="64"/>
    </row>
    <row r="182" spans="2:51">
      <c r="B182" s="85">
        <v>20045</v>
      </c>
      <c r="C182" s="64">
        <f>C178+C179+C180+C181</f>
        <v>48490</v>
      </c>
      <c r="D182" s="85">
        <v>1096.2</v>
      </c>
      <c r="E182">
        <v>30</v>
      </c>
      <c r="F182">
        <v>780</v>
      </c>
      <c r="I182" s="85">
        <v>40283.410000000003</v>
      </c>
    </row>
    <row r="183" spans="2:51">
      <c r="B183" s="85">
        <v>16059.4</v>
      </c>
      <c r="C183" s="64"/>
      <c r="D183" s="64">
        <f>D178+D179+D180+D181+D182</f>
        <v>105529.15000000001</v>
      </c>
      <c r="E183">
        <v>30</v>
      </c>
      <c r="F183">
        <v>780</v>
      </c>
      <c r="I183" s="85">
        <v>11420.64</v>
      </c>
    </row>
    <row r="184" spans="2:51">
      <c r="B184" s="85">
        <v>105100.48</v>
      </c>
      <c r="E184">
        <v>30</v>
      </c>
      <c r="F184">
        <v>780</v>
      </c>
      <c r="I184" s="85">
        <v>55852.88</v>
      </c>
      <c r="Q184" s="60"/>
    </row>
    <row r="185" spans="2:51">
      <c r="B185" s="84">
        <v>23474</v>
      </c>
      <c r="E185">
        <v>30</v>
      </c>
      <c r="F185">
        <v>780</v>
      </c>
      <c r="I185">
        <f>I178+I179+I180+I181+I182+I183+I184</f>
        <v>169953.76</v>
      </c>
      <c r="O185" s="60"/>
    </row>
    <row r="186" spans="2:51">
      <c r="B186" s="85">
        <v>3576</v>
      </c>
      <c r="E186">
        <v>30</v>
      </c>
      <c r="F186">
        <v>780</v>
      </c>
      <c r="I186" s="64"/>
    </row>
    <row r="187" spans="2:51">
      <c r="B187">
        <f>B178+B179+B180+B181+B182+B183+B184+B185+B186</f>
        <v>251442.72999999998</v>
      </c>
      <c r="E187">
        <v>60</v>
      </c>
      <c r="F187">
        <v>1560</v>
      </c>
      <c r="H187">
        <v>12</v>
      </c>
    </row>
    <row r="188" spans="2:51">
      <c r="E188">
        <v>30</v>
      </c>
      <c r="F188">
        <v>780</v>
      </c>
    </row>
    <row r="189" spans="2:51">
      <c r="E189">
        <v>30</v>
      </c>
      <c r="F189">
        <v>780</v>
      </c>
    </row>
    <row r="190" spans="2:51">
      <c r="E190">
        <v>60</v>
      </c>
      <c r="F190">
        <v>1560</v>
      </c>
    </row>
    <row r="191" spans="2:51">
      <c r="E191">
        <f>E178+E179+E180+E181+E182+E183+E184+E185+E186+E187+E188+E189+E190</f>
        <v>495</v>
      </c>
      <c r="F191" s="64">
        <v>12870</v>
      </c>
    </row>
    <row r="192" spans="2:51">
      <c r="F192">
        <f>E191*E192</f>
        <v>0</v>
      </c>
    </row>
    <row r="193" spans="2:3">
      <c r="B193" t="s">
        <v>226</v>
      </c>
      <c r="C193">
        <f>B187+C182+D183+F192+H181+I185+J178+K178</f>
        <v>649585.03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2:R1848"/>
  <sheetViews>
    <sheetView topLeftCell="A1840" zoomScale="73" zoomScaleNormal="73" workbookViewId="0">
      <selection activeCell="N522" sqref="N521:N522"/>
    </sheetView>
  </sheetViews>
  <sheetFormatPr defaultRowHeight="15"/>
  <cols>
    <col min="1" max="1" width="24.85546875" customWidth="1"/>
    <col min="2" max="2" width="10.7109375" customWidth="1"/>
    <col min="16" max="16" width="13.7109375" customWidth="1"/>
  </cols>
  <sheetData>
    <row r="2" spans="1:16" ht="18.75">
      <c r="C2" s="15"/>
      <c r="F2" s="16" t="s">
        <v>67</v>
      </c>
      <c r="G2" s="16"/>
      <c r="H2" s="17"/>
      <c r="I2" s="17"/>
      <c r="K2" s="17"/>
      <c r="P2" s="19"/>
    </row>
    <row r="3" spans="1:16" ht="23.25">
      <c r="C3" s="15"/>
      <c r="D3" s="15"/>
      <c r="E3" s="133" t="s">
        <v>363</v>
      </c>
      <c r="F3" s="16"/>
      <c r="G3" s="16"/>
      <c r="H3" s="16"/>
      <c r="I3" s="17"/>
      <c r="K3" s="21"/>
    </row>
    <row r="4" spans="1:16" ht="18.75">
      <c r="D4" s="23" t="s">
        <v>70</v>
      </c>
      <c r="E4" s="23"/>
      <c r="F4" s="23"/>
    </row>
    <row r="5" spans="1:16">
      <c r="A5" s="53" t="s">
        <v>364</v>
      </c>
      <c r="L5" s="21"/>
    </row>
    <row r="6" spans="1:16">
      <c r="A6" s="24" t="s">
        <v>149</v>
      </c>
      <c r="C6" s="25"/>
      <c r="D6" s="28"/>
      <c r="E6" s="28" t="s">
        <v>75</v>
      </c>
      <c r="F6" s="27"/>
      <c r="G6" s="21"/>
      <c r="H6" s="21"/>
      <c r="I6" s="21"/>
      <c r="J6" s="21"/>
      <c r="K6" s="21"/>
      <c r="L6" s="21"/>
      <c r="M6" s="21"/>
      <c r="N6" s="21"/>
      <c r="O6" s="21"/>
      <c r="P6" s="19"/>
    </row>
    <row r="7" spans="1:16">
      <c r="A7" s="29" t="s">
        <v>76</v>
      </c>
      <c r="B7" s="20"/>
      <c r="C7" s="20"/>
      <c r="D7" s="27"/>
      <c r="E7" s="27"/>
      <c r="F7" s="27"/>
      <c r="G7" s="21"/>
      <c r="H7" s="21"/>
      <c r="I7" s="21"/>
      <c r="J7" s="21"/>
      <c r="K7" s="21"/>
      <c r="L7" s="21"/>
      <c r="M7" s="21"/>
      <c r="N7" s="21"/>
      <c r="O7" s="21"/>
      <c r="P7" s="19"/>
    </row>
    <row r="8" spans="1:16">
      <c r="A8" s="30"/>
      <c r="B8" s="29"/>
      <c r="C8" s="29"/>
      <c r="D8" s="21"/>
      <c r="E8" s="27"/>
      <c r="F8" s="27"/>
      <c r="G8" s="21"/>
      <c r="H8" s="21"/>
      <c r="I8" s="21"/>
      <c r="J8" s="21"/>
      <c r="K8" s="21"/>
      <c r="L8" s="145"/>
      <c r="M8" s="21"/>
      <c r="N8" s="21"/>
      <c r="O8">
        <v>190</v>
      </c>
      <c r="P8" s="19"/>
    </row>
    <row r="9" spans="1:16">
      <c r="A9" s="31" t="s">
        <v>77</v>
      </c>
      <c r="B9" s="33" t="s">
        <v>78</v>
      </c>
      <c r="C9" s="34"/>
      <c r="D9" s="34" t="s">
        <v>79</v>
      </c>
      <c r="E9" s="34"/>
      <c r="F9" s="34" t="s">
        <v>80</v>
      </c>
      <c r="G9" s="34" t="s">
        <v>81</v>
      </c>
      <c r="H9" s="34"/>
      <c r="I9" s="34"/>
      <c r="J9" s="34"/>
      <c r="K9" s="34" t="s">
        <v>82</v>
      </c>
      <c r="M9" s="34"/>
      <c r="N9" s="35" t="s">
        <v>83</v>
      </c>
      <c r="O9" s="36" t="s">
        <v>3</v>
      </c>
      <c r="P9" s="36" t="s">
        <v>9</v>
      </c>
    </row>
    <row r="10" spans="1:16">
      <c r="A10" s="5"/>
      <c r="B10" s="39" t="s">
        <v>85</v>
      </c>
      <c r="C10" s="37" t="s">
        <v>86</v>
      </c>
      <c r="D10" s="37" t="s">
        <v>87</v>
      </c>
      <c r="E10" s="37" t="s">
        <v>88</v>
      </c>
      <c r="F10" s="37"/>
      <c r="G10" s="37" t="s">
        <v>89</v>
      </c>
      <c r="H10" s="37" t="s">
        <v>90</v>
      </c>
      <c r="I10" s="37" t="s">
        <v>91</v>
      </c>
      <c r="J10" s="37" t="s">
        <v>92</v>
      </c>
      <c r="K10" s="37" t="s">
        <v>93</v>
      </c>
      <c r="L10" s="37" t="s">
        <v>94</v>
      </c>
      <c r="M10" s="37" t="s">
        <v>95</v>
      </c>
      <c r="N10" s="40"/>
      <c r="O10" s="4"/>
      <c r="P10" s="40"/>
    </row>
    <row r="11" spans="1:16">
      <c r="A11" s="31" t="s">
        <v>365</v>
      </c>
      <c r="B11" s="37">
        <v>250</v>
      </c>
      <c r="C11" s="37">
        <v>1.2</v>
      </c>
      <c r="D11" s="37">
        <v>4</v>
      </c>
      <c r="E11" s="37">
        <v>2.7</v>
      </c>
      <c r="F11" s="37">
        <v>260</v>
      </c>
      <c r="G11" s="37">
        <v>0.26</v>
      </c>
      <c r="H11" s="37">
        <v>40</v>
      </c>
      <c r="I11" s="37">
        <v>122</v>
      </c>
      <c r="J11" s="37">
        <v>128</v>
      </c>
      <c r="K11" s="37">
        <v>146</v>
      </c>
      <c r="L11" s="37">
        <v>56</v>
      </c>
      <c r="M11" s="37">
        <v>2</v>
      </c>
      <c r="N11" s="4"/>
      <c r="O11" s="46"/>
      <c r="P11" s="47"/>
    </row>
    <row r="12" spans="1:16">
      <c r="A12" s="45" t="s">
        <v>36</v>
      </c>
      <c r="B12" s="37">
        <v>50</v>
      </c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4">
        <v>13.16</v>
      </c>
      <c r="O12" s="46">
        <v>265</v>
      </c>
      <c r="P12" s="47">
        <f t="shared" ref="P12:P44" si="0">O12*N12</f>
        <v>3487.4</v>
      </c>
    </row>
    <row r="13" spans="1:16">
      <c r="A13" s="45" t="s">
        <v>29</v>
      </c>
      <c r="B13" s="37">
        <v>50</v>
      </c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4">
        <v>11</v>
      </c>
      <c r="O13" s="46">
        <v>68</v>
      </c>
      <c r="P13" s="47">
        <f t="shared" si="0"/>
        <v>748</v>
      </c>
    </row>
    <row r="14" spans="1:16">
      <c r="A14" s="45" t="s">
        <v>37</v>
      </c>
      <c r="B14" s="37">
        <v>10</v>
      </c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4">
        <v>2.1</v>
      </c>
      <c r="O14" s="46">
        <v>90</v>
      </c>
      <c r="P14" s="47">
        <f t="shared" si="0"/>
        <v>189</v>
      </c>
    </row>
    <row r="15" spans="1:16">
      <c r="A15" s="45" t="s">
        <v>58</v>
      </c>
      <c r="B15" s="37">
        <v>10</v>
      </c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4">
        <v>2.1</v>
      </c>
      <c r="O15" s="46">
        <v>30</v>
      </c>
      <c r="P15" s="47">
        <f t="shared" si="0"/>
        <v>63</v>
      </c>
    </row>
    <row r="16" spans="1:16">
      <c r="A16" s="45" t="s">
        <v>10</v>
      </c>
      <c r="B16" s="37">
        <v>1</v>
      </c>
      <c r="C16" s="37"/>
      <c r="D16" s="37"/>
      <c r="E16" s="37"/>
      <c r="F16" s="37"/>
      <c r="G16" s="37"/>
      <c r="H16" s="37"/>
      <c r="I16" s="37"/>
      <c r="J16" s="37"/>
      <c r="K16" s="37"/>
      <c r="L16" s="37"/>
      <c r="M16" s="37"/>
      <c r="N16" s="4">
        <v>2</v>
      </c>
      <c r="O16" s="46">
        <v>65</v>
      </c>
      <c r="P16" s="47">
        <f t="shared" si="0"/>
        <v>130</v>
      </c>
    </row>
    <row r="17" spans="1:17">
      <c r="A17" s="45" t="s">
        <v>13</v>
      </c>
      <c r="B17" s="37">
        <v>4</v>
      </c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4">
        <v>1.5</v>
      </c>
      <c r="O17" s="46">
        <v>116.49</v>
      </c>
      <c r="P17" s="47">
        <f t="shared" si="0"/>
        <v>174.73499999999999</v>
      </c>
    </row>
    <row r="18" spans="1:17">
      <c r="A18" s="45" t="s">
        <v>14</v>
      </c>
      <c r="B18" s="37">
        <v>1</v>
      </c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4">
        <v>1</v>
      </c>
      <c r="O18" s="46">
        <v>131.12</v>
      </c>
      <c r="P18" s="47">
        <f t="shared" si="0"/>
        <v>131.12</v>
      </c>
    </row>
    <row r="19" spans="1:17">
      <c r="A19" s="45" t="s">
        <v>17</v>
      </c>
      <c r="B19" s="37">
        <v>1</v>
      </c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4">
        <v>1</v>
      </c>
      <c r="O19" s="46">
        <v>23.87</v>
      </c>
      <c r="P19" s="47">
        <f t="shared" si="0"/>
        <v>23.87</v>
      </c>
      <c r="Q19" s="3"/>
    </row>
    <row r="20" spans="1:17">
      <c r="A20" s="45" t="s">
        <v>12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4">
        <v>1.5</v>
      </c>
      <c r="O20" s="46">
        <v>30</v>
      </c>
      <c r="P20" s="47">
        <f t="shared" si="0"/>
        <v>45</v>
      </c>
      <c r="Q20" s="3"/>
    </row>
    <row r="21" spans="1:17">
      <c r="A21" s="31" t="s">
        <v>131</v>
      </c>
      <c r="B21" s="37">
        <v>70</v>
      </c>
      <c r="C21" s="37">
        <v>4.5999999999999996</v>
      </c>
      <c r="D21" s="37">
        <v>5.2</v>
      </c>
      <c r="E21" s="37">
        <v>7.2</v>
      </c>
      <c r="F21" s="37">
        <v>105</v>
      </c>
      <c r="G21" s="37">
        <v>1.5</v>
      </c>
      <c r="H21" s="37">
        <v>13.5</v>
      </c>
      <c r="I21" s="37">
        <v>51</v>
      </c>
      <c r="J21" s="37">
        <v>98</v>
      </c>
      <c r="K21" s="37">
        <v>52</v>
      </c>
      <c r="L21" s="37">
        <v>51</v>
      </c>
      <c r="M21" s="37">
        <v>2.25</v>
      </c>
      <c r="N21" s="4"/>
      <c r="O21" s="46"/>
      <c r="P21" s="47">
        <f t="shared" si="0"/>
        <v>0</v>
      </c>
      <c r="Q21" s="3"/>
    </row>
    <row r="22" spans="1:17">
      <c r="A22" s="45" t="s">
        <v>55</v>
      </c>
      <c r="B22" s="37">
        <v>60</v>
      </c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4">
        <v>6.38</v>
      </c>
      <c r="O22" s="46">
        <v>39</v>
      </c>
      <c r="P22" s="47">
        <f t="shared" si="0"/>
        <v>248.82</v>
      </c>
      <c r="Q22" s="3"/>
    </row>
    <row r="23" spans="1:17">
      <c r="A23" s="45" t="s">
        <v>366</v>
      </c>
      <c r="B23" s="37">
        <v>10</v>
      </c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4">
        <v>8</v>
      </c>
      <c r="O23" s="46">
        <v>121.35</v>
      </c>
      <c r="P23" s="47">
        <f t="shared" si="0"/>
        <v>970.8</v>
      </c>
      <c r="Q23" s="3"/>
    </row>
    <row r="24" spans="1:17">
      <c r="A24" s="45" t="s">
        <v>37</v>
      </c>
      <c r="B24" s="37">
        <v>5</v>
      </c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4">
        <v>0.95</v>
      </c>
      <c r="O24" s="46">
        <v>88</v>
      </c>
      <c r="P24" s="47">
        <f t="shared" si="0"/>
        <v>83.6</v>
      </c>
      <c r="Q24" s="3"/>
    </row>
    <row r="25" spans="1:17">
      <c r="A25" s="45" t="s">
        <v>37</v>
      </c>
      <c r="B25" s="37">
        <v>5</v>
      </c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4">
        <v>1.08</v>
      </c>
      <c r="O25" s="46">
        <v>90</v>
      </c>
      <c r="P25" s="47">
        <f t="shared" si="0"/>
        <v>97.2</v>
      </c>
      <c r="Q25" s="3"/>
    </row>
    <row r="26" spans="1:17">
      <c r="A26" s="45" t="s">
        <v>57</v>
      </c>
      <c r="B26" s="37">
        <v>20</v>
      </c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4">
        <v>2</v>
      </c>
      <c r="O26" s="46">
        <v>54</v>
      </c>
      <c r="P26" s="47">
        <f t="shared" si="0"/>
        <v>108</v>
      </c>
      <c r="Q26" s="3"/>
    </row>
    <row r="27" spans="1:17">
      <c r="A27" s="45" t="s">
        <v>58</v>
      </c>
      <c r="B27" s="37">
        <v>10</v>
      </c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4">
        <v>2</v>
      </c>
      <c r="O27" s="46">
        <v>30</v>
      </c>
      <c r="P27" s="47">
        <f t="shared" si="0"/>
        <v>60</v>
      </c>
      <c r="Q27" s="3"/>
    </row>
    <row r="28" spans="1:17">
      <c r="A28" s="45" t="s">
        <v>56</v>
      </c>
      <c r="B28" s="37">
        <v>15</v>
      </c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4">
        <v>5</v>
      </c>
      <c r="O28" s="46">
        <v>82.89</v>
      </c>
      <c r="P28" s="47">
        <f t="shared" si="0"/>
        <v>414.45</v>
      </c>
      <c r="Q28" s="3"/>
    </row>
    <row r="29" spans="1:17">
      <c r="A29" s="45" t="s">
        <v>291</v>
      </c>
      <c r="B29" s="37">
        <v>5</v>
      </c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4">
        <v>6</v>
      </c>
      <c r="O29" s="46">
        <v>47.62</v>
      </c>
      <c r="P29" s="47">
        <f t="shared" si="0"/>
        <v>285.71999999999997</v>
      </c>
      <c r="Q29" s="3"/>
    </row>
    <row r="30" spans="1:17">
      <c r="A30" s="45" t="s">
        <v>13</v>
      </c>
      <c r="B30" s="37">
        <v>4</v>
      </c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4">
        <v>0.5</v>
      </c>
      <c r="O30" s="46">
        <v>116.49</v>
      </c>
      <c r="P30" s="47">
        <f t="shared" si="0"/>
        <v>58.244999999999997</v>
      </c>
      <c r="Q30" s="3"/>
    </row>
    <row r="31" spans="1:17">
      <c r="A31" s="44" t="s">
        <v>34</v>
      </c>
      <c r="B31" s="31">
        <v>30</v>
      </c>
      <c r="C31" s="37">
        <v>0.6</v>
      </c>
      <c r="D31" s="37"/>
      <c r="E31" s="37">
        <v>15.5</v>
      </c>
      <c r="F31" s="37"/>
      <c r="G31" s="37">
        <v>0.04</v>
      </c>
      <c r="H31" s="37"/>
      <c r="I31" s="37">
        <v>0.24</v>
      </c>
      <c r="J31" s="37">
        <v>0.8</v>
      </c>
      <c r="K31" s="37">
        <v>24</v>
      </c>
      <c r="L31" s="37"/>
      <c r="M31" s="37">
        <v>22</v>
      </c>
      <c r="N31" s="52"/>
      <c r="O31" s="46"/>
      <c r="P31" s="47">
        <f t="shared" si="0"/>
        <v>0</v>
      </c>
      <c r="Q31" s="3"/>
    </row>
    <row r="32" spans="1:17">
      <c r="A32" s="45" t="s">
        <v>34</v>
      </c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4">
        <v>15</v>
      </c>
      <c r="O32" s="61">
        <v>26</v>
      </c>
      <c r="P32" s="47">
        <f t="shared" si="0"/>
        <v>390</v>
      </c>
      <c r="Q32" s="3"/>
    </row>
    <row r="33" spans="1:17">
      <c r="A33" s="45" t="s">
        <v>121</v>
      </c>
      <c r="B33" s="5">
        <v>10</v>
      </c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4">
        <v>2.14</v>
      </c>
      <c r="O33" s="61">
        <v>540</v>
      </c>
      <c r="P33" s="47">
        <f t="shared" si="0"/>
        <v>1155.6000000000001</v>
      </c>
      <c r="Q33" s="3"/>
    </row>
    <row r="34" spans="1:17">
      <c r="A34" s="45" t="s">
        <v>60</v>
      </c>
      <c r="B34" s="5">
        <v>10</v>
      </c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4">
        <v>2.14</v>
      </c>
      <c r="O34" s="61">
        <v>502.12</v>
      </c>
      <c r="P34" s="47">
        <f t="shared" si="0"/>
        <v>1074.5368000000001</v>
      </c>
      <c r="Q34" s="3"/>
    </row>
    <row r="35" spans="1:17">
      <c r="A35" s="44" t="s">
        <v>140</v>
      </c>
      <c r="B35" s="37">
        <v>200</v>
      </c>
      <c r="C35" s="37">
        <v>0.6</v>
      </c>
      <c r="D35" s="37"/>
      <c r="E35" s="37">
        <v>30.1</v>
      </c>
      <c r="F35" s="37">
        <v>130</v>
      </c>
      <c r="G35" s="37">
        <v>0.04</v>
      </c>
      <c r="H35" s="37"/>
      <c r="I35" s="37">
        <v>0.05</v>
      </c>
      <c r="J35" s="37">
        <v>135</v>
      </c>
      <c r="K35" s="37">
        <v>46</v>
      </c>
      <c r="L35" s="37"/>
      <c r="M35" s="37">
        <v>0.5</v>
      </c>
      <c r="N35" s="40"/>
      <c r="O35" s="40"/>
      <c r="P35" s="47">
        <f t="shared" si="0"/>
        <v>0</v>
      </c>
      <c r="Q35" s="3"/>
    </row>
    <row r="36" spans="1:17">
      <c r="A36" s="45" t="s">
        <v>31</v>
      </c>
      <c r="B36" s="5">
        <v>60</v>
      </c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40">
        <v>8</v>
      </c>
      <c r="O36" s="40">
        <v>79</v>
      </c>
      <c r="P36" s="47">
        <f t="shared" si="0"/>
        <v>632</v>
      </c>
      <c r="Q36" s="3"/>
    </row>
    <row r="37" spans="1:17">
      <c r="A37" s="45" t="s">
        <v>15</v>
      </c>
      <c r="B37" s="5">
        <v>20</v>
      </c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40">
        <v>3.2</v>
      </c>
      <c r="O37" s="40">
        <v>74.52</v>
      </c>
      <c r="P37" s="47">
        <f t="shared" si="0"/>
        <v>238.464</v>
      </c>
      <c r="Q37" s="3"/>
    </row>
    <row r="38" spans="1:17">
      <c r="A38" s="45" t="s">
        <v>168</v>
      </c>
      <c r="B38" s="5">
        <v>4</v>
      </c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40">
        <v>1</v>
      </c>
      <c r="O38" s="40">
        <v>172</v>
      </c>
      <c r="P38" s="47">
        <f t="shared" si="0"/>
        <v>172</v>
      </c>
      <c r="Q38" s="3"/>
    </row>
    <row r="39" spans="1:17">
      <c r="A39" s="45" t="s">
        <v>26</v>
      </c>
      <c r="B39" s="5">
        <v>4</v>
      </c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40">
        <v>4</v>
      </c>
      <c r="O39" s="40">
        <v>125</v>
      </c>
      <c r="P39" s="47">
        <f t="shared" si="0"/>
        <v>500</v>
      </c>
      <c r="Q39" s="3"/>
    </row>
    <row r="40" spans="1:17">
      <c r="A40" s="45" t="s">
        <v>64</v>
      </c>
      <c r="B40" s="5">
        <v>100</v>
      </c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40">
        <v>22.6</v>
      </c>
      <c r="O40" s="40">
        <v>210</v>
      </c>
      <c r="P40" s="47">
        <f t="shared" si="0"/>
        <v>4746</v>
      </c>
      <c r="Q40" s="3"/>
    </row>
    <row r="41" spans="1:17">
      <c r="A41" s="45" t="s">
        <v>323</v>
      </c>
      <c r="B41" s="5">
        <v>100</v>
      </c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40">
        <v>25</v>
      </c>
      <c r="O41" s="40">
        <v>224</v>
      </c>
      <c r="P41" s="47">
        <f t="shared" si="0"/>
        <v>5600</v>
      </c>
      <c r="Q41" s="3"/>
    </row>
    <row r="42" spans="1:17">
      <c r="A42" s="45" t="s">
        <v>299</v>
      </c>
      <c r="B42" s="5">
        <v>100</v>
      </c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40">
        <v>23</v>
      </c>
      <c r="O42" s="40">
        <v>245</v>
      </c>
      <c r="P42" s="47">
        <f t="shared" si="0"/>
        <v>5635</v>
      </c>
      <c r="Q42" s="3"/>
    </row>
    <row r="43" spans="1:17">
      <c r="A43" s="45" t="s">
        <v>118</v>
      </c>
      <c r="B43" s="5">
        <v>90</v>
      </c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40">
        <v>214</v>
      </c>
      <c r="O43" s="40">
        <v>95</v>
      </c>
      <c r="P43" s="47">
        <f t="shared" si="0"/>
        <v>20330</v>
      </c>
      <c r="Q43" s="3"/>
    </row>
    <row r="44" spans="1:17">
      <c r="A44" s="45" t="s">
        <v>18</v>
      </c>
      <c r="B44" s="5">
        <v>90</v>
      </c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40">
        <v>214</v>
      </c>
      <c r="O44" s="40">
        <v>14.5</v>
      </c>
      <c r="P44" s="47">
        <f t="shared" si="0"/>
        <v>3103</v>
      </c>
      <c r="Q44" s="3"/>
    </row>
    <row r="45" spans="1:17">
      <c r="A45" s="93"/>
      <c r="C45" t="s">
        <v>98</v>
      </c>
      <c r="I45" t="s">
        <v>99</v>
      </c>
      <c r="P45" s="67">
        <f>SUM(P12:P44)</f>
        <v>50895.560799999999</v>
      </c>
      <c r="Q45" s="3"/>
    </row>
    <row r="46" spans="1:17">
      <c r="A46" s="93"/>
      <c r="C46" s="48" t="s">
        <v>100</v>
      </c>
      <c r="D46" s="48"/>
      <c r="E46" s="51"/>
      <c r="F46" s="48"/>
      <c r="G46" s="48"/>
      <c r="H46" s="48"/>
      <c r="I46" s="48" t="s">
        <v>99</v>
      </c>
      <c r="J46" s="48"/>
      <c r="M46" t="s">
        <v>99</v>
      </c>
      <c r="P46" s="13">
        <f>P45/O8</f>
        <v>267.87137263157894</v>
      </c>
      <c r="Q46" s="3"/>
    </row>
    <row r="47" spans="1:17" ht="18.75">
      <c r="C47" s="15"/>
      <c r="F47" s="16" t="s">
        <v>67</v>
      </c>
      <c r="G47" s="16"/>
      <c r="H47" s="17"/>
      <c r="I47" s="17"/>
      <c r="K47" s="17"/>
      <c r="P47" s="19"/>
      <c r="Q47" s="3"/>
    </row>
    <row r="48" spans="1:17" ht="23.25">
      <c r="C48" s="15"/>
      <c r="D48" s="15"/>
      <c r="E48" s="15"/>
      <c r="F48" s="133" t="s">
        <v>367</v>
      </c>
      <c r="G48" s="16"/>
      <c r="H48" s="16"/>
      <c r="I48" s="16"/>
      <c r="J48" s="17"/>
      <c r="K48" s="21"/>
      <c r="Q48" s="3"/>
    </row>
    <row r="49" spans="1:17" ht="18.75">
      <c r="E49" s="23" t="s">
        <v>70</v>
      </c>
      <c r="F49" s="23"/>
      <c r="G49" s="23"/>
      <c r="Q49" s="3"/>
    </row>
    <row r="50" spans="1:17">
      <c r="A50" s="53" t="s">
        <v>364</v>
      </c>
      <c r="L50" s="21"/>
      <c r="Q50" s="3"/>
    </row>
    <row r="51" spans="1:17">
      <c r="A51" s="24" t="s">
        <v>149</v>
      </c>
      <c r="C51" s="25"/>
      <c r="D51" s="28"/>
      <c r="E51" s="28" t="s">
        <v>6</v>
      </c>
      <c r="F51" s="27"/>
      <c r="G51" s="21"/>
      <c r="H51" s="21"/>
      <c r="I51" s="21"/>
      <c r="J51" s="21"/>
      <c r="K51" s="21"/>
      <c r="L51" s="21"/>
      <c r="M51" s="21"/>
      <c r="N51" s="21"/>
      <c r="O51" s="21"/>
      <c r="P51" s="19"/>
      <c r="Q51" s="3"/>
    </row>
    <row r="52" spans="1:17">
      <c r="A52" s="29" t="s">
        <v>76</v>
      </c>
      <c r="B52" s="20"/>
      <c r="C52" s="20"/>
      <c r="D52" s="27"/>
      <c r="E52" s="27"/>
      <c r="F52" s="27"/>
      <c r="G52" s="21"/>
      <c r="H52" s="21"/>
      <c r="I52" s="21"/>
      <c r="J52" s="21"/>
      <c r="K52" s="21"/>
      <c r="L52" s="21"/>
      <c r="M52" s="21"/>
      <c r="N52" s="21"/>
      <c r="O52" s="21"/>
      <c r="P52" s="19"/>
      <c r="Q52" s="3"/>
    </row>
    <row r="53" spans="1:17">
      <c r="A53" s="30"/>
      <c r="B53" s="29"/>
      <c r="C53" s="29"/>
      <c r="D53" s="21"/>
      <c r="E53" s="27"/>
      <c r="F53" s="27"/>
      <c r="G53" s="21"/>
      <c r="H53" s="21"/>
      <c r="I53" s="21"/>
      <c r="J53" s="21"/>
      <c r="K53" s="21"/>
      <c r="L53" s="145"/>
      <c r="M53" s="21"/>
      <c r="N53" s="21"/>
      <c r="O53">
        <v>140</v>
      </c>
      <c r="P53" s="19"/>
      <c r="Q53" s="3"/>
    </row>
    <row r="54" spans="1:17">
      <c r="A54" s="31" t="s">
        <v>77</v>
      </c>
      <c r="B54" s="33" t="s">
        <v>78</v>
      </c>
      <c r="C54" s="34"/>
      <c r="D54" s="34" t="s">
        <v>79</v>
      </c>
      <c r="E54" s="34"/>
      <c r="F54" s="34" t="s">
        <v>80</v>
      </c>
      <c r="G54" s="34" t="s">
        <v>81</v>
      </c>
      <c r="H54" s="34"/>
      <c r="I54" s="34"/>
      <c r="J54" s="34"/>
      <c r="K54" s="34" t="s">
        <v>82</v>
      </c>
      <c r="M54" s="34"/>
      <c r="N54" s="35" t="s">
        <v>83</v>
      </c>
      <c r="O54" s="36" t="s">
        <v>3</v>
      </c>
      <c r="P54" s="36" t="s">
        <v>9</v>
      </c>
      <c r="Q54" s="3"/>
    </row>
    <row r="55" spans="1:17">
      <c r="A55" s="5"/>
      <c r="B55" s="39" t="s">
        <v>85</v>
      </c>
      <c r="C55" s="37" t="s">
        <v>86</v>
      </c>
      <c r="D55" s="37" t="s">
        <v>87</v>
      </c>
      <c r="E55" s="37" t="s">
        <v>88</v>
      </c>
      <c r="F55" s="37"/>
      <c r="G55" s="37" t="s">
        <v>89</v>
      </c>
      <c r="H55" s="37" t="s">
        <v>90</v>
      </c>
      <c r="I55" s="37" t="s">
        <v>91</v>
      </c>
      <c r="J55" s="37" t="s">
        <v>92</v>
      </c>
      <c r="K55" s="37" t="s">
        <v>93</v>
      </c>
      <c r="L55" s="37" t="s">
        <v>94</v>
      </c>
      <c r="M55" s="37" t="s">
        <v>95</v>
      </c>
      <c r="N55" s="40"/>
      <c r="O55" s="4"/>
      <c r="P55" s="40"/>
      <c r="Q55" s="3"/>
    </row>
    <row r="56" spans="1:17">
      <c r="A56" s="31" t="s">
        <v>365</v>
      </c>
      <c r="B56" s="37">
        <v>250</v>
      </c>
      <c r="C56" s="37">
        <v>1.2</v>
      </c>
      <c r="D56" s="37">
        <v>4</v>
      </c>
      <c r="E56" s="37">
        <v>2.7</v>
      </c>
      <c r="F56" s="37">
        <v>260</v>
      </c>
      <c r="G56" s="37">
        <v>0.26</v>
      </c>
      <c r="H56" s="37">
        <v>40</v>
      </c>
      <c r="I56" s="37">
        <v>122</v>
      </c>
      <c r="J56" s="37">
        <v>128</v>
      </c>
      <c r="K56" s="37">
        <v>146</v>
      </c>
      <c r="L56" s="37">
        <v>56</v>
      </c>
      <c r="M56" s="37">
        <v>2</v>
      </c>
      <c r="N56" s="4"/>
      <c r="O56" s="46"/>
      <c r="P56" s="47"/>
      <c r="Q56" s="3"/>
    </row>
    <row r="57" spans="1:17">
      <c r="A57" s="45" t="s">
        <v>36</v>
      </c>
      <c r="B57" s="37">
        <v>50</v>
      </c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4">
        <v>8.4</v>
      </c>
      <c r="O57" s="46">
        <v>265</v>
      </c>
      <c r="P57" s="47">
        <f t="shared" ref="P57:P78" si="1">O57*N57</f>
        <v>2226</v>
      </c>
      <c r="Q57" s="3"/>
    </row>
    <row r="58" spans="1:17">
      <c r="A58" s="45" t="s">
        <v>29</v>
      </c>
      <c r="B58" s="37">
        <v>50</v>
      </c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4">
        <v>7</v>
      </c>
      <c r="O58" s="46">
        <v>68</v>
      </c>
      <c r="P58" s="47">
        <f t="shared" si="1"/>
        <v>476</v>
      </c>
      <c r="Q58" s="3"/>
    </row>
    <row r="59" spans="1:17">
      <c r="A59" s="45" t="s">
        <v>37</v>
      </c>
      <c r="B59" s="37">
        <v>10</v>
      </c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4">
        <v>1.3</v>
      </c>
      <c r="O59" s="46">
        <v>88</v>
      </c>
      <c r="P59" s="47">
        <f t="shared" si="1"/>
        <v>114.4</v>
      </c>
      <c r="Q59" s="3"/>
    </row>
    <row r="60" spans="1:17">
      <c r="A60" s="45" t="s">
        <v>58</v>
      </c>
      <c r="B60" s="37">
        <v>10</v>
      </c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4">
        <v>0.8</v>
      </c>
      <c r="O60" s="46">
        <v>30</v>
      </c>
      <c r="P60" s="47">
        <f t="shared" si="1"/>
        <v>24</v>
      </c>
      <c r="Q60" s="3"/>
    </row>
    <row r="61" spans="1:17">
      <c r="A61" s="45" t="s">
        <v>13</v>
      </c>
      <c r="B61" s="37">
        <v>4</v>
      </c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4">
        <v>0.7</v>
      </c>
      <c r="O61" s="46">
        <v>116.49</v>
      </c>
      <c r="P61" s="47">
        <f t="shared" si="1"/>
        <v>81.542999999999992</v>
      </c>
      <c r="Q61" s="3"/>
    </row>
    <row r="62" spans="1:17">
      <c r="A62" s="31" t="s">
        <v>131</v>
      </c>
      <c r="B62" s="37">
        <v>70</v>
      </c>
      <c r="C62" s="37">
        <v>4.5999999999999996</v>
      </c>
      <c r="D62" s="37">
        <v>5.2</v>
      </c>
      <c r="E62" s="37">
        <v>7.2</v>
      </c>
      <c r="F62" s="37">
        <v>105</v>
      </c>
      <c r="G62" s="37">
        <v>1.5</v>
      </c>
      <c r="H62" s="37">
        <v>13.5</v>
      </c>
      <c r="I62" s="37">
        <v>51</v>
      </c>
      <c r="J62" s="37">
        <v>98</v>
      </c>
      <c r="K62" s="37">
        <v>52</v>
      </c>
      <c r="L62" s="37">
        <v>51</v>
      </c>
      <c r="M62" s="37">
        <v>2.25</v>
      </c>
      <c r="N62" s="4"/>
      <c r="O62" s="46"/>
      <c r="P62" s="47">
        <f t="shared" si="1"/>
        <v>0</v>
      </c>
      <c r="Q62" s="3"/>
    </row>
    <row r="63" spans="1:17">
      <c r="A63" s="45" t="s">
        <v>55</v>
      </c>
      <c r="B63" s="37">
        <v>60</v>
      </c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4">
        <v>3</v>
      </c>
      <c r="O63" s="46">
        <v>39</v>
      </c>
      <c r="P63" s="47">
        <f t="shared" si="1"/>
        <v>117</v>
      </c>
      <c r="Q63" s="3"/>
    </row>
    <row r="64" spans="1:17">
      <c r="A64" s="45" t="s">
        <v>366</v>
      </c>
      <c r="B64" s="37">
        <v>4</v>
      </c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4">
        <v>2</v>
      </c>
      <c r="O64" s="46">
        <v>121.35</v>
      </c>
      <c r="P64" s="47">
        <f t="shared" si="1"/>
        <v>242.7</v>
      </c>
      <c r="Q64" s="3"/>
    </row>
    <row r="65" spans="1:17">
      <c r="A65" s="45" t="s">
        <v>37</v>
      </c>
      <c r="B65" s="37">
        <v>10</v>
      </c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4">
        <v>1.0900000000000001</v>
      </c>
      <c r="O65" s="46">
        <v>88</v>
      </c>
      <c r="P65" s="47">
        <f t="shared" si="1"/>
        <v>95.92</v>
      </c>
      <c r="Q65" s="3"/>
    </row>
    <row r="66" spans="1:17">
      <c r="A66" s="45" t="s">
        <v>57</v>
      </c>
      <c r="B66" s="37">
        <v>20</v>
      </c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4">
        <v>1</v>
      </c>
      <c r="O66" s="46">
        <v>54</v>
      </c>
      <c r="P66" s="47">
        <f t="shared" si="1"/>
        <v>54</v>
      </c>
      <c r="Q66" s="3"/>
    </row>
    <row r="67" spans="1:17">
      <c r="A67" s="45" t="s">
        <v>58</v>
      </c>
      <c r="B67" s="37">
        <v>10</v>
      </c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4">
        <v>0.7</v>
      </c>
      <c r="O67" s="46">
        <v>30</v>
      </c>
      <c r="P67" s="47">
        <f t="shared" si="1"/>
        <v>21</v>
      </c>
      <c r="Q67" s="3"/>
    </row>
    <row r="68" spans="1:17">
      <c r="A68" s="45" t="s">
        <v>56</v>
      </c>
      <c r="B68" s="37">
        <v>15</v>
      </c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4">
        <v>0.53</v>
      </c>
      <c r="O68" s="46">
        <v>82.89</v>
      </c>
      <c r="P68" s="47">
        <f t="shared" si="1"/>
        <v>43.931699999999999</v>
      </c>
      <c r="Q68" s="3"/>
    </row>
    <row r="69" spans="1:17">
      <c r="A69" s="45" t="s">
        <v>291</v>
      </c>
      <c r="B69" s="37">
        <v>4</v>
      </c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4">
        <v>2</v>
      </c>
      <c r="O69" s="46">
        <v>47.62</v>
      </c>
      <c r="P69" s="47">
        <f t="shared" si="1"/>
        <v>95.24</v>
      </c>
      <c r="Q69" s="3"/>
    </row>
    <row r="70" spans="1:17">
      <c r="A70" s="45" t="s">
        <v>13</v>
      </c>
      <c r="B70" s="37">
        <v>4</v>
      </c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4">
        <v>0.3</v>
      </c>
      <c r="O70" s="46">
        <v>116.49</v>
      </c>
      <c r="P70" s="47">
        <f t="shared" si="1"/>
        <v>34.946999999999996</v>
      </c>
      <c r="Q70" s="3"/>
    </row>
    <row r="71" spans="1:17">
      <c r="A71" s="44" t="s">
        <v>34</v>
      </c>
      <c r="B71" s="31">
        <v>40</v>
      </c>
      <c r="C71" s="37">
        <v>0.6</v>
      </c>
      <c r="D71" s="37"/>
      <c r="E71" s="37">
        <v>15.5</v>
      </c>
      <c r="F71" s="37"/>
      <c r="G71" s="37">
        <v>0.04</v>
      </c>
      <c r="H71" s="37"/>
      <c r="I71" s="37">
        <v>0.24</v>
      </c>
      <c r="J71" s="37">
        <v>0.8</v>
      </c>
      <c r="K71" s="37">
        <v>24</v>
      </c>
      <c r="L71" s="37"/>
      <c r="M71" s="37">
        <v>22</v>
      </c>
      <c r="N71" s="52"/>
      <c r="O71" s="46"/>
      <c r="P71" s="47">
        <f t="shared" si="1"/>
        <v>0</v>
      </c>
      <c r="Q71" s="3"/>
    </row>
    <row r="72" spans="1:17">
      <c r="A72" s="45" t="s">
        <v>34</v>
      </c>
      <c r="B72" s="5">
        <v>30</v>
      </c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4">
        <v>12</v>
      </c>
      <c r="O72" s="61">
        <v>26</v>
      </c>
      <c r="P72" s="47">
        <f t="shared" si="1"/>
        <v>312</v>
      </c>
      <c r="Q72" s="3"/>
    </row>
    <row r="73" spans="1:17">
      <c r="A73" s="45" t="s">
        <v>121</v>
      </c>
      <c r="B73" s="5">
        <v>10</v>
      </c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4">
        <v>1.3</v>
      </c>
      <c r="O73" s="61">
        <v>540</v>
      </c>
      <c r="P73" s="47">
        <f t="shared" si="1"/>
        <v>702</v>
      </c>
      <c r="Q73" s="3"/>
    </row>
    <row r="74" spans="1:17">
      <c r="A74" s="45" t="s">
        <v>60</v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4">
        <v>0.995</v>
      </c>
      <c r="O74" s="61">
        <v>502.12</v>
      </c>
      <c r="P74" s="47">
        <f t="shared" si="1"/>
        <v>499.60939999999999</v>
      </c>
      <c r="Q74" s="3"/>
    </row>
    <row r="75" spans="1:17">
      <c r="A75" s="44" t="s">
        <v>140</v>
      </c>
      <c r="B75" s="37">
        <v>200</v>
      </c>
      <c r="C75" s="37">
        <v>0.6</v>
      </c>
      <c r="D75" s="37"/>
      <c r="E75" s="37">
        <v>30.1</v>
      </c>
      <c r="F75" s="37">
        <v>130</v>
      </c>
      <c r="G75" s="37">
        <v>0.04</v>
      </c>
      <c r="H75" s="37"/>
      <c r="I75" s="37">
        <v>0.05</v>
      </c>
      <c r="J75" s="37">
        <v>135</v>
      </c>
      <c r="K75" s="37">
        <v>46</v>
      </c>
      <c r="L75" s="37"/>
      <c r="M75" s="37">
        <v>0.5</v>
      </c>
      <c r="N75" s="40"/>
      <c r="O75" s="40"/>
      <c r="P75" s="47">
        <f t="shared" si="1"/>
        <v>0</v>
      </c>
      <c r="Q75" s="3"/>
    </row>
    <row r="76" spans="1:17">
      <c r="A76" s="45" t="s">
        <v>31</v>
      </c>
      <c r="B76" s="5">
        <v>60</v>
      </c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40">
        <v>4</v>
      </c>
      <c r="O76" s="40">
        <v>79</v>
      </c>
      <c r="P76" s="47">
        <f t="shared" si="1"/>
        <v>316</v>
      </c>
      <c r="Q76" s="3"/>
    </row>
    <row r="77" spans="1:17">
      <c r="A77" s="45" t="s">
        <v>15</v>
      </c>
      <c r="B77" s="5">
        <v>20</v>
      </c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40">
        <v>2.1</v>
      </c>
      <c r="O77" s="40">
        <v>74.52</v>
      </c>
      <c r="P77" s="47">
        <f t="shared" si="1"/>
        <v>156.49199999999999</v>
      </c>
      <c r="Q77" s="3"/>
    </row>
    <row r="78" spans="1:17">
      <c r="A78" s="45" t="s">
        <v>168</v>
      </c>
      <c r="B78" s="5">
        <v>4</v>
      </c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40">
        <v>4</v>
      </c>
      <c r="O78" s="40">
        <v>172</v>
      </c>
      <c r="P78" s="47">
        <f t="shared" si="1"/>
        <v>688</v>
      </c>
      <c r="Q78" s="3"/>
    </row>
    <row r="79" spans="1:17">
      <c r="A79" s="93"/>
      <c r="C79" t="s">
        <v>98</v>
      </c>
      <c r="I79" t="s">
        <v>99</v>
      </c>
      <c r="P79" s="67">
        <f>SUM(P57:P78)</f>
        <v>6300.7831000000006</v>
      </c>
      <c r="Q79" s="3"/>
    </row>
    <row r="80" spans="1:17">
      <c r="A80" s="93"/>
      <c r="C80" s="48" t="s">
        <v>100</v>
      </c>
      <c r="D80" s="48"/>
      <c r="E80" s="51"/>
      <c r="F80" s="48"/>
      <c r="G80" s="48"/>
      <c r="H80" s="48"/>
      <c r="I80" s="48" t="s">
        <v>99</v>
      </c>
      <c r="J80" s="48"/>
      <c r="M80" t="s">
        <v>99</v>
      </c>
      <c r="P80" s="13">
        <f>P79/O53</f>
        <v>45.005593571428577</v>
      </c>
      <c r="Q80" s="3"/>
    </row>
    <row r="81" spans="1:17" ht="18.75">
      <c r="C81" s="15"/>
      <c r="F81" s="16" t="s">
        <v>67</v>
      </c>
      <c r="G81" s="16"/>
      <c r="H81" s="17"/>
      <c r="I81" s="17"/>
      <c r="K81" s="17"/>
      <c r="P81" s="19"/>
      <c r="Q81" s="3"/>
    </row>
    <row r="82" spans="1:17" ht="23.25">
      <c r="C82" s="15"/>
      <c r="D82" s="15"/>
      <c r="E82" s="133" t="s">
        <v>368</v>
      </c>
      <c r="F82" s="16"/>
      <c r="G82" s="16"/>
      <c r="H82" s="16"/>
      <c r="I82" s="16"/>
      <c r="J82" s="17"/>
      <c r="K82" s="21"/>
      <c r="Q82" s="3"/>
    </row>
    <row r="83" spans="1:17" ht="18.75">
      <c r="D83" s="23" t="s">
        <v>70</v>
      </c>
      <c r="E83" s="23"/>
      <c r="F83" s="23"/>
      <c r="Q83" s="3"/>
    </row>
    <row r="84" spans="1:17">
      <c r="A84" s="53" t="s">
        <v>364</v>
      </c>
      <c r="L84" s="21"/>
      <c r="Q84" s="3"/>
    </row>
    <row r="85" spans="1:17">
      <c r="A85" s="24" t="s">
        <v>149</v>
      </c>
      <c r="C85" s="25"/>
      <c r="D85" s="28"/>
      <c r="E85" s="28" t="s">
        <v>7</v>
      </c>
      <c r="F85" s="27"/>
      <c r="G85" s="21"/>
      <c r="H85" s="21"/>
      <c r="I85" s="21"/>
      <c r="J85" s="21"/>
      <c r="K85" s="21"/>
      <c r="L85" s="21"/>
      <c r="M85" s="21"/>
      <c r="N85" s="21"/>
      <c r="O85" s="21"/>
      <c r="P85" s="19"/>
      <c r="Q85" s="3"/>
    </row>
    <row r="86" spans="1:17">
      <c r="A86" s="29" t="s">
        <v>76</v>
      </c>
      <c r="B86" s="20"/>
      <c r="C86" s="20"/>
      <c r="D86" s="27"/>
      <c r="E86" s="27"/>
      <c r="F86" s="27"/>
      <c r="G86" s="21"/>
      <c r="H86" s="21"/>
      <c r="I86" s="21"/>
      <c r="J86" s="21"/>
      <c r="K86" s="21"/>
      <c r="L86" s="21"/>
      <c r="M86" s="21"/>
      <c r="N86" s="21"/>
      <c r="O86" s="21"/>
      <c r="P86" s="19"/>
      <c r="Q86" s="3"/>
    </row>
    <row r="87" spans="1:17">
      <c r="A87" s="30"/>
      <c r="B87" s="29"/>
      <c r="C87" s="29"/>
      <c r="D87" s="21"/>
      <c r="E87" s="27"/>
      <c r="F87" s="27"/>
      <c r="G87" s="21"/>
      <c r="H87" s="21"/>
      <c r="I87" s="21"/>
      <c r="J87" s="21"/>
      <c r="K87" s="21"/>
      <c r="L87" s="145"/>
      <c r="M87" s="21"/>
      <c r="N87" s="21"/>
      <c r="P87" s="19"/>
      <c r="Q87" s="3"/>
    </row>
    <row r="88" spans="1:17">
      <c r="A88" s="31" t="s">
        <v>77</v>
      </c>
      <c r="B88" s="33" t="s">
        <v>78</v>
      </c>
      <c r="C88" s="34"/>
      <c r="D88" s="34" t="s">
        <v>79</v>
      </c>
      <c r="E88" s="34"/>
      <c r="F88" s="34" t="s">
        <v>80</v>
      </c>
      <c r="G88" s="34" t="s">
        <v>81</v>
      </c>
      <c r="H88" s="34"/>
      <c r="I88" s="34"/>
      <c r="J88" s="34"/>
      <c r="K88" s="34" t="s">
        <v>82</v>
      </c>
      <c r="M88" s="34"/>
      <c r="N88" s="35" t="s">
        <v>83</v>
      </c>
      <c r="O88" s="36" t="s">
        <v>3</v>
      </c>
      <c r="P88" s="36" t="s">
        <v>9</v>
      </c>
      <c r="Q88" s="3"/>
    </row>
    <row r="89" spans="1:17">
      <c r="A89" s="5"/>
      <c r="B89" s="39" t="s">
        <v>85</v>
      </c>
      <c r="C89" s="37" t="s">
        <v>86</v>
      </c>
      <c r="D89" s="37" t="s">
        <v>87</v>
      </c>
      <c r="E89" s="37" t="s">
        <v>88</v>
      </c>
      <c r="F89" s="37"/>
      <c r="G89" s="37" t="s">
        <v>89</v>
      </c>
      <c r="H89" s="37" t="s">
        <v>90</v>
      </c>
      <c r="I89" s="37" t="s">
        <v>91</v>
      </c>
      <c r="J89" s="37" t="s">
        <v>92</v>
      </c>
      <c r="K89" s="37" t="s">
        <v>93</v>
      </c>
      <c r="L89" s="37" t="s">
        <v>94</v>
      </c>
      <c r="M89" s="37" t="s">
        <v>95</v>
      </c>
      <c r="N89" s="40"/>
      <c r="O89" s="4"/>
      <c r="P89" s="40"/>
      <c r="Q89" s="3"/>
    </row>
    <row r="90" spans="1:17">
      <c r="A90" s="31" t="s">
        <v>365</v>
      </c>
      <c r="B90" s="37">
        <v>250</v>
      </c>
      <c r="C90" s="37">
        <v>1.2</v>
      </c>
      <c r="D90" s="37">
        <v>4</v>
      </c>
      <c r="E90" s="37">
        <v>2.7</v>
      </c>
      <c r="F90" s="37">
        <v>260</v>
      </c>
      <c r="G90" s="37">
        <v>0.26</v>
      </c>
      <c r="H90" s="37">
        <v>40</v>
      </c>
      <c r="I90" s="37">
        <v>122</v>
      </c>
      <c r="J90" s="37">
        <v>128</v>
      </c>
      <c r="K90" s="37">
        <v>146</v>
      </c>
      <c r="L90" s="37">
        <v>56</v>
      </c>
      <c r="M90" s="37">
        <v>2</v>
      </c>
      <c r="N90" s="4"/>
      <c r="O90" s="46"/>
      <c r="P90" s="47"/>
      <c r="Q90" s="3"/>
    </row>
    <row r="91" spans="1:17">
      <c r="A91" s="45" t="s">
        <v>36</v>
      </c>
      <c r="B91" s="37">
        <v>50</v>
      </c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4">
        <v>3</v>
      </c>
      <c r="O91" s="46">
        <v>265</v>
      </c>
      <c r="P91" s="47">
        <f t="shared" ref="P91:P99" si="2">O91*N91</f>
        <v>795</v>
      </c>
      <c r="Q91" s="3"/>
    </row>
    <row r="92" spans="1:17">
      <c r="A92" s="45" t="s">
        <v>29</v>
      </c>
      <c r="B92" s="37">
        <v>50</v>
      </c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4">
        <v>3</v>
      </c>
      <c r="O92" s="46">
        <v>68</v>
      </c>
      <c r="P92" s="47">
        <f t="shared" si="2"/>
        <v>204</v>
      </c>
      <c r="Q92" s="3"/>
    </row>
    <row r="93" spans="1:17">
      <c r="A93" s="45" t="s">
        <v>37</v>
      </c>
      <c r="B93" s="37">
        <v>10</v>
      </c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4">
        <v>0.1</v>
      </c>
      <c r="O93" s="46">
        <v>88</v>
      </c>
      <c r="P93" s="47">
        <f t="shared" si="2"/>
        <v>8.8000000000000007</v>
      </c>
      <c r="Q93" s="3"/>
    </row>
    <row r="94" spans="1:17">
      <c r="A94" s="45" t="s">
        <v>58</v>
      </c>
      <c r="B94" s="37">
        <v>10</v>
      </c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4">
        <v>0.1</v>
      </c>
      <c r="O94" s="46">
        <v>30</v>
      </c>
      <c r="P94" s="47">
        <f t="shared" si="2"/>
        <v>3</v>
      </c>
      <c r="Q94" s="3"/>
    </row>
    <row r="95" spans="1:17">
      <c r="A95" s="44" t="s">
        <v>34</v>
      </c>
      <c r="B95" s="31">
        <v>30</v>
      </c>
      <c r="C95" s="37">
        <v>0.6</v>
      </c>
      <c r="D95" s="37"/>
      <c r="E95" s="37">
        <v>15.5</v>
      </c>
      <c r="F95" s="37"/>
      <c r="G95" s="37">
        <v>0.04</v>
      </c>
      <c r="H95" s="37"/>
      <c r="I95" s="37">
        <v>0.24</v>
      </c>
      <c r="J95" s="37">
        <v>0.8</v>
      </c>
      <c r="K95" s="37">
        <v>24</v>
      </c>
      <c r="L95" s="37"/>
      <c r="M95" s="37">
        <v>22</v>
      </c>
      <c r="N95" s="52"/>
      <c r="O95" s="46"/>
      <c r="P95" s="47">
        <f t="shared" si="2"/>
        <v>0</v>
      </c>
      <c r="Q95" s="3"/>
    </row>
    <row r="96" spans="1:17">
      <c r="A96" s="45" t="s">
        <v>34</v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4">
        <v>3</v>
      </c>
      <c r="O96" s="61">
        <v>26</v>
      </c>
      <c r="P96" s="47">
        <f t="shared" si="2"/>
        <v>78</v>
      </c>
      <c r="Q96" s="3"/>
    </row>
    <row r="97" spans="1:17">
      <c r="A97" s="44" t="s">
        <v>108</v>
      </c>
      <c r="B97" s="37">
        <v>200</v>
      </c>
      <c r="C97" s="37">
        <v>0.6</v>
      </c>
      <c r="D97" s="37"/>
      <c r="E97" s="37">
        <v>30.1</v>
      </c>
      <c r="F97" s="37">
        <v>130</v>
      </c>
      <c r="G97" s="37">
        <v>0.04</v>
      </c>
      <c r="H97" s="37"/>
      <c r="I97" s="37">
        <v>0.05</v>
      </c>
      <c r="J97" s="37">
        <v>135</v>
      </c>
      <c r="K97" s="37">
        <v>46</v>
      </c>
      <c r="L97" s="37"/>
      <c r="M97" s="37">
        <v>0.5</v>
      </c>
      <c r="N97" s="40"/>
      <c r="O97" s="40"/>
      <c r="P97" s="47">
        <f t="shared" si="2"/>
        <v>0</v>
      </c>
      <c r="Q97" s="3"/>
    </row>
    <row r="98" spans="1:17">
      <c r="A98" s="45" t="s">
        <v>31</v>
      </c>
      <c r="B98" s="5">
        <v>30</v>
      </c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40">
        <v>1</v>
      </c>
      <c r="O98" s="40">
        <v>79</v>
      </c>
      <c r="P98" s="47">
        <f t="shared" si="2"/>
        <v>79</v>
      </c>
      <c r="Q98" s="3"/>
    </row>
    <row r="99" spans="1:17">
      <c r="A99" s="45" t="s">
        <v>109</v>
      </c>
      <c r="B99" s="5">
        <v>1.5</v>
      </c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40"/>
      <c r="O99" s="40">
        <v>118</v>
      </c>
      <c r="P99" s="47">
        <f t="shared" si="2"/>
        <v>0</v>
      </c>
      <c r="Q99" s="3"/>
    </row>
    <row r="100" spans="1:17">
      <c r="A100" s="93"/>
      <c r="C100" t="s">
        <v>98</v>
      </c>
      <c r="I100" t="s">
        <v>99</v>
      </c>
      <c r="P100" s="67">
        <f>SUM(P91:P99)</f>
        <v>1167.8</v>
      </c>
      <c r="Q100" s="3"/>
    </row>
    <row r="101" spans="1:17">
      <c r="A101" s="93"/>
      <c r="C101" s="48" t="s">
        <v>100</v>
      </c>
      <c r="D101" s="48"/>
      <c r="E101" s="51"/>
      <c r="F101" s="48"/>
      <c r="G101" s="48"/>
      <c r="H101" s="48"/>
      <c r="I101" s="48" t="s">
        <v>99</v>
      </c>
      <c r="J101" s="48"/>
      <c r="M101" t="s">
        <v>99</v>
      </c>
      <c r="P101" s="13"/>
      <c r="Q101" s="3"/>
    </row>
    <row r="102" spans="1:17" ht="18.75">
      <c r="C102" s="15"/>
      <c r="F102" s="16" t="s">
        <v>67</v>
      </c>
      <c r="G102" s="16"/>
      <c r="H102" s="17"/>
      <c r="I102" s="17"/>
      <c r="K102" s="17"/>
      <c r="P102" s="19"/>
      <c r="Q102" s="3"/>
    </row>
    <row r="103" spans="1:17" ht="23.25">
      <c r="C103" s="15"/>
      <c r="D103" s="15"/>
      <c r="E103" s="133" t="s">
        <v>369</v>
      </c>
      <c r="F103" s="16"/>
      <c r="G103" s="16"/>
      <c r="H103" s="16"/>
      <c r="I103" s="16"/>
      <c r="J103" s="17"/>
      <c r="K103" s="21"/>
      <c r="Q103" s="3"/>
    </row>
    <row r="104" spans="1:17" ht="18.75">
      <c r="D104" s="23" t="s">
        <v>70</v>
      </c>
      <c r="E104" s="23"/>
      <c r="F104" s="23"/>
      <c r="Q104" s="3"/>
    </row>
    <row r="105" spans="1:17">
      <c r="A105" s="53" t="s">
        <v>370</v>
      </c>
      <c r="L105" s="21"/>
      <c r="Q105" s="3"/>
    </row>
    <row r="106" spans="1:17">
      <c r="A106" s="24" t="s">
        <v>149</v>
      </c>
      <c r="C106" s="25"/>
      <c r="D106" s="28"/>
      <c r="E106" s="28" t="s">
        <v>75</v>
      </c>
      <c r="F106" s="27"/>
      <c r="G106" s="21"/>
      <c r="H106" s="21"/>
      <c r="I106" s="21"/>
      <c r="J106" s="21"/>
      <c r="K106" s="21"/>
      <c r="L106" s="21"/>
      <c r="M106" s="21"/>
      <c r="N106" s="21"/>
      <c r="O106" s="21"/>
      <c r="P106" s="19"/>
      <c r="Q106" s="3"/>
    </row>
    <row r="107" spans="1:17">
      <c r="A107" s="29" t="s">
        <v>76</v>
      </c>
      <c r="B107" s="20"/>
      <c r="C107" s="20"/>
      <c r="D107" s="27"/>
      <c r="E107" s="27"/>
      <c r="F107" s="27"/>
      <c r="G107" s="21"/>
      <c r="H107" s="21"/>
      <c r="I107" s="21"/>
      <c r="J107" s="21"/>
      <c r="K107" s="21"/>
      <c r="L107" s="21"/>
      <c r="M107" s="21"/>
      <c r="N107" s="21"/>
      <c r="O107" s="21"/>
      <c r="P107" s="19"/>
      <c r="Q107" s="3"/>
    </row>
    <row r="108" spans="1:17">
      <c r="A108" s="30"/>
      <c r="B108" s="29"/>
      <c r="C108" s="29"/>
      <c r="D108" s="21"/>
      <c r="E108" s="27"/>
      <c r="F108" s="27"/>
      <c r="G108" s="21"/>
      <c r="H108" s="21"/>
      <c r="I108" s="21"/>
      <c r="J108" s="21"/>
      <c r="K108" s="21"/>
      <c r="L108" s="145"/>
      <c r="M108" s="21"/>
      <c r="N108" s="21"/>
      <c r="O108">
        <v>214</v>
      </c>
      <c r="P108" s="19"/>
      <c r="Q108" s="3"/>
    </row>
    <row r="109" spans="1:17">
      <c r="A109" s="31" t="s">
        <v>77</v>
      </c>
      <c r="B109" s="33" t="s">
        <v>78</v>
      </c>
      <c r="C109" s="34"/>
      <c r="D109" s="34" t="s">
        <v>79</v>
      </c>
      <c r="E109" s="34"/>
      <c r="F109" s="34" t="s">
        <v>80</v>
      </c>
      <c r="G109" s="34" t="s">
        <v>81</v>
      </c>
      <c r="H109" s="34"/>
      <c r="I109" s="34"/>
      <c r="J109" s="34"/>
      <c r="K109" s="34" t="s">
        <v>82</v>
      </c>
      <c r="M109" s="34"/>
      <c r="N109" s="35" t="s">
        <v>83</v>
      </c>
      <c r="O109" s="36" t="s">
        <v>3</v>
      </c>
      <c r="P109" s="36" t="s">
        <v>9</v>
      </c>
      <c r="Q109" s="3"/>
    </row>
    <row r="110" spans="1:17">
      <c r="A110" s="5"/>
      <c r="B110" s="39" t="s">
        <v>85</v>
      </c>
      <c r="C110" s="37" t="s">
        <v>86</v>
      </c>
      <c r="D110" s="37" t="s">
        <v>87</v>
      </c>
      <c r="E110" s="37" t="s">
        <v>88</v>
      </c>
      <c r="F110" s="37"/>
      <c r="G110" s="37" t="s">
        <v>89</v>
      </c>
      <c r="H110" s="37" t="s">
        <v>90</v>
      </c>
      <c r="I110" s="37" t="s">
        <v>91</v>
      </c>
      <c r="J110" s="37" t="s">
        <v>92</v>
      </c>
      <c r="K110" s="37" t="s">
        <v>93</v>
      </c>
      <c r="L110" s="37" t="s">
        <v>94</v>
      </c>
      <c r="M110" s="37" t="s">
        <v>95</v>
      </c>
      <c r="N110" s="40"/>
      <c r="O110" s="4"/>
      <c r="P110" s="40"/>
      <c r="Q110" s="3"/>
    </row>
    <row r="111" spans="1:17">
      <c r="A111" s="31" t="s">
        <v>371</v>
      </c>
      <c r="B111" s="37">
        <v>250</v>
      </c>
      <c r="C111" s="37">
        <v>1.2</v>
      </c>
      <c r="D111" s="37">
        <v>4</v>
      </c>
      <c r="E111" s="37">
        <v>2.7</v>
      </c>
      <c r="F111" s="37">
        <v>260</v>
      </c>
      <c r="G111" s="37">
        <v>0.26</v>
      </c>
      <c r="H111" s="37">
        <v>40</v>
      </c>
      <c r="I111" s="37">
        <v>122</v>
      </c>
      <c r="J111" s="37">
        <v>128</v>
      </c>
      <c r="K111" s="37">
        <v>146</v>
      </c>
      <c r="L111" s="37">
        <v>56</v>
      </c>
      <c r="M111" s="37">
        <v>2</v>
      </c>
      <c r="N111" s="4"/>
      <c r="O111" s="46"/>
      <c r="P111" s="47"/>
      <c r="Q111" s="3"/>
    </row>
    <row r="112" spans="1:17">
      <c r="A112" s="45" t="s">
        <v>184</v>
      </c>
      <c r="B112" s="37">
        <v>100</v>
      </c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4">
        <v>21.5</v>
      </c>
      <c r="O112" s="46">
        <v>233.23</v>
      </c>
      <c r="P112" s="47">
        <f t="shared" ref="P112:P134" si="3">O112*N112</f>
        <v>5014.4449999999997</v>
      </c>
      <c r="Q112" s="3"/>
    </row>
    <row r="113" spans="1:17">
      <c r="A113" s="45" t="s">
        <v>55</v>
      </c>
      <c r="B113" s="37">
        <v>160</v>
      </c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4">
        <v>45</v>
      </c>
      <c r="O113" s="46">
        <v>39</v>
      </c>
      <c r="P113" s="47">
        <f t="shared" si="3"/>
        <v>1755</v>
      </c>
      <c r="Q113" s="3"/>
    </row>
    <row r="114" spans="1:17">
      <c r="A114" s="45" t="s">
        <v>37</v>
      </c>
      <c r="B114" s="37">
        <v>10</v>
      </c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4">
        <v>2.5</v>
      </c>
      <c r="O114" s="46">
        <v>88</v>
      </c>
      <c r="P114" s="47">
        <f t="shared" si="3"/>
        <v>220</v>
      </c>
      <c r="Q114" s="3"/>
    </row>
    <row r="115" spans="1:17">
      <c r="A115" s="45" t="s">
        <v>58</v>
      </c>
      <c r="B115" s="37">
        <v>10</v>
      </c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4">
        <v>2.1</v>
      </c>
      <c r="O115" s="46">
        <v>30</v>
      </c>
      <c r="P115" s="47">
        <f t="shared" si="3"/>
        <v>63</v>
      </c>
      <c r="Q115" s="3"/>
    </row>
    <row r="116" spans="1:17">
      <c r="A116" s="45" t="s">
        <v>10</v>
      </c>
      <c r="B116" s="37">
        <v>1</v>
      </c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4">
        <v>2</v>
      </c>
      <c r="O116" s="46">
        <v>65</v>
      </c>
      <c r="P116" s="47">
        <f t="shared" si="3"/>
        <v>130</v>
      </c>
      <c r="Q116" s="3"/>
    </row>
    <row r="117" spans="1:17">
      <c r="A117" s="45" t="s">
        <v>13</v>
      </c>
      <c r="B117" s="37">
        <v>4</v>
      </c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4">
        <v>1.5</v>
      </c>
      <c r="O117" s="46">
        <v>116.94</v>
      </c>
      <c r="P117" s="47">
        <f t="shared" si="3"/>
        <v>175.41</v>
      </c>
      <c r="Q117" s="3"/>
    </row>
    <row r="118" spans="1:17">
      <c r="A118" s="45" t="s">
        <v>14</v>
      </c>
      <c r="B118" s="37">
        <v>1</v>
      </c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4">
        <v>1</v>
      </c>
      <c r="O118" s="46">
        <v>131.12</v>
      </c>
      <c r="P118" s="47">
        <f t="shared" si="3"/>
        <v>131.12</v>
      </c>
      <c r="Q118" s="3"/>
    </row>
    <row r="119" spans="1:17">
      <c r="A119" s="45" t="s">
        <v>17</v>
      </c>
      <c r="B119" s="37">
        <v>1</v>
      </c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4">
        <v>1</v>
      </c>
      <c r="O119" s="46">
        <v>23.87</v>
      </c>
      <c r="P119" s="47">
        <f t="shared" si="3"/>
        <v>23.87</v>
      </c>
      <c r="Q119" s="3"/>
    </row>
    <row r="120" spans="1:17">
      <c r="A120" s="45" t="s">
        <v>31</v>
      </c>
      <c r="B120" s="37">
        <v>15</v>
      </c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4">
        <v>8</v>
      </c>
      <c r="O120" s="46">
        <v>79</v>
      </c>
      <c r="P120" s="47">
        <f t="shared" si="3"/>
        <v>632</v>
      </c>
      <c r="Q120" s="3"/>
    </row>
    <row r="121" spans="1:17">
      <c r="A121" s="45" t="s">
        <v>12</v>
      </c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4">
        <v>1.5</v>
      </c>
      <c r="O121" s="46">
        <v>30</v>
      </c>
      <c r="P121" s="47">
        <f t="shared" si="3"/>
        <v>45</v>
      </c>
      <c r="Q121" s="3"/>
    </row>
    <row r="122" spans="1:17">
      <c r="A122" s="31" t="s">
        <v>296</v>
      </c>
      <c r="B122" s="37">
        <v>70</v>
      </c>
      <c r="C122" s="37">
        <v>4.5999999999999996</v>
      </c>
      <c r="D122" s="37">
        <v>5.2</v>
      </c>
      <c r="E122" s="37">
        <v>7.2</v>
      </c>
      <c r="F122" s="37">
        <v>105</v>
      </c>
      <c r="G122" s="37">
        <v>1.5</v>
      </c>
      <c r="H122" s="37">
        <v>13.5</v>
      </c>
      <c r="I122" s="37">
        <v>51</v>
      </c>
      <c r="J122" s="37">
        <v>98</v>
      </c>
      <c r="K122" s="37">
        <v>52</v>
      </c>
      <c r="L122" s="37">
        <v>51</v>
      </c>
      <c r="M122" s="37">
        <v>2.25</v>
      </c>
      <c r="N122" s="4"/>
      <c r="O122" s="46"/>
      <c r="P122" s="47">
        <f t="shared" si="3"/>
        <v>0</v>
      </c>
      <c r="Q122" s="3"/>
    </row>
    <row r="123" spans="1:17">
      <c r="A123" s="45" t="s">
        <v>258</v>
      </c>
      <c r="B123" s="37">
        <v>50</v>
      </c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4">
        <v>5</v>
      </c>
      <c r="O123" s="46">
        <v>224</v>
      </c>
      <c r="P123" s="47">
        <f t="shared" si="3"/>
        <v>1120</v>
      </c>
      <c r="Q123" s="3"/>
    </row>
    <row r="124" spans="1:17">
      <c r="A124" s="45" t="s">
        <v>59</v>
      </c>
      <c r="B124" s="37">
        <v>50</v>
      </c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4">
        <v>5</v>
      </c>
      <c r="O124" s="46">
        <v>224</v>
      </c>
      <c r="P124" s="47">
        <f t="shared" si="3"/>
        <v>1120</v>
      </c>
      <c r="Q124" s="3"/>
    </row>
    <row r="125" spans="1:17">
      <c r="A125" s="45" t="s">
        <v>58</v>
      </c>
      <c r="B125" s="37">
        <v>10</v>
      </c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4">
        <v>1</v>
      </c>
      <c r="O125" s="46">
        <v>30</v>
      </c>
      <c r="P125" s="47">
        <f t="shared" si="3"/>
        <v>30</v>
      </c>
      <c r="Q125" s="3"/>
    </row>
    <row r="126" spans="1:17">
      <c r="A126" s="45" t="s">
        <v>13</v>
      </c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4">
        <v>0.5</v>
      </c>
      <c r="O126" s="46">
        <v>116.94</v>
      </c>
      <c r="P126" s="47">
        <f t="shared" si="3"/>
        <v>58.47</v>
      </c>
      <c r="Q126" s="3"/>
    </row>
    <row r="127" spans="1:17">
      <c r="A127" s="44" t="s">
        <v>34</v>
      </c>
      <c r="B127" s="31">
        <v>40</v>
      </c>
      <c r="C127" s="37">
        <v>0.6</v>
      </c>
      <c r="D127" s="37"/>
      <c r="E127" s="37">
        <v>15.5</v>
      </c>
      <c r="F127" s="37"/>
      <c r="G127" s="37">
        <v>0.04</v>
      </c>
      <c r="H127" s="37"/>
      <c r="I127" s="37">
        <v>0.24</v>
      </c>
      <c r="J127" s="37">
        <v>0.8</v>
      </c>
      <c r="K127" s="37">
        <v>24</v>
      </c>
      <c r="L127" s="37"/>
      <c r="M127" s="37">
        <v>22</v>
      </c>
      <c r="N127" s="52"/>
      <c r="O127" s="46"/>
      <c r="P127" s="47">
        <f t="shared" si="3"/>
        <v>0</v>
      </c>
      <c r="Q127" s="3"/>
    </row>
    <row r="128" spans="1:17">
      <c r="A128" s="45" t="s">
        <v>34</v>
      </c>
      <c r="B128" s="5">
        <v>30</v>
      </c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4">
        <v>15</v>
      </c>
      <c r="O128" s="61">
        <v>26</v>
      </c>
      <c r="P128" s="47">
        <f t="shared" si="3"/>
        <v>390</v>
      </c>
      <c r="Q128" s="3"/>
    </row>
    <row r="129" spans="1:17">
      <c r="A129" s="45" t="s">
        <v>121</v>
      </c>
      <c r="B129" s="5">
        <v>10</v>
      </c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4">
        <v>2.14</v>
      </c>
      <c r="O129" s="61">
        <v>540</v>
      </c>
      <c r="P129" s="47">
        <f t="shared" si="3"/>
        <v>1155.6000000000001</v>
      </c>
      <c r="Q129" s="3"/>
    </row>
    <row r="130" spans="1:17">
      <c r="A130" s="44" t="s">
        <v>372</v>
      </c>
      <c r="B130" s="37">
        <v>200</v>
      </c>
      <c r="C130" s="37">
        <v>0.6</v>
      </c>
      <c r="D130" s="37"/>
      <c r="E130" s="37">
        <v>30.1</v>
      </c>
      <c r="F130" s="37">
        <v>130</v>
      </c>
      <c r="G130" s="37">
        <v>0.04</v>
      </c>
      <c r="H130" s="37"/>
      <c r="I130" s="37">
        <v>0.05</v>
      </c>
      <c r="J130" s="37">
        <v>135</v>
      </c>
      <c r="K130" s="37">
        <v>46</v>
      </c>
      <c r="L130" s="37"/>
      <c r="M130" s="37">
        <v>0.5</v>
      </c>
      <c r="N130" s="40"/>
      <c r="O130" s="40"/>
      <c r="P130" s="47">
        <f t="shared" si="3"/>
        <v>0</v>
      </c>
      <c r="Q130" s="3"/>
    </row>
    <row r="131" spans="1:17">
      <c r="A131" s="45" t="s">
        <v>113</v>
      </c>
      <c r="B131" s="5">
        <v>20</v>
      </c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40">
        <v>4.2</v>
      </c>
      <c r="O131" s="40">
        <v>218.42</v>
      </c>
      <c r="P131" s="47">
        <f t="shared" si="3"/>
        <v>917.36400000000003</v>
      </c>
      <c r="Q131" s="3"/>
    </row>
    <row r="132" spans="1:17">
      <c r="A132" s="45" t="s">
        <v>15</v>
      </c>
      <c r="B132" s="5">
        <v>20</v>
      </c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40">
        <v>2.6</v>
      </c>
      <c r="O132" s="40">
        <v>74.52</v>
      </c>
      <c r="P132" s="47">
        <f t="shared" si="3"/>
        <v>193.75200000000001</v>
      </c>
      <c r="Q132" s="3"/>
    </row>
    <row r="133" spans="1:17">
      <c r="A133" s="45" t="s">
        <v>373</v>
      </c>
      <c r="B133" s="5">
        <v>20</v>
      </c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40">
        <v>1.6</v>
      </c>
      <c r="O133" s="40">
        <v>65</v>
      </c>
      <c r="P133" s="47">
        <f t="shared" si="3"/>
        <v>104</v>
      </c>
      <c r="Q133" s="3"/>
    </row>
    <row r="134" spans="1:17">
      <c r="A134" s="45" t="s">
        <v>288</v>
      </c>
      <c r="B134" s="5">
        <v>0.443</v>
      </c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40">
        <v>94.9</v>
      </c>
      <c r="O134" s="40">
        <v>378</v>
      </c>
      <c r="P134" s="47">
        <f t="shared" si="3"/>
        <v>35872.200000000004</v>
      </c>
      <c r="Q134" s="3"/>
    </row>
    <row r="135" spans="1:17">
      <c r="A135" s="93"/>
      <c r="C135" t="s">
        <v>374</v>
      </c>
      <c r="I135" t="s">
        <v>99</v>
      </c>
      <c r="P135" s="67">
        <f>SUM(P112:P134)</f>
        <v>49151.231</v>
      </c>
      <c r="Q135" s="3"/>
    </row>
    <row r="136" spans="1:17">
      <c r="A136" s="93"/>
      <c r="C136" s="48" t="s">
        <v>100</v>
      </c>
      <c r="D136" s="48"/>
      <c r="E136" s="51"/>
      <c r="F136" s="48"/>
      <c r="G136" s="48"/>
      <c r="H136" s="48"/>
      <c r="I136" s="48" t="s">
        <v>99</v>
      </c>
      <c r="J136" s="48"/>
      <c r="M136" t="s">
        <v>99</v>
      </c>
      <c r="P136" s="13">
        <f>P135/O108</f>
        <v>229.67864953271027</v>
      </c>
      <c r="Q136" s="3"/>
    </row>
    <row r="137" spans="1:17" ht="18.75">
      <c r="C137" s="15"/>
      <c r="F137" s="16" t="s">
        <v>67</v>
      </c>
      <c r="G137" s="16"/>
      <c r="H137" s="17"/>
      <c r="I137" s="17"/>
      <c r="K137" s="17"/>
      <c r="P137" s="19"/>
      <c r="Q137" s="3"/>
    </row>
    <row r="138" spans="1:17" ht="23.25">
      <c r="C138" s="15"/>
      <c r="D138" s="15"/>
      <c r="E138" s="133" t="s">
        <v>368</v>
      </c>
      <c r="F138" s="16"/>
      <c r="G138" s="16"/>
      <c r="H138" s="16"/>
      <c r="I138" s="16"/>
      <c r="J138" s="17"/>
      <c r="K138" s="21"/>
      <c r="Q138" s="3"/>
    </row>
    <row r="139" spans="1:17" ht="18.75">
      <c r="D139" s="23" t="s">
        <v>70</v>
      </c>
      <c r="E139" s="23"/>
      <c r="F139" s="23"/>
      <c r="Q139" s="3"/>
    </row>
    <row r="140" spans="1:17">
      <c r="A140" s="53" t="s">
        <v>370</v>
      </c>
      <c r="L140" s="21"/>
      <c r="Q140" s="3"/>
    </row>
    <row r="141" spans="1:17">
      <c r="A141" s="24" t="s">
        <v>149</v>
      </c>
      <c r="C141" s="25"/>
      <c r="D141" s="28"/>
      <c r="E141" s="28" t="s">
        <v>6</v>
      </c>
      <c r="F141" s="27"/>
      <c r="G141" s="21"/>
      <c r="H141" s="21"/>
      <c r="I141" s="21"/>
      <c r="J141" s="21"/>
      <c r="K141" s="21"/>
      <c r="L141" s="21"/>
      <c r="M141" s="21"/>
      <c r="N141" s="21"/>
      <c r="O141" s="21"/>
      <c r="P141" s="19"/>
      <c r="Q141" s="3"/>
    </row>
    <row r="142" spans="1:17">
      <c r="A142" s="29" t="s">
        <v>76</v>
      </c>
      <c r="B142" s="20"/>
      <c r="C142" s="20"/>
      <c r="D142" s="27"/>
      <c r="E142" s="27"/>
      <c r="F142" s="27"/>
      <c r="G142" s="21"/>
      <c r="H142" s="21"/>
      <c r="I142" s="21"/>
      <c r="J142" s="21"/>
      <c r="K142" s="21"/>
      <c r="L142" s="21"/>
      <c r="M142" s="21"/>
      <c r="N142" s="21"/>
      <c r="O142" s="21"/>
      <c r="P142" s="19"/>
      <c r="Q142" s="3"/>
    </row>
    <row r="143" spans="1:17">
      <c r="A143" s="30"/>
      <c r="B143" s="29"/>
      <c r="C143" s="29"/>
      <c r="D143" s="21"/>
      <c r="E143" s="27"/>
      <c r="F143" s="27"/>
      <c r="G143" s="21"/>
      <c r="H143" s="21"/>
      <c r="I143" s="21"/>
      <c r="J143" s="21"/>
      <c r="K143" s="21"/>
      <c r="L143" s="145"/>
      <c r="M143" s="21"/>
      <c r="N143" s="21"/>
      <c r="O143">
        <v>140</v>
      </c>
      <c r="P143" s="19"/>
      <c r="Q143" s="3"/>
    </row>
    <row r="144" spans="1:17">
      <c r="A144" s="31" t="s">
        <v>77</v>
      </c>
      <c r="B144" s="33" t="s">
        <v>78</v>
      </c>
      <c r="C144" s="34"/>
      <c r="D144" s="34" t="s">
        <v>79</v>
      </c>
      <c r="E144" s="34"/>
      <c r="F144" s="34" t="s">
        <v>80</v>
      </c>
      <c r="G144" s="34" t="s">
        <v>81</v>
      </c>
      <c r="H144" s="34"/>
      <c r="I144" s="34"/>
      <c r="J144" s="34"/>
      <c r="K144" s="34" t="s">
        <v>82</v>
      </c>
      <c r="M144" s="34"/>
      <c r="N144" s="35" t="s">
        <v>83</v>
      </c>
      <c r="O144" s="36" t="s">
        <v>3</v>
      </c>
      <c r="P144" s="36" t="s">
        <v>9</v>
      </c>
      <c r="Q144" s="3"/>
    </row>
    <row r="145" spans="1:17">
      <c r="A145" s="5"/>
      <c r="B145" s="39" t="s">
        <v>85</v>
      </c>
      <c r="C145" s="37" t="s">
        <v>86</v>
      </c>
      <c r="D145" s="37" t="s">
        <v>87</v>
      </c>
      <c r="E145" s="37" t="s">
        <v>88</v>
      </c>
      <c r="F145" s="37"/>
      <c r="G145" s="37" t="s">
        <v>89</v>
      </c>
      <c r="H145" s="37" t="s">
        <v>90</v>
      </c>
      <c r="I145" s="37" t="s">
        <v>91</v>
      </c>
      <c r="J145" s="37" t="s">
        <v>92</v>
      </c>
      <c r="K145" s="37" t="s">
        <v>93</v>
      </c>
      <c r="L145" s="37" t="s">
        <v>94</v>
      </c>
      <c r="M145" s="37" t="s">
        <v>95</v>
      </c>
      <c r="N145" s="40"/>
      <c r="O145" s="4"/>
      <c r="P145" s="40"/>
      <c r="Q145" s="3"/>
    </row>
    <row r="146" spans="1:17">
      <c r="A146" s="31" t="s">
        <v>371</v>
      </c>
      <c r="B146" s="37">
        <v>250</v>
      </c>
      <c r="C146" s="37">
        <v>1.2</v>
      </c>
      <c r="D146" s="37">
        <v>4</v>
      </c>
      <c r="E146" s="37">
        <v>2.7</v>
      </c>
      <c r="F146" s="37">
        <v>260</v>
      </c>
      <c r="G146" s="37">
        <v>0.26</v>
      </c>
      <c r="H146" s="37">
        <v>40</v>
      </c>
      <c r="I146" s="37">
        <v>122</v>
      </c>
      <c r="J146" s="37">
        <v>128</v>
      </c>
      <c r="K146" s="37">
        <v>146</v>
      </c>
      <c r="L146" s="37">
        <v>56</v>
      </c>
      <c r="M146" s="37">
        <v>2</v>
      </c>
      <c r="N146" s="4"/>
      <c r="O146" s="46"/>
      <c r="P146" s="47"/>
      <c r="Q146" s="3"/>
    </row>
    <row r="147" spans="1:17">
      <c r="A147" s="45" t="s">
        <v>184</v>
      </c>
      <c r="B147" s="37">
        <v>100</v>
      </c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4">
        <v>14</v>
      </c>
      <c r="O147" s="46">
        <v>233.23</v>
      </c>
      <c r="P147" s="47">
        <f t="shared" ref="P147:P162" si="4">O147*N147</f>
        <v>3265.22</v>
      </c>
      <c r="Q147" s="3"/>
    </row>
    <row r="148" spans="1:17">
      <c r="A148" s="45" t="s">
        <v>55</v>
      </c>
      <c r="B148" s="37">
        <v>160</v>
      </c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4">
        <v>21</v>
      </c>
      <c r="O148" s="46">
        <v>39</v>
      </c>
      <c r="P148" s="47">
        <f t="shared" si="4"/>
        <v>819</v>
      </c>
      <c r="Q148" s="3"/>
    </row>
    <row r="149" spans="1:17">
      <c r="A149" s="45" t="s">
        <v>37</v>
      </c>
      <c r="B149" s="37">
        <v>10</v>
      </c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4">
        <v>1.3</v>
      </c>
      <c r="O149" s="46">
        <v>88</v>
      </c>
      <c r="P149" s="47">
        <f t="shared" si="4"/>
        <v>114.4</v>
      </c>
      <c r="Q149" s="3"/>
    </row>
    <row r="150" spans="1:17">
      <c r="A150" s="45" t="s">
        <v>58</v>
      </c>
      <c r="B150" s="37">
        <v>10</v>
      </c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4">
        <v>1</v>
      </c>
      <c r="O150" s="46">
        <v>30</v>
      </c>
      <c r="P150" s="47">
        <f t="shared" si="4"/>
        <v>30</v>
      </c>
      <c r="Q150" s="3"/>
    </row>
    <row r="151" spans="1:17">
      <c r="A151" s="45" t="s">
        <v>10</v>
      </c>
      <c r="B151" s="37">
        <v>1</v>
      </c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4">
        <v>1</v>
      </c>
      <c r="O151" s="46">
        <v>65</v>
      </c>
      <c r="P151" s="47">
        <f t="shared" si="4"/>
        <v>65</v>
      </c>
      <c r="Q151" s="3"/>
    </row>
    <row r="152" spans="1:17">
      <c r="A152" s="45" t="s">
        <v>31</v>
      </c>
      <c r="B152" s="37">
        <v>15</v>
      </c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4">
        <v>3</v>
      </c>
      <c r="O152" s="46">
        <v>79</v>
      </c>
      <c r="P152" s="47">
        <f t="shared" si="4"/>
        <v>237</v>
      </c>
      <c r="Q152" s="3"/>
    </row>
    <row r="153" spans="1:17">
      <c r="A153" s="45" t="s">
        <v>12</v>
      </c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4">
        <v>1</v>
      </c>
      <c r="O153" s="46">
        <v>30</v>
      </c>
      <c r="P153" s="47">
        <f t="shared" si="4"/>
        <v>30</v>
      </c>
      <c r="Q153" s="3"/>
    </row>
    <row r="154" spans="1:17">
      <c r="A154" s="31" t="s">
        <v>191</v>
      </c>
      <c r="B154" s="37">
        <v>70</v>
      </c>
      <c r="C154" s="37">
        <v>4.5999999999999996</v>
      </c>
      <c r="D154" s="37">
        <v>5.2</v>
      </c>
      <c r="E154" s="37">
        <v>7.2</v>
      </c>
      <c r="F154" s="37">
        <v>105</v>
      </c>
      <c r="G154" s="37">
        <v>1.5</v>
      </c>
      <c r="H154" s="37">
        <v>13.5</v>
      </c>
      <c r="I154" s="37">
        <v>51</v>
      </c>
      <c r="J154" s="37">
        <v>98</v>
      </c>
      <c r="K154" s="37">
        <v>52</v>
      </c>
      <c r="L154" s="37">
        <v>51</v>
      </c>
      <c r="M154" s="37">
        <v>2.25</v>
      </c>
      <c r="N154" s="4"/>
      <c r="O154" s="46"/>
      <c r="P154" s="47">
        <f t="shared" si="4"/>
        <v>0</v>
      </c>
      <c r="Q154" s="3"/>
    </row>
    <row r="155" spans="1:17">
      <c r="A155" s="45" t="s">
        <v>56</v>
      </c>
      <c r="B155" s="37">
        <v>43</v>
      </c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4">
        <v>5.14</v>
      </c>
      <c r="O155" s="46">
        <v>82.89</v>
      </c>
      <c r="P155" s="47">
        <f t="shared" si="4"/>
        <v>426.05459999999999</v>
      </c>
      <c r="Q155" s="3"/>
    </row>
    <row r="156" spans="1:17">
      <c r="A156" s="45" t="s">
        <v>37</v>
      </c>
      <c r="B156" s="37">
        <v>15</v>
      </c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4">
        <v>1.2</v>
      </c>
      <c r="O156" s="46">
        <v>88</v>
      </c>
      <c r="P156" s="47">
        <f t="shared" si="4"/>
        <v>105.6</v>
      </c>
      <c r="Q156" s="3"/>
    </row>
    <row r="157" spans="1:17">
      <c r="A157" s="45" t="s">
        <v>58</v>
      </c>
      <c r="B157" s="37">
        <v>10</v>
      </c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4">
        <v>0.3</v>
      </c>
      <c r="O157" s="46">
        <v>30</v>
      </c>
      <c r="P157" s="47">
        <f t="shared" si="4"/>
        <v>9</v>
      </c>
      <c r="Q157" s="3"/>
    </row>
    <row r="158" spans="1:17">
      <c r="A158" s="44" t="s">
        <v>34</v>
      </c>
      <c r="B158" s="31">
        <v>30</v>
      </c>
      <c r="C158" s="37">
        <v>0.6</v>
      </c>
      <c r="D158" s="37"/>
      <c r="E158" s="37">
        <v>15.5</v>
      </c>
      <c r="F158" s="37"/>
      <c r="G158" s="37">
        <v>0.04</v>
      </c>
      <c r="H158" s="37"/>
      <c r="I158" s="37">
        <v>0.24</v>
      </c>
      <c r="J158" s="37">
        <v>0.8</v>
      </c>
      <c r="K158" s="37">
        <v>24</v>
      </c>
      <c r="L158" s="37"/>
      <c r="M158" s="37">
        <v>22</v>
      </c>
      <c r="N158" s="52"/>
      <c r="O158" s="46"/>
      <c r="P158" s="47">
        <f t="shared" si="4"/>
        <v>0</v>
      </c>
      <c r="Q158" s="3"/>
    </row>
    <row r="159" spans="1:17">
      <c r="A159" s="45" t="s">
        <v>34</v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4">
        <v>12</v>
      </c>
      <c r="O159" s="61">
        <v>26</v>
      </c>
      <c r="P159" s="47">
        <f t="shared" si="4"/>
        <v>312</v>
      </c>
      <c r="Q159" s="3"/>
    </row>
    <row r="160" spans="1:17">
      <c r="A160" s="44" t="s">
        <v>372</v>
      </c>
      <c r="B160" s="37">
        <v>200</v>
      </c>
      <c r="C160" s="37">
        <v>0.6</v>
      </c>
      <c r="D160" s="37"/>
      <c r="E160" s="37">
        <v>30.1</v>
      </c>
      <c r="F160" s="37">
        <v>130</v>
      </c>
      <c r="G160" s="37">
        <v>0.04</v>
      </c>
      <c r="H160" s="37"/>
      <c r="I160" s="37">
        <v>0.05</v>
      </c>
      <c r="J160" s="37">
        <v>135</v>
      </c>
      <c r="K160" s="37">
        <v>46</v>
      </c>
      <c r="L160" s="37"/>
      <c r="M160" s="37">
        <v>0.5</v>
      </c>
      <c r="N160" s="40"/>
      <c r="O160" s="40"/>
      <c r="P160" s="47">
        <f t="shared" si="4"/>
        <v>0</v>
      </c>
      <c r="Q160" s="3"/>
    </row>
    <row r="161" spans="1:17">
      <c r="A161" s="45" t="s">
        <v>113</v>
      </c>
      <c r="B161" s="5">
        <v>20</v>
      </c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40">
        <v>2.0499999999999998</v>
      </c>
      <c r="O161" s="40">
        <v>218.42</v>
      </c>
      <c r="P161" s="47">
        <f t="shared" si="4"/>
        <v>447.76099999999991</v>
      </c>
      <c r="Q161" s="3"/>
    </row>
    <row r="162" spans="1:17">
      <c r="A162" s="45" t="s">
        <v>373</v>
      </c>
      <c r="B162" s="5">
        <v>20</v>
      </c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40">
        <v>2.8</v>
      </c>
      <c r="O162" s="40">
        <v>65</v>
      </c>
      <c r="P162" s="47">
        <f t="shared" si="4"/>
        <v>182</v>
      </c>
      <c r="Q162" s="3"/>
    </row>
    <row r="163" spans="1:17">
      <c r="A163" s="93"/>
      <c r="C163" t="s">
        <v>374</v>
      </c>
      <c r="I163" t="s">
        <v>99</v>
      </c>
      <c r="P163" s="67">
        <f>SUM(P147:P162)</f>
        <v>6043.0356000000002</v>
      </c>
      <c r="Q163" s="3"/>
    </row>
    <row r="164" spans="1:17">
      <c r="A164" s="93"/>
      <c r="C164" s="48" t="s">
        <v>100</v>
      </c>
      <c r="D164" s="48"/>
      <c r="E164" s="51"/>
      <c r="F164" s="48"/>
      <c r="G164" s="48"/>
      <c r="H164" s="48"/>
      <c r="I164" s="48" t="s">
        <v>99</v>
      </c>
      <c r="J164" s="48"/>
      <c r="M164" t="s">
        <v>99</v>
      </c>
      <c r="P164" s="87">
        <f>P163/O143</f>
        <v>43.164540000000002</v>
      </c>
      <c r="Q164" s="3"/>
    </row>
    <row r="165" spans="1:17" ht="18.75">
      <c r="C165" s="15"/>
      <c r="F165" s="16" t="s">
        <v>67</v>
      </c>
      <c r="G165" s="16"/>
      <c r="H165" s="17"/>
      <c r="I165" s="17"/>
      <c r="K165" s="17"/>
      <c r="P165" s="19"/>
      <c r="Q165" s="3"/>
    </row>
    <row r="166" spans="1:17" ht="23.25">
      <c r="C166" s="15"/>
      <c r="D166" s="15"/>
      <c r="E166" s="133" t="s">
        <v>375</v>
      </c>
      <c r="F166" s="16"/>
      <c r="G166" s="16"/>
      <c r="H166" s="16"/>
      <c r="I166" s="16" t="s">
        <v>328</v>
      </c>
      <c r="J166" s="17"/>
      <c r="K166" s="21"/>
      <c r="Q166" s="3"/>
    </row>
    <row r="167" spans="1:17" ht="18.75">
      <c r="D167" s="23" t="s">
        <v>70</v>
      </c>
      <c r="E167" s="23"/>
      <c r="F167" s="23"/>
      <c r="Q167" s="3"/>
    </row>
    <row r="168" spans="1:17">
      <c r="A168" s="53" t="s">
        <v>370</v>
      </c>
      <c r="L168" s="21"/>
      <c r="Q168" s="3"/>
    </row>
    <row r="169" spans="1:17">
      <c r="A169" s="24" t="s">
        <v>149</v>
      </c>
      <c r="C169" s="25"/>
      <c r="D169" s="28"/>
      <c r="E169" s="28" t="s">
        <v>7</v>
      </c>
      <c r="F169" s="27"/>
      <c r="G169" s="21"/>
      <c r="H169" s="21"/>
      <c r="I169" s="21"/>
      <c r="J169" s="21"/>
      <c r="K169" s="21"/>
      <c r="L169" s="21"/>
      <c r="M169" s="21"/>
      <c r="N169" s="21"/>
      <c r="O169" s="21"/>
      <c r="P169" s="19"/>
      <c r="Q169" s="3"/>
    </row>
    <row r="170" spans="1:17">
      <c r="A170" s="29" t="s">
        <v>76</v>
      </c>
      <c r="B170" s="20"/>
      <c r="C170" s="20"/>
      <c r="D170" s="27"/>
      <c r="E170" s="27"/>
      <c r="F170" s="27"/>
      <c r="G170" s="21"/>
      <c r="H170" s="21"/>
      <c r="I170" s="21"/>
      <c r="J170" s="21"/>
      <c r="K170" s="21"/>
      <c r="L170" s="21"/>
      <c r="M170" s="21"/>
      <c r="N170" s="21"/>
      <c r="O170" s="21"/>
      <c r="P170" s="19"/>
      <c r="Q170" s="3"/>
    </row>
    <row r="171" spans="1:17">
      <c r="A171" s="30"/>
      <c r="B171" s="29"/>
      <c r="C171" s="29"/>
      <c r="D171" s="21"/>
      <c r="E171" s="27"/>
      <c r="F171" s="27"/>
      <c r="G171" s="21"/>
      <c r="H171" s="21"/>
      <c r="I171" s="21"/>
      <c r="J171" s="21"/>
      <c r="K171" s="21"/>
      <c r="L171" s="145"/>
      <c r="M171" s="21"/>
      <c r="N171" s="21"/>
      <c r="P171" s="19"/>
      <c r="Q171" s="3"/>
    </row>
    <row r="172" spans="1:17">
      <c r="A172" s="31" t="s">
        <v>77</v>
      </c>
      <c r="B172" s="33" t="s">
        <v>78</v>
      </c>
      <c r="C172" s="34"/>
      <c r="D172" s="34" t="s">
        <v>79</v>
      </c>
      <c r="E172" s="34"/>
      <c r="F172" s="34" t="s">
        <v>80</v>
      </c>
      <c r="G172" s="34" t="s">
        <v>81</v>
      </c>
      <c r="H172" s="34"/>
      <c r="I172" s="34"/>
      <c r="J172" s="34"/>
      <c r="K172" s="34" t="s">
        <v>82</v>
      </c>
      <c r="M172" s="34"/>
      <c r="N172" s="35" t="s">
        <v>83</v>
      </c>
      <c r="O172" s="36" t="s">
        <v>3</v>
      </c>
      <c r="P172" s="36" t="s">
        <v>9</v>
      </c>
      <c r="Q172" s="3"/>
    </row>
    <row r="173" spans="1:17">
      <c r="A173" s="5"/>
      <c r="B173" s="39" t="s">
        <v>85</v>
      </c>
      <c r="C173" s="37" t="s">
        <v>86</v>
      </c>
      <c r="D173" s="37" t="s">
        <v>87</v>
      </c>
      <c r="E173" s="37" t="s">
        <v>88</v>
      </c>
      <c r="F173" s="37"/>
      <c r="G173" s="37" t="s">
        <v>89</v>
      </c>
      <c r="H173" s="37" t="s">
        <v>90</v>
      </c>
      <c r="I173" s="37" t="s">
        <v>91</v>
      </c>
      <c r="J173" s="37" t="s">
        <v>92</v>
      </c>
      <c r="K173" s="37" t="s">
        <v>93</v>
      </c>
      <c r="L173" s="37" t="s">
        <v>94</v>
      </c>
      <c r="M173" s="37" t="s">
        <v>95</v>
      </c>
      <c r="N173" s="40"/>
      <c r="O173" s="4"/>
      <c r="P173" s="40"/>
      <c r="Q173" s="3"/>
    </row>
    <row r="174" spans="1:17">
      <c r="A174" s="31" t="s">
        <v>371</v>
      </c>
      <c r="B174" s="37">
        <v>250</v>
      </c>
      <c r="C174" s="37">
        <v>1.2</v>
      </c>
      <c r="D174" s="37">
        <v>4</v>
      </c>
      <c r="E174" s="37">
        <v>2.7</v>
      </c>
      <c r="F174" s="37">
        <v>260</v>
      </c>
      <c r="G174" s="37">
        <v>0.26</v>
      </c>
      <c r="H174" s="37">
        <v>40</v>
      </c>
      <c r="I174" s="37">
        <v>122</v>
      </c>
      <c r="J174" s="37">
        <v>128</v>
      </c>
      <c r="K174" s="37">
        <v>146</v>
      </c>
      <c r="L174" s="37">
        <v>56</v>
      </c>
      <c r="M174" s="37">
        <v>2</v>
      </c>
      <c r="N174" s="4"/>
      <c r="O174" s="46"/>
      <c r="P174" s="47"/>
      <c r="Q174" s="3"/>
    </row>
    <row r="175" spans="1:17">
      <c r="A175" s="45" t="s">
        <v>184</v>
      </c>
      <c r="B175" s="37">
        <v>100</v>
      </c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4">
        <v>4.5</v>
      </c>
      <c r="O175" s="46">
        <v>233.23</v>
      </c>
      <c r="P175" s="47">
        <f t="shared" ref="P175:P186" si="5">O175*N175</f>
        <v>1049.5349999999999</v>
      </c>
      <c r="Q175" s="3"/>
    </row>
    <row r="176" spans="1:17">
      <c r="A176" s="45" t="s">
        <v>55</v>
      </c>
      <c r="B176" s="37">
        <v>160</v>
      </c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4">
        <v>8</v>
      </c>
      <c r="O176" s="46">
        <v>39</v>
      </c>
      <c r="P176" s="47">
        <f t="shared" si="5"/>
        <v>312</v>
      </c>
      <c r="Q176" s="3"/>
    </row>
    <row r="177" spans="1:17">
      <c r="A177" s="45" t="s">
        <v>37</v>
      </c>
      <c r="B177" s="37">
        <v>10</v>
      </c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4">
        <v>0.1</v>
      </c>
      <c r="O177" s="46">
        <v>88</v>
      </c>
      <c r="P177" s="47">
        <f t="shared" si="5"/>
        <v>8.8000000000000007</v>
      </c>
      <c r="Q177" s="3"/>
    </row>
    <row r="178" spans="1:17">
      <c r="A178" s="45" t="s">
        <v>58</v>
      </c>
      <c r="B178" s="37">
        <v>10</v>
      </c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4">
        <v>0.1</v>
      </c>
      <c r="O178" s="46">
        <v>30</v>
      </c>
      <c r="P178" s="47">
        <f t="shared" si="5"/>
        <v>3</v>
      </c>
      <c r="Q178" s="3"/>
    </row>
    <row r="179" spans="1:17">
      <c r="A179" s="45" t="s">
        <v>10</v>
      </c>
      <c r="B179" s="37">
        <v>1</v>
      </c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4"/>
      <c r="O179" s="46">
        <v>65</v>
      </c>
      <c r="P179" s="47">
        <f t="shared" si="5"/>
        <v>0</v>
      </c>
      <c r="Q179" s="3"/>
    </row>
    <row r="180" spans="1:17">
      <c r="A180" s="45" t="s">
        <v>31</v>
      </c>
      <c r="B180" s="37">
        <v>15</v>
      </c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4"/>
      <c r="O180" s="46">
        <v>79</v>
      </c>
      <c r="P180" s="47">
        <f t="shared" si="5"/>
        <v>0</v>
      </c>
      <c r="Q180" s="3"/>
    </row>
    <row r="181" spans="1:17">
      <c r="A181" s="45" t="s">
        <v>12</v>
      </c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4"/>
      <c r="O181" s="46">
        <v>30</v>
      </c>
      <c r="P181" s="47">
        <f t="shared" si="5"/>
        <v>0</v>
      </c>
      <c r="Q181" s="3"/>
    </row>
    <row r="182" spans="1:17">
      <c r="A182" s="44" t="s">
        <v>34</v>
      </c>
      <c r="B182" s="31">
        <v>30</v>
      </c>
      <c r="C182" s="37">
        <v>0.6</v>
      </c>
      <c r="D182" s="37"/>
      <c r="E182" s="37">
        <v>15.5</v>
      </c>
      <c r="F182" s="37"/>
      <c r="G182" s="37">
        <v>0.04</v>
      </c>
      <c r="H182" s="37"/>
      <c r="I182" s="37">
        <v>0.24</v>
      </c>
      <c r="J182" s="37">
        <v>0.8</v>
      </c>
      <c r="K182" s="37">
        <v>24</v>
      </c>
      <c r="L182" s="37"/>
      <c r="M182" s="37">
        <v>22</v>
      </c>
      <c r="N182" s="52"/>
      <c r="O182" s="46"/>
      <c r="P182" s="47">
        <f t="shared" si="5"/>
        <v>0</v>
      </c>
      <c r="Q182" s="3"/>
    </row>
    <row r="183" spans="1:17">
      <c r="A183" s="45" t="s">
        <v>34</v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4">
        <v>3</v>
      </c>
      <c r="O183" s="61">
        <v>26</v>
      </c>
      <c r="P183" s="47">
        <f t="shared" si="5"/>
        <v>78</v>
      </c>
      <c r="Q183" s="3"/>
    </row>
    <row r="184" spans="1:17">
      <c r="A184" s="44" t="s">
        <v>108</v>
      </c>
      <c r="B184" s="37">
        <v>200</v>
      </c>
      <c r="C184" s="37">
        <v>0.6</v>
      </c>
      <c r="D184" s="37"/>
      <c r="E184" s="37">
        <v>30.1</v>
      </c>
      <c r="F184" s="37">
        <v>130</v>
      </c>
      <c r="G184" s="37">
        <v>0.04</v>
      </c>
      <c r="H184" s="37"/>
      <c r="I184" s="37">
        <v>0.05</v>
      </c>
      <c r="J184" s="37">
        <v>135</v>
      </c>
      <c r="K184" s="37">
        <v>46</v>
      </c>
      <c r="L184" s="37"/>
      <c r="M184" s="37">
        <v>0.5</v>
      </c>
      <c r="N184" s="40"/>
      <c r="O184" s="40"/>
      <c r="P184" s="47">
        <f t="shared" si="5"/>
        <v>0</v>
      </c>
      <c r="Q184" s="3"/>
    </row>
    <row r="185" spans="1:17">
      <c r="A185" s="45" t="s">
        <v>109</v>
      </c>
      <c r="B185" s="5">
        <v>20</v>
      </c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40"/>
      <c r="O185" s="40">
        <v>118</v>
      </c>
      <c r="P185" s="47">
        <f t="shared" si="5"/>
        <v>0</v>
      </c>
      <c r="Q185" s="3"/>
    </row>
    <row r="186" spans="1:17">
      <c r="A186" s="45" t="s">
        <v>31</v>
      </c>
      <c r="B186" s="5">
        <v>20</v>
      </c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40">
        <v>1</v>
      </c>
      <c r="O186" s="40">
        <v>79</v>
      </c>
      <c r="P186" s="47">
        <f t="shared" si="5"/>
        <v>79</v>
      </c>
      <c r="Q186" s="3"/>
    </row>
    <row r="187" spans="1:17">
      <c r="A187" s="93"/>
      <c r="C187" t="s">
        <v>374</v>
      </c>
      <c r="I187" t="s">
        <v>99</v>
      </c>
      <c r="P187" s="67">
        <f>SUM(P175:P186)</f>
        <v>1530.3349999999998</v>
      </c>
      <c r="Q187" s="3"/>
    </row>
    <row r="188" spans="1:17">
      <c r="A188" s="93"/>
      <c r="C188" s="48" t="s">
        <v>100</v>
      </c>
      <c r="D188" s="48"/>
      <c r="E188" s="51"/>
      <c r="F188" s="48"/>
      <c r="G188" s="48"/>
      <c r="H188" s="48"/>
      <c r="I188" s="48" t="s">
        <v>99</v>
      </c>
      <c r="J188" s="48"/>
      <c r="M188" t="s">
        <v>99</v>
      </c>
      <c r="P188" s="13"/>
      <c r="Q188" s="3"/>
    </row>
    <row r="189" spans="1:17" ht="18.75">
      <c r="C189" s="15"/>
      <c r="F189" s="16" t="s">
        <v>67</v>
      </c>
      <c r="G189" s="16"/>
      <c r="H189" s="17"/>
      <c r="I189" s="17"/>
      <c r="K189" s="17"/>
      <c r="P189" s="19"/>
      <c r="Q189" s="3"/>
    </row>
    <row r="190" spans="1:17" ht="23.25">
      <c r="C190" s="15"/>
      <c r="D190" s="15"/>
      <c r="E190" s="133" t="s">
        <v>376</v>
      </c>
      <c r="F190" s="16"/>
      <c r="G190" s="16"/>
      <c r="H190" s="16" t="s">
        <v>377</v>
      </c>
      <c r="I190" s="16"/>
      <c r="J190" s="17"/>
      <c r="K190" s="21"/>
      <c r="Q190" s="3"/>
    </row>
    <row r="191" spans="1:17" ht="18.75">
      <c r="D191" s="23" t="s">
        <v>70</v>
      </c>
      <c r="E191" s="23"/>
      <c r="F191" s="23"/>
      <c r="Q191" s="3"/>
    </row>
    <row r="192" spans="1:17">
      <c r="A192" s="53" t="s">
        <v>378</v>
      </c>
      <c r="L192" s="21"/>
      <c r="Q192" s="3"/>
    </row>
    <row r="193" spans="1:17">
      <c r="A193" s="24" t="s">
        <v>149</v>
      </c>
      <c r="C193" s="25"/>
      <c r="D193" s="28"/>
      <c r="E193" s="28" t="s">
        <v>75</v>
      </c>
      <c r="F193" s="27"/>
      <c r="G193" s="21"/>
      <c r="H193" s="21"/>
      <c r="I193" s="21"/>
      <c r="J193" s="21"/>
      <c r="K193" s="21"/>
      <c r="L193" s="21"/>
      <c r="M193" s="21"/>
      <c r="N193" s="21"/>
      <c r="O193" s="21"/>
      <c r="P193" s="19"/>
      <c r="Q193" s="3"/>
    </row>
    <row r="194" spans="1:17">
      <c r="A194" s="29" t="s">
        <v>76</v>
      </c>
      <c r="B194" s="20"/>
      <c r="C194" s="20"/>
      <c r="D194" s="27"/>
      <c r="E194" s="27"/>
      <c r="F194" s="27"/>
      <c r="G194" s="21"/>
      <c r="H194" s="21"/>
      <c r="I194" s="21"/>
      <c r="J194" s="21"/>
      <c r="K194" s="21"/>
      <c r="L194" s="21"/>
      <c r="M194" s="21"/>
      <c r="N194" s="21"/>
      <c r="O194" s="21"/>
      <c r="P194" s="19"/>
      <c r="Q194" s="3"/>
    </row>
    <row r="195" spans="1:17">
      <c r="A195" s="30"/>
      <c r="B195" s="29"/>
      <c r="C195" s="29"/>
      <c r="D195" s="21"/>
      <c r="E195" s="27"/>
      <c r="F195" s="27"/>
      <c r="G195" s="21"/>
      <c r="H195" s="21"/>
      <c r="I195" s="21"/>
      <c r="J195" s="21"/>
      <c r="K195" s="21"/>
      <c r="L195" s="145"/>
      <c r="M195" s="21"/>
      <c r="N195" s="21"/>
      <c r="O195">
        <v>214</v>
      </c>
      <c r="P195" s="19"/>
      <c r="Q195" s="3"/>
    </row>
    <row r="196" spans="1:17">
      <c r="A196" s="31" t="s">
        <v>77</v>
      </c>
      <c r="B196" s="33" t="s">
        <v>78</v>
      </c>
      <c r="C196" s="34"/>
      <c r="D196" s="34" t="s">
        <v>79</v>
      </c>
      <c r="E196" s="34"/>
      <c r="F196" s="34" t="s">
        <v>80</v>
      </c>
      <c r="G196" s="34" t="s">
        <v>81</v>
      </c>
      <c r="H196" s="34"/>
      <c r="I196" s="34"/>
      <c r="J196" s="34"/>
      <c r="K196" s="34" t="s">
        <v>82</v>
      </c>
      <c r="M196" s="34"/>
      <c r="N196" s="35" t="s">
        <v>83</v>
      </c>
      <c r="O196" s="36" t="s">
        <v>3</v>
      </c>
      <c r="P196" s="36" t="s">
        <v>9</v>
      </c>
      <c r="Q196" s="3"/>
    </row>
    <row r="197" spans="1:17">
      <c r="A197" s="5"/>
      <c r="B197" s="39" t="s">
        <v>85</v>
      </c>
      <c r="C197" s="37" t="s">
        <v>86</v>
      </c>
      <c r="D197" s="37" t="s">
        <v>87</v>
      </c>
      <c r="E197" s="37" t="s">
        <v>88</v>
      </c>
      <c r="F197" s="37"/>
      <c r="G197" s="37" t="s">
        <v>89</v>
      </c>
      <c r="H197" s="37" t="s">
        <v>90</v>
      </c>
      <c r="I197" s="37" t="s">
        <v>91</v>
      </c>
      <c r="J197" s="37" t="s">
        <v>92</v>
      </c>
      <c r="K197" s="37" t="s">
        <v>93</v>
      </c>
      <c r="L197" s="37" t="s">
        <v>94</v>
      </c>
      <c r="M197" s="37" t="s">
        <v>95</v>
      </c>
      <c r="N197" s="40"/>
      <c r="O197" s="4"/>
      <c r="P197" s="40"/>
      <c r="Q197" s="3"/>
    </row>
    <row r="198" spans="1:17">
      <c r="A198" s="31" t="s">
        <v>307</v>
      </c>
      <c r="B198" s="37">
        <v>250</v>
      </c>
      <c r="C198" s="37">
        <v>1.2</v>
      </c>
      <c r="D198" s="37">
        <v>4</v>
      </c>
      <c r="E198" s="37">
        <v>2.7</v>
      </c>
      <c r="F198" s="37">
        <v>260</v>
      </c>
      <c r="G198" s="37">
        <v>0.26</v>
      </c>
      <c r="H198" s="37">
        <v>40</v>
      </c>
      <c r="I198" s="37">
        <v>122</v>
      </c>
      <c r="J198" s="37">
        <v>128</v>
      </c>
      <c r="K198" s="37">
        <v>146</v>
      </c>
      <c r="L198" s="37">
        <v>56</v>
      </c>
      <c r="M198" s="37">
        <v>2</v>
      </c>
      <c r="N198" s="4"/>
      <c r="O198" s="46"/>
      <c r="P198" s="47"/>
      <c r="Q198" s="3"/>
    </row>
    <row r="199" spans="1:17">
      <c r="A199" s="45" t="s">
        <v>307</v>
      </c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4">
        <v>36.28</v>
      </c>
      <c r="O199" s="46">
        <v>340</v>
      </c>
      <c r="P199" s="47">
        <f t="shared" ref="P199:P213" si="6">O199*N199</f>
        <v>12335.2</v>
      </c>
      <c r="Q199" s="3"/>
    </row>
    <row r="200" spans="1:17">
      <c r="A200" s="45" t="s">
        <v>10</v>
      </c>
      <c r="B200" s="37">
        <v>1</v>
      </c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4">
        <v>2</v>
      </c>
      <c r="O200" s="46">
        <v>65</v>
      </c>
      <c r="P200" s="47">
        <f t="shared" si="6"/>
        <v>130</v>
      </c>
      <c r="Q200" s="3"/>
    </row>
    <row r="201" spans="1:17">
      <c r="A201" s="45" t="s">
        <v>51</v>
      </c>
      <c r="B201" s="37">
        <v>1</v>
      </c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4">
        <v>1</v>
      </c>
      <c r="O201" s="46">
        <v>47</v>
      </c>
      <c r="P201" s="47">
        <f t="shared" si="6"/>
        <v>47</v>
      </c>
      <c r="Q201" s="3"/>
    </row>
    <row r="202" spans="1:17">
      <c r="A202" s="45" t="s">
        <v>17</v>
      </c>
      <c r="B202" s="37">
        <v>1</v>
      </c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4">
        <v>1</v>
      </c>
      <c r="O202" s="46">
        <v>23.87</v>
      </c>
      <c r="P202" s="47">
        <f t="shared" si="6"/>
        <v>23.87</v>
      </c>
      <c r="Q202" s="3"/>
    </row>
    <row r="203" spans="1:17">
      <c r="A203" s="31" t="s">
        <v>379</v>
      </c>
      <c r="B203" s="37">
        <v>70</v>
      </c>
      <c r="C203" s="37">
        <v>4.5999999999999996</v>
      </c>
      <c r="D203" s="37">
        <v>5.2</v>
      </c>
      <c r="E203" s="37">
        <v>7.2</v>
      </c>
      <c r="F203" s="37">
        <v>105</v>
      </c>
      <c r="G203" s="37">
        <v>1.5</v>
      </c>
      <c r="H203" s="37">
        <v>13.5</v>
      </c>
      <c r="I203" s="37">
        <v>51</v>
      </c>
      <c r="J203" s="37">
        <v>98</v>
      </c>
      <c r="K203" s="37">
        <v>52</v>
      </c>
      <c r="L203" s="37">
        <v>51</v>
      </c>
      <c r="M203" s="37">
        <v>2.25</v>
      </c>
      <c r="N203" s="4"/>
      <c r="O203" s="46"/>
      <c r="P203" s="47">
        <f t="shared" si="6"/>
        <v>0</v>
      </c>
      <c r="Q203" s="3"/>
    </row>
    <row r="204" spans="1:17">
      <c r="A204" s="45" t="s">
        <v>380</v>
      </c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4">
        <v>10</v>
      </c>
      <c r="O204" s="46">
        <v>47.62</v>
      </c>
      <c r="P204" s="47">
        <f t="shared" si="6"/>
        <v>476.2</v>
      </c>
      <c r="Q204" s="3"/>
    </row>
    <row r="205" spans="1:17">
      <c r="A205" s="45" t="s">
        <v>58</v>
      </c>
      <c r="B205" s="37">
        <v>10</v>
      </c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4">
        <v>0.5</v>
      </c>
      <c r="O205" s="46">
        <v>30</v>
      </c>
      <c r="P205" s="47">
        <f t="shared" si="6"/>
        <v>15</v>
      </c>
      <c r="Q205" s="3"/>
    </row>
    <row r="206" spans="1:17">
      <c r="A206" s="44" t="s">
        <v>34</v>
      </c>
      <c r="B206" s="31">
        <v>40</v>
      </c>
      <c r="C206" s="37">
        <v>0.6</v>
      </c>
      <c r="D206" s="37"/>
      <c r="E206" s="37">
        <v>15.5</v>
      </c>
      <c r="F206" s="37"/>
      <c r="G206" s="37">
        <v>0.04</v>
      </c>
      <c r="H206" s="37"/>
      <c r="I206" s="37">
        <v>0.24</v>
      </c>
      <c r="J206" s="37">
        <v>0.8</v>
      </c>
      <c r="K206" s="37">
        <v>24</v>
      </c>
      <c r="L206" s="37"/>
      <c r="M206" s="37">
        <v>22</v>
      </c>
      <c r="N206" s="52"/>
      <c r="O206" s="46"/>
      <c r="P206" s="47">
        <f t="shared" si="6"/>
        <v>0</v>
      </c>
      <c r="Q206" s="3"/>
    </row>
    <row r="207" spans="1:17">
      <c r="A207" s="45" t="s">
        <v>34</v>
      </c>
      <c r="B207" s="5">
        <v>30</v>
      </c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4">
        <v>15</v>
      </c>
      <c r="O207" s="61">
        <v>26</v>
      </c>
      <c r="P207" s="47">
        <f t="shared" si="6"/>
        <v>390</v>
      </c>
      <c r="Q207" s="3"/>
    </row>
    <row r="208" spans="1:17">
      <c r="A208" s="45" t="s">
        <v>121</v>
      </c>
      <c r="B208" s="5">
        <v>10</v>
      </c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4">
        <v>2.14</v>
      </c>
      <c r="O208" s="61">
        <v>540</v>
      </c>
      <c r="P208" s="47">
        <f t="shared" si="6"/>
        <v>1155.6000000000001</v>
      </c>
      <c r="Q208" s="3"/>
    </row>
    <row r="209" spans="1:17">
      <c r="A209" s="44" t="s">
        <v>54</v>
      </c>
      <c r="B209" s="37">
        <v>200</v>
      </c>
      <c r="C209" s="37">
        <v>0.6</v>
      </c>
      <c r="D209" s="37"/>
      <c r="E209" s="37">
        <v>30.1</v>
      </c>
      <c r="F209" s="37">
        <v>130</v>
      </c>
      <c r="G209" s="37">
        <v>0.04</v>
      </c>
      <c r="H209" s="37"/>
      <c r="I209" s="37">
        <v>0.05</v>
      </c>
      <c r="J209" s="37">
        <v>135</v>
      </c>
      <c r="K209" s="37">
        <v>46</v>
      </c>
      <c r="L209" s="37"/>
      <c r="M209" s="37">
        <v>0.5</v>
      </c>
      <c r="N209" s="40"/>
      <c r="O209" s="40"/>
      <c r="P209" s="47">
        <f t="shared" si="6"/>
        <v>0</v>
      </c>
      <c r="Q209" s="3"/>
    </row>
    <row r="210" spans="1:17">
      <c r="A210" s="45" t="s">
        <v>54</v>
      </c>
      <c r="B210" s="5">
        <v>200</v>
      </c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40">
        <v>86</v>
      </c>
      <c r="O210" s="40">
        <v>69.63</v>
      </c>
      <c r="P210" s="47">
        <f t="shared" si="6"/>
        <v>5988.1799999999994</v>
      </c>
      <c r="Q210" s="3"/>
    </row>
    <row r="211" spans="1:17">
      <c r="A211" s="45" t="s">
        <v>61</v>
      </c>
      <c r="B211" s="5">
        <v>230</v>
      </c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40">
        <v>62.3</v>
      </c>
      <c r="O211" s="40">
        <v>190</v>
      </c>
      <c r="P211" s="47">
        <f t="shared" si="6"/>
        <v>11837</v>
      </c>
      <c r="Q211" s="3"/>
    </row>
    <row r="212" spans="1:17">
      <c r="A212" s="45" t="s">
        <v>106</v>
      </c>
      <c r="B212" s="5">
        <v>320</v>
      </c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40">
        <v>60</v>
      </c>
      <c r="O212" s="40">
        <v>135</v>
      </c>
      <c r="P212" s="47">
        <f t="shared" si="6"/>
        <v>8100</v>
      </c>
      <c r="Q212" s="3"/>
    </row>
    <row r="213" spans="1:17">
      <c r="A213" s="45" t="s">
        <v>206</v>
      </c>
      <c r="B213" s="5">
        <v>100</v>
      </c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40">
        <v>225</v>
      </c>
      <c r="O213" s="40">
        <v>50</v>
      </c>
      <c r="P213" s="47">
        <f t="shared" si="6"/>
        <v>11250</v>
      </c>
      <c r="Q213" s="3"/>
    </row>
    <row r="214" spans="1:17">
      <c r="A214" s="93"/>
      <c r="C214" t="s">
        <v>374</v>
      </c>
      <c r="I214" t="s">
        <v>99</v>
      </c>
      <c r="P214" s="67">
        <f>SUM(P199:P213)</f>
        <v>51748.05</v>
      </c>
      <c r="Q214" s="3"/>
    </row>
    <row r="215" spans="1:17">
      <c r="A215" s="93"/>
      <c r="C215" s="48" t="s">
        <v>100</v>
      </c>
      <c r="D215" s="48"/>
      <c r="E215" s="51"/>
      <c r="F215" s="48"/>
      <c r="G215" s="48"/>
      <c r="H215" s="48"/>
      <c r="I215" s="48" t="s">
        <v>99</v>
      </c>
      <c r="J215" s="48"/>
      <c r="M215" t="s">
        <v>99</v>
      </c>
      <c r="P215" s="13">
        <f>P214/O195</f>
        <v>241.81331775700937</v>
      </c>
      <c r="Q215" s="3"/>
    </row>
    <row r="216" spans="1:17" ht="18.75">
      <c r="C216" s="15"/>
      <c r="F216" s="16" t="s">
        <v>67</v>
      </c>
      <c r="G216" s="16"/>
      <c r="H216" s="17"/>
      <c r="I216" s="17"/>
      <c r="K216" s="17"/>
      <c r="P216" s="19"/>
      <c r="Q216" s="3"/>
    </row>
    <row r="217" spans="1:17" ht="23.25">
      <c r="C217" s="15"/>
      <c r="D217" s="15"/>
      <c r="E217" s="133" t="s">
        <v>376</v>
      </c>
      <c r="F217" s="16"/>
      <c r="G217" s="16"/>
      <c r="H217" s="16" t="s">
        <v>377</v>
      </c>
      <c r="I217" s="16"/>
      <c r="J217" s="17"/>
      <c r="K217" s="21"/>
      <c r="Q217" s="3"/>
    </row>
    <row r="218" spans="1:17" ht="18.75">
      <c r="D218" s="23" t="s">
        <v>70</v>
      </c>
      <c r="E218" s="23"/>
      <c r="F218" s="23"/>
      <c r="Q218" s="3"/>
    </row>
    <row r="219" spans="1:17">
      <c r="A219" s="53" t="s">
        <v>378</v>
      </c>
      <c r="L219" s="21"/>
      <c r="Q219" s="3"/>
    </row>
    <row r="220" spans="1:17">
      <c r="A220" s="24" t="s">
        <v>149</v>
      </c>
      <c r="C220" s="25"/>
      <c r="D220" s="28"/>
      <c r="E220" s="28" t="s">
        <v>6</v>
      </c>
      <c r="F220" s="27"/>
      <c r="G220" s="21"/>
      <c r="H220" s="21"/>
      <c r="I220" s="21"/>
      <c r="J220" s="21"/>
      <c r="K220" s="21"/>
      <c r="L220" s="21"/>
      <c r="M220" s="21"/>
      <c r="N220" s="21"/>
      <c r="O220" s="21"/>
      <c r="P220" s="19"/>
      <c r="Q220" s="3"/>
    </row>
    <row r="221" spans="1:17">
      <c r="A221" s="29" t="s">
        <v>76</v>
      </c>
      <c r="B221" s="20"/>
      <c r="C221" s="20"/>
      <c r="D221" s="27"/>
      <c r="E221" s="27"/>
      <c r="F221" s="27"/>
      <c r="G221" s="21"/>
      <c r="H221" s="21"/>
      <c r="I221" s="21"/>
      <c r="J221" s="21"/>
      <c r="K221" s="21"/>
      <c r="L221" s="21"/>
      <c r="M221" s="21"/>
      <c r="N221" s="21"/>
      <c r="O221" s="21"/>
      <c r="P221" s="19"/>
      <c r="Q221" s="3"/>
    </row>
    <row r="222" spans="1:17">
      <c r="A222" s="30"/>
      <c r="B222" s="29"/>
      <c r="C222" s="29"/>
      <c r="D222" s="21"/>
      <c r="E222" s="27"/>
      <c r="F222" s="27"/>
      <c r="G222" s="21"/>
      <c r="H222" s="21"/>
      <c r="I222" s="21"/>
      <c r="J222" s="21"/>
      <c r="K222" s="21"/>
      <c r="L222" s="145"/>
      <c r="M222" s="21"/>
      <c r="N222" s="21"/>
      <c r="O222">
        <v>140</v>
      </c>
      <c r="P222" s="19"/>
      <c r="Q222" s="3"/>
    </row>
    <row r="223" spans="1:17">
      <c r="A223" s="31" t="s">
        <v>77</v>
      </c>
      <c r="B223" s="33" t="s">
        <v>78</v>
      </c>
      <c r="C223" s="34"/>
      <c r="D223" s="34" t="s">
        <v>79</v>
      </c>
      <c r="E223" s="34"/>
      <c r="F223" s="34" t="s">
        <v>80</v>
      </c>
      <c r="G223" s="34" t="s">
        <v>81</v>
      </c>
      <c r="H223" s="34"/>
      <c r="I223" s="34"/>
      <c r="J223" s="34"/>
      <c r="K223" s="34" t="s">
        <v>82</v>
      </c>
      <c r="M223" s="34"/>
      <c r="N223" s="35" t="s">
        <v>83</v>
      </c>
      <c r="O223" s="36" t="s">
        <v>3</v>
      </c>
      <c r="P223" s="36" t="s">
        <v>9</v>
      </c>
      <c r="Q223" s="3"/>
    </row>
    <row r="224" spans="1:17">
      <c r="A224" s="5"/>
      <c r="B224" s="39" t="s">
        <v>85</v>
      </c>
      <c r="C224" s="37" t="s">
        <v>86</v>
      </c>
      <c r="D224" s="37" t="s">
        <v>87</v>
      </c>
      <c r="E224" s="37" t="s">
        <v>88</v>
      </c>
      <c r="F224" s="37"/>
      <c r="G224" s="37" t="s">
        <v>89</v>
      </c>
      <c r="H224" s="37" t="s">
        <v>90</v>
      </c>
      <c r="I224" s="37" t="s">
        <v>91</v>
      </c>
      <c r="J224" s="37" t="s">
        <v>92</v>
      </c>
      <c r="K224" s="37" t="s">
        <v>93</v>
      </c>
      <c r="L224" s="37" t="s">
        <v>94</v>
      </c>
      <c r="M224" s="37" t="s">
        <v>95</v>
      </c>
      <c r="N224" s="40"/>
      <c r="O224" s="4"/>
      <c r="P224" s="40"/>
      <c r="Q224" s="3"/>
    </row>
    <row r="225" spans="1:17">
      <c r="A225" s="31" t="s">
        <v>307</v>
      </c>
      <c r="B225" s="37">
        <v>250</v>
      </c>
      <c r="C225" s="37">
        <v>1.2</v>
      </c>
      <c r="D225" s="37">
        <v>4</v>
      </c>
      <c r="E225" s="37">
        <v>2.7</v>
      </c>
      <c r="F225" s="37">
        <v>260</v>
      </c>
      <c r="G225" s="37">
        <v>0.26</v>
      </c>
      <c r="H225" s="37">
        <v>40</v>
      </c>
      <c r="I225" s="37">
        <v>122</v>
      </c>
      <c r="J225" s="37">
        <v>128</v>
      </c>
      <c r="K225" s="37">
        <v>146</v>
      </c>
      <c r="L225" s="37">
        <v>56</v>
      </c>
      <c r="M225" s="37">
        <v>2</v>
      </c>
      <c r="N225" s="4"/>
      <c r="O225" s="46"/>
      <c r="P225" s="47"/>
      <c r="Q225" s="3"/>
    </row>
    <row r="226" spans="1:17">
      <c r="A226" s="45" t="s">
        <v>307</v>
      </c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4">
        <v>21</v>
      </c>
      <c r="O226" s="46">
        <v>340</v>
      </c>
      <c r="P226" s="47">
        <f t="shared" ref="P226:P232" si="7">O226*N226</f>
        <v>7140</v>
      </c>
      <c r="Q226" s="3"/>
    </row>
    <row r="227" spans="1:17">
      <c r="A227" s="45" t="s">
        <v>10</v>
      </c>
      <c r="B227" s="37">
        <v>1</v>
      </c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4">
        <v>1</v>
      </c>
      <c r="O227" s="46">
        <v>65</v>
      </c>
      <c r="P227" s="47">
        <f t="shared" si="7"/>
        <v>65</v>
      </c>
      <c r="Q227" s="3"/>
    </row>
    <row r="228" spans="1:17">
      <c r="A228" s="44" t="s">
        <v>34</v>
      </c>
      <c r="B228" s="31">
        <v>30</v>
      </c>
      <c r="C228" s="37">
        <v>0.6</v>
      </c>
      <c r="D228" s="37"/>
      <c r="E228" s="37">
        <v>15.5</v>
      </c>
      <c r="F228" s="37"/>
      <c r="G228" s="37">
        <v>0.04</v>
      </c>
      <c r="H228" s="37"/>
      <c r="I228" s="37">
        <v>0.24</v>
      </c>
      <c r="J228" s="37">
        <v>0.8</v>
      </c>
      <c r="K228" s="37">
        <v>24</v>
      </c>
      <c r="L228" s="37"/>
      <c r="M228" s="37">
        <v>22</v>
      </c>
      <c r="N228" s="52"/>
      <c r="O228" s="46"/>
      <c r="P228" s="47">
        <f t="shared" si="7"/>
        <v>0</v>
      </c>
      <c r="Q228" s="3"/>
    </row>
    <row r="229" spans="1:17">
      <c r="A229" s="45" t="s">
        <v>34</v>
      </c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4">
        <v>12</v>
      </c>
      <c r="O229" s="61">
        <v>26</v>
      </c>
      <c r="P229" s="47">
        <f t="shared" si="7"/>
        <v>312</v>
      </c>
      <c r="Q229" s="3"/>
    </row>
    <row r="230" spans="1:17">
      <c r="A230" s="44" t="s">
        <v>117</v>
      </c>
      <c r="B230" s="37">
        <v>200</v>
      </c>
      <c r="C230" s="37">
        <v>0.6</v>
      </c>
      <c r="D230" s="37"/>
      <c r="E230" s="37">
        <v>30.1</v>
      </c>
      <c r="F230" s="37">
        <v>130</v>
      </c>
      <c r="G230" s="37">
        <v>0.04</v>
      </c>
      <c r="H230" s="37"/>
      <c r="I230" s="37">
        <v>0.05</v>
      </c>
      <c r="J230" s="37">
        <v>135</v>
      </c>
      <c r="K230" s="37">
        <v>46</v>
      </c>
      <c r="L230" s="37"/>
      <c r="M230" s="37">
        <v>0.5</v>
      </c>
      <c r="N230" s="40"/>
      <c r="O230" s="40"/>
      <c r="P230" s="47">
        <f t="shared" si="7"/>
        <v>0</v>
      </c>
      <c r="Q230" s="3"/>
    </row>
    <row r="231" spans="1:17">
      <c r="A231" s="45" t="s">
        <v>109</v>
      </c>
      <c r="B231" s="5">
        <v>1.5</v>
      </c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40">
        <v>1</v>
      </c>
      <c r="O231" s="40">
        <v>118</v>
      </c>
      <c r="P231" s="47">
        <f t="shared" si="7"/>
        <v>118</v>
      </c>
      <c r="Q231" s="3"/>
    </row>
    <row r="232" spans="1:17">
      <c r="A232" s="45" t="s">
        <v>15</v>
      </c>
      <c r="B232" s="5">
        <v>15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40">
        <v>2.1</v>
      </c>
      <c r="O232" s="40">
        <v>65</v>
      </c>
      <c r="P232" s="47">
        <f t="shared" si="7"/>
        <v>136.5</v>
      </c>
      <c r="Q232" s="3"/>
    </row>
    <row r="233" spans="1:17">
      <c r="A233" s="93"/>
      <c r="C233" t="s">
        <v>374</v>
      </c>
      <c r="I233" t="s">
        <v>99</v>
      </c>
      <c r="P233" s="67">
        <f>SUM(P226:P232)</f>
        <v>7771.5</v>
      </c>
      <c r="Q233" s="3"/>
    </row>
    <row r="234" spans="1:17">
      <c r="A234" s="93"/>
      <c r="C234" s="48" t="s">
        <v>100</v>
      </c>
      <c r="D234" s="48"/>
      <c r="E234" s="51"/>
      <c r="F234" s="48"/>
      <c r="G234" s="48"/>
      <c r="H234" s="48"/>
      <c r="I234" s="48" t="s">
        <v>99</v>
      </c>
      <c r="J234" s="48"/>
      <c r="M234" t="s">
        <v>99</v>
      </c>
      <c r="P234" s="13">
        <f>P233/O222</f>
        <v>55.510714285714286</v>
      </c>
      <c r="Q234" s="3"/>
    </row>
    <row r="235" spans="1:17" ht="18.75">
      <c r="C235" s="15"/>
      <c r="F235" s="16" t="s">
        <v>67</v>
      </c>
      <c r="G235" s="16"/>
      <c r="H235" s="17"/>
      <c r="I235" s="17"/>
      <c r="K235" s="17"/>
      <c r="P235" s="19"/>
      <c r="Q235" s="3"/>
    </row>
    <row r="236" spans="1:17" ht="23.25">
      <c r="C236" s="15"/>
      <c r="D236" s="15"/>
      <c r="E236" s="133" t="s">
        <v>376</v>
      </c>
      <c r="F236" s="16"/>
      <c r="G236" s="16"/>
      <c r="H236" s="16" t="s">
        <v>377</v>
      </c>
      <c r="I236" s="16"/>
      <c r="J236" s="17"/>
      <c r="K236" s="21"/>
      <c r="Q236" s="3"/>
    </row>
    <row r="237" spans="1:17" ht="18.75">
      <c r="D237" s="23" t="s">
        <v>70</v>
      </c>
      <c r="E237" s="23"/>
      <c r="F237" s="23"/>
      <c r="Q237" s="3"/>
    </row>
    <row r="238" spans="1:17">
      <c r="A238" s="53" t="s">
        <v>378</v>
      </c>
      <c r="L238" s="21"/>
      <c r="Q238" s="3"/>
    </row>
    <row r="239" spans="1:17">
      <c r="A239" s="24" t="s">
        <v>149</v>
      </c>
      <c r="C239" s="25"/>
      <c r="D239" s="28"/>
      <c r="E239" s="28" t="s">
        <v>7</v>
      </c>
      <c r="F239" s="27"/>
      <c r="G239" s="21"/>
      <c r="H239" s="21"/>
      <c r="I239" s="21"/>
      <c r="J239" s="21"/>
      <c r="K239" s="21"/>
      <c r="L239" s="21"/>
      <c r="M239" s="21"/>
      <c r="N239" s="21"/>
      <c r="O239" s="21"/>
      <c r="P239" s="19"/>
      <c r="Q239" s="3"/>
    </row>
    <row r="240" spans="1:17">
      <c r="A240" s="29" t="s">
        <v>76</v>
      </c>
      <c r="B240" s="20"/>
      <c r="C240" s="20"/>
      <c r="D240" s="27"/>
      <c r="E240" s="27"/>
      <c r="F240" s="27"/>
      <c r="G240" s="21"/>
      <c r="H240" s="21"/>
      <c r="I240" s="21"/>
      <c r="J240" s="21"/>
      <c r="K240" s="21"/>
      <c r="L240" s="21"/>
      <c r="M240" s="21"/>
      <c r="N240" s="21"/>
      <c r="O240" s="21"/>
      <c r="P240" s="19"/>
      <c r="Q240" s="3"/>
    </row>
    <row r="241" spans="1:17">
      <c r="A241" s="30"/>
      <c r="B241" s="29"/>
      <c r="C241" s="29"/>
      <c r="D241" s="21"/>
      <c r="E241" s="27"/>
      <c r="F241" s="27"/>
      <c r="G241" s="21"/>
      <c r="H241" s="21"/>
      <c r="I241" s="21"/>
      <c r="J241" s="21"/>
      <c r="K241" s="21"/>
      <c r="L241" s="145"/>
      <c r="M241" s="21"/>
      <c r="N241" s="21"/>
      <c r="P241" s="19"/>
      <c r="Q241" s="3"/>
    </row>
    <row r="242" spans="1:17">
      <c r="A242" s="31" t="s">
        <v>77</v>
      </c>
      <c r="B242" s="33" t="s">
        <v>78</v>
      </c>
      <c r="C242" s="34"/>
      <c r="D242" s="34" t="s">
        <v>79</v>
      </c>
      <c r="E242" s="34"/>
      <c r="F242" s="34" t="s">
        <v>80</v>
      </c>
      <c r="G242" s="34" t="s">
        <v>81</v>
      </c>
      <c r="H242" s="34"/>
      <c r="I242" s="34"/>
      <c r="J242" s="34"/>
      <c r="K242" s="34" t="s">
        <v>82</v>
      </c>
      <c r="M242" s="34"/>
      <c r="N242" s="35" t="s">
        <v>83</v>
      </c>
      <c r="O242" s="36" t="s">
        <v>3</v>
      </c>
      <c r="P242" s="36" t="s">
        <v>9</v>
      </c>
      <c r="Q242" s="3"/>
    </row>
    <row r="243" spans="1:17">
      <c r="A243" s="5"/>
      <c r="B243" s="39" t="s">
        <v>85</v>
      </c>
      <c r="C243" s="37" t="s">
        <v>86</v>
      </c>
      <c r="D243" s="37" t="s">
        <v>87</v>
      </c>
      <c r="E243" s="37" t="s">
        <v>88</v>
      </c>
      <c r="F243" s="37"/>
      <c r="G243" s="37" t="s">
        <v>89</v>
      </c>
      <c r="H243" s="37" t="s">
        <v>90</v>
      </c>
      <c r="I243" s="37" t="s">
        <v>91</v>
      </c>
      <c r="J243" s="37" t="s">
        <v>92</v>
      </c>
      <c r="K243" s="37" t="s">
        <v>93</v>
      </c>
      <c r="L243" s="37" t="s">
        <v>94</v>
      </c>
      <c r="M243" s="37" t="s">
        <v>95</v>
      </c>
      <c r="N243" s="40"/>
      <c r="O243" s="4"/>
      <c r="P243" s="40"/>
      <c r="Q243" s="3"/>
    </row>
    <row r="244" spans="1:17">
      <c r="A244" s="31" t="s">
        <v>307</v>
      </c>
      <c r="B244" s="37">
        <v>250</v>
      </c>
      <c r="C244" s="37">
        <v>1.2</v>
      </c>
      <c r="D244" s="37">
        <v>4</v>
      </c>
      <c r="E244" s="37">
        <v>2.7</v>
      </c>
      <c r="F244" s="37">
        <v>260</v>
      </c>
      <c r="G244" s="37">
        <v>0.26</v>
      </c>
      <c r="H244" s="37">
        <v>40</v>
      </c>
      <c r="I244" s="37">
        <v>122</v>
      </c>
      <c r="J244" s="37">
        <v>128</v>
      </c>
      <c r="K244" s="37">
        <v>146</v>
      </c>
      <c r="L244" s="37">
        <v>56</v>
      </c>
      <c r="M244" s="37">
        <v>2</v>
      </c>
      <c r="N244" s="4"/>
      <c r="O244" s="46"/>
      <c r="P244" s="47"/>
      <c r="Q244" s="3"/>
    </row>
    <row r="245" spans="1:17">
      <c r="A245" s="45" t="s">
        <v>307</v>
      </c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4">
        <v>8.7200000000000006</v>
      </c>
      <c r="O245" s="46">
        <v>340</v>
      </c>
      <c r="P245" s="47">
        <f t="shared" ref="P245:P251" si="8">O245*N245</f>
        <v>2964.8</v>
      </c>
      <c r="Q245" s="3"/>
    </row>
    <row r="246" spans="1:17">
      <c r="A246" s="45" t="s">
        <v>10</v>
      </c>
      <c r="B246" s="37">
        <v>1</v>
      </c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4"/>
      <c r="O246" s="46">
        <v>65</v>
      </c>
      <c r="P246" s="47">
        <f t="shared" si="8"/>
        <v>0</v>
      </c>
      <c r="Q246" s="3"/>
    </row>
    <row r="247" spans="1:17">
      <c r="A247" s="44" t="s">
        <v>34</v>
      </c>
      <c r="B247" s="31">
        <v>30</v>
      </c>
      <c r="C247" s="37">
        <v>0.6</v>
      </c>
      <c r="D247" s="37"/>
      <c r="E247" s="37">
        <v>15.5</v>
      </c>
      <c r="F247" s="37"/>
      <c r="G247" s="37">
        <v>0.04</v>
      </c>
      <c r="H247" s="37"/>
      <c r="I247" s="37">
        <v>0.24</v>
      </c>
      <c r="J247" s="37">
        <v>0.8</v>
      </c>
      <c r="K247" s="37">
        <v>24</v>
      </c>
      <c r="L247" s="37"/>
      <c r="M247" s="37">
        <v>22</v>
      </c>
      <c r="N247" s="52"/>
      <c r="O247" s="46"/>
      <c r="P247" s="47">
        <f t="shared" si="8"/>
        <v>0</v>
      </c>
      <c r="Q247" s="3"/>
    </row>
    <row r="248" spans="1:17">
      <c r="A248" s="45" t="s">
        <v>34</v>
      </c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4">
        <v>3</v>
      </c>
      <c r="O248" s="61">
        <v>26</v>
      </c>
      <c r="P248" s="47">
        <f t="shared" si="8"/>
        <v>78</v>
      </c>
      <c r="Q248" s="3"/>
    </row>
    <row r="249" spans="1:17">
      <c r="A249" s="44" t="s">
        <v>108</v>
      </c>
      <c r="B249" s="37">
        <v>200</v>
      </c>
      <c r="C249" s="37">
        <v>0.6</v>
      </c>
      <c r="D249" s="37"/>
      <c r="E249" s="37">
        <v>30.1</v>
      </c>
      <c r="F249" s="37">
        <v>130</v>
      </c>
      <c r="G249" s="37">
        <v>0.04</v>
      </c>
      <c r="H249" s="37"/>
      <c r="I249" s="37">
        <v>0.05</v>
      </c>
      <c r="J249" s="37">
        <v>135</v>
      </c>
      <c r="K249" s="37">
        <v>46</v>
      </c>
      <c r="L249" s="37"/>
      <c r="M249" s="37">
        <v>0.5</v>
      </c>
      <c r="N249" s="40"/>
      <c r="O249" s="40"/>
      <c r="P249" s="47">
        <f t="shared" si="8"/>
        <v>0</v>
      </c>
      <c r="Q249" s="3"/>
    </row>
    <row r="250" spans="1:17">
      <c r="A250" s="45" t="s">
        <v>109</v>
      </c>
      <c r="B250" s="5">
        <v>1.5</v>
      </c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40"/>
      <c r="O250" s="40">
        <v>118</v>
      </c>
      <c r="P250" s="47">
        <f t="shared" si="8"/>
        <v>0</v>
      </c>
      <c r="Q250" s="3"/>
    </row>
    <row r="251" spans="1:17">
      <c r="A251" s="45" t="s">
        <v>31</v>
      </c>
      <c r="B251" s="5">
        <v>15</v>
      </c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40">
        <v>1</v>
      </c>
      <c r="O251" s="40">
        <v>79</v>
      </c>
      <c r="P251" s="47">
        <f t="shared" si="8"/>
        <v>79</v>
      </c>
      <c r="Q251" s="3"/>
    </row>
    <row r="252" spans="1:17">
      <c r="A252" s="93"/>
      <c r="C252" t="s">
        <v>374</v>
      </c>
      <c r="I252" t="s">
        <v>99</v>
      </c>
      <c r="P252" s="67">
        <f>SUM(P245:P251)</f>
        <v>3121.8</v>
      </c>
      <c r="Q252" s="3"/>
    </row>
    <row r="253" spans="1:17">
      <c r="A253" s="93"/>
      <c r="C253" s="48" t="s">
        <v>100</v>
      </c>
      <c r="D253" s="48"/>
      <c r="E253" s="51"/>
      <c r="F253" s="48"/>
      <c r="G253" s="48"/>
      <c r="H253" s="48"/>
      <c r="I253" s="48" t="s">
        <v>99</v>
      </c>
      <c r="J253" s="48"/>
      <c r="M253" t="s">
        <v>99</v>
      </c>
      <c r="P253" s="13"/>
      <c r="Q253" s="3"/>
    </row>
    <row r="254" spans="1:17" ht="18.75">
      <c r="C254" s="15"/>
      <c r="F254" s="16" t="s">
        <v>67</v>
      </c>
      <c r="G254" s="16"/>
      <c r="H254" s="17"/>
      <c r="I254" s="17"/>
      <c r="K254" s="17"/>
      <c r="P254" s="19"/>
      <c r="Q254" s="3"/>
    </row>
    <row r="255" spans="1:17" ht="23.25">
      <c r="C255" s="15"/>
      <c r="D255" s="15"/>
      <c r="E255" s="133" t="s">
        <v>376</v>
      </c>
      <c r="F255" s="16"/>
      <c r="G255" s="16"/>
      <c r="H255" s="16" t="s">
        <v>377</v>
      </c>
      <c r="I255" s="16"/>
      <c r="J255" s="17"/>
      <c r="K255" s="21"/>
      <c r="Q255" s="3"/>
    </row>
    <row r="256" spans="1:17" ht="18.75">
      <c r="D256" s="23" t="s">
        <v>70</v>
      </c>
      <c r="E256" s="23"/>
      <c r="F256" s="23"/>
      <c r="Q256" s="3"/>
    </row>
    <row r="257" spans="1:17">
      <c r="A257" s="53" t="s">
        <v>381</v>
      </c>
      <c r="L257" s="21"/>
      <c r="Q257" s="3"/>
    </row>
    <row r="258" spans="1:17">
      <c r="A258" s="24" t="s">
        <v>149</v>
      </c>
      <c r="C258" s="25"/>
      <c r="D258" s="28"/>
      <c r="E258" s="28" t="s">
        <v>5</v>
      </c>
      <c r="F258" s="27"/>
      <c r="G258" s="21"/>
      <c r="H258" s="21"/>
      <c r="I258" s="21"/>
      <c r="J258" s="21"/>
      <c r="K258" s="21"/>
      <c r="L258" s="21"/>
      <c r="M258" s="21"/>
      <c r="N258" s="21"/>
      <c r="O258" s="21"/>
      <c r="P258" s="19"/>
      <c r="Q258" s="3"/>
    </row>
    <row r="259" spans="1:17">
      <c r="A259" s="29" t="s">
        <v>76</v>
      </c>
      <c r="B259" s="20"/>
      <c r="C259" s="20"/>
      <c r="D259" s="27"/>
      <c r="E259" s="27"/>
      <c r="F259" s="27"/>
      <c r="G259" s="21"/>
      <c r="H259" s="21"/>
      <c r="I259" s="21"/>
      <c r="J259" s="21"/>
      <c r="K259" s="21"/>
      <c r="L259" s="21"/>
      <c r="M259" s="21"/>
      <c r="N259" s="21"/>
      <c r="O259" s="21"/>
      <c r="P259" s="19"/>
      <c r="Q259" s="3"/>
    </row>
    <row r="260" spans="1:17">
      <c r="A260" s="30"/>
      <c r="B260" s="29"/>
      <c r="C260" s="29"/>
      <c r="D260" s="21"/>
      <c r="E260" s="27"/>
      <c r="F260" s="27"/>
      <c r="G260" s="21"/>
      <c r="H260" s="21"/>
      <c r="I260" s="21"/>
      <c r="J260" s="21"/>
      <c r="K260" s="21"/>
      <c r="L260" s="145"/>
      <c r="M260" s="21"/>
      <c r="N260" s="21"/>
      <c r="O260">
        <v>214</v>
      </c>
      <c r="P260" s="19"/>
      <c r="Q260" s="3"/>
    </row>
    <row r="261" spans="1:17">
      <c r="A261" s="31" t="s">
        <v>77</v>
      </c>
      <c r="B261" s="33" t="s">
        <v>78</v>
      </c>
      <c r="C261" s="34"/>
      <c r="D261" s="34" t="s">
        <v>79</v>
      </c>
      <c r="E261" s="34"/>
      <c r="F261" s="34" t="s">
        <v>80</v>
      </c>
      <c r="G261" s="34" t="s">
        <v>81</v>
      </c>
      <c r="H261" s="34"/>
      <c r="I261" s="34"/>
      <c r="J261" s="34"/>
      <c r="K261" s="34" t="s">
        <v>82</v>
      </c>
      <c r="M261" s="34"/>
      <c r="N261" s="35" t="s">
        <v>83</v>
      </c>
      <c r="O261" s="36" t="s">
        <v>3</v>
      </c>
      <c r="P261" s="36" t="s">
        <v>9</v>
      </c>
      <c r="Q261" s="3"/>
    </row>
    <row r="262" spans="1:17">
      <c r="A262" s="5"/>
      <c r="B262" s="39" t="s">
        <v>85</v>
      </c>
      <c r="C262" s="37" t="s">
        <v>86</v>
      </c>
      <c r="D262" s="37" t="s">
        <v>87</v>
      </c>
      <c r="E262" s="37" t="s">
        <v>88</v>
      </c>
      <c r="F262" s="37"/>
      <c r="G262" s="37" t="s">
        <v>89</v>
      </c>
      <c r="H262" s="37" t="s">
        <v>90</v>
      </c>
      <c r="I262" s="37" t="s">
        <v>91</v>
      </c>
      <c r="J262" s="37" t="s">
        <v>92</v>
      </c>
      <c r="K262" s="37" t="s">
        <v>93</v>
      </c>
      <c r="L262" s="37" t="s">
        <v>94</v>
      </c>
      <c r="M262" s="37" t="s">
        <v>95</v>
      </c>
      <c r="N262" s="40"/>
      <c r="O262" s="4"/>
      <c r="P262" s="40"/>
      <c r="Q262" s="3"/>
    </row>
    <row r="263" spans="1:17">
      <c r="A263" s="5"/>
      <c r="B263" s="39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40"/>
      <c r="O263" s="4"/>
      <c r="P263" s="40"/>
      <c r="Q263" s="3"/>
    </row>
    <row r="264" spans="1:17">
      <c r="A264" s="31" t="s">
        <v>382</v>
      </c>
      <c r="B264" s="37">
        <v>250</v>
      </c>
      <c r="C264" s="37">
        <v>1.2</v>
      </c>
      <c r="D264" s="37">
        <v>4</v>
      </c>
      <c r="E264" s="37">
        <v>2.7</v>
      </c>
      <c r="F264" s="37">
        <v>260</v>
      </c>
      <c r="G264" s="37">
        <v>0.26</v>
      </c>
      <c r="H264" s="37">
        <v>40</v>
      </c>
      <c r="I264" s="37">
        <v>122</v>
      </c>
      <c r="J264" s="37">
        <v>128</v>
      </c>
      <c r="K264" s="37">
        <v>146</v>
      </c>
      <c r="L264" s="37">
        <v>56</v>
      </c>
      <c r="M264" s="37">
        <v>2</v>
      </c>
      <c r="N264" s="4"/>
      <c r="O264" s="46"/>
      <c r="P264" s="47"/>
      <c r="Q264" s="3"/>
    </row>
    <row r="265" spans="1:17">
      <c r="A265" s="45" t="s">
        <v>135</v>
      </c>
      <c r="B265" s="37">
        <v>100</v>
      </c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4">
        <v>22.5</v>
      </c>
      <c r="O265" s="46">
        <v>310</v>
      </c>
      <c r="P265" s="47">
        <f t="shared" ref="P265:P289" si="9">O265*N265</f>
        <v>6975</v>
      </c>
      <c r="Q265" s="3"/>
    </row>
    <row r="266" spans="1:17">
      <c r="A266" s="45" t="s">
        <v>175</v>
      </c>
      <c r="B266" s="37">
        <v>50</v>
      </c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4">
        <v>8.1</v>
      </c>
      <c r="O266" s="46">
        <v>43.33</v>
      </c>
      <c r="P266" s="47">
        <f t="shared" si="9"/>
        <v>350.97299999999996</v>
      </c>
      <c r="Q266" s="3"/>
    </row>
    <row r="267" spans="1:17">
      <c r="A267" s="45" t="s">
        <v>43</v>
      </c>
      <c r="B267" s="37">
        <v>50</v>
      </c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4">
        <v>1.9</v>
      </c>
      <c r="O267" s="46">
        <v>45.97</v>
      </c>
      <c r="P267" s="47">
        <f t="shared" si="9"/>
        <v>87.342999999999989</v>
      </c>
      <c r="Q267" s="3"/>
    </row>
    <row r="268" spans="1:17">
      <c r="A268" s="45" t="s">
        <v>37</v>
      </c>
      <c r="B268" s="37">
        <v>10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4">
        <v>2.6</v>
      </c>
      <c r="O268" s="46">
        <v>88</v>
      </c>
      <c r="P268" s="47">
        <f t="shared" si="9"/>
        <v>228.8</v>
      </c>
      <c r="Q268" s="3"/>
    </row>
    <row r="269" spans="1:17">
      <c r="A269" s="45" t="s">
        <v>58</v>
      </c>
      <c r="B269" s="37">
        <v>10</v>
      </c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4">
        <v>2.2999999999999998</v>
      </c>
      <c r="O269" s="46">
        <v>30</v>
      </c>
      <c r="P269" s="47">
        <f t="shared" si="9"/>
        <v>69</v>
      </c>
      <c r="Q269" s="3"/>
    </row>
    <row r="270" spans="1:17">
      <c r="A270" s="45" t="s">
        <v>14</v>
      </c>
      <c r="B270" s="37">
        <v>1</v>
      </c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4">
        <v>1</v>
      </c>
      <c r="O270" s="46">
        <v>131.12</v>
      </c>
      <c r="P270" s="47">
        <f t="shared" si="9"/>
        <v>131.12</v>
      </c>
      <c r="Q270" s="3"/>
    </row>
    <row r="271" spans="1:17">
      <c r="A271" s="45" t="s">
        <v>10</v>
      </c>
      <c r="B271" s="37">
        <v>1</v>
      </c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4">
        <v>1</v>
      </c>
      <c r="O271" s="46">
        <v>65</v>
      </c>
      <c r="P271" s="47">
        <f t="shared" si="9"/>
        <v>65</v>
      </c>
      <c r="Q271" s="3"/>
    </row>
    <row r="272" spans="1:17">
      <c r="A272" s="45" t="s">
        <v>13</v>
      </c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4">
        <v>2</v>
      </c>
      <c r="O272" s="46">
        <v>116.94</v>
      </c>
      <c r="P272" s="47">
        <f t="shared" si="9"/>
        <v>233.88</v>
      </c>
      <c r="Q272" s="3"/>
    </row>
    <row r="273" spans="1:17">
      <c r="A273" s="45" t="s">
        <v>51</v>
      </c>
      <c r="B273" s="37">
        <v>1</v>
      </c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4">
        <v>1</v>
      </c>
      <c r="O273" s="46">
        <v>47</v>
      </c>
      <c r="P273" s="47">
        <f t="shared" si="9"/>
        <v>47</v>
      </c>
      <c r="Q273" s="3"/>
    </row>
    <row r="274" spans="1:17">
      <c r="A274" s="45" t="s">
        <v>12</v>
      </c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4">
        <v>1.6</v>
      </c>
      <c r="O274" s="46">
        <v>30</v>
      </c>
      <c r="P274" s="47">
        <f t="shared" si="9"/>
        <v>48</v>
      </c>
      <c r="Q274" s="3"/>
    </row>
    <row r="275" spans="1:17">
      <c r="A275" s="31" t="s">
        <v>383</v>
      </c>
      <c r="B275" s="37">
        <v>70</v>
      </c>
      <c r="C275" s="37">
        <v>4.5999999999999996</v>
      </c>
      <c r="D275" s="37">
        <v>5.2</v>
      </c>
      <c r="E275" s="37">
        <v>7.2</v>
      </c>
      <c r="F275" s="37">
        <v>105</v>
      </c>
      <c r="G275" s="37">
        <v>1.5</v>
      </c>
      <c r="H275" s="37">
        <v>13.5</v>
      </c>
      <c r="I275" s="37">
        <v>51</v>
      </c>
      <c r="J275" s="37">
        <v>98</v>
      </c>
      <c r="K275" s="37">
        <v>52</v>
      </c>
      <c r="L275" s="37">
        <v>51</v>
      </c>
      <c r="M275" s="37">
        <v>2.25</v>
      </c>
      <c r="N275" s="4"/>
      <c r="O275" s="46"/>
      <c r="P275" s="47">
        <f t="shared" si="9"/>
        <v>0</v>
      </c>
      <c r="Q275" s="3"/>
    </row>
    <row r="276" spans="1:17">
      <c r="A276" s="45" t="s">
        <v>154</v>
      </c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4">
        <v>12</v>
      </c>
      <c r="O276" s="46">
        <v>112.24</v>
      </c>
      <c r="P276" s="47">
        <f t="shared" si="9"/>
        <v>1346.8799999999999</v>
      </c>
      <c r="Q276" s="3"/>
    </row>
    <row r="277" spans="1:17">
      <c r="A277" s="45" t="s">
        <v>154</v>
      </c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4">
        <v>121.35</v>
      </c>
      <c r="O277" s="46">
        <v>2</v>
      </c>
      <c r="P277" s="47">
        <f t="shared" si="9"/>
        <v>242.7</v>
      </c>
      <c r="Q277" s="3"/>
    </row>
    <row r="278" spans="1:17">
      <c r="A278" s="44" t="s">
        <v>34</v>
      </c>
      <c r="B278" s="31">
        <v>30</v>
      </c>
      <c r="C278" s="37">
        <v>0.6</v>
      </c>
      <c r="D278" s="37"/>
      <c r="E278" s="37">
        <v>15.5</v>
      </c>
      <c r="F278" s="37"/>
      <c r="G278" s="37">
        <v>0.04</v>
      </c>
      <c r="H278" s="37"/>
      <c r="I278" s="37">
        <v>0.24</v>
      </c>
      <c r="J278" s="37">
        <v>0.8</v>
      </c>
      <c r="K278" s="37">
        <v>24</v>
      </c>
      <c r="L278" s="37"/>
      <c r="M278" s="37">
        <v>22</v>
      </c>
      <c r="N278" s="52"/>
      <c r="O278" s="46"/>
      <c r="P278" s="47">
        <f t="shared" si="9"/>
        <v>0</v>
      </c>
      <c r="Q278" s="3"/>
    </row>
    <row r="279" spans="1:17">
      <c r="A279" s="45" t="s">
        <v>34</v>
      </c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4">
        <v>15</v>
      </c>
      <c r="O279" s="61">
        <v>26</v>
      </c>
      <c r="P279" s="47">
        <f t="shared" si="9"/>
        <v>390</v>
      </c>
      <c r="Q279" s="3"/>
    </row>
    <row r="280" spans="1:17">
      <c r="A280" s="45" t="s">
        <v>60</v>
      </c>
      <c r="B280" s="5">
        <v>10</v>
      </c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4">
        <v>2.14</v>
      </c>
      <c r="O280" s="61">
        <v>539</v>
      </c>
      <c r="P280" s="47">
        <f t="shared" si="9"/>
        <v>1153.46</v>
      </c>
      <c r="Q280" s="3"/>
    </row>
    <row r="281" spans="1:17">
      <c r="A281" s="45" t="s">
        <v>121</v>
      </c>
      <c r="B281" s="5">
        <v>10</v>
      </c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4">
        <v>2.14</v>
      </c>
      <c r="O281" s="61">
        <v>540</v>
      </c>
      <c r="P281" s="47">
        <f t="shared" si="9"/>
        <v>1155.6000000000001</v>
      </c>
      <c r="Q281" s="3"/>
    </row>
    <row r="282" spans="1:17">
      <c r="A282" s="44" t="s">
        <v>140</v>
      </c>
      <c r="B282" s="37">
        <v>200</v>
      </c>
      <c r="C282" s="37">
        <v>0.6</v>
      </c>
      <c r="D282" s="37"/>
      <c r="E282" s="37">
        <v>30.1</v>
      </c>
      <c r="F282" s="37">
        <v>130</v>
      </c>
      <c r="G282" s="37">
        <v>0.04</v>
      </c>
      <c r="H282" s="37"/>
      <c r="I282" s="37">
        <v>0.05</v>
      </c>
      <c r="J282" s="37">
        <v>135</v>
      </c>
      <c r="K282" s="37">
        <v>46</v>
      </c>
      <c r="L282" s="37"/>
      <c r="M282" s="37">
        <v>0.5</v>
      </c>
      <c r="N282" s="40"/>
      <c r="O282" s="40"/>
      <c r="P282" s="47">
        <f t="shared" si="9"/>
        <v>0</v>
      </c>
      <c r="Q282" s="3"/>
    </row>
    <row r="283" spans="1:17">
      <c r="A283" s="45" t="s">
        <v>26</v>
      </c>
      <c r="B283" s="5">
        <v>4</v>
      </c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40">
        <v>5</v>
      </c>
      <c r="O283" s="40">
        <v>172</v>
      </c>
      <c r="P283" s="47">
        <f t="shared" si="9"/>
        <v>860</v>
      </c>
      <c r="Q283" s="3"/>
    </row>
    <row r="284" spans="1:17">
      <c r="A284" s="45" t="s">
        <v>373</v>
      </c>
      <c r="B284" s="5">
        <v>20</v>
      </c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40">
        <v>4.2</v>
      </c>
      <c r="O284" s="40">
        <v>65</v>
      </c>
      <c r="P284" s="47">
        <f t="shared" si="9"/>
        <v>273</v>
      </c>
      <c r="Q284" s="3"/>
    </row>
    <row r="285" spans="1:17">
      <c r="A285" s="45" t="s">
        <v>31</v>
      </c>
      <c r="B285" s="5">
        <v>60</v>
      </c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40">
        <v>8</v>
      </c>
      <c r="O285" s="40">
        <v>79</v>
      </c>
      <c r="P285" s="47">
        <f t="shared" si="9"/>
        <v>632</v>
      </c>
      <c r="Q285" s="3"/>
    </row>
    <row r="286" spans="1:17">
      <c r="A286" s="45" t="s">
        <v>61</v>
      </c>
      <c r="B286" s="5">
        <v>250</v>
      </c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40">
        <v>57.6</v>
      </c>
      <c r="O286" s="40">
        <v>185</v>
      </c>
      <c r="P286" s="47">
        <f t="shared" si="9"/>
        <v>10656</v>
      </c>
      <c r="Q286" s="3"/>
    </row>
    <row r="287" spans="1:17">
      <c r="A287" s="45" t="s">
        <v>62</v>
      </c>
      <c r="B287" s="5">
        <v>280</v>
      </c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40">
        <v>43.1</v>
      </c>
      <c r="O287" s="40">
        <v>230</v>
      </c>
      <c r="P287" s="47">
        <f t="shared" si="9"/>
        <v>9913</v>
      </c>
      <c r="Q287" s="3"/>
    </row>
    <row r="288" spans="1:17">
      <c r="A288" s="45" t="s">
        <v>338</v>
      </c>
      <c r="B288" s="5">
        <v>95</v>
      </c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40">
        <v>29</v>
      </c>
      <c r="O288" s="40">
        <v>220</v>
      </c>
      <c r="P288" s="47">
        <f t="shared" si="9"/>
        <v>6380</v>
      </c>
      <c r="Q288" s="3"/>
    </row>
    <row r="289" spans="1:17">
      <c r="A289" s="45" t="s">
        <v>334</v>
      </c>
      <c r="B289" s="5">
        <v>100</v>
      </c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40">
        <v>45</v>
      </c>
      <c r="O289" s="40">
        <v>224</v>
      </c>
      <c r="P289" s="47">
        <f t="shared" si="9"/>
        <v>10080</v>
      </c>
      <c r="Q289" s="3"/>
    </row>
    <row r="290" spans="1:17">
      <c r="A290" s="93"/>
      <c r="C290" t="s">
        <v>374</v>
      </c>
      <c r="I290" t="s">
        <v>99</v>
      </c>
      <c r="P290" s="67">
        <f>SUM(P265:P289)</f>
        <v>51318.756000000001</v>
      </c>
      <c r="Q290" s="3"/>
    </row>
    <row r="291" spans="1:17">
      <c r="A291" s="93"/>
      <c r="C291" s="48" t="s">
        <v>100</v>
      </c>
      <c r="D291" s="48"/>
      <c r="E291" s="51"/>
      <c r="F291" s="48"/>
      <c r="G291" s="48"/>
      <c r="H291" s="48"/>
      <c r="I291" s="48" t="s">
        <v>99</v>
      </c>
      <c r="J291" s="48"/>
      <c r="M291" t="s">
        <v>99</v>
      </c>
      <c r="P291" s="13">
        <f>P290/O260</f>
        <v>239.80727102803738</v>
      </c>
      <c r="Q291" s="3"/>
    </row>
    <row r="292" spans="1:17" ht="18.75">
      <c r="C292" s="15"/>
      <c r="F292" s="16" t="s">
        <v>67</v>
      </c>
      <c r="G292" s="16"/>
      <c r="H292" s="17"/>
      <c r="I292" s="17"/>
      <c r="K292" s="17"/>
      <c r="P292" s="19"/>
      <c r="Q292" s="3"/>
    </row>
    <row r="293" spans="1:17" ht="23.25">
      <c r="C293" s="15"/>
      <c r="D293" s="15"/>
      <c r="E293" s="133" t="s">
        <v>376</v>
      </c>
      <c r="F293" s="16"/>
      <c r="G293" s="16"/>
      <c r="H293" s="16" t="s">
        <v>377</v>
      </c>
      <c r="I293" s="16"/>
      <c r="J293" s="17"/>
      <c r="K293" s="21"/>
      <c r="Q293" s="3"/>
    </row>
    <row r="294" spans="1:17" ht="18.75">
      <c r="D294" s="23" t="s">
        <v>70</v>
      </c>
      <c r="E294" s="23"/>
      <c r="F294" s="23"/>
      <c r="Q294" s="3"/>
    </row>
    <row r="295" spans="1:17">
      <c r="A295" s="53" t="s">
        <v>381</v>
      </c>
      <c r="L295" s="21"/>
      <c r="Q295" s="3"/>
    </row>
    <row r="296" spans="1:17">
      <c r="A296" s="24" t="s">
        <v>149</v>
      </c>
      <c r="C296" s="25"/>
      <c r="D296" s="28"/>
      <c r="E296" s="28" t="s">
        <v>6</v>
      </c>
      <c r="F296" s="27"/>
      <c r="G296" s="21"/>
      <c r="H296" s="21"/>
      <c r="I296" s="21"/>
      <c r="J296" s="21"/>
      <c r="K296" s="21"/>
      <c r="L296" s="21"/>
      <c r="M296" s="21"/>
      <c r="N296" s="21"/>
      <c r="O296" s="21"/>
      <c r="P296" s="19"/>
      <c r="Q296" s="3"/>
    </row>
    <row r="297" spans="1:17">
      <c r="A297" s="29" t="s">
        <v>76</v>
      </c>
      <c r="B297" s="20"/>
      <c r="C297" s="20"/>
      <c r="D297" s="27"/>
      <c r="E297" s="27"/>
      <c r="F297" s="27"/>
      <c r="G297" s="21"/>
      <c r="H297" s="21"/>
      <c r="I297" s="21"/>
      <c r="J297" s="21"/>
      <c r="K297" s="21"/>
      <c r="L297" s="21"/>
      <c r="M297" s="21"/>
      <c r="N297" s="21"/>
      <c r="O297" s="21"/>
      <c r="P297" s="19"/>
      <c r="Q297" s="3"/>
    </row>
    <row r="298" spans="1:17">
      <c r="A298" s="30"/>
      <c r="B298" s="29"/>
      <c r="C298" s="29"/>
      <c r="D298" s="21"/>
      <c r="E298" s="27"/>
      <c r="F298" s="27"/>
      <c r="G298" s="21"/>
      <c r="H298" s="21"/>
      <c r="I298" s="21"/>
      <c r="J298" s="21"/>
      <c r="K298" s="21"/>
      <c r="L298" s="145"/>
      <c r="M298" s="21"/>
      <c r="N298" s="21"/>
      <c r="O298">
        <v>147</v>
      </c>
      <c r="P298" s="19"/>
      <c r="Q298" s="3"/>
    </row>
    <row r="299" spans="1:17">
      <c r="A299" s="31" t="s">
        <v>77</v>
      </c>
      <c r="B299" s="33" t="s">
        <v>78</v>
      </c>
      <c r="C299" s="34"/>
      <c r="D299" s="34" t="s">
        <v>79</v>
      </c>
      <c r="E299" s="34"/>
      <c r="F299" s="34" t="s">
        <v>80</v>
      </c>
      <c r="G299" s="34" t="s">
        <v>81</v>
      </c>
      <c r="H299" s="34"/>
      <c r="I299" s="34"/>
      <c r="J299" s="34"/>
      <c r="K299" s="34" t="s">
        <v>82</v>
      </c>
      <c r="M299" s="34"/>
      <c r="N299" s="35" t="s">
        <v>83</v>
      </c>
      <c r="O299" s="36" t="s">
        <v>3</v>
      </c>
      <c r="P299" s="36" t="s">
        <v>9</v>
      </c>
      <c r="Q299" s="3"/>
    </row>
    <row r="300" spans="1:17">
      <c r="A300" s="5"/>
      <c r="B300" s="39" t="s">
        <v>85</v>
      </c>
      <c r="C300" s="37" t="s">
        <v>86</v>
      </c>
      <c r="D300" s="37" t="s">
        <v>87</v>
      </c>
      <c r="E300" s="37" t="s">
        <v>88</v>
      </c>
      <c r="F300" s="37"/>
      <c r="G300" s="37" t="s">
        <v>89</v>
      </c>
      <c r="H300" s="37" t="s">
        <v>90</v>
      </c>
      <c r="I300" s="37" t="s">
        <v>91</v>
      </c>
      <c r="J300" s="37" t="s">
        <v>92</v>
      </c>
      <c r="K300" s="37" t="s">
        <v>93</v>
      </c>
      <c r="L300" s="37" t="s">
        <v>94</v>
      </c>
      <c r="M300" s="37" t="s">
        <v>95</v>
      </c>
      <c r="N300" s="40"/>
      <c r="O300" s="4"/>
      <c r="P300" s="40"/>
      <c r="Q300" s="3"/>
    </row>
    <row r="301" spans="1:17">
      <c r="A301" s="5"/>
      <c r="B301" s="39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40"/>
      <c r="O301" s="4"/>
      <c r="P301" s="40"/>
      <c r="Q301" s="3"/>
    </row>
    <row r="302" spans="1:17">
      <c r="A302" s="31" t="s">
        <v>382</v>
      </c>
      <c r="B302" s="37">
        <v>250</v>
      </c>
      <c r="C302" s="37">
        <v>1.2</v>
      </c>
      <c r="D302" s="37">
        <v>4</v>
      </c>
      <c r="E302" s="37">
        <v>2.7</v>
      </c>
      <c r="F302" s="37">
        <v>260</v>
      </c>
      <c r="G302" s="37">
        <v>0.26</v>
      </c>
      <c r="H302" s="37">
        <v>40</v>
      </c>
      <c r="I302" s="37">
        <v>122</v>
      </c>
      <c r="J302" s="37">
        <v>128</v>
      </c>
      <c r="K302" s="37">
        <v>146</v>
      </c>
      <c r="L302" s="37">
        <v>56</v>
      </c>
      <c r="M302" s="37">
        <v>2</v>
      </c>
      <c r="N302" s="4"/>
      <c r="O302" s="46"/>
      <c r="P302" s="47"/>
      <c r="Q302" s="3"/>
    </row>
    <row r="303" spans="1:17">
      <c r="A303" s="45" t="s">
        <v>135</v>
      </c>
      <c r="B303" s="37">
        <v>100</v>
      </c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4">
        <v>14.8</v>
      </c>
      <c r="O303" s="46">
        <v>310</v>
      </c>
      <c r="P303" s="47">
        <f t="shared" ref="P303:P317" si="10">O303*N303</f>
        <v>4588</v>
      </c>
      <c r="Q303" s="3"/>
    </row>
    <row r="304" spans="1:17">
      <c r="A304" s="45" t="s">
        <v>43</v>
      </c>
      <c r="B304" s="37">
        <v>50</v>
      </c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4">
        <v>7.3</v>
      </c>
      <c r="O304" s="46">
        <v>45.97</v>
      </c>
      <c r="P304" s="47">
        <f t="shared" si="10"/>
        <v>335.58099999999996</v>
      </c>
      <c r="Q304" s="3"/>
    </row>
    <row r="305" spans="1:17">
      <c r="A305" s="45" t="s">
        <v>37</v>
      </c>
      <c r="B305" s="37">
        <v>10</v>
      </c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4">
        <v>1.33</v>
      </c>
      <c r="O305" s="46">
        <v>88</v>
      </c>
      <c r="P305" s="47">
        <f t="shared" si="10"/>
        <v>117.04</v>
      </c>
      <c r="Q305" s="3"/>
    </row>
    <row r="306" spans="1:17">
      <c r="A306" s="45" t="s">
        <v>58</v>
      </c>
      <c r="B306" s="37">
        <v>10</v>
      </c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4">
        <v>1.3</v>
      </c>
      <c r="O306" s="46">
        <v>30</v>
      </c>
      <c r="P306" s="47">
        <f t="shared" si="10"/>
        <v>39</v>
      </c>
      <c r="Q306" s="3"/>
    </row>
    <row r="307" spans="1:17">
      <c r="A307" s="45" t="s">
        <v>14</v>
      </c>
      <c r="B307" s="37">
        <v>1</v>
      </c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4">
        <v>1</v>
      </c>
      <c r="O307" s="46">
        <v>131.12</v>
      </c>
      <c r="P307" s="47">
        <f t="shared" si="10"/>
        <v>131.12</v>
      </c>
      <c r="Q307" s="3"/>
    </row>
    <row r="308" spans="1:17">
      <c r="A308" s="45" t="s">
        <v>10</v>
      </c>
      <c r="B308" s="37">
        <v>1</v>
      </c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4">
        <v>1</v>
      </c>
      <c r="O308" s="46">
        <v>65</v>
      </c>
      <c r="P308" s="47">
        <f t="shared" si="10"/>
        <v>65</v>
      </c>
      <c r="Q308" s="3"/>
    </row>
    <row r="309" spans="1:17">
      <c r="A309" s="45" t="s">
        <v>13</v>
      </c>
      <c r="B309" s="37">
        <v>4</v>
      </c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4">
        <v>1</v>
      </c>
      <c r="O309" s="46">
        <v>116.94</v>
      </c>
      <c r="P309" s="47">
        <f t="shared" si="10"/>
        <v>116.94</v>
      </c>
      <c r="Q309" s="3"/>
    </row>
    <row r="310" spans="1:17">
      <c r="A310" s="45" t="s">
        <v>51</v>
      </c>
      <c r="B310" s="37">
        <v>1</v>
      </c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4">
        <v>1</v>
      </c>
      <c r="O310" s="46">
        <v>47</v>
      </c>
      <c r="P310" s="47">
        <f t="shared" si="10"/>
        <v>47</v>
      </c>
      <c r="Q310" s="3"/>
    </row>
    <row r="311" spans="1:17">
      <c r="A311" s="45" t="s">
        <v>12</v>
      </c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4">
        <v>1</v>
      </c>
      <c r="O311" s="46">
        <v>30</v>
      </c>
      <c r="P311" s="47">
        <f t="shared" si="10"/>
        <v>30</v>
      </c>
      <c r="Q311" s="3"/>
    </row>
    <row r="312" spans="1:17">
      <c r="A312" s="44" t="s">
        <v>34</v>
      </c>
      <c r="B312" s="31">
        <v>30</v>
      </c>
      <c r="C312" s="37">
        <v>0.6</v>
      </c>
      <c r="D312" s="37"/>
      <c r="E312" s="37">
        <v>15.5</v>
      </c>
      <c r="F312" s="37"/>
      <c r="G312" s="37">
        <v>0.04</v>
      </c>
      <c r="H312" s="37"/>
      <c r="I312" s="37">
        <v>0.24</v>
      </c>
      <c r="J312" s="37">
        <v>0.8</v>
      </c>
      <c r="K312" s="37">
        <v>24</v>
      </c>
      <c r="L312" s="37"/>
      <c r="M312" s="37">
        <v>22</v>
      </c>
      <c r="N312" s="52"/>
      <c r="O312" s="46"/>
      <c r="P312" s="47">
        <f t="shared" si="10"/>
        <v>0</v>
      </c>
      <c r="Q312" s="3"/>
    </row>
    <row r="313" spans="1:17">
      <c r="A313" s="45" t="s">
        <v>34</v>
      </c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4">
        <v>12</v>
      </c>
      <c r="O313" s="61">
        <v>26</v>
      </c>
      <c r="P313" s="47">
        <f t="shared" si="10"/>
        <v>312</v>
      </c>
      <c r="Q313" s="3"/>
    </row>
    <row r="314" spans="1:17">
      <c r="A314" s="44" t="s">
        <v>140</v>
      </c>
      <c r="B314" s="37">
        <v>200</v>
      </c>
      <c r="C314" s="37">
        <v>0.6</v>
      </c>
      <c r="D314" s="37"/>
      <c r="E314" s="37">
        <v>30.1</v>
      </c>
      <c r="F314" s="37">
        <v>130</v>
      </c>
      <c r="G314" s="37">
        <v>0.04</v>
      </c>
      <c r="H314" s="37"/>
      <c r="I314" s="37">
        <v>0.05</v>
      </c>
      <c r="J314" s="37">
        <v>135</v>
      </c>
      <c r="K314" s="37">
        <v>46</v>
      </c>
      <c r="L314" s="37"/>
      <c r="M314" s="37">
        <v>0.5</v>
      </c>
      <c r="N314" s="40"/>
      <c r="O314" s="40"/>
      <c r="P314" s="47">
        <f t="shared" si="10"/>
        <v>0</v>
      </c>
      <c r="Q314" s="3"/>
    </row>
    <row r="315" spans="1:17">
      <c r="A315" s="45" t="s">
        <v>26</v>
      </c>
      <c r="B315" s="5">
        <v>4</v>
      </c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40">
        <v>2</v>
      </c>
      <c r="O315" s="40">
        <v>172</v>
      </c>
      <c r="P315" s="47">
        <f t="shared" si="10"/>
        <v>344</v>
      </c>
      <c r="Q315" s="3"/>
    </row>
    <row r="316" spans="1:17">
      <c r="A316" s="45" t="s">
        <v>373</v>
      </c>
      <c r="B316" s="5">
        <v>20</v>
      </c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40">
        <v>2.9</v>
      </c>
      <c r="O316" s="40">
        <v>65</v>
      </c>
      <c r="P316" s="47">
        <f t="shared" si="10"/>
        <v>188.5</v>
      </c>
      <c r="Q316" s="3"/>
    </row>
    <row r="317" spans="1:17">
      <c r="A317" s="45" t="s">
        <v>31</v>
      </c>
      <c r="B317" s="5">
        <v>60</v>
      </c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40">
        <v>4</v>
      </c>
      <c r="O317" s="40">
        <v>79</v>
      </c>
      <c r="P317" s="47">
        <f t="shared" si="10"/>
        <v>316</v>
      </c>
      <c r="Q317" s="3"/>
    </row>
    <row r="318" spans="1:17">
      <c r="A318" s="93"/>
      <c r="C318" t="s">
        <v>374</v>
      </c>
      <c r="I318" t="s">
        <v>99</v>
      </c>
      <c r="P318" s="67">
        <f>SUM(P303:P317)</f>
        <v>6630.1809999999996</v>
      </c>
      <c r="Q318" s="3"/>
    </row>
    <row r="319" spans="1:17">
      <c r="A319" s="93"/>
      <c r="C319" s="48" t="s">
        <v>100</v>
      </c>
      <c r="D319" s="48"/>
      <c r="E319" s="51"/>
      <c r="F319" s="48"/>
      <c r="G319" s="48"/>
      <c r="H319" s="48"/>
      <c r="I319" s="48" t="s">
        <v>99</v>
      </c>
      <c r="J319" s="48"/>
      <c r="M319" t="s">
        <v>99</v>
      </c>
      <c r="P319" s="13">
        <f>P318/O298</f>
        <v>45.103272108843534</v>
      </c>
      <c r="Q319" s="3"/>
    </row>
    <row r="320" spans="1:17" ht="18.75">
      <c r="C320" s="15"/>
      <c r="F320" s="16" t="s">
        <v>67</v>
      </c>
      <c r="G320" s="16"/>
      <c r="H320" s="17"/>
      <c r="I320" s="17"/>
      <c r="K320" s="17"/>
      <c r="P320" s="19"/>
      <c r="Q320" s="3"/>
    </row>
    <row r="321" spans="1:17" ht="23.25">
      <c r="C321" s="15"/>
      <c r="D321" s="15"/>
      <c r="E321" s="133" t="s">
        <v>376</v>
      </c>
      <c r="F321" s="16"/>
      <c r="G321" s="16"/>
      <c r="H321" s="16" t="s">
        <v>377</v>
      </c>
      <c r="I321" s="17"/>
      <c r="K321" s="21"/>
      <c r="Q321" s="3"/>
    </row>
    <row r="322" spans="1:17" ht="18.75">
      <c r="D322" s="23" t="s">
        <v>70</v>
      </c>
      <c r="E322" s="23"/>
      <c r="F322" s="23"/>
      <c r="Q322" s="3"/>
    </row>
    <row r="323" spans="1:17">
      <c r="A323" s="53" t="s">
        <v>381</v>
      </c>
      <c r="L323" s="21"/>
      <c r="Q323" s="3"/>
    </row>
    <row r="324" spans="1:17">
      <c r="A324" s="24" t="s">
        <v>149</v>
      </c>
      <c r="C324" s="25"/>
      <c r="D324" s="28"/>
      <c r="E324" s="28" t="s">
        <v>7</v>
      </c>
      <c r="F324" s="27"/>
      <c r="G324" s="21"/>
      <c r="H324" s="21"/>
      <c r="I324" s="21"/>
      <c r="J324" s="21"/>
      <c r="K324" s="21"/>
      <c r="L324" s="21"/>
      <c r="M324" s="21"/>
      <c r="N324" s="21"/>
      <c r="O324" s="21"/>
      <c r="P324" s="19"/>
      <c r="Q324" s="3"/>
    </row>
    <row r="325" spans="1:17">
      <c r="A325" s="29" t="s">
        <v>76</v>
      </c>
      <c r="B325" s="20"/>
      <c r="C325" s="20"/>
      <c r="D325" s="27"/>
      <c r="E325" s="27"/>
      <c r="F325" s="27"/>
      <c r="G325" s="21"/>
      <c r="H325" s="21"/>
      <c r="I325" s="21"/>
      <c r="J325" s="21"/>
      <c r="K325" s="21"/>
      <c r="L325" s="21"/>
      <c r="M325" s="21"/>
      <c r="N325" s="21"/>
      <c r="O325" s="21"/>
      <c r="P325" s="19"/>
      <c r="Q325" s="3"/>
    </row>
    <row r="326" spans="1:17">
      <c r="A326" s="30"/>
      <c r="B326" s="29"/>
      <c r="C326" s="29"/>
      <c r="D326" s="21"/>
      <c r="E326" s="27"/>
      <c r="F326" s="27"/>
      <c r="G326" s="21"/>
      <c r="H326" s="21"/>
      <c r="I326" s="21"/>
      <c r="J326" s="21"/>
      <c r="K326" s="21"/>
      <c r="L326" s="145"/>
      <c r="M326" s="21"/>
      <c r="N326" s="21"/>
      <c r="P326" s="19"/>
      <c r="Q326" s="3"/>
    </row>
    <row r="327" spans="1:17">
      <c r="A327" s="31" t="s">
        <v>77</v>
      </c>
      <c r="B327" s="33" t="s">
        <v>78</v>
      </c>
      <c r="C327" s="34"/>
      <c r="D327" s="34" t="s">
        <v>79</v>
      </c>
      <c r="E327" s="34"/>
      <c r="F327" s="34" t="s">
        <v>80</v>
      </c>
      <c r="G327" s="34" t="s">
        <v>81</v>
      </c>
      <c r="H327" s="34"/>
      <c r="I327" s="34"/>
      <c r="J327" s="34"/>
      <c r="K327" s="34" t="s">
        <v>82</v>
      </c>
      <c r="M327" s="34"/>
      <c r="N327" s="35" t="s">
        <v>83</v>
      </c>
      <c r="O327" s="36" t="s">
        <v>3</v>
      </c>
      <c r="P327" s="36" t="s">
        <v>9</v>
      </c>
      <c r="Q327" s="3"/>
    </row>
    <row r="328" spans="1:17">
      <c r="A328" s="5"/>
      <c r="B328" s="39" t="s">
        <v>85</v>
      </c>
      <c r="C328" s="37" t="s">
        <v>86</v>
      </c>
      <c r="D328" s="37" t="s">
        <v>87</v>
      </c>
      <c r="E328" s="37" t="s">
        <v>88</v>
      </c>
      <c r="F328" s="37"/>
      <c r="G328" s="37" t="s">
        <v>89</v>
      </c>
      <c r="H328" s="37" t="s">
        <v>90</v>
      </c>
      <c r="I328" s="37" t="s">
        <v>91</v>
      </c>
      <c r="J328" s="37" t="s">
        <v>92</v>
      </c>
      <c r="K328" s="37" t="s">
        <v>93</v>
      </c>
      <c r="L328" s="37" t="s">
        <v>94</v>
      </c>
      <c r="M328" s="37" t="s">
        <v>95</v>
      </c>
      <c r="N328" s="40"/>
      <c r="O328" s="4"/>
      <c r="P328" s="40"/>
      <c r="Q328" s="3"/>
    </row>
    <row r="329" spans="1:17">
      <c r="A329" s="5"/>
      <c r="B329" s="39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40"/>
      <c r="O329" s="4"/>
      <c r="P329" s="40"/>
      <c r="Q329" s="3"/>
    </row>
    <row r="330" spans="1:17">
      <c r="A330" s="31" t="s">
        <v>382</v>
      </c>
      <c r="B330" s="37">
        <v>250</v>
      </c>
      <c r="C330" s="37">
        <v>1.2</v>
      </c>
      <c r="D330" s="37">
        <v>4</v>
      </c>
      <c r="E330" s="37">
        <v>2.7</v>
      </c>
      <c r="F330" s="37">
        <v>260</v>
      </c>
      <c r="G330" s="37">
        <v>0.26</v>
      </c>
      <c r="H330" s="37">
        <v>40</v>
      </c>
      <c r="I330" s="37">
        <v>122</v>
      </c>
      <c r="J330" s="37">
        <v>128</v>
      </c>
      <c r="K330" s="37">
        <v>146</v>
      </c>
      <c r="L330" s="37">
        <v>56</v>
      </c>
      <c r="M330" s="37">
        <v>2</v>
      </c>
      <c r="N330" s="4"/>
      <c r="O330" s="46"/>
      <c r="P330" s="47"/>
      <c r="Q330" s="3"/>
    </row>
    <row r="331" spans="1:17">
      <c r="A331" s="45" t="s">
        <v>135</v>
      </c>
      <c r="B331" s="37">
        <v>100</v>
      </c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4">
        <v>5.2</v>
      </c>
      <c r="O331" s="46">
        <v>310</v>
      </c>
      <c r="P331" s="47">
        <f t="shared" ref="P331:P337" si="11">O331*N331</f>
        <v>1612</v>
      </c>
      <c r="Q331" s="3"/>
    </row>
    <row r="332" spans="1:17">
      <c r="A332" s="45" t="s">
        <v>43</v>
      </c>
      <c r="B332" s="37">
        <v>50</v>
      </c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4">
        <v>3</v>
      </c>
      <c r="O332" s="46">
        <v>45.97</v>
      </c>
      <c r="P332" s="47">
        <f t="shared" si="11"/>
        <v>137.91</v>
      </c>
      <c r="Q332" s="3"/>
    </row>
    <row r="333" spans="1:17">
      <c r="A333" s="44" t="s">
        <v>34</v>
      </c>
      <c r="B333" s="31">
        <v>30</v>
      </c>
      <c r="C333" s="37">
        <v>0.6</v>
      </c>
      <c r="D333" s="37"/>
      <c r="E333" s="37">
        <v>15.5</v>
      </c>
      <c r="F333" s="37"/>
      <c r="G333" s="37">
        <v>0.04</v>
      </c>
      <c r="H333" s="37"/>
      <c r="I333" s="37">
        <v>0.24</v>
      </c>
      <c r="J333" s="37">
        <v>0.8</v>
      </c>
      <c r="K333" s="37">
        <v>24</v>
      </c>
      <c r="L333" s="37"/>
      <c r="M333" s="37">
        <v>22</v>
      </c>
      <c r="N333" s="52"/>
      <c r="O333" s="46"/>
      <c r="P333" s="47">
        <f t="shared" si="11"/>
        <v>0</v>
      </c>
      <c r="Q333" s="3"/>
    </row>
    <row r="334" spans="1:17">
      <c r="A334" s="45" t="s">
        <v>34</v>
      </c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4">
        <v>3</v>
      </c>
      <c r="O334" s="61">
        <v>26</v>
      </c>
      <c r="P334" s="47">
        <f t="shared" si="11"/>
        <v>78</v>
      </c>
      <c r="Q334" s="3"/>
    </row>
    <row r="335" spans="1:17">
      <c r="A335" s="44" t="s">
        <v>108</v>
      </c>
      <c r="B335" s="37">
        <v>200</v>
      </c>
      <c r="C335" s="37">
        <v>0.6</v>
      </c>
      <c r="D335" s="37"/>
      <c r="E335" s="37">
        <v>30.1</v>
      </c>
      <c r="F335" s="37">
        <v>130</v>
      </c>
      <c r="G335" s="37">
        <v>0.04</v>
      </c>
      <c r="H335" s="37"/>
      <c r="I335" s="37">
        <v>0.05</v>
      </c>
      <c r="J335" s="37">
        <v>135</v>
      </c>
      <c r="K335" s="37">
        <v>46</v>
      </c>
      <c r="L335" s="37"/>
      <c r="M335" s="37">
        <v>0.5</v>
      </c>
      <c r="N335" s="40"/>
      <c r="O335" s="40"/>
      <c r="P335" s="47">
        <f t="shared" si="11"/>
        <v>0</v>
      </c>
      <c r="Q335" s="3"/>
    </row>
    <row r="336" spans="1:17">
      <c r="A336" s="45" t="s">
        <v>109</v>
      </c>
      <c r="B336" s="5">
        <v>1.5</v>
      </c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40"/>
      <c r="O336" s="40">
        <v>118</v>
      </c>
      <c r="P336" s="47">
        <f t="shared" si="11"/>
        <v>0</v>
      </c>
      <c r="Q336" s="3"/>
    </row>
    <row r="337" spans="1:17">
      <c r="A337" s="45" t="s">
        <v>31</v>
      </c>
      <c r="B337" s="5">
        <v>15</v>
      </c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40">
        <v>1</v>
      </c>
      <c r="O337" s="40">
        <v>79</v>
      </c>
      <c r="P337" s="47">
        <f t="shared" si="11"/>
        <v>79</v>
      </c>
      <c r="Q337" s="3"/>
    </row>
    <row r="338" spans="1:17">
      <c r="A338" s="93"/>
      <c r="C338" t="s">
        <v>374</v>
      </c>
      <c r="I338" t="s">
        <v>99</v>
      </c>
      <c r="P338" s="67">
        <f>SUM(P331:P337)</f>
        <v>1906.91</v>
      </c>
      <c r="Q338" s="3"/>
    </row>
    <row r="339" spans="1:17">
      <c r="A339" s="93"/>
      <c r="C339" s="48" t="s">
        <v>100</v>
      </c>
      <c r="D339" s="48"/>
      <c r="E339" s="51"/>
      <c r="F339" s="48"/>
      <c r="G339" s="48"/>
      <c r="H339" s="48"/>
      <c r="I339" s="48" t="s">
        <v>99</v>
      </c>
      <c r="J339" s="48"/>
      <c r="M339" t="s">
        <v>99</v>
      </c>
      <c r="P339" s="13"/>
      <c r="Q339" s="3"/>
    </row>
    <row r="340" spans="1:17" ht="18.75">
      <c r="C340" s="15"/>
      <c r="F340" s="16" t="s">
        <v>67</v>
      </c>
      <c r="G340" s="16"/>
      <c r="H340" s="17"/>
      <c r="I340" s="17"/>
      <c r="K340" s="17"/>
      <c r="P340" s="19"/>
      <c r="Q340" s="3"/>
    </row>
    <row r="341" spans="1:17" ht="23.25">
      <c r="C341" s="15"/>
      <c r="D341" s="15"/>
      <c r="E341" s="133" t="s">
        <v>376</v>
      </c>
      <c r="F341" s="16"/>
      <c r="G341" s="16"/>
      <c r="H341" s="16" t="s">
        <v>377</v>
      </c>
      <c r="I341" s="16"/>
      <c r="J341" s="17"/>
      <c r="K341" s="21"/>
      <c r="Q341" s="3"/>
    </row>
    <row r="342" spans="1:17" ht="18.75">
      <c r="D342" s="23" t="s">
        <v>70</v>
      </c>
      <c r="E342" s="23"/>
      <c r="F342" s="23"/>
      <c r="Q342" s="3"/>
    </row>
    <row r="343" spans="1:17">
      <c r="A343" s="53" t="s">
        <v>384</v>
      </c>
      <c r="L343" s="21"/>
      <c r="Q343" s="3"/>
    </row>
    <row r="344" spans="1:17">
      <c r="A344" s="24" t="s">
        <v>149</v>
      </c>
      <c r="C344" s="25"/>
      <c r="D344" s="28"/>
      <c r="E344" s="28" t="s">
        <v>5</v>
      </c>
      <c r="F344" s="27"/>
      <c r="G344" s="21"/>
      <c r="H344" s="21"/>
      <c r="I344" s="21"/>
      <c r="J344" s="21"/>
      <c r="K344" s="21"/>
      <c r="L344" s="21"/>
      <c r="M344" s="21"/>
      <c r="N344" s="21"/>
      <c r="O344" s="21"/>
      <c r="P344" s="19"/>
      <c r="Q344" s="3"/>
    </row>
    <row r="345" spans="1:17">
      <c r="A345" s="29" t="s">
        <v>76</v>
      </c>
      <c r="B345" s="20"/>
      <c r="C345" s="20"/>
      <c r="D345" s="27"/>
      <c r="E345" s="27"/>
      <c r="F345" s="27"/>
      <c r="G345" s="21"/>
      <c r="H345" s="21"/>
      <c r="I345" s="21"/>
      <c r="J345" s="21"/>
      <c r="K345" s="21"/>
      <c r="L345" s="21"/>
      <c r="M345" s="21"/>
      <c r="N345" s="21"/>
      <c r="O345" s="21"/>
      <c r="P345" s="19"/>
      <c r="Q345" s="3"/>
    </row>
    <row r="346" spans="1:17">
      <c r="A346" s="30"/>
      <c r="B346" s="29"/>
      <c r="C346" s="29"/>
      <c r="D346" s="21"/>
      <c r="E346" s="27"/>
      <c r="F346" s="27"/>
      <c r="G346" s="21"/>
      <c r="H346" s="21"/>
      <c r="I346" s="21"/>
      <c r="J346" s="21"/>
      <c r="K346" s="21"/>
      <c r="L346" s="145"/>
      <c r="M346" s="21"/>
      <c r="N346" s="21"/>
      <c r="O346">
        <v>214</v>
      </c>
      <c r="P346" s="19"/>
      <c r="Q346" s="3"/>
    </row>
    <row r="347" spans="1:17">
      <c r="A347" s="31" t="s">
        <v>77</v>
      </c>
      <c r="B347" s="33" t="s">
        <v>78</v>
      </c>
      <c r="C347" s="34"/>
      <c r="D347" s="34" t="s">
        <v>79</v>
      </c>
      <c r="E347" s="34"/>
      <c r="F347" s="34" t="s">
        <v>80</v>
      </c>
      <c r="G347" s="34" t="s">
        <v>81</v>
      </c>
      <c r="H347" s="34"/>
      <c r="I347" s="34"/>
      <c r="J347" s="34"/>
      <c r="K347" s="34" t="s">
        <v>82</v>
      </c>
      <c r="M347" s="34"/>
      <c r="N347" s="35" t="s">
        <v>83</v>
      </c>
      <c r="O347" s="36" t="s">
        <v>3</v>
      </c>
      <c r="P347" s="36" t="s">
        <v>9</v>
      </c>
      <c r="Q347" s="3"/>
    </row>
    <row r="348" spans="1:17">
      <c r="A348" s="5"/>
      <c r="B348" s="39" t="s">
        <v>85</v>
      </c>
      <c r="C348" s="37" t="s">
        <v>86</v>
      </c>
      <c r="D348" s="37" t="s">
        <v>87</v>
      </c>
      <c r="E348" s="37" t="s">
        <v>88</v>
      </c>
      <c r="F348" s="37"/>
      <c r="G348" s="37" t="s">
        <v>89</v>
      </c>
      <c r="H348" s="37" t="s">
        <v>90</v>
      </c>
      <c r="I348" s="37" t="s">
        <v>91</v>
      </c>
      <c r="J348" s="37" t="s">
        <v>92</v>
      </c>
      <c r="K348" s="37" t="s">
        <v>93</v>
      </c>
      <c r="L348" s="37" t="s">
        <v>94</v>
      </c>
      <c r="M348" s="37" t="s">
        <v>95</v>
      </c>
      <c r="N348" s="40"/>
      <c r="O348" s="4"/>
      <c r="P348" s="40"/>
      <c r="Q348" s="3"/>
    </row>
    <row r="349" spans="1:17">
      <c r="A349" s="5"/>
      <c r="B349" s="39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40"/>
      <c r="O349" s="4"/>
      <c r="P349" s="40"/>
      <c r="Q349" s="3"/>
    </row>
    <row r="350" spans="1:17">
      <c r="A350" s="31" t="s">
        <v>385</v>
      </c>
      <c r="B350" s="37">
        <v>250</v>
      </c>
      <c r="C350" s="37">
        <v>1.2</v>
      </c>
      <c r="D350" s="37">
        <v>4</v>
      </c>
      <c r="E350" s="37">
        <v>2.7</v>
      </c>
      <c r="F350" s="37">
        <v>260</v>
      </c>
      <c r="G350" s="37">
        <v>0.26</v>
      </c>
      <c r="H350" s="37">
        <v>40</v>
      </c>
      <c r="I350" s="37">
        <v>122</v>
      </c>
      <c r="J350" s="37">
        <v>128</v>
      </c>
      <c r="K350" s="37">
        <v>146</v>
      </c>
      <c r="L350" s="37">
        <v>56</v>
      </c>
      <c r="M350" s="37">
        <v>2</v>
      </c>
      <c r="N350" s="4"/>
      <c r="O350" s="46"/>
      <c r="P350" s="47"/>
      <c r="Q350" s="3"/>
    </row>
    <row r="351" spans="1:17">
      <c r="A351" s="45" t="s">
        <v>65</v>
      </c>
      <c r="B351" s="37">
        <v>100</v>
      </c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4">
        <v>21.5</v>
      </c>
      <c r="O351" s="46">
        <v>320</v>
      </c>
      <c r="P351" s="47">
        <f t="shared" ref="P351:P370" si="12">O351*N351</f>
        <v>6880</v>
      </c>
      <c r="Q351" s="3"/>
    </row>
    <row r="352" spans="1:17">
      <c r="A352" s="45" t="s">
        <v>16</v>
      </c>
      <c r="B352" s="37">
        <v>50</v>
      </c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4">
        <v>4</v>
      </c>
      <c r="O352" s="46">
        <v>112.63</v>
      </c>
      <c r="P352" s="47">
        <f t="shared" si="12"/>
        <v>450.52</v>
      </c>
      <c r="Q352" s="3"/>
    </row>
    <row r="353" spans="1:17">
      <c r="A353" s="45" t="s">
        <v>16</v>
      </c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4">
        <v>4.8499999999999996</v>
      </c>
      <c r="O353" s="46">
        <v>109.15</v>
      </c>
      <c r="P353" s="47">
        <f t="shared" si="12"/>
        <v>529.37749999999994</v>
      </c>
      <c r="Q353" s="3"/>
    </row>
    <row r="354" spans="1:17">
      <c r="A354" s="45" t="s">
        <v>58</v>
      </c>
      <c r="B354" s="37">
        <v>10</v>
      </c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4">
        <v>2.5</v>
      </c>
      <c r="O354" s="46">
        <v>30</v>
      </c>
      <c r="P354" s="47">
        <f t="shared" si="12"/>
        <v>75</v>
      </c>
      <c r="Q354" s="3"/>
    </row>
    <row r="355" spans="1:17">
      <c r="A355" s="45" t="s">
        <v>14</v>
      </c>
      <c r="B355" s="37">
        <v>1</v>
      </c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4">
        <v>1</v>
      </c>
      <c r="O355" s="46">
        <v>131.12</v>
      </c>
      <c r="P355" s="47">
        <f t="shared" si="12"/>
        <v>131.12</v>
      </c>
      <c r="Q355" s="3"/>
    </row>
    <row r="356" spans="1:17">
      <c r="A356" s="45" t="s">
        <v>10</v>
      </c>
      <c r="B356" s="37">
        <v>1</v>
      </c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4">
        <v>1</v>
      </c>
      <c r="O356" s="46">
        <v>65</v>
      </c>
      <c r="P356" s="47">
        <f t="shared" si="12"/>
        <v>65</v>
      </c>
      <c r="Q356" s="3"/>
    </row>
    <row r="357" spans="1:17">
      <c r="A357" s="45" t="s">
        <v>13</v>
      </c>
      <c r="B357" s="37">
        <v>4</v>
      </c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4">
        <v>2</v>
      </c>
      <c r="O357" s="46">
        <v>116.94</v>
      </c>
      <c r="P357" s="47">
        <f t="shared" si="12"/>
        <v>233.88</v>
      </c>
      <c r="Q357" s="3"/>
    </row>
    <row r="358" spans="1:17">
      <c r="A358" s="45" t="s">
        <v>51</v>
      </c>
      <c r="B358" s="37">
        <v>1</v>
      </c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4">
        <v>1</v>
      </c>
      <c r="O358" s="46">
        <v>47</v>
      </c>
      <c r="P358" s="47">
        <f t="shared" si="12"/>
        <v>47</v>
      </c>
      <c r="Q358" s="3"/>
    </row>
    <row r="359" spans="1:17">
      <c r="A359" s="45" t="s">
        <v>12</v>
      </c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4">
        <v>1.08</v>
      </c>
      <c r="O359" s="46">
        <v>30</v>
      </c>
      <c r="P359" s="47">
        <f t="shared" si="12"/>
        <v>32.400000000000006</v>
      </c>
      <c r="Q359" s="3"/>
    </row>
    <row r="360" spans="1:17">
      <c r="A360" s="45" t="s">
        <v>17</v>
      </c>
      <c r="B360" s="37">
        <v>1</v>
      </c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4">
        <v>1</v>
      </c>
      <c r="O360" s="46">
        <v>23.87</v>
      </c>
      <c r="P360" s="47">
        <f t="shared" si="12"/>
        <v>23.87</v>
      </c>
      <c r="Q360" s="3"/>
    </row>
    <row r="361" spans="1:17">
      <c r="A361" s="44" t="s">
        <v>34</v>
      </c>
      <c r="B361" s="31">
        <v>30</v>
      </c>
      <c r="C361" s="37">
        <v>0.6</v>
      </c>
      <c r="D361" s="37"/>
      <c r="E361" s="37">
        <v>15.5</v>
      </c>
      <c r="F361" s="37"/>
      <c r="G361" s="37">
        <v>0.04</v>
      </c>
      <c r="H361" s="37"/>
      <c r="I361" s="37">
        <v>0.24</v>
      </c>
      <c r="J361" s="37">
        <v>0.8</v>
      </c>
      <c r="K361" s="37">
        <v>24</v>
      </c>
      <c r="L361" s="37"/>
      <c r="M361" s="37">
        <v>22</v>
      </c>
      <c r="N361" s="52"/>
      <c r="O361" s="46"/>
      <c r="P361" s="47">
        <f t="shared" si="12"/>
        <v>0</v>
      </c>
      <c r="Q361" s="3"/>
    </row>
    <row r="362" spans="1:17">
      <c r="A362" s="45" t="s">
        <v>34</v>
      </c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4">
        <v>15</v>
      </c>
      <c r="O362" s="61">
        <v>26</v>
      </c>
      <c r="P362" s="47">
        <f t="shared" si="12"/>
        <v>390</v>
      </c>
      <c r="Q362" s="3"/>
    </row>
    <row r="363" spans="1:17">
      <c r="A363" s="45" t="s">
        <v>60</v>
      </c>
      <c r="B363" s="5">
        <v>10</v>
      </c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4">
        <v>2.14</v>
      </c>
      <c r="O363" s="61">
        <v>539</v>
      </c>
      <c r="P363" s="47">
        <f t="shared" si="12"/>
        <v>1153.46</v>
      </c>
      <c r="Q363" s="3"/>
    </row>
    <row r="364" spans="1:17">
      <c r="A364" s="44" t="s">
        <v>117</v>
      </c>
      <c r="B364" s="37">
        <v>200</v>
      </c>
      <c r="C364" s="37">
        <v>0.6</v>
      </c>
      <c r="D364" s="37"/>
      <c r="E364" s="37">
        <v>30.1</v>
      </c>
      <c r="F364" s="37">
        <v>130</v>
      </c>
      <c r="G364" s="37">
        <v>0.04</v>
      </c>
      <c r="H364" s="37"/>
      <c r="I364" s="37">
        <v>0.05</v>
      </c>
      <c r="J364" s="37">
        <v>135</v>
      </c>
      <c r="K364" s="37">
        <v>46</v>
      </c>
      <c r="L364" s="37"/>
      <c r="M364" s="37">
        <v>0.5</v>
      </c>
      <c r="N364" s="40"/>
      <c r="O364" s="40"/>
      <c r="P364" s="47">
        <f t="shared" si="12"/>
        <v>0</v>
      </c>
      <c r="Q364" s="3"/>
    </row>
    <row r="365" spans="1:17">
      <c r="A365" s="45" t="s">
        <v>548</v>
      </c>
      <c r="B365" s="5">
        <v>1.5</v>
      </c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40">
        <v>1</v>
      </c>
      <c r="O365" s="40">
        <v>118</v>
      </c>
      <c r="P365" s="47">
        <f t="shared" si="12"/>
        <v>118</v>
      </c>
      <c r="Q365" s="3"/>
    </row>
    <row r="366" spans="1:17">
      <c r="A366" s="45" t="s">
        <v>373</v>
      </c>
      <c r="B366" s="5">
        <v>15</v>
      </c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40">
        <v>3.2</v>
      </c>
      <c r="O366" s="40">
        <v>65</v>
      </c>
      <c r="P366" s="47">
        <f t="shared" si="12"/>
        <v>208</v>
      </c>
      <c r="Q366" s="3"/>
    </row>
    <row r="367" spans="1:17">
      <c r="A367" s="45" t="s">
        <v>299</v>
      </c>
      <c r="B367" s="5">
        <v>100</v>
      </c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40">
        <v>24.6</v>
      </c>
      <c r="O367" s="40">
        <v>240</v>
      </c>
      <c r="P367" s="47">
        <f t="shared" si="12"/>
        <v>5904</v>
      </c>
      <c r="Q367" s="3"/>
    </row>
    <row r="368" spans="1:17">
      <c r="A368" s="45" t="s">
        <v>322</v>
      </c>
      <c r="B368" s="5">
        <v>120</v>
      </c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40">
        <v>25.7</v>
      </c>
      <c r="O368" s="40">
        <v>220</v>
      </c>
      <c r="P368" s="47">
        <f t="shared" si="12"/>
        <v>5654</v>
      </c>
      <c r="Q368" s="3"/>
    </row>
    <row r="369" spans="1:17">
      <c r="A369" s="45" t="s">
        <v>118</v>
      </c>
      <c r="B369" s="5">
        <v>90</v>
      </c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40">
        <v>220</v>
      </c>
      <c r="O369" s="40">
        <v>86</v>
      </c>
      <c r="P369" s="47">
        <f t="shared" si="12"/>
        <v>18920</v>
      </c>
      <c r="Q369" s="3"/>
    </row>
    <row r="370" spans="1:17">
      <c r="A370" s="45" t="s">
        <v>334</v>
      </c>
      <c r="B370" s="5">
        <v>100</v>
      </c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40">
        <v>45</v>
      </c>
      <c r="O370" s="40">
        <v>224</v>
      </c>
      <c r="P370" s="47">
        <f t="shared" si="12"/>
        <v>10080</v>
      </c>
      <c r="Q370" s="3"/>
    </row>
    <row r="371" spans="1:17">
      <c r="A371" s="93"/>
      <c r="C371" t="s">
        <v>374</v>
      </c>
      <c r="I371" t="s">
        <v>99</v>
      </c>
      <c r="P371" s="67">
        <f>SUM(P351:P370)</f>
        <v>50895.627500000002</v>
      </c>
      <c r="Q371" s="3"/>
    </row>
    <row r="372" spans="1:17">
      <c r="A372" s="93"/>
      <c r="C372" s="48" t="s">
        <v>100</v>
      </c>
      <c r="D372" s="48"/>
      <c r="E372" s="51"/>
      <c r="F372" s="48"/>
      <c r="G372" s="48"/>
      <c r="H372" s="48"/>
      <c r="I372" s="48" t="s">
        <v>99</v>
      </c>
      <c r="J372" s="48"/>
      <c r="M372" t="s">
        <v>99</v>
      </c>
      <c r="P372" s="13">
        <f>P371/O346</f>
        <v>237.83003504672899</v>
      </c>
      <c r="Q372" s="3"/>
    </row>
    <row r="373" spans="1:17" ht="18.75">
      <c r="C373" s="15"/>
      <c r="F373" s="16" t="s">
        <v>67</v>
      </c>
      <c r="G373" s="16"/>
      <c r="H373" s="17"/>
      <c r="I373" s="17"/>
      <c r="K373" s="17"/>
      <c r="P373" s="19"/>
      <c r="Q373" s="3"/>
    </row>
    <row r="374" spans="1:17" ht="23.25">
      <c r="C374" s="15"/>
      <c r="D374" s="15"/>
      <c r="E374" s="133" t="s">
        <v>376</v>
      </c>
      <c r="F374" s="16"/>
      <c r="G374" s="16"/>
      <c r="H374" s="16" t="s">
        <v>377</v>
      </c>
      <c r="I374" s="16"/>
      <c r="J374" s="17"/>
      <c r="K374" s="21"/>
      <c r="Q374" s="3"/>
    </row>
    <row r="375" spans="1:17" ht="18.75">
      <c r="D375" s="23" t="s">
        <v>70</v>
      </c>
      <c r="E375" s="23"/>
      <c r="F375" s="23"/>
      <c r="Q375" s="3"/>
    </row>
    <row r="376" spans="1:17">
      <c r="A376" s="53" t="s">
        <v>384</v>
      </c>
      <c r="L376" s="21"/>
      <c r="Q376" s="3"/>
    </row>
    <row r="377" spans="1:17">
      <c r="A377" s="24" t="s">
        <v>149</v>
      </c>
      <c r="C377" s="25"/>
      <c r="D377" s="28"/>
      <c r="E377" s="28" t="s">
        <v>6</v>
      </c>
      <c r="F377" s="27"/>
      <c r="G377" s="21"/>
      <c r="H377" s="21"/>
      <c r="I377" s="21"/>
      <c r="J377" s="21"/>
      <c r="K377" s="21"/>
      <c r="L377" s="21"/>
      <c r="M377" s="21"/>
      <c r="N377" s="21"/>
      <c r="O377" s="21"/>
      <c r="P377" s="19"/>
      <c r="Q377" s="3"/>
    </row>
    <row r="378" spans="1:17">
      <c r="A378" s="29" t="s">
        <v>76</v>
      </c>
      <c r="B378" s="20"/>
      <c r="C378" s="20"/>
      <c r="D378" s="27"/>
      <c r="E378" s="27"/>
      <c r="F378" s="27"/>
      <c r="G378" s="21"/>
      <c r="H378" s="21"/>
      <c r="I378" s="21"/>
      <c r="J378" s="21"/>
      <c r="K378" s="21"/>
      <c r="L378" s="21"/>
      <c r="M378" s="21"/>
      <c r="N378" s="21"/>
      <c r="O378" s="21"/>
      <c r="P378" s="19"/>
      <c r="Q378" s="3"/>
    </row>
    <row r="379" spans="1:17">
      <c r="A379" s="30"/>
      <c r="B379" s="29"/>
      <c r="C379" s="29"/>
      <c r="D379" s="21"/>
      <c r="E379" s="27"/>
      <c r="F379" s="27"/>
      <c r="G379" s="21"/>
      <c r="H379" s="21"/>
      <c r="I379" s="21"/>
      <c r="J379" s="21"/>
      <c r="K379" s="21"/>
      <c r="L379" s="145"/>
      <c r="M379" s="21"/>
      <c r="N379" s="21"/>
      <c r="O379">
        <v>147</v>
      </c>
      <c r="P379" s="19"/>
      <c r="Q379" s="3"/>
    </row>
    <row r="380" spans="1:17">
      <c r="A380" s="31" t="s">
        <v>77</v>
      </c>
      <c r="B380" s="33" t="s">
        <v>78</v>
      </c>
      <c r="C380" s="34"/>
      <c r="D380" s="34" t="s">
        <v>79</v>
      </c>
      <c r="E380" s="34"/>
      <c r="F380" s="34" t="s">
        <v>80</v>
      </c>
      <c r="G380" s="34" t="s">
        <v>81</v>
      </c>
      <c r="H380" s="34"/>
      <c r="I380" s="34"/>
      <c r="J380" s="34"/>
      <c r="K380" s="34" t="s">
        <v>82</v>
      </c>
      <c r="M380" s="34"/>
      <c r="N380" s="35" t="s">
        <v>83</v>
      </c>
      <c r="O380" s="36" t="s">
        <v>3</v>
      </c>
      <c r="P380" s="36" t="s">
        <v>9</v>
      </c>
      <c r="Q380" s="3"/>
    </row>
    <row r="381" spans="1:17">
      <c r="A381" s="5"/>
      <c r="B381" s="39" t="s">
        <v>85</v>
      </c>
      <c r="C381" s="37" t="s">
        <v>86</v>
      </c>
      <c r="D381" s="37" t="s">
        <v>87</v>
      </c>
      <c r="E381" s="37" t="s">
        <v>88</v>
      </c>
      <c r="F381" s="37"/>
      <c r="G381" s="37" t="s">
        <v>89</v>
      </c>
      <c r="H381" s="37" t="s">
        <v>90</v>
      </c>
      <c r="I381" s="37" t="s">
        <v>91</v>
      </c>
      <c r="J381" s="37" t="s">
        <v>92</v>
      </c>
      <c r="K381" s="37" t="s">
        <v>93</v>
      </c>
      <c r="L381" s="37" t="s">
        <v>94</v>
      </c>
      <c r="M381" s="37" t="s">
        <v>95</v>
      </c>
      <c r="N381" s="40"/>
      <c r="O381" s="4"/>
      <c r="P381" s="40"/>
      <c r="Q381" s="3"/>
    </row>
    <row r="382" spans="1:17">
      <c r="A382" s="5"/>
      <c r="B382" s="39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40"/>
      <c r="O382" s="4"/>
      <c r="P382" s="40"/>
      <c r="Q382" s="3"/>
    </row>
    <row r="383" spans="1:17">
      <c r="A383" s="31" t="s">
        <v>385</v>
      </c>
      <c r="B383" s="37">
        <v>250</v>
      </c>
      <c r="C383" s="37">
        <v>1.2</v>
      </c>
      <c r="D383" s="37">
        <v>4</v>
      </c>
      <c r="E383" s="37">
        <v>2.7</v>
      </c>
      <c r="F383" s="37">
        <v>260</v>
      </c>
      <c r="G383" s="37">
        <v>0.26</v>
      </c>
      <c r="H383" s="37">
        <v>40</v>
      </c>
      <c r="I383" s="37">
        <v>122</v>
      </c>
      <c r="J383" s="37">
        <v>128</v>
      </c>
      <c r="K383" s="37">
        <v>146</v>
      </c>
      <c r="L383" s="37">
        <v>56</v>
      </c>
      <c r="M383" s="37">
        <v>2</v>
      </c>
      <c r="N383" s="4"/>
      <c r="O383" s="46"/>
      <c r="P383" s="47"/>
      <c r="Q383" s="3"/>
    </row>
    <row r="384" spans="1:17">
      <c r="A384" s="45" t="s">
        <v>65</v>
      </c>
      <c r="B384" s="37">
        <v>100</v>
      </c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4">
        <v>14.8</v>
      </c>
      <c r="O384" s="46">
        <v>320</v>
      </c>
      <c r="P384" s="47">
        <f t="shared" ref="P384:P394" si="13">O384*N384</f>
        <v>4736</v>
      </c>
      <c r="Q384" s="3"/>
    </row>
    <row r="385" spans="1:17">
      <c r="A385" s="45" t="s">
        <v>16</v>
      </c>
      <c r="B385" s="37">
        <v>50</v>
      </c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4">
        <v>7.3</v>
      </c>
      <c r="O385" s="46">
        <v>112.63</v>
      </c>
      <c r="P385" s="47">
        <f t="shared" si="13"/>
        <v>822.19899999999996</v>
      </c>
      <c r="Q385" s="3"/>
    </row>
    <row r="386" spans="1:17">
      <c r="A386" s="45" t="s">
        <v>58</v>
      </c>
      <c r="B386" s="37">
        <v>10</v>
      </c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4">
        <v>1</v>
      </c>
      <c r="O386" s="46">
        <v>30</v>
      </c>
      <c r="P386" s="47">
        <f t="shared" si="13"/>
        <v>30</v>
      </c>
      <c r="Q386" s="3"/>
    </row>
    <row r="387" spans="1:17">
      <c r="A387" s="45" t="s">
        <v>37</v>
      </c>
      <c r="B387" s="37">
        <v>10</v>
      </c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4">
        <v>1</v>
      </c>
      <c r="O387" s="46">
        <v>88</v>
      </c>
      <c r="P387" s="47">
        <f t="shared" si="13"/>
        <v>88</v>
      </c>
      <c r="Q387" s="3"/>
    </row>
    <row r="388" spans="1:17">
      <c r="A388" s="45" t="s">
        <v>177</v>
      </c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4"/>
      <c r="O388" s="46"/>
      <c r="P388" s="47">
        <f t="shared" si="13"/>
        <v>0</v>
      </c>
      <c r="Q388" s="3"/>
    </row>
    <row r="389" spans="1:17">
      <c r="A389" s="45" t="s">
        <v>177</v>
      </c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4">
        <v>6</v>
      </c>
      <c r="O389" s="46">
        <v>87.55</v>
      </c>
      <c r="P389" s="47">
        <f t="shared" si="13"/>
        <v>525.29999999999995</v>
      </c>
      <c r="Q389" s="3"/>
    </row>
    <row r="390" spans="1:17">
      <c r="A390" s="44" t="s">
        <v>34</v>
      </c>
      <c r="B390" s="31">
        <v>30</v>
      </c>
      <c r="C390" s="37">
        <v>0.6</v>
      </c>
      <c r="D390" s="37"/>
      <c r="E390" s="37">
        <v>15.5</v>
      </c>
      <c r="F390" s="37"/>
      <c r="G390" s="37">
        <v>0.04</v>
      </c>
      <c r="H390" s="37"/>
      <c r="I390" s="37">
        <v>0.24</v>
      </c>
      <c r="J390" s="37">
        <v>0.8</v>
      </c>
      <c r="K390" s="37">
        <v>24</v>
      </c>
      <c r="L390" s="37"/>
      <c r="M390" s="37">
        <v>22</v>
      </c>
      <c r="N390" s="52"/>
      <c r="O390" s="46"/>
      <c r="P390" s="47">
        <f t="shared" si="13"/>
        <v>0</v>
      </c>
      <c r="Q390" s="3"/>
    </row>
    <row r="391" spans="1:17">
      <c r="A391" s="45" t="s">
        <v>34</v>
      </c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4">
        <v>12</v>
      </c>
      <c r="O391" s="61">
        <v>26</v>
      </c>
      <c r="P391" s="47">
        <f t="shared" si="13"/>
        <v>312</v>
      </c>
      <c r="Q391" s="3"/>
    </row>
    <row r="392" spans="1:17">
      <c r="A392" s="44" t="s">
        <v>117</v>
      </c>
      <c r="B392" s="37">
        <v>200</v>
      </c>
      <c r="C392" s="37">
        <v>0.6</v>
      </c>
      <c r="D392" s="37"/>
      <c r="E392" s="37">
        <v>30.1</v>
      </c>
      <c r="F392" s="37">
        <v>130</v>
      </c>
      <c r="G392" s="37">
        <v>0.04</v>
      </c>
      <c r="H392" s="37"/>
      <c r="I392" s="37">
        <v>0.05</v>
      </c>
      <c r="J392" s="37">
        <v>135</v>
      </c>
      <c r="K392" s="37">
        <v>46</v>
      </c>
      <c r="L392" s="37"/>
      <c r="M392" s="37">
        <v>0.5</v>
      </c>
      <c r="N392" s="40"/>
      <c r="O392" s="40"/>
      <c r="P392" s="47">
        <f t="shared" si="13"/>
        <v>0</v>
      </c>
      <c r="Q392" s="3"/>
    </row>
    <row r="393" spans="1:17">
      <c r="A393" s="45" t="s">
        <v>49</v>
      </c>
      <c r="B393" s="5">
        <v>1.5</v>
      </c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40"/>
      <c r="O393" s="40">
        <v>118</v>
      </c>
      <c r="P393" s="47">
        <f t="shared" si="13"/>
        <v>0</v>
      </c>
      <c r="Q393" s="3"/>
    </row>
    <row r="394" spans="1:17">
      <c r="A394" s="45" t="s">
        <v>373</v>
      </c>
      <c r="B394" s="5">
        <v>15</v>
      </c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40">
        <v>2.2000000000000002</v>
      </c>
      <c r="O394" s="40">
        <v>65</v>
      </c>
      <c r="P394" s="47">
        <f t="shared" si="13"/>
        <v>143</v>
      </c>
      <c r="Q394" s="3"/>
    </row>
    <row r="395" spans="1:17">
      <c r="A395" s="93"/>
      <c r="C395" t="s">
        <v>374</v>
      </c>
      <c r="I395" t="s">
        <v>99</v>
      </c>
      <c r="P395" s="67">
        <f>SUM(P384:P394)</f>
        <v>6656.4989999999998</v>
      </c>
      <c r="Q395" s="3"/>
    </row>
    <row r="396" spans="1:17">
      <c r="A396" s="93"/>
      <c r="C396" s="48" t="s">
        <v>100</v>
      </c>
      <c r="D396" s="48"/>
      <c r="E396" s="51"/>
      <c r="F396" s="48"/>
      <c r="G396" s="48"/>
      <c r="H396" s="48"/>
      <c r="I396" s="48" t="s">
        <v>99</v>
      </c>
      <c r="J396" s="48"/>
      <c r="M396" t="s">
        <v>99</v>
      </c>
      <c r="P396" s="13">
        <f>P395/O379</f>
        <v>45.282306122448979</v>
      </c>
      <c r="Q396" s="3"/>
    </row>
    <row r="397" spans="1:17" ht="18.75">
      <c r="C397" s="15"/>
      <c r="F397" s="16" t="s">
        <v>67</v>
      </c>
      <c r="G397" s="16"/>
      <c r="H397" s="17"/>
      <c r="I397" s="17"/>
      <c r="K397" s="17"/>
      <c r="P397" s="19"/>
      <c r="Q397" s="3"/>
    </row>
    <row r="398" spans="1:17" ht="23.25">
      <c r="C398" s="15"/>
      <c r="D398" s="15"/>
      <c r="E398" s="133" t="s">
        <v>376</v>
      </c>
      <c r="F398" s="16"/>
      <c r="G398" s="16"/>
      <c r="H398" s="16" t="s">
        <v>377</v>
      </c>
      <c r="I398" s="16"/>
      <c r="J398" s="17"/>
      <c r="K398" s="21"/>
      <c r="Q398" s="3"/>
    </row>
    <row r="399" spans="1:17" ht="18.75">
      <c r="D399" s="23" t="s">
        <v>70</v>
      </c>
      <c r="E399" s="23"/>
      <c r="F399" s="23"/>
      <c r="Q399" s="3"/>
    </row>
    <row r="400" spans="1:17">
      <c r="A400" s="53" t="s">
        <v>384</v>
      </c>
      <c r="L400" s="21"/>
      <c r="Q400" s="3"/>
    </row>
    <row r="401" spans="1:17">
      <c r="A401" s="24" t="s">
        <v>149</v>
      </c>
      <c r="C401" s="25"/>
      <c r="D401" s="28"/>
      <c r="E401" s="28" t="s">
        <v>7</v>
      </c>
      <c r="F401" s="27"/>
      <c r="G401" s="21"/>
      <c r="H401" s="21"/>
      <c r="I401" s="21"/>
      <c r="J401" s="21"/>
      <c r="K401" s="21"/>
      <c r="L401" s="21"/>
      <c r="M401" s="21"/>
      <c r="N401" s="21"/>
      <c r="O401" s="21"/>
      <c r="P401" s="19"/>
      <c r="Q401" s="3"/>
    </row>
    <row r="402" spans="1:17">
      <c r="A402" s="29" t="s">
        <v>76</v>
      </c>
      <c r="B402" s="20"/>
      <c r="C402" s="20"/>
      <c r="D402" s="27"/>
      <c r="E402" s="27"/>
      <c r="F402" s="27"/>
      <c r="G402" s="21"/>
      <c r="H402" s="21"/>
      <c r="I402" s="21"/>
      <c r="J402" s="21"/>
      <c r="K402" s="21"/>
      <c r="L402" s="21"/>
      <c r="M402" s="21"/>
      <c r="N402" s="21"/>
      <c r="O402" s="21"/>
      <c r="P402" s="19"/>
      <c r="Q402" s="3"/>
    </row>
    <row r="403" spans="1:17">
      <c r="A403" s="30"/>
      <c r="B403" s="29"/>
      <c r="C403" s="29"/>
      <c r="D403" s="21"/>
      <c r="E403" s="27"/>
      <c r="F403" s="27"/>
      <c r="G403" s="21"/>
      <c r="H403" s="21"/>
      <c r="I403" s="21"/>
      <c r="J403" s="21"/>
      <c r="K403" s="21"/>
      <c r="L403" s="145"/>
      <c r="M403" s="21"/>
      <c r="N403" s="21"/>
      <c r="P403" s="19"/>
      <c r="Q403" s="3"/>
    </row>
    <row r="404" spans="1:17">
      <c r="A404" s="31" t="s">
        <v>77</v>
      </c>
      <c r="B404" s="33" t="s">
        <v>78</v>
      </c>
      <c r="C404" s="34"/>
      <c r="D404" s="34" t="s">
        <v>79</v>
      </c>
      <c r="E404" s="34"/>
      <c r="F404" s="34" t="s">
        <v>80</v>
      </c>
      <c r="G404" s="34" t="s">
        <v>81</v>
      </c>
      <c r="H404" s="34"/>
      <c r="I404" s="34"/>
      <c r="J404" s="34"/>
      <c r="K404" s="34" t="s">
        <v>82</v>
      </c>
      <c r="M404" s="34"/>
      <c r="N404" s="35" t="s">
        <v>83</v>
      </c>
      <c r="O404" s="36" t="s">
        <v>3</v>
      </c>
      <c r="P404" s="36" t="s">
        <v>9</v>
      </c>
      <c r="Q404" s="3"/>
    </row>
    <row r="405" spans="1:17">
      <c r="A405" s="5"/>
      <c r="B405" s="39" t="s">
        <v>85</v>
      </c>
      <c r="C405" s="37" t="s">
        <v>86</v>
      </c>
      <c r="D405" s="37" t="s">
        <v>87</v>
      </c>
      <c r="E405" s="37" t="s">
        <v>88</v>
      </c>
      <c r="F405" s="37"/>
      <c r="G405" s="37" t="s">
        <v>89</v>
      </c>
      <c r="H405" s="37" t="s">
        <v>90</v>
      </c>
      <c r="I405" s="37" t="s">
        <v>91</v>
      </c>
      <c r="J405" s="37" t="s">
        <v>92</v>
      </c>
      <c r="K405" s="37" t="s">
        <v>93</v>
      </c>
      <c r="L405" s="37" t="s">
        <v>94</v>
      </c>
      <c r="M405" s="37" t="s">
        <v>95</v>
      </c>
      <c r="N405" s="40"/>
      <c r="O405" s="4"/>
      <c r="P405" s="40"/>
      <c r="Q405" s="3"/>
    </row>
    <row r="406" spans="1:17">
      <c r="A406" s="5"/>
      <c r="B406" s="39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40"/>
      <c r="O406" s="4"/>
      <c r="P406" s="40"/>
      <c r="Q406" s="3"/>
    </row>
    <row r="407" spans="1:17">
      <c r="A407" s="31" t="s">
        <v>385</v>
      </c>
      <c r="B407" s="37">
        <v>250</v>
      </c>
      <c r="C407" s="37">
        <v>1.2</v>
      </c>
      <c r="D407" s="37">
        <v>4</v>
      </c>
      <c r="E407" s="37">
        <v>2.7</v>
      </c>
      <c r="F407" s="37">
        <v>260</v>
      </c>
      <c r="G407" s="37">
        <v>0.26</v>
      </c>
      <c r="H407" s="37">
        <v>40</v>
      </c>
      <c r="I407" s="37">
        <v>122</v>
      </c>
      <c r="J407" s="37">
        <v>128</v>
      </c>
      <c r="K407" s="37">
        <v>146</v>
      </c>
      <c r="L407" s="37">
        <v>56</v>
      </c>
      <c r="M407" s="37">
        <v>2</v>
      </c>
      <c r="N407" s="4"/>
      <c r="O407" s="46"/>
      <c r="P407" s="47"/>
      <c r="Q407" s="3"/>
    </row>
    <row r="408" spans="1:17">
      <c r="A408" s="45" t="s">
        <v>65</v>
      </c>
      <c r="B408" s="37">
        <v>100</v>
      </c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4">
        <v>6.2</v>
      </c>
      <c r="O408" s="46">
        <v>320</v>
      </c>
      <c r="P408" s="47">
        <f t="shared" ref="P408:P414" si="14">O408*N408</f>
        <v>1984</v>
      </c>
      <c r="Q408" s="3"/>
    </row>
    <row r="409" spans="1:17">
      <c r="A409" s="45" t="s">
        <v>16</v>
      </c>
      <c r="B409" s="37">
        <v>50</v>
      </c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4">
        <v>3</v>
      </c>
      <c r="O409" s="46">
        <v>112.63</v>
      </c>
      <c r="P409" s="47">
        <f t="shared" si="14"/>
        <v>337.89</v>
      </c>
      <c r="Q409" s="3"/>
    </row>
    <row r="410" spans="1:17">
      <c r="A410" s="44" t="s">
        <v>34</v>
      </c>
      <c r="B410" s="31">
        <v>30</v>
      </c>
      <c r="C410" s="37">
        <v>0.6</v>
      </c>
      <c r="D410" s="37"/>
      <c r="E410" s="37">
        <v>15.5</v>
      </c>
      <c r="F410" s="37"/>
      <c r="G410" s="37">
        <v>0.04</v>
      </c>
      <c r="H410" s="37"/>
      <c r="I410" s="37">
        <v>0.24</v>
      </c>
      <c r="J410" s="37">
        <v>0.8</v>
      </c>
      <c r="K410" s="37">
        <v>24</v>
      </c>
      <c r="L410" s="37"/>
      <c r="M410" s="37">
        <v>22</v>
      </c>
      <c r="N410" s="52"/>
      <c r="O410" s="46"/>
      <c r="P410" s="47">
        <f t="shared" si="14"/>
        <v>0</v>
      </c>
      <c r="Q410" s="3"/>
    </row>
    <row r="411" spans="1:17">
      <c r="A411" s="45" t="s">
        <v>34</v>
      </c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4">
        <v>3</v>
      </c>
      <c r="O411" s="61">
        <v>26</v>
      </c>
      <c r="P411" s="47">
        <f t="shared" si="14"/>
        <v>78</v>
      </c>
      <c r="Q411" s="3"/>
    </row>
    <row r="412" spans="1:17">
      <c r="A412" s="44" t="s">
        <v>108</v>
      </c>
      <c r="B412" s="37">
        <v>200</v>
      </c>
      <c r="C412" s="37">
        <v>0.6</v>
      </c>
      <c r="D412" s="37"/>
      <c r="E412" s="37">
        <v>30.1</v>
      </c>
      <c r="F412" s="37">
        <v>130</v>
      </c>
      <c r="G412" s="37">
        <v>0.04</v>
      </c>
      <c r="H412" s="37"/>
      <c r="I412" s="37">
        <v>0.05</v>
      </c>
      <c r="J412" s="37">
        <v>135</v>
      </c>
      <c r="K412" s="37">
        <v>46</v>
      </c>
      <c r="L412" s="37"/>
      <c r="M412" s="37">
        <v>0.5</v>
      </c>
      <c r="N412" s="40"/>
      <c r="O412" s="40"/>
      <c r="P412" s="47">
        <f t="shared" si="14"/>
        <v>0</v>
      </c>
      <c r="Q412" s="3"/>
    </row>
    <row r="413" spans="1:17">
      <c r="A413" s="45" t="s">
        <v>49</v>
      </c>
      <c r="B413" s="5">
        <v>1.5</v>
      </c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40"/>
      <c r="O413" s="40">
        <v>118</v>
      </c>
      <c r="P413" s="47">
        <f t="shared" si="14"/>
        <v>0</v>
      </c>
      <c r="Q413" s="3"/>
    </row>
    <row r="414" spans="1:17">
      <c r="A414" s="45" t="s">
        <v>31</v>
      </c>
      <c r="B414" s="5">
        <v>20</v>
      </c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40">
        <v>1</v>
      </c>
      <c r="O414" s="40">
        <v>79</v>
      </c>
      <c r="P414" s="47">
        <f t="shared" si="14"/>
        <v>79</v>
      </c>
      <c r="Q414" s="3"/>
    </row>
    <row r="415" spans="1:17">
      <c r="A415" s="93"/>
      <c r="C415" t="s">
        <v>374</v>
      </c>
      <c r="I415" t="s">
        <v>99</v>
      </c>
      <c r="P415" s="67">
        <f>SUM(P408:P414)</f>
        <v>2478.89</v>
      </c>
      <c r="Q415" s="3"/>
    </row>
    <row r="416" spans="1:17">
      <c r="A416" s="93"/>
      <c r="C416" s="48" t="s">
        <v>100</v>
      </c>
      <c r="D416" s="48"/>
      <c r="E416" s="51"/>
      <c r="F416" s="48"/>
      <c r="G416" s="48"/>
      <c r="H416" s="48"/>
      <c r="I416" s="48" t="s">
        <v>99</v>
      </c>
      <c r="J416" s="48"/>
      <c r="M416" t="s">
        <v>99</v>
      </c>
      <c r="P416" s="13"/>
      <c r="Q416" s="3"/>
    </row>
    <row r="417" spans="1:17">
      <c r="Q417" s="3"/>
    </row>
    <row r="418" spans="1:17" ht="18.75">
      <c r="C418" s="15"/>
      <c r="F418" s="16" t="s">
        <v>67</v>
      </c>
      <c r="G418" s="16"/>
      <c r="H418" s="17"/>
      <c r="I418" s="17"/>
      <c r="K418" s="17"/>
      <c r="P418" s="19"/>
      <c r="Q418" s="3"/>
    </row>
    <row r="419" spans="1:17" ht="23.25">
      <c r="C419" s="15"/>
      <c r="D419" s="15"/>
      <c r="E419" s="133" t="s">
        <v>376</v>
      </c>
      <c r="F419" s="16"/>
      <c r="G419" s="16"/>
      <c r="H419" s="16" t="s">
        <v>377</v>
      </c>
      <c r="I419" s="16"/>
      <c r="J419" s="17"/>
      <c r="K419" s="21"/>
      <c r="Q419" s="3"/>
    </row>
    <row r="420" spans="1:17" ht="18.75">
      <c r="D420" s="23" t="s">
        <v>70</v>
      </c>
      <c r="E420" s="23"/>
      <c r="F420" s="23"/>
      <c r="Q420" s="3"/>
    </row>
    <row r="421" spans="1:17">
      <c r="A421" s="53" t="s">
        <v>386</v>
      </c>
      <c r="L421" s="21"/>
      <c r="Q421" s="3"/>
    </row>
    <row r="422" spans="1:17">
      <c r="A422" s="24" t="s">
        <v>149</v>
      </c>
      <c r="C422" s="25"/>
      <c r="D422" s="28"/>
      <c r="E422" s="28" t="s">
        <v>5</v>
      </c>
      <c r="F422" s="27"/>
      <c r="G422" s="21"/>
      <c r="H422" s="21"/>
      <c r="I422" s="21"/>
      <c r="J422" s="21"/>
      <c r="K422" s="21"/>
      <c r="L422" s="21"/>
      <c r="M422" s="21"/>
      <c r="N422" s="21"/>
      <c r="O422" s="21"/>
      <c r="P422" s="19"/>
      <c r="Q422" s="3"/>
    </row>
    <row r="423" spans="1:17">
      <c r="A423" s="29" t="s">
        <v>76</v>
      </c>
      <c r="B423" s="20"/>
      <c r="C423" s="20"/>
      <c r="D423" s="27"/>
      <c r="E423" s="27"/>
      <c r="F423" s="27"/>
      <c r="G423" s="21"/>
      <c r="H423" s="21"/>
      <c r="I423" s="21"/>
      <c r="J423" s="21"/>
      <c r="K423" s="21"/>
      <c r="L423" s="21"/>
      <c r="M423" s="21"/>
      <c r="N423" s="21"/>
      <c r="O423" s="21"/>
      <c r="P423" s="19"/>
      <c r="Q423" s="3"/>
    </row>
    <row r="424" spans="1:17">
      <c r="A424" s="30"/>
      <c r="B424" s="29"/>
      <c r="C424" s="29"/>
      <c r="D424" s="21"/>
      <c r="E424" s="27"/>
      <c r="F424" s="27"/>
      <c r="G424" s="21"/>
      <c r="H424" s="21"/>
      <c r="I424" s="21"/>
      <c r="J424" s="21"/>
      <c r="K424" s="21"/>
      <c r="L424" s="145"/>
      <c r="M424" s="21"/>
      <c r="N424" s="21"/>
      <c r="O424">
        <v>214</v>
      </c>
      <c r="P424" s="19"/>
      <c r="Q424" s="3"/>
    </row>
    <row r="425" spans="1:17">
      <c r="A425" s="31" t="s">
        <v>77</v>
      </c>
      <c r="B425" s="33" t="s">
        <v>78</v>
      </c>
      <c r="C425" s="34"/>
      <c r="D425" s="34" t="s">
        <v>79</v>
      </c>
      <c r="E425" s="34"/>
      <c r="F425" s="34" t="s">
        <v>80</v>
      </c>
      <c r="G425" s="34" t="s">
        <v>81</v>
      </c>
      <c r="H425" s="34"/>
      <c r="I425" s="34"/>
      <c r="J425" s="34"/>
      <c r="K425" s="34" t="s">
        <v>82</v>
      </c>
      <c r="M425" s="34"/>
      <c r="N425" s="35" t="s">
        <v>83</v>
      </c>
      <c r="O425" s="36" t="s">
        <v>3</v>
      </c>
      <c r="P425" s="36" t="s">
        <v>9</v>
      </c>
      <c r="Q425" s="3"/>
    </row>
    <row r="426" spans="1:17">
      <c r="A426" s="5"/>
      <c r="B426" s="39" t="s">
        <v>85</v>
      </c>
      <c r="C426" s="37" t="s">
        <v>86</v>
      </c>
      <c r="D426" s="37" t="s">
        <v>87</v>
      </c>
      <c r="E426" s="37" t="s">
        <v>88</v>
      </c>
      <c r="F426" s="37"/>
      <c r="G426" s="37" t="s">
        <v>89</v>
      </c>
      <c r="H426" s="37" t="s">
        <v>90</v>
      </c>
      <c r="I426" s="37" t="s">
        <v>91</v>
      </c>
      <c r="J426" s="37" t="s">
        <v>92</v>
      </c>
      <c r="K426" s="37" t="s">
        <v>93</v>
      </c>
      <c r="L426" s="37" t="s">
        <v>94</v>
      </c>
      <c r="M426" s="37" t="s">
        <v>95</v>
      </c>
      <c r="N426" s="40"/>
      <c r="O426" s="4"/>
      <c r="P426" s="40"/>
      <c r="Q426" s="3"/>
    </row>
    <row r="427" spans="1:17">
      <c r="A427" s="5"/>
      <c r="B427" s="39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40"/>
      <c r="O427" s="4"/>
      <c r="P427" s="40"/>
      <c r="Q427" s="3"/>
    </row>
    <row r="428" spans="1:17">
      <c r="A428" s="31" t="s">
        <v>23</v>
      </c>
      <c r="B428" s="37">
        <v>250</v>
      </c>
      <c r="C428" s="37">
        <v>1.2</v>
      </c>
      <c r="D428" s="37">
        <v>4</v>
      </c>
      <c r="E428" s="37">
        <v>2.7</v>
      </c>
      <c r="F428" s="37">
        <v>260</v>
      </c>
      <c r="G428" s="37">
        <v>0.26</v>
      </c>
      <c r="H428" s="37">
        <v>40</v>
      </c>
      <c r="I428" s="37">
        <v>122</v>
      </c>
      <c r="J428" s="37">
        <v>128</v>
      </c>
      <c r="K428" s="37">
        <v>146</v>
      </c>
      <c r="L428" s="37">
        <v>56</v>
      </c>
      <c r="M428" s="37">
        <v>2</v>
      </c>
      <c r="N428" s="4"/>
      <c r="O428" s="46"/>
      <c r="P428" s="47"/>
      <c r="Q428" s="3"/>
    </row>
    <row r="429" spans="1:17">
      <c r="A429" s="45" t="s">
        <v>36</v>
      </c>
      <c r="B429" s="37">
        <v>50</v>
      </c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4">
        <v>10.7</v>
      </c>
      <c r="O429" s="46">
        <v>265</v>
      </c>
      <c r="P429" s="47">
        <f t="shared" ref="P429:P437" si="15">O429*N429</f>
        <v>2835.5</v>
      </c>
      <c r="Q429" s="3"/>
    </row>
    <row r="430" spans="1:17">
      <c r="A430" s="45" t="s">
        <v>29</v>
      </c>
      <c r="B430" s="37">
        <v>10</v>
      </c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4">
        <v>4</v>
      </c>
      <c r="O430" s="46">
        <v>68</v>
      </c>
      <c r="P430" s="47">
        <f t="shared" si="15"/>
        <v>272</v>
      </c>
      <c r="Q430" s="3"/>
    </row>
    <row r="431" spans="1:17">
      <c r="A431" s="45" t="s">
        <v>58</v>
      </c>
      <c r="B431" s="37">
        <v>10</v>
      </c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4">
        <v>2.1</v>
      </c>
      <c r="O431" s="46">
        <v>30</v>
      </c>
      <c r="P431" s="47">
        <f t="shared" si="15"/>
        <v>63</v>
      </c>
      <c r="Q431" s="3"/>
    </row>
    <row r="432" spans="1:17">
      <c r="A432" s="45" t="s">
        <v>37</v>
      </c>
      <c r="B432" s="37">
        <v>10</v>
      </c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4">
        <v>2.1</v>
      </c>
      <c r="O432" s="46">
        <v>88</v>
      </c>
      <c r="P432" s="47">
        <f t="shared" si="15"/>
        <v>184.8</v>
      </c>
      <c r="Q432" s="3"/>
    </row>
    <row r="433" spans="1:17">
      <c r="A433" s="45" t="s">
        <v>55</v>
      </c>
      <c r="B433" s="37">
        <v>100</v>
      </c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4">
        <v>35.36</v>
      </c>
      <c r="O433" s="46">
        <v>39</v>
      </c>
      <c r="P433" s="47">
        <f t="shared" si="15"/>
        <v>1379.04</v>
      </c>
      <c r="Q433" s="3"/>
    </row>
    <row r="434" spans="1:17">
      <c r="A434" s="45" t="s">
        <v>23</v>
      </c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4">
        <v>8</v>
      </c>
      <c r="O434" s="46">
        <v>53.67</v>
      </c>
      <c r="P434" s="47">
        <f t="shared" si="15"/>
        <v>429.36</v>
      </c>
      <c r="Q434" s="3"/>
    </row>
    <row r="435" spans="1:17">
      <c r="A435" s="45" t="s">
        <v>13</v>
      </c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4">
        <v>0.7</v>
      </c>
      <c r="O435" s="46">
        <v>116.94</v>
      </c>
      <c r="P435" s="47">
        <f t="shared" si="15"/>
        <v>81.85799999999999</v>
      </c>
      <c r="Q435" s="3"/>
    </row>
    <row r="436" spans="1:17">
      <c r="A436" s="45" t="s">
        <v>383</v>
      </c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2"/>
      <c r="O436" s="46"/>
      <c r="P436" s="47">
        <f t="shared" si="15"/>
        <v>0</v>
      </c>
      <c r="Q436" s="3"/>
    </row>
    <row r="437" spans="1:17">
      <c r="A437" s="45" t="s">
        <v>154</v>
      </c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4">
        <v>12</v>
      </c>
      <c r="O437" s="46">
        <v>112.24</v>
      </c>
      <c r="P437" s="47">
        <f t="shared" si="15"/>
        <v>1346.8799999999999</v>
      </c>
      <c r="Q437" s="3"/>
    </row>
    <row r="438" spans="1:17">
      <c r="A438" s="44" t="s">
        <v>34</v>
      </c>
      <c r="B438" s="31">
        <v>30</v>
      </c>
      <c r="C438" s="37">
        <v>0.6</v>
      </c>
      <c r="D438" s="37"/>
      <c r="E438" s="37">
        <v>15.5</v>
      </c>
      <c r="F438" s="37"/>
      <c r="G438" s="37">
        <v>0.04</v>
      </c>
      <c r="H438" s="37"/>
      <c r="I438" s="37">
        <v>0.24</v>
      </c>
      <c r="J438" s="37">
        <v>0.8</v>
      </c>
      <c r="K438" s="37">
        <v>24</v>
      </c>
      <c r="L438" s="37"/>
      <c r="M438" s="37">
        <v>22</v>
      </c>
      <c r="N438" s="5"/>
      <c r="O438" s="5"/>
      <c r="P438" s="5"/>
      <c r="Q438" s="3"/>
    </row>
    <row r="439" spans="1:17">
      <c r="A439" s="45" t="s">
        <v>34</v>
      </c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4">
        <v>15</v>
      </c>
      <c r="O439" s="61">
        <v>26</v>
      </c>
      <c r="P439" s="47">
        <f t="shared" ref="P439:P447" si="16">O439*N439</f>
        <v>390</v>
      </c>
      <c r="Q439" s="3"/>
    </row>
    <row r="440" spans="1:17">
      <c r="A440" s="45" t="s">
        <v>121</v>
      </c>
      <c r="B440" s="5">
        <v>10</v>
      </c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4">
        <v>2.14</v>
      </c>
      <c r="O440" s="61">
        <v>540</v>
      </c>
      <c r="P440" s="47">
        <f t="shared" si="16"/>
        <v>1155.6000000000001</v>
      </c>
      <c r="Q440" s="3"/>
    </row>
    <row r="441" spans="1:17">
      <c r="A441" s="44" t="s">
        <v>108</v>
      </c>
      <c r="B441" s="37">
        <v>200</v>
      </c>
      <c r="C441" s="37">
        <v>0.6</v>
      </c>
      <c r="D441" s="37"/>
      <c r="E441" s="37">
        <v>30.1</v>
      </c>
      <c r="F441" s="37">
        <v>130</v>
      </c>
      <c r="G441" s="37">
        <v>0.04</v>
      </c>
      <c r="H441" s="37"/>
      <c r="I441" s="37">
        <v>0.05</v>
      </c>
      <c r="J441" s="37">
        <v>135</v>
      </c>
      <c r="K441" s="37">
        <v>46</v>
      </c>
      <c r="L441" s="37"/>
      <c r="M441" s="37">
        <v>0.5</v>
      </c>
      <c r="N441" s="40"/>
      <c r="O441" s="40"/>
      <c r="P441" s="47">
        <f t="shared" si="16"/>
        <v>0</v>
      </c>
      <c r="Q441" s="3"/>
    </row>
    <row r="442" spans="1:17">
      <c r="A442" s="45" t="s">
        <v>31</v>
      </c>
      <c r="B442" s="5">
        <v>20</v>
      </c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40">
        <v>5</v>
      </c>
      <c r="O442" s="40">
        <v>79</v>
      </c>
      <c r="P442" s="47">
        <f t="shared" si="16"/>
        <v>395</v>
      </c>
      <c r="Q442" s="3"/>
    </row>
    <row r="443" spans="1:17">
      <c r="A443" s="45" t="s">
        <v>49</v>
      </c>
      <c r="B443" s="5">
        <v>1.5</v>
      </c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40"/>
      <c r="O443" s="40">
        <v>118</v>
      </c>
      <c r="P443" s="47">
        <f t="shared" si="16"/>
        <v>0</v>
      </c>
      <c r="Q443" s="3"/>
    </row>
    <row r="444" spans="1:17">
      <c r="A444" s="45" t="s">
        <v>293</v>
      </c>
      <c r="B444" s="5">
        <v>600</v>
      </c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40">
        <v>116.6</v>
      </c>
      <c r="O444" s="40">
        <v>280</v>
      </c>
      <c r="P444" s="47">
        <f t="shared" si="16"/>
        <v>32648</v>
      </c>
      <c r="Q444" s="3"/>
    </row>
    <row r="445" spans="1:17">
      <c r="A445" s="45" t="s">
        <v>54</v>
      </c>
      <c r="B445" s="5">
        <v>95</v>
      </c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40">
        <v>17.21</v>
      </c>
      <c r="O445" s="40">
        <v>120</v>
      </c>
      <c r="P445" s="47">
        <f t="shared" si="16"/>
        <v>2065.2000000000003</v>
      </c>
      <c r="Q445" s="3"/>
    </row>
    <row r="446" spans="1:17">
      <c r="A446" s="45" t="s">
        <v>54</v>
      </c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40">
        <v>17.21</v>
      </c>
      <c r="O446" s="40">
        <v>96</v>
      </c>
      <c r="P446" s="47">
        <f t="shared" si="16"/>
        <v>1652.16</v>
      </c>
      <c r="Q446" s="3"/>
    </row>
    <row r="447" spans="1:17">
      <c r="A447" s="45" t="s">
        <v>387</v>
      </c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40">
        <v>220</v>
      </c>
      <c r="O447" s="40">
        <v>29</v>
      </c>
      <c r="P447" s="47">
        <f t="shared" si="16"/>
        <v>6380</v>
      </c>
      <c r="Q447" s="3"/>
    </row>
    <row r="448" spans="1:17">
      <c r="A448" s="93"/>
      <c r="C448" t="s">
        <v>374</v>
      </c>
      <c r="I448" t="s">
        <v>99</v>
      </c>
      <c r="N448" s="30"/>
      <c r="O448" s="30"/>
      <c r="P448" s="101">
        <f>SUM(P429:P447)</f>
        <v>51278.398000000001</v>
      </c>
      <c r="Q448" s="3"/>
    </row>
    <row r="449" spans="1:17">
      <c r="C449" s="48" t="s">
        <v>100</v>
      </c>
      <c r="D449" s="48"/>
      <c r="E449" s="51"/>
      <c r="F449" s="48"/>
      <c r="G449" s="48"/>
      <c r="H449" s="48"/>
      <c r="I449" s="48" t="s">
        <v>99</v>
      </c>
      <c r="J449" s="48"/>
      <c r="M449" t="s">
        <v>99</v>
      </c>
      <c r="N449" s="30"/>
      <c r="O449" s="30"/>
      <c r="P449" s="50">
        <f>SUM(P448/214)</f>
        <v>239.61868224299067</v>
      </c>
      <c r="Q449" s="3"/>
    </row>
    <row r="450" spans="1:17" ht="18.75">
      <c r="C450" s="15"/>
      <c r="F450" s="16" t="s">
        <v>67</v>
      </c>
      <c r="G450" s="16"/>
      <c r="H450" s="17"/>
      <c r="I450" s="17"/>
      <c r="K450" s="17"/>
      <c r="P450" s="19"/>
      <c r="Q450" s="3"/>
    </row>
    <row r="451" spans="1:17" ht="23.25">
      <c r="C451" s="15"/>
      <c r="D451" s="15"/>
      <c r="E451" s="133" t="s">
        <v>376</v>
      </c>
      <c r="F451" s="16"/>
      <c r="G451" s="16"/>
      <c r="H451" s="16" t="s">
        <v>377</v>
      </c>
      <c r="I451" s="16"/>
      <c r="J451" s="17"/>
      <c r="K451" s="21"/>
      <c r="Q451" s="3"/>
    </row>
    <row r="452" spans="1:17" ht="18.75">
      <c r="D452" s="23" t="s">
        <v>70</v>
      </c>
      <c r="E452" s="23"/>
      <c r="F452" s="23"/>
      <c r="Q452" s="3"/>
    </row>
    <row r="453" spans="1:17">
      <c r="A453" s="53" t="s">
        <v>386</v>
      </c>
      <c r="L453" s="21"/>
      <c r="Q453" s="3"/>
    </row>
    <row r="454" spans="1:17">
      <c r="A454" s="24" t="s">
        <v>149</v>
      </c>
      <c r="C454" s="25"/>
      <c r="D454" s="28"/>
      <c r="E454" s="28" t="s">
        <v>6</v>
      </c>
      <c r="F454" s="27"/>
      <c r="G454" s="21"/>
      <c r="H454" s="21"/>
      <c r="I454" s="21"/>
      <c r="J454" s="21"/>
      <c r="K454" s="21"/>
      <c r="L454" s="21"/>
      <c r="M454" s="21"/>
      <c r="N454" s="21"/>
      <c r="O454" s="21"/>
      <c r="P454" s="19"/>
      <c r="Q454" s="3"/>
    </row>
    <row r="455" spans="1:17">
      <c r="A455" s="29" t="s">
        <v>76</v>
      </c>
      <c r="B455" s="20"/>
      <c r="C455" s="20"/>
      <c r="D455" s="27"/>
      <c r="E455" s="27"/>
      <c r="F455" s="27"/>
      <c r="G455" s="21"/>
      <c r="H455" s="21"/>
      <c r="I455" s="21"/>
      <c r="J455" s="21"/>
      <c r="K455" s="21"/>
      <c r="L455" s="21"/>
      <c r="M455" s="21"/>
      <c r="N455" s="21"/>
      <c r="O455" s="21"/>
      <c r="P455" s="19"/>
      <c r="Q455" s="3"/>
    </row>
    <row r="456" spans="1:17">
      <c r="A456" s="30"/>
      <c r="B456" s="29"/>
      <c r="C456" s="29"/>
      <c r="D456" s="21"/>
      <c r="E456" s="27"/>
      <c r="F456" s="27"/>
      <c r="G456" s="21"/>
      <c r="H456" s="21"/>
      <c r="I456" s="21"/>
      <c r="J456" s="21"/>
      <c r="K456" s="21"/>
      <c r="L456" s="145"/>
      <c r="M456" s="21"/>
      <c r="N456" s="21"/>
      <c r="O456">
        <v>147</v>
      </c>
      <c r="P456" s="19"/>
      <c r="Q456" s="3"/>
    </row>
    <row r="457" spans="1:17">
      <c r="A457" s="31" t="s">
        <v>77</v>
      </c>
      <c r="B457" s="33" t="s">
        <v>78</v>
      </c>
      <c r="C457" s="34"/>
      <c r="D457" s="34" t="s">
        <v>79</v>
      </c>
      <c r="E457" s="34"/>
      <c r="F457" s="34" t="s">
        <v>80</v>
      </c>
      <c r="G457" s="34" t="s">
        <v>81</v>
      </c>
      <c r="H457" s="34"/>
      <c r="I457" s="34"/>
      <c r="J457" s="34"/>
      <c r="K457" s="34" t="s">
        <v>82</v>
      </c>
      <c r="M457" s="34"/>
      <c r="N457" s="35" t="s">
        <v>83</v>
      </c>
      <c r="O457" s="36" t="s">
        <v>3</v>
      </c>
      <c r="P457" s="36" t="s">
        <v>9</v>
      </c>
      <c r="Q457" s="3"/>
    </row>
    <row r="458" spans="1:17">
      <c r="A458" s="5"/>
      <c r="B458" s="39" t="s">
        <v>85</v>
      </c>
      <c r="C458" s="37" t="s">
        <v>86</v>
      </c>
      <c r="D458" s="37" t="s">
        <v>87</v>
      </c>
      <c r="E458" s="37" t="s">
        <v>88</v>
      </c>
      <c r="F458" s="37"/>
      <c r="G458" s="37" t="s">
        <v>89</v>
      </c>
      <c r="H458" s="37" t="s">
        <v>90</v>
      </c>
      <c r="I458" s="37" t="s">
        <v>91</v>
      </c>
      <c r="J458" s="37" t="s">
        <v>92</v>
      </c>
      <c r="K458" s="37" t="s">
        <v>93</v>
      </c>
      <c r="L458" s="37" t="s">
        <v>94</v>
      </c>
      <c r="M458" s="37" t="s">
        <v>95</v>
      </c>
      <c r="N458" s="40"/>
      <c r="O458" s="4"/>
      <c r="P458" s="40"/>
      <c r="Q458" s="3"/>
    </row>
    <row r="459" spans="1:17">
      <c r="A459" s="5"/>
      <c r="B459" s="39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40"/>
      <c r="O459" s="4"/>
      <c r="P459" s="40"/>
      <c r="Q459" s="3"/>
    </row>
    <row r="460" spans="1:17">
      <c r="A460" s="31" t="s">
        <v>23</v>
      </c>
      <c r="B460" s="37">
        <v>250</v>
      </c>
      <c r="C460" s="37">
        <v>1.2</v>
      </c>
      <c r="D460" s="37">
        <v>4</v>
      </c>
      <c r="E460" s="37">
        <v>2.7</v>
      </c>
      <c r="F460" s="37">
        <v>260</v>
      </c>
      <c r="G460" s="37">
        <v>0.26</v>
      </c>
      <c r="H460" s="37">
        <v>40</v>
      </c>
      <c r="I460" s="37">
        <v>122</v>
      </c>
      <c r="J460" s="37">
        <v>128</v>
      </c>
      <c r="K460" s="37">
        <v>146</v>
      </c>
      <c r="L460" s="37">
        <v>56</v>
      </c>
      <c r="M460" s="37">
        <v>2</v>
      </c>
      <c r="N460" s="4"/>
      <c r="O460" s="46"/>
      <c r="P460" s="47"/>
      <c r="Q460" s="3"/>
    </row>
    <row r="461" spans="1:17">
      <c r="A461" s="45" t="s">
        <v>36</v>
      </c>
      <c r="B461" s="37">
        <v>50</v>
      </c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4">
        <v>7</v>
      </c>
      <c r="O461" s="46">
        <v>265</v>
      </c>
      <c r="P461" s="47">
        <f t="shared" ref="P461:P467" si="17">O461*N461</f>
        <v>1855</v>
      </c>
      <c r="Q461" s="3"/>
    </row>
    <row r="462" spans="1:17">
      <c r="A462" s="45" t="s">
        <v>29</v>
      </c>
      <c r="B462" s="37">
        <v>10</v>
      </c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4">
        <v>2.8</v>
      </c>
      <c r="O462" s="46">
        <v>68</v>
      </c>
      <c r="P462" s="47">
        <f t="shared" si="17"/>
        <v>190.39999999999998</v>
      </c>
      <c r="Q462" s="3"/>
    </row>
    <row r="463" spans="1:17">
      <c r="A463" s="45" t="s">
        <v>58</v>
      </c>
      <c r="B463" s="37">
        <v>10</v>
      </c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4">
        <v>1.4</v>
      </c>
      <c r="O463" s="46">
        <v>30</v>
      </c>
      <c r="P463" s="47">
        <f t="shared" si="17"/>
        <v>42</v>
      </c>
      <c r="Q463" s="3"/>
    </row>
    <row r="464" spans="1:17">
      <c r="A464" s="45" t="s">
        <v>37</v>
      </c>
      <c r="B464" s="37">
        <v>10</v>
      </c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4">
        <v>1.4</v>
      </c>
      <c r="O464" s="46">
        <v>88</v>
      </c>
      <c r="P464" s="47">
        <f t="shared" si="17"/>
        <v>123.19999999999999</v>
      </c>
      <c r="Q464" s="3"/>
    </row>
    <row r="465" spans="1:17">
      <c r="A465" s="45" t="s">
        <v>55</v>
      </c>
      <c r="B465" s="37">
        <v>100</v>
      </c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4"/>
      <c r="O465" s="46"/>
      <c r="P465" s="47">
        <f t="shared" si="17"/>
        <v>0</v>
      </c>
      <c r="Q465" s="3"/>
    </row>
    <row r="466" spans="1:17">
      <c r="A466" s="45" t="s">
        <v>23</v>
      </c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4">
        <v>3</v>
      </c>
      <c r="O466" s="46">
        <v>53.67</v>
      </c>
      <c r="P466" s="47">
        <f t="shared" si="17"/>
        <v>161.01</v>
      </c>
      <c r="Q466" s="3"/>
    </row>
    <row r="467" spans="1:17">
      <c r="A467" s="45" t="s">
        <v>13</v>
      </c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4">
        <v>0.3</v>
      </c>
      <c r="O467" s="46">
        <v>116.94</v>
      </c>
      <c r="P467" s="47">
        <f t="shared" si="17"/>
        <v>35.082000000000001</v>
      </c>
      <c r="Q467" s="3"/>
    </row>
    <row r="468" spans="1:17">
      <c r="A468" s="44" t="s">
        <v>34</v>
      </c>
      <c r="B468" s="31">
        <v>30</v>
      </c>
      <c r="C468" s="37">
        <v>0.6</v>
      </c>
      <c r="D468" s="37"/>
      <c r="E468" s="37">
        <v>15.5</v>
      </c>
      <c r="F468" s="37"/>
      <c r="G468" s="37">
        <v>0.04</v>
      </c>
      <c r="H468" s="37"/>
      <c r="I468" s="37">
        <v>0.24</v>
      </c>
      <c r="J468" s="37">
        <v>0.8</v>
      </c>
      <c r="K468" s="37">
        <v>24</v>
      </c>
      <c r="L468" s="37"/>
      <c r="M468" s="37">
        <v>22</v>
      </c>
      <c r="N468" s="5"/>
      <c r="O468" s="5"/>
      <c r="P468" s="5"/>
      <c r="Q468" s="3"/>
    </row>
    <row r="469" spans="1:17">
      <c r="A469" s="45" t="s">
        <v>34</v>
      </c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4">
        <v>7</v>
      </c>
      <c r="O469" s="61">
        <v>26</v>
      </c>
      <c r="P469" s="47">
        <f t="shared" ref="P469:P475" si="18">O469*N469</f>
        <v>182</v>
      </c>
      <c r="Q469" s="3"/>
    </row>
    <row r="470" spans="1:17">
      <c r="A470" s="45" t="s">
        <v>60</v>
      </c>
      <c r="B470" s="5">
        <v>10</v>
      </c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4">
        <v>6.6000000000000003E-2</v>
      </c>
      <c r="O470" s="61">
        <v>539</v>
      </c>
      <c r="P470" s="47">
        <f t="shared" si="18"/>
        <v>35.574000000000005</v>
      </c>
      <c r="Q470" s="3"/>
    </row>
    <row r="471" spans="1:17">
      <c r="A471" s="45" t="s">
        <v>60</v>
      </c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4">
        <v>1.2250000000000001</v>
      </c>
      <c r="O471" s="61">
        <v>502.13</v>
      </c>
      <c r="P471" s="47">
        <f t="shared" si="18"/>
        <v>615.10925000000009</v>
      </c>
      <c r="Q471" s="3"/>
    </row>
    <row r="472" spans="1:17">
      <c r="A472" s="44" t="s">
        <v>108</v>
      </c>
      <c r="B472" s="37">
        <v>200</v>
      </c>
      <c r="C472" s="37">
        <v>0.6</v>
      </c>
      <c r="D472" s="37"/>
      <c r="E472" s="37">
        <v>30.1</v>
      </c>
      <c r="F472" s="37">
        <v>130</v>
      </c>
      <c r="G472" s="37">
        <v>0.04</v>
      </c>
      <c r="H472" s="37"/>
      <c r="I472" s="37">
        <v>0.05</v>
      </c>
      <c r="J472" s="37">
        <v>135</v>
      </c>
      <c r="K472" s="37">
        <v>46</v>
      </c>
      <c r="L472" s="37"/>
      <c r="M472" s="37">
        <v>0.5</v>
      </c>
      <c r="N472" s="40"/>
      <c r="O472" s="40"/>
      <c r="P472" s="47">
        <f t="shared" si="18"/>
        <v>0</v>
      </c>
      <c r="Q472" s="3"/>
    </row>
    <row r="473" spans="1:17">
      <c r="A473" s="45" t="s">
        <v>31</v>
      </c>
      <c r="B473" s="5">
        <v>20</v>
      </c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40">
        <v>2</v>
      </c>
      <c r="O473" s="40">
        <v>79</v>
      </c>
      <c r="P473" s="47">
        <f t="shared" si="18"/>
        <v>158</v>
      </c>
      <c r="Q473" s="3"/>
    </row>
    <row r="474" spans="1:17">
      <c r="A474" s="45" t="s">
        <v>49</v>
      </c>
      <c r="B474" s="5">
        <v>1.5</v>
      </c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40"/>
      <c r="O474" s="40">
        <v>118</v>
      </c>
      <c r="P474" s="47">
        <f t="shared" si="18"/>
        <v>0</v>
      </c>
      <c r="Q474" s="3"/>
    </row>
    <row r="475" spans="1:17">
      <c r="A475" s="45" t="s">
        <v>388</v>
      </c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40">
        <v>147</v>
      </c>
      <c r="O475" s="40">
        <v>26</v>
      </c>
      <c r="P475" s="47">
        <f t="shared" si="18"/>
        <v>3822</v>
      </c>
      <c r="Q475" s="3"/>
    </row>
    <row r="476" spans="1:17">
      <c r="A476" s="93"/>
      <c r="C476" t="s">
        <v>374</v>
      </c>
      <c r="I476" t="s">
        <v>99</v>
      </c>
      <c r="N476" s="30"/>
      <c r="O476" s="30"/>
      <c r="P476" s="101">
        <f>SUM(P461:P475)</f>
        <v>7219.3752499999991</v>
      </c>
      <c r="Q476" s="3"/>
    </row>
    <row r="477" spans="1:17">
      <c r="C477" s="48" t="s">
        <v>100</v>
      </c>
      <c r="D477" s="48"/>
      <c r="E477" s="51"/>
      <c r="F477" s="48"/>
      <c r="G477" s="48"/>
      <c r="H477" s="48"/>
      <c r="I477" s="48" t="s">
        <v>99</v>
      </c>
      <c r="J477" s="48"/>
      <c r="M477" t="s">
        <v>99</v>
      </c>
      <c r="N477" s="30"/>
      <c r="O477" s="30"/>
      <c r="P477" s="14">
        <v>6615</v>
      </c>
      <c r="Q477" s="3"/>
    </row>
    <row r="478" spans="1:17" ht="18.75">
      <c r="C478" s="15"/>
      <c r="F478" s="16" t="s">
        <v>67</v>
      </c>
      <c r="G478" s="16"/>
      <c r="H478" s="17"/>
      <c r="I478" s="17"/>
      <c r="K478" s="17"/>
      <c r="P478" s="67">
        <f>SUM(P476-P477)</f>
        <v>604.37524999999914</v>
      </c>
      <c r="Q478" s="3"/>
    </row>
    <row r="479" spans="1:17" ht="23.25">
      <c r="C479" s="15"/>
      <c r="D479" s="15"/>
      <c r="E479" s="133" t="s">
        <v>376</v>
      </c>
      <c r="F479" s="16"/>
      <c r="G479" s="16"/>
      <c r="H479" s="16" t="s">
        <v>377</v>
      </c>
      <c r="I479" s="16"/>
      <c r="J479" s="17"/>
      <c r="K479" s="21"/>
      <c r="Q479" s="3"/>
    </row>
    <row r="480" spans="1:17" ht="18.75">
      <c r="D480" s="23" t="s">
        <v>70</v>
      </c>
      <c r="E480" s="23"/>
      <c r="F480" s="23"/>
      <c r="Q480" s="3"/>
    </row>
    <row r="481" spans="1:17">
      <c r="A481" s="53" t="s">
        <v>386</v>
      </c>
      <c r="L481" s="21"/>
      <c r="Q481" s="3"/>
    </row>
    <row r="482" spans="1:17">
      <c r="A482" s="24" t="s">
        <v>149</v>
      </c>
      <c r="C482" s="25"/>
      <c r="D482" s="28"/>
      <c r="E482" s="28" t="s">
        <v>7</v>
      </c>
      <c r="F482" s="27"/>
      <c r="G482" s="21"/>
      <c r="H482" s="21"/>
      <c r="I482" s="21"/>
      <c r="J482" s="21"/>
      <c r="K482" s="21"/>
      <c r="L482" s="21"/>
      <c r="M482" s="21"/>
      <c r="N482" s="21"/>
      <c r="O482" s="21"/>
      <c r="P482" s="19"/>
      <c r="Q482" s="3"/>
    </row>
    <row r="483" spans="1:17">
      <c r="A483" s="29" t="s">
        <v>76</v>
      </c>
      <c r="B483" s="20"/>
      <c r="C483" s="20"/>
      <c r="D483" s="27"/>
      <c r="E483" s="27"/>
      <c r="F483" s="27"/>
      <c r="G483" s="21"/>
      <c r="H483" s="21"/>
      <c r="I483" s="21"/>
      <c r="J483" s="21"/>
      <c r="K483" s="21"/>
      <c r="L483" s="21"/>
      <c r="M483" s="21"/>
      <c r="N483" s="21"/>
      <c r="O483" s="21"/>
      <c r="P483" s="19"/>
      <c r="Q483" s="3"/>
    </row>
    <row r="484" spans="1:17">
      <c r="A484" s="30"/>
      <c r="B484" s="29"/>
      <c r="C484" s="29"/>
      <c r="D484" s="21"/>
      <c r="E484" s="27"/>
      <c r="F484" s="27"/>
      <c r="G484" s="21"/>
      <c r="H484" s="21"/>
      <c r="I484" s="21"/>
      <c r="J484" s="21"/>
      <c r="K484" s="21"/>
      <c r="L484" s="145"/>
      <c r="M484" s="21"/>
      <c r="N484" s="21"/>
      <c r="P484" s="19"/>
      <c r="Q484" s="3"/>
    </row>
    <row r="485" spans="1:17">
      <c r="A485" s="31" t="s">
        <v>77</v>
      </c>
      <c r="B485" s="33" t="s">
        <v>78</v>
      </c>
      <c r="C485" s="34"/>
      <c r="D485" s="34" t="s">
        <v>79</v>
      </c>
      <c r="E485" s="34"/>
      <c r="F485" s="34" t="s">
        <v>80</v>
      </c>
      <c r="G485" s="34" t="s">
        <v>81</v>
      </c>
      <c r="H485" s="34"/>
      <c r="I485" s="34"/>
      <c r="J485" s="34"/>
      <c r="K485" s="34" t="s">
        <v>82</v>
      </c>
      <c r="M485" s="34"/>
      <c r="N485" s="35" t="s">
        <v>83</v>
      </c>
      <c r="O485" s="36" t="s">
        <v>3</v>
      </c>
      <c r="P485" s="36" t="s">
        <v>9</v>
      </c>
      <c r="Q485" s="3"/>
    </row>
    <row r="486" spans="1:17">
      <c r="A486" s="5"/>
      <c r="B486" s="39" t="s">
        <v>85</v>
      </c>
      <c r="C486" s="37" t="s">
        <v>86</v>
      </c>
      <c r="D486" s="37" t="s">
        <v>87</v>
      </c>
      <c r="E486" s="37" t="s">
        <v>88</v>
      </c>
      <c r="F486" s="37"/>
      <c r="G486" s="37" t="s">
        <v>89</v>
      </c>
      <c r="H486" s="37" t="s">
        <v>90</v>
      </c>
      <c r="I486" s="37" t="s">
        <v>91</v>
      </c>
      <c r="J486" s="37" t="s">
        <v>92</v>
      </c>
      <c r="K486" s="37" t="s">
        <v>93</v>
      </c>
      <c r="L486" s="37" t="s">
        <v>94</v>
      </c>
      <c r="M486" s="37" t="s">
        <v>95</v>
      </c>
      <c r="N486" s="40"/>
      <c r="O486" s="4"/>
      <c r="P486" s="40"/>
      <c r="Q486" s="3"/>
    </row>
    <row r="487" spans="1:17">
      <c r="A487" s="5"/>
      <c r="B487" s="39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40"/>
      <c r="O487" s="4"/>
      <c r="P487" s="40"/>
      <c r="Q487" s="3"/>
    </row>
    <row r="488" spans="1:17">
      <c r="A488" s="31" t="s">
        <v>23</v>
      </c>
      <c r="B488" s="37">
        <v>250</v>
      </c>
      <c r="C488" s="37">
        <v>1.2</v>
      </c>
      <c r="D488" s="37">
        <v>4</v>
      </c>
      <c r="E488" s="37">
        <v>2.7</v>
      </c>
      <c r="F488" s="37">
        <v>260</v>
      </c>
      <c r="G488" s="37">
        <v>0.26</v>
      </c>
      <c r="H488" s="37">
        <v>40</v>
      </c>
      <c r="I488" s="37">
        <v>122</v>
      </c>
      <c r="J488" s="37">
        <v>128</v>
      </c>
      <c r="K488" s="37">
        <v>146</v>
      </c>
      <c r="L488" s="37">
        <v>56</v>
      </c>
      <c r="M488" s="37">
        <v>2</v>
      </c>
      <c r="N488" s="4"/>
      <c r="O488" s="46"/>
      <c r="P488" s="47"/>
      <c r="Q488" s="3"/>
    </row>
    <row r="489" spans="1:17">
      <c r="A489" s="45" t="s">
        <v>36</v>
      </c>
      <c r="B489" s="37">
        <v>50</v>
      </c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4">
        <v>3</v>
      </c>
      <c r="O489" s="46">
        <v>265</v>
      </c>
      <c r="P489" s="47">
        <f>O489*N489</f>
        <v>795</v>
      </c>
      <c r="Q489" s="3"/>
    </row>
    <row r="490" spans="1:17">
      <c r="A490" s="45" t="s">
        <v>29</v>
      </c>
      <c r="B490" s="37">
        <v>10</v>
      </c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4">
        <v>0.5</v>
      </c>
      <c r="O490" s="46">
        <v>68</v>
      </c>
      <c r="P490" s="47">
        <f>O490*N490</f>
        <v>34</v>
      </c>
      <c r="Q490" s="3"/>
    </row>
    <row r="491" spans="1:17">
      <c r="A491" s="45" t="s">
        <v>23</v>
      </c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4">
        <v>1</v>
      </c>
      <c r="O491" s="46">
        <v>53.67</v>
      </c>
      <c r="P491" s="47">
        <f>O491*N491</f>
        <v>53.67</v>
      </c>
      <c r="Q491" s="3"/>
    </row>
    <row r="492" spans="1:17">
      <c r="A492" s="44" t="s">
        <v>34</v>
      </c>
      <c r="B492" s="31">
        <v>30</v>
      </c>
      <c r="C492" s="37">
        <v>0.6</v>
      </c>
      <c r="D492" s="37"/>
      <c r="E492" s="37">
        <v>15.5</v>
      </c>
      <c r="F492" s="37"/>
      <c r="G492" s="37">
        <v>0.04</v>
      </c>
      <c r="H492" s="37"/>
      <c r="I492" s="37">
        <v>0.24</v>
      </c>
      <c r="J492" s="37">
        <v>0.8</v>
      </c>
      <c r="K492" s="37">
        <v>24</v>
      </c>
      <c r="L492" s="37"/>
      <c r="M492" s="37">
        <v>22</v>
      </c>
      <c r="N492" s="5"/>
      <c r="O492" s="5"/>
      <c r="P492" s="5"/>
      <c r="Q492" s="3"/>
    </row>
    <row r="493" spans="1:17">
      <c r="A493" s="45" t="s">
        <v>34</v>
      </c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4">
        <v>3</v>
      </c>
      <c r="O493" s="61">
        <v>26</v>
      </c>
      <c r="P493" s="47">
        <f t="shared" ref="P493:P498" si="19">O493*N493</f>
        <v>78</v>
      </c>
      <c r="Q493" s="3"/>
    </row>
    <row r="494" spans="1:17">
      <c r="A494" s="45" t="s">
        <v>60</v>
      </c>
      <c r="B494" s="5">
        <v>10</v>
      </c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4"/>
      <c r="O494" s="61">
        <v>539</v>
      </c>
      <c r="P494" s="47">
        <f t="shared" si="19"/>
        <v>0</v>
      </c>
      <c r="Q494" s="3"/>
    </row>
    <row r="495" spans="1:17">
      <c r="A495" s="45" t="s">
        <v>60</v>
      </c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4"/>
      <c r="O495" s="61">
        <v>502.13</v>
      </c>
      <c r="P495" s="47">
        <f t="shared" si="19"/>
        <v>0</v>
      </c>
      <c r="Q495" s="3"/>
    </row>
    <row r="496" spans="1:17">
      <c r="A496" s="44" t="s">
        <v>108</v>
      </c>
      <c r="B496" s="37">
        <v>200</v>
      </c>
      <c r="C496" s="37">
        <v>0.6</v>
      </c>
      <c r="D496" s="37"/>
      <c r="E496" s="37">
        <v>30.1</v>
      </c>
      <c r="F496" s="37">
        <v>130</v>
      </c>
      <c r="G496" s="37">
        <v>0.04</v>
      </c>
      <c r="H496" s="37"/>
      <c r="I496" s="37">
        <v>0.05</v>
      </c>
      <c r="J496" s="37">
        <v>135</v>
      </c>
      <c r="K496" s="37">
        <v>46</v>
      </c>
      <c r="L496" s="37"/>
      <c r="M496" s="37">
        <v>0.5</v>
      </c>
      <c r="N496" s="40"/>
      <c r="O496" s="40"/>
      <c r="P496" s="47">
        <f t="shared" si="19"/>
        <v>0</v>
      </c>
      <c r="Q496" s="3"/>
    </row>
    <row r="497" spans="1:17">
      <c r="A497" s="45" t="s">
        <v>31</v>
      </c>
      <c r="B497" s="5">
        <v>20</v>
      </c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40">
        <v>1</v>
      </c>
      <c r="O497" s="40">
        <v>79</v>
      </c>
      <c r="P497" s="47">
        <f t="shared" si="19"/>
        <v>79</v>
      </c>
      <c r="Q497" s="3"/>
    </row>
    <row r="498" spans="1:17">
      <c r="A498" s="45" t="s">
        <v>49</v>
      </c>
      <c r="B498" s="5">
        <v>1.5</v>
      </c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40"/>
      <c r="O498" s="40">
        <v>118</v>
      </c>
      <c r="P498" s="47">
        <f t="shared" si="19"/>
        <v>0</v>
      </c>
      <c r="Q498" s="3"/>
    </row>
    <row r="499" spans="1:17">
      <c r="A499" s="93"/>
      <c r="C499" t="s">
        <v>374</v>
      </c>
      <c r="I499" t="s">
        <v>99</v>
      </c>
      <c r="N499" s="30"/>
      <c r="O499" s="30"/>
      <c r="P499" s="101">
        <f>SUM(P489:P498)</f>
        <v>1039.67</v>
      </c>
      <c r="Q499" s="3"/>
    </row>
    <row r="500" spans="1:17">
      <c r="C500" s="48" t="s">
        <v>100</v>
      </c>
      <c r="D500" s="48"/>
      <c r="E500" s="51"/>
      <c r="F500" s="48"/>
      <c r="G500" s="48"/>
      <c r="H500" s="48"/>
      <c r="I500" s="48" t="s">
        <v>99</v>
      </c>
      <c r="J500" s="48"/>
      <c r="M500" t="s">
        <v>99</v>
      </c>
      <c r="N500" s="30"/>
      <c r="O500" s="30"/>
      <c r="P500" s="14"/>
      <c r="Q500" s="3"/>
    </row>
    <row r="501" spans="1:17">
      <c r="Q501" s="3"/>
    </row>
    <row r="502" spans="1:17" ht="18.75">
      <c r="C502" s="15"/>
      <c r="F502" s="16" t="s">
        <v>67</v>
      </c>
      <c r="G502" s="16"/>
      <c r="H502" s="17"/>
      <c r="I502" s="17"/>
      <c r="K502" s="17"/>
      <c r="P502" s="19"/>
      <c r="Q502" s="3"/>
    </row>
    <row r="503" spans="1:17" ht="23.25">
      <c r="C503" s="15"/>
      <c r="D503" s="15"/>
      <c r="E503" s="133" t="s">
        <v>376</v>
      </c>
      <c r="F503" s="16"/>
      <c r="G503" s="16"/>
      <c r="H503" s="16" t="s">
        <v>377</v>
      </c>
      <c r="I503" s="16"/>
      <c r="J503" s="17"/>
      <c r="K503" s="21"/>
      <c r="Q503" s="3"/>
    </row>
    <row r="504" spans="1:17" ht="18.75">
      <c r="D504" s="23" t="s">
        <v>70</v>
      </c>
      <c r="E504" s="23"/>
      <c r="F504" s="23"/>
      <c r="Q504" s="3"/>
    </row>
    <row r="505" spans="1:17">
      <c r="A505" s="53" t="s">
        <v>389</v>
      </c>
      <c r="L505" s="21"/>
      <c r="Q505" s="3"/>
    </row>
    <row r="506" spans="1:17">
      <c r="A506" s="24" t="s">
        <v>149</v>
      </c>
      <c r="C506" s="25"/>
      <c r="D506" s="28"/>
      <c r="E506" s="28" t="s">
        <v>5</v>
      </c>
      <c r="F506" s="27"/>
      <c r="G506" s="21"/>
      <c r="H506" s="21"/>
      <c r="I506" s="21"/>
      <c r="J506" s="21"/>
      <c r="K506" s="21"/>
      <c r="L506" s="21"/>
      <c r="M506" s="21"/>
      <c r="N506" s="21"/>
      <c r="O506" s="21"/>
      <c r="P506" s="19"/>
      <c r="Q506" s="3"/>
    </row>
    <row r="507" spans="1:17">
      <c r="A507" s="29" t="s">
        <v>76</v>
      </c>
      <c r="B507" s="20"/>
      <c r="C507" s="20"/>
      <c r="D507" s="27"/>
      <c r="E507" s="27"/>
      <c r="F507" s="27"/>
      <c r="G507" s="21"/>
      <c r="H507" s="21"/>
      <c r="I507" s="21"/>
      <c r="J507" s="21"/>
      <c r="K507" s="21"/>
      <c r="L507" s="21"/>
      <c r="M507" s="21"/>
      <c r="N507" s="21"/>
      <c r="O507" s="21"/>
      <c r="P507" s="19"/>
      <c r="Q507" s="3"/>
    </row>
    <row r="508" spans="1:17">
      <c r="A508" s="30"/>
      <c r="B508" s="29"/>
      <c r="C508" s="29"/>
      <c r="D508" s="21"/>
      <c r="E508" s="27"/>
      <c r="F508" s="27"/>
      <c r="G508" s="21"/>
      <c r="H508" s="21"/>
      <c r="I508" s="21"/>
      <c r="J508" s="21"/>
      <c r="K508" s="21"/>
      <c r="L508" s="145"/>
      <c r="M508" s="21"/>
      <c r="N508" s="21"/>
      <c r="O508">
        <v>214</v>
      </c>
      <c r="P508" s="19"/>
      <c r="Q508" s="3"/>
    </row>
    <row r="509" spans="1:17">
      <c r="A509" s="31" t="s">
        <v>77</v>
      </c>
      <c r="B509" s="33" t="s">
        <v>78</v>
      </c>
      <c r="C509" s="34"/>
      <c r="D509" s="34" t="s">
        <v>79</v>
      </c>
      <c r="E509" s="34"/>
      <c r="F509" s="34" t="s">
        <v>80</v>
      </c>
      <c r="G509" s="34" t="s">
        <v>81</v>
      </c>
      <c r="H509" s="34"/>
      <c r="I509" s="34"/>
      <c r="J509" s="34"/>
      <c r="K509" s="34" t="s">
        <v>82</v>
      </c>
      <c r="M509" s="34"/>
      <c r="N509" s="35" t="s">
        <v>83</v>
      </c>
      <c r="O509" s="36" t="s">
        <v>3</v>
      </c>
      <c r="P509" s="36" t="s">
        <v>9</v>
      </c>
      <c r="Q509" s="3"/>
    </row>
    <row r="510" spans="1:17">
      <c r="A510" s="5"/>
      <c r="B510" s="39" t="s">
        <v>85</v>
      </c>
      <c r="C510" s="37" t="s">
        <v>86</v>
      </c>
      <c r="D510" s="37" t="s">
        <v>87</v>
      </c>
      <c r="E510" s="37" t="s">
        <v>88</v>
      </c>
      <c r="F510" s="37"/>
      <c r="G510" s="37" t="s">
        <v>89</v>
      </c>
      <c r="H510" s="37" t="s">
        <v>90</v>
      </c>
      <c r="I510" s="37" t="s">
        <v>91</v>
      </c>
      <c r="J510" s="37" t="s">
        <v>92</v>
      </c>
      <c r="K510" s="37" t="s">
        <v>93</v>
      </c>
      <c r="L510" s="37" t="s">
        <v>94</v>
      </c>
      <c r="M510" s="37" t="s">
        <v>95</v>
      </c>
      <c r="N510" s="40"/>
      <c r="O510" s="4"/>
      <c r="P510" s="40"/>
      <c r="Q510" s="3"/>
    </row>
    <row r="511" spans="1:17">
      <c r="A511" s="5"/>
      <c r="B511" s="39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40"/>
      <c r="O511" s="4"/>
      <c r="P511" s="40"/>
      <c r="Q511" s="3"/>
    </row>
    <row r="512" spans="1:17">
      <c r="A512" s="31" t="s">
        <v>390</v>
      </c>
      <c r="B512" s="37">
        <v>250</v>
      </c>
      <c r="C512" s="37">
        <v>1.2</v>
      </c>
      <c r="D512" s="37">
        <v>4</v>
      </c>
      <c r="E512" s="37">
        <v>2.7</v>
      </c>
      <c r="F512" s="37">
        <v>260</v>
      </c>
      <c r="G512" s="37">
        <v>0.26</v>
      </c>
      <c r="H512" s="37">
        <v>40</v>
      </c>
      <c r="I512" s="37">
        <v>122</v>
      </c>
      <c r="J512" s="37">
        <v>128</v>
      </c>
      <c r="K512" s="37">
        <v>146</v>
      </c>
      <c r="L512" s="37">
        <v>56</v>
      </c>
      <c r="M512" s="37">
        <v>2</v>
      </c>
      <c r="N512" s="4"/>
      <c r="O512" s="46"/>
      <c r="P512" s="47"/>
      <c r="Q512" s="3"/>
    </row>
    <row r="513" spans="1:17">
      <c r="A513" s="45" t="s">
        <v>138</v>
      </c>
      <c r="B513" s="37">
        <v>100</v>
      </c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4">
        <v>21.5</v>
      </c>
      <c r="O513" s="46">
        <v>404</v>
      </c>
      <c r="P513" s="47">
        <f t="shared" ref="P513:P536" si="20">O513*N513</f>
        <v>8686</v>
      </c>
      <c r="Q513" s="3"/>
    </row>
    <row r="514" spans="1:17">
      <c r="A514" s="45" t="s">
        <v>175</v>
      </c>
      <c r="B514" s="37">
        <v>50</v>
      </c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4">
        <v>8.8000000000000007</v>
      </c>
      <c r="O514" s="46">
        <v>45.97</v>
      </c>
      <c r="P514" s="47">
        <f t="shared" si="20"/>
        <v>404.536</v>
      </c>
      <c r="Q514" s="3"/>
    </row>
    <row r="515" spans="1:17">
      <c r="A515" s="45" t="s">
        <v>58</v>
      </c>
      <c r="B515" s="37">
        <v>10</v>
      </c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4">
        <v>2.1</v>
      </c>
      <c r="O515" s="46">
        <v>30</v>
      </c>
      <c r="P515" s="47">
        <f t="shared" si="20"/>
        <v>63</v>
      </c>
      <c r="Q515" s="3"/>
    </row>
    <row r="516" spans="1:17">
      <c r="A516" s="45" t="s">
        <v>37</v>
      </c>
      <c r="B516" s="37">
        <v>10</v>
      </c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4">
        <v>2.0299999999999998</v>
      </c>
      <c r="O516" s="46">
        <v>88</v>
      </c>
      <c r="P516" s="47">
        <f t="shared" si="20"/>
        <v>178.64</v>
      </c>
      <c r="Q516" s="3"/>
    </row>
    <row r="517" spans="1:17">
      <c r="A517" s="45" t="s">
        <v>17</v>
      </c>
      <c r="B517" s="37">
        <v>1</v>
      </c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4">
        <v>1</v>
      </c>
      <c r="O517" s="46">
        <v>23.87</v>
      </c>
      <c r="P517" s="47">
        <f t="shared" si="20"/>
        <v>23.87</v>
      </c>
      <c r="Q517" s="3"/>
    </row>
    <row r="518" spans="1:17">
      <c r="A518" s="45" t="s">
        <v>13</v>
      </c>
      <c r="B518" s="37">
        <v>4</v>
      </c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4">
        <v>2</v>
      </c>
      <c r="O518" s="46">
        <v>116.94</v>
      </c>
      <c r="P518" s="47">
        <f t="shared" si="20"/>
        <v>233.88</v>
      </c>
      <c r="Q518" s="3"/>
    </row>
    <row r="519" spans="1:17">
      <c r="A519" s="45" t="s">
        <v>14</v>
      </c>
      <c r="B519" s="37">
        <v>1</v>
      </c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4">
        <v>1</v>
      </c>
      <c r="O519" s="46">
        <v>131.12</v>
      </c>
      <c r="P519" s="47">
        <f t="shared" si="20"/>
        <v>131.12</v>
      </c>
      <c r="Q519" s="3"/>
    </row>
    <row r="520" spans="1:17">
      <c r="A520" s="31" t="s">
        <v>229</v>
      </c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2"/>
      <c r="O520" s="46"/>
      <c r="P520" s="47">
        <f t="shared" si="20"/>
        <v>0</v>
      </c>
      <c r="Q520" s="3"/>
    </row>
    <row r="521" spans="1:17">
      <c r="A521" s="45" t="s">
        <v>57</v>
      </c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4">
        <v>2.7</v>
      </c>
      <c r="O521" s="46">
        <v>54</v>
      </c>
      <c r="P521" s="47">
        <f t="shared" si="20"/>
        <v>145.80000000000001</v>
      </c>
      <c r="Q521" s="3"/>
    </row>
    <row r="522" spans="1:17">
      <c r="A522" s="45" t="s">
        <v>57</v>
      </c>
      <c r="B522" s="5">
        <v>26</v>
      </c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4">
        <v>3.04</v>
      </c>
      <c r="O522" s="46">
        <v>55</v>
      </c>
      <c r="P522" s="47">
        <f t="shared" si="20"/>
        <v>167.2</v>
      </c>
      <c r="Q522" s="3"/>
    </row>
    <row r="523" spans="1:17">
      <c r="A523" s="44" t="s">
        <v>34</v>
      </c>
      <c r="B523" s="31">
        <v>30</v>
      </c>
      <c r="C523" s="37">
        <v>0.6</v>
      </c>
      <c r="D523" s="37"/>
      <c r="E523" s="37">
        <v>15.5</v>
      </c>
      <c r="F523" s="37"/>
      <c r="G523" s="37">
        <v>0.04</v>
      </c>
      <c r="H523" s="37"/>
      <c r="I523" s="37">
        <v>0.24</v>
      </c>
      <c r="J523" s="37">
        <v>0.8</v>
      </c>
      <c r="K523" s="37">
        <v>24</v>
      </c>
      <c r="L523" s="37"/>
      <c r="M523" s="37">
        <v>22</v>
      </c>
      <c r="N523" s="5"/>
      <c r="O523" s="5"/>
      <c r="P523" s="47">
        <f t="shared" si="20"/>
        <v>0</v>
      </c>
      <c r="Q523" s="3"/>
    </row>
    <row r="524" spans="1:17">
      <c r="A524" s="45" t="s">
        <v>34</v>
      </c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4">
        <v>13</v>
      </c>
      <c r="O524" s="61">
        <v>26</v>
      </c>
      <c r="P524" s="47">
        <f t="shared" si="20"/>
        <v>338</v>
      </c>
      <c r="Q524" s="3"/>
    </row>
    <row r="525" spans="1:17">
      <c r="A525" s="45" t="s">
        <v>121</v>
      </c>
      <c r="B525" s="5">
        <v>10</v>
      </c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4">
        <v>0.37</v>
      </c>
      <c r="O525" s="61">
        <v>540</v>
      </c>
      <c r="P525" s="47">
        <f t="shared" si="20"/>
        <v>199.8</v>
      </c>
      <c r="Q525" s="3"/>
    </row>
    <row r="526" spans="1:17">
      <c r="A526" s="45" t="s">
        <v>121</v>
      </c>
      <c r="B526" s="5">
        <v>10</v>
      </c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4">
        <v>1.77</v>
      </c>
      <c r="O526" s="61">
        <v>618</v>
      </c>
      <c r="P526" s="47">
        <f t="shared" si="20"/>
        <v>1093.8599999999999</v>
      </c>
      <c r="Q526" s="3"/>
    </row>
    <row r="527" spans="1:17">
      <c r="A527" s="45" t="s">
        <v>60</v>
      </c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4">
        <v>2.14</v>
      </c>
      <c r="O527" s="61">
        <v>502.13</v>
      </c>
      <c r="P527" s="47">
        <f t="shared" si="20"/>
        <v>1074.5581999999999</v>
      </c>
      <c r="Q527" s="3"/>
    </row>
    <row r="528" spans="1:17">
      <c r="A528" s="44" t="s">
        <v>112</v>
      </c>
      <c r="B528" s="37">
        <v>200</v>
      </c>
      <c r="C528" s="37">
        <v>0.6</v>
      </c>
      <c r="D528" s="37"/>
      <c r="E528" s="37">
        <v>30.1</v>
      </c>
      <c r="F528" s="37">
        <v>130</v>
      </c>
      <c r="G528" s="37">
        <v>0.04</v>
      </c>
      <c r="H528" s="37"/>
      <c r="I528" s="37">
        <v>0.05</v>
      </c>
      <c r="J528" s="37">
        <v>135</v>
      </c>
      <c r="K528" s="37">
        <v>46</v>
      </c>
      <c r="L528" s="37"/>
      <c r="M528" s="37">
        <v>0.5</v>
      </c>
      <c r="N528" s="40"/>
      <c r="O528" s="40"/>
      <c r="P528" s="47">
        <f t="shared" si="20"/>
        <v>0</v>
      </c>
      <c r="Q528" s="3"/>
    </row>
    <row r="529" spans="1:17">
      <c r="A529" s="45" t="s">
        <v>113</v>
      </c>
      <c r="B529" s="5">
        <v>20</v>
      </c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40">
        <v>4.2</v>
      </c>
      <c r="O529" s="40">
        <v>196</v>
      </c>
      <c r="P529" s="47">
        <f t="shared" si="20"/>
        <v>823.2</v>
      </c>
      <c r="Q529" s="3"/>
    </row>
    <row r="530" spans="1:17">
      <c r="A530" s="45" t="s">
        <v>15</v>
      </c>
      <c r="B530" s="5">
        <v>20</v>
      </c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40">
        <v>4.2</v>
      </c>
      <c r="O530" s="40">
        <v>65</v>
      </c>
      <c r="P530" s="47">
        <f t="shared" si="20"/>
        <v>273</v>
      </c>
      <c r="Q530" s="3"/>
    </row>
    <row r="531" spans="1:17">
      <c r="A531" s="45" t="s">
        <v>61</v>
      </c>
      <c r="B531" s="5">
        <v>250</v>
      </c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40">
        <v>63</v>
      </c>
      <c r="O531" s="40">
        <v>182</v>
      </c>
      <c r="P531" s="47">
        <f t="shared" si="20"/>
        <v>11466</v>
      </c>
      <c r="Q531" s="3"/>
    </row>
    <row r="532" spans="1:17">
      <c r="A532" s="45" t="s">
        <v>97</v>
      </c>
      <c r="B532" s="5">
        <v>100</v>
      </c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40">
        <v>40.4</v>
      </c>
      <c r="O532" s="40">
        <v>154</v>
      </c>
      <c r="P532" s="47">
        <f t="shared" si="20"/>
        <v>6221.5999999999995</v>
      </c>
      <c r="Q532" s="3"/>
    </row>
    <row r="533" spans="1:17">
      <c r="A533" s="45" t="s">
        <v>343</v>
      </c>
      <c r="B533" s="5">
        <v>50</v>
      </c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40">
        <v>200</v>
      </c>
      <c r="O533" s="40">
        <v>39</v>
      </c>
      <c r="P533" s="47">
        <f t="shared" si="20"/>
        <v>7800</v>
      </c>
      <c r="Q533" s="3"/>
    </row>
    <row r="534" spans="1:17">
      <c r="A534" s="45" t="s">
        <v>206</v>
      </c>
      <c r="B534" s="5">
        <v>100</v>
      </c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40">
        <v>11</v>
      </c>
      <c r="O534" s="40">
        <v>16</v>
      </c>
      <c r="P534" s="47">
        <f t="shared" si="20"/>
        <v>176</v>
      </c>
      <c r="Q534" s="3"/>
    </row>
    <row r="535" spans="1:17">
      <c r="A535" s="45" t="s">
        <v>44</v>
      </c>
      <c r="B535" s="5">
        <v>1</v>
      </c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40">
        <v>22</v>
      </c>
      <c r="O535" s="40">
        <v>9</v>
      </c>
      <c r="P535" s="47">
        <f t="shared" si="20"/>
        <v>198</v>
      </c>
      <c r="Q535" s="3"/>
    </row>
    <row r="536" spans="1:17">
      <c r="A536" s="45" t="s">
        <v>44</v>
      </c>
      <c r="B536" s="5">
        <v>1</v>
      </c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40">
        <v>21</v>
      </c>
      <c r="O536" s="40">
        <v>104.1</v>
      </c>
      <c r="P536" s="47">
        <f t="shared" si="20"/>
        <v>2186.1</v>
      </c>
      <c r="Q536" s="3"/>
    </row>
    <row r="537" spans="1:17">
      <c r="A537" s="93"/>
      <c r="C537" t="s">
        <v>374</v>
      </c>
      <c r="I537" t="s">
        <v>99</v>
      </c>
      <c r="N537" s="30"/>
      <c r="O537" s="30"/>
      <c r="P537" s="101">
        <f>SUM(P513:P536)</f>
        <v>41884.164199999999</v>
      </c>
      <c r="Q537" s="3"/>
    </row>
    <row r="538" spans="1:17">
      <c r="C538" s="48" t="s">
        <v>100</v>
      </c>
      <c r="D538" s="48"/>
      <c r="E538" s="51"/>
      <c r="F538" s="48"/>
      <c r="G538" s="48"/>
      <c r="H538" s="48"/>
      <c r="I538" s="48" t="s">
        <v>99</v>
      </c>
      <c r="J538" s="48"/>
      <c r="M538" t="s">
        <v>99</v>
      </c>
      <c r="N538" s="30"/>
      <c r="O538" s="30"/>
      <c r="P538" s="50">
        <f>P537/O508</f>
        <v>195.72039345794391</v>
      </c>
      <c r="Q538" s="3"/>
    </row>
    <row r="539" spans="1:17" ht="18.75">
      <c r="C539" s="15"/>
      <c r="F539" s="16" t="s">
        <v>67</v>
      </c>
      <c r="G539" s="16"/>
      <c r="H539" s="17"/>
      <c r="I539" s="17"/>
      <c r="K539" s="17"/>
      <c r="P539" s="19"/>
      <c r="Q539" s="3"/>
    </row>
    <row r="540" spans="1:17" ht="23.25">
      <c r="C540" s="15"/>
      <c r="D540" s="15"/>
      <c r="E540" s="133" t="s">
        <v>376</v>
      </c>
      <c r="F540" s="16"/>
      <c r="G540" s="16"/>
      <c r="H540" s="16" t="s">
        <v>377</v>
      </c>
      <c r="I540" s="16"/>
      <c r="J540" s="17"/>
      <c r="K540" s="21"/>
      <c r="Q540" s="3"/>
    </row>
    <row r="541" spans="1:17" ht="18.75">
      <c r="D541" s="23" t="s">
        <v>70</v>
      </c>
      <c r="E541" s="23"/>
      <c r="F541" s="23"/>
      <c r="Q541" s="3"/>
    </row>
    <row r="542" spans="1:17">
      <c r="A542" s="53" t="s">
        <v>389</v>
      </c>
      <c r="L542" s="21"/>
      <c r="Q542" s="3"/>
    </row>
    <row r="543" spans="1:17">
      <c r="A543" s="24" t="s">
        <v>149</v>
      </c>
      <c r="C543" s="25"/>
      <c r="D543" s="28"/>
      <c r="E543" s="28" t="s">
        <v>6</v>
      </c>
      <c r="F543" s="27"/>
      <c r="G543" s="21"/>
      <c r="H543" s="21"/>
      <c r="I543" s="21"/>
      <c r="J543" s="21"/>
      <c r="K543" s="21"/>
      <c r="L543" s="21"/>
      <c r="M543" s="21"/>
      <c r="N543" s="21"/>
      <c r="O543" s="21"/>
      <c r="P543" s="19"/>
      <c r="Q543" s="3"/>
    </row>
    <row r="544" spans="1:17">
      <c r="A544" s="29" t="s">
        <v>76</v>
      </c>
      <c r="B544" s="20"/>
      <c r="C544" s="20"/>
      <c r="D544" s="27"/>
      <c r="E544" s="27"/>
      <c r="F544" s="27"/>
      <c r="G544" s="21"/>
      <c r="H544" s="21"/>
      <c r="I544" s="21"/>
      <c r="J544" s="21"/>
      <c r="K544" s="21"/>
      <c r="L544" s="21"/>
      <c r="M544" s="21"/>
      <c r="N544" s="21"/>
      <c r="O544" s="21"/>
      <c r="P544" s="19"/>
      <c r="Q544" s="3"/>
    </row>
    <row r="545" spans="1:17">
      <c r="A545" s="30"/>
      <c r="B545" s="29"/>
      <c r="C545" s="29"/>
      <c r="D545" s="21"/>
      <c r="E545" s="27"/>
      <c r="F545" s="27"/>
      <c r="G545" s="21"/>
      <c r="H545" s="21"/>
      <c r="I545" s="21"/>
      <c r="J545" s="21"/>
      <c r="K545" s="21"/>
      <c r="L545" s="145"/>
      <c r="M545" s="21"/>
      <c r="N545" s="21"/>
      <c r="O545">
        <v>147</v>
      </c>
      <c r="P545" s="19"/>
      <c r="Q545" s="3"/>
    </row>
    <row r="546" spans="1:17">
      <c r="A546" s="31" t="s">
        <v>77</v>
      </c>
      <c r="B546" s="33" t="s">
        <v>78</v>
      </c>
      <c r="C546" s="34"/>
      <c r="D546" s="34" t="s">
        <v>79</v>
      </c>
      <c r="E546" s="34"/>
      <c r="F546" s="34" t="s">
        <v>80</v>
      </c>
      <c r="G546" s="34" t="s">
        <v>81</v>
      </c>
      <c r="H546" s="34"/>
      <c r="I546" s="34"/>
      <c r="J546" s="34"/>
      <c r="K546" s="34" t="s">
        <v>82</v>
      </c>
      <c r="M546" s="34"/>
      <c r="N546" s="35" t="s">
        <v>83</v>
      </c>
      <c r="O546" s="36" t="s">
        <v>3</v>
      </c>
      <c r="P546" s="36" t="s">
        <v>9</v>
      </c>
      <c r="Q546" s="3"/>
    </row>
    <row r="547" spans="1:17">
      <c r="A547" s="5"/>
      <c r="B547" s="39" t="s">
        <v>85</v>
      </c>
      <c r="C547" s="37" t="s">
        <v>86</v>
      </c>
      <c r="D547" s="37" t="s">
        <v>87</v>
      </c>
      <c r="E547" s="37" t="s">
        <v>88</v>
      </c>
      <c r="F547" s="37"/>
      <c r="G547" s="37" t="s">
        <v>89</v>
      </c>
      <c r="H547" s="37" t="s">
        <v>90</v>
      </c>
      <c r="I547" s="37" t="s">
        <v>91</v>
      </c>
      <c r="J547" s="37" t="s">
        <v>92</v>
      </c>
      <c r="K547" s="37" t="s">
        <v>93</v>
      </c>
      <c r="L547" s="37" t="s">
        <v>94</v>
      </c>
      <c r="M547" s="37" t="s">
        <v>95</v>
      </c>
      <c r="N547" s="40"/>
      <c r="O547" s="4"/>
      <c r="P547" s="40"/>
      <c r="Q547" s="3"/>
    </row>
    <row r="548" spans="1:17">
      <c r="A548" s="5"/>
      <c r="B548" s="39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40"/>
      <c r="O548" s="4"/>
      <c r="P548" s="40"/>
      <c r="Q548" s="3"/>
    </row>
    <row r="549" spans="1:17">
      <c r="A549" s="31" t="s">
        <v>390</v>
      </c>
      <c r="B549" s="37">
        <v>250</v>
      </c>
      <c r="C549" s="37">
        <v>1.2</v>
      </c>
      <c r="D549" s="37">
        <v>4</v>
      </c>
      <c r="E549" s="37">
        <v>2.7</v>
      </c>
      <c r="F549" s="37">
        <v>260</v>
      </c>
      <c r="G549" s="37">
        <v>0.26</v>
      </c>
      <c r="H549" s="37">
        <v>40</v>
      </c>
      <c r="I549" s="37">
        <v>122</v>
      </c>
      <c r="J549" s="37">
        <v>128</v>
      </c>
      <c r="K549" s="37">
        <v>146</v>
      </c>
      <c r="L549" s="37">
        <v>56</v>
      </c>
      <c r="M549" s="37">
        <v>2</v>
      </c>
      <c r="N549" s="4"/>
      <c r="O549" s="46"/>
      <c r="P549" s="47"/>
      <c r="Q549" s="3"/>
    </row>
    <row r="550" spans="1:17">
      <c r="A550" s="45" t="s">
        <v>138</v>
      </c>
      <c r="B550" s="37">
        <v>100</v>
      </c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4">
        <v>14</v>
      </c>
      <c r="O550" s="46">
        <v>404</v>
      </c>
      <c r="P550" s="47">
        <f t="shared" ref="P550:P557" si="21">O550*N550</f>
        <v>5656</v>
      </c>
      <c r="Q550" s="3"/>
    </row>
    <row r="551" spans="1:17">
      <c r="A551" s="45" t="s">
        <v>175</v>
      </c>
      <c r="B551" s="37">
        <v>50</v>
      </c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4">
        <v>7.4</v>
      </c>
      <c r="O551" s="46">
        <v>45.97</v>
      </c>
      <c r="P551" s="47">
        <f t="shared" si="21"/>
        <v>340.178</v>
      </c>
      <c r="Q551" s="3"/>
    </row>
    <row r="552" spans="1:17">
      <c r="A552" s="45" t="s">
        <v>58</v>
      </c>
      <c r="B552" s="37">
        <v>10</v>
      </c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4">
        <v>1.4</v>
      </c>
      <c r="O552" s="46">
        <v>30</v>
      </c>
      <c r="P552" s="47">
        <f t="shared" si="21"/>
        <v>42</v>
      </c>
      <c r="Q552" s="3"/>
    </row>
    <row r="553" spans="1:17">
      <c r="A553" s="44" t="s">
        <v>34</v>
      </c>
      <c r="B553" s="31">
        <v>30</v>
      </c>
      <c r="C553" s="37">
        <v>0.6</v>
      </c>
      <c r="D553" s="37"/>
      <c r="E553" s="37">
        <v>15.5</v>
      </c>
      <c r="F553" s="37"/>
      <c r="G553" s="37">
        <v>0.04</v>
      </c>
      <c r="H553" s="37"/>
      <c r="I553" s="37">
        <v>0.24</v>
      </c>
      <c r="J553" s="37">
        <v>0.8</v>
      </c>
      <c r="K553" s="37">
        <v>24</v>
      </c>
      <c r="L553" s="37"/>
      <c r="M553" s="37">
        <v>22</v>
      </c>
      <c r="N553" s="5"/>
      <c r="O553" s="5"/>
      <c r="P553" s="47">
        <f t="shared" si="21"/>
        <v>0</v>
      </c>
      <c r="Q553" s="3"/>
    </row>
    <row r="554" spans="1:17">
      <c r="A554" s="45" t="s">
        <v>34</v>
      </c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4">
        <v>10</v>
      </c>
      <c r="O554" s="61">
        <v>26</v>
      </c>
      <c r="P554" s="47">
        <f t="shared" si="21"/>
        <v>260</v>
      </c>
      <c r="Q554" s="3"/>
    </row>
    <row r="555" spans="1:17">
      <c r="A555" s="44" t="s">
        <v>112</v>
      </c>
      <c r="B555" s="37">
        <v>200</v>
      </c>
      <c r="C555" s="37">
        <v>0.6</v>
      </c>
      <c r="D555" s="37"/>
      <c r="E555" s="37">
        <v>30.1</v>
      </c>
      <c r="F555" s="37">
        <v>130</v>
      </c>
      <c r="G555" s="37">
        <v>0.04</v>
      </c>
      <c r="H555" s="37"/>
      <c r="I555" s="37">
        <v>0.05</v>
      </c>
      <c r="J555" s="37">
        <v>135</v>
      </c>
      <c r="K555" s="37">
        <v>46</v>
      </c>
      <c r="L555" s="37"/>
      <c r="M555" s="37">
        <v>0.5</v>
      </c>
      <c r="N555" s="40"/>
      <c r="O555" s="40"/>
      <c r="P555" s="47">
        <f t="shared" si="21"/>
        <v>0</v>
      </c>
      <c r="Q555" s="3"/>
    </row>
    <row r="556" spans="1:17">
      <c r="A556" s="45" t="s">
        <v>113</v>
      </c>
      <c r="B556" s="5">
        <v>20</v>
      </c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40">
        <v>2.9</v>
      </c>
      <c r="O556" s="40">
        <v>196</v>
      </c>
      <c r="P556" s="47">
        <f t="shared" si="21"/>
        <v>568.4</v>
      </c>
      <c r="Q556" s="3"/>
    </row>
    <row r="557" spans="1:17">
      <c r="A557" s="45" t="s">
        <v>15</v>
      </c>
      <c r="B557" s="5">
        <v>20</v>
      </c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40">
        <v>2.9</v>
      </c>
      <c r="O557" s="40">
        <v>65</v>
      </c>
      <c r="P557" s="47">
        <f t="shared" si="21"/>
        <v>188.5</v>
      </c>
      <c r="Q557" s="3"/>
    </row>
    <row r="558" spans="1:17">
      <c r="A558" s="93"/>
      <c r="C558" t="s">
        <v>374</v>
      </c>
      <c r="I558" t="s">
        <v>99</v>
      </c>
      <c r="N558" s="30"/>
      <c r="O558" s="30"/>
      <c r="P558" s="101">
        <f>SUM(P550:P557)</f>
        <v>7055.0779999999995</v>
      </c>
      <c r="Q558" s="3"/>
    </row>
    <row r="559" spans="1:17">
      <c r="C559" s="48" t="s">
        <v>100</v>
      </c>
      <c r="D559" s="48"/>
      <c r="E559" s="51"/>
      <c r="F559" s="48"/>
      <c r="G559" s="48"/>
      <c r="H559" s="48"/>
      <c r="I559" s="48" t="s">
        <v>99</v>
      </c>
      <c r="J559" s="48"/>
      <c r="M559" t="s">
        <v>99</v>
      </c>
      <c r="N559" s="30"/>
      <c r="O559" s="30"/>
      <c r="P559" s="50">
        <f>P558/O545</f>
        <v>47.99372789115646</v>
      </c>
      <c r="Q559" s="3"/>
    </row>
    <row r="560" spans="1:17" ht="18.75">
      <c r="C560" s="15"/>
      <c r="F560" s="16" t="s">
        <v>67</v>
      </c>
      <c r="G560" s="16"/>
      <c r="H560" s="17"/>
      <c r="I560" s="17"/>
      <c r="K560" s="17"/>
      <c r="P560" s="19"/>
      <c r="Q560" s="3"/>
    </row>
    <row r="561" spans="1:17" ht="23.25">
      <c r="C561" s="15"/>
      <c r="D561" s="15"/>
      <c r="E561" s="133" t="s">
        <v>376</v>
      </c>
      <c r="F561" s="16"/>
      <c r="G561" s="16"/>
      <c r="H561" s="16" t="s">
        <v>377</v>
      </c>
      <c r="I561" s="16"/>
      <c r="J561" s="17"/>
      <c r="K561" s="21"/>
      <c r="Q561" s="3"/>
    </row>
    <row r="562" spans="1:17" ht="18.75">
      <c r="D562" s="23" t="s">
        <v>70</v>
      </c>
      <c r="E562" s="23"/>
      <c r="F562" s="23"/>
      <c r="Q562" s="3"/>
    </row>
    <row r="563" spans="1:17">
      <c r="A563" s="53" t="s">
        <v>389</v>
      </c>
      <c r="L563" s="21"/>
      <c r="Q563" s="3"/>
    </row>
    <row r="564" spans="1:17">
      <c r="A564" s="24" t="s">
        <v>149</v>
      </c>
      <c r="C564" s="25"/>
      <c r="D564" s="28"/>
      <c r="E564" s="28" t="s">
        <v>7</v>
      </c>
      <c r="F564" s="27"/>
      <c r="G564" s="21"/>
      <c r="H564" s="21"/>
      <c r="I564" s="21"/>
      <c r="J564" s="21"/>
      <c r="K564" s="21"/>
      <c r="L564" s="21"/>
      <c r="M564" s="21"/>
      <c r="N564" s="21"/>
      <c r="O564" s="21"/>
      <c r="P564" s="19"/>
      <c r="Q564" s="3"/>
    </row>
    <row r="565" spans="1:17">
      <c r="A565" s="29" t="s">
        <v>76</v>
      </c>
      <c r="B565" s="20"/>
      <c r="C565" s="20"/>
      <c r="D565" s="27"/>
      <c r="E565" s="27"/>
      <c r="F565" s="27"/>
      <c r="G565" s="21"/>
      <c r="H565" s="21"/>
      <c r="I565" s="21"/>
      <c r="J565" s="21"/>
      <c r="K565" s="21"/>
      <c r="L565" s="21"/>
      <c r="M565" s="21"/>
      <c r="N565" s="21"/>
      <c r="O565" s="21"/>
      <c r="P565" s="19"/>
      <c r="Q565" s="3"/>
    </row>
    <row r="566" spans="1:17">
      <c r="A566" s="30"/>
      <c r="B566" s="29"/>
      <c r="C566" s="29"/>
      <c r="D566" s="21"/>
      <c r="E566" s="27"/>
      <c r="F566" s="27"/>
      <c r="G566" s="21"/>
      <c r="H566" s="21"/>
      <c r="I566" s="21"/>
      <c r="J566" s="21"/>
      <c r="K566" s="21"/>
      <c r="L566" s="145"/>
      <c r="M566" s="21"/>
      <c r="N566" s="21"/>
      <c r="P566" s="19"/>
      <c r="Q566" s="3"/>
    </row>
    <row r="567" spans="1:17">
      <c r="A567" s="31" t="s">
        <v>77</v>
      </c>
      <c r="B567" s="33" t="s">
        <v>78</v>
      </c>
      <c r="C567" s="34"/>
      <c r="D567" s="34" t="s">
        <v>79</v>
      </c>
      <c r="E567" s="34"/>
      <c r="F567" s="34" t="s">
        <v>80</v>
      </c>
      <c r="G567" s="34" t="s">
        <v>81</v>
      </c>
      <c r="H567" s="34"/>
      <c r="I567" s="34"/>
      <c r="J567" s="34"/>
      <c r="K567" s="34" t="s">
        <v>82</v>
      </c>
      <c r="M567" s="34"/>
      <c r="N567" s="35" t="s">
        <v>83</v>
      </c>
      <c r="O567" s="36" t="s">
        <v>3</v>
      </c>
      <c r="P567" s="36" t="s">
        <v>9</v>
      </c>
      <c r="Q567" s="3"/>
    </row>
    <row r="568" spans="1:17">
      <c r="A568" s="5"/>
      <c r="B568" s="39" t="s">
        <v>85</v>
      </c>
      <c r="C568" s="37" t="s">
        <v>86</v>
      </c>
      <c r="D568" s="37" t="s">
        <v>87</v>
      </c>
      <c r="E568" s="37" t="s">
        <v>88</v>
      </c>
      <c r="F568" s="37"/>
      <c r="G568" s="37" t="s">
        <v>89</v>
      </c>
      <c r="H568" s="37" t="s">
        <v>90</v>
      </c>
      <c r="I568" s="37" t="s">
        <v>91</v>
      </c>
      <c r="J568" s="37" t="s">
        <v>92</v>
      </c>
      <c r="K568" s="37" t="s">
        <v>93</v>
      </c>
      <c r="L568" s="37" t="s">
        <v>94</v>
      </c>
      <c r="M568" s="37" t="s">
        <v>95</v>
      </c>
      <c r="N568" s="40"/>
      <c r="O568" s="4"/>
      <c r="P568" s="40"/>
      <c r="Q568" s="3"/>
    </row>
    <row r="569" spans="1:17">
      <c r="A569" s="5"/>
      <c r="B569" s="39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40"/>
      <c r="O569" s="4"/>
      <c r="P569" s="40"/>
      <c r="Q569" s="3"/>
    </row>
    <row r="570" spans="1:17">
      <c r="A570" s="31" t="s">
        <v>390</v>
      </c>
      <c r="B570" s="37">
        <v>250</v>
      </c>
      <c r="C570" s="37">
        <v>1.2</v>
      </c>
      <c r="D570" s="37">
        <v>4</v>
      </c>
      <c r="E570" s="37">
        <v>2.7</v>
      </c>
      <c r="F570" s="37">
        <v>260</v>
      </c>
      <c r="G570" s="37">
        <v>0.26</v>
      </c>
      <c r="H570" s="37">
        <v>40</v>
      </c>
      <c r="I570" s="37">
        <v>122</v>
      </c>
      <c r="J570" s="37">
        <v>128</v>
      </c>
      <c r="K570" s="37">
        <v>146</v>
      </c>
      <c r="L570" s="37">
        <v>56</v>
      </c>
      <c r="M570" s="37">
        <v>2</v>
      </c>
      <c r="N570" s="4"/>
      <c r="O570" s="46"/>
      <c r="P570" s="47"/>
      <c r="Q570" s="3"/>
    </row>
    <row r="571" spans="1:17">
      <c r="A571" s="45" t="s">
        <v>138</v>
      </c>
      <c r="B571" s="37">
        <v>100</v>
      </c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4">
        <v>4.9000000000000004</v>
      </c>
      <c r="O571" s="46">
        <v>404</v>
      </c>
      <c r="P571" s="47">
        <f t="shared" ref="P571:P578" si="22">O571*N571</f>
        <v>1979.6000000000001</v>
      </c>
      <c r="Q571" s="3"/>
    </row>
    <row r="572" spans="1:17">
      <c r="A572" s="45" t="s">
        <v>175</v>
      </c>
      <c r="B572" s="37">
        <v>50</v>
      </c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4">
        <v>2</v>
      </c>
      <c r="O572" s="46">
        <v>45.97</v>
      </c>
      <c r="P572" s="47">
        <f t="shared" si="22"/>
        <v>91.94</v>
      </c>
      <c r="Q572" s="3"/>
    </row>
    <row r="573" spans="1:17">
      <c r="A573" s="45" t="s">
        <v>58</v>
      </c>
      <c r="B573" s="37">
        <v>10</v>
      </c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4"/>
      <c r="O573" s="46">
        <v>30</v>
      </c>
      <c r="P573" s="47">
        <f t="shared" si="22"/>
        <v>0</v>
      </c>
      <c r="Q573" s="3"/>
    </row>
    <row r="574" spans="1:17">
      <c r="A574" s="44" t="s">
        <v>34</v>
      </c>
      <c r="B574" s="31">
        <v>30</v>
      </c>
      <c r="C574" s="37">
        <v>0.6</v>
      </c>
      <c r="D574" s="37"/>
      <c r="E574" s="37">
        <v>15.5</v>
      </c>
      <c r="F574" s="37"/>
      <c r="G574" s="37">
        <v>0.04</v>
      </c>
      <c r="H574" s="37"/>
      <c r="I574" s="37">
        <v>0.24</v>
      </c>
      <c r="J574" s="37">
        <v>0.8</v>
      </c>
      <c r="K574" s="37">
        <v>24</v>
      </c>
      <c r="L574" s="37"/>
      <c r="M574" s="37">
        <v>22</v>
      </c>
      <c r="N574" s="5"/>
      <c r="O574" s="5"/>
      <c r="P574" s="47">
        <f t="shared" si="22"/>
        <v>0</v>
      </c>
      <c r="Q574" s="3"/>
    </row>
    <row r="575" spans="1:17">
      <c r="A575" s="45" t="s">
        <v>34</v>
      </c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4">
        <v>2</v>
      </c>
      <c r="O575" s="61">
        <v>26</v>
      </c>
      <c r="P575" s="47">
        <f t="shared" si="22"/>
        <v>52</v>
      </c>
      <c r="Q575" s="3"/>
    </row>
    <row r="576" spans="1:17">
      <c r="A576" s="44" t="s">
        <v>108</v>
      </c>
      <c r="B576" s="37">
        <v>200</v>
      </c>
      <c r="C576" s="37">
        <v>0.6</v>
      </c>
      <c r="D576" s="37"/>
      <c r="E576" s="37">
        <v>30.1</v>
      </c>
      <c r="F576" s="37">
        <v>130</v>
      </c>
      <c r="G576" s="37">
        <v>0.04</v>
      </c>
      <c r="H576" s="37"/>
      <c r="I576" s="37">
        <v>0.05</v>
      </c>
      <c r="J576" s="37">
        <v>135</v>
      </c>
      <c r="K576" s="37">
        <v>46</v>
      </c>
      <c r="L576" s="37"/>
      <c r="M576" s="37">
        <v>0.5</v>
      </c>
      <c r="N576" s="40"/>
      <c r="O576" s="40"/>
      <c r="P576" s="47">
        <f t="shared" si="22"/>
        <v>0</v>
      </c>
      <c r="Q576" s="3"/>
    </row>
    <row r="577" spans="1:17">
      <c r="A577" s="45" t="s">
        <v>49</v>
      </c>
      <c r="B577" s="5">
        <v>1.5</v>
      </c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40"/>
      <c r="O577" s="40">
        <v>118</v>
      </c>
      <c r="P577" s="47">
        <f t="shared" si="22"/>
        <v>0</v>
      </c>
      <c r="Q577" s="3"/>
    </row>
    <row r="578" spans="1:17">
      <c r="A578" s="45" t="s">
        <v>31</v>
      </c>
      <c r="B578" s="5">
        <v>20</v>
      </c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40">
        <v>1</v>
      </c>
      <c r="O578" s="40">
        <v>79</v>
      </c>
      <c r="P578" s="47">
        <f t="shared" si="22"/>
        <v>79</v>
      </c>
      <c r="Q578" s="3"/>
    </row>
    <row r="579" spans="1:17">
      <c r="A579" s="93"/>
      <c r="C579" t="s">
        <v>374</v>
      </c>
      <c r="I579" t="s">
        <v>99</v>
      </c>
      <c r="N579" s="30"/>
      <c r="O579" s="30"/>
      <c r="P579" s="101">
        <f>SUM(P571:P578)</f>
        <v>2202.54</v>
      </c>
      <c r="Q579" s="3"/>
    </row>
    <row r="580" spans="1:17">
      <c r="C580" s="48" t="s">
        <v>100</v>
      </c>
      <c r="D580" s="48"/>
      <c r="E580" s="51"/>
      <c r="F580" s="48"/>
      <c r="G580" s="48"/>
      <c r="H580" s="48"/>
      <c r="I580" s="48" t="s">
        <v>99</v>
      </c>
      <c r="J580" s="48"/>
      <c r="M580" t="s">
        <v>99</v>
      </c>
      <c r="N580" s="30"/>
      <c r="O580" s="30"/>
      <c r="P580" s="50"/>
      <c r="Q580" s="3"/>
    </row>
    <row r="581" spans="1:17" ht="18.75">
      <c r="C581" s="15"/>
      <c r="F581" s="16" t="s">
        <v>67</v>
      </c>
      <c r="G581" s="16"/>
      <c r="H581" s="17"/>
      <c r="I581" s="17"/>
      <c r="K581" s="17"/>
      <c r="P581" s="19"/>
      <c r="Q581" s="3"/>
    </row>
    <row r="582" spans="1:17" ht="23.25">
      <c r="C582" s="15"/>
      <c r="D582" s="15"/>
      <c r="E582" s="133" t="s">
        <v>376</v>
      </c>
      <c r="F582" s="16"/>
      <c r="G582" s="16"/>
      <c r="H582" s="16" t="s">
        <v>377</v>
      </c>
      <c r="I582" s="16"/>
      <c r="J582" s="17"/>
      <c r="K582" s="21"/>
      <c r="Q582" s="3"/>
    </row>
    <row r="583" spans="1:17" ht="18.75">
      <c r="D583" s="23" t="s">
        <v>70</v>
      </c>
      <c r="E583" s="23"/>
      <c r="F583" s="23"/>
      <c r="Q583" s="3"/>
    </row>
    <row r="584" spans="1:17">
      <c r="A584" s="53" t="s">
        <v>391</v>
      </c>
      <c r="L584" s="21"/>
      <c r="Q584" s="3"/>
    </row>
    <row r="585" spans="1:17">
      <c r="A585" s="24" t="s">
        <v>149</v>
      </c>
      <c r="C585" s="25"/>
      <c r="D585" s="28"/>
      <c r="E585" s="28" t="s">
        <v>5</v>
      </c>
      <c r="F585" s="27"/>
      <c r="G585" s="21"/>
      <c r="H585" s="21"/>
      <c r="I585" s="21"/>
      <c r="J585" s="21"/>
      <c r="K585" s="21"/>
      <c r="L585" s="21"/>
      <c r="M585" s="21"/>
      <c r="N585" s="21"/>
      <c r="O585" s="21"/>
      <c r="P585" s="19"/>
      <c r="Q585" s="3"/>
    </row>
    <row r="586" spans="1:17">
      <c r="A586" s="29" t="s">
        <v>76</v>
      </c>
      <c r="B586" s="20"/>
      <c r="C586" s="20"/>
      <c r="D586" s="27"/>
      <c r="E586" s="27"/>
      <c r="F586" s="27"/>
      <c r="G586" s="21"/>
      <c r="H586" s="21"/>
      <c r="I586" s="21"/>
      <c r="J586" s="21"/>
      <c r="K586" s="21"/>
      <c r="L586" s="21"/>
      <c r="M586" s="21"/>
      <c r="N586" s="21"/>
      <c r="O586" s="21"/>
      <c r="P586" s="19"/>
      <c r="Q586" s="3"/>
    </row>
    <row r="587" spans="1:17">
      <c r="A587" s="30"/>
      <c r="B587" s="29"/>
      <c r="C587" s="29"/>
      <c r="D587" s="21"/>
      <c r="E587" s="27"/>
      <c r="F587" s="27"/>
      <c r="G587" s="21"/>
      <c r="H587" s="21"/>
      <c r="I587" s="21"/>
      <c r="J587" s="21"/>
      <c r="K587" s="21"/>
      <c r="L587" s="145"/>
      <c r="M587" s="21"/>
      <c r="N587" s="21"/>
      <c r="O587">
        <v>214</v>
      </c>
      <c r="P587" s="19"/>
      <c r="Q587" s="3"/>
    </row>
    <row r="588" spans="1:17">
      <c r="A588" s="31" t="s">
        <v>77</v>
      </c>
      <c r="B588" s="33" t="s">
        <v>78</v>
      </c>
      <c r="C588" s="34"/>
      <c r="D588" s="34" t="s">
        <v>79</v>
      </c>
      <c r="E588" s="34"/>
      <c r="F588" s="34" t="s">
        <v>80</v>
      </c>
      <c r="G588" s="34" t="s">
        <v>81</v>
      </c>
      <c r="H588" s="34"/>
      <c r="I588" s="34"/>
      <c r="J588" s="34"/>
      <c r="K588" s="34" t="s">
        <v>82</v>
      </c>
      <c r="M588" s="34"/>
      <c r="N588" s="35" t="s">
        <v>83</v>
      </c>
      <c r="O588" s="36" t="s">
        <v>3</v>
      </c>
      <c r="P588" s="36" t="s">
        <v>9</v>
      </c>
      <c r="Q588" s="3"/>
    </row>
    <row r="589" spans="1:17">
      <c r="A589" s="5"/>
      <c r="B589" s="39" t="s">
        <v>85</v>
      </c>
      <c r="C589" s="37" t="s">
        <v>86</v>
      </c>
      <c r="D589" s="37" t="s">
        <v>87</v>
      </c>
      <c r="E589" s="37" t="s">
        <v>88</v>
      </c>
      <c r="F589" s="37"/>
      <c r="G589" s="37" t="s">
        <v>89</v>
      </c>
      <c r="H589" s="37" t="s">
        <v>90</v>
      </c>
      <c r="I589" s="37" t="s">
        <v>91</v>
      </c>
      <c r="J589" s="37" t="s">
        <v>92</v>
      </c>
      <c r="K589" s="37" t="s">
        <v>93</v>
      </c>
      <c r="L589" s="37" t="s">
        <v>94</v>
      </c>
      <c r="M589" s="37" t="s">
        <v>95</v>
      </c>
      <c r="N589" s="40"/>
      <c r="O589" s="4"/>
      <c r="P589" s="40"/>
      <c r="Q589" s="3"/>
    </row>
    <row r="590" spans="1:17">
      <c r="A590" s="5"/>
      <c r="B590" s="39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40"/>
      <c r="O590" s="4"/>
      <c r="P590" s="40"/>
      <c r="Q590" s="3"/>
    </row>
    <row r="591" spans="1:17">
      <c r="A591" s="31" t="s">
        <v>392</v>
      </c>
      <c r="B591" s="37">
        <v>250</v>
      </c>
      <c r="C591" s="37">
        <v>1.2</v>
      </c>
      <c r="D591" s="37">
        <v>4</v>
      </c>
      <c r="E591" s="37">
        <v>2.7</v>
      </c>
      <c r="F591" s="37">
        <v>260</v>
      </c>
      <c r="G591" s="37">
        <v>0.26</v>
      </c>
      <c r="H591" s="37">
        <v>40</v>
      </c>
      <c r="I591" s="37">
        <v>122</v>
      </c>
      <c r="J591" s="37">
        <v>128</v>
      </c>
      <c r="K591" s="37">
        <v>146</v>
      </c>
      <c r="L591" s="37">
        <v>56</v>
      </c>
      <c r="M591" s="37">
        <v>2</v>
      </c>
      <c r="N591" s="4"/>
      <c r="O591" s="46"/>
      <c r="P591" s="47"/>
      <c r="Q591" s="3"/>
    </row>
    <row r="592" spans="1:17">
      <c r="A592" s="45" t="s">
        <v>27</v>
      </c>
      <c r="B592" s="37">
        <v>100</v>
      </c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4">
        <v>28.625</v>
      </c>
      <c r="O592" s="46">
        <v>253</v>
      </c>
      <c r="P592" s="47">
        <f t="shared" ref="P592:P617" si="23">O592*N592</f>
        <v>7242.125</v>
      </c>
      <c r="Q592" s="3"/>
    </row>
    <row r="593" spans="1:18">
      <c r="A593" s="45" t="s">
        <v>29</v>
      </c>
      <c r="B593" s="37">
        <v>50</v>
      </c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4">
        <v>10.7</v>
      </c>
      <c r="O593" s="46">
        <v>68</v>
      </c>
      <c r="P593" s="47">
        <f t="shared" si="23"/>
        <v>727.59999999999991</v>
      </c>
      <c r="Q593" s="3"/>
    </row>
    <row r="594" spans="1:18">
      <c r="A594" s="45" t="s">
        <v>58</v>
      </c>
      <c r="B594" s="37">
        <v>10</v>
      </c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4">
        <v>1.8</v>
      </c>
      <c r="O594" s="46">
        <v>30</v>
      </c>
      <c r="P594" s="47">
        <f t="shared" si="23"/>
        <v>54</v>
      </c>
      <c r="Q594" s="3"/>
    </row>
    <row r="595" spans="1:18">
      <c r="A595" s="45" t="s">
        <v>37</v>
      </c>
      <c r="B595" s="37">
        <v>10</v>
      </c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4">
        <v>1.81</v>
      </c>
      <c r="O595" s="46">
        <v>80</v>
      </c>
      <c r="P595" s="47">
        <f t="shared" si="23"/>
        <v>144.80000000000001</v>
      </c>
      <c r="Q595" s="3"/>
    </row>
    <row r="596" spans="1:18">
      <c r="A596" s="45" t="s">
        <v>13</v>
      </c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4">
        <v>1.7</v>
      </c>
      <c r="O596" s="46">
        <v>116.94</v>
      </c>
      <c r="P596" s="47">
        <f t="shared" si="23"/>
        <v>198.798</v>
      </c>
      <c r="Q596" s="3"/>
    </row>
    <row r="597" spans="1:18">
      <c r="A597" s="45" t="s">
        <v>14</v>
      </c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4">
        <v>1</v>
      </c>
      <c r="O597" s="46">
        <v>131.12</v>
      </c>
      <c r="P597" s="47">
        <f t="shared" si="23"/>
        <v>131.12</v>
      </c>
      <c r="Q597" s="3"/>
    </row>
    <row r="598" spans="1:18">
      <c r="A598" s="45" t="s">
        <v>12</v>
      </c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4">
        <v>1.5</v>
      </c>
      <c r="O598" s="46">
        <v>30</v>
      </c>
      <c r="P598" s="47">
        <f t="shared" si="23"/>
        <v>45</v>
      </c>
      <c r="Q598" s="3"/>
    </row>
    <row r="599" spans="1:18">
      <c r="A599" s="31" t="s">
        <v>393</v>
      </c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2"/>
      <c r="O599" s="46"/>
      <c r="P599" s="47">
        <f t="shared" si="23"/>
        <v>0</v>
      </c>
      <c r="Q599" s="3"/>
    </row>
    <row r="600" spans="1:18">
      <c r="A600" s="45" t="s">
        <v>59</v>
      </c>
      <c r="B600" s="5">
        <v>40</v>
      </c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4">
        <v>8.6</v>
      </c>
      <c r="O600" s="46">
        <v>190</v>
      </c>
      <c r="P600" s="47">
        <f t="shared" si="23"/>
        <v>1634</v>
      </c>
      <c r="Q600" s="3"/>
      <c r="R600">
        <f>N600/O587</f>
        <v>4.0186915887850463E-2</v>
      </c>
    </row>
    <row r="601" spans="1:18">
      <c r="A601" s="45" t="s">
        <v>58</v>
      </c>
      <c r="B601" s="5">
        <v>10</v>
      </c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4">
        <v>0.3</v>
      </c>
      <c r="O601" s="46">
        <v>30</v>
      </c>
      <c r="P601" s="47">
        <f t="shared" si="23"/>
        <v>9</v>
      </c>
      <c r="Q601" s="3"/>
    </row>
    <row r="602" spans="1:18">
      <c r="A602" s="45" t="s">
        <v>13</v>
      </c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4">
        <v>0.3</v>
      </c>
      <c r="O602" s="46">
        <v>116.94</v>
      </c>
      <c r="P602" s="47">
        <f t="shared" si="23"/>
        <v>35.082000000000001</v>
      </c>
      <c r="Q602" s="3"/>
    </row>
    <row r="603" spans="1:18">
      <c r="A603" s="44" t="s">
        <v>34</v>
      </c>
      <c r="B603" s="31">
        <v>30</v>
      </c>
      <c r="C603" s="37">
        <v>0.6</v>
      </c>
      <c r="D603" s="37"/>
      <c r="E603" s="37">
        <v>15.5</v>
      </c>
      <c r="F603" s="37"/>
      <c r="G603" s="37">
        <v>0.04</v>
      </c>
      <c r="H603" s="37"/>
      <c r="I603" s="37">
        <v>0.24</v>
      </c>
      <c r="J603" s="37">
        <v>0.8</v>
      </c>
      <c r="K603" s="37">
        <v>24</v>
      </c>
      <c r="L603" s="37"/>
      <c r="M603" s="37">
        <v>22</v>
      </c>
      <c r="N603" s="5"/>
      <c r="O603" s="5"/>
      <c r="P603" s="47">
        <f t="shared" si="23"/>
        <v>0</v>
      </c>
      <c r="Q603" s="3"/>
    </row>
    <row r="604" spans="1:18">
      <c r="A604" s="45" t="s">
        <v>34</v>
      </c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4">
        <v>13</v>
      </c>
      <c r="O604" s="61">
        <v>26</v>
      </c>
      <c r="P604" s="47">
        <f t="shared" si="23"/>
        <v>338</v>
      </c>
      <c r="Q604" s="3"/>
    </row>
    <row r="605" spans="1:18">
      <c r="A605" s="45" t="s">
        <v>136</v>
      </c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4">
        <v>45</v>
      </c>
      <c r="O605" s="61">
        <v>120</v>
      </c>
      <c r="P605" s="47">
        <f t="shared" si="23"/>
        <v>5400</v>
      </c>
      <c r="Q605" s="3"/>
    </row>
    <row r="606" spans="1:18">
      <c r="A606" s="45" t="s">
        <v>137</v>
      </c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4">
        <v>18</v>
      </c>
      <c r="O606" s="61">
        <v>105</v>
      </c>
      <c r="P606" s="47">
        <f t="shared" si="23"/>
        <v>1890</v>
      </c>
      <c r="Q606" s="3"/>
    </row>
    <row r="607" spans="1:18">
      <c r="A607" s="45" t="s">
        <v>60</v>
      </c>
      <c r="B607" s="5">
        <v>10</v>
      </c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4">
        <v>2.14</v>
      </c>
      <c r="O607" s="61">
        <v>502.13</v>
      </c>
      <c r="P607" s="47">
        <f t="shared" si="23"/>
        <v>1074.5581999999999</v>
      </c>
      <c r="Q607" s="3"/>
    </row>
    <row r="608" spans="1:18">
      <c r="A608" s="44" t="s">
        <v>394</v>
      </c>
      <c r="B608" s="37">
        <v>200</v>
      </c>
      <c r="C608" s="37">
        <v>0.6</v>
      </c>
      <c r="D608" s="37"/>
      <c r="E608" s="37">
        <v>30.1</v>
      </c>
      <c r="F608" s="37">
        <v>130</v>
      </c>
      <c r="G608" s="37">
        <v>0.04</v>
      </c>
      <c r="H608" s="37"/>
      <c r="I608" s="37">
        <v>0.05</v>
      </c>
      <c r="J608" s="37">
        <v>135</v>
      </c>
      <c r="K608" s="37">
        <v>46</v>
      </c>
      <c r="L608" s="37"/>
      <c r="M608" s="37">
        <v>0.5</v>
      </c>
      <c r="N608" s="40"/>
      <c r="O608" s="40"/>
      <c r="P608" s="47">
        <f t="shared" si="23"/>
        <v>0</v>
      </c>
      <c r="Q608" s="3"/>
    </row>
    <row r="609" spans="1:17">
      <c r="A609" s="45" t="s">
        <v>49</v>
      </c>
      <c r="B609" s="5">
        <v>1.5</v>
      </c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40"/>
      <c r="O609" s="40">
        <v>196</v>
      </c>
      <c r="P609" s="47">
        <f t="shared" si="23"/>
        <v>0</v>
      </c>
      <c r="Q609" s="3"/>
    </row>
    <row r="610" spans="1:17">
      <c r="A610" s="45" t="s">
        <v>15</v>
      </c>
      <c r="B610" s="5">
        <v>15</v>
      </c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40">
        <v>3.2</v>
      </c>
      <c r="O610" s="40">
        <v>65</v>
      </c>
      <c r="P610" s="47">
        <f t="shared" si="23"/>
        <v>208</v>
      </c>
      <c r="Q610" s="3"/>
    </row>
    <row r="611" spans="1:17">
      <c r="A611" s="45" t="s">
        <v>188</v>
      </c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40">
        <v>0.9</v>
      </c>
      <c r="O611" s="40">
        <v>210</v>
      </c>
      <c r="P611" s="47">
        <f t="shared" si="23"/>
        <v>189</v>
      </c>
      <c r="Q611" s="3"/>
    </row>
    <row r="612" spans="1:17">
      <c r="A612" s="45" t="s">
        <v>322</v>
      </c>
      <c r="B612" s="5">
        <v>100</v>
      </c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40">
        <v>26.1</v>
      </c>
      <c r="O612" s="40">
        <v>220</v>
      </c>
      <c r="P612" s="47">
        <f t="shared" si="23"/>
        <v>5742</v>
      </c>
      <c r="Q612" s="3"/>
    </row>
    <row r="613" spans="1:17">
      <c r="A613" s="45" t="s">
        <v>106</v>
      </c>
      <c r="B613" s="5">
        <v>250</v>
      </c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40">
        <v>40</v>
      </c>
      <c r="O613" s="40">
        <v>135</v>
      </c>
      <c r="P613" s="47">
        <f t="shared" si="23"/>
        <v>5400</v>
      </c>
      <c r="Q613" s="3"/>
    </row>
    <row r="614" spans="1:17">
      <c r="A614" s="45" t="s">
        <v>339</v>
      </c>
      <c r="B614" s="5">
        <v>95</v>
      </c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40">
        <v>212</v>
      </c>
      <c r="O614" s="40">
        <v>24.5</v>
      </c>
      <c r="P614" s="47">
        <f t="shared" si="23"/>
        <v>5194</v>
      </c>
      <c r="Q614" s="3"/>
    </row>
    <row r="615" spans="1:17">
      <c r="A615" s="45" t="s">
        <v>96</v>
      </c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40">
        <v>110</v>
      </c>
      <c r="O615" s="40">
        <v>21</v>
      </c>
      <c r="P615" s="47">
        <f t="shared" si="23"/>
        <v>2310</v>
      </c>
      <c r="Q615" s="3"/>
    </row>
    <row r="616" spans="1:17">
      <c r="A616" s="45" t="s">
        <v>96</v>
      </c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40">
        <v>104</v>
      </c>
      <c r="O616" s="40">
        <v>20</v>
      </c>
      <c r="P616" s="47">
        <f t="shared" si="23"/>
        <v>2080</v>
      </c>
      <c r="Q616" s="3"/>
    </row>
    <row r="617" spans="1:17">
      <c r="A617" s="45" t="s">
        <v>24</v>
      </c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40">
        <v>16</v>
      </c>
      <c r="O617" s="40">
        <v>115</v>
      </c>
      <c r="P617" s="47">
        <f t="shared" si="23"/>
        <v>1840</v>
      </c>
      <c r="Q617" s="3"/>
    </row>
    <row r="618" spans="1:17">
      <c r="A618" s="93"/>
      <c r="C618" t="s">
        <v>374</v>
      </c>
      <c r="I618" t="s">
        <v>99</v>
      </c>
      <c r="N618" s="30"/>
      <c r="O618" s="30"/>
      <c r="P618" s="101">
        <f>SUM(P592:P617)</f>
        <v>41887.083200000001</v>
      </c>
      <c r="Q618" s="3"/>
    </row>
    <row r="619" spans="1:17">
      <c r="C619" s="48" t="s">
        <v>100</v>
      </c>
      <c r="D619" s="48"/>
      <c r="E619" s="51"/>
      <c r="F619" s="48"/>
      <c r="G619" s="48"/>
      <c r="H619" s="48"/>
      <c r="I619" s="48" t="s">
        <v>99</v>
      </c>
      <c r="J619" s="48"/>
      <c r="M619" t="s">
        <v>99</v>
      </c>
      <c r="N619" s="30"/>
      <c r="O619" s="30"/>
      <c r="P619" s="50">
        <f>P618/O587</f>
        <v>195.73403364485981</v>
      </c>
      <c r="Q619" s="3"/>
    </row>
    <row r="620" spans="1:17" ht="18.75">
      <c r="C620" s="15"/>
      <c r="F620" s="16" t="s">
        <v>67</v>
      </c>
      <c r="G620" s="16"/>
      <c r="H620" s="17"/>
      <c r="I620" s="17"/>
      <c r="K620" s="17"/>
      <c r="P620" s="19"/>
      <c r="Q620" s="3"/>
    </row>
    <row r="621" spans="1:17" ht="23.25">
      <c r="C621" s="15"/>
      <c r="D621" s="15"/>
      <c r="E621" s="133" t="s">
        <v>376</v>
      </c>
      <c r="F621" s="16"/>
      <c r="G621" s="16"/>
      <c r="H621" s="16" t="s">
        <v>377</v>
      </c>
      <c r="I621" s="16"/>
      <c r="J621" s="17"/>
      <c r="K621" s="21"/>
    </row>
    <row r="622" spans="1:17" ht="18.75">
      <c r="D622" s="23" t="s">
        <v>70</v>
      </c>
      <c r="E622" s="23"/>
      <c r="F622" s="23"/>
    </row>
    <row r="623" spans="1:17">
      <c r="A623" s="53" t="s">
        <v>391</v>
      </c>
      <c r="L623" s="21"/>
    </row>
    <row r="624" spans="1:17">
      <c r="A624" s="24" t="s">
        <v>149</v>
      </c>
      <c r="C624" s="25"/>
      <c r="D624" s="28"/>
      <c r="E624" s="28" t="s">
        <v>6</v>
      </c>
      <c r="F624" s="27"/>
      <c r="G624" s="21"/>
      <c r="H624" s="21"/>
      <c r="I624" s="21"/>
      <c r="J624" s="21"/>
      <c r="K624" s="21"/>
      <c r="L624" s="21"/>
      <c r="M624" s="21"/>
      <c r="N624" s="21"/>
      <c r="O624" s="21"/>
      <c r="P624" s="19"/>
    </row>
    <row r="625" spans="1:16">
      <c r="A625" s="29" t="s">
        <v>76</v>
      </c>
      <c r="B625" s="20"/>
      <c r="C625" s="20"/>
      <c r="D625" s="27"/>
      <c r="E625" s="27"/>
      <c r="F625" s="27"/>
      <c r="G625" s="21"/>
      <c r="H625" s="21"/>
      <c r="I625" s="21"/>
      <c r="J625" s="21"/>
      <c r="K625" s="21"/>
      <c r="L625" s="21"/>
      <c r="M625" s="21"/>
      <c r="N625" s="21"/>
      <c r="O625" s="21"/>
      <c r="P625" s="19"/>
    </row>
    <row r="626" spans="1:16">
      <c r="A626" s="30"/>
      <c r="B626" s="29"/>
      <c r="C626" s="29"/>
      <c r="D626" s="21"/>
      <c r="E626" s="27"/>
      <c r="F626" s="27"/>
      <c r="G626" s="21"/>
      <c r="H626" s="21"/>
      <c r="I626" s="21"/>
      <c r="J626" s="21"/>
      <c r="K626" s="21"/>
      <c r="L626" s="145"/>
      <c r="M626" s="21"/>
      <c r="N626" s="21"/>
      <c r="O626">
        <v>135</v>
      </c>
      <c r="P626" s="19"/>
    </row>
    <row r="627" spans="1:16">
      <c r="A627" s="31" t="s">
        <v>77</v>
      </c>
      <c r="B627" s="33" t="s">
        <v>78</v>
      </c>
      <c r="C627" s="34"/>
      <c r="D627" s="34" t="s">
        <v>79</v>
      </c>
      <c r="E627" s="34"/>
      <c r="F627" s="34" t="s">
        <v>80</v>
      </c>
      <c r="G627" s="34" t="s">
        <v>81</v>
      </c>
      <c r="H627" s="34"/>
      <c r="I627" s="34"/>
      <c r="J627" s="34"/>
      <c r="K627" s="34" t="s">
        <v>82</v>
      </c>
      <c r="M627" s="34"/>
      <c r="N627" s="35" t="s">
        <v>83</v>
      </c>
      <c r="O627" s="36" t="s">
        <v>3</v>
      </c>
      <c r="P627" s="36" t="s">
        <v>9</v>
      </c>
    </row>
    <row r="628" spans="1:16">
      <c r="A628" s="5"/>
      <c r="B628" s="39" t="s">
        <v>85</v>
      </c>
      <c r="C628" s="37" t="s">
        <v>86</v>
      </c>
      <c r="D628" s="37" t="s">
        <v>87</v>
      </c>
      <c r="E628" s="37" t="s">
        <v>88</v>
      </c>
      <c r="F628" s="37"/>
      <c r="G628" s="37" t="s">
        <v>89</v>
      </c>
      <c r="H628" s="37" t="s">
        <v>90</v>
      </c>
      <c r="I628" s="37" t="s">
        <v>91</v>
      </c>
      <c r="J628" s="37" t="s">
        <v>92</v>
      </c>
      <c r="K628" s="37" t="s">
        <v>93</v>
      </c>
      <c r="L628" s="37" t="s">
        <v>94</v>
      </c>
      <c r="M628" s="37" t="s">
        <v>95</v>
      </c>
      <c r="N628" s="40"/>
      <c r="O628" s="4"/>
      <c r="P628" s="40"/>
    </row>
    <row r="629" spans="1:16">
      <c r="A629" s="5"/>
      <c r="B629" s="39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40"/>
      <c r="O629" s="4"/>
      <c r="P629" s="40"/>
    </row>
    <row r="630" spans="1:16">
      <c r="A630" s="31" t="s">
        <v>392</v>
      </c>
      <c r="B630" s="37">
        <v>250</v>
      </c>
      <c r="C630" s="37">
        <v>1.2</v>
      </c>
      <c r="D630" s="37">
        <v>4</v>
      </c>
      <c r="E630" s="37">
        <v>2.7</v>
      </c>
      <c r="F630" s="37">
        <v>260</v>
      </c>
      <c r="G630" s="37">
        <v>0.26</v>
      </c>
      <c r="H630" s="37">
        <v>40</v>
      </c>
      <c r="I630" s="37">
        <v>122</v>
      </c>
      <c r="J630" s="37">
        <v>128</v>
      </c>
      <c r="K630" s="37">
        <v>146</v>
      </c>
      <c r="L630" s="37">
        <v>56</v>
      </c>
      <c r="M630" s="37">
        <v>2</v>
      </c>
      <c r="N630" s="4"/>
      <c r="O630" s="46"/>
      <c r="P630" s="47"/>
    </row>
    <row r="631" spans="1:16">
      <c r="A631" s="45" t="s">
        <v>27</v>
      </c>
      <c r="B631" s="37">
        <v>100</v>
      </c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4">
        <v>18.12</v>
      </c>
      <c r="O631" s="46">
        <v>253</v>
      </c>
      <c r="P631" s="47">
        <f t="shared" ref="P631:P642" si="24">O631*N631</f>
        <v>4584.3600000000006</v>
      </c>
    </row>
    <row r="632" spans="1:16">
      <c r="A632" s="45" t="s">
        <v>29</v>
      </c>
      <c r="B632" s="37">
        <v>50</v>
      </c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4">
        <v>6.8</v>
      </c>
      <c r="O632" s="46">
        <v>68</v>
      </c>
      <c r="P632" s="47">
        <f t="shared" si="24"/>
        <v>462.4</v>
      </c>
    </row>
    <row r="633" spans="1:16">
      <c r="A633" s="45" t="s">
        <v>58</v>
      </c>
      <c r="B633" s="37">
        <v>10</v>
      </c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4">
        <v>0.65</v>
      </c>
      <c r="O633" s="46">
        <v>30</v>
      </c>
      <c r="P633" s="47">
        <f t="shared" si="24"/>
        <v>19.5</v>
      </c>
    </row>
    <row r="634" spans="1:16">
      <c r="A634" s="45" t="s">
        <v>58</v>
      </c>
      <c r="B634" s="37"/>
      <c r="C634" s="37"/>
      <c r="D634" s="37"/>
      <c r="E634" s="37"/>
      <c r="F634" s="37"/>
      <c r="G634" s="37"/>
      <c r="H634" s="37"/>
      <c r="I634" s="37"/>
      <c r="J634" s="37"/>
      <c r="K634" s="37"/>
      <c r="L634" s="37"/>
      <c r="M634" s="37"/>
      <c r="N634" s="4">
        <v>1</v>
      </c>
      <c r="O634" s="46">
        <v>27</v>
      </c>
      <c r="P634" s="47">
        <f t="shared" si="24"/>
        <v>27</v>
      </c>
    </row>
    <row r="635" spans="1:16">
      <c r="A635" s="45" t="s">
        <v>37</v>
      </c>
      <c r="B635" s="37">
        <v>10</v>
      </c>
      <c r="C635" s="37"/>
      <c r="D635" s="37"/>
      <c r="E635" s="37"/>
      <c r="F635" s="37"/>
      <c r="G635" s="37"/>
      <c r="H635" s="37"/>
      <c r="I635" s="37"/>
      <c r="J635" s="37"/>
      <c r="K635" s="37"/>
      <c r="L635" s="37"/>
      <c r="M635" s="37"/>
      <c r="N635" s="4">
        <v>1.4</v>
      </c>
      <c r="O635" s="46">
        <v>80</v>
      </c>
      <c r="P635" s="47">
        <f t="shared" si="24"/>
        <v>112</v>
      </c>
    </row>
    <row r="636" spans="1:16">
      <c r="A636" s="45" t="s">
        <v>13</v>
      </c>
      <c r="B636" s="37"/>
      <c r="C636" s="37"/>
      <c r="D636" s="37"/>
      <c r="E636" s="37"/>
      <c r="F636" s="37"/>
      <c r="G636" s="37"/>
      <c r="H636" s="37"/>
      <c r="I636" s="37"/>
      <c r="J636" s="37"/>
      <c r="K636" s="37"/>
      <c r="L636" s="37"/>
      <c r="M636" s="37"/>
      <c r="N636" s="4">
        <v>1</v>
      </c>
      <c r="O636" s="46">
        <v>116.94</v>
      </c>
      <c r="P636" s="47">
        <f t="shared" si="24"/>
        <v>116.94</v>
      </c>
    </row>
    <row r="637" spans="1:16">
      <c r="A637" s="44" t="s">
        <v>34</v>
      </c>
      <c r="B637" s="31">
        <v>30</v>
      </c>
      <c r="C637" s="37">
        <v>0.6</v>
      </c>
      <c r="D637" s="37"/>
      <c r="E637" s="37">
        <v>15.5</v>
      </c>
      <c r="F637" s="37"/>
      <c r="G637" s="37">
        <v>0.04</v>
      </c>
      <c r="H637" s="37"/>
      <c r="I637" s="37">
        <v>0.24</v>
      </c>
      <c r="J637" s="37">
        <v>0.8</v>
      </c>
      <c r="K637" s="37">
        <v>24</v>
      </c>
      <c r="L637" s="37"/>
      <c r="M637" s="37">
        <v>22</v>
      </c>
      <c r="N637" s="5"/>
      <c r="O637" s="5"/>
      <c r="P637" s="47">
        <f t="shared" si="24"/>
        <v>0</v>
      </c>
    </row>
    <row r="638" spans="1:16">
      <c r="A638" s="45" t="s">
        <v>34</v>
      </c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4">
        <v>5</v>
      </c>
      <c r="O638" s="61">
        <v>26</v>
      </c>
      <c r="P638" s="47">
        <f t="shared" si="24"/>
        <v>130</v>
      </c>
    </row>
    <row r="639" spans="1:16">
      <c r="A639" s="44" t="s">
        <v>394</v>
      </c>
      <c r="B639" s="37">
        <v>200</v>
      </c>
      <c r="C639" s="37">
        <v>0.6</v>
      </c>
      <c r="D639" s="37"/>
      <c r="E639" s="37">
        <v>30.1</v>
      </c>
      <c r="F639" s="37">
        <v>130</v>
      </c>
      <c r="G639" s="37">
        <v>0.04</v>
      </c>
      <c r="H639" s="37"/>
      <c r="I639" s="37">
        <v>0.05</v>
      </c>
      <c r="J639" s="37">
        <v>135</v>
      </c>
      <c r="K639" s="37">
        <v>46</v>
      </c>
      <c r="L639" s="37"/>
      <c r="M639" s="37">
        <v>0.5</v>
      </c>
      <c r="N639" s="40"/>
      <c r="O639" s="40"/>
      <c r="P639" s="47">
        <f t="shared" si="24"/>
        <v>0</v>
      </c>
    </row>
    <row r="640" spans="1:16">
      <c r="A640" s="45" t="s">
        <v>49</v>
      </c>
      <c r="B640" s="5">
        <v>1.5</v>
      </c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40">
        <v>1</v>
      </c>
      <c r="O640" s="40">
        <v>387</v>
      </c>
      <c r="P640" s="47">
        <f t="shared" si="24"/>
        <v>387</v>
      </c>
    </row>
    <row r="641" spans="1:16">
      <c r="A641" s="45" t="s">
        <v>15</v>
      </c>
      <c r="B641" s="5">
        <v>15</v>
      </c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40">
        <v>2</v>
      </c>
      <c r="O641" s="40">
        <v>65</v>
      </c>
      <c r="P641" s="47">
        <f t="shared" si="24"/>
        <v>130</v>
      </c>
    </row>
    <row r="642" spans="1:16">
      <c r="A642" s="45" t="s">
        <v>188</v>
      </c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40">
        <v>0.5</v>
      </c>
      <c r="O642" s="40">
        <v>210</v>
      </c>
      <c r="P642" s="47">
        <f t="shared" si="24"/>
        <v>105</v>
      </c>
    </row>
    <row r="643" spans="1:16">
      <c r="A643" s="93"/>
      <c r="C643" t="s">
        <v>374</v>
      </c>
      <c r="I643" t="s">
        <v>99</v>
      </c>
      <c r="N643" s="30"/>
      <c r="O643" s="30"/>
      <c r="P643" s="101">
        <f>SUM(P631:P642)</f>
        <v>6074.2</v>
      </c>
    </row>
    <row r="644" spans="1:16">
      <c r="C644" s="48" t="s">
        <v>100</v>
      </c>
      <c r="D644" s="48"/>
      <c r="E644" s="51"/>
      <c r="F644" s="48"/>
      <c r="G644" s="48"/>
      <c r="H644" s="48"/>
      <c r="I644" s="48" t="s">
        <v>99</v>
      </c>
      <c r="J644" s="48"/>
      <c r="M644" t="s">
        <v>99</v>
      </c>
      <c r="N644" s="30"/>
      <c r="O644" s="30"/>
      <c r="P644" s="50">
        <f>P643/O626</f>
        <v>44.994074074074071</v>
      </c>
    </row>
    <row r="646" spans="1:16" ht="18.75">
      <c r="C646" s="15"/>
      <c r="F646" s="16" t="s">
        <v>67</v>
      </c>
      <c r="G646" s="16"/>
      <c r="H646" s="17"/>
      <c r="I646" s="17"/>
      <c r="K646" s="17"/>
      <c r="P646" s="19"/>
    </row>
    <row r="647" spans="1:16" ht="23.25">
      <c r="C647" s="15"/>
      <c r="D647" s="15"/>
      <c r="E647" s="133" t="s">
        <v>376</v>
      </c>
      <c r="F647" s="16"/>
      <c r="G647" s="16"/>
      <c r="H647" s="16" t="s">
        <v>377</v>
      </c>
      <c r="I647" s="16"/>
      <c r="J647" s="17"/>
      <c r="K647" s="21"/>
    </row>
    <row r="648" spans="1:16" ht="18.75">
      <c r="D648" s="23" t="s">
        <v>70</v>
      </c>
      <c r="E648" s="23"/>
      <c r="F648" s="23"/>
    </row>
    <row r="649" spans="1:16">
      <c r="A649" s="53" t="s">
        <v>391</v>
      </c>
      <c r="L649" s="21"/>
    </row>
    <row r="650" spans="1:16">
      <c r="A650" s="24" t="s">
        <v>149</v>
      </c>
      <c r="C650" s="25"/>
      <c r="D650" s="28"/>
      <c r="E650" s="28" t="s">
        <v>7</v>
      </c>
      <c r="F650" s="27"/>
      <c r="G650" s="21"/>
      <c r="H650" s="21"/>
      <c r="I650" s="21"/>
      <c r="J650" s="21"/>
      <c r="K650" s="21"/>
      <c r="L650" s="21"/>
      <c r="M650" s="21"/>
      <c r="N650" s="21"/>
      <c r="O650" s="21"/>
      <c r="P650" s="19"/>
    </row>
    <row r="651" spans="1:16">
      <c r="A651" s="29" t="s">
        <v>76</v>
      </c>
      <c r="B651" s="20"/>
      <c r="C651" s="20"/>
      <c r="D651" s="27"/>
      <c r="E651" s="27"/>
      <c r="F651" s="27"/>
      <c r="G651" s="21"/>
      <c r="H651" s="21"/>
      <c r="I651" s="21"/>
      <c r="J651" s="21"/>
      <c r="K651" s="21"/>
      <c r="L651" s="21"/>
      <c r="M651" s="21"/>
      <c r="N651" s="21"/>
      <c r="O651" s="21"/>
      <c r="P651" s="19"/>
    </row>
    <row r="652" spans="1:16">
      <c r="A652" s="30"/>
      <c r="B652" s="29"/>
      <c r="C652" s="29"/>
      <c r="D652" s="21"/>
      <c r="E652" s="27"/>
      <c r="F652" s="27"/>
      <c r="G652" s="21"/>
      <c r="H652" s="21"/>
      <c r="I652" s="21"/>
      <c r="J652" s="21"/>
      <c r="K652" s="21"/>
      <c r="L652" s="145"/>
      <c r="M652" s="21"/>
      <c r="N652" s="21"/>
      <c r="P652" s="19"/>
    </row>
    <row r="653" spans="1:16">
      <c r="A653" s="31" t="s">
        <v>77</v>
      </c>
      <c r="B653" s="33" t="s">
        <v>78</v>
      </c>
      <c r="C653" s="34"/>
      <c r="D653" s="34" t="s">
        <v>79</v>
      </c>
      <c r="E653" s="34"/>
      <c r="F653" s="34" t="s">
        <v>80</v>
      </c>
      <c r="G653" s="34" t="s">
        <v>81</v>
      </c>
      <c r="H653" s="34"/>
      <c r="I653" s="34"/>
      <c r="J653" s="34"/>
      <c r="K653" s="34" t="s">
        <v>82</v>
      </c>
      <c r="M653" s="34"/>
      <c r="N653" s="35" t="s">
        <v>83</v>
      </c>
      <c r="O653" s="36" t="s">
        <v>3</v>
      </c>
      <c r="P653" s="36" t="s">
        <v>9</v>
      </c>
    </row>
    <row r="654" spans="1:16">
      <c r="A654" s="5"/>
      <c r="B654" s="39" t="s">
        <v>85</v>
      </c>
      <c r="C654" s="37" t="s">
        <v>86</v>
      </c>
      <c r="D654" s="37" t="s">
        <v>87</v>
      </c>
      <c r="E654" s="37" t="s">
        <v>88</v>
      </c>
      <c r="F654" s="37"/>
      <c r="G654" s="37" t="s">
        <v>89</v>
      </c>
      <c r="H654" s="37" t="s">
        <v>90</v>
      </c>
      <c r="I654" s="37" t="s">
        <v>91</v>
      </c>
      <c r="J654" s="37" t="s">
        <v>92</v>
      </c>
      <c r="K654" s="37" t="s">
        <v>93</v>
      </c>
      <c r="L654" s="37" t="s">
        <v>94</v>
      </c>
      <c r="M654" s="37" t="s">
        <v>95</v>
      </c>
      <c r="N654" s="40"/>
      <c r="O654" s="4"/>
      <c r="P654" s="40"/>
    </row>
    <row r="655" spans="1:16">
      <c r="A655" s="5"/>
      <c r="B655" s="39"/>
      <c r="C655" s="37"/>
      <c r="D655" s="37"/>
      <c r="E655" s="37"/>
      <c r="F655" s="37"/>
      <c r="G655" s="37"/>
      <c r="H655" s="37"/>
      <c r="I655" s="37"/>
      <c r="J655" s="37"/>
      <c r="K655" s="37"/>
      <c r="L655" s="37"/>
      <c r="M655" s="37"/>
      <c r="N655" s="40"/>
      <c r="O655" s="4"/>
      <c r="P655" s="40"/>
    </row>
    <row r="656" spans="1:16">
      <c r="A656" s="31" t="s">
        <v>392</v>
      </c>
      <c r="B656" s="37">
        <v>250</v>
      </c>
      <c r="C656" s="37">
        <v>1.2</v>
      </c>
      <c r="D656" s="37">
        <v>4</v>
      </c>
      <c r="E656" s="37">
        <v>2.7</v>
      </c>
      <c r="F656" s="37">
        <v>260</v>
      </c>
      <c r="G656" s="37">
        <v>0.26</v>
      </c>
      <c r="H656" s="37">
        <v>40</v>
      </c>
      <c r="I656" s="37">
        <v>122</v>
      </c>
      <c r="J656" s="37">
        <v>128</v>
      </c>
      <c r="K656" s="37">
        <v>146</v>
      </c>
      <c r="L656" s="37">
        <v>56</v>
      </c>
      <c r="M656" s="37">
        <v>2</v>
      </c>
      <c r="N656" s="4"/>
      <c r="O656" s="46"/>
      <c r="P656" s="47"/>
    </row>
    <row r="657" spans="1:16">
      <c r="A657" s="45" t="s">
        <v>27</v>
      </c>
      <c r="B657" s="37">
        <v>100</v>
      </c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4">
        <v>5.38</v>
      </c>
      <c r="O657" s="46">
        <v>253</v>
      </c>
      <c r="P657" s="47">
        <f t="shared" ref="P657:P668" si="25">O657*N657</f>
        <v>1361.1399999999999</v>
      </c>
    </row>
    <row r="658" spans="1:16">
      <c r="A658" s="45" t="s">
        <v>29</v>
      </c>
      <c r="B658" s="37">
        <v>20</v>
      </c>
      <c r="C658" s="37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4">
        <v>1.2</v>
      </c>
      <c r="O658" s="46">
        <v>68</v>
      </c>
      <c r="P658" s="47">
        <f t="shared" si="25"/>
        <v>81.599999999999994</v>
      </c>
    </row>
    <row r="659" spans="1:16">
      <c r="A659" s="45" t="s">
        <v>58</v>
      </c>
      <c r="B659" s="37">
        <v>10</v>
      </c>
      <c r="C659" s="37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4">
        <v>0.1</v>
      </c>
      <c r="O659" s="46">
        <v>27</v>
      </c>
      <c r="P659" s="47">
        <f t="shared" si="25"/>
        <v>2.7</v>
      </c>
    </row>
    <row r="660" spans="1:16">
      <c r="A660" s="45" t="s">
        <v>37</v>
      </c>
      <c r="B660" s="37">
        <v>10</v>
      </c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4">
        <v>0.1</v>
      </c>
      <c r="O660" s="46">
        <v>80</v>
      </c>
      <c r="P660" s="47">
        <f t="shared" si="25"/>
        <v>8</v>
      </c>
    </row>
    <row r="661" spans="1:16">
      <c r="A661" s="45" t="s">
        <v>16</v>
      </c>
      <c r="B661" s="37"/>
      <c r="C661" s="37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4">
        <v>1</v>
      </c>
      <c r="O661" s="46">
        <v>112.63</v>
      </c>
      <c r="P661" s="47">
        <f t="shared" si="25"/>
        <v>112.63</v>
      </c>
    </row>
    <row r="662" spans="1:16">
      <c r="A662" s="45" t="s">
        <v>14</v>
      </c>
      <c r="B662" s="37"/>
      <c r="C662" s="37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4"/>
      <c r="O662" s="46">
        <v>131.12</v>
      </c>
      <c r="P662" s="47">
        <f t="shared" si="25"/>
        <v>0</v>
      </c>
    </row>
    <row r="663" spans="1:16">
      <c r="A663" s="45" t="s">
        <v>12</v>
      </c>
      <c r="B663" s="37"/>
      <c r="C663" s="37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4"/>
      <c r="O663" s="46">
        <v>30</v>
      </c>
      <c r="P663" s="47">
        <f t="shared" si="25"/>
        <v>0</v>
      </c>
    </row>
    <row r="664" spans="1:16">
      <c r="A664" s="44" t="s">
        <v>34</v>
      </c>
      <c r="B664" s="31">
        <v>30</v>
      </c>
      <c r="C664" s="37">
        <v>0.6</v>
      </c>
      <c r="D664" s="37"/>
      <c r="E664" s="37">
        <v>15.5</v>
      </c>
      <c r="F664" s="37"/>
      <c r="G664" s="37">
        <v>0.04</v>
      </c>
      <c r="H664" s="37"/>
      <c r="I664" s="37">
        <v>0.24</v>
      </c>
      <c r="J664" s="37">
        <v>0.8</v>
      </c>
      <c r="K664" s="37">
        <v>24</v>
      </c>
      <c r="L664" s="37"/>
      <c r="M664" s="37">
        <v>22</v>
      </c>
      <c r="N664" s="5"/>
      <c r="O664" s="5"/>
      <c r="P664" s="47">
        <f t="shared" si="25"/>
        <v>0</v>
      </c>
    </row>
    <row r="665" spans="1:16">
      <c r="A665" s="45" t="s">
        <v>34</v>
      </c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4">
        <v>2</v>
      </c>
      <c r="O665" s="61">
        <v>26</v>
      </c>
      <c r="P665" s="47">
        <f t="shared" si="25"/>
        <v>52</v>
      </c>
    </row>
    <row r="666" spans="1:16">
      <c r="A666" s="44" t="s">
        <v>108</v>
      </c>
      <c r="B666" s="37">
        <v>200</v>
      </c>
      <c r="C666" s="37">
        <v>0.6</v>
      </c>
      <c r="D666" s="37"/>
      <c r="E666" s="37">
        <v>30.1</v>
      </c>
      <c r="F666" s="37">
        <v>130</v>
      </c>
      <c r="G666" s="37">
        <v>0.04</v>
      </c>
      <c r="H666" s="37"/>
      <c r="I666" s="37">
        <v>0.05</v>
      </c>
      <c r="J666" s="37">
        <v>135</v>
      </c>
      <c r="K666" s="37">
        <v>46</v>
      </c>
      <c r="L666" s="37"/>
      <c r="M666" s="37">
        <v>0.5</v>
      </c>
      <c r="N666" s="40"/>
      <c r="O666" s="40"/>
      <c r="P666" s="47">
        <f t="shared" si="25"/>
        <v>0</v>
      </c>
    </row>
    <row r="667" spans="1:16">
      <c r="A667" s="45" t="s">
        <v>49</v>
      </c>
      <c r="B667" s="5">
        <v>1.5</v>
      </c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40"/>
      <c r="O667" s="40">
        <v>387</v>
      </c>
      <c r="P667" s="47">
        <f t="shared" si="25"/>
        <v>0</v>
      </c>
    </row>
    <row r="668" spans="1:16">
      <c r="A668" s="45" t="s">
        <v>31</v>
      </c>
      <c r="B668" s="5">
        <v>20</v>
      </c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40">
        <v>1</v>
      </c>
      <c r="O668" s="40">
        <v>79</v>
      </c>
      <c r="P668" s="47">
        <f t="shared" si="25"/>
        <v>79</v>
      </c>
    </row>
    <row r="669" spans="1:16">
      <c r="A669" s="93"/>
      <c r="C669" t="s">
        <v>374</v>
      </c>
      <c r="I669" t="s">
        <v>99</v>
      </c>
      <c r="N669" s="30"/>
      <c r="O669" s="30"/>
      <c r="P669" s="101">
        <f>SUM(P657:P668)</f>
        <v>1697.0699999999997</v>
      </c>
    </row>
    <row r="670" spans="1:16">
      <c r="C670" s="48" t="s">
        <v>100</v>
      </c>
      <c r="D670" s="48"/>
      <c r="E670" s="51"/>
      <c r="F670" s="48"/>
      <c r="G670" s="48"/>
      <c r="H670" s="48"/>
      <c r="I670" s="48" t="s">
        <v>99</v>
      </c>
      <c r="J670" s="48"/>
      <c r="M670" t="s">
        <v>99</v>
      </c>
      <c r="N670" s="30"/>
      <c r="O670" s="30"/>
      <c r="P670" s="47"/>
    </row>
    <row r="671" spans="1:16">
      <c r="P671" s="5"/>
    </row>
    <row r="672" spans="1:16" ht="18.75">
      <c r="C672" s="15"/>
      <c r="F672" s="16" t="s">
        <v>67</v>
      </c>
      <c r="G672" s="16"/>
      <c r="H672" s="17"/>
      <c r="I672" s="17"/>
      <c r="K672" s="17"/>
      <c r="P672" s="19"/>
    </row>
    <row r="673" spans="1:16" ht="23.25">
      <c r="C673" s="15"/>
      <c r="D673" s="15"/>
      <c r="E673" s="133" t="s">
        <v>376</v>
      </c>
      <c r="F673" s="16"/>
      <c r="G673" s="16"/>
      <c r="H673" s="16" t="s">
        <v>377</v>
      </c>
      <c r="I673" s="16"/>
      <c r="J673" s="17"/>
      <c r="K673" s="21"/>
    </row>
    <row r="674" spans="1:16" ht="18.75">
      <c r="D674" s="23" t="s">
        <v>70</v>
      </c>
      <c r="E674" s="23"/>
      <c r="F674" s="23"/>
    </row>
    <row r="675" spans="1:16">
      <c r="A675" s="53" t="s">
        <v>395</v>
      </c>
      <c r="L675" s="21"/>
    </row>
    <row r="676" spans="1:16">
      <c r="A676" s="24" t="s">
        <v>149</v>
      </c>
      <c r="C676" s="25"/>
      <c r="D676" s="28"/>
      <c r="E676" s="28" t="s">
        <v>5</v>
      </c>
      <c r="F676" s="27"/>
      <c r="G676" s="21"/>
      <c r="H676" s="21"/>
      <c r="I676" s="21"/>
      <c r="J676" s="21"/>
      <c r="K676" s="21"/>
      <c r="L676" s="21"/>
      <c r="M676" s="21"/>
      <c r="N676" s="21"/>
      <c r="O676" s="21"/>
      <c r="P676" s="19"/>
    </row>
    <row r="677" spans="1:16">
      <c r="A677" s="29" t="s">
        <v>76</v>
      </c>
      <c r="B677" s="20"/>
      <c r="C677" s="20"/>
      <c r="D677" s="27"/>
      <c r="E677" s="27"/>
      <c r="F677" s="27"/>
      <c r="G677" s="21"/>
      <c r="H677" s="21"/>
      <c r="I677" s="21"/>
      <c r="J677" s="21"/>
      <c r="K677" s="21"/>
      <c r="L677" s="21"/>
      <c r="M677" s="21"/>
      <c r="N677" s="21"/>
      <c r="O677" s="21"/>
      <c r="P677" s="19"/>
    </row>
    <row r="678" spans="1:16">
      <c r="A678" s="30"/>
      <c r="B678" s="29"/>
      <c r="C678" s="29"/>
      <c r="D678" s="21"/>
      <c r="E678" s="27"/>
      <c r="F678" s="27"/>
      <c r="G678" s="21"/>
      <c r="H678" s="21"/>
      <c r="I678" s="21"/>
      <c r="J678" s="21"/>
      <c r="K678" s="21"/>
      <c r="L678" s="145"/>
      <c r="M678" s="21"/>
      <c r="N678" s="21"/>
      <c r="O678">
        <v>214</v>
      </c>
      <c r="P678" s="19"/>
    </row>
    <row r="679" spans="1:16">
      <c r="A679" s="31" t="s">
        <v>77</v>
      </c>
      <c r="B679" s="33" t="s">
        <v>78</v>
      </c>
      <c r="C679" s="34"/>
      <c r="D679" s="34" t="s">
        <v>79</v>
      </c>
      <c r="E679" s="34"/>
      <c r="F679" s="34" t="s">
        <v>80</v>
      </c>
      <c r="G679" s="34" t="s">
        <v>81</v>
      </c>
      <c r="H679" s="34"/>
      <c r="I679" s="34"/>
      <c r="J679" s="34"/>
      <c r="K679" s="34" t="s">
        <v>82</v>
      </c>
      <c r="M679" s="34"/>
      <c r="N679" s="35" t="s">
        <v>83</v>
      </c>
      <c r="O679" s="36" t="s">
        <v>3</v>
      </c>
      <c r="P679" s="36" t="s">
        <v>9</v>
      </c>
    </row>
    <row r="680" spans="1:16">
      <c r="A680" s="5"/>
      <c r="B680" s="39" t="s">
        <v>85</v>
      </c>
      <c r="C680" s="37" t="s">
        <v>86</v>
      </c>
      <c r="D680" s="37" t="s">
        <v>87</v>
      </c>
      <c r="E680" s="37" t="s">
        <v>88</v>
      </c>
      <c r="F680" s="37"/>
      <c r="G680" s="37" t="s">
        <v>89</v>
      </c>
      <c r="H680" s="37" t="s">
        <v>90</v>
      </c>
      <c r="I680" s="37" t="s">
        <v>91</v>
      </c>
      <c r="J680" s="37" t="s">
        <v>92</v>
      </c>
      <c r="K680" s="37" t="s">
        <v>93</v>
      </c>
      <c r="L680" s="37" t="s">
        <v>94</v>
      </c>
      <c r="M680" s="37" t="s">
        <v>95</v>
      </c>
      <c r="N680" s="40"/>
      <c r="O680" s="4"/>
      <c r="P680" s="40"/>
    </row>
    <row r="681" spans="1:16">
      <c r="A681" s="31" t="s">
        <v>396</v>
      </c>
      <c r="B681" s="37">
        <v>250</v>
      </c>
      <c r="C681" s="37">
        <v>1.2</v>
      </c>
      <c r="D681" s="37">
        <v>4</v>
      </c>
      <c r="E681" s="37">
        <v>2.7</v>
      </c>
      <c r="F681" s="37">
        <v>260</v>
      </c>
      <c r="G681" s="37">
        <v>0.26</v>
      </c>
      <c r="H681" s="37">
        <v>40</v>
      </c>
      <c r="I681" s="37">
        <v>122</v>
      </c>
      <c r="J681" s="37">
        <v>128</v>
      </c>
      <c r="K681" s="37">
        <v>146</v>
      </c>
      <c r="L681" s="37">
        <v>56</v>
      </c>
      <c r="M681" s="37">
        <v>2</v>
      </c>
      <c r="N681" s="4"/>
      <c r="O681" s="46"/>
      <c r="P681" s="47"/>
    </row>
    <row r="682" spans="1:16">
      <c r="A682" s="45" t="s">
        <v>36</v>
      </c>
      <c r="B682" s="37">
        <v>50</v>
      </c>
      <c r="C682" s="37"/>
      <c r="D682" s="37"/>
      <c r="E682" s="37"/>
      <c r="F682" s="37"/>
      <c r="G682" s="37"/>
      <c r="H682" s="37"/>
      <c r="I682" s="37"/>
      <c r="J682" s="37"/>
      <c r="K682" s="37"/>
      <c r="L682" s="37"/>
      <c r="M682" s="37"/>
      <c r="N682" s="4">
        <v>11.55</v>
      </c>
      <c r="O682" s="96">
        <v>265</v>
      </c>
      <c r="P682" s="47">
        <f t="shared" ref="P682:P689" si="26">O682*N682</f>
        <v>3060.75</v>
      </c>
    </row>
    <row r="683" spans="1:16">
      <c r="A683" s="45" t="s">
        <v>397</v>
      </c>
      <c r="B683" s="37">
        <v>13</v>
      </c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37"/>
      <c r="N683" s="4">
        <v>4</v>
      </c>
      <c r="O683" s="96">
        <v>78</v>
      </c>
      <c r="P683" s="47">
        <f t="shared" si="26"/>
        <v>312</v>
      </c>
    </row>
    <row r="684" spans="1:16">
      <c r="A684" s="45" t="s">
        <v>58</v>
      </c>
      <c r="B684" s="37">
        <v>10</v>
      </c>
      <c r="C684" s="37"/>
      <c r="D684" s="37"/>
      <c r="E684" s="37"/>
      <c r="F684" s="37"/>
      <c r="G684" s="37"/>
      <c r="H684" s="37"/>
      <c r="I684" s="37"/>
      <c r="J684" s="37"/>
      <c r="K684" s="37"/>
      <c r="L684" s="37"/>
      <c r="M684" s="37"/>
      <c r="N684" s="4">
        <v>2.12</v>
      </c>
      <c r="O684" s="96">
        <v>27</v>
      </c>
      <c r="P684" s="47">
        <f t="shared" si="26"/>
        <v>57.24</v>
      </c>
    </row>
    <row r="685" spans="1:16">
      <c r="A685" s="45" t="s">
        <v>37</v>
      </c>
      <c r="B685" s="37">
        <v>10</v>
      </c>
      <c r="C685" s="37"/>
      <c r="D685" s="37"/>
      <c r="E685" s="37"/>
      <c r="F685" s="37"/>
      <c r="G685" s="37"/>
      <c r="H685" s="37"/>
      <c r="I685" s="37"/>
      <c r="J685" s="37"/>
      <c r="K685" s="37"/>
      <c r="L685" s="37"/>
      <c r="M685" s="37"/>
      <c r="N685" s="4">
        <v>2.1</v>
      </c>
      <c r="O685" s="96">
        <v>80</v>
      </c>
      <c r="P685" s="47">
        <f t="shared" si="26"/>
        <v>168</v>
      </c>
    </row>
    <row r="686" spans="1:16">
      <c r="A686" s="45" t="s">
        <v>43</v>
      </c>
      <c r="B686" s="37"/>
      <c r="C686" s="37"/>
      <c r="D686" s="37"/>
      <c r="E686" s="37"/>
      <c r="F686" s="37"/>
      <c r="G686" s="37"/>
      <c r="H686" s="37"/>
      <c r="I686" s="37"/>
      <c r="J686" s="37"/>
      <c r="K686" s="37"/>
      <c r="L686" s="37"/>
      <c r="M686" s="37"/>
      <c r="N686" s="4">
        <v>3</v>
      </c>
      <c r="O686" s="96">
        <v>45.97</v>
      </c>
      <c r="P686" s="47">
        <f t="shared" si="26"/>
        <v>137.91</v>
      </c>
    </row>
    <row r="687" spans="1:16">
      <c r="A687" s="45" t="s">
        <v>17</v>
      </c>
      <c r="B687" s="37">
        <v>1</v>
      </c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  <c r="N687" s="4">
        <v>1</v>
      </c>
      <c r="O687" s="96">
        <v>23.87</v>
      </c>
      <c r="P687" s="47">
        <f t="shared" si="26"/>
        <v>23.87</v>
      </c>
    </row>
    <row r="688" spans="1:16">
      <c r="A688" s="45" t="s">
        <v>10</v>
      </c>
      <c r="B688" s="37">
        <v>1</v>
      </c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4">
        <v>1</v>
      </c>
      <c r="O688" s="96">
        <v>65</v>
      </c>
      <c r="P688" s="47">
        <f t="shared" si="26"/>
        <v>65</v>
      </c>
    </row>
    <row r="689" spans="1:16">
      <c r="A689" s="45" t="s">
        <v>13</v>
      </c>
      <c r="B689" s="37"/>
      <c r="C689" s="37"/>
      <c r="D689" s="37"/>
      <c r="E689" s="37"/>
      <c r="F689" s="37"/>
      <c r="G689" s="37"/>
      <c r="H689" s="37"/>
      <c r="I689" s="37"/>
      <c r="J689" s="37"/>
      <c r="K689" s="37"/>
      <c r="L689" s="37"/>
      <c r="M689" s="37"/>
      <c r="N689" s="4">
        <v>1</v>
      </c>
      <c r="O689" s="96">
        <v>116.94</v>
      </c>
      <c r="P689" s="47">
        <f t="shared" si="26"/>
        <v>116.94</v>
      </c>
    </row>
    <row r="690" spans="1:16">
      <c r="A690" s="44" t="s">
        <v>34</v>
      </c>
      <c r="B690" s="31">
        <v>30</v>
      </c>
      <c r="C690" s="37">
        <v>0.6</v>
      </c>
      <c r="D690" s="37"/>
      <c r="E690" s="37">
        <v>15.5</v>
      </c>
      <c r="F690" s="37"/>
      <c r="G690" s="37">
        <v>0.04</v>
      </c>
      <c r="H690" s="37"/>
      <c r="I690" s="37">
        <v>0.24</v>
      </c>
      <c r="J690" s="37">
        <v>0.8</v>
      </c>
      <c r="K690" s="37">
        <v>24</v>
      </c>
      <c r="L690" s="37"/>
      <c r="M690" s="37">
        <v>22</v>
      </c>
      <c r="N690" s="5"/>
      <c r="O690" s="102"/>
      <c r="P690" s="5"/>
    </row>
    <row r="691" spans="1:16">
      <c r="A691" s="45" t="s">
        <v>34</v>
      </c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4">
        <v>13</v>
      </c>
      <c r="O691" s="150">
        <v>26</v>
      </c>
      <c r="P691" s="47">
        <f>O691*N691</f>
        <v>338</v>
      </c>
    </row>
    <row r="692" spans="1:16">
      <c r="A692" s="44" t="s">
        <v>398</v>
      </c>
      <c r="B692" s="37">
        <v>200</v>
      </c>
      <c r="C692" s="37">
        <v>0.6</v>
      </c>
      <c r="D692" s="37"/>
      <c r="E692" s="37">
        <v>30.1</v>
      </c>
      <c r="F692" s="37">
        <v>130</v>
      </c>
      <c r="G692" s="37">
        <v>0.04</v>
      </c>
      <c r="H692" s="37"/>
      <c r="I692" s="37">
        <v>0.05</v>
      </c>
      <c r="J692" s="37">
        <v>135</v>
      </c>
      <c r="K692" s="37">
        <v>46</v>
      </c>
      <c r="L692" s="37"/>
      <c r="M692" s="37">
        <v>0.5</v>
      </c>
      <c r="N692" s="40"/>
      <c r="O692" s="96"/>
      <c r="P692" s="47"/>
    </row>
    <row r="693" spans="1:16">
      <c r="A693" s="45" t="s">
        <v>124</v>
      </c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40">
        <v>15</v>
      </c>
      <c r="O693" s="96">
        <v>120</v>
      </c>
      <c r="P693" s="47">
        <f>O693*N693</f>
        <v>1800</v>
      </c>
    </row>
    <row r="694" spans="1:16">
      <c r="A694" s="45" t="s">
        <v>124</v>
      </c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40">
        <v>7</v>
      </c>
      <c r="O694" s="96">
        <v>140</v>
      </c>
      <c r="P694" s="47">
        <f>O694*N694</f>
        <v>980</v>
      </c>
    </row>
    <row r="695" spans="1:16">
      <c r="A695" s="45" t="s">
        <v>299</v>
      </c>
      <c r="B695" s="5">
        <v>100</v>
      </c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40">
        <v>19.3</v>
      </c>
      <c r="O695" s="96">
        <v>240</v>
      </c>
      <c r="P695" s="47">
        <f>O695*N695</f>
        <v>4632</v>
      </c>
    </row>
    <row r="696" spans="1:16">
      <c r="A696" s="45" t="s">
        <v>206</v>
      </c>
      <c r="B696" s="5">
        <v>100</v>
      </c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40">
        <v>27.5</v>
      </c>
      <c r="O696" s="96">
        <v>378</v>
      </c>
      <c r="P696" s="47">
        <f>O696*N696</f>
        <v>10395</v>
      </c>
    </row>
    <row r="697" spans="1:16">
      <c r="A697" s="45" t="s">
        <v>118</v>
      </c>
      <c r="B697" s="5">
        <v>95</v>
      </c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40">
        <v>220</v>
      </c>
      <c r="O697" s="96">
        <v>90</v>
      </c>
      <c r="P697" s="47">
        <f>O697*N697</f>
        <v>19800</v>
      </c>
    </row>
    <row r="698" spans="1:16">
      <c r="A698" s="93"/>
      <c r="C698" t="s">
        <v>374</v>
      </c>
      <c r="I698" t="s">
        <v>99</v>
      </c>
      <c r="N698" s="30"/>
      <c r="O698" s="30"/>
      <c r="P698" s="101">
        <f>SUM(P682:P697)</f>
        <v>41886.71</v>
      </c>
    </row>
    <row r="699" spans="1:16">
      <c r="C699" s="48" t="s">
        <v>100</v>
      </c>
      <c r="D699" s="48"/>
      <c r="E699" s="51"/>
      <c r="F699" s="48"/>
      <c r="G699" s="48"/>
      <c r="H699" s="48"/>
      <c r="I699" s="48" t="s">
        <v>99</v>
      </c>
      <c r="J699" s="48"/>
      <c r="M699" t="s">
        <v>99</v>
      </c>
      <c r="N699" s="30"/>
      <c r="O699" s="30"/>
      <c r="P699" s="50">
        <f>SUM(P698/O678)</f>
        <v>195.73228971962615</v>
      </c>
    </row>
    <row r="700" spans="1:16" ht="18.75">
      <c r="C700" s="15"/>
      <c r="F700" s="16" t="s">
        <v>67</v>
      </c>
      <c r="G700" s="16"/>
      <c r="H700" s="17"/>
      <c r="I700" s="17"/>
      <c r="K700" s="17"/>
      <c r="P700" s="19"/>
    </row>
    <row r="701" spans="1:16" ht="23.25">
      <c r="C701" s="15"/>
      <c r="D701" s="15"/>
      <c r="E701" s="133" t="s">
        <v>376</v>
      </c>
      <c r="F701" s="16"/>
      <c r="G701" s="16"/>
      <c r="H701" s="16" t="s">
        <v>377</v>
      </c>
      <c r="I701" s="16"/>
      <c r="J701" s="17"/>
      <c r="K701" s="21"/>
    </row>
    <row r="702" spans="1:16" ht="18.75">
      <c r="D702" s="23" t="s">
        <v>70</v>
      </c>
      <c r="E702" s="23"/>
      <c r="F702" s="23"/>
    </row>
    <row r="703" spans="1:16">
      <c r="A703" s="53" t="s">
        <v>395</v>
      </c>
      <c r="L703" s="21"/>
    </row>
    <row r="704" spans="1:16">
      <c r="A704" s="24" t="s">
        <v>149</v>
      </c>
      <c r="C704" s="25"/>
      <c r="D704" s="28"/>
      <c r="E704" s="28" t="s">
        <v>6</v>
      </c>
      <c r="F704" s="27"/>
      <c r="G704" s="21"/>
      <c r="H704" s="21"/>
      <c r="I704" s="21"/>
      <c r="J704" s="21"/>
      <c r="K704" s="21"/>
      <c r="L704" s="21"/>
      <c r="M704" s="21"/>
      <c r="N704" s="21"/>
      <c r="O704" s="21"/>
      <c r="P704" s="19"/>
    </row>
    <row r="705" spans="1:16">
      <c r="A705" s="29" t="s">
        <v>76</v>
      </c>
      <c r="B705" s="20"/>
      <c r="C705" s="20"/>
      <c r="D705" s="27"/>
      <c r="E705" s="27"/>
      <c r="F705" s="27"/>
      <c r="G705" s="21"/>
      <c r="H705" s="21"/>
      <c r="I705" s="21"/>
      <c r="J705" s="21"/>
      <c r="K705" s="21"/>
      <c r="L705" s="21"/>
      <c r="M705" s="21"/>
      <c r="N705" s="21"/>
      <c r="O705" s="21"/>
      <c r="P705" s="19"/>
    </row>
    <row r="706" spans="1:16">
      <c r="A706" s="30"/>
      <c r="B706" s="29"/>
      <c r="C706" s="29"/>
      <c r="D706" s="21"/>
      <c r="E706" s="27"/>
      <c r="F706" s="27"/>
      <c r="G706" s="21"/>
      <c r="H706" s="21"/>
      <c r="I706" s="21"/>
      <c r="J706" s="21"/>
      <c r="K706" s="21"/>
      <c r="L706" s="145"/>
      <c r="M706" s="21"/>
      <c r="N706" s="21"/>
      <c r="O706">
        <v>135</v>
      </c>
      <c r="P706" s="19"/>
    </row>
    <row r="707" spans="1:16">
      <c r="A707" s="31" t="s">
        <v>77</v>
      </c>
      <c r="B707" s="33" t="s">
        <v>78</v>
      </c>
      <c r="C707" s="34"/>
      <c r="D707" s="34" t="s">
        <v>79</v>
      </c>
      <c r="E707" s="34"/>
      <c r="F707" s="34" t="s">
        <v>80</v>
      </c>
      <c r="G707" s="34" t="s">
        <v>81</v>
      </c>
      <c r="H707" s="34"/>
      <c r="I707" s="34"/>
      <c r="J707" s="34"/>
      <c r="K707" s="34" t="s">
        <v>82</v>
      </c>
      <c r="M707" s="34"/>
      <c r="N707" s="35" t="s">
        <v>83</v>
      </c>
      <c r="O707" s="36" t="s">
        <v>3</v>
      </c>
      <c r="P707" s="36" t="s">
        <v>9</v>
      </c>
    </row>
    <row r="708" spans="1:16">
      <c r="A708" s="5"/>
      <c r="B708" s="39" t="s">
        <v>85</v>
      </c>
      <c r="C708" s="37" t="s">
        <v>86</v>
      </c>
      <c r="D708" s="37" t="s">
        <v>87</v>
      </c>
      <c r="E708" s="37" t="s">
        <v>88</v>
      </c>
      <c r="F708" s="37"/>
      <c r="G708" s="37" t="s">
        <v>89</v>
      </c>
      <c r="H708" s="37" t="s">
        <v>90</v>
      </c>
      <c r="I708" s="37" t="s">
        <v>91</v>
      </c>
      <c r="J708" s="37" t="s">
        <v>92</v>
      </c>
      <c r="K708" s="37" t="s">
        <v>93</v>
      </c>
      <c r="L708" s="37" t="s">
        <v>94</v>
      </c>
      <c r="M708" s="37" t="s">
        <v>95</v>
      </c>
      <c r="N708" s="40"/>
      <c r="O708" s="4"/>
      <c r="P708" s="40"/>
    </row>
    <row r="709" spans="1:16">
      <c r="A709" s="5"/>
      <c r="B709" s="39"/>
      <c r="C709" s="37"/>
      <c r="D709" s="37"/>
      <c r="E709" s="37"/>
      <c r="F709" s="37"/>
      <c r="G709" s="37"/>
      <c r="H709" s="37"/>
      <c r="I709" s="37"/>
      <c r="J709" s="37"/>
      <c r="K709" s="37"/>
      <c r="L709" s="37"/>
      <c r="M709" s="37"/>
      <c r="N709" s="40"/>
      <c r="O709" s="4"/>
      <c r="P709" s="40"/>
    </row>
    <row r="710" spans="1:16">
      <c r="A710" s="31" t="s">
        <v>396</v>
      </c>
      <c r="B710" s="37">
        <v>250</v>
      </c>
      <c r="C710" s="37">
        <v>1.2</v>
      </c>
      <c r="D710" s="37">
        <v>4</v>
      </c>
      <c r="E710" s="37">
        <v>2.7</v>
      </c>
      <c r="F710" s="37">
        <v>260</v>
      </c>
      <c r="G710" s="37">
        <v>0.26</v>
      </c>
      <c r="H710" s="37">
        <v>40</v>
      </c>
      <c r="I710" s="37">
        <v>122</v>
      </c>
      <c r="J710" s="37">
        <v>128</v>
      </c>
      <c r="K710" s="37">
        <v>146</v>
      </c>
      <c r="L710" s="37">
        <v>56</v>
      </c>
      <c r="M710" s="37">
        <v>2</v>
      </c>
      <c r="N710" s="4"/>
      <c r="O710" s="46"/>
      <c r="P710" s="47"/>
    </row>
    <row r="711" spans="1:16">
      <c r="A711" s="45" t="s">
        <v>36</v>
      </c>
      <c r="B711" s="37">
        <v>50</v>
      </c>
      <c r="C711" s="37"/>
      <c r="D711" s="37"/>
      <c r="E711" s="37"/>
      <c r="F711" s="37"/>
      <c r="G711" s="37"/>
      <c r="H711" s="37"/>
      <c r="I711" s="37"/>
      <c r="J711" s="37"/>
      <c r="K711" s="37"/>
      <c r="L711" s="37"/>
      <c r="M711" s="37"/>
      <c r="N711" s="4">
        <v>6.8</v>
      </c>
      <c r="O711" s="46">
        <v>265</v>
      </c>
      <c r="P711" s="47">
        <f>O711*N711</f>
        <v>1802</v>
      </c>
    </row>
    <row r="712" spans="1:16">
      <c r="A712" s="45" t="s">
        <v>58</v>
      </c>
      <c r="B712" s="37">
        <v>10</v>
      </c>
      <c r="C712" s="37"/>
      <c r="D712" s="37"/>
      <c r="E712" s="37"/>
      <c r="F712" s="37"/>
      <c r="G712" s="37"/>
      <c r="H712" s="37"/>
      <c r="I712" s="37"/>
      <c r="J712" s="37"/>
      <c r="K712" s="37"/>
      <c r="L712" s="37"/>
      <c r="M712" s="37"/>
      <c r="N712" s="4">
        <v>1.3</v>
      </c>
      <c r="O712" s="46">
        <v>27</v>
      </c>
      <c r="P712" s="47">
        <f>O712*N712</f>
        <v>35.1</v>
      </c>
    </row>
    <row r="713" spans="1:16">
      <c r="A713" s="45" t="s">
        <v>55</v>
      </c>
      <c r="B713" s="37"/>
      <c r="C713" s="37"/>
      <c r="D713" s="37"/>
      <c r="E713" s="37"/>
      <c r="F713" s="37"/>
      <c r="G713" s="37"/>
      <c r="H713" s="37"/>
      <c r="I713" s="37"/>
      <c r="J713" s="37"/>
      <c r="K713" s="37"/>
      <c r="L713" s="37"/>
      <c r="M713" s="37"/>
      <c r="N713" s="4">
        <v>0</v>
      </c>
      <c r="O713" s="46"/>
      <c r="P713" s="47"/>
    </row>
    <row r="714" spans="1:16">
      <c r="A714" s="45" t="s">
        <v>37</v>
      </c>
      <c r="B714" s="37">
        <v>10</v>
      </c>
      <c r="C714" s="37"/>
      <c r="D714" s="37"/>
      <c r="E714" s="37"/>
      <c r="F714" s="37"/>
      <c r="G714" s="37"/>
      <c r="H714" s="37"/>
      <c r="I714" s="37"/>
      <c r="J714" s="37"/>
      <c r="K714" s="37"/>
      <c r="L714" s="37"/>
      <c r="M714" s="37"/>
      <c r="N714" s="4">
        <v>0.7</v>
      </c>
      <c r="O714" s="46">
        <v>80</v>
      </c>
      <c r="P714" s="47">
        <f>O714*N714</f>
        <v>56</v>
      </c>
    </row>
    <row r="715" spans="1:16">
      <c r="A715" s="45" t="s">
        <v>43</v>
      </c>
      <c r="B715" s="37">
        <v>13</v>
      </c>
      <c r="C715" s="37"/>
      <c r="D715" s="37"/>
      <c r="E715" s="37"/>
      <c r="F715" s="37"/>
      <c r="G715" s="37"/>
      <c r="H715" s="37"/>
      <c r="I715" s="37"/>
      <c r="J715" s="37"/>
      <c r="K715" s="37"/>
      <c r="L715" s="37"/>
      <c r="M715" s="37"/>
      <c r="N715" s="4">
        <v>2.7</v>
      </c>
      <c r="O715" s="46">
        <v>45.97</v>
      </c>
      <c r="P715" s="47">
        <f>O715*N715</f>
        <v>124.119</v>
      </c>
    </row>
    <row r="716" spans="1:16">
      <c r="A716" s="45" t="s">
        <v>10</v>
      </c>
      <c r="B716" s="37">
        <v>1</v>
      </c>
      <c r="C716" s="37"/>
      <c r="D716" s="37"/>
      <c r="E716" s="37"/>
      <c r="F716" s="37"/>
      <c r="G716" s="37"/>
      <c r="H716" s="37"/>
      <c r="I716" s="37"/>
      <c r="J716" s="37"/>
      <c r="K716" s="37"/>
      <c r="L716" s="37"/>
      <c r="M716" s="37"/>
      <c r="N716" s="4">
        <v>1</v>
      </c>
      <c r="O716" s="46">
        <v>65</v>
      </c>
      <c r="P716" s="47">
        <f>O716*N716</f>
        <v>65</v>
      </c>
    </row>
    <row r="717" spans="1:16">
      <c r="A717" s="44" t="s">
        <v>34</v>
      </c>
      <c r="B717" s="31">
        <v>30</v>
      </c>
      <c r="C717" s="37">
        <v>0.6</v>
      </c>
      <c r="D717" s="37"/>
      <c r="E717" s="37">
        <v>15.5</v>
      </c>
      <c r="F717" s="37"/>
      <c r="G717" s="37">
        <v>0.04</v>
      </c>
      <c r="H717" s="37"/>
      <c r="I717" s="37">
        <v>0.24</v>
      </c>
      <c r="J717" s="37">
        <v>0.8</v>
      </c>
      <c r="K717" s="37">
        <v>24</v>
      </c>
      <c r="L717" s="37"/>
      <c r="M717" s="37">
        <v>22</v>
      </c>
      <c r="N717" s="5"/>
      <c r="O717" s="5"/>
      <c r="P717" s="5"/>
    </row>
    <row r="718" spans="1:16">
      <c r="A718" s="45" t="s">
        <v>34</v>
      </c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4">
        <v>5</v>
      </c>
      <c r="O718" s="61">
        <v>26</v>
      </c>
      <c r="P718" s="47">
        <f t="shared" ref="P718:P723" si="27">O718*N718</f>
        <v>130</v>
      </c>
    </row>
    <row r="719" spans="1:16">
      <c r="A719" s="45" t="s">
        <v>60</v>
      </c>
      <c r="B719" s="5">
        <v>10</v>
      </c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4">
        <v>1.3</v>
      </c>
      <c r="O719" s="61">
        <v>502.13</v>
      </c>
      <c r="P719" s="47">
        <f t="shared" si="27"/>
        <v>652.76900000000001</v>
      </c>
    </row>
    <row r="720" spans="1:16">
      <c r="A720" s="44" t="s">
        <v>117</v>
      </c>
      <c r="B720" s="37">
        <v>200</v>
      </c>
      <c r="C720" s="37">
        <v>0.6</v>
      </c>
      <c r="D720" s="37"/>
      <c r="E720" s="37">
        <v>30.1</v>
      </c>
      <c r="F720" s="37">
        <v>130</v>
      </c>
      <c r="G720" s="37">
        <v>0.04</v>
      </c>
      <c r="H720" s="37"/>
      <c r="I720" s="37">
        <v>0.05</v>
      </c>
      <c r="J720" s="37">
        <v>135</v>
      </c>
      <c r="K720" s="37">
        <v>46</v>
      </c>
      <c r="L720" s="37"/>
      <c r="M720" s="37">
        <v>0.5</v>
      </c>
      <c r="N720" s="40"/>
      <c r="O720" s="40"/>
      <c r="P720" s="47">
        <f t="shared" si="27"/>
        <v>0</v>
      </c>
    </row>
    <row r="721" spans="1:16">
      <c r="A721" s="45" t="s">
        <v>49</v>
      </c>
      <c r="B721" s="5">
        <v>1.5</v>
      </c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40"/>
      <c r="O721" s="40">
        <v>378</v>
      </c>
      <c r="P721" s="47">
        <f t="shared" si="27"/>
        <v>0</v>
      </c>
    </row>
    <row r="722" spans="1:16">
      <c r="A722" s="45" t="s">
        <v>15</v>
      </c>
      <c r="B722" s="5">
        <v>15</v>
      </c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40">
        <v>2</v>
      </c>
      <c r="O722" s="40">
        <v>65</v>
      </c>
      <c r="P722" s="47">
        <f t="shared" si="27"/>
        <v>130</v>
      </c>
    </row>
    <row r="723" spans="1:16">
      <c r="A723" s="45" t="s">
        <v>54</v>
      </c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40">
        <v>135</v>
      </c>
      <c r="O723" s="40">
        <v>23.8</v>
      </c>
      <c r="P723" s="47">
        <f t="shared" si="27"/>
        <v>3213</v>
      </c>
    </row>
    <row r="724" spans="1:16">
      <c r="A724" s="93"/>
      <c r="C724" t="s">
        <v>374</v>
      </c>
      <c r="I724" t="s">
        <v>99</v>
      </c>
      <c r="N724" s="30"/>
      <c r="O724" s="30"/>
      <c r="P724" s="101">
        <f>SUM(P711:P723)</f>
        <v>6207.9880000000003</v>
      </c>
    </row>
    <row r="725" spans="1:16">
      <c r="C725" s="48" t="s">
        <v>100</v>
      </c>
      <c r="D725" s="48"/>
      <c r="E725" s="51"/>
      <c r="F725" s="48"/>
      <c r="G725" s="48"/>
      <c r="H725" s="48"/>
      <c r="I725" s="48" t="s">
        <v>99</v>
      </c>
      <c r="J725" s="48"/>
      <c r="M725" t="s">
        <v>99</v>
      </c>
      <c r="N725" s="30"/>
      <c r="O725" s="30"/>
      <c r="P725" s="14"/>
    </row>
    <row r="726" spans="1:16" ht="18.75">
      <c r="C726" s="15"/>
      <c r="F726" s="16" t="s">
        <v>67</v>
      </c>
      <c r="G726" s="16"/>
      <c r="H726" s="17"/>
      <c r="I726" s="17"/>
      <c r="K726" s="17"/>
      <c r="P726" s="19"/>
    </row>
    <row r="727" spans="1:16" ht="23.25">
      <c r="C727" s="15"/>
      <c r="D727" s="15"/>
      <c r="E727" s="133" t="s">
        <v>376</v>
      </c>
      <c r="F727" s="16"/>
      <c r="G727" s="16"/>
      <c r="H727" s="16" t="s">
        <v>377</v>
      </c>
      <c r="I727" s="16"/>
      <c r="J727" s="17"/>
      <c r="K727" s="21"/>
    </row>
    <row r="728" spans="1:16" ht="18.75">
      <c r="D728" s="23" t="s">
        <v>70</v>
      </c>
      <c r="E728" s="23"/>
      <c r="F728" s="23"/>
    </row>
    <row r="729" spans="1:16">
      <c r="A729" s="53" t="s">
        <v>395</v>
      </c>
      <c r="L729" s="21"/>
    </row>
    <row r="730" spans="1:16">
      <c r="A730" s="24" t="s">
        <v>149</v>
      </c>
      <c r="C730" s="25"/>
      <c r="D730" s="28"/>
      <c r="E730" s="28" t="s">
        <v>7</v>
      </c>
      <c r="F730" s="27"/>
      <c r="G730" s="21"/>
      <c r="H730" s="21"/>
      <c r="I730" s="21"/>
      <c r="J730" s="21"/>
      <c r="K730" s="21"/>
      <c r="L730" s="21"/>
      <c r="M730" s="21"/>
      <c r="N730" s="21"/>
      <c r="O730" s="21"/>
      <c r="P730" s="19"/>
    </row>
    <row r="731" spans="1:16">
      <c r="A731" s="29" t="s">
        <v>76</v>
      </c>
      <c r="B731" s="20"/>
      <c r="C731" s="20"/>
      <c r="D731" s="27"/>
      <c r="E731" s="27"/>
      <c r="F731" s="27"/>
      <c r="G731" s="21"/>
      <c r="H731" s="21"/>
      <c r="I731" s="21"/>
      <c r="J731" s="21"/>
      <c r="K731" s="21"/>
      <c r="L731" s="21"/>
      <c r="M731" s="21"/>
      <c r="N731" s="21"/>
      <c r="O731" s="21"/>
      <c r="P731" s="19"/>
    </row>
    <row r="732" spans="1:16">
      <c r="A732" s="30"/>
      <c r="B732" s="29"/>
      <c r="C732" s="29"/>
      <c r="D732" s="21"/>
      <c r="E732" s="27"/>
      <c r="F732" s="27"/>
      <c r="G732" s="21"/>
      <c r="H732" s="21"/>
      <c r="I732" s="21"/>
      <c r="J732" s="21"/>
      <c r="K732" s="21"/>
      <c r="L732" s="145"/>
      <c r="M732" s="21"/>
      <c r="N732" s="21"/>
      <c r="P732" s="19"/>
    </row>
    <row r="733" spans="1:16">
      <c r="A733" s="31" t="s">
        <v>77</v>
      </c>
      <c r="B733" s="33" t="s">
        <v>78</v>
      </c>
      <c r="C733" s="34"/>
      <c r="D733" s="34" t="s">
        <v>79</v>
      </c>
      <c r="E733" s="34"/>
      <c r="F733" s="34" t="s">
        <v>80</v>
      </c>
      <c r="G733" s="34" t="s">
        <v>81</v>
      </c>
      <c r="H733" s="34"/>
      <c r="I733" s="34"/>
      <c r="J733" s="34"/>
      <c r="K733" s="34" t="s">
        <v>82</v>
      </c>
      <c r="M733" s="34"/>
      <c r="N733" s="35" t="s">
        <v>83</v>
      </c>
      <c r="O733" s="36" t="s">
        <v>3</v>
      </c>
      <c r="P733" s="36" t="s">
        <v>9</v>
      </c>
    </row>
    <row r="734" spans="1:16">
      <c r="A734" s="5"/>
      <c r="B734" s="39" t="s">
        <v>85</v>
      </c>
      <c r="C734" s="37" t="s">
        <v>86</v>
      </c>
      <c r="D734" s="37" t="s">
        <v>87</v>
      </c>
      <c r="E734" s="37" t="s">
        <v>88</v>
      </c>
      <c r="F734" s="37"/>
      <c r="G734" s="37" t="s">
        <v>89</v>
      </c>
      <c r="H734" s="37" t="s">
        <v>90</v>
      </c>
      <c r="I734" s="37" t="s">
        <v>91</v>
      </c>
      <c r="J734" s="37" t="s">
        <v>92</v>
      </c>
      <c r="K734" s="37" t="s">
        <v>93</v>
      </c>
      <c r="L734" s="37" t="s">
        <v>94</v>
      </c>
      <c r="M734" s="37" t="s">
        <v>95</v>
      </c>
      <c r="N734" s="40"/>
      <c r="O734" s="4"/>
      <c r="P734" s="40"/>
    </row>
    <row r="735" spans="1:16">
      <c r="A735" s="5"/>
      <c r="B735" s="39"/>
      <c r="C735" s="37"/>
      <c r="D735" s="37"/>
      <c r="E735" s="37"/>
      <c r="F735" s="37"/>
      <c r="G735" s="37"/>
      <c r="H735" s="37"/>
      <c r="I735" s="37"/>
      <c r="J735" s="37"/>
      <c r="K735" s="37"/>
      <c r="L735" s="37"/>
      <c r="M735" s="37"/>
      <c r="N735" s="40"/>
      <c r="O735" s="4"/>
      <c r="P735" s="40"/>
    </row>
    <row r="736" spans="1:16">
      <c r="A736" s="31" t="s">
        <v>396</v>
      </c>
      <c r="B736" s="37">
        <v>250</v>
      </c>
      <c r="C736" s="37">
        <v>1.2</v>
      </c>
      <c r="D736" s="37">
        <v>4</v>
      </c>
      <c r="E736" s="37">
        <v>2.7</v>
      </c>
      <c r="F736" s="37">
        <v>260</v>
      </c>
      <c r="G736" s="37">
        <v>0.26</v>
      </c>
      <c r="H736" s="37">
        <v>40</v>
      </c>
      <c r="I736" s="37">
        <v>122</v>
      </c>
      <c r="J736" s="37">
        <v>128</v>
      </c>
      <c r="K736" s="37">
        <v>146</v>
      </c>
      <c r="L736" s="37">
        <v>56</v>
      </c>
      <c r="M736" s="37">
        <v>2</v>
      </c>
      <c r="N736" s="4"/>
      <c r="O736" s="46"/>
      <c r="P736" s="47"/>
    </row>
    <row r="737" spans="1:16">
      <c r="A737" s="45" t="s">
        <v>36</v>
      </c>
      <c r="B737" s="37">
        <v>50</v>
      </c>
      <c r="C737" s="37"/>
      <c r="D737" s="37"/>
      <c r="E737" s="37"/>
      <c r="F737" s="37"/>
      <c r="G737" s="37"/>
      <c r="H737" s="37"/>
      <c r="I737" s="37"/>
      <c r="J737" s="37"/>
      <c r="K737" s="37"/>
      <c r="L737" s="37"/>
      <c r="M737" s="37"/>
      <c r="N737" s="4">
        <v>2</v>
      </c>
      <c r="O737" s="46">
        <v>265</v>
      </c>
      <c r="P737" s="47">
        <f>O737*N737</f>
        <v>530</v>
      </c>
    </row>
    <row r="738" spans="1:16">
      <c r="A738" s="45" t="s">
        <v>58</v>
      </c>
      <c r="B738" s="37">
        <v>10</v>
      </c>
      <c r="C738" s="37"/>
      <c r="D738" s="37"/>
      <c r="E738" s="37"/>
      <c r="F738" s="37"/>
      <c r="G738" s="37"/>
      <c r="H738" s="37"/>
      <c r="I738" s="37"/>
      <c r="J738" s="37"/>
      <c r="K738" s="37"/>
      <c r="L738" s="37"/>
      <c r="M738" s="37"/>
      <c r="N738" s="4">
        <v>0.1</v>
      </c>
      <c r="O738" s="46">
        <v>27</v>
      </c>
      <c r="P738" s="47">
        <f>O738*N738</f>
        <v>2.7</v>
      </c>
    </row>
    <row r="739" spans="1:16">
      <c r="A739" s="45" t="s">
        <v>55</v>
      </c>
      <c r="B739" s="37"/>
      <c r="C739" s="37"/>
      <c r="D739" s="37"/>
      <c r="E739" s="37"/>
      <c r="F739" s="37"/>
      <c r="G739" s="37"/>
      <c r="H739" s="37"/>
      <c r="I739" s="37"/>
      <c r="J739" s="37"/>
      <c r="K739" s="37"/>
      <c r="L739" s="37"/>
      <c r="M739" s="37"/>
      <c r="N739" s="4">
        <v>0</v>
      </c>
      <c r="O739" s="46"/>
      <c r="P739" s="47"/>
    </row>
    <row r="740" spans="1:16">
      <c r="A740" s="45" t="s">
        <v>37</v>
      </c>
      <c r="B740" s="37">
        <v>10</v>
      </c>
      <c r="C740" s="37"/>
      <c r="D740" s="37"/>
      <c r="E740" s="37"/>
      <c r="F740" s="37"/>
      <c r="G740" s="37"/>
      <c r="H740" s="37"/>
      <c r="I740" s="37"/>
      <c r="J740" s="37"/>
      <c r="K740" s="37"/>
      <c r="L740" s="37"/>
      <c r="M740" s="37"/>
      <c r="N740" s="4">
        <v>0.1</v>
      </c>
      <c r="O740" s="46">
        <v>80</v>
      </c>
      <c r="P740" s="47">
        <f>O740*N740</f>
        <v>8</v>
      </c>
    </row>
    <row r="741" spans="1:16">
      <c r="A741" s="45" t="s">
        <v>43</v>
      </c>
      <c r="B741" s="37">
        <v>13</v>
      </c>
      <c r="C741" s="37"/>
      <c r="D741" s="37"/>
      <c r="E741" s="37"/>
      <c r="F741" s="37"/>
      <c r="G741" s="37"/>
      <c r="H741" s="37"/>
      <c r="I741" s="37"/>
      <c r="J741" s="37"/>
      <c r="K741" s="37"/>
      <c r="L741" s="37"/>
      <c r="M741" s="37"/>
      <c r="N741" s="4">
        <v>1</v>
      </c>
      <c r="O741" s="46">
        <v>45.97</v>
      </c>
      <c r="P741" s="47">
        <f>O741*N741</f>
        <v>45.97</v>
      </c>
    </row>
    <row r="742" spans="1:16">
      <c r="A742" s="44" t="s">
        <v>34</v>
      </c>
      <c r="B742" s="31">
        <v>30</v>
      </c>
      <c r="C742" s="37">
        <v>0.6</v>
      </c>
      <c r="D742" s="37"/>
      <c r="E742" s="37">
        <v>15.5</v>
      </c>
      <c r="F742" s="37"/>
      <c r="G742" s="37">
        <v>0.04</v>
      </c>
      <c r="H742" s="37"/>
      <c r="I742" s="37">
        <v>0.24</v>
      </c>
      <c r="J742" s="37">
        <v>0.8</v>
      </c>
      <c r="K742" s="37">
        <v>24</v>
      </c>
      <c r="L742" s="37"/>
      <c r="M742" s="37">
        <v>22</v>
      </c>
      <c r="N742" s="5"/>
      <c r="O742" s="5"/>
      <c r="P742" s="5"/>
    </row>
    <row r="743" spans="1:16">
      <c r="A743" s="45" t="s">
        <v>34</v>
      </c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4">
        <v>2</v>
      </c>
      <c r="O743" s="61">
        <v>26</v>
      </c>
      <c r="P743" s="47">
        <f>O743*N743</f>
        <v>52</v>
      </c>
    </row>
    <row r="744" spans="1:16">
      <c r="A744" s="44" t="s">
        <v>108</v>
      </c>
      <c r="B744" s="37">
        <v>200</v>
      </c>
      <c r="C744" s="37">
        <v>0.6</v>
      </c>
      <c r="D744" s="37"/>
      <c r="E744" s="37">
        <v>30.1</v>
      </c>
      <c r="F744" s="37">
        <v>130</v>
      </c>
      <c r="G744" s="37">
        <v>0.04</v>
      </c>
      <c r="H744" s="37"/>
      <c r="I744" s="37">
        <v>0.05</v>
      </c>
      <c r="J744" s="37">
        <v>135</v>
      </c>
      <c r="K744" s="37">
        <v>46</v>
      </c>
      <c r="L744" s="37"/>
      <c r="M744" s="37">
        <v>0.5</v>
      </c>
      <c r="N744" s="40"/>
      <c r="O744" s="40"/>
      <c r="P744" s="47">
        <f>O744*N744</f>
        <v>0</v>
      </c>
    </row>
    <row r="745" spans="1:16">
      <c r="A745" s="45" t="s">
        <v>49</v>
      </c>
      <c r="B745" s="5">
        <v>1.5</v>
      </c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40"/>
      <c r="O745" s="40">
        <v>378</v>
      </c>
      <c r="P745" s="47">
        <f>O745*N745</f>
        <v>0</v>
      </c>
    </row>
    <row r="746" spans="1:16">
      <c r="A746" s="45" t="s">
        <v>31</v>
      </c>
      <c r="B746" s="5">
        <v>20</v>
      </c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40"/>
      <c r="O746" s="40">
        <v>65</v>
      </c>
      <c r="P746" s="47">
        <f>O746*N746</f>
        <v>0</v>
      </c>
    </row>
    <row r="747" spans="1:16">
      <c r="A747" s="93"/>
      <c r="C747" t="s">
        <v>374</v>
      </c>
      <c r="I747" t="s">
        <v>99</v>
      </c>
      <c r="N747" s="30"/>
      <c r="O747" s="30"/>
      <c r="P747" s="101">
        <f>SUM(P737:P746)</f>
        <v>638.67000000000007</v>
      </c>
    </row>
    <row r="748" spans="1:16">
      <c r="C748" s="48" t="s">
        <v>100</v>
      </c>
      <c r="D748" s="48"/>
      <c r="E748" s="51"/>
      <c r="F748" s="48"/>
      <c r="G748" s="48"/>
      <c r="H748" s="48"/>
      <c r="I748" s="48" t="s">
        <v>99</v>
      </c>
      <c r="J748" s="48"/>
      <c r="M748" t="s">
        <v>99</v>
      </c>
      <c r="N748" s="30"/>
      <c r="O748" s="30"/>
      <c r="P748" s="14"/>
    </row>
    <row r="749" spans="1:16" ht="18.75">
      <c r="C749" s="15"/>
      <c r="F749" s="16" t="s">
        <v>67</v>
      </c>
      <c r="G749" s="16"/>
      <c r="H749" s="17"/>
      <c r="I749" s="17"/>
      <c r="K749" s="17"/>
      <c r="P749" s="19"/>
    </row>
    <row r="750" spans="1:16" ht="23.25">
      <c r="C750" s="15"/>
      <c r="D750" s="15"/>
      <c r="E750" s="133" t="s">
        <v>376</v>
      </c>
      <c r="F750" s="16"/>
      <c r="G750" s="16"/>
      <c r="H750" s="16" t="s">
        <v>377</v>
      </c>
      <c r="I750" s="16"/>
      <c r="J750" s="17"/>
      <c r="K750" s="21"/>
    </row>
    <row r="751" spans="1:16" ht="18.75">
      <c r="D751" s="23" t="s">
        <v>70</v>
      </c>
      <c r="E751" s="23"/>
      <c r="F751" s="23"/>
    </row>
    <row r="752" spans="1:16">
      <c r="A752" s="53" t="s">
        <v>399</v>
      </c>
      <c r="L752" s="21"/>
    </row>
    <row r="753" spans="1:17">
      <c r="A753" s="24" t="s">
        <v>149</v>
      </c>
      <c r="C753" s="25"/>
      <c r="D753" s="28"/>
      <c r="E753" s="28" t="s">
        <v>5</v>
      </c>
      <c r="F753" s="27"/>
      <c r="G753" s="21"/>
      <c r="H753" s="21"/>
      <c r="I753" s="21"/>
      <c r="J753" s="21"/>
      <c r="K753" s="21"/>
      <c r="L753" s="21"/>
      <c r="M753" s="21"/>
      <c r="N753" s="21"/>
      <c r="O753" s="21"/>
      <c r="P753" s="19"/>
    </row>
    <row r="754" spans="1:17">
      <c r="A754" s="29" t="s">
        <v>76</v>
      </c>
      <c r="B754" s="20"/>
      <c r="C754" s="20"/>
      <c r="D754" s="27"/>
      <c r="E754" s="27"/>
      <c r="F754" s="27"/>
      <c r="G754" s="21"/>
      <c r="H754" s="21"/>
      <c r="I754" s="21"/>
      <c r="J754" s="21"/>
      <c r="K754" s="21"/>
      <c r="L754" s="21"/>
      <c r="M754" s="21"/>
      <c r="N754" s="21"/>
      <c r="O754" s="21"/>
      <c r="P754" s="19"/>
    </row>
    <row r="755" spans="1:17">
      <c r="A755" s="30"/>
      <c r="B755" s="29"/>
      <c r="C755" s="29"/>
      <c r="D755" s="21"/>
      <c r="E755" s="27"/>
      <c r="F755" s="27"/>
      <c r="G755" s="21"/>
      <c r="H755" s="21"/>
      <c r="I755" s="21"/>
      <c r="J755" s="21"/>
      <c r="K755" s="21"/>
      <c r="L755" s="145"/>
      <c r="M755" s="21"/>
      <c r="N755" s="21"/>
      <c r="O755">
        <v>214</v>
      </c>
      <c r="P755" s="19"/>
    </row>
    <row r="756" spans="1:17">
      <c r="A756" s="31" t="s">
        <v>77</v>
      </c>
      <c r="B756" s="33" t="s">
        <v>78</v>
      </c>
      <c r="C756" s="34"/>
      <c r="D756" s="34" t="s">
        <v>79</v>
      </c>
      <c r="E756" s="34"/>
      <c r="F756" s="34" t="s">
        <v>80</v>
      </c>
      <c r="G756" s="34" t="s">
        <v>81</v>
      </c>
      <c r="H756" s="34"/>
      <c r="I756" s="34"/>
      <c r="J756" s="34"/>
      <c r="K756" s="34" t="s">
        <v>82</v>
      </c>
      <c r="M756" s="34"/>
      <c r="N756" s="35" t="s">
        <v>83</v>
      </c>
      <c r="O756" s="36" t="s">
        <v>3</v>
      </c>
      <c r="P756" s="36" t="s">
        <v>9</v>
      </c>
    </row>
    <row r="757" spans="1:17">
      <c r="A757" s="5"/>
      <c r="B757" s="39" t="s">
        <v>85</v>
      </c>
      <c r="C757" s="37" t="s">
        <v>86</v>
      </c>
      <c r="D757" s="37" t="s">
        <v>87</v>
      </c>
      <c r="E757" s="37" t="s">
        <v>88</v>
      </c>
      <c r="F757" s="37"/>
      <c r="G757" s="37" t="s">
        <v>89</v>
      </c>
      <c r="H757" s="37" t="s">
        <v>90</v>
      </c>
      <c r="I757" s="37" t="s">
        <v>91</v>
      </c>
      <c r="J757" s="37" t="s">
        <v>92</v>
      </c>
      <c r="K757" s="37" t="s">
        <v>93</v>
      </c>
      <c r="L757" s="37" t="s">
        <v>94</v>
      </c>
      <c r="M757" s="37" t="s">
        <v>95</v>
      </c>
      <c r="N757" s="40"/>
      <c r="O757" s="4"/>
      <c r="P757" s="40"/>
    </row>
    <row r="758" spans="1:17">
      <c r="A758" s="5"/>
      <c r="B758" s="39"/>
      <c r="C758" s="37"/>
      <c r="D758" s="37"/>
      <c r="E758" s="37"/>
      <c r="F758" s="37"/>
      <c r="G758" s="37"/>
      <c r="H758" s="37"/>
      <c r="I758" s="37"/>
      <c r="J758" s="37"/>
      <c r="K758" s="37"/>
      <c r="L758" s="37"/>
      <c r="M758" s="37"/>
      <c r="N758" s="40"/>
      <c r="O758" s="4"/>
      <c r="P758" s="40"/>
    </row>
    <row r="759" spans="1:17">
      <c r="A759" s="31" t="s">
        <v>400</v>
      </c>
      <c r="B759" s="37">
        <v>250</v>
      </c>
      <c r="C759" s="37">
        <v>1.2</v>
      </c>
      <c r="D759" s="37">
        <v>4</v>
      </c>
      <c r="E759" s="37">
        <v>2.7</v>
      </c>
      <c r="F759" s="37">
        <v>260</v>
      </c>
      <c r="G759" s="37">
        <v>0.26</v>
      </c>
      <c r="H759" s="37">
        <v>40</v>
      </c>
      <c r="I759" s="37">
        <v>122</v>
      </c>
      <c r="J759" s="37">
        <v>128</v>
      </c>
      <c r="K759" s="37">
        <v>146</v>
      </c>
      <c r="L759" s="37">
        <v>56</v>
      </c>
      <c r="M759" s="37">
        <v>2</v>
      </c>
      <c r="N759" s="4"/>
      <c r="O759" s="46"/>
      <c r="P759" s="47"/>
    </row>
    <row r="760" spans="1:17">
      <c r="A760" s="45" t="s">
        <v>43</v>
      </c>
      <c r="B760" s="37">
        <v>50</v>
      </c>
      <c r="C760" s="37"/>
      <c r="D760" s="37"/>
      <c r="E760" s="37"/>
      <c r="F760" s="37"/>
      <c r="G760" s="37"/>
      <c r="H760" s="37"/>
      <c r="I760" s="37"/>
      <c r="J760" s="37"/>
      <c r="K760" s="37"/>
      <c r="L760" s="37"/>
      <c r="M760" s="37"/>
      <c r="N760" s="4">
        <v>10.7</v>
      </c>
      <c r="O760" s="46">
        <v>45.97</v>
      </c>
      <c r="P760" s="47">
        <f t="shared" ref="P760:P778" si="28">O760*N760</f>
        <v>491.87899999999996</v>
      </c>
    </row>
    <row r="761" spans="1:17">
      <c r="A761" s="45" t="s">
        <v>135</v>
      </c>
      <c r="B761" s="37">
        <v>100</v>
      </c>
      <c r="C761" s="37"/>
      <c r="D761" s="37"/>
      <c r="E761" s="37"/>
      <c r="F761" s="37"/>
      <c r="G761" s="37"/>
      <c r="H761" s="37"/>
      <c r="I761" s="37"/>
      <c r="J761" s="37"/>
      <c r="K761" s="37"/>
      <c r="L761" s="37"/>
      <c r="M761" s="37"/>
      <c r="N761" s="4">
        <v>21.5</v>
      </c>
      <c r="O761" s="46">
        <v>310</v>
      </c>
      <c r="P761" s="47">
        <f t="shared" si="28"/>
        <v>6665</v>
      </c>
    </row>
    <row r="762" spans="1:17">
      <c r="A762" s="45" t="s">
        <v>58</v>
      </c>
      <c r="B762" s="37">
        <v>10</v>
      </c>
      <c r="C762" s="37"/>
      <c r="D762" s="37"/>
      <c r="E762" s="37"/>
      <c r="F762" s="37"/>
      <c r="G762" s="37"/>
      <c r="H762" s="37"/>
      <c r="I762" s="37"/>
      <c r="J762" s="37"/>
      <c r="K762" s="37"/>
      <c r="L762" s="37"/>
      <c r="M762" s="37"/>
      <c r="N762" s="4">
        <v>1.8</v>
      </c>
      <c r="O762" s="46">
        <v>27</v>
      </c>
      <c r="P762" s="47">
        <f t="shared" si="28"/>
        <v>48.6</v>
      </c>
    </row>
    <row r="763" spans="1:17">
      <c r="A763" s="45" t="s">
        <v>37</v>
      </c>
      <c r="B763" s="37">
        <v>10</v>
      </c>
      <c r="C763" s="37"/>
      <c r="D763" s="37"/>
      <c r="E763" s="37"/>
      <c r="F763" s="37"/>
      <c r="G763" s="37"/>
      <c r="H763" s="37"/>
      <c r="I763" s="37"/>
      <c r="J763" s="37"/>
      <c r="K763" s="37"/>
      <c r="L763" s="37"/>
      <c r="M763" s="37"/>
      <c r="N763" s="4">
        <v>2.1</v>
      </c>
      <c r="O763" s="46">
        <v>80</v>
      </c>
      <c r="P763" s="47">
        <f t="shared" si="28"/>
        <v>168</v>
      </c>
    </row>
    <row r="764" spans="1:17">
      <c r="A764" s="45" t="s">
        <v>12</v>
      </c>
      <c r="B764" s="37"/>
      <c r="C764" s="37"/>
      <c r="D764" s="37"/>
      <c r="E764" s="37"/>
      <c r="F764" s="37"/>
      <c r="G764" s="37"/>
      <c r="H764" s="37"/>
      <c r="I764" s="37"/>
      <c r="J764" s="37"/>
      <c r="K764" s="37"/>
      <c r="L764" s="37"/>
      <c r="M764" s="37"/>
      <c r="N764" s="4">
        <v>1.5</v>
      </c>
      <c r="O764" s="46">
        <v>30</v>
      </c>
      <c r="P764" s="47">
        <f t="shared" si="28"/>
        <v>45</v>
      </c>
    </row>
    <row r="765" spans="1:17">
      <c r="A765" s="45" t="s">
        <v>13</v>
      </c>
      <c r="B765" s="37"/>
      <c r="C765" s="37"/>
      <c r="D765" s="37"/>
      <c r="E765" s="37"/>
      <c r="F765" s="37"/>
      <c r="G765" s="37"/>
      <c r="H765" s="37"/>
      <c r="I765" s="37"/>
      <c r="J765" s="37"/>
      <c r="K765" s="37"/>
      <c r="L765" s="37"/>
      <c r="M765" s="37"/>
      <c r="N765" s="4">
        <v>1.2</v>
      </c>
      <c r="O765" s="46">
        <v>116.94</v>
      </c>
      <c r="P765" s="47">
        <f t="shared" si="28"/>
        <v>140.328</v>
      </c>
    </row>
    <row r="766" spans="1:17">
      <c r="A766" s="31" t="s">
        <v>401</v>
      </c>
      <c r="B766" s="37"/>
      <c r="C766" s="37"/>
      <c r="D766" s="37"/>
      <c r="E766" s="37"/>
      <c r="F766" s="37"/>
      <c r="G766" s="37"/>
      <c r="H766" s="37"/>
      <c r="I766" s="37"/>
      <c r="J766" s="37"/>
      <c r="K766" s="37"/>
      <c r="L766" s="37"/>
      <c r="M766" s="37"/>
      <c r="N766" s="4"/>
      <c r="O766" s="46"/>
      <c r="P766" s="47">
        <f t="shared" si="28"/>
        <v>0</v>
      </c>
    </row>
    <row r="767" spans="1:17">
      <c r="A767" s="45" t="s">
        <v>133</v>
      </c>
      <c r="B767" s="37">
        <v>42</v>
      </c>
      <c r="C767" s="37"/>
      <c r="D767" s="37"/>
      <c r="E767" s="37"/>
      <c r="F767" s="37"/>
      <c r="G767" s="37"/>
      <c r="H767" s="37"/>
      <c r="I767" s="37"/>
      <c r="J767" s="37"/>
      <c r="K767" s="37"/>
      <c r="L767" s="37"/>
      <c r="M767" s="37"/>
      <c r="N767" s="4">
        <v>9.1850000000000005</v>
      </c>
      <c r="O767" s="46">
        <v>205</v>
      </c>
      <c r="P767" s="47">
        <f t="shared" si="28"/>
        <v>1882.9250000000002</v>
      </c>
      <c r="Q767">
        <f>N767/O755</f>
        <v>4.2920560747663553E-2</v>
      </c>
    </row>
    <row r="768" spans="1:17">
      <c r="A768" s="45" t="s">
        <v>58</v>
      </c>
      <c r="B768" s="37">
        <v>10</v>
      </c>
      <c r="C768" s="37"/>
      <c r="D768" s="37"/>
      <c r="E768" s="37"/>
      <c r="F768" s="37"/>
      <c r="G768" s="37"/>
      <c r="H768" s="37"/>
      <c r="I768" s="37"/>
      <c r="J768" s="37"/>
      <c r="K768" s="37"/>
      <c r="L768" s="37"/>
      <c r="M768" s="37"/>
      <c r="N768" s="4">
        <v>0.3</v>
      </c>
      <c r="O768" s="46">
        <v>27</v>
      </c>
      <c r="P768" s="47">
        <f t="shared" si="28"/>
        <v>8.1</v>
      </c>
    </row>
    <row r="769" spans="1:16">
      <c r="A769" s="45" t="s">
        <v>13</v>
      </c>
      <c r="B769" s="37"/>
      <c r="C769" s="37"/>
      <c r="D769" s="37"/>
      <c r="E769" s="37"/>
      <c r="F769" s="37"/>
      <c r="G769" s="37"/>
      <c r="H769" s="37"/>
      <c r="I769" s="37"/>
      <c r="J769" s="37"/>
      <c r="K769" s="37"/>
      <c r="L769" s="37"/>
      <c r="M769" s="37"/>
      <c r="N769" s="4">
        <v>0.3</v>
      </c>
      <c r="O769" s="46">
        <v>116.94</v>
      </c>
      <c r="P769" s="47">
        <f t="shared" si="28"/>
        <v>35.082000000000001</v>
      </c>
    </row>
    <row r="770" spans="1:16">
      <c r="A770" s="44" t="s">
        <v>34</v>
      </c>
      <c r="B770" s="31">
        <v>30</v>
      </c>
      <c r="C770" s="37">
        <v>0.6</v>
      </c>
      <c r="D770" s="37"/>
      <c r="E770" s="37">
        <v>15.5</v>
      </c>
      <c r="F770" s="37"/>
      <c r="G770" s="37">
        <v>0.04</v>
      </c>
      <c r="H770" s="37"/>
      <c r="I770" s="37">
        <v>0.24</v>
      </c>
      <c r="J770" s="37">
        <v>0.8</v>
      </c>
      <c r="K770" s="37">
        <v>24</v>
      </c>
      <c r="L770" s="37"/>
      <c r="M770" s="37">
        <v>22</v>
      </c>
      <c r="N770" s="5"/>
      <c r="O770" s="5"/>
      <c r="P770" s="47">
        <f t="shared" si="28"/>
        <v>0</v>
      </c>
    </row>
    <row r="771" spans="1:16">
      <c r="A771" s="45" t="s">
        <v>34</v>
      </c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4">
        <v>13</v>
      </c>
      <c r="O771" s="61">
        <v>26</v>
      </c>
      <c r="P771" s="47">
        <f t="shared" si="28"/>
        <v>338</v>
      </c>
    </row>
    <row r="772" spans="1:16">
      <c r="A772" s="44" t="s">
        <v>117</v>
      </c>
      <c r="B772" s="37">
        <v>200</v>
      </c>
      <c r="C772" s="37">
        <v>0.6</v>
      </c>
      <c r="D772" s="37"/>
      <c r="E772" s="37">
        <v>30.1</v>
      </c>
      <c r="F772" s="37">
        <v>130</v>
      </c>
      <c r="G772" s="37">
        <v>0.04</v>
      </c>
      <c r="H772" s="37"/>
      <c r="I772" s="37">
        <v>0.05</v>
      </c>
      <c r="J772" s="37">
        <v>135</v>
      </c>
      <c r="K772" s="37">
        <v>46</v>
      </c>
      <c r="L772" s="37"/>
      <c r="M772" s="37">
        <v>0.5</v>
      </c>
      <c r="N772" s="40"/>
      <c r="O772" s="40"/>
      <c r="P772" s="47">
        <f t="shared" si="28"/>
        <v>0</v>
      </c>
    </row>
    <row r="773" spans="1:16">
      <c r="A773" s="45" t="s">
        <v>15</v>
      </c>
      <c r="B773" s="5">
        <v>15</v>
      </c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40">
        <v>4.2</v>
      </c>
      <c r="O773" s="40">
        <v>65</v>
      </c>
      <c r="P773" s="47">
        <f t="shared" si="28"/>
        <v>273</v>
      </c>
    </row>
    <row r="774" spans="1:16">
      <c r="A774" s="45" t="s">
        <v>49</v>
      </c>
      <c r="B774" s="5">
        <v>1.5</v>
      </c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40"/>
      <c r="O774" s="40">
        <v>378</v>
      </c>
      <c r="P774" s="47">
        <f t="shared" si="28"/>
        <v>0</v>
      </c>
    </row>
    <row r="775" spans="1:16">
      <c r="A775" s="45" t="s">
        <v>106</v>
      </c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40">
        <v>39</v>
      </c>
      <c r="O775" s="40">
        <v>125</v>
      </c>
      <c r="P775" s="47">
        <f t="shared" si="28"/>
        <v>4875</v>
      </c>
    </row>
    <row r="776" spans="1:16">
      <c r="A776" s="45" t="s">
        <v>97</v>
      </c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40">
        <v>41.1</v>
      </c>
      <c r="O776" s="40">
        <v>160</v>
      </c>
      <c r="P776" s="47">
        <f t="shared" si="28"/>
        <v>6576</v>
      </c>
    </row>
    <row r="777" spans="1:16">
      <c r="A777" s="45" t="s">
        <v>118</v>
      </c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40">
        <v>214</v>
      </c>
      <c r="O777" s="40">
        <v>52</v>
      </c>
      <c r="P777" s="47">
        <f t="shared" si="28"/>
        <v>11128</v>
      </c>
    </row>
    <row r="778" spans="1:16">
      <c r="A778" s="45" t="s">
        <v>206</v>
      </c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40">
        <v>22.5</v>
      </c>
      <c r="O778" s="40">
        <v>432</v>
      </c>
      <c r="P778" s="47">
        <f t="shared" si="28"/>
        <v>9720</v>
      </c>
    </row>
    <row r="779" spans="1:16">
      <c r="A779" s="93"/>
      <c r="C779" t="s">
        <v>374</v>
      </c>
      <c r="I779" t="s">
        <v>99</v>
      </c>
      <c r="N779" s="30"/>
      <c r="O779" s="30"/>
      <c r="P779" s="101">
        <f>SUM(P760:P778)</f>
        <v>42394.914000000004</v>
      </c>
    </row>
    <row r="780" spans="1:16">
      <c r="C780" s="48" t="s">
        <v>100</v>
      </c>
      <c r="D780" s="48"/>
      <c r="E780" s="51"/>
      <c r="F780" s="48"/>
      <c r="G780" s="48"/>
      <c r="H780" s="48"/>
      <c r="I780" s="48" t="s">
        <v>99</v>
      </c>
      <c r="J780" s="48"/>
      <c r="M780" t="s">
        <v>99</v>
      </c>
      <c r="N780" s="30"/>
      <c r="O780" s="30"/>
      <c r="P780" s="99">
        <f>SUM(P779/O755)</f>
        <v>198.10707476635517</v>
      </c>
    </row>
    <row r="781" spans="1:16" ht="18.75">
      <c r="C781" s="15"/>
      <c r="F781" s="16" t="s">
        <v>67</v>
      </c>
      <c r="G781" s="16"/>
      <c r="H781" s="17"/>
      <c r="I781" s="17"/>
      <c r="K781" s="17"/>
      <c r="P781" s="19"/>
    </row>
    <row r="782" spans="1:16" ht="23.25">
      <c r="C782" s="15"/>
      <c r="D782" s="15"/>
      <c r="E782" s="133" t="s">
        <v>376</v>
      </c>
      <c r="F782" s="16"/>
      <c r="G782" s="16"/>
      <c r="H782" s="16" t="s">
        <v>377</v>
      </c>
      <c r="I782" s="16"/>
      <c r="J782" s="17"/>
      <c r="K782" s="21"/>
    </row>
    <row r="783" spans="1:16" ht="18.75">
      <c r="D783" s="23" t="s">
        <v>70</v>
      </c>
      <c r="E783" s="23"/>
      <c r="F783" s="23"/>
    </row>
    <row r="784" spans="1:16">
      <c r="A784" s="53" t="s">
        <v>399</v>
      </c>
      <c r="L784" s="21"/>
    </row>
    <row r="785" spans="1:16">
      <c r="A785" s="24" t="s">
        <v>149</v>
      </c>
      <c r="C785" s="25"/>
      <c r="D785" s="28"/>
      <c r="E785" s="28" t="s">
        <v>6</v>
      </c>
      <c r="F785" s="27"/>
      <c r="G785" s="21"/>
      <c r="H785" s="21"/>
      <c r="I785" s="21"/>
      <c r="J785" s="21"/>
      <c r="K785" s="21"/>
      <c r="L785" s="21"/>
      <c r="M785" s="21"/>
      <c r="N785" s="21"/>
      <c r="O785" s="21"/>
      <c r="P785" s="19"/>
    </row>
    <row r="786" spans="1:16">
      <c r="A786" s="29" t="s">
        <v>76</v>
      </c>
      <c r="B786" s="20"/>
      <c r="C786" s="20"/>
      <c r="D786" s="27"/>
      <c r="E786" s="27"/>
      <c r="F786" s="27"/>
      <c r="G786" s="21"/>
      <c r="H786" s="21"/>
      <c r="I786" s="21"/>
      <c r="J786" s="21"/>
      <c r="K786" s="21"/>
      <c r="L786" s="21"/>
      <c r="M786" s="21"/>
      <c r="N786" s="21"/>
      <c r="O786" s="21"/>
      <c r="P786" s="19"/>
    </row>
    <row r="787" spans="1:16">
      <c r="A787" s="30"/>
      <c r="B787" s="29"/>
      <c r="C787" s="29"/>
      <c r="D787" s="21"/>
      <c r="E787" s="27"/>
      <c r="F787" s="27"/>
      <c r="G787" s="21"/>
      <c r="H787" s="21"/>
      <c r="I787" s="21"/>
      <c r="J787" s="21"/>
      <c r="K787" s="21"/>
      <c r="L787" s="145"/>
      <c r="M787" s="21"/>
      <c r="N787" s="21"/>
      <c r="O787">
        <v>135</v>
      </c>
      <c r="P787" s="19"/>
    </row>
    <row r="788" spans="1:16">
      <c r="A788" s="31" t="s">
        <v>77</v>
      </c>
      <c r="B788" s="33" t="s">
        <v>78</v>
      </c>
      <c r="C788" s="34"/>
      <c r="D788" s="34" t="s">
        <v>79</v>
      </c>
      <c r="E788" s="34"/>
      <c r="F788" s="34" t="s">
        <v>80</v>
      </c>
      <c r="G788" s="34" t="s">
        <v>81</v>
      </c>
      <c r="H788" s="34"/>
      <c r="I788" s="34"/>
      <c r="J788" s="34"/>
      <c r="K788" s="34" t="s">
        <v>82</v>
      </c>
      <c r="M788" s="34"/>
      <c r="N788" s="35" t="s">
        <v>83</v>
      </c>
      <c r="O788" s="36" t="s">
        <v>3</v>
      </c>
      <c r="P788" s="36" t="s">
        <v>9</v>
      </c>
    </row>
    <row r="789" spans="1:16">
      <c r="A789" s="5"/>
      <c r="B789" s="39" t="s">
        <v>85</v>
      </c>
      <c r="C789" s="37" t="s">
        <v>86</v>
      </c>
      <c r="D789" s="37" t="s">
        <v>87</v>
      </c>
      <c r="E789" s="37" t="s">
        <v>88</v>
      </c>
      <c r="F789" s="37"/>
      <c r="G789" s="37" t="s">
        <v>89</v>
      </c>
      <c r="H789" s="37" t="s">
        <v>90</v>
      </c>
      <c r="I789" s="37" t="s">
        <v>91</v>
      </c>
      <c r="J789" s="37" t="s">
        <v>92</v>
      </c>
      <c r="K789" s="37" t="s">
        <v>93</v>
      </c>
      <c r="L789" s="37" t="s">
        <v>94</v>
      </c>
      <c r="M789" s="37" t="s">
        <v>95</v>
      </c>
      <c r="N789" s="40"/>
      <c r="O789" s="4"/>
      <c r="P789" s="40"/>
    </row>
    <row r="790" spans="1:16">
      <c r="A790" s="5"/>
      <c r="B790" s="39"/>
      <c r="C790" s="37"/>
      <c r="D790" s="37"/>
      <c r="E790" s="37"/>
      <c r="F790" s="37"/>
      <c r="G790" s="37"/>
      <c r="H790" s="37"/>
      <c r="I790" s="37"/>
      <c r="J790" s="37"/>
      <c r="K790" s="37"/>
      <c r="L790" s="37"/>
      <c r="M790" s="37"/>
      <c r="N790" s="40"/>
      <c r="O790" s="4"/>
      <c r="P790" s="40"/>
    </row>
    <row r="791" spans="1:16">
      <c r="A791" s="31" t="s">
        <v>402</v>
      </c>
      <c r="B791" s="37">
        <v>250</v>
      </c>
      <c r="C791" s="37">
        <v>1.2</v>
      </c>
      <c r="D791" s="37">
        <v>4</v>
      </c>
      <c r="E791" s="37">
        <v>2.7</v>
      </c>
      <c r="F791" s="37">
        <v>260</v>
      </c>
      <c r="G791" s="37">
        <v>0.26</v>
      </c>
      <c r="H791" s="37">
        <v>40</v>
      </c>
      <c r="I791" s="37">
        <v>122</v>
      </c>
      <c r="J791" s="37">
        <v>128</v>
      </c>
      <c r="K791" s="37">
        <v>146</v>
      </c>
      <c r="L791" s="37">
        <v>56</v>
      </c>
      <c r="M791" s="37">
        <v>2</v>
      </c>
      <c r="N791" s="4"/>
      <c r="O791" s="46"/>
      <c r="P791" s="47"/>
    </row>
    <row r="792" spans="1:16">
      <c r="A792" s="45" t="s">
        <v>135</v>
      </c>
      <c r="B792" s="37">
        <v>100</v>
      </c>
      <c r="C792" s="37"/>
      <c r="D792" s="37"/>
      <c r="E792" s="37"/>
      <c r="F792" s="37"/>
      <c r="G792" s="37"/>
      <c r="H792" s="37"/>
      <c r="I792" s="37"/>
      <c r="J792" s="37"/>
      <c r="K792" s="37"/>
      <c r="L792" s="37"/>
      <c r="M792" s="37"/>
      <c r="N792" s="4">
        <v>13.5</v>
      </c>
      <c r="O792" s="46">
        <v>310</v>
      </c>
      <c r="P792" s="47">
        <f t="shared" ref="P792:P808" si="29">O792*N792</f>
        <v>4185</v>
      </c>
    </row>
    <row r="793" spans="1:16">
      <c r="A793" s="45" t="s">
        <v>58</v>
      </c>
      <c r="B793" s="37">
        <v>10</v>
      </c>
      <c r="C793" s="37"/>
      <c r="D793" s="37"/>
      <c r="E793" s="37"/>
      <c r="F793" s="37"/>
      <c r="G793" s="37"/>
      <c r="H793" s="37"/>
      <c r="I793" s="37"/>
      <c r="J793" s="37"/>
      <c r="K793" s="37"/>
      <c r="L793" s="37"/>
      <c r="M793" s="37"/>
      <c r="N793" s="4">
        <v>1</v>
      </c>
      <c r="O793" s="46">
        <v>27</v>
      </c>
      <c r="P793" s="47">
        <f t="shared" si="29"/>
        <v>27</v>
      </c>
    </row>
    <row r="794" spans="1:16">
      <c r="A794" s="45" t="s">
        <v>37</v>
      </c>
      <c r="B794" s="37">
        <v>10</v>
      </c>
      <c r="C794" s="37"/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4">
        <v>0.53</v>
      </c>
      <c r="O794" s="46">
        <v>80</v>
      </c>
      <c r="P794" s="47">
        <f t="shared" si="29"/>
        <v>42.400000000000006</v>
      </c>
    </row>
    <row r="795" spans="1:16">
      <c r="A795" s="45" t="s">
        <v>403</v>
      </c>
      <c r="B795" s="37"/>
      <c r="C795" s="37"/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4">
        <v>6.8</v>
      </c>
      <c r="O795" s="46">
        <v>47.87</v>
      </c>
      <c r="P795" s="47">
        <f t="shared" si="29"/>
        <v>325.51599999999996</v>
      </c>
    </row>
    <row r="796" spans="1:16">
      <c r="A796" s="45" t="s">
        <v>14</v>
      </c>
      <c r="B796" s="37"/>
      <c r="C796" s="37"/>
      <c r="D796" s="37"/>
      <c r="E796" s="37"/>
      <c r="F796" s="37"/>
      <c r="G796" s="37"/>
      <c r="H796" s="37"/>
      <c r="I796" s="37"/>
      <c r="J796" s="37"/>
      <c r="K796" s="37"/>
      <c r="L796" s="37"/>
      <c r="M796" s="37"/>
      <c r="N796" s="4">
        <v>1</v>
      </c>
      <c r="O796" s="46">
        <v>131.12</v>
      </c>
      <c r="P796" s="47">
        <f t="shared" si="29"/>
        <v>131.12</v>
      </c>
    </row>
    <row r="797" spans="1:16">
      <c r="A797" s="45" t="s">
        <v>10</v>
      </c>
      <c r="B797" s="37">
        <v>1</v>
      </c>
      <c r="C797" s="37"/>
      <c r="D797" s="37"/>
      <c r="E797" s="37"/>
      <c r="F797" s="37"/>
      <c r="G797" s="37"/>
      <c r="H797" s="37"/>
      <c r="I797" s="37"/>
      <c r="J797" s="37"/>
      <c r="K797" s="37"/>
      <c r="L797" s="37"/>
      <c r="M797" s="37"/>
      <c r="N797" s="4">
        <v>1</v>
      </c>
      <c r="O797" s="46">
        <v>65</v>
      </c>
      <c r="P797" s="47">
        <f t="shared" si="29"/>
        <v>65</v>
      </c>
    </row>
    <row r="798" spans="1:16">
      <c r="A798" s="45" t="s">
        <v>12</v>
      </c>
      <c r="B798" s="37"/>
      <c r="C798" s="37"/>
      <c r="D798" s="37"/>
      <c r="E798" s="37"/>
      <c r="F798" s="37"/>
      <c r="G798" s="37"/>
      <c r="H798" s="37"/>
      <c r="I798" s="37"/>
      <c r="J798" s="37"/>
      <c r="K798" s="37"/>
      <c r="L798" s="37"/>
      <c r="M798" s="37"/>
      <c r="N798" s="4">
        <v>1</v>
      </c>
      <c r="O798" s="46">
        <v>30</v>
      </c>
      <c r="P798" s="47">
        <f t="shared" si="29"/>
        <v>30</v>
      </c>
    </row>
    <row r="799" spans="1:16">
      <c r="A799" s="45" t="s">
        <v>13</v>
      </c>
      <c r="B799" s="37"/>
      <c r="C799" s="37"/>
      <c r="D799" s="37"/>
      <c r="E799" s="37"/>
      <c r="F799" s="37"/>
      <c r="G799" s="37"/>
      <c r="H799" s="37"/>
      <c r="I799" s="37"/>
      <c r="J799" s="37"/>
      <c r="K799" s="37"/>
      <c r="L799" s="37"/>
      <c r="M799" s="37"/>
      <c r="N799" s="4">
        <v>1.2</v>
      </c>
      <c r="O799" s="46">
        <v>116.94</v>
      </c>
      <c r="P799" s="47">
        <f t="shared" si="29"/>
        <v>140.328</v>
      </c>
    </row>
    <row r="800" spans="1:16">
      <c r="A800" s="31" t="s">
        <v>404</v>
      </c>
      <c r="B800" s="37"/>
      <c r="C800" s="37"/>
      <c r="D800" s="37"/>
      <c r="E800" s="37"/>
      <c r="F800" s="37"/>
      <c r="G800" s="37"/>
      <c r="H800" s="37"/>
      <c r="I800" s="37"/>
      <c r="J800" s="37"/>
      <c r="K800" s="37"/>
      <c r="L800" s="37"/>
      <c r="M800" s="37"/>
      <c r="N800" s="4"/>
      <c r="O800" s="46"/>
      <c r="P800" s="47">
        <f t="shared" si="29"/>
        <v>0</v>
      </c>
    </row>
    <row r="801" spans="1:16">
      <c r="A801" s="45" t="s">
        <v>380</v>
      </c>
      <c r="B801" s="37"/>
      <c r="C801" s="37"/>
      <c r="D801" s="37"/>
      <c r="E801" s="37"/>
      <c r="F801" s="37"/>
      <c r="G801" s="37"/>
      <c r="H801" s="37"/>
      <c r="I801" s="37"/>
      <c r="J801" s="37"/>
      <c r="K801" s="37"/>
      <c r="L801" s="37"/>
      <c r="M801" s="37"/>
      <c r="N801" s="4">
        <v>4</v>
      </c>
      <c r="O801" s="46">
        <v>53</v>
      </c>
      <c r="P801" s="47">
        <f t="shared" si="29"/>
        <v>212</v>
      </c>
    </row>
    <row r="802" spans="1:16">
      <c r="A802" s="45" t="s">
        <v>58</v>
      </c>
      <c r="B802" s="37"/>
      <c r="C802" s="37"/>
      <c r="D802" s="37"/>
      <c r="E802" s="37"/>
      <c r="F802" s="37"/>
      <c r="G802" s="37"/>
      <c r="H802" s="37"/>
      <c r="I802" s="37"/>
      <c r="J802" s="37"/>
      <c r="K802" s="37"/>
      <c r="L802" s="37"/>
      <c r="M802" s="37"/>
      <c r="N802" s="4">
        <v>0.3</v>
      </c>
      <c r="O802" s="46">
        <v>27</v>
      </c>
      <c r="P802" s="47">
        <f t="shared" si="29"/>
        <v>8.1</v>
      </c>
    </row>
    <row r="803" spans="1:16">
      <c r="A803" s="45" t="s">
        <v>13</v>
      </c>
      <c r="B803" s="37"/>
      <c r="C803" s="37"/>
      <c r="D803" s="37"/>
      <c r="E803" s="37"/>
      <c r="F803" s="37"/>
      <c r="G803" s="37"/>
      <c r="H803" s="37"/>
      <c r="I803" s="37"/>
      <c r="J803" s="37"/>
      <c r="K803" s="37"/>
      <c r="L803" s="37"/>
      <c r="M803" s="37"/>
      <c r="N803" s="4">
        <v>0.3</v>
      </c>
      <c r="O803" s="46">
        <v>116.94</v>
      </c>
      <c r="P803" s="47">
        <f t="shared" si="29"/>
        <v>35.082000000000001</v>
      </c>
    </row>
    <row r="804" spans="1:16">
      <c r="A804" s="44" t="s">
        <v>34</v>
      </c>
      <c r="B804" s="31">
        <v>30</v>
      </c>
      <c r="C804" s="37">
        <v>0.6</v>
      </c>
      <c r="D804" s="37"/>
      <c r="E804" s="37">
        <v>15.5</v>
      </c>
      <c r="F804" s="37"/>
      <c r="G804" s="37">
        <v>0.04</v>
      </c>
      <c r="H804" s="37"/>
      <c r="I804" s="37">
        <v>0.24</v>
      </c>
      <c r="J804" s="37">
        <v>0.8</v>
      </c>
      <c r="K804" s="37">
        <v>24</v>
      </c>
      <c r="L804" s="37"/>
      <c r="M804" s="37">
        <v>22</v>
      </c>
      <c r="N804" s="5"/>
      <c r="O804" s="5"/>
      <c r="P804" s="47">
        <f t="shared" si="29"/>
        <v>0</v>
      </c>
    </row>
    <row r="805" spans="1:16">
      <c r="A805" s="45" t="s">
        <v>34</v>
      </c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4">
        <v>5</v>
      </c>
      <c r="O805" s="61">
        <v>26</v>
      </c>
      <c r="P805" s="47">
        <f t="shared" si="29"/>
        <v>130</v>
      </c>
    </row>
    <row r="806" spans="1:16">
      <c r="A806" s="44" t="s">
        <v>112</v>
      </c>
      <c r="B806" s="37">
        <v>200</v>
      </c>
      <c r="C806" s="37">
        <v>0.6</v>
      </c>
      <c r="D806" s="37"/>
      <c r="E806" s="37">
        <v>30.1</v>
      </c>
      <c r="F806" s="37">
        <v>130</v>
      </c>
      <c r="G806" s="37">
        <v>0.04</v>
      </c>
      <c r="H806" s="37"/>
      <c r="I806" s="37">
        <v>0.05</v>
      </c>
      <c r="J806" s="37">
        <v>135</v>
      </c>
      <c r="K806" s="37">
        <v>46</v>
      </c>
      <c r="L806" s="37"/>
      <c r="M806" s="37">
        <v>0.5</v>
      </c>
      <c r="N806" s="40"/>
      <c r="O806" s="40"/>
      <c r="P806" s="47">
        <f t="shared" si="29"/>
        <v>0</v>
      </c>
    </row>
    <row r="807" spans="1:16">
      <c r="A807" s="45" t="s">
        <v>15</v>
      </c>
      <c r="B807" s="5">
        <v>20</v>
      </c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40">
        <v>2.7</v>
      </c>
      <c r="O807" s="40">
        <v>65</v>
      </c>
      <c r="P807" s="47">
        <f t="shared" si="29"/>
        <v>175.5</v>
      </c>
    </row>
    <row r="808" spans="1:16">
      <c r="A808" s="45" t="s">
        <v>113</v>
      </c>
      <c r="B808" s="5">
        <v>20</v>
      </c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40">
        <v>2.9</v>
      </c>
      <c r="O808" s="40">
        <v>196</v>
      </c>
      <c r="P808" s="47">
        <f t="shared" si="29"/>
        <v>568.4</v>
      </c>
    </row>
    <row r="809" spans="1:16">
      <c r="A809" s="93"/>
      <c r="C809" t="s">
        <v>374</v>
      </c>
      <c r="I809" t="s">
        <v>99</v>
      </c>
      <c r="N809" s="30"/>
      <c r="O809" s="30"/>
      <c r="P809" s="101">
        <f>SUM(P792:P808)</f>
        <v>6075.4459999999999</v>
      </c>
    </row>
    <row r="810" spans="1:16">
      <c r="C810" s="48" t="s">
        <v>100</v>
      </c>
      <c r="D810" s="48"/>
      <c r="E810" s="51"/>
      <c r="F810" s="48"/>
      <c r="G810" s="48"/>
      <c r="H810" s="48"/>
      <c r="I810" s="48" t="s">
        <v>99</v>
      </c>
      <c r="J810" s="48"/>
      <c r="M810" t="s">
        <v>99</v>
      </c>
      <c r="N810" s="30"/>
      <c r="O810" s="30"/>
      <c r="P810" s="14"/>
    </row>
    <row r="811" spans="1:16" ht="18.75">
      <c r="C811" s="15"/>
      <c r="F811" s="16" t="s">
        <v>67</v>
      </c>
      <c r="G811" s="16"/>
      <c r="H811" s="17"/>
      <c r="I811" s="17"/>
      <c r="K811" s="17"/>
      <c r="P811" s="19"/>
    </row>
    <row r="812" spans="1:16" ht="23.25">
      <c r="C812" s="15"/>
      <c r="D812" s="15"/>
      <c r="E812" s="133" t="s">
        <v>376</v>
      </c>
      <c r="F812" s="16"/>
      <c r="G812" s="16"/>
      <c r="H812" s="16" t="s">
        <v>377</v>
      </c>
      <c r="I812" s="16"/>
      <c r="J812" s="17"/>
      <c r="K812" s="21"/>
    </row>
    <row r="813" spans="1:16" ht="18.75">
      <c r="D813" s="23" t="s">
        <v>70</v>
      </c>
      <c r="E813" s="23"/>
      <c r="F813" s="23"/>
    </row>
    <row r="814" spans="1:16">
      <c r="A814" s="53" t="s">
        <v>399</v>
      </c>
      <c r="L814" s="21"/>
    </row>
    <row r="815" spans="1:16">
      <c r="A815" s="24" t="s">
        <v>149</v>
      </c>
      <c r="C815" s="25"/>
      <c r="D815" s="28"/>
      <c r="E815" s="28" t="s">
        <v>7</v>
      </c>
      <c r="F815" s="27"/>
      <c r="G815" s="21"/>
      <c r="H815" s="21"/>
      <c r="I815" s="21"/>
      <c r="J815" s="21"/>
      <c r="K815" s="21"/>
      <c r="L815" s="21"/>
      <c r="M815" s="21"/>
      <c r="N815" s="21"/>
      <c r="O815" s="21"/>
      <c r="P815" s="19"/>
    </row>
    <row r="816" spans="1:16">
      <c r="A816" s="29" t="s">
        <v>76</v>
      </c>
      <c r="B816" s="20"/>
      <c r="C816" s="20"/>
      <c r="D816" s="27"/>
      <c r="E816" s="27"/>
      <c r="F816" s="27"/>
      <c r="G816" s="21"/>
      <c r="H816" s="21"/>
      <c r="I816" s="21"/>
      <c r="J816" s="21"/>
      <c r="K816" s="21"/>
      <c r="L816" s="21"/>
      <c r="M816" s="21"/>
      <c r="N816" s="21"/>
      <c r="O816" s="21"/>
      <c r="P816" s="19"/>
    </row>
    <row r="817" spans="1:16">
      <c r="A817" s="30"/>
      <c r="B817" s="29"/>
      <c r="C817" s="29"/>
      <c r="D817" s="21"/>
      <c r="E817" s="27"/>
      <c r="F817" s="27"/>
      <c r="G817" s="21"/>
      <c r="H817" s="21"/>
      <c r="I817" s="21"/>
      <c r="J817" s="21"/>
      <c r="K817" s="21"/>
      <c r="L817" s="145"/>
      <c r="M817" s="21"/>
      <c r="N817" s="21"/>
      <c r="P817" s="19"/>
    </row>
    <row r="818" spans="1:16">
      <c r="A818" s="31" t="s">
        <v>77</v>
      </c>
      <c r="B818" s="33" t="s">
        <v>78</v>
      </c>
      <c r="C818" s="34"/>
      <c r="D818" s="34" t="s">
        <v>79</v>
      </c>
      <c r="E818" s="34"/>
      <c r="F818" s="34" t="s">
        <v>80</v>
      </c>
      <c r="G818" s="34" t="s">
        <v>81</v>
      </c>
      <c r="H818" s="34"/>
      <c r="I818" s="34"/>
      <c r="J818" s="34"/>
      <c r="K818" s="34" t="s">
        <v>82</v>
      </c>
      <c r="M818" s="34"/>
      <c r="N818" s="35" t="s">
        <v>83</v>
      </c>
      <c r="O818" s="36" t="s">
        <v>3</v>
      </c>
      <c r="P818" s="36" t="s">
        <v>9</v>
      </c>
    </row>
    <row r="819" spans="1:16">
      <c r="A819" s="5"/>
      <c r="B819" s="39" t="s">
        <v>85</v>
      </c>
      <c r="C819" s="37" t="s">
        <v>86</v>
      </c>
      <c r="D819" s="37" t="s">
        <v>87</v>
      </c>
      <c r="E819" s="37" t="s">
        <v>88</v>
      </c>
      <c r="F819" s="37"/>
      <c r="G819" s="37" t="s">
        <v>89</v>
      </c>
      <c r="H819" s="37" t="s">
        <v>90</v>
      </c>
      <c r="I819" s="37" t="s">
        <v>91</v>
      </c>
      <c r="J819" s="37" t="s">
        <v>92</v>
      </c>
      <c r="K819" s="37" t="s">
        <v>93</v>
      </c>
      <c r="L819" s="37" t="s">
        <v>94</v>
      </c>
      <c r="M819" s="37" t="s">
        <v>95</v>
      </c>
      <c r="N819" s="40"/>
      <c r="O819" s="4"/>
      <c r="P819" s="40"/>
    </row>
    <row r="820" spans="1:16">
      <c r="A820" s="5"/>
      <c r="B820" s="39"/>
      <c r="C820" s="37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40"/>
      <c r="O820" s="4"/>
      <c r="P820" s="40"/>
    </row>
    <row r="821" spans="1:16">
      <c r="A821" s="31" t="s">
        <v>402</v>
      </c>
      <c r="B821" s="37">
        <v>250</v>
      </c>
      <c r="C821" s="37">
        <v>1.2</v>
      </c>
      <c r="D821" s="37">
        <v>4</v>
      </c>
      <c r="E821" s="37">
        <v>2.7</v>
      </c>
      <c r="F821" s="37">
        <v>260</v>
      </c>
      <c r="G821" s="37">
        <v>0.26</v>
      </c>
      <c r="H821" s="37">
        <v>40</v>
      </c>
      <c r="I821" s="37">
        <v>122</v>
      </c>
      <c r="J821" s="37">
        <v>128</v>
      </c>
      <c r="K821" s="37">
        <v>146</v>
      </c>
      <c r="L821" s="37">
        <v>56</v>
      </c>
      <c r="M821" s="37">
        <v>2</v>
      </c>
      <c r="N821" s="4"/>
      <c r="O821" s="46"/>
      <c r="P821" s="47"/>
    </row>
    <row r="822" spans="1:16">
      <c r="A822" s="45" t="s">
        <v>135</v>
      </c>
      <c r="B822" s="37">
        <v>100</v>
      </c>
      <c r="C822" s="37"/>
      <c r="D822" s="37"/>
      <c r="E822" s="37"/>
      <c r="F822" s="37"/>
      <c r="G822" s="37"/>
      <c r="H822" s="37"/>
      <c r="I822" s="37"/>
      <c r="J822" s="37"/>
      <c r="K822" s="37"/>
      <c r="L822" s="37"/>
      <c r="M822" s="37"/>
      <c r="N822" s="4">
        <v>5</v>
      </c>
      <c r="O822" s="46">
        <v>310</v>
      </c>
      <c r="P822" s="47">
        <f t="shared" ref="P822:P830" si="30">O822*N822</f>
        <v>1550</v>
      </c>
    </row>
    <row r="823" spans="1:16">
      <c r="A823" s="45" t="s">
        <v>58</v>
      </c>
      <c r="B823" s="37">
        <v>10</v>
      </c>
      <c r="C823" s="37"/>
      <c r="D823" s="37"/>
      <c r="E823" s="37"/>
      <c r="F823" s="37"/>
      <c r="G823" s="37"/>
      <c r="H823" s="37"/>
      <c r="I823" s="37"/>
      <c r="J823" s="37"/>
      <c r="K823" s="37"/>
      <c r="L823" s="37"/>
      <c r="M823" s="37"/>
      <c r="N823" s="4">
        <v>0.1</v>
      </c>
      <c r="O823" s="46">
        <v>27</v>
      </c>
      <c r="P823" s="47">
        <f t="shared" si="30"/>
        <v>2.7</v>
      </c>
    </row>
    <row r="824" spans="1:16">
      <c r="A824" s="45" t="s">
        <v>37</v>
      </c>
      <c r="B824" s="37">
        <v>10</v>
      </c>
      <c r="C824" s="37"/>
      <c r="D824" s="37"/>
      <c r="E824" s="37"/>
      <c r="F824" s="37"/>
      <c r="G824" s="37"/>
      <c r="H824" s="37"/>
      <c r="I824" s="37"/>
      <c r="J824" s="37"/>
      <c r="K824" s="37"/>
      <c r="L824" s="37"/>
      <c r="M824" s="37"/>
      <c r="N824" s="4">
        <v>0.1</v>
      </c>
      <c r="O824" s="46">
        <v>80</v>
      </c>
      <c r="P824" s="47">
        <f t="shared" si="30"/>
        <v>8</v>
      </c>
    </row>
    <row r="825" spans="1:16">
      <c r="A825" s="45" t="s">
        <v>43</v>
      </c>
      <c r="B825" s="37"/>
      <c r="C825" s="37"/>
      <c r="D825" s="37"/>
      <c r="E825" s="37"/>
      <c r="F825" s="37"/>
      <c r="G825" s="37"/>
      <c r="H825" s="37"/>
      <c r="I825" s="37"/>
      <c r="J825" s="37"/>
      <c r="K825" s="37"/>
      <c r="L825" s="37"/>
      <c r="M825" s="37"/>
      <c r="N825" s="4">
        <v>2.2000000000000002</v>
      </c>
      <c r="O825" s="46">
        <v>45.97</v>
      </c>
      <c r="P825" s="47">
        <f t="shared" si="30"/>
        <v>101.134</v>
      </c>
    </row>
    <row r="826" spans="1:16">
      <c r="A826" s="44" t="s">
        <v>34</v>
      </c>
      <c r="B826" s="31">
        <v>30</v>
      </c>
      <c r="C826" s="37">
        <v>0.6</v>
      </c>
      <c r="D826" s="37"/>
      <c r="E826" s="37">
        <v>15.5</v>
      </c>
      <c r="F826" s="37"/>
      <c r="G826" s="37">
        <v>0.04</v>
      </c>
      <c r="H826" s="37"/>
      <c r="I826" s="37">
        <v>0.24</v>
      </c>
      <c r="J826" s="37">
        <v>0.8</v>
      </c>
      <c r="K826" s="37">
        <v>24</v>
      </c>
      <c r="L826" s="37"/>
      <c r="M826" s="37">
        <v>22</v>
      </c>
      <c r="N826" s="5"/>
      <c r="O826" s="5"/>
      <c r="P826" s="47">
        <f t="shared" si="30"/>
        <v>0</v>
      </c>
    </row>
    <row r="827" spans="1:16">
      <c r="A827" s="45" t="s">
        <v>34</v>
      </c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4">
        <v>2</v>
      </c>
      <c r="O827" s="61">
        <v>26</v>
      </c>
      <c r="P827" s="47">
        <f t="shared" si="30"/>
        <v>52</v>
      </c>
    </row>
    <row r="828" spans="1:16">
      <c r="A828" s="44" t="s">
        <v>108</v>
      </c>
      <c r="B828" s="37">
        <v>200</v>
      </c>
      <c r="C828" s="37">
        <v>0.6</v>
      </c>
      <c r="D828" s="37"/>
      <c r="E828" s="37">
        <v>30.1</v>
      </c>
      <c r="F828" s="37">
        <v>130</v>
      </c>
      <c r="G828" s="37">
        <v>0.04</v>
      </c>
      <c r="H828" s="37"/>
      <c r="I828" s="37">
        <v>0.05</v>
      </c>
      <c r="J828" s="37">
        <v>135</v>
      </c>
      <c r="K828" s="37">
        <v>46</v>
      </c>
      <c r="L828" s="37"/>
      <c r="M828" s="37">
        <v>0.5</v>
      </c>
      <c r="N828" s="40"/>
      <c r="O828" s="40"/>
      <c r="P828" s="47">
        <f t="shared" si="30"/>
        <v>0</v>
      </c>
    </row>
    <row r="829" spans="1:16">
      <c r="A829" s="45" t="s">
        <v>31</v>
      </c>
      <c r="B829" s="5">
        <v>20</v>
      </c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40">
        <v>1</v>
      </c>
      <c r="O829" s="40">
        <v>79</v>
      </c>
      <c r="P829" s="47">
        <f t="shared" si="30"/>
        <v>79</v>
      </c>
    </row>
    <row r="830" spans="1:16">
      <c r="A830" s="45" t="s">
        <v>49</v>
      </c>
      <c r="B830" s="5">
        <v>1.5</v>
      </c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40"/>
      <c r="O830" s="40">
        <v>196</v>
      </c>
      <c r="P830" s="47">
        <f t="shared" si="30"/>
        <v>0</v>
      </c>
    </row>
    <row r="831" spans="1:16">
      <c r="A831" s="93"/>
      <c r="C831" t="s">
        <v>374</v>
      </c>
      <c r="I831" t="s">
        <v>99</v>
      </c>
      <c r="N831" s="30"/>
      <c r="O831" s="30"/>
      <c r="P831" s="101">
        <f>SUM(P822:P830)</f>
        <v>1792.8340000000001</v>
      </c>
    </row>
    <row r="832" spans="1:16">
      <c r="C832" s="48" t="s">
        <v>100</v>
      </c>
      <c r="D832" s="48"/>
      <c r="E832" s="51"/>
      <c r="F832" s="48"/>
      <c r="G832" s="48"/>
      <c r="H832" s="48"/>
      <c r="I832" s="48" t="s">
        <v>99</v>
      </c>
      <c r="J832" s="48"/>
      <c r="M832" t="s">
        <v>99</v>
      </c>
      <c r="N832" s="30"/>
      <c r="O832" s="30"/>
      <c r="P832" s="14"/>
    </row>
    <row r="833" spans="1:16" ht="18.75">
      <c r="C833" s="15"/>
      <c r="F833" s="16" t="s">
        <v>67</v>
      </c>
      <c r="G833" s="16"/>
      <c r="H833" s="17"/>
      <c r="I833" s="17"/>
      <c r="K833" s="17"/>
      <c r="P833" s="19"/>
    </row>
    <row r="834" spans="1:16" ht="23.25">
      <c r="C834" s="15"/>
      <c r="D834" s="15"/>
      <c r="E834" s="133" t="s">
        <v>376</v>
      </c>
      <c r="F834" s="16"/>
      <c r="G834" s="16"/>
      <c r="H834" s="16" t="s">
        <v>377</v>
      </c>
      <c r="I834" s="16"/>
      <c r="J834" s="17"/>
      <c r="K834" s="21"/>
    </row>
    <row r="835" spans="1:16" ht="18.75">
      <c r="D835" s="23" t="s">
        <v>70</v>
      </c>
      <c r="E835" s="23"/>
      <c r="F835" s="23"/>
    </row>
    <row r="836" spans="1:16">
      <c r="A836" s="53" t="s">
        <v>405</v>
      </c>
      <c r="L836" s="21"/>
    </row>
    <row r="837" spans="1:16">
      <c r="A837" s="24" t="s">
        <v>149</v>
      </c>
      <c r="C837" s="25"/>
      <c r="D837" s="28"/>
      <c r="E837" s="28" t="s">
        <v>5</v>
      </c>
      <c r="F837" s="27"/>
      <c r="G837" s="21"/>
      <c r="H837" s="21"/>
      <c r="I837" s="21"/>
      <c r="J837" s="21"/>
      <c r="K837" s="21"/>
      <c r="L837" s="21"/>
      <c r="M837" s="21"/>
      <c r="N837" s="21"/>
      <c r="O837" s="21"/>
      <c r="P837" s="19"/>
    </row>
    <row r="838" spans="1:16">
      <c r="A838" s="29" t="s">
        <v>76</v>
      </c>
      <c r="B838" s="20"/>
      <c r="C838" s="20"/>
      <c r="D838" s="27"/>
      <c r="E838" s="27"/>
      <c r="F838" s="27"/>
      <c r="G838" s="21"/>
      <c r="H838" s="21"/>
      <c r="I838" s="21"/>
      <c r="J838" s="21"/>
      <c r="K838" s="21"/>
      <c r="L838" s="21"/>
      <c r="M838" s="21"/>
      <c r="N838" s="21"/>
      <c r="O838" s="21"/>
      <c r="P838" s="19"/>
    </row>
    <row r="839" spans="1:16">
      <c r="A839" s="30"/>
      <c r="B839" s="29"/>
      <c r="C839" s="29"/>
      <c r="D839" s="21"/>
      <c r="E839" s="27"/>
      <c r="F839" s="27"/>
      <c r="G839" s="21"/>
      <c r="H839" s="21"/>
      <c r="I839" s="21"/>
      <c r="J839" s="21"/>
      <c r="K839" s="21"/>
      <c r="L839" s="145"/>
      <c r="M839" s="21"/>
      <c r="N839" s="21"/>
      <c r="O839">
        <v>214</v>
      </c>
      <c r="P839" s="19"/>
    </row>
    <row r="840" spans="1:16">
      <c r="A840" s="31" t="s">
        <v>77</v>
      </c>
      <c r="B840" s="33" t="s">
        <v>78</v>
      </c>
      <c r="C840" s="34"/>
      <c r="D840" s="34" t="s">
        <v>79</v>
      </c>
      <c r="E840" s="34"/>
      <c r="F840" s="34" t="s">
        <v>80</v>
      </c>
      <c r="G840" s="34" t="s">
        <v>81</v>
      </c>
      <c r="H840" s="34"/>
      <c r="I840" s="34"/>
      <c r="J840" s="34"/>
      <c r="K840" s="34" t="s">
        <v>82</v>
      </c>
      <c r="M840" s="34"/>
      <c r="N840" s="35" t="s">
        <v>83</v>
      </c>
      <c r="O840" s="36" t="s">
        <v>3</v>
      </c>
      <c r="P840" s="36" t="s">
        <v>9</v>
      </c>
    </row>
    <row r="841" spans="1:16">
      <c r="A841" s="5"/>
      <c r="B841" s="39" t="s">
        <v>85</v>
      </c>
      <c r="C841" s="37" t="s">
        <v>86</v>
      </c>
      <c r="D841" s="37" t="s">
        <v>87</v>
      </c>
      <c r="E841" s="37" t="s">
        <v>88</v>
      </c>
      <c r="F841" s="37"/>
      <c r="G841" s="37" t="s">
        <v>89</v>
      </c>
      <c r="H841" s="37" t="s">
        <v>90</v>
      </c>
      <c r="I841" s="37" t="s">
        <v>91</v>
      </c>
      <c r="J841" s="37" t="s">
        <v>92</v>
      </c>
      <c r="K841" s="37" t="s">
        <v>93</v>
      </c>
      <c r="L841" s="37" t="s">
        <v>94</v>
      </c>
      <c r="M841" s="37" t="s">
        <v>95</v>
      </c>
      <c r="N841" s="40"/>
      <c r="O841" s="4"/>
      <c r="P841" s="40"/>
    </row>
    <row r="842" spans="1:16">
      <c r="A842" s="31" t="s">
        <v>406</v>
      </c>
      <c r="B842" s="37">
        <v>250</v>
      </c>
      <c r="C842" s="37">
        <v>1.2</v>
      </c>
      <c r="D842" s="37">
        <v>4</v>
      </c>
      <c r="E842" s="37">
        <v>2.7</v>
      </c>
      <c r="F842" s="37">
        <v>260</v>
      </c>
      <c r="G842" s="37">
        <v>0.26</v>
      </c>
      <c r="H842" s="37">
        <v>40</v>
      </c>
      <c r="I842" s="37">
        <v>122</v>
      </c>
      <c r="J842" s="37">
        <v>128</v>
      </c>
      <c r="K842" s="37">
        <v>146</v>
      </c>
      <c r="L842" s="37">
        <v>56</v>
      </c>
      <c r="M842" s="37">
        <v>2</v>
      </c>
      <c r="N842" s="4"/>
      <c r="O842" s="46"/>
      <c r="P842" s="47"/>
    </row>
    <row r="843" spans="1:16">
      <c r="A843" s="45" t="s">
        <v>135</v>
      </c>
      <c r="B843" s="37">
        <v>100</v>
      </c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4">
        <v>21.5</v>
      </c>
      <c r="O843" s="46">
        <v>310</v>
      </c>
      <c r="P843" s="47">
        <f t="shared" ref="P843:P865" si="31">O843*N843</f>
        <v>6665</v>
      </c>
    </row>
    <row r="844" spans="1:16">
      <c r="A844" s="45" t="s">
        <v>58</v>
      </c>
      <c r="B844" s="37">
        <v>10</v>
      </c>
      <c r="C844" s="37"/>
      <c r="D844" s="37"/>
      <c r="E844" s="37"/>
      <c r="F844" s="37"/>
      <c r="G844" s="37"/>
      <c r="H844" s="37"/>
      <c r="I844" s="37"/>
      <c r="J844" s="37"/>
      <c r="K844" s="37"/>
      <c r="L844" s="37"/>
      <c r="M844" s="37"/>
      <c r="N844" s="4">
        <v>2.1</v>
      </c>
      <c r="O844" s="46">
        <v>27</v>
      </c>
      <c r="P844" s="47">
        <f t="shared" si="31"/>
        <v>56.7</v>
      </c>
    </row>
    <row r="845" spans="1:16">
      <c r="A845" s="45" t="s">
        <v>37</v>
      </c>
      <c r="B845" s="37">
        <v>10</v>
      </c>
      <c r="C845" s="37"/>
      <c r="D845" s="37"/>
      <c r="E845" s="37"/>
      <c r="F845" s="37"/>
      <c r="G845" s="37"/>
      <c r="H845" s="37"/>
      <c r="I845" s="37"/>
      <c r="J845" s="37"/>
      <c r="K845" s="37"/>
      <c r="L845" s="37"/>
      <c r="M845" s="37"/>
      <c r="N845" s="4">
        <v>2.1</v>
      </c>
      <c r="O845" s="46">
        <v>80</v>
      </c>
      <c r="P845" s="47">
        <f t="shared" si="31"/>
        <v>168</v>
      </c>
    </row>
    <row r="846" spans="1:16">
      <c r="A846" s="45" t="s">
        <v>16</v>
      </c>
      <c r="B846" s="37">
        <v>50</v>
      </c>
      <c r="C846" s="37"/>
      <c r="D846" s="37"/>
      <c r="E846" s="37"/>
      <c r="F846" s="37"/>
      <c r="G846" s="37"/>
      <c r="H846" s="37"/>
      <c r="I846" s="37"/>
      <c r="J846" s="37"/>
      <c r="K846" s="37"/>
      <c r="L846" s="37"/>
      <c r="M846" s="37"/>
      <c r="N846" s="4">
        <v>10.7</v>
      </c>
      <c r="O846" s="46">
        <v>112.63</v>
      </c>
      <c r="P846" s="47">
        <f t="shared" si="31"/>
        <v>1205.1409999999998</v>
      </c>
    </row>
    <row r="847" spans="1:16">
      <c r="A847" s="45" t="s">
        <v>12</v>
      </c>
      <c r="B847" s="37"/>
      <c r="C847" s="37"/>
      <c r="D847" s="37"/>
      <c r="E847" s="37"/>
      <c r="F847" s="37"/>
      <c r="G847" s="37"/>
      <c r="H847" s="37"/>
      <c r="I847" s="37"/>
      <c r="J847" s="37"/>
      <c r="K847" s="37"/>
      <c r="L847" s="37"/>
      <c r="M847" s="37"/>
      <c r="N847" s="4">
        <v>1.5</v>
      </c>
      <c r="O847" s="46">
        <v>30</v>
      </c>
      <c r="P847" s="47">
        <f t="shared" si="31"/>
        <v>45</v>
      </c>
    </row>
    <row r="848" spans="1:16">
      <c r="A848" s="45" t="s">
        <v>17</v>
      </c>
      <c r="B848" s="37">
        <v>1</v>
      </c>
      <c r="C848" s="37"/>
      <c r="D848" s="37"/>
      <c r="E848" s="37"/>
      <c r="F848" s="37"/>
      <c r="G848" s="37"/>
      <c r="H848" s="37"/>
      <c r="I848" s="37"/>
      <c r="J848" s="37"/>
      <c r="K848" s="37"/>
      <c r="L848" s="37"/>
      <c r="M848" s="37"/>
      <c r="N848" s="4">
        <v>1</v>
      </c>
      <c r="O848" s="46">
        <v>23.87</v>
      </c>
      <c r="P848" s="47">
        <f t="shared" si="31"/>
        <v>23.87</v>
      </c>
    </row>
    <row r="849" spans="1:17">
      <c r="A849" s="45" t="s">
        <v>10</v>
      </c>
      <c r="B849" s="37">
        <v>1</v>
      </c>
      <c r="C849" s="37"/>
      <c r="D849" s="37"/>
      <c r="E849" s="37"/>
      <c r="F849" s="37"/>
      <c r="G849" s="37"/>
      <c r="H849" s="37"/>
      <c r="I849" s="37"/>
      <c r="J849" s="37"/>
      <c r="K849" s="37"/>
      <c r="L849" s="37"/>
      <c r="M849" s="37"/>
      <c r="N849" s="4">
        <v>1</v>
      </c>
      <c r="O849" s="46">
        <v>65</v>
      </c>
      <c r="P849" s="47">
        <f t="shared" si="31"/>
        <v>65</v>
      </c>
    </row>
    <row r="850" spans="1:17">
      <c r="A850" s="45" t="s">
        <v>14</v>
      </c>
      <c r="B850" s="37"/>
      <c r="C850" s="37"/>
      <c r="D850" s="37"/>
      <c r="E850" s="37"/>
      <c r="F850" s="37"/>
      <c r="G850" s="37"/>
      <c r="H850" s="37"/>
      <c r="I850" s="37"/>
      <c r="J850" s="37"/>
      <c r="K850" s="37"/>
      <c r="L850" s="37"/>
      <c r="M850" s="37"/>
      <c r="N850" s="4">
        <v>3</v>
      </c>
      <c r="O850" s="46">
        <v>100</v>
      </c>
      <c r="P850" s="47">
        <f t="shared" si="31"/>
        <v>300</v>
      </c>
    </row>
    <row r="851" spans="1:17">
      <c r="A851" s="45" t="s">
        <v>13</v>
      </c>
      <c r="B851" s="37"/>
      <c r="C851" s="37"/>
      <c r="D851" s="37"/>
      <c r="E851" s="37"/>
      <c r="F851" s="37"/>
      <c r="G851" s="37"/>
      <c r="H851" s="37"/>
      <c r="I851" s="37"/>
      <c r="J851" s="37"/>
      <c r="K851" s="37"/>
      <c r="L851" s="37"/>
      <c r="M851" s="37"/>
      <c r="N851" s="4">
        <v>1.7</v>
      </c>
      <c r="O851" s="46">
        <v>116.94</v>
      </c>
      <c r="P851" s="47">
        <f t="shared" si="31"/>
        <v>198.798</v>
      </c>
    </row>
    <row r="852" spans="1:17">
      <c r="A852" s="31" t="s">
        <v>191</v>
      </c>
      <c r="B852" s="37"/>
      <c r="C852" s="37"/>
      <c r="D852" s="37"/>
      <c r="E852" s="37"/>
      <c r="F852" s="37"/>
      <c r="G852" s="37"/>
      <c r="H852" s="37"/>
      <c r="I852" s="37"/>
      <c r="J852" s="37"/>
      <c r="K852" s="37"/>
      <c r="L852" s="37"/>
      <c r="M852" s="37"/>
      <c r="N852" s="4"/>
      <c r="O852" s="46"/>
      <c r="P852" s="47">
        <f t="shared" si="31"/>
        <v>0</v>
      </c>
    </row>
    <row r="853" spans="1:17">
      <c r="A853" s="45" t="s">
        <v>56</v>
      </c>
      <c r="B853" s="37">
        <v>37</v>
      </c>
      <c r="C853" s="37"/>
      <c r="D853" s="37"/>
      <c r="E853" s="37"/>
      <c r="F853" s="37"/>
      <c r="G853" s="37"/>
      <c r="H853" s="37"/>
      <c r="I853" s="37"/>
      <c r="J853" s="37"/>
      <c r="K853" s="37"/>
      <c r="L853" s="37"/>
      <c r="M853" s="37"/>
      <c r="N853" s="4">
        <v>8</v>
      </c>
      <c r="O853" s="46">
        <v>58</v>
      </c>
      <c r="P853" s="47">
        <f t="shared" si="31"/>
        <v>464</v>
      </c>
      <c r="Q853">
        <f>N853/O839</f>
        <v>3.7383177570093455E-2</v>
      </c>
    </row>
    <row r="854" spans="1:17">
      <c r="A854" s="45" t="s">
        <v>58</v>
      </c>
      <c r="B854" s="37"/>
      <c r="C854" s="37"/>
      <c r="D854" s="37"/>
      <c r="E854" s="37"/>
      <c r="F854" s="37"/>
      <c r="G854" s="37"/>
      <c r="H854" s="37"/>
      <c r="I854" s="37"/>
      <c r="J854" s="37"/>
      <c r="K854" s="37"/>
      <c r="L854" s="37"/>
      <c r="M854" s="37"/>
      <c r="N854" s="4">
        <v>1</v>
      </c>
      <c r="O854" s="46">
        <v>27</v>
      </c>
      <c r="P854" s="47">
        <f t="shared" si="31"/>
        <v>27</v>
      </c>
    </row>
    <row r="855" spans="1:17">
      <c r="A855" s="45" t="s">
        <v>13</v>
      </c>
      <c r="B855" s="37"/>
      <c r="C855" s="37"/>
      <c r="D855" s="37"/>
      <c r="E855" s="37"/>
      <c r="F855" s="37"/>
      <c r="G855" s="37"/>
      <c r="H855" s="37"/>
      <c r="I855" s="37"/>
      <c r="J855" s="37"/>
      <c r="K855" s="37"/>
      <c r="L855" s="37"/>
      <c r="M855" s="37"/>
      <c r="N855" s="4">
        <v>0.3</v>
      </c>
      <c r="O855" s="46">
        <v>116.94</v>
      </c>
      <c r="P855" s="47">
        <f t="shared" si="31"/>
        <v>35.082000000000001</v>
      </c>
    </row>
    <row r="856" spans="1:17">
      <c r="A856" s="45" t="s">
        <v>407</v>
      </c>
      <c r="B856" s="37"/>
      <c r="C856" s="37"/>
      <c r="D856" s="37"/>
      <c r="E856" s="37"/>
      <c r="F856" s="37"/>
      <c r="G856" s="37"/>
      <c r="H856" s="37"/>
      <c r="I856" s="37"/>
      <c r="J856" s="37"/>
      <c r="K856" s="37"/>
      <c r="L856" s="37"/>
      <c r="M856" s="37"/>
      <c r="N856" s="4">
        <v>1</v>
      </c>
      <c r="O856" s="46">
        <v>80</v>
      </c>
      <c r="P856" s="47">
        <f t="shared" si="31"/>
        <v>80</v>
      </c>
    </row>
    <row r="857" spans="1:17">
      <c r="A857" s="44" t="s">
        <v>34</v>
      </c>
      <c r="B857" s="31">
        <v>30</v>
      </c>
      <c r="C857" s="37">
        <v>0.6</v>
      </c>
      <c r="D857" s="37"/>
      <c r="E857" s="37">
        <v>15.5</v>
      </c>
      <c r="F857" s="37"/>
      <c r="G857" s="37">
        <v>0.04</v>
      </c>
      <c r="H857" s="37"/>
      <c r="I857" s="37">
        <v>0.24</v>
      </c>
      <c r="J857" s="37">
        <v>0.8</v>
      </c>
      <c r="K857" s="37">
        <v>24</v>
      </c>
      <c r="L857" s="37"/>
      <c r="M857" s="37">
        <v>22</v>
      </c>
      <c r="N857" s="5"/>
      <c r="O857" s="5"/>
      <c r="P857" s="47">
        <f t="shared" si="31"/>
        <v>0</v>
      </c>
    </row>
    <row r="858" spans="1:17">
      <c r="A858" s="45" t="s">
        <v>34</v>
      </c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4">
        <v>13</v>
      </c>
      <c r="O858" s="61">
        <v>26</v>
      </c>
      <c r="P858" s="47">
        <f t="shared" si="31"/>
        <v>338</v>
      </c>
    </row>
    <row r="859" spans="1:17">
      <c r="A859" s="45" t="s">
        <v>60</v>
      </c>
      <c r="B859" s="5">
        <v>10</v>
      </c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4">
        <v>2.14</v>
      </c>
      <c r="O859" s="61">
        <v>502.13</v>
      </c>
      <c r="P859" s="47">
        <f t="shared" si="31"/>
        <v>1074.5581999999999</v>
      </c>
    </row>
    <row r="860" spans="1:17">
      <c r="A860" s="45" t="s">
        <v>121</v>
      </c>
      <c r="B860" s="5">
        <v>10</v>
      </c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4">
        <v>2.14</v>
      </c>
      <c r="O860" s="61">
        <v>618</v>
      </c>
      <c r="P860" s="47">
        <f t="shared" si="31"/>
        <v>1322.52</v>
      </c>
    </row>
    <row r="861" spans="1:17">
      <c r="A861" s="44" t="s">
        <v>108</v>
      </c>
      <c r="B861" s="37">
        <v>200</v>
      </c>
      <c r="C861" s="37">
        <v>0.6</v>
      </c>
      <c r="D861" s="37"/>
      <c r="E861" s="37">
        <v>30.1</v>
      </c>
      <c r="F861" s="37">
        <v>130</v>
      </c>
      <c r="G861" s="37">
        <v>0.04</v>
      </c>
      <c r="H861" s="37"/>
      <c r="I861" s="37">
        <v>0.05</v>
      </c>
      <c r="J861" s="37">
        <v>135</v>
      </c>
      <c r="K861" s="37">
        <v>46</v>
      </c>
      <c r="L861" s="37"/>
      <c r="M861" s="37">
        <v>0.5</v>
      </c>
      <c r="N861" s="40"/>
      <c r="O861" s="40"/>
      <c r="P861" s="47">
        <f t="shared" si="31"/>
        <v>0</v>
      </c>
    </row>
    <row r="862" spans="1:17">
      <c r="A862" s="45" t="s">
        <v>49</v>
      </c>
      <c r="B862" s="5">
        <v>1.5</v>
      </c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40">
        <v>1</v>
      </c>
      <c r="O862" s="40">
        <v>387</v>
      </c>
      <c r="P862" s="47">
        <f t="shared" si="31"/>
        <v>387</v>
      </c>
    </row>
    <row r="863" spans="1:17">
      <c r="A863" s="45" t="s">
        <v>31</v>
      </c>
      <c r="B863" s="5">
        <v>20</v>
      </c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40">
        <v>5</v>
      </c>
      <c r="O863" s="40">
        <v>79</v>
      </c>
      <c r="P863" s="47">
        <f t="shared" si="31"/>
        <v>395</v>
      </c>
    </row>
    <row r="864" spans="1:17">
      <c r="A864" s="45" t="s">
        <v>213</v>
      </c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40">
        <v>49.4</v>
      </c>
      <c r="O864" s="40">
        <v>252</v>
      </c>
      <c r="P864" s="47">
        <f t="shared" si="31"/>
        <v>12448.8</v>
      </c>
    </row>
    <row r="865" spans="1:16">
      <c r="A865" s="45" t="s">
        <v>408</v>
      </c>
      <c r="B865" s="5">
        <v>100</v>
      </c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40">
        <v>35</v>
      </c>
      <c r="O865" s="40">
        <v>510</v>
      </c>
      <c r="P865" s="47">
        <f t="shared" si="31"/>
        <v>17850</v>
      </c>
    </row>
    <row r="866" spans="1:16">
      <c r="A866" s="93"/>
      <c r="C866" t="s">
        <v>374</v>
      </c>
      <c r="I866" t="s">
        <v>99</v>
      </c>
      <c r="N866" s="30"/>
      <c r="O866" s="30"/>
      <c r="P866" s="101">
        <f>SUM(P843:P865)</f>
        <v>43149.4692</v>
      </c>
    </row>
    <row r="867" spans="1:16">
      <c r="C867" s="48" t="s">
        <v>100</v>
      </c>
      <c r="D867" s="48"/>
      <c r="E867" s="51"/>
      <c r="F867" s="48"/>
      <c r="G867" s="48"/>
      <c r="H867" s="48"/>
      <c r="I867" s="48" t="s">
        <v>99</v>
      </c>
      <c r="J867" s="48"/>
      <c r="M867" t="s">
        <v>99</v>
      </c>
      <c r="N867" s="30"/>
      <c r="O867" s="30"/>
      <c r="P867" s="50">
        <f>SUM(P866/O839)</f>
        <v>201.63303364485981</v>
      </c>
    </row>
    <row r="868" spans="1:16" ht="18.75">
      <c r="C868" s="15"/>
      <c r="F868" s="16" t="s">
        <v>67</v>
      </c>
      <c r="G868" s="16"/>
      <c r="H868" s="17"/>
      <c r="I868" s="17"/>
      <c r="K868" s="17"/>
      <c r="P868" s="19"/>
    </row>
    <row r="869" spans="1:16" ht="23.25">
      <c r="C869" s="15"/>
      <c r="D869" s="15"/>
      <c r="E869" s="133" t="s">
        <v>376</v>
      </c>
      <c r="F869" s="16"/>
      <c r="G869" s="16"/>
      <c r="H869" s="16" t="s">
        <v>377</v>
      </c>
      <c r="I869" s="16"/>
      <c r="J869" s="17"/>
      <c r="K869" s="21"/>
    </row>
    <row r="870" spans="1:16" ht="18.75">
      <c r="D870" s="23" t="s">
        <v>70</v>
      </c>
      <c r="E870" s="23"/>
      <c r="F870" s="23"/>
    </row>
    <row r="871" spans="1:16">
      <c r="A871" s="53" t="s">
        <v>405</v>
      </c>
      <c r="L871" s="21"/>
    </row>
    <row r="872" spans="1:16">
      <c r="A872" s="24" t="s">
        <v>149</v>
      </c>
      <c r="C872" s="25"/>
      <c r="D872" s="28"/>
      <c r="E872" s="28" t="s">
        <v>6</v>
      </c>
      <c r="F872" s="27"/>
      <c r="G872" s="21"/>
      <c r="H872" s="21"/>
      <c r="I872" s="21"/>
      <c r="J872" s="21"/>
      <c r="K872" s="21"/>
      <c r="L872" s="21"/>
      <c r="M872" s="21"/>
      <c r="N872" s="21"/>
      <c r="O872" s="21"/>
      <c r="P872" s="19"/>
    </row>
    <row r="873" spans="1:16">
      <c r="A873" s="29" t="s">
        <v>76</v>
      </c>
      <c r="B873" s="20"/>
      <c r="C873" s="20"/>
      <c r="D873" s="27"/>
      <c r="E873" s="27"/>
      <c r="F873" s="27"/>
      <c r="G873" s="21"/>
      <c r="H873" s="21"/>
      <c r="I873" s="21"/>
      <c r="J873" s="21"/>
      <c r="K873" s="21"/>
      <c r="L873" s="21"/>
      <c r="M873" s="21"/>
      <c r="N873" s="21"/>
      <c r="O873" s="21"/>
      <c r="P873" s="19"/>
    </row>
    <row r="874" spans="1:16">
      <c r="A874" s="30"/>
      <c r="B874" s="29"/>
      <c r="C874" s="29"/>
      <c r="D874" s="21"/>
      <c r="E874" s="27"/>
      <c r="F874" s="27"/>
      <c r="G874" s="21"/>
      <c r="H874" s="21"/>
      <c r="I874" s="21"/>
      <c r="J874" s="21"/>
      <c r="K874" s="21"/>
      <c r="L874" s="145"/>
      <c r="M874" s="21"/>
      <c r="N874" s="21"/>
      <c r="O874">
        <v>136</v>
      </c>
      <c r="P874" s="19"/>
    </row>
    <row r="875" spans="1:16">
      <c r="A875" s="31" t="s">
        <v>77</v>
      </c>
      <c r="B875" s="33" t="s">
        <v>78</v>
      </c>
      <c r="C875" s="34"/>
      <c r="D875" s="34" t="s">
        <v>79</v>
      </c>
      <c r="E875" s="34"/>
      <c r="F875" s="34" t="s">
        <v>80</v>
      </c>
      <c r="G875" s="34" t="s">
        <v>81</v>
      </c>
      <c r="H875" s="34"/>
      <c r="I875" s="34"/>
      <c r="J875" s="34"/>
      <c r="K875" s="34" t="s">
        <v>82</v>
      </c>
      <c r="M875" s="34"/>
      <c r="N875" s="35" t="s">
        <v>83</v>
      </c>
      <c r="O875" s="36" t="s">
        <v>3</v>
      </c>
      <c r="P875" s="36" t="s">
        <v>9</v>
      </c>
    </row>
    <row r="876" spans="1:16">
      <c r="A876" s="5"/>
      <c r="B876" s="39" t="s">
        <v>85</v>
      </c>
      <c r="C876" s="37" t="s">
        <v>86</v>
      </c>
      <c r="D876" s="37" t="s">
        <v>87</v>
      </c>
      <c r="E876" s="37" t="s">
        <v>88</v>
      </c>
      <c r="F876" s="37"/>
      <c r="G876" s="37" t="s">
        <v>89</v>
      </c>
      <c r="H876" s="37" t="s">
        <v>90</v>
      </c>
      <c r="I876" s="37" t="s">
        <v>91</v>
      </c>
      <c r="J876" s="37" t="s">
        <v>92</v>
      </c>
      <c r="K876" s="37" t="s">
        <v>93</v>
      </c>
      <c r="L876" s="37" t="s">
        <v>94</v>
      </c>
      <c r="M876" s="37" t="s">
        <v>95</v>
      </c>
      <c r="N876" s="40"/>
      <c r="O876" s="4"/>
      <c r="P876" s="40"/>
    </row>
    <row r="877" spans="1:16">
      <c r="A877" s="31" t="s">
        <v>406</v>
      </c>
      <c r="B877" s="37">
        <v>250</v>
      </c>
      <c r="C877" s="37">
        <v>1.2</v>
      </c>
      <c r="D877" s="37">
        <v>4</v>
      </c>
      <c r="E877" s="37">
        <v>2.7</v>
      </c>
      <c r="F877" s="37">
        <v>260</v>
      </c>
      <c r="G877" s="37">
        <v>0.26</v>
      </c>
      <c r="H877" s="37">
        <v>40</v>
      </c>
      <c r="I877" s="37">
        <v>122</v>
      </c>
      <c r="J877" s="37">
        <v>128</v>
      </c>
      <c r="K877" s="37">
        <v>146</v>
      </c>
      <c r="L877" s="37">
        <v>56</v>
      </c>
      <c r="M877" s="37">
        <v>2</v>
      </c>
      <c r="N877" s="4"/>
      <c r="O877" s="46"/>
      <c r="P877" s="47"/>
    </row>
    <row r="878" spans="1:16">
      <c r="A878" s="45" t="s">
        <v>135</v>
      </c>
      <c r="B878" s="37">
        <v>100</v>
      </c>
      <c r="C878" s="37"/>
      <c r="D878" s="37"/>
      <c r="E878" s="37"/>
      <c r="F878" s="37"/>
      <c r="G878" s="37"/>
      <c r="H878" s="37"/>
      <c r="I878" s="37"/>
      <c r="J878" s="37"/>
      <c r="K878" s="37"/>
      <c r="L878" s="37"/>
      <c r="M878" s="37"/>
      <c r="N878" s="4">
        <v>14.25</v>
      </c>
      <c r="O878" s="46">
        <v>310</v>
      </c>
      <c r="P878" s="47">
        <f t="shared" ref="P878:P891" si="32">O878*N878</f>
        <v>4417.5</v>
      </c>
    </row>
    <row r="879" spans="1:16">
      <c r="A879" s="45" t="s">
        <v>58</v>
      </c>
      <c r="B879" s="37">
        <v>10</v>
      </c>
      <c r="C879" s="37"/>
      <c r="D879" s="37"/>
      <c r="E879" s="37"/>
      <c r="F879" s="37"/>
      <c r="G879" s="37"/>
      <c r="H879" s="37"/>
      <c r="I879" s="37"/>
      <c r="J879" s="37"/>
      <c r="K879" s="37"/>
      <c r="L879" s="37"/>
      <c r="M879" s="37"/>
      <c r="N879" s="4">
        <v>1.3</v>
      </c>
      <c r="O879" s="46">
        <v>27</v>
      </c>
      <c r="P879" s="47">
        <f t="shared" si="32"/>
        <v>35.1</v>
      </c>
    </row>
    <row r="880" spans="1:16">
      <c r="A880" s="45" t="s">
        <v>37</v>
      </c>
      <c r="B880" s="37">
        <v>10</v>
      </c>
      <c r="C880" s="37"/>
      <c r="D880" s="37"/>
      <c r="E880" s="37"/>
      <c r="F880" s="37"/>
      <c r="G880" s="37"/>
      <c r="H880" s="37"/>
      <c r="I880" s="37"/>
      <c r="J880" s="37"/>
      <c r="K880" s="37"/>
      <c r="L880" s="37"/>
      <c r="M880" s="37"/>
      <c r="N880" s="4">
        <v>1.3</v>
      </c>
      <c r="O880" s="46">
        <v>80</v>
      </c>
      <c r="P880" s="47">
        <f t="shared" si="32"/>
        <v>104</v>
      </c>
    </row>
    <row r="881" spans="1:16">
      <c r="A881" s="45" t="s">
        <v>16</v>
      </c>
      <c r="B881" s="37">
        <v>50</v>
      </c>
      <c r="C881" s="37"/>
      <c r="D881" s="37"/>
      <c r="E881" s="37"/>
      <c r="F881" s="37"/>
      <c r="G881" s="37"/>
      <c r="H881" s="37"/>
      <c r="I881" s="37"/>
      <c r="J881" s="37"/>
      <c r="K881" s="37"/>
      <c r="L881" s="37"/>
      <c r="M881" s="37"/>
      <c r="N881" s="4">
        <v>6.7</v>
      </c>
      <c r="O881" s="46">
        <v>112.63</v>
      </c>
      <c r="P881" s="47">
        <f t="shared" si="32"/>
        <v>754.62099999999998</v>
      </c>
    </row>
    <row r="882" spans="1:16">
      <c r="A882" s="45" t="s">
        <v>12</v>
      </c>
      <c r="B882" s="37"/>
      <c r="C882" s="37"/>
      <c r="D882" s="37"/>
      <c r="E882" s="37"/>
      <c r="F882" s="37"/>
      <c r="G882" s="37"/>
      <c r="H882" s="37"/>
      <c r="I882" s="37"/>
      <c r="J882" s="37"/>
      <c r="K882" s="37"/>
      <c r="L882" s="37"/>
      <c r="M882" s="37"/>
      <c r="N882" s="4">
        <v>1</v>
      </c>
      <c r="O882" s="46">
        <v>30</v>
      </c>
      <c r="P882" s="47">
        <f t="shared" si="32"/>
        <v>30</v>
      </c>
    </row>
    <row r="883" spans="1:16">
      <c r="A883" s="45" t="s">
        <v>17</v>
      </c>
      <c r="B883" s="37">
        <v>1</v>
      </c>
      <c r="C883" s="37"/>
      <c r="D883" s="37"/>
      <c r="E883" s="37"/>
      <c r="F883" s="37"/>
      <c r="G883" s="37"/>
      <c r="H883" s="37"/>
      <c r="I883" s="37"/>
      <c r="J883" s="37"/>
      <c r="K883" s="37"/>
      <c r="L883" s="37"/>
      <c r="M883" s="37"/>
      <c r="N883" s="4">
        <v>1</v>
      </c>
      <c r="O883" s="46">
        <v>23.87</v>
      </c>
      <c r="P883" s="47">
        <f t="shared" si="32"/>
        <v>23.87</v>
      </c>
    </row>
    <row r="884" spans="1:16">
      <c r="A884" s="45" t="s">
        <v>10</v>
      </c>
      <c r="B884" s="37">
        <v>1</v>
      </c>
      <c r="C884" s="37"/>
      <c r="D884" s="37"/>
      <c r="E884" s="37"/>
      <c r="F884" s="37"/>
      <c r="G884" s="37"/>
      <c r="H884" s="37"/>
      <c r="I884" s="37"/>
      <c r="J884" s="37"/>
      <c r="K884" s="37"/>
      <c r="L884" s="37"/>
      <c r="M884" s="37"/>
      <c r="N884" s="4">
        <v>1</v>
      </c>
      <c r="O884" s="46">
        <v>65</v>
      </c>
      <c r="P884" s="47">
        <f t="shared" si="32"/>
        <v>65</v>
      </c>
    </row>
    <row r="885" spans="1:16">
      <c r="A885" s="45" t="s">
        <v>13</v>
      </c>
      <c r="B885" s="37"/>
      <c r="C885" s="37"/>
      <c r="D885" s="37"/>
      <c r="E885" s="37"/>
      <c r="F885" s="37"/>
      <c r="G885" s="37"/>
      <c r="H885" s="37"/>
      <c r="I885" s="37"/>
      <c r="J885" s="37"/>
      <c r="K885" s="37"/>
      <c r="L885" s="37"/>
      <c r="M885" s="37"/>
      <c r="N885" s="4">
        <v>1</v>
      </c>
      <c r="O885" s="46">
        <v>116.94</v>
      </c>
      <c r="P885" s="47">
        <f t="shared" si="32"/>
        <v>116.94</v>
      </c>
    </row>
    <row r="886" spans="1:16">
      <c r="A886" s="44" t="s">
        <v>34</v>
      </c>
      <c r="B886" s="31">
        <v>30</v>
      </c>
      <c r="C886" s="37">
        <v>0.6</v>
      </c>
      <c r="D886" s="37"/>
      <c r="E886" s="37">
        <v>15.5</v>
      </c>
      <c r="F886" s="37"/>
      <c r="G886" s="37">
        <v>0.04</v>
      </c>
      <c r="H886" s="37"/>
      <c r="I886" s="37">
        <v>0.24</v>
      </c>
      <c r="J886" s="37">
        <v>0.8</v>
      </c>
      <c r="K886" s="37">
        <v>24</v>
      </c>
      <c r="L886" s="37"/>
      <c r="M886" s="37">
        <v>22</v>
      </c>
      <c r="N886" s="5"/>
      <c r="O886" s="5"/>
      <c r="P886" s="47">
        <f t="shared" si="32"/>
        <v>0</v>
      </c>
    </row>
    <row r="887" spans="1:16">
      <c r="A887" s="45" t="s">
        <v>34</v>
      </c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4">
        <v>7</v>
      </c>
      <c r="O887" s="61">
        <v>26</v>
      </c>
      <c r="P887" s="47">
        <f t="shared" si="32"/>
        <v>182</v>
      </c>
    </row>
    <row r="888" spans="1:16">
      <c r="A888" s="45" t="s">
        <v>60</v>
      </c>
      <c r="B888" s="5">
        <v>10</v>
      </c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4">
        <v>1.08</v>
      </c>
      <c r="O888" s="61">
        <v>502.13</v>
      </c>
      <c r="P888" s="47">
        <f t="shared" si="32"/>
        <v>542.30040000000008</v>
      </c>
    </row>
    <row r="889" spans="1:16">
      <c r="A889" s="44" t="s">
        <v>108</v>
      </c>
      <c r="B889" s="37">
        <v>200</v>
      </c>
      <c r="C889" s="37">
        <v>0.6</v>
      </c>
      <c r="D889" s="37"/>
      <c r="E889" s="37">
        <v>30.1</v>
      </c>
      <c r="F889" s="37">
        <v>130</v>
      </c>
      <c r="G889" s="37">
        <v>0.04</v>
      </c>
      <c r="H889" s="37"/>
      <c r="I889" s="37">
        <v>0.05</v>
      </c>
      <c r="J889" s="37">
        <v>135</v>
      </c>
      <c r="K889" s="37">
        <v>46</v>
      </c>
      <c r="L889" s="37"/>
      <c r="M889" s="37">
        <v>0.5</v>
      </c>
      <c r="N889" s="40"/>
      <c r="O889" s="40"/>
      <c r="P889" s="47">
        <f t="shared" si="32"/>
        <v>0</v>
      </c>
    </row>
    <row r="890" spans="1:16">
      <c r="A890" s="45" t="s">
        <v>49</v>
      </c>
      <c r="B890" s="5">
        <v>1.5</v>
      </c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40"/>
      <c r="O890" s="40">
        <v>387</v>
      </c>
      <c r="P890" s="47">
        <f t="shared" si="32"/>
        <v>0</v>
      </c>
    </row>
    <row r="891" spans="1:16">
      <c r="A891" s="45" t="s">
        <v>31</v>
      </c>
      <c r="B891" s="5">
        <v>20</v>
      </c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40">
        <v>3</v>
      </c>
      <c r="O891" s="40">
        <v>79</v>
      </c>
      <c r="P891" s="47">
        <f t="shared" si="32"/>
        <v>237</v>
      </c>
    </row>
    <row r="892" spans="1:16">
      <c r="A892" s="93"/>
      <c r="C892" t="s">
        <v>374</v>
      </c>
      <c r="I892" t="s">
        <v>99</v>
      </c>
      <c r="N892" s="30"/>
      <c r="O892" s="30"/>
      <c r="P892" s="101">
        <f>SUM(P878:P891)</f>
        <v>6508.3314</v>
      </c>
    </row>
    <row r="893" spans="1:16">
      <c r="C893" s="48" t="s">
        <v>100</v>
      </c>
      <c r="D893" s="48"/>
      <c r="E893" s="51"/>
      <c r="F893" s="48"/>
      <c r="G893" s="48"/>
      <c r="H893" s="48"/>
      <c r="I893" s="48" t="s">
        <v>99</v>
      </c>
      <c r="J893" s="48"/>
      <c r="M893" t="s">
        <v>99</v>
      </c>
      <c r="N893" s="30"/>
      <c r="O893" s="30"/>
      <c r="P893" s="14"/>
    </row>
    <row r="894" spans="1:16" ht="18.75">
      <c r="C894" s="15"/>
      <c r="F894" s="16" t="s">
        <v>67</v>
      </c>
      <c r="G894" s="16"/>
      <c r="H894" s="17"/>
      <c r="I894" s="17"/>
      <c r="K894" s="17"/>
      <c r="P894" s="19"/>
    </row>
    <row r="895" spans="1:16" ht="23.25">
      <c r="C895" s="15"/>
      <c r="D895" s="15"/>
      <c r="E895" s="133" t="s">
        <v>376</v>
      </c>
      <c r="F895" s="16"/>
      <c r="G895" s="16"/>
      <c r="H895" s="16" t="s">
        <v>377</v>
      </c>
      <c r="I895" s="16"/>
      <c r="J895" s="17"/>
      <c r="K895" s="21"/>
    </row>
    <row r="896" spans="1:16" ht="18.75">
      <c r="D896" s="23" t="s">
        <v>70</v>
      </c>
      <c r="E896" s="23"/>
      <c r="F896" s="23"/>
    </row>
    <row r="897" spans="1:16">
      <c r="A897" s="53" t="s">
        <v>405</v>
      </c>
      <c r="L897" s="21"/>
    </row>
    <row r="898" spans="1:16">
      <c r="A898" s="24" t="s">
        <v>149</v>
      </c>
      <c r="C898" s="25"/>
      <c r="D898" s="28"/>
      <c r="E898" s="28" t="s">
        <v>7</v>
      </c>
      <c r="F898" s="27"/>
      <c r="G898" s="21"/>
      <c r="H898" s="21"/>
      <c r="I898" s="21"/>
      <c r="J898" s="21"/>
      <c r="K898" s="21"/>
      <c r="L898" s="21"/>
      <c r="M898" s="21"/>
      <c r="N898" s="21"/>
      <c r="O898" s="21"/>
      <c r="P898" s="19"/>
    </row>
    <row r="899" spans="1:16">
      <c r="A899" s="29" t="s">
        <v>76</v>
      </c>
      <c r="B899" s="20"/>
      <c r="C899" s="20"/>
      <c r="D899" s="27"/>
      <c r="E899" s="27"/>
      <c r="F899" s="27"/>
      <c r="G899" s="21"/>
      <c r="H899" s="21"/>
      <c r="I899" s="21"/>
      <c r="J899" s="21"/>
      <c r="K899" s="21"/>
      <c r="L899" s="21"/>
      <c r="M899" s="21"/>
      <c r="N899" s="21"/>
      <c r="O899" s="21"/>
      <c r="P899" s="19"/>
    </row>
    <row r="900" spans="1:16">
      <c r="A900" s="30"/>
      <c r="B900" s="29"/>
      <c r="C900" s="29"/>
      <c r="D900" s="21"/>
      <c r="E900" s="27"/>
      <c r="F900" s="27"/>
      <c r="G900" s="21"/>
      <c r="H900" s="21"/>
      <c r="I900" s="21"/>
      <c r="J900" s="21"/>
      <c r="K900" s="21"/>
      <c r="L900" s="145"/>
      <c r="M900" s="21"/>
      <c r="N900" s="21"/>
      <c r="P900" s="19"/>
    </row>
    <row r="901" spans="1:16">
      <c r="A901" s="31" t="s">
        <v>77</v>
      </c>
      <c r="B901" s="33" t="s">
        <v>78</v>
      </c>
      <c r="C901" s="34"/>
      <c r="D901" s="34" t="s">
        <v>79</v>
      </c>
      <c r="E901" s="34"/>
      <c r="F901" s="34" t="s">
        <v>80</v>
      </c>
      <c r="G901" s="34" t="s">
        <v>81</v>
      </c>
      <c r="H901" s="34"/>
      <c r="I901" s="34"/>
      <c r="J901" s="34"/>
      <c r="K901" s="34" t="s">
        <v>82</v>
      </c>
      <c r="M901" s="34"/>
      <c r="N901" s="35" t="s">
        <v>83</v>
      </c>
      <c r="O901" s="36" t="s">
        <v>3</v>
      </c>
      <c r="P901" s="36" t="s">
        <v>9</v>
      </c>
    </row>
    <row r="902" spans="1:16">
      <c r="A902" s="5"/>
      <c r="B902" s="39" t="s">
        <v>85</v>
      </c>
      <c r="C902" s="37" t="s">
        <v>86</v>
      </c>
      <c r="D902" s="37" t="s">
        <v>87</v>
      </c>
      <c r="E902" s="37" t="s">
        <v>88</v>
      </c>
      <c r="F902" s="37"/>
      <c r="G902" s="37" t="s">
        <v>89</v>
      </c>
      <c r="H902" s="37" t="s">
        <v>90</v>
      </c>
      <c r="I902" s="37" t="s">
        <v>91</v>
      </c>
      <c r="J902" s="37" t="s">
        <v>92</v>
      </c>
      <c r="K902" s="37" t="s">
        <v>93</v>
      </c>
      <c r="L902" s="37" t="s">
        <v>94</v>
      </c>
      <c r="M902" s="37" t="s">
        <v>95</v>
      </c>
      <c r="N902" s="40"/>
      <c r="O902" s="4"/>
      <c r="P902" s="40"/>
    </row>
    <row r="903" spans="1:16">
      <c r="A903" s="31" t="s">
        <v>406</v>
      </c>
      <c r="B903" s="37">
        <v>250</v>
      </c>
      <c r="C903" s="37">
        <v>1.2</v>
      </c>
      <c r="D903" s="37">
        <v>4</v>
      </c>
      <c r="E903" s="37">
        <v>2.7</v>
      </c>
      <c r="F903" s="37">
        <v>260</v>
      </c>
      <c r="G903" s="37">
        <v>0.26</v>
      </c>
      <c r="H903" s="37">
        <v>40</v>
      </c>
      <c r="I903" s="37">
        <v>122</v>
      </c>
      <c r="J903" s="37">
        <v>128</v>
      </c>
      <c r="K903" s="37">
        <v>146</v>
      </c>
      <c r="L903" s="37">
        <v>56</v>
      </c>
      <c r="M903" s="37">
        <v>2</v>
      </c>
      <c r="N903" s="4"/>
      <c r="O903" s="46"/>
      <c r="P903" s="47"/>
    </row>
    <row r="904" spans="1:16">
      <c r="A904" s="45" t="s">
        <v>135</v>
      </c>
      <c r="B904" s="37">
        <v>100</v>
      </c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  <c r="N904" s="4">
        <v>4.25</v>
      </c>
      <c r="O904" s="46">
        <v>310</v>
      </c>
      <c r="P904" s="47">
        <f t="shared" ref="P904:P912" si="33">O904*N904</f>
        <v>1317.5</v>
      </c>
    </row>
    <row r="905" spans="1:16">
      <c r="A905" s="45" t="s">
        <v>58</v>
      </c>
      <c r="B905" s="37">
        <v>10</v>
      </c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  <c r="N905" s="4">
        <v>0.1</v>
      </c>
      <c r="O905" s="46">
        <v>27</v>
      </c>
      <c r="P905" s="47">
        <f t="shared" si="33"/>
        <v>2.7</v>
      </c>
    </row>
    <row r="906" spans="1:16">
      <c r="A906" s="45" t="s">
        <v>37</v>
      </c>
      <c r="B906" s="37">
        <v>10</v>
      </c>
      <c r="C906" s="37"/>
      <c r="D906" s="37"/>
      <c r="E906" s="37"/>
      <c r="F906" s="37"/>
      <c r="G906" s="37"/>
      <c r="H906" s="37"/>
      <c r="I906" s="37"/>
      <c r="J906" s="37"/>
      <c r="K906" s="37"/>
      <c r="L906" s="37"/>
      <c r="M906" s="37"/>
      <c r="N906" s="4">
        <v>0.1</v>
      </c>
      <c r="O906" s="46">
        <v>80</v>
      </c>
      <c r="P906" s="47">
        <f t="shared" si="33"/>
        <v>8</v>
      </c>
    </row>
    <row r="907" spans="1:16">
      <c r="A907" s="45" t="s">
        <v>16</v>
      </c>
      <c r="B907" s="37">
        <v>50</v>
      </c>
      <c r="C907" s="37"/>
      <c r="D907" s="37"/>
      <c r="E907" s="37"/>
      <c r="F907" s="37"/>
      <c r="G907" s="37"/>
      <c r="H907" s="37"/>
      <c r="I907" s="37"/>
      <c r="J907" s="37"/>
      <c r="K907" s="37"/>
      <c r="L907" s="37"/>
      <c r="M907" s="37"/>
      <c r="N907" s="4">
        <v>1</v>
      </c>
      <c r="O907" s="46">
        <v>112.63</v>
      </c>
      <c r="P907" s="47">
        <f t="shared" si="33"/>
        <v>112.63</v>
      </c>
    </row>
    <row r="908" spans="1:16">
      <c r="A908" s="44" t="s">
        <v>34</v>
      </c>
      <c r="B908" s="31">
        <v>30</v>
      </c>
      <c r="C908" s="37">
        <v>0.6</v>
      </c>
      <c r="D908" s="37"/>
      <c r="E908" s="37">
        <v>15.5</v>
      </c>
      <c r="F908" s="37"/>
      <c r="G908" s="37">
        <v>0.04</v>
      </c>
      <c r="H908" s="37"/>
      <c r="I908" s="37">
        <v>0.24</v>
      </c>
      <c r="J908" s="37">
        <v>0.8</v>
      </c>
      <c r="K908" s="37">
        <v>24</v>
      </c>
      <c r="L908" s="37"/>
      <c r="M908" s="37">
        <v>22</v>
      </c>
      <c r="N908" s="5"/>
      <c r="O908" s="5"/>
      <c r="P908" s="47">
        <f t="shared" si="33"/>
        <v>0</v>
      </c>
    </row>
    <row r="909" spans="1:16">
      <c r="A909" s="45" t="s">
        <v>34</v>
      </c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4"/>
      <c r="O909" s="61">
        <v>26</v>
      </c>
      <c r="P909" s="47">
        <f t="shared" si="33"/>
        <v>0</v>
      </c>
    </row>
    <row r="910" spans="1:16">
      <c r="A910" s="44" t="s">
        <v>108</v>
      </c>
      <c r="B910" s="37">
        <v>200</v>
      </c>
      <c r="C910" s="37">
        <v>0.6</v>
      </c>
      <c r="D910" s="37"/>
      <c r="E910" s="37">
        <v>30.1</v>
      </c>
      <c r="F910" s="37">
        <v>130</v>
      </c>
      <c r="G910" s="37">
        <v>0.04</v>
      </c>
      <c r="H910" s="37"/>
      <c r="I910" s="37">
        <v>0.05</v>
      </c>
      <c r="J910" s="37">
        <v>135</v>
      </c>
      <c r="K910" s="37">
        <v>46</v>
      </c>
      <c r="L910" s="37"/>
      <c r="M910" s="37">
        <v>0.5</v>
      </c>
      <c r="N910" s="40"/>
      <c r="O910" s="40"/>
      <c r="P910" s="47">
        <f t="shared" si="33"/>
        <v>0</v>
      </c>
    </row>
    <row r="911" spans="1:16">
      <c r="A911" s="45" t="s">
        <v>49</v>
      </c>
      <c r="B911" s="5">
        <v>1.5</v>
      </c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40"/>
      <c r="O911" s="40">
        <v>387</v>
      </c>
      <c r="P911" s="47">
        <f t="shared" si="33"/>
        <v>0</v>
      </c>
    </row>
    <row r="912" spans="1:16">
      <c r="A912" s="45" t="s">
        <v>31</v>
      </c>
      <c r="B912" s="5">
        <v>20</v>
      </c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40">
        <v>1</v>
      </c>
      <c r="O912" s="40">
        <v>79</v>
      </c>
      <c r="P912" s="47">
        <f t="shared" si="33"/>
        <v>79</v>
      </c>
    </row>
    <row r="913" spans="1:16">
      <c r="A913" s="93"/>
      <c r="C913" t="s">
        <v>374</v>
      </c>
      <c r="I913" t="s">
        <v>99</v>
      </c>
      <c r="N913" s="30"/>
      <c r="O913" s="30"/>
      <c r="P913" s="101">
        <f>SUM(P904:P912)</f>
        <v>1519.83</v>
      </c>
    </row>
    <row r="915" spans="1:16" ht="18.75">
      <c r="C915" s="15"/>
      <c r="F915" s="16" t="s">
        <v>67</v>
      </c>
      <c r="G915" s="16"/>
      <c r="H915" s="17"/>
      <c r="I915" s="17"/>
      <c r="K915" s="17"/>
      <c r="P915" s="19"/>
    </row>
    <row r="916" spans="1:16" ht="23.25">
      <c r="C916" s="15"/>
      <c r="D916" s="15"/>
      <c r="E916" s="133" t="s">
        <v>376</v>
      </c>
      <c r="F916" s="16"/>
      <c r="G916" s="16"/>
      <c r="H916" s="16" t="s">
        <v>377</v>
      </c>
      <c r="I916" s="16"/>
      <c r="J916" s="17"/>
      <c r="K916" s="21"/>
    </row>
    <row r="917" spans="1:16" ht="18.75">
      <c r="D917" s="23" t="s">
        <v>70</v>
      </c>
      <c r="E917" s="23"/>
      <c r="F917" s="23"/>
    </row>
    <row r="918" spans="1:16">
      <c r="A918" s="53" t="s">
        <v>409</v>
      </c>
      <c r="L918" s="21"/>
    </row>
    <row r="919" spans="1:16">
      <c r="A919" s="24" t="s">
        <v>149</v>
      </c>
      <c r="C919" s="25"/>
      <c r="D919" s="28"/>
      <c r="E919" s="28" t="s">
        <v>5</v>
      </c>
      <c r="F919" s="27"/>
      <c r="G919" s="21"/>
      <c r="H919" s="21"/>
      <c r="I919" s="21"/>
      <c r="J919" s="21"/>
      <c r="K919" s="21"/>
      <c r="L919" s="21"/>
      <c r="M919" s="21"/>
      <c r="N919" s="21"/>
      <c r="O919" s="21"/>
      <c r="P919" s="19"/>
    </row>
    <row r="920" spans="1:16">
      <c r="A920" s="29" t="s">
        <v>76</v>
      </c>
      <c r="B920" s="20"/>
      <c r="C920" s="20"/>
      <c r="D920" s="27"/>
      <c r="E920" s="27"/>
      <c r="F920" s="27"/>
      <c r="G920" s="21"/>
      <c r="H920" s="21"/>
      <c r="I920" s="21"/>
      <c r="J920" s="21"/>
      <c r="K920" s="21"/>
      <c r="L920" s="21"/>
      <c r="M920" s="21"/>
      <c r="N920" s="21"/>
      <c r="O920" s="21"/>
      <c r="P920" s="19"/>
    </row>
    <row r="921" spans="1:16">
      <c r="A921" s="30"/>
      <c r="B921" s="29"/>
      <c r="C921" s="29"/>
      <c r="D921" s="21"/>
      <c r="E921" s="27"/>
      <c r="F921" s="27"/>
      <c r="G921" s="21"/>
      <c r="H921" s="21"/>
      <c r="I921" s="21"/>
      <c r="J921" s="21"/>
      <c r="K921" s="21"/>
      <c r="L921" s="145"/>
      <c r="M921" s="21"/>
      <c r="N921" s="21"/>
      <c r="O921">
        <v>214</v>
      </c>
      <c r="P921" s="19"/>
    </row>
    <row r="922" spans="1:16">
      <c r="A922" s="31" t="s">
        <v>77</v>
      </c>
      <c r="B922" s="33" t="s">
        <v>78</v>
      </c>
      <c r="C922" s="34"/>
      <c r="D922" s="34" t="s">
        <v>79</v>
      </c>
      <c r="E922" s="34"/>
      <c r="F922" s="34" t="s">
        <v>80</v>
      </c>
      <c r="G922" s="34" t="s">
        <v>81</v>
      </c>
      <c r="H922" s="34"/>
      <c r="I922" s="34"/>
      <c r="J922" s="34"/>
      <c r="K922" s="34" t="s">
        <v>82</v>
      </c>
      <c r="M922" s="34"/>
      <c r="N922" s="35" t="s">
        <v>83</v>
      </c>
      <c r="O922" s="36" t="s">
        <v>3</v>
      </c>
      <c r="P922" s="36" t="s">
        <v>9</v>
      </c>
    </row>
    <row r="923" spans="1:16">
      <c r="A923" s="5"/>
      <c r="B923" s="39" t="s">
        <v>85</v>
      </c>
      <c r="C923" s="37" t="s">
        <v>86</v>
      </c>
      <c r="D923" s="37" t="s">
        <v>87</v>
      </c>
      <c r="E923" s="37" t="s">
        <v>88</v>
      </c>
      <c r="F923" s="37"/>
      <c r="G923" s="37" t="s">
        <v>89</v>
      </c>
      <c r="H923" s="37" t="s">
        <v>90</v>
      </c>
      <c r="I923" s="37" t="s">
        <v>91</v>
      </c>
      <c r="J923" s="37" t="s">
        <v>92</v>
      </c>
      <c r="K923" s="37" t="s">
        <v>93</v>
      </c>
      <c r="L923" s="37" t="s">
        <v>94</v>
      </c>
      <c r="M923" s="37" t="s">
        <v>95</v>
      </c>
      <c r="N923" s="40"/>
      <c r="O923" s="4"/>
      <c r="P923" s="40"/>
    </row>
    <row r="924" spans="1:16">
      <c r="A924" s="5"/>
      <c r="B924" s="39"/>
      <c r="C924" s="37"/>
      <c r="D924" s="37"/>
      <c r="E924" s="37"/>
      <c r="F924" s="37"/>
      <c r="G924" s="37"/>
      <c r="H924" s="37"/>
      <c r="I924" s="37"/>
      <c r="J924" s="37"/>
      <c r="K924" s="37"/>
      <c r="L924" s="37"/>
      <c r="M924" s="37"/>
      <c r="N924" s="40"/>
      <c r="O924" s="4"/>
      <c r="P924" s="40"/>
    </row>
    <row r="925" spans="1:16">
      <c r="A925" s="31" t="s">
        <v>23</v>
      </c>
      <c r="B925" s="37">
        <v>250</v>
      </c>
      <c r="C925" s="37">
        <v>1.2</v>
      </c>
      <c r="D925" s="37">
        <v>4</v>
      </c>
      <c r="E925" s="37">
        <v>2.7</v>
      </c>
      <c r="F925" s="37">
        <v>260</v>
      </c>
      <c r="G925" s="37">
        <v>0.26</v>
      </c>
      <c r="H925" s="37">
        <v>40</v>
      </c>
      <c r="I925" s="37">
        <v>122</v>
      </c>
      <c r="J925" s="37">
        <v>128</v>
      </c>
      <c r="K925" s="37">
        <v>146</v>
      </c>
      <c r="L925" s="37">
        <v>56</v>
      </c>
      <c r="M925" s="37">
        <v>2</v>
      </c>
      <c r="N925" s="4"/>
      <c r="O925" s="46"/>
      <c r="P925" s="47"/>
    </row>
    <row r="926" spans="1:16">
      <c r="A926" s="45" t="s">
        <v>36</v>
      </c>
      <c r="B926" s="37">
        <v>50</v>
      </c>
      <c r="C926" s="37"/>
      <c r="D926" s="37"/>
      <c r="E926" s="37"/>
      <c r="F926" s="37"/>
      <c r="G926" s="37"/>
      <c r="H926" s="37"/>
      <c r="I926" s="37"/>
      <c r="J926" s="37"/>
      <c r="K926" s="37"/>
      <c r="L926" s="37"/>
      <c r="M926" s="37"/>
      <c r="N926" s="4">
        <v>11</v>
      </c>
      <c r="O926" s="46">
        <v>265</v>
      </c>
      <c r="P926" s="47">
        <f t="shared" ref="P926:P943" si="34">O926*N926</f>
        <v>2915</v>
      </c>
    </row>
    <row r="927" spans="1:16">
      <c r="A927" s="45" t="s">
        <v>10</v>
      </c>
      <c r="B927" s="37">
        <v>1</v>
      </c>
      <c r="C927" s="37"/>
      <c r="D927" s="37"/>
      <c r="E927" s="37"/>
      <c r="F927" s="37"/>
      <c r="G927" s="37"/>
      <c r="H927" s="37"/>
      <c r="I927" s="37"/>
      <c r="J927" s="37"/>
      <c r="K927" s="37"/>
      <c r="L927" s="37"/>
      <c r="M927" s="37"/>
      <c r="N927" s="4">
        <v>1</v>
      </c>
      <c r="O927" s="46">
        <v>65</v>
      </c>
      <c r="P927" s="47">
        <f t="shared" si="34"/>
        <v>65</v>
      </c>
    </row>
    <row r="928" spans="1:16">
      <c r="A928" s="45" t="s">
        <v>58</v>
      </c>
      <c r="B928" s="37">
        <v>10</v>
      </c>
      <c r="C928" s="37"/>
      <c r="D928" s="37"/>
      <c r="E928" s="37"/>
      <c r="F928" s="37"/>
      <c r="G928" s="37"/>
      <c r="H928" s="37"/>
      <c r="I928" s="37"/>
      <c r="J928" s="37"/>
      <c r="K928" s="37"/>
      <c r="L928" s="37"/>
      <c r="M928" s="37"/>
      <c r="N928" s="4">
        <v>2.1</v>
      </c>
      <c r="O928" s="46">
        <v>27</v>
      </c>
      <c r="P928" s="47">
        <f t="shared" si="34"/>
        <v>56.7</v>
      </c>
    </row>
    <row r="929" spans="1:17">
      <c r="A929" s="45" t="s">
        <v>37</v>
      </c>
      <c r="B929" s="37">
        <v>10</v>
      </c>
      <c r="C929" s="37"/>
      <c r="D929" s="37"/>
      <c r="E929" s="37"/>
      <c r="F929" s="37"/>
      <c r="G929" s="37"/>
      <c r="H929" s="37"/>
      <c r="I929" s="37"/>
      <c r="J929" s="37"/>
      <c r="K929" s="37"/>
      <c r="L929" s="37"/>
      <c r="M929" s="37"/>
      <c r="N929" s="4">
        <v>2.1</v>
      </c>
      <c r="O929" s="46">
        <v>80</v>
      </c>
      <c r="P929" s="47">
        <f t="shared" si="34"/>
        <v>168</v>
      </c>
    </row>
    <row r="930" spans="1:17">
      <c r="A930" s="45" t="s">
        <v>29</v>
      </c>
      <c r="B930" s="37">
        <v>10</v>
      </c>
      <c r="C930" s="37"/>
      <c r="D930" s="37"/>
      <c r="E930" s="37"/>
      <c r="F930" s="37"/>
      <c r="G930" s="37"/>
      <c r="H930" s="37"/>
      <c r="I930" s="37"/>
      <c r="J930" s="37"/>
      <c r="K930" s="37"/>
      <c r="L930" s="37"/>
      <c r="M930" s="37"/>
      <c r="N930" s="4">
        <v>4.2</v>
      </c>
      <c r="O930" s="46">
        <v>95</v>
      </c>
      <c r="P930" s="47">
        <f t="shared" si="34"/>
        <v>399</v>
      </c>
    </row>
    <row r="931" spans="1:17">
      <c r="A931" s="45" t="s">
        <v>23</v>
      </c>
      <c r="B931" s="37"/>
      <c r="C931" s="37"/>
      <c r="D931" s="37"/>
      <c r="E931" s="37"/>
      <c r="F931" s="37"/>
      <c r="G931" s="37"/>
      <c r="H931" s="37"/>
      <c r="I931" s="37"/>
      <c r="J931" s="37"/>
      <c r="K931" s="37"/>
      <c r="L931" s="37"/>
      <c r="M931" s="37"/>
      <c r="N931" s="4">
        <v>8</v>
      </c>
      <c r="O931" s="46">
        <v>53.67</v>
      </c>
      <c r="P931" s="47">
        <f t="shared" si="34"/>
        <v>429.36</v>
      </c>
    </row>
    <row r="932" spans="1:17">
      <c r="A932" s="45" t="s">
        <v>13</v>
      </c>
      <c r="B932" s="37"/>
      <c r="C932" s="37"/>
      <c r="D932" s="37"/>
      <c r="E932" s="37"/>
      <c r="F932" s="37"/>
      <c r="G932" s="37"/>
      <c r="H932" s="37"/>
      <c r="I932" s="37"/>
      <c r="J932" s="37"/>
      <c r="K932" s="37"/>
      <c r="L932" s="37"/>
      <c r="M932" s="37"/>
      <c r="N932" s="4">
        <v>0.7</v>
      </c>
      <c r="O932" s="46">
        <v>116.94</v>
      </c>
      <c r="P932" s="47">
        <f t="shared" si="34"/>
        <v>81.85799999999999</v>
      </c>
    </row>
    <row r="933" spans="1:17">
      <c r="A933" s="45" t="s">
        <v>17</v>
      </c>
      <c r="B933" s="37">
        <v>1</v>
      </c>
      <c r="C933" s="37"/>
      <c r="D933" s="37"/>
      <c r="E933" s="37"/>
      <c r="F933" s="37"/>
      <c r="G933" s="37"/>
      <c r="H933" s="37"/>
      <c r="I933" s="37"/>
      <c r="J933" s="37"/>
      <c r="K933" s="37"/>
      <c r="L933" s="37"/>
      <c r="M933" s="37"/>
      <c r="N933" s="4">
        <v>1</v>
      </c>
      <c r="O933" s="46">
        <v>23.87</v>
      </c>
      <c r="P933" s="47">
        <f t="shared" si="34"/>
        <v>23.87</v>
      </c>
    </row>
    <row r="934" spans="1:17">
      <c r="A934" s="45" t="s">
        <v>154</v>
      </c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4">
        <v>7</v>
      </c>
      <c r="O934" s="46">
        <v>165</v>
      </c>
      <c r="P934" s="47">
        <f t="shared" si="34"/>
        <v>1155</v>
      </c>
    </row>
    <row r="935" spans="1:17">
      <c r="A935" s="31" t="s">
        <v>410</v>
      </c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4"/>
      <c r="O935" s="46"/>
      <c r="P935" s="47">
        <f t="shared" si="34"/>
        <v>0</v>
      </c>
    </row>
    <row r="936" spans="1:17">
      <c r="A936" s="45" t="s">
        <v>411</v>
      </c>
      <c r="B936" s="5">
        <v>50</v>
      </c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4">
        <v>11</v>
      </c>
      <c r="O936" s="46">
        <v>228</v>
      </c>
      <c r="P936" s="47">
        <f t="shared" si="34"/>
        <v>2508</v>
      </c>
      <c r="Q936">
        <f>N936/O921</f>
        <v>5.1401869158878503E-2</v>
      </c>
    </row>
    <row r="937" spans="1:17">
      <c r="A937" s="44" t="s">
        <v>34</v>
      </c>
      <c r="B937" s="31">
        <v>30</v>
      </c>
      <c r="C937" s="37">
        <v>0.6</v>
      </c>
      <c r="D937" s="37"/>
      <c r="E937" s="37">
        <v>15.5</v>
      </c>
      <c r="F937" s="37"/>
      <c r="G937" s="37">
        <v>0.04</v>
      </c>
      <c r="H937" s="37"/>
      <c r="I937" s="37">
        <v>0.24</v>
      </c>
      <c r="J937" s="37">
        <v>0.8</v>
      </c>
      <c r="K937" s="37">
        <v>24</v>
      </c>
      <c r="L937" s="37"/>
      <c r="M937" s="37">
        <v>22</v>
      </c>
      <c r="N937" s="5"/>
      <c r="O937" s="5"/>
      <c r="P937" s="47">
        <f t="shared" si="34"/>
        <v>0</v>
      </c>
    </row>
    <row r="938" spans="1:17">
      <c r="A938" s="45" t="s">
        <v>34</v>
      </c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4">
        <v>13</v>
      </c>
      <c r="O938" s="61">
        <v>26</v>
      </c>
      <c r="P938" s="47">
        <f t="shared" si="34"/>
        <v>338</v>
      </c>
    </row>
    <row r="939" spans="1:17">
      <c r="A939" s="45" t="s">
        <v>121</v>
      </c>
      <c r="B939" s="5">
        <v>10</v>
      </c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4">
        <v>2.14</v>
      </c>
      <c r="O939" s="61">
        <v>618</v>
      </c>
      <c r="P939" s="47">
        <f t="shared" si="34"/>
        <v>1322.52</v>
      </c>
    </row>
    <row r="940" spans="1:17">
      <c r="A940" s="44" t="s">
        <v>112</v>
      </c>
      <c r="B940" s="37">
        <v>200</v>
      </c>
      <c r="C940" s="37">
        <v>0.6</v>
      </c>
      <c r="D940" s="37"/>
      <c r="E940" s="37">
        <v>30.1</v>
      </c>
      <c r="F940" s="37">
        <v>130</v>
      </c>
      <c r="G940" s="37">
        <v>0.04</v>
      </c>
      <c r="H940" s="37"/>
      <c r="I940" s="37">
        <v>0.05</v>
      </c>
      <c r="J940" s="37">
        <v>135</v>
      </c>
      <c r="K940" s="37">
        <v>46</v>
      </c>
      <c r="L940" s="37"/>
      <c r="M940" s="37">
        <v>0.5</v>
      </c>
      <c r="N940" s="40"/>
      <c r="O940" s="40"/>
      <c r="P940" s="47">
        <f t="shared" si="34"/>
        <v>0</v>
      </c>
    </row>
    <row r="941" spans="1:17">
      <c r="A941" s="45" t="s">
        <v>113</v>
      </c>
      <c r="B941" s="5">
        <v>20</v>
      </c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40">
        <v>4.2</v>
      </c>
      <c r="O941" s="40">
        <v>160</v>
      </c>
      <c r="P941" s="47">
        <f t="shared" si="34"/>
        <v>672</v>
      </c>
    </row>
    <row r="942" spans="1:17">
      <c r="A942" s="45" t="s">
        <v>15</v>
      </c>
      <c r="B942" s="5">
        <v>20</v>
      </c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40">
        <v>4.2</v>
      </c>
      <c r="O942" s="40">
        <v>65</v>
      </c>
      <c r="P942" s="47">
        <f t="shared" si="34"/>
        <v>273</v>
      </c>
    </row>
    <row r="943" spans="1:17">
      <c r="A943" s="45" t="s">
        <v>293</v>
      </c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40">
        <v>105.8</v>
      </c>
      <c r="O943" s="40">
        <v>294</v>
      </c>
      <c r="P943" s="47">
        <f t="shared" si="34"/>
        <v>31105.200000000001</v>
      </c>
    </row>
    <row r="944" spans="1:17">
      <c r="A944" s="93"/>
      <c r="C944" t="s">
        <v>374</v>
      </c>
      <c r="I944" t="s">
        <v>99</v>
      </c>
      <c r="N944" s="30"/>
      <c r="O944" s="30"/>
      <c r="P944" s="101">
        <f>SUM(P926:P943)</f>
        <v>41512.508000000002</v>
      </c>
    </row>
    <row r="945" spans="1:16">
      <c r="C945" s="48" t="s">
        <v>100</v>
      </c>
      <c r="D945" s="48"/>
      <c r="E945" s="51"/>
      <c r="F945" s="48"/>
      <c r="G945" s="48"/>
      <c r="H945" s="48"/>
      <c r="I945" s="48" t="s">
        <v>99</v>
      </c>
      <c r="J945" s="48"/>
      <c r="M945" t="s">
        <v>99</v>
      </c>
      <c r="N945" s="30"/>
      <c r="O945" s="30"/>
      <c r="P945" s="14"/>
    </row>
    <row r="946" spans="1:16" ht="18.75">
      <c r="C946" s="15"/>
      <c r="F946" s="16" t="s">
        <v>67</v>
      </c>
      <c r="G946" s="16"/>
      <c r="H946" s="17"/>
      <c r="I946" s="17"/>
      <c r="K946" s="17"/>
      <c r="P946" s="19"/>
    </row>
    <row r="947" spans="1:16" ht="23.25">
      <c r="C947" s="15"/>
      <c r="D947" s="15"/>
      <c r="E947" s="133" t="s">
        <v>376</v>
      </c>
      <c r="F947" s="16"/>
      <c r="G947" s="16"/>
      <c r="H947" s="16" t="s">
        <v>377</v>
      </c>
      <c r="I947" s="16"/>
      <c r="J947" s="17"/>
      <c r="K947" s="21"/>
    </row>
    <row r="948" spans="1:16" ht="18.75">
      <c r="D948" s="23" t="s">
        <v>70</v>
      </c>
      <c r="E948" s="23"/>
      <c r="F948" s="23"/>
    </row>
    <row r="949" spans="1:16">
      <c r="A949" s="53" t="s">
        <v>409</v>
      </c>
      <c r="L949" s="21"/>
    </row>
    <row r="950" spans="1:16">
      <c r="A950" s="24" t="s">
        <v>149</v>
      </c>
      <c r="C950" s="25"/>
      <c r="D950" s="28"/>
      <c r="E950" s="28" t="s">
        <v>6</v>
      </c>
      <c r="F950" s="27"/>
      <c r="G950" s="21"/>
      <c r="H950" s="21"/>
      <c r="I950" s="21"/>
      <c r="J950" s="21"/>
      <c r="K950" s="21"/>
      <c r="L950" s="21"/>
      <c r="M950" s="21"/>
      <c r="N950" s="21"/>
      <c r="O950" s="21"/>
      <c r="P950" s="19"/>
    </row>
    <row r="951" spans="1:16">
      <c r="A951" s="29" t="s">
        <v>76</v>
      </c>
      <c r="B951" s="20"/>
      <c r="C951" s="20"/>
      <c r="D951" s="27"/>
      <c r="E951" s="27"/>
      <c r="F951" s="27"/>
      <c r="G951" s="21"/>
      <c r="H951" s="21"/>
      <c r="I951" s="21"/>
      <c r="J951" s="21"/>
      <c r="K951" s="21"/>
      <c r="L951" s="21"/>
      <c r="M951" s="21"/>
      <c r="N951" s="21"/>
      <c r="O951" s="21"/>
      <c r="P951" s="19"/>
    </row>
    <row r="952" spans="1:16">
      <c r="A952" s="30"/>
      <c r="B952" s="29"/>
      <c r="C952" s="29"/>
      <c r="D952" s="21"/>
      <c r="E952" s="27"/>
      <c r="F952" s="27"/>
      <c r="G952" s="21"/>
      <c r="H952" s="21"/>
      <c r="I952" s="21"/>
      <c r="J952" s="21"/>
      <c r="K952" s="21"/>
      <c r="L952" s="145"/>
      <c r="M952" s="21"/>
      <c r="N952" s="21"/>
      <c r="O952">
        <v>136</v>
      </c>
      <c r="P952" s="19"/>
    </row>
    <row r="953" spans="1:16">
      <c r="A953" s="31" t="s">
        <v>77</v>
      </c>
      <c r="B953" s="33" t="s">
        <v>78</v>
      </c>
      <c r="C953" s="34"/>
      <c r="D953" s="34" t="s">
        <v>79</v>
      </c>
      <c r="E953" s="34"/>
      <c r="F953" s="34" t="s">
        <v>80</v>
      </c>
      <c r="G953" s="34" t="s">
        <v>81</v>
      </c>
      <c r="H953" s="34"/>
      <c r="I953" s="34"/>
      <c r="J953" s="34"/>
      <c r="K953" s="34" t="s">
        <v>82</v>
      </c>
      <c r="M953" s="34"/>
      <c r="N953" s="35" t="s">
        <v>83</v>
      </c>
      <c r="O953" s="36" t="s">
        <v>3</v>
      </c>
      <c r="P953" s="36" t="s">
        <v>9</v>
      </c>
    </row>
    <row r="954" spans="1:16">
      <c r="A954" s="5"/>
      <c r="B954" s="39" t="s">
        <v>85</v>
      </c>
      <c r="C954" s="37" t="s">
        <v>86</v>
      </c>
      <c r="D954" s="37" t="s">
        <v>87</v>
      </c>
      <c r="E954" s="37" t="s">
        <v>88</v>
      </c>
      <c r="F954" s="37"/>
      <c r="G954" s="37" t="s">
        <v>89</v>
      </c>
      <c r="H954" s="37" t="s">
        <v>90</v>
      </c>
      <c r="I954" s="37" t="s">
        <v>91</v>
      </c>
      <c r="J954" s="37" t="s">
        <v>92</v>
      </c>
      <c r="K954" s="37" t="s">
        <v>93</v>
      </c>
      <c r="L954" s="37" t="s">
        <v>94</v>
      </c>
      <c r="M954" s="37" t="s">
        <v>95</v>
      </c>
      <c r="N954" s="40"/>
      <c r="O954" s="4"/>
      <c r="P954" s="40"/>
    </row>
    <row r="955" spans="1:16">
      <c r="A955" s="5"/>
      <c r="B955" s="39"/>
      <c r="C955" s="37"/>
      <c r="D955" s="37"/>
      <c r="E955" s="37"/>
      <c r="F955" s="37"/>
      <c r="G955" s="37"/>
      <c r="H955" s="37"/>
      <c r="I955" s="37"/>
      <c r="J955" s="37"/>
      <c r="K955" s="37"/>
      <c r="L955" s="37"/>
      <c r="M955" s="37"/>
      <c r="N955" s="40"/>
      <c r="O955" s="4"/>
      <c r="P955" s="40"/>
    </row>
    <row r="956" spans="1:16">
      <c r="A956" s="31" t="s">
        <v>23</v>
      </c>
      <c r="B956" s="37">
        <v>250</v>
      </c>
      <c r="C956" s="37">
        <v>1.2</v>
      </c>
      <c r="D956" s="37">
        <v>4</v>
      </c>
      <c r="E956" s="37">
        <v>2.7</v>
      </c>
      <c r="F956" s="37">
        <v>260</v>
      </c>
      <c r="G956" s="37">
        <v>0.26</v>
      </c>
      <c r="H956" s="37">
        <v>40</v>
      </c>
      <c r="I956" s="37">
        <v>122</v>
      </c>
      <c r="J956" s="37">
        <v>128</v>
      </c>
      <c r="K956" s="37">
        <v>146</v>
      </c>
      <c r="L956" s="37">
        <v>56</v>
      </c>
      <c r="M956" s="37">
        <v>2</v>
      </c>
      <c r="N956" s="4"/>
      <c r="O956" s="46"/>
      <c r="P956" s="47"/>
    </row>
    <row r="957" spans="1:16">
      <c r="A957" s="45" t="s">
        <v>36</v>
      </c>
      <c r="B957" s="37">
        <v>50</v>
      </c>
      <c r="C957" s="37"/>
      <c r="D957" s="37"/>
      <c r="E957" s="37"/>
      <c r="F957" s="37"/>
      <c r="G957" s="37"/>
      <c r="H957" s="37"/>
      <c r="I957" s="37"/>
      <c r="J957" s="37"/>
      <c r="K957" s="37"/>
      <c r="L957" s="37"/>
      <c r="M957" s="37"/>
      <c r="N957" s="4">
        <v>7.08</v>
      </c>
      <c r="O957" s="46">
        <v>265</v>
      </c>
      <c r="P957" s="47">
        <f t="shared" ref="P957:P963" si="35">O957*N957</f>
        <v>1876.2</v>
      </c>
    </row>
    <row r="958" spans="1:16">
      <c r="A958" s="45" t="s">
        <v>58</v>
      </c>
      <c r="B958" s="37">
        <v>10</v>
      </c>
      <c r="C958" s="37"/>
      <c r="D958" s="37"/>
      <c r="E958" s="37"/>
      <c r="F958" s="37"/>
      <c r="G958" s="37"/>
      <c r="H958" s="37"/>
      <c r="I958" s="37"/>
      <c r="J958" s="37"/>
      <c r="K958" s="37"/>
      <c r="L958" s="37"/>
      <c r="M958" s="37"/>
      <c r="N958" s="4">
        <v>1.32</v>
      </c>
      <c r="O958" s="46">
        <v>27</v>
      </c>
      <c r="P958" s="47">
        <f t="shared" si="35"/>
        <v>35.64</v>
      </c>
    </row>
    <row r="959" spans="1:16">
      <c r="A959" s="45" t="s">
        <v>37</v>
      </c>
      <c r="B959" s="37">
        <v>10</v>
      </c>
      <c r="C959" s="37"/>
      <c r="D959" s="37"/>
      <c r="E959" s="37"/>
      <c r="F959" s="37"/>
      <c r="G959" s="37"/>
      <c r="H959" s="37"/>
      <c r="I959" s="37"/>
      <c r="J959" s="37"/>
      <c r="K959" s="37"/>
      <c r="L959" s="37"/>
      <c r="M959" s="37"/>
      <c r="N959" s="4">
        <v>1.3</v>
      </c>
      <c r="O959" s="46">
        <v>80</v>
      </c>
      <c r="P959" s="47">
        <f t="shared" si="35"/>
        <v>104</v>
      </c>
    </row>
    <row r="960" spans="1:16">
      <c r="A960" s="45" t="s">
        <v>29</v>
      </c>
      <c r="B960" s="37">
        <v>50</v>
      </c>
      <c r="C960" s="37"/>
      <c r="D960" s="37"/>
      <c r="E960" s="37"/>
      <c r="F960" s="37"/>
      <c r="G960" s="37"/>
      <c r="H960" s="37"/>
      <c r="I960" s="37"/>
      <c r="J960" s="37"/>
      <c r="K960" s="37"/>
      <c r="L960" s="37"/>
      <c r="M960" s="37"/>
      <c r="N960" s="4">
        <v>2.7</v>
      </c>
      <c r="O960" s="46">
        <v>95</v>
      </c>
      <c r="P960" s="47">
        <f t="shared" si="35"/>
        <v>256.5</v>
      </c>
    </row>
    <row r="961" spans="1:16">
      <c r="A961" s="45" t="s">
        <v>23</v>
      </c>
      <c r="B961" s="37"/>
      <c r="C961" s="37"/>
      <c r="D961" s="37"/>
      <c r="E961" s="37"/>
      <c r="F961" s="37"/>
      <c r="G961" s="37"/>
      <c r="H961" s="37"/>
      <c r="I961" s="37"/>
      <c r="J961" s="37"/>
      <c r="K961" s="37"/>
      <c r="L961" s="37"/>
      <c r="M961" s="37"/>
      <c r="N961" s="4">
        <v>4</v>
      </c>
      <c r="O961" s="46">
        <v>53.67</v>
      </c>
      <c r="P961" s="47">
        <f t="shared" si="35"/>
        <v>214.68</v>
      </c>
    </row>
    <row r="962" spans="1:16">
      <c r="A962" s="45" t="s">
        <v>13</v>
      </c>
      <c r="B962" s="37"/>
      <c r="C962" s="37"/>
      <c r="D962" s="37"/>
      <c r="E962" s="37"/>
      <c r="F962" s="37"/>
      <c r="G962" s="37"/>
      <c r="H962" s="37"/>
      <c r="I962" s="37"/>
      <c r="J962" s="37"/>
      <c r="K962" s="37"/>
      <c r="L962" s="37"/>
      <c r="M962" s="37"/>
      <c r="N962" s="4">
        <v>0.3</v>
      </c>
      <c r="O962" s="46">
        <v>116.94</v>
      </c>
      <c r="P962" s="47">
        <f t="shared" si="35"/>
        <v>35.082000000000001</v>
      </c>
    </row>
    <row r="963" spans="1:16">
      <c r="A963" s="45" t="s">
        <v>154</v>
      </c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4">
        <v>5</v>
      </c>
      <c r="O963" s="46">
        <v>165</v>
      </c>
      <c r="P963" s="47">
        <f t="shared" si="35"/>
        <v>825</v>
      </c>
    </row>
    <row r="964" spans="1:16">
      <c r="A964" s="44" t="s">
        <v>34</v>
      </c>
      <c r="B964" s="31">
        <v>30</v>
      </c>
      <c r="C964" s="37">
        <v>0.6</v>
      </c>
      <c r="D964" s="37"/>
      <c r="E964" s="37">
        <v>15.5</v>
      </c>
      <c r="F964" s="37"/>
      <c r="G964" s="37">
        <v>0.04</v>
      </c>
      <c r="H964" s="37"/>
      <c r="I964" s="37">
        <v>0.24</v>
      </c>
      <c r="J964" s="37">
        <v>0.8</v>
      </c>
      <c r="K964" s="37">
        <v>24</v>
      </c>
      <c r="L964" s="37"/>
      <c r="M964" s="37">
        <v>22</v>
      </c>
      <c r="N964" s="5"/>
      <c r="O964" s="5"/>
      <c r="P964" s="5"/>
    </row>
    <row r="965" spans="1:16">
      <c r="A965" s="45" t="s">
        <v>34</v>
      </c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4">
        <v>5</v>
      </c>
      <c r="O965" s="61">
        <v>26</v>
      </c>
      <c r="P965" s="47">
        <f t="shared" ref="P965:P970" si="36">O965*N965</f>
        <v>130</v>
      </c>
    </row>
    <row r="966" spans="1:16">
      <c r="A966" s="45" t="s">
        <v>121</v>
      </c>
      <c r="B966" s="5">
        <v>10</v>
      </c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4">
        <v>1.36</v>
      </c>
      <c r="O966" s="61">
        <v>618</v>
      </c>
      <c r="P966" s="47">
        <f t="shared" si="36"/>
        <v>840.48</v>
      </c>
    </row>
    <row r="967" spans="1:16">
      <c r="A967" s="44" t="s">
        <v>112</v>
      </c>
      <c r="B967" s="37">
        <v>200</v>
      </c>
      <c r="C967" s="37">
        <v>0.6</v>
      </c>
      <c r="D967" s="37"/>
      <c r="E967" s="37">
        <v>30.1</v>
      </c>
      <c r="F967" s="37">
        <v>130</v>
      </c>
      <c r="G967" s="37">
        <v>0.04</v>
      </c>
      <c r="H967" s="37"/>
      <c r="I967" s="37">
        <v>0.05</v>
      </c>
      <c r="J967" s="37">
        <v>135</v>
      </c>
      <c r="K967" s="37">
        <v>46</v>
      </c>
      <c r="L967" s="37"/>
      <c r="M967" s="37">
        <v>0.5</v>
      </c>
      <c r="N967" s="40"/>
      <c r="O967" s="40"/>
      <c r="P967" s="47">
        <f t="shared" si="36"/>
        <v>0</v>
      </c>
    </row>
    <row r="968" spans="1:16">
      <c r="A968" s="45" t="s">
        <v>113</v>
      </c>
      <c r="B968" s="5">
        <v>20</v>
      </c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40">
        <v>2.7</v>
      </c>
      <c r="O968" s="40">
        <v>160</v>
      </c>
      <c r="P968" s="47">
        <f t="shared" si="36"/>
        <v>432</v>
      </c>
    </row>
    <row r="969" spans="1:16">
      <c r="A969" s="45" t="s">
        <v>15</v>
      </c>
      <c r="B969" s="5">
        <v>20</v>
      </c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40">
        <v>2.7</v>
      </c>
      <c r="O969" s="40">
        <v>65</v>
      </c>
      <c r="P969" s="47">
        <f t="shared" si="36"/>
        <v>175.5</v>
      </c>
    </row>
    <row r="970" spans="1:16">
      <c r="A970" s="45" t="s">
        <v>24</v>
      </c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40">
        <v>10</v>
      </c>
      <c r="O970" s="40">
        <v>115</v>
      </c>
      <c r="P970" s="47">
        <f t="shared" si="36"/>
        <v>1150</v>
      </c>
    </row>
    <row r="971" spans="1:16">
      <c r="A971" s="93"/>
      <c r="C971" t="s">
        <v>374</v>
      </c>
      <c r="I971" t="s">
        <v>99</v>
      </c>
      <c r="N971" s="30"/>
      <c r="O971" s="30"/>
      <c r="P971" s="101">
        <f>SUM(P957:P970)</f>
        <v>6075.0820000000003</v>
      </c>
    </row>
    <row r="972" spans="1:16">
      <c r="C972" s="48" t="s">
        <v>100</v>
      </c>
      <c r="D972" s="48"/>
      <c r="E972" s="51"/>
      <c r="F972" s="48"/>
      <c r="G972" s="48"/>
      <c r="H972" s="48"/>
      <c r="I972" s="48" t="s">
        <v>99</v>
      </c>
      <c r="J972" s="48"/>
      <c r="M972" t="s">
        <v>99</v>
      </c>
      <c r="N972" s="30"/>
      <c r="O972" s="30"/>
      <c r="P972" s="14"/>
    </row>
    <row r="973" spans="1:16" ht="18.75">
      <c r="C973" s="15"/>
      <c r="F973" s="16" t="s">
        <v>67</v>
      </c>
      <c r="G973" s="16"/>
      <c r="H973" s="17"/>
      <c r="I973" s="17"/>
      <c r="K973" s="17"/>
      <c r="P973" s="19"/>
    </row>
    <row r="974" spans="1:16" ht="23.25">
      <c r="C974" s="15"/>
      <c r="D974" s="15"/>
      <c r="E974" s="133" t="s">
        <v>376</v>
      </c>
      <c r="F974" s="16"/>
      <c r="G974" s="16"/>
      <c r="H974" s="16" t="s">
        <v>377</v>
      </c>
      <c r="I974" s="16"/>
      <c r="J974" s="17"/>
      <c r="K974" s="21"/>
    </row>
    <row r="975" spans="1:16" ht="18.75">
      <c r="D975" s="23" t="s">
        <v>70</v>
      </c>
      <c r="E975" s="23"/>
      <c r="F975" s="23"/>
    </row>
    <row r="976" spans="1:16">
      <c r="A976" s="53" t="s">
        <v>409</v>
      </c>
      <c r="L976" s="21"/>
    </row>
    <row r="977" spans="1:16">
      <c r="A977" s="24" t="s">
        <v>149</v>
      </c>
      <c r="C977" s="25"/>
      <c r="D977" s="28"/>
      <c r="E977" s="28" t="s">
        <v>7</v>
      </c>
      <c r="F977" s="27"/>
      <c r="G977" s="21"/>
      <c r="H977" s="21"/>
      <c r="I977" s="21"/>
      <c r="J977" s="21"/>
      <c r="K977" s="21"/>
      <c r="L977" s="21"/>
      <c r="M977" s="21"/>
      <c r="N977" s="21"/>
      <c r="O977" s="21"/>
      <c r="P977" s="19"/>
    </row>
    <row r="978" spans="1:16">
      <c r="A978" s="29" t="s">
        <v>76</v>
      </c>
      <c r="B978" s="20"/>
      <c r="C978" s="20"/>
      <c r="D978" s="27"/>
      <c r="E978" s="27"/>
      <c r="F978" s="27"/>
      <c r="G978" s="21"/>
      <c r="H978" s="21"/>
      <c r="I978" s="21"/>
      <c r="J978" s="21"/>
      <c r="K978" s="21"/>
      <c r="L978" s="21"/>
      <c r="M978" s="21"/>
      <c r="N978" s="21"/>
      <c r="O978" s="21"/>
      <c r="P978" s="19"/>
    </row>
    <row r="979" spans="1:16">
      <c r="A979" s="30"/>
      <c r="B979" s="29"/>
      <c r="C979" s="29"/>
      <c r="D979" s="21"/>
      <c r="E979" s="27"/>
      <c r="F979" s="27"/>
      <c r="G979" s="21"/>
      <c r="H979" s="21"/>
      <c r="I979" s="21"/>
      <c r="J979" s="21"/>
      <c r="K979" s="21"/>
      <c r="L979" s="145"/>
      <c r="M979" s="21"/>
      <c r="N979" s="21"/>
      <c r="P979" s="19"/>
    </row>
    <row r="980" spans="1:16">
      <c r="A980" s="31" t="s">
        <v>77</v>
      </c>
      <c r="B980" s="33" t="s">
        <v>78</v>
      </c>
      <c r="C980" s="34"/>
      <c r="D980" s="34" t="s">
        <v>79</v>
      </c>
      <c r="E980" s="34"/>
      <c r="F980" s="34" t="s">
        <v>80</v>
      </c>
      <c r="G980" s="34" t="s">
        <v>81</v>
      </c>
      <c r="H980" s="34"/>
      <c r="I980" s="34"/>
      <c r="J980" s="34"/>
      <c r="K980" s="34" t="s">
        <v>82</v>
      </c>
      <c r="M980" s="34"/>
      <c r="N980" s="35" t="s">
        <v>83</v>
      </c>
      <c r="O980" s="36" t="s">
        <v>3</v>
      </c>
      <c r="P980" s="36" t="s">
        <v>9</v>
      </c>
    </row>
    <row r="981" spans="1:16">
      <c r="A981" s="5"/>
      <c r="B981" s="39" t="s">
        <v>85</v>
      </c>
      <c r="C981" s="37" t="s">
        <v>86</v>
      </c>
      <c r="D981" s="37" t="s">
        <v>87</v>
      </c>
      <c r="E981" s="37" t="s">
        <v>88</v>
      </c>
      <c r="F981" s="37"/>
      <c r="G981" s="37" t="s">
        <v>89</v>
      </c>
      <c r="H981" s="37" t="s">
        <v>90</v>
      </c>
      <c r="I981" s="37" t="s">
        <v>91</v>
      </c>
      <c r="J981" s="37" t="s">
        <v>92</v>
      </c>
      <c r="K981" s="37" t="s">
        <v>93</v>
      </c>
      <c r="L981" s="37" t="s">
        <v>94</v>
      </c>
      <c r="M981" s="37" t="s">
        <v>95</v>
      </c>
      <c r="N981" s="40"/>
      <c r="O981" s="4"/>
      <c r="P981" s="40"/>
    </row>
    <row r="982" spans="1:16">
      <c r="A982" s="5"/>
      <c r="B982" s="39"/>
      <c r="C982" s="37"/>
      <c r="D982" s="37"/>
      <c r="E982" s="37"/>
      <c r="F982" s="37"/>
      <c r="G982" s="37"/>
      <c r="H982" s="37"/>
      <c r="I982" s="37"/>
      <c r="J982" s="37"/>
      <c r="K982" s="37"/>
      <c r="L982" s="37"/>
      <c r="M982" s="37"/>
      <c r="N982" s="40"/>
      <c r="O982" s="4"/>
      <c r="P982" s="40"/>
    </row>
    <row r="983" spans="1:16">
      <c r="A983" s="31" t="s">
        <v>23</v>
      </c>
      <c r="B983" s="37">
        <v>250</v>
      </c>
      <c r="C983" s="37">
        <v>1.2</v>
      </c>
      <c r="D983" s="37">
        <v>4</v>
      </c>
      <c r="E983" s="37">
        <v>2.7</v>
      </c>
      <c r="F983" s="37">
        <v>260</v>
      </c>
      <c r="G983" s="37">
        <v>0.26</v>
      </c>
      <c r="H983" s="37">
        <v>40</v>
      </c>
      <c r="I983" s="37">
        <v>122</v>
      </c>
      <c r="J983" s="37">
        <v>128</v>
      </c>
      <c r="K983" s="37">
        <v>146</v>
      </c>
      <c r="L983" s="37">
        <v>56</v>
      </c>
      <c r="M983" s="37">
        <v>2</v>
      </c>
      <c r="N983" s="4"/>
      <c r="O983" s="46"/>
      <c r="P983" s="47"/>
    </row>
    <row r="984" spans="1:16">
      <c r="A984" s="45" t="s">
        <v>36</v>
      </c>
      <c r="B984" s="37">
        <v>50</v>
      </c>
      <c r="C984" s="37"/>
      <c r="D984" s="37"/>
      <c r="E984" s="37"/>
      <c r="F984" s="37"/>
      <c r="G984" s="37"/>
      <c r="H984" s="37"/>
      <c r="I984" s="37"/>
      <c r="J984" s="37"/>
      <c r="K984" s="37"/>
      <c r="L984" s="37"/>
      <c r="M984" s="37"/>
      <c r="N984" s="4">
        <v>2</v>
      </c>
      <c r="O984" s="46">
        <v>265</v>
      </c>
      <c r="P984" s="47">
        <f>O984*N984</f>
        <v>530</v>
      </c>
    </row>
    <row r="985" spans="1:16">
      <c r="A985" s="45" t="s">
        <v>29</v>
      </c>
      <c r="B985" s="37">
        <v>10</v>
      </c>
      <c r="C985" s="37"/>
      <c r="D985" s="37"/>
      <c r="E985" s="37"/>
      <c r="F985" s="37"/>
      <c r="G985" s="37"/>
      <c r="H985" s="37"/>
      <c r="I985" s="37"/>
      <c r="J985" s="37"/>
      <c r="K985" s="37"/>
      <c r="L985" s="37"/>
      <c r="M985" s="37"/>
      <c r="N985" s="4">
        <v>0.4</v>
      </c>
      <c r="O985" s="46">
        <v>95</v>
      </c>
      <c r="P985" s="47">
        <f>O985*N985</f>
        <v>38</v>
      </c>
    </row>
    <row r="986" spans="1:16">
      <c r="A986" s="44" t="s">
        <v>34</v>
      </c>
      <c r="B986" s="31">
        <v>30</v>
      </c>
      <c r="C986" s="37">
        <v>0.6</v>
      </c>
      <c r="D986" s="37"/>
      <c r="E986" s="37">
        <v>15.5</v>
      </c>
      <c r="F986" s="37"/>
      <c r="G986" s="37">
        <v>0.04</v>
      </c>
      <c r="H986" s="37"/>
      <c r="I986" s="37">
        <v>0.24</v>
      </c>
      <c r="J986" s="37">
        <v>0.8</v>
      </c>
      <c r="K986" s="37">
        <v>24</v>
      </c>
      <c r="L986" s="37"/>
      <c r="M986" s="37">
        <v>22</v>
      </c>
      <c r="N986" s="5"/>
      <c r="O986" s="5"/>
      <c r="P986" s="5"/>
    </row>
    <row r="987" spans="1:16">
      <c r="A987" s="45" t="s">
        <v>34</v>
      </c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4">
        <v>2</v>
      </c>
      <c r="O987" s="61">
        <v>26</v>
      </c>
      <c r="P987" s="47">
        <f>O987*N987</f>
        <v>52</v>
      </c>
    </row>
    <row r="988" spans="1:16">
      <c r="A988" s="44" t="s">
        <v>108</v>
      </c>
      <c r="B988" s="37">
        <v>200</v>
      </c>
      <c r="C988" s="37">
        <v>0.6</v>
      </c>
      <c r="D988" s="37"/>
      <c r="E988" s="37">
        <v>30.1</v>
      </c>
      <c r="F988" s="37">
        <v>130</v>
      </c>
      <c r="G988" s="37">
        <v>0.04</v>
      </c>
      <c r="H988" s="37"/>
      <c r="I988" s="37">
        <v>0.05</v>
      </c>
      <c r="J988" s="37">
        <v>135</v>
      </c>
      <c r="K988" s="37">
        <v>46</v>
      </c>
      <c r="L988" s="37"/>
      <c r="M988" s="37">
        <v>0.5</v>
      </c>
      <c r="N988" s="40"/>
      <c r="O988" s="40"/>
      <c r="P988" s="47">
        <f>O988*N988</f>
        <v>0</v>
      </c>
    </row>
    <row r="989" spans="1:16">
      <c r="A989" s="45" t="s">
        <v>412</v>
      </c>
      <c r="B989" s="5">
        <v>1.5</v>
      </c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40"/>
      <c r="O989" s="40">
        <v>387</v>
      </c>
      <c r="P989" s="47">
        <f>O989*N989</f>
        <v>0</v>
      </c>
    </row>
    <row r="990" spans="1:16">
      <c r="A990" s="45" t="s">
        <v>31</v>
      </c>
      <c r="B990" s="5">
        <v>20</v>
      </c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40">
        <v>1</v>
      </c>
      <c r="O990" s="40">
        <v>79</v>
      </c>
      <c r="P990" s="47">
        <f>O990*N990</f>
        <v>79</v>
      </c>
    </row>
    <row r="991" spans="1:16">
      <c r="A991" s="93"/>
      <c r="C991" t="s">
        <v>374</v>
      </c>
      <c r="I991" t="s">
        <v>99</v>
      </c>
      <c r="N991" s="30"/>
      <c r="O991" s="30"/>
      <c r="P991" s="101">
        <f>SUM(P984:P990)</f>
        <v>699</v>
      </c>
    </row>
    <row r="992" spans="1:16">
      <c r="C992" s="48" t="s">
        <v>100</v>
      </c>
      <c r="D992" s="48"/>
      <c r="E992" s="51"/>
      <c r="F992" s="48"/>
      <c r="G992" s="48"/>
      <c r="H992" s="48"/>
      <c r="I992" s="48" t="s">
        <v>99</v>
      </c>
      <c r="J992" s="48"/>
      <c r="M992" t="s">
        <v>99</v>
      </c>
      <c r="N992" s="30"/>
      <c r="O992" s="30"/>
      <c r="P992" s="14"/>
    </row>
    <row r="993" spans="1:16" ht="18.75">
      <c r="C993" s="15"/>
      <c r="F993" s="16" t="s">
        <v>67</v>
      </c>
      <c r="G993" s="16"/>
      <c r="H993" s="17"/>
      <c r="I993" s="17"/>
      <c r="K993" s="17"/>
      <c r="P993" s="19"/>
    </row>
    <row r="994" spans="1:16" ht="23.25">
      <c r="C994" s="15"/>
      <c r="D994" s="15"/>
      <c r="E994" s="133" t="s">
        <v>376</v>
      </c>
      <c r="F994" s="16"/>
      <c r="G994" s="16"/>
      <c r="H994" s="16" t="s">
        <v>377</v>
      </c>
      <c r="I994" s="16"/>
      <c r="J994" s="17"/>
      <c r="K994" s="21"/>
    </row>
    <row r="995" spans="1:16" ht="18.75">
      <c r="D995" s="23" t="s">
        <v>70</v>
      </c>
      <c r="E995" s="23"/>
      <c r="F995" s="23"/>
    </row>
    <row r="996" spans="1:16">
      <c r="A996" s="53" t="s">
        <v>413</v>
      </c>
      <c r="L996" s="21"/>
    </row>
    <row r="997" spans="1:16">
      <c r="A997" s="24" t="s">
        <v>149</v>
      </c>
      <c r="C997" s="25"/>
      <c r="D997" s="28"/>
      <c r="E997" s="28" t="s">
        <v>5</v>
      </c>
      <c r="F997" s="27"/>
      <c r="G997" s="21"/>
      <c r="H997" s="21"/>
      <c r="I997" s="21"/>
      <c r="J997" s="21"/>
      <c r="K997" s="21"/>
      <c r="L997" s="21"/>
      <c r="M997" s="21"/>
      <c r="N997" s="21"/>
      <c r="O997" s="21"/>
      <c r="P997" s="19"/>
    </row>
    <row r="998" spans="1:16">
      <c r="A998" s="29" t="s">
        <v>76</v>
      </c>
      <c r="B998" s="20"/>
      <c r="C998" s="20"/>
      <c r="D998" s="27"/>
      <c r="E998" s="27"/>
      <c r="F998" s="27"/>
      <c r="G998" s="21"/>
      <c r="H998" s="21"/>
      <c r="I998" s="21"/>
      <c r="J998" s="21"/>
      <c r="K998" s="21"/>
      <c r="L998" s="21"/>
      <c r="M998" s="21"/>
      <c r="N998" s="21"/>
      <c r="O998" s="21"/>
      <c r="P998" s="19"/>
    </row>
    <row r="999" spans="1:16">
      <c r="A999" s="30"/>
      <c r="B999" s="29"/>
      <c r="C999" s="29"/>
      <c r="D999" s="21"/>
      <c r="E999" s="27"/>
      <c r="F999" s="27"/>
      <c r="G999" s="21"/>
      <c r="H999" s="21"/>
      <c r="I999" s="21"/>
      <c r="J999" s="21"/>
      <c r="K999" s="21"/>
      <c r="L999" s="145"/>
      <c r="M999" s="21"/>
      <c r="N999" s="21"/>
      <c r="O999">
        <v>214</v>
      </c>
      <c r="P999" s="19"/>
    </row>
    <row r="1000" spans="1:16">
      <c r="A1000" s="31" t="s">
        <v>77</v>
      </c>
      <c r="B1000" s="33" t="s">
        <v>78</v>
      </c>
      <c r="C1000" s="34"/>
      <c r="D1000" s="34" t="s">
        <v>79</v>
      </c>
      <c r="E1000" s="34"/>
      <c r="F1000" s="34" t="s">
        <v>80</v>
      </c>
      <c r="G1000" s="34" t="s">
        <v>81</v>
      </c>
      <c r="H1000" s="34"/>
      <c r="I1000" s="34"/>
      <c r="J1000" s="34"/>
      <c r="K1000" s="34" t="s">
        <v>82</v>
      </c>
      <c r="M1000" s="34"/>
      <c r="N1000" s="35" t="s">
        <v>83</v>
      </c>
      <c r="O1000" s="36" t="s">
        <v>3</v>
      </c>
      <c r="P1000" s="36" t="s">
        <v>9</v>
      </c>
    </row>
    <row r="1001" spans="1:16">
      <c r="A1001" s="5"/>
      <c r="B1001" s="39" t="s">
        <v>85</v>
      </c>
      <c r="C1001" s="37" t="s">
        <v>86</v>
      </c>
      <c r="D1001" s="37" t="s">
        <v>87</v>
      </c>
      <c r="E1001" s="37" t="s">
        <v>88</v>
      </c>
      <c r="F1001" s="37"/>
      <c r="G1001" s="37" t="s">
        <v>89</v>
      </c>
      <c r="H1001" s="37" t="s">
        <v>90</v>
      </c>
      <c r="I1001" s="37" t="s">
        <v>91</v>
      </c>
      <c r="J1001" s="37" t="s">
        <v>92</v>
      </c>
      <c r="K1001" s="37" t="s">
        <v>93</v>
      </c>
      <c r="L1001" s="37" t="s">
        <v>94</v>
      </c>
      <c r="M1001" s="37" t="s">
        <v>95</v>
      </c>
      <c r="N1001" s="40"/>
      <c r="O1001" s="4"/>
      <c r="P1001" s="40"/>
    </row>
    <row r="1002" spans="1:16">
      <c r="A1002" s="31" t="s">
        <v>414</v>
      </c>
      <c r="B1002" s="37">
        <v>250</v>
      </c>
      <c r="C1002" s="37">
        <v>1.2</v>
      </c>
      <c r="D1002" s="37">
        <v>4</v>
      </c>
      <c r="E1002" s="37">
        <v>2.7</v>
      </c>
      <c r="F1002" s="37">
        <v>260</v>
      </c>
      <c r="G1002" s="37">
        <v>0.26</v>
      </c>
      <c r="H1002" s="37">
        <v>40</v>
      </c>
      <c r="I1002" s="37">
        <v>122</v>
      </c>
      <c r="J1002" s="37">
        <v>128</v>
      </c>
      <c r="K1002" s="37">
        <v>146</v>
      </c>
      <c r="L1002" s="37">
        <v>56</v>
      </c>
      <c r="M1002" s="37">
        <v>2</v>
      </c>
      <c r="N1002" s="4"/>
      <c r="O1002" s="46"/>
      <c r="P1002" s="47"/>
    </row>
    <row r="1003" spans="1:16">
      <c r="A1003" s="45" t="s">
        <v>36</v>
      </c>
      <c r="B1003" s="37">
        <v>59</v>
      </c>
      <c r="C1003" s="37"/>
      <c r="D1003" s="37"/>
      <c r="E1003" s="37"/>
      <c r="F1003" s="37"/>
      <c r="G1003" s="37"/>
      <c r="H1003" s="37"/>
      <c r="I1003" s="37"/>
      <c r="J1003" s="37"/>
      <c r="K1003" s="37"/>
      <c r="L1003" s="37"/>
      <c r="M1003" s="37"/>
      <c r="N1003" s="4">
        <v>12.8</v>
      </c>
      <c r="O1003" s="46">
        <v>265</v>
      </c>
      <c r="P1003" s="47">
        <f t="shared" ref="P1003:P1020" si="37">O1003*N1003</f>
        <v>3392</v>
      </c>
    </row>
    <row r="1004" spans="1:16">
      <c r="A1004" s="45" t="s">
        <v>10</v>
      </c>
      <c r="B1004" s="37">
        <v>1</v>
      </c>
      <c r="C1004" s="37"/>
      <c r="D1004" s="37"/>
      <c r="E1004" s="37"/>
      <c r="F1004" s="37"/>
      <c r="G1004" s="37"/>
      <c r="H1004" s="37"/>
      <c r="I1004" s="37"/>
      <c r="J1004" s="37"/>
      <c r="K1004" s="37"/>
      <c r="L1004" s="37"/>
      <c r="M1004" s="37"/>
      <c r="N1004" s="4">
        <v>1</v>
      </c>
      <c r="O1004" s="46">
        <v>78.5</v>
      </c>
      <c r="P1004" s="47">
        <f t="shared" si="37"/>
        <v>78.5</v>
      </c>
    </row>
    <row r="1005" spans="1:16">
      <c r="A1005" s="45" t="s">
        <v>58</v>
      </c>
      <c r="B1005" s="37">
        <v>10</v>
      </c>
      <c r="C1005" s="37"/>
      <c r="D1005" s="37"/>
      <c r="E1005" s="37"/>
      <c r="F1005" s="37"/>
      <c r="G1005" s="37"/>
      <c r="H1005" s="37"/>
      <c r="I1005" s="37"/>
      <c r="J1005" s="37"/>
      <c r="K1005" s="37"/>
      <c r="L1005" s="37"/>
      <c r="M1005" s="37"/>
      <c r="N1005" s="4">
        <v>2.1</v>
      </c>
      <c r="O1005" s="46">
        <v>27</v>
      </c>
      <c r="P1005" s="47">
        <f t="shared" si="37"/>
        <v>56.7</v>
      </c>
    </row>
    <row r="1006" spans="1:16">
      <c r="A1006" s="45" t="s">
        <v>37</v>
      </c>
      <c r="B1006" s="37">
        <v>10</v>
      </c>
      <c r="C1006" s="37"/>
      <c r="D1006" s="37"/>
      <c r="E1006" s="37"/>
      <c r="F1006" s="37"/>
      <c r="G1006" s="37"/>
      <c r="H1006" s="37"/>
      <c r="I1006" s="37"/>
      <c r="J1006" s="37"/>
      <c r="K1006" s="37"/>
      <c r="L1006" s="37"/>
      <c r="M1006" s="37"/>
      <c r="N1006" s="4">
        <v>2.1</v>
      </c>
      <c r="O1006" s="46">
        <v>80</v>
      </c>
      <c r="P1006" s="47">
        <f t="shared" si="37"/>
        <v>168</v>
      </c>
    </row>
    <row r="1007" spans="1:16">
      <c r="A1007" s="45" t="s">
        <v>29</v>
      </c>
      <c r="B1007" s="37">
        <v>50</v>
      </c>
      <c r="C1007" s="37"/>
      <c r="D1007" s="37"/>
      <c r="E1007" s="37"/>
      <c r="F1007" s="37"/>
      <c r="G1007" s="37"/>
      <c r="H1007" s="37"/>
      <c r="I1007" s="37"/>
      <c r="J1007" s="37"/>
      <c r="K1007" s="37"/>
      <c r="L1007" s="37"/>
      <c r="M1007" s="37"/>
      <c r="N1007" s="4">
        <v>10.7</v>
      </c>
      <c r="O1007" s="46">
        <v>95</v>
      </c>
      <c r="P1007" s="47">
        <f t="shared" si="37"/>
        <v>1016.4999999999999</v>
      </c>
    </row>
    <row r="1008" spans="1:16">
      <c r="A1008" s="45" t="s">
        <v>13</v>
      </c>
      <c r="B1008" s="37"/>
      <c r="C1008" s="37"/>
      <c r="D1008" s="37"/>
      <c r="E1008" s="37"/>
      <c r="F1008" s="37"/>
      <c r="G1008" s="37"/>
      <c r="H1008" s="37"/>
      <c r="I1008" s="37"/>
      <c r="J1008" s="37"/>
      <c r="K1008" s="37"/>
      <c r="L1008" s="37"/>
      <c r="M1008" s="37"/>
      <c r="N1008" s="4">
        <v>2</v>
      </c>
      <c r="O1008" s="46">
        <v>116.94</v>
      </c>
      <c r="P1008" s="47">
        <f t="shared" si="37"/>
        <v>233.88</v>
      </c>
    </row>
    <row r="1009" spans="1:17">
      <c r="A1009" s="45" t="s">
        <v>14</v>
      </c>
      <c r="B1009" s="37"/>
      <c r="C1009" s="37"/>
      <c r="D1009" s="37"/>
      <c r="E1009" s="37"/>
      <c r="F1009" s="37"/>
      <c r="G1009" s="37"/>
      <c r="H1009" s="37"/>
      <c r="I1009" s="37"/>
      <c r="J1009" s="37"/>
      <c r="K1009" s="37"/>
      <c r="L1009" s="37"/>
      <c r="M1009" s="37"/>
      <c r="N1009" s="4">
        <v>2</v>
      </c>
      <c r="O1009" s="46">
        <v>100</v>
      </c>
      <c r="P1009" s="47">
        <f t="shared" si="37"/>
        <v>200</v>
      </c>
    </row>
    <row r="1010" spans="1:17">
      <c r="A1010" s="31" t="s">
        <v>111</v>
      </c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5"/>
      <c r="N1010" s="4"/>
      <c r="O1010" s="46"/>
      <c r="P1010" s="47">
        <f t="shared" si="37"/>
        <v>0</v>
      </c>
    </row>
    <row r="1011" spans="1:17">
      <c r="A1011" s="45" t="s">
        <v>415</v>
      </c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5"/>
      <c r="M1011" s="5"/>
      <c r="N1011" s="4">
        <v>5</v>
      </c>
      <c r="O1011" s="46">
        <v>230</v>
      </c>
      <c r="P1011" s="47">
        <f t="shared" si="37"/>
        <v>1150</v>
      </c>
    </row>
    <row r="1012" spans="1:17">
      <c r="A1012" s="44" t="s">
        <v>34</v>
      </c>
      <c r="B1012" s="31">
        <v>30</v>
      </c>
      <c r="C1012" s="37">
        <v>0.6</v>
      </c>
      <c r="D1012" s="37"/>
      <c r="E1012" s="37">
        <v>15.5</v>
      </c>
      <c r="F1012" s="37"/>
      <c r="G1012" s="37">
        <v>0.04</v>
      </c>
      <c r="H1012" s="37"/>
      <c r="I1012" s="37">
        <v>0.24</v>
      </c>
      <c r="J1012" s="37">
        <v>0.8</v>
      </c>
      <c r="K1012" s="37">
        <v>24</v>
      </c>
      <c r="L1012" s="37"/>
      <c r="M1012" s="37">
        <v>22</v>
      </c>
      <c r="N1012" s="5"/>
      <c r="O1012" s="5"/>
      <c r="P1012" s="47">
        <f t="shared" si="37"/>
        <v>0</v>
      </c>
    </row>
    <row r="1013" spans="1:17">
      <c r="A1013" s="45" t="s">
        <v>34</v>
      </c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5"/>
      <c r="M1013" s="5"/>
      <c r="N1013" s="4">
        <v>13</v>
      </c>
      <c r="O1013" s="61">
        <v>26</v>
      </c>
      <c r="P1013" s="47">
        <f t="shared" si="37"/>
        <v>338</v>
      </c>
    </row>
    <row r="1014" spans="1:17">
      <c r="A1014" s="44" t="s">
        <v>416</v>
      </c>
      <c r="B1014" s="37">
        <v>200</v>
      </c>
      <c r="C1014" s="37">
        <v>0.6</v>
      </c>
      <c r="D1014" s="37"/>
      <c r="E1014" s="37">
        <v>30.1</v>
      </c>
      <c r="F1014" s="37">
        <v>130</v>
      </c>
      <c r="G1014" s="37">
        <v>0.04</v>
      </c>
      <c r="H1014" s="37"/>
      <c r="I1014" s="37">
        <v>0.05</v>
      </c>
      <c r="J1014" s="37">
        <v>135</v>
      </c>
      <c r="K1014" s="37">
        <v>46</v>
      </c>
      <c r="L1014" s="37"/>
      <c r="M1014" s="37">
        <v>0.5</v>
      </c>
      <c r="N1014" s="40"/>
      <c r="O1014" s="40"/>
      <c r="P1014" s="47">
        <f t="shared" si="37"/>
        <v>0</v>
      </c>
    </row>
    <row r="1015" spans="1:17">
      <c r="A1015" s="45" t="s">
        <v>26</v>
      </c>
      <c r="B1015" s="5">
        <v>4</v>
      </c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5"/>
      <c r="N1015" s="40">
        <v>4</v>
      </c>
      <c r="O1015" s="40">
        <v>136.69999999999999</v>
      </c>
      <c r="P1015" s="47">
        <f t="shared" si="37"/>
        <v>546.79999999999995</v>
      </c>
    </row>
    <row r="1016" spans="1:17">
      <c r="A1016" s="45" t="s">
        <v>15</v>
      </c>
      <c r="B1016" s="5">
        <v>20</v>
      </c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5"/>
      <c r="N1016" s="40">
        <v>4.2</v>
      </c>
      <c r="O1016" s="40">
        <v>66</v>
      </c>
      <c r="P1016" s="47">
        <f t="shared" si="37"/>
        <v>277.2</v>
      </c>
    </row>
    <row r="1017" spans="1:17">
      <c r="A1017" s="45" t="s">
        <v>31</v>
      </c>
      <c r="B1017" s="5">
        <v>30</v>
      </c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5"/>
      <c r="N1017" s="40">
        <v>6</v>
      </c>
      <c r="O1017" s="40">
        <v>85</v>
      </c>
      <c r="P1017" s="47">
        <f t="shared" si="37"/>
        <v>510</v>
      </c>
      <c r="Q1017">
        <f>N1017/O999</f>
        <v>2.8037383177570093E-2</v>
      </c>
    </row>
    <row r="1018" spans="1:17">
      <c r="A1018" s="45" t="s">
        <v>62</v>
      </c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L1018" s="5"/>
      <c r="M1018" s="5"/>
      <c r="N1018" s="40">
        <v>70</v>
      </c>
      <c r="O1018" s="40">
        <v>266</v>
      </c>
      <c r="P1018" s="47">
        <f t="shared" si="37"/>
        <v>18620</v>
      </c>
    </row>
    <row r="1019" spans="1:17">
      <c r="A1019" s="45" t="s">
        <v>299</v>
      </c>
      <c r="B1019" s="5">
        <v>100</v>
      </c>
      <c r="C1019" s="5"/>
      <c r="D1019" s="5"/>
      <c r="E1019" s="5"/>
      <c r="F1019" s="5"/>
      <c r="G1019" s="5"/>
      <c r="H1019" s="5"/>
      <c r="I1019" s="5"/>
      <c r="J1019" s="5"/>
      <c r="K1019" s="5"/>
      <c r="L1019" s="5"/>
      <c r="M1019" s="5"/>
      <c r="N1019" s="40">
        <v>25</v>
      </c>
      <c r="O1019" s="40">
        <v>240</v>
      </c>
      <c r="P1019" s="47">
        <f t="shared" si="37"/>
        <v>6000</v>
      </c>
    </row>
    <row r="1020" spans="1:17">
      <c r="A1020" s="45" t="s">
        <v>408</v>
      </c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L1020" s="5"/>
      <c r="M1020" s="5"/>
      <c r="N1020" s="40">
        <v>20</v>
      </c>
      <c r="O1020" s="40">
        <v>500</v>
      </c>
      <c r="P1020" s="47">
        <f t="shared" si="37"/>
        <v>10000</v>
      </c>
    </row>
    <row r="1021" spans="1:17">
      <c r="C1021" t="s">
        <v>374</v>
      </c>
      <c r="I1021" t="s">
        <v>99</v>
      </c>
      <c r="N1021" s="30"/>
      <c r="O1021" s="30"/>
      <c r="P1021" s="101">
        <f>SUM(P1003:P1020)</f>
        <v>42587.58</v>
      </c>
    </row>
    <row r="1022" spans="1:17">
      <c r="C1022" s="48" t="s">
        <v>100</v>
      </c>
      <c r="D1022" s="48"/>
      <c r="E1022" s="51"/>
      <c r="F1022" s="48"/>
      <c r="G1022" s="48"/>
      <c r="H1022" s="48"/>
      <c r="I1022" s="48" t="s">
        <v>99</v>
      </c>
      <c r="J1022" s="48"/>
      <c r="M1022" t="s">
        <v>99</v>
      </c>
      <c r="N1022" s="30"/>
      <c r="O1022" s="30"/>
      <c r="P1022" s="14"/>
    </row>
    <row r="1023" spans="1:17" ht="18.75">
      <c r="C1023" s="15"/>
      <c r="F1023" s="16" t="s">
        <v>67</v>
      </c>
      <c r="G1023" s="16"/>
      <c r="H1023" s="17"/>
      <c r="I1023" s="17"/>
      <c r="K1023" s="17"/>
      <c r="P1023" s="19"/>
    </row>
    <row r="1024" spans="1:17" ht="23.25">
      <c r="C1024" s="15"/>
      <c r="D1024" s="15"/>
      <c r="E1024" s="133" t="s">
        <v>376</v>
      </c>
      <c r="F1024" s="16"/>
      <c r="G1024" s="16"/>
      <c r="H1024" s="16" t="s">
        <v>377</v>
      </c>
      <c r="I1024" s="16"/>
      <c r="J1024" s="17"/>
      <c r="K1024" s="21"/>
    </row>
    <row r="1025" spans="1:16" ht="18.75">
      <c r="D1025" s="23" t="s">
        <v>70</v>
      </c>
      <c r="E1025" s="23"/>
      <c r="F1025" s="23"/>
    </row>
    <row r="1026" spans="1:16">
      <c r="A1026" s="53" t="s">
        <v>413</v>
      </c>
      <c r="L1026" s="21"/>
    </row>
    <row r="1027" spans="1:16">
      <c r="A1027" s="24" t="s">
        <v>149</v>
      </c>
      <c r="C1027" s="25"/>
      <c r="D1027" s="28"/>
      <c r="E1027" s="28" t="s">
        <v>6</v>
      </c>
      <c r="F1027" s="27"/>
      <c r="G1027" s="21"/>
      <c r="H1027" s="21"/>
      <c r="I1027" s="21"/>
      <c r="J1027" s="21"/>
      <c r="K1027" s="21"/>
      <c r="L1027" s="21"/>
      <c r="M1027" s="21"/>
      <c r="N1027" s="21"/>
      <c r="O1027" s="21"/>
      <c r="P1027" s="19"/>
    </row>
    <row r="1028" spans="1:16">
      <c r="A1028" s="29" t="s">
        <v>76</v>
      </c>
      <c r="B1028" s="20"/>
      <c r="C1028" s="20"/>
      <c r="D1028" s="27"/>
      <c r="E1028" s="27"/>
      <c r="F1028" s="27"/>
      <c r="G1028" s="21"/>
      <c r="H1028" s="21"/>
      <c r="I1028" s="21"/>
      <c r="J1028" s="21"/>
      <c r="K1028" s="21"/>
      <c r="L1028" s="21"/>
      <c r="M1028" s="21"/>
      <c r="N1028" s="21"/>
      <c r="O1028" s="21"/>
      <c r="P1028" s="19"/>
    </row>
    <row r="1029" spans="1:16">
      <c r="A1029" s="30"/>
      <c r="B1029" s="29"/>
      <c r="C1029" s="29"/>
      <c r="D1029" s="21"/>
      <c r="E1029" s="27"/>
      <c r="F1029" s="27"/>
      <c r="G1029" s="21"/>
      <c r="H1029" s="21"/>
      <c r="I1029" s="21"/>
      <c r="J1029" s="21"/>
      <c r="K1029" s="21"/>
      <c r="L1029" s="145"/>
      <c r="M1029" s="21"/>
      <c r="N1029" s="21"/>
      <c r="O1029">
        <v>136</v>
      </c>
      <c r="P1029" s="19"/>
    </row>
    <row r="1030" spans="1:16">
      <c r="A1030" s="31" t="s">
        <v>77</v>
      </c>
      <c r="B1030" s="33" t="s">
        <v>78</v>
      </c>
      <c r="C1030" s="34"/>
      <c r="D1030" s="34" t="s">
        <v>79</v>
      </c>
      <c r="E1030" s="34"/>
      <c r="F1030" s="34" t="s">
        <v>80</v>
      </c>
      <c r="G1030" s="34" t="s">
        <v>81</v>
      </c>
      <c r="H1030" s="34"/>
      <c r="I1030" s="34"/>
      <c r="J1030" s="34"/>
      <c r="K1030" s="34" t="s">
        <v>82</v>
      </c>
      <c r="M1030" s="34"/>
      <c r="N1030" s="35" t="s">
        <v>83</v>
      </c>
      <c r="O1030" s="36" t="s">
        <v>3</v>
      </c>
      <c r="P1030" s="36" t="s">
        <v>9</v>
      </c>
    </row>
    <row r="1031" spans="1:16">
      <c r="A1031" s="5"/>
      <c r="B1031" s="39" t="s">
        <v>85</v>
      </c>
      <c r="C1031" s="37" t="s">
        <v>86</v>
      </c>
      <c r="D1031" s="37" t="s">
        <v>87</v>
      </c>
      <c r="E1031" s="37" t="s">
        <v>88</v>
      </c>
      <c r="F1031" s="37"/>
      <c r="G1031" s="37" t="s">
        <v>89</v>
      </c>
      <c r="H1031" s="37" t="s">
        <v>90</v>
      </c>
      <c r="I1031" s="37" t="s">
        <v>91</v>
      </c>
      <c r="J1031" s="37" t="s">
        <v>92</v>
      </c>
      <c r="K1031" s="37" t="s">
        <v>93</v>
      </c>
      <c r="L1031" s="37" t="s">
        <v>94</v>
      </c>
      <c r="M1031" s="37" t="s">
        <v>95</v>
      </c>
      <c r="N1031" s="40"/>
      <c r="O1031" s="4"/>
      <c r="P1031" s="40"/>
    </row>
    <row r="1032" spans="1:16">
      <c r="A1032" s="5"/>
      <c r="B1032" s="39"/>
      <c r="C1032" s="37"/>
      <c r="D1032" s="37"/>
      <c r="E1032" s="37"/>
      <c r="F1032" s="37"/>
      <c r="G1032" s="37"/>
      <c r="H1032" s="37"/>
      <c r="I1032" s="37"/>
      <c r="J1032" s="37"/>
      <c r="K1032" s="37"/>
      <c r="L1032" s="37"/>
      <c r="M1032" s="37"/>
      <c r="N1032" s="40"/>
      <c r="O1032" s="4"/>
      <c r="P1032" s="40"/>
    </row>
    <row r="1033" spans="1:16">
      <c r="A1033" s="31" t="s">
        <v>414</v>
      </c>
      <c r="B1033" s="37">
        <v>250</v>
      </c>
      <c r="C1033" s="37">
        <v>1.2</v>
      </c>
      <c r="D1033" s="37">
        <v>4</v>
      </c>
      <c r="E1033" s="37">
        <v>2.7</v>
      </c>
      <c r="F1033" s="37">
        <v>260</v>
      </c>
      <c r="G1033" s="37">
        <v>0.26</v>
      </c>
      <c r="H1033" s="37">
        <v>40</v>
      </c>
      <c r="I1033" s="37">
        <v>122</v>
      </c>
      <c r="J1033" s="37">
        <v>128</v>
      </c>
      <c r="K1033" s="37">
        <v>146</v>
      </c>
      <c r="L1033" s="37">
        <v>56</v>
      </c>
      <c r="M1033" s="37">
        <v>2</v>
      </c>
      <c r="N1033" s="4"/>
      <c r="O1033" s="46"/>
      <c r="P1033" s="47"/>
    </row>
    <row r="1034" spans="1:16">
      <c r="A1034" s="45" t="s">
        <v>36</v>
      </c>
      <c r="B1034" s="37">
        <v>50</v>
      </c>
      <c r="C1034" s="37"/>
      <c r="D1034" s="37"/>
      <c r="E1034" s="37"/>
      <c r="F1034" s="37"/>
      <c r="G1034" s="37"/>
      <c r="H1034" s="37"/>
      <c r="I1034" s="37"/>
      <c r="J1034" s="37"/>
      <c r="K1034" s="37"/>
      <c r="L1034" s="37"/>
      <c r="M1034" s="37"/>
      <c r="N1034" s="4">
        <v>7.17</v>
      </c>
      <c r="O1034" s="46">
        <v>265</v>
      </c>
      <c r="P1034" s="47">
        <f t="shared" ref="P1034:P1050" si="38">O1034*N1034</f>
        <v>1900.05</v>
      </c>
    </row>
    <row r="1035" spans="1:16">
      <c r="A1035" s="45" t="s">
        <v>10</v>
      </c>
      <c r="B1035" s="37">
        <v>1</v>
      </c>
      <c r="C1035" s="37"/>
      <c r="D1035" s="37"/>
      <c r="E1035" s="37"/>
      <c r="F1035" s="37"/>
      <c r="G1035" s="37"/>
      <c r="H1035" s="37"/>
      <c r="I1035" s="37"/>
      <c r="J1035" s="37"/>
      <c r="K1035" s="37"/>
      <c r="L1035" s="37"/>
      <c r="M1035" s="37"/>
      <c r="N1035" s="4">
        <v>1</v>
      </c>
      <c r="O1035" s="46">
        <v>78.5</v>
      </c>
      <c r="P1035" s="47">
        <f t="shared" si="38"/>
        <v>78.5</v>
      </c>
    </row>
    <row r="1036" spans="1:16">
      <c r="A1036" s="45" t="s">
        <v>58</v>
      </c>
      <c r="B1036" s="37">
        <v>10</v>
      </c>
      <c r="C1036" s="37"/>
      <c r="D1036" s="37"/>
      <c r="E1036" s="37"/>
      <c r="F1036" s="37"/>
      <c r="G1036" s="37"/>
      <c r="H1036" s="37"/>
      <c r="I1036" s="37"/>
      <c r="J1036" s="37"/>
      <c r="K1036" s="37"/>
      <c r="L1036" s="37"/>
      <c r="M1036" s="37"/>
      <c r="N1036" s="4">
        <v>1.3</v>
      </c>
      <c r="O1036" s="46">
        <v>27</v>
      </c>
      <c r="P1036" s="47">
        <f t="shared" si="38"/>
        <v>35.1</v>
      </c>
    </row>
    <row r="1037" spans="1:16">
      <c r="A1037" s="45" t="s">
        <v>37</v>
      </c>
      <c r="B1037" s="37">
        <v>10</v>
      </c>
      <c r="C1037" s="37"/>
      <c r="D1037" s="37"/>
      <c r="E1037" s="37"/>
      <c r="F1037" s="37"/>
      <c r="G1037" s="37"/>
      <c r="H1037" s="37"/>
      <c r="I1037" s="37"/>
      <c r="J1037" s="37"/>
      <c r="K1037" s="37"/>
      <c r="L1037" s="37"/>
      <c r="M1037" s="37"/>
      <c r="N1037" s="4">
        <v>1.3</v>
      </c>
      <c r="O1037" s="46">
        <v>80</v>
      </c>
      <c r="P1037" s="47">
        <f t="shared" si="38"/>
        <v>104</v>
      </c>
    </row>
    <row r="1038" spans="1:16">
      <c r="A1038" s="45" t="s">
        <v>29</v>
      </c>
      <c r="B1038" s="37">
        <v>50</v>
      </c>
      <c r="C1038" s="37"/>
      <c r="D1038" s="37"/>
      <c r="E1038" s="37"/>
      <c r="F1038" s="37"/>
      <c r="G1038" s="37"/>
      <c r="H1038" s="37"/>
      <c r="I1038" s="37"/>
      <c r="J1038" s="37"/>
      <c r="K1038" s="37"/>
      <c r="L1038" s="37"/>
      <c r="M1038" s="37"/>
      <c r="N1038" s="4">
        <v>6.3</v>
      </c>
      <c r="O1038" s="46">
        <v>95</v>
      </c>
      <c r="P1038" s="47">
        <f t="shared" si="38"/>
        <v>598.5</v>
      </c>
    </row>
    <row r="1039" spans="1:16">
      <c r="A1039" s="45" t="s">
        <v>13</v>
      </c>
      <c r="B1039" s="37"/>
      <c r="C1039" s="37"/>
      <c r="D1039" s="37"/>
      <c r="E1039" s="37"/>
      <c r="F1039" s="37"/>
      <c r="G1039" s="37"/>
      <c r="H1039" s="37"/>
      <c r="I1039" s="37"/>
      <c r="J1039" s="37"/>
      <c r="K1039" s="37"/>
      <c r="L1039" s="37"/>
      <c r="M1039" s="37"/>
      <c r="N1039" s="4">
        <v>1</v>
      </c>
      <c r="O1039" s="46">
        <v>116.94</v>
      </c>
      <c r="P1039" s="47">
        <f t="shared" si="38"/>
        <v>116.94</v>
      </c>
    </row>
    <row r="1040" spans="1:16">
      <c r="A1040" s="45" t="s">
        <v>14</v>
      </c>
      <c r="B1040" s="37"/>
      <c r="C1040" s="37"/>
      <c r="D1040" s="37"/>
      <c r="E1040" s="37"/>
      <c r="F1040" s="37"/>
      <c r="G1040" s="37"/>
      <c r="H1040" s="37"/>
      <c r="I1040" s="37"/>
      <c r="J1040" s="37"/>
      <c r="K1040" s="37"/>
      <c r="L1040" s="37"/>
      <c r="M1040" s="37"/>
      <c r="N1040" s="4">
        <v>1</v>
      </c>
      <c r="O1040" s="46">
        <v>100</v>
      </c>
      <c r="P1040" s="47">
        <f t="shared" si="38"/>
        <v>100</v>
      </c>
    </row>
    <row r="1041" spans="1:16">
      <c r="A1041" s="45" t="s">
        <v>12</v>
      </c>
      <c r="B1041" s="37"/>
      <c r="C1041" s="37"/>
      <c r="D1041" s="37"/>
      <c r="E1041" s="37"/>
      <c r="F1041" s="37"/>
      <c r="G1041" s="37"/>
      <c r="H1041" s="37"/>
      <c r="I1041" s="37"/>
      <c r="J1041" s="37"/>
      <c r="K1041" s="37"/>
      <c r="L1041" s="37"/>
      <c r="M1041" s="37"/>
      <c r="N1041" s="4">
        <v>1.5</v>
      </c>
      <c r="O1041" s="46">
        <v>30</v>
      </c>
      <c r="P1041" s="47">
        <f t="shared" si="38"/>
        <v>45</v>
      </c>
    </row>
    <row r="1042" spans="1:16">
      <c r="A1042" s="31" t="s">
        <v>111</v>
      </c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L1042" s="5"/>
      <c r="M1042" s="5"/>
      <c r="N1042" s="4"/>
      <c r="O1042" s="46"/>
      <c r="P1042" s="47">
        <f t="shared" si="38"/>
        <v>0</v>
      </c>
    </row>
    <row r="1043" spans="1:16">
      <c r="A1043" s="45" t="s">
        <v>415</v>
      </c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L1043" s="5"/>
      <c r="M1043" s="5"/>
      <c r="N1043" s="4">
        <v>5.2</v>
      </c>
      <c r="O1043" s="46">
        <v>230</v>
      </c>
      <c r="P1043" s="47">
        <f t="shared" si="38"/>
        <v>1196</v>
      </c>
    </row>
    <row r="1044" spans="1:16">
      <c r="A1044" s="44" t="s">
        <v>34</v>
      </c>
      <c r="B1044" s="31">
        <v>30</v>
      </c>
      <c r="C1044" s="37">
        <v>0.6</v>
      </c>
      <c r="D1044" s="37"/>
      <c r="E1044" s="37">
        <v>15.5</v>
      </c>
      <c r="F1044" s="37"/>
      <c r="G1044" s="37">
        <v>0.04</v>
      </c>
      <c r="H1044" s="37"/>
      <c r="I1044" s="37">
        <v>0.24</v>
      </c>
      <c r="J1044" s="37">
        <v>0.8</v>
      </c>
      <c r="K1044" s="37">
        <v>24</v>
      </c>
      <c r="L1044" s="37"/>
      <c r="M1044" s="37">
        <v>22</v>
      </c>
      <c r="N1044" s="5"/>
      <c r="O1044" s="5"/>
      <c r="P1044" s="47">
        <f t="shared" si="38"/>
        <v>0</v>
      </c>
    </row>
    <row r="1045" spans="1:16">
      <c r="A1045" s="45" t="s">
        <v>34</v>
      </c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L1045" s="5"/>
      <c r="M1045" s="5"/>
      <c r="N1045" s="4">
        <v>5</v>
      </c>
      <c r="O1045" s="61">
        <v>26</v>
      </c>
      <c r="P1045" s="47">
        <f t="shared" si="38"/>
        <v>130</v>
      </c>
    </row>
    <row r="1046" spans="1:16">
      <c r="A1046" s="45" t="s">
        <v>121</v>
      </c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L1046" s="5"/>
      <c r="M1046" s="5"/>
      <c r="N1046" s="4">
        <v>1.3</v>
      </c>
      <c r="O1046" s="61">
        <v>618</v>
      </c>
      <c r="P1046" s="47">
        <f t="shared" si="38"/>
        <v>803.4</v>
      </c>
    </row>
    <row r="1047" spans="1:16">
      <c r="A1047" s="44" t="s">
        <v>416</v>
      </c>
      <c r="B1047" s="37">
        <v>200</v>
      </c>
      <c r="C1047" s="37">
        <v>0.6</v>
      </c>
      <c r="D1047" s="37"/>
      <c r="E1047" s="37">
        <v>30.1</v>
      </c>
      <c r="F1047" s="37">
        <v>130</v>
      </c>
      <c r="G1047" s="37">
        <v>0.04</v>
      </c>
      <c r="H1047" s="37"/>
      <c r="I1047" s="37">
        <v>0.05</v>
      </c>
      <c r="J1047" s="37">
        <v>135</v>
      </c>
      <c r="K1047" s="37">
        <v>46</v>
      </c>
      <c r="L1047" s="37"/>
      <c r="M1047" s="37">
        <v>0.5</v>
      </c>
      <c r="N1047" s="40"/>
      <c r="O1047" s="40"/>
      <c r="P1047" s="47">
        <f t="shared" si="38"/>
        <v>0</v>
      </c>
    </row>
    <row r="1048" spans="1:16">
      <c r="A1048" s="45" t="s">
        <v>26</v>
      </c>
      <c r="B1048" s="5">
        <v>4</v>
      </c>
      <c r="C1048" s="5"/>
      <c r="D1048" s="5"/>
      <c r="E1048" s="5"/>
      <c r="F1048" s="5"/>
      <c r="G1048" s="5"/>
      <c r="H1048" s="5"/>
      <c r="I1048" s="5"/>
      <c r="J1048" s="5"/>
      <c r="K1048" s="5"/>
      <c r="L1048" s="5"/>
      <c r="M1048" s="5"/>
      <c r="N1048" s="40">
        <v>1</v>
      </c>
      <c r="O1048" s="40">
        <v>136.69999999999999</v>
      </c>
      <c r="P1048" s="47">
        <f t="shared" si="38"/>
        <v>136.69999999999999</v>
      </c>
    </row>
    <row r="1049" spans="1:16">
      <c r="A1049" s="45" t="s">
        <v>15</v>
      </c>
      <c r="B1049" s="5">
        <v>20</v>
      </c>
      <c r="C1049" s="5"/>
      <c r="D1049" s="5"/>
      <c r="E1049" s="5"/>
      <c r="F1049" s="5"/>
      <c r="G1049" s="5"/>
      <c r="H1049" s="5"/>
      <c r="I1049" s="5"/>
      <c r="J1049" s="5"/>
      <c r="K1049" s="5"/>
      <c r="L1049" s="5"/>
      <c r="M1049" s="5"/>
      <c r="N1049" s="40">
        <v>2.9</v>
      </c>
      <c r="O1049" s="40">
        <v>65</v>
      </c>
      <c r="P1049" s="47">
        <f t="shared" si="38"/>
        <v>188.5</v>
      </c>
    </row>
    <row r="1050" spans="1:16">
      <c r="A1050" s="45" t="s">
        <v>31</v>
      </c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L1050" s="5"/>
      <c r="M1050" s="5"/>
      <c r="N1050" s="40">
        <v>3</v>
      </c>
      <c r="O1050" s="40">
        <v>79</v>
      </c>
      <c r="P1050" s="47">
        <f t="shared" si="38"/>
        <v>237</v>
      </c>
    </row>
    <row r="1051" spans="1:16">
      <c r="C1051" t="s">
        <v>374</v>
      </c>
      <c r="I1051" t="s">
        <v>99</v>
      </c>
      <c r="N1051" s="30"/>
      <c r="O1051" s="30"/>
      <c r="P1051" s="101">
        <f>SUM(P1034:P1050)</f>
        <v>5669.69</v>
      </c>
    </row>
    <row r="1052" spans="1:16">
      <c r="C1052" s="48" t="s">
        <v>100</v>
      </c>
      <c r="D1052" s="48"/>
      <c r="E1052" s="51"/>
      <c r="F1052" s="48"/>
      <c r="G1052" s="48"/>
      <c r="H1052" s="48"/>
      <c r="I1052" s="48" t="s">
        <v>99</v>
      </c>
      <c r="J1052" s="48"/>
      <c r="M1052" t="s">
        <v>99</v>
      </c>
      <c r="N1052" s="30"/>
      <c r="O1052" s="30"/>
      <c r="P1052" s="14"/>
    </row>
    <row r="1053" spans="1:16" ht="18.75">
      <c r="C1053" s="15"/>
      <c r="F1053" s="16" t="s">
        <v>67</v>
      </c>
      <c r="G1053" s="16"/>
      <c r="H1053" s="17"/>
      <c r="I1053" s="17"/>
      <c r="K1053" s="17"/>
      <c r="P1053" s="19"/>
    </row>
    <row r="1054" spans="1:16" ht="23.25">
      <c r="C1054" s="15"/>
      <c r="D1054" s="15"/>
      <c r="E1054" s="133" t="s">
        <v>376</v>
      </c>
      <c r="F1054" s="16"/>
      <c r="G1054" s="16"/>
      <c r="H1054" s="16" t="s">
        <v>377</v>
      </c>
      <c r="I1054" s="16"/>
      <c r="J1054" s="17"/>
      <c r="K1054" s="21"/>
    </row>
    <row r="1055" spans="1:16" ht="18.75">
      <c r="D1055" s="23" t="s">
        <v>70</v>
      </c>
      <c r="E1055" s="23"/>
      <c r="F1055" s="23"/>
    </row>
    <row r="1056" spans="1:16">
      <c r="A1056" s="53" t="s">
        <v>413</v>
      </c>
      <c r="L1056" s="21"/>
    </row>
    <row r="1057" spans="1:16">
      <c r="A1057" s="24" t="s">
        <v>149</v>
      </c>
      <c r="C1057" s="25"/>
      <c r="D1057" s="28"/>
      <c r="E1057" s="28" t="s">
        <v>7</v>
      </c>
      <c r="F1057" s="27"/>
      <c r="G1057" s="21"/>
      <c r="H1057" s="21"/>
      <c r="I1057" s="21"/>
      <c r="J1057" s="21"/>
      <c r="K1057" s="21"/>
      <c r="L1057" s="21"/>
      <c r="M1057" s="21"/>
      <c r="N1057" s="21"/>
      <c r="O1057" s="21"/>
      <c r="P1057" s="19"/>
    </row>
    <row r="1058" spans="1:16">
      <c r="A1058" s="29" t="s">
        <v>76</v>
      </c>
      <c r="B1058" s="20"/>
      <c r="C1058" s="20"/>
      <c r="D1058" s="27"/>
      <c r="E1058" s="27"/>
      <c r="F1058" s="27"/>
      <c r="G1058" s="21"/>
      <c r="H1058" s="21"/>
      <c r="I1058" s="21"/>
      <c r="J1058" s="21"/>
      <c r="K1058" s="21"/>
      <c r="L1058" s="21"/>
      <c r="M1058" s="21"/>
      <c r="N1058" s="21"/>
      <c r="O1058" s="21"/>
      <c r="P1058" s="19"/>
    </row>
    <row r="1059" spans="1:16">
      <c r="A1059" s="30"/>
      <c r="B1059" s="29"/>
      <c r="C1059" s="29"/>
      <c r="D1059" s="21"/>
      <c r="E1059" s="27"/>
      <c r="F1059" s="27"/>
      <c r="G1059" s="21"/>
      <c r="H1059" s="21"/>
      <c r="I1059" s="21"/>
      <c r="J1059" s="21"/>
      <c r="K1059" s="21"/>
      <c r="L1059" s="145"/>
      <c r="M1059" s="21"/>
      <c r="N1059" s="21"/>
      <c r="P1059" s="19"/>
    </row>
    <row r="1060" spans="1:16">
      <c r="A1060" s="31" t="s">
        <v>77</v>
      </c>
      <c r="B1060" s="33" t="s">
        <v>78</v>
      </c>
      <c r="C1060" s="34"/>
      <c r="D1060" s="34" t="s">
        <v>79</v>
      </c>
      <c r="E1060" s="34"/>
      <c r="F1060" s="34" t="s">
        <v>80</v>
      </c>
      <c r="G1060" s="34" t="s">
        <v>81</v>
      </c>
      <c r="H1060" s="34"/>
      <c r="I1060" s="34"/>
      <c r="J1060" s="34"/>
      <c r="K1060" s="34" t="s">
        <v>82</v>
      </c>
      <c r="M1060" s="34"/>
      <c r="N1060" s="35" t="s">
        <v>83</v>
      </c>
      <c r="O1060" s="36" t="s">
        <v>3</v>
      </c>
      <c r="P1060" s="36" t="s">
        <v>9</v>
      </c>
    </row>
    <row r="1061" spans="1:16">
      <c r="A1061" s="5"/>
      <c r="B1061" s="39" t="s">
        <v>85</v>
      </c>
      <c r="C1061" s="37" t="s">
        <v>86</v>
      </c>
      <c r="D1061" s="37" t="s">
        <v>87</v>
      </c>
      <c r="E1061" s="37" t="s">
        <v>88</v>
      </c>
      <c r="F1061" s="37"/>
      <c r="G1061" s="37" t="s">
        <v>89</v>
      </c>
      <c r="H1061" s="37" t="s">
        <v>90</v>
      </c>
      <c r="I1061" s="37" t="s">
        <v>91</v>
      </c>
      <c r="J1061" s="37" t="s">
        <v>92</v>
      </c>
      <c r="K1061" s="37" t="s">
        <v>93</v>
      </c>
      <c r="L1061" s="37" t="s">
        <v>94</v>
      </c>
      <c r="M1061" s="37" t="s">
        <v>95</v>
      </c>
      <c r="N1061" s="40"/>
      <c r="O1061" s="4"/>
      <c r="P1061" s="40"/>
    </row>
    <row r="1062" spans="1:16">
      <c r="A1062" s="5"/>
      <c r="B1062" s="39"/>
      <c r="C1062" s="37"/>
      <c r="D1062" s="37"/>
      <c r="E1062" s="37"/>
      <c r="F1062" s="37"/>
      <c r="G1062" s="37"/>
      <c r="H1062" s="37"/>
      <c r="I1062" s="37"/>
      <c r="J1062" s="37"/>
      <c r="K1062" s="37"/>
      <c r="L1062" s="37"/>
      <c r="M1062" s="37"/>
      <c r="N1062" s="40"/>
      <c r="O1062" s="4"/>
      <c r="P1062" s="40"/>
    </row>
    <row r="1063" spans="1:16">
      <c r="A1063" s="31" t="s">
        <v>414</v>
      </c>
      <c r="B1063" s="37">
        <v>250</v>
      </c>
      <c r="C1063" s="37">
        <v>1.2</v>
      </c>
      <c r="D1063" s="37">
        <v>4</v>
      </c>
      <c r="E1063" s="37">
        <v>2.7</v>
      </c>
      <c r="F1063" s="37">
        <v>260</v>
      </c>
      <c r="G1063" s="37">
        <v>0.26</v>
      </c>
      <c r="H1063" s="37">
        <v>40</v>
      </c>
      <c r="I1063" s="37">
        <v>122</v>
      </c>
      <c r="J1063" s="37">
        <v>128</v>
      </c>
      <c r="K1063" s="37">
        <v>146</v>
      </c>
      <c r="L1063" s="37">
        <v>56</v>
      </c>
      <c r="M1063" s="37">
        <v>2</v>
      </c>
      <c r="N1063" s="4"/>
      <c r="O1063" s="46"/>
      <c r="P1063" s="47"/>
    </row>
    <row r="1064" spans="1:16">
      <c r="A1064" s="45" t="s">
        <v>36</v>
      </c>
      <c r="B1064" s="37">
        <v>50</v>
      </c>
      <c r="C1064" s="37"/>
      <c r="D1064" s="37"/>
      <c r="E1064" s="37"/>
      <c r="F1064" s="37"/>
      <c r="G1064" s="37"/>
      <c r="H1064" s="37"/>
      <c r="I1064" s="37"/>
      <c r="J1064" s="37"/>
      <c r="K1064" s="37"/>
      <c r="L1064" s="37"/>
      <c r="M1064" s="37"/>
      <c r="N1064" s="4">
        <v>1</v>
      </c>
      <c r="O1064" s="46">
        <v>265</v>
      </c>
      <c r="P1064" s="47">
        <f t="shared" ref="P1064:P1072" si="39">O1064*N1064</f>
        <v>265</v>
      </c>
    </row>
    <row r="1065" spans="1:16">
      <c r="A1065" s="45" t="s">
        <v>58</v>
      </c>
      <c r="B1065" s="37">
        <v>10</v>
      </c>
      <c r="C1065" s="37"/>
      <c r="D1065" s="37"/>
      <c r="E1065" s="37"/>
      <c r="F1065" s="37"/>
      <c r="G1065" s="37"/>
      <c r="H1065" s="37"/>
      <c r="I1065" s="37"/>
      <c r="J1065" s="37"/>
      <c r="K1065" s="37"/>
      <c r="L1065" s="37"/>
      <c r="M1065" s="37"/>
      <c r="N1065" s="4">
        <v>0.2</v>
      </c>
      <c r="O1065" s="46">
        <v>27</v>
      </c>
      <c r="P1065" s="47">
        <f t="shared" si="39"/>
        <v>5.4</v>
      </c>
    </row>
    <row r="1066" spans="1:16">
      <c r="A1066" s="45" t="s">
        <v>37</v>
      </c>
      <c r="B1066" s="37">
        <v>10</v>
      </c>
      <c r="C1066" s="37"/>
      <c r="D1066" s="37"/>
      <c r="E1066" s="37"/>
      <c r="F1066" s="37"/>
      <c r="G1066" s="37"/>
      <c r="H1066" s="37"/>
      <c r="I1066" s="37"/>
      <c r="J1066" s="37"/>
      <c r="K1066" s="37"/>
      <c r="L1066" s="37"/>
      <c r="M1066" s="37"/>
      <c r="N1066" s="4">
        <v>0.1</v>
      </c>
      <c r="O1066" s="46">
        <v>80</v>
      </c>
      <c r="P1066" s="47">
        <f t="shared" si="39"/>
        <v>8</v>
      </c>
    </row>
    <row r="1067" spans="1:16">
      <c r="A1067" s="45" t="s">
        <v>29</v>
      </c>
      <c r="B1067" s="37"/>
      <c r="C1067" s="37"/>
      <c r="D1067" s="37"/>
      <c r="E1067" s="37"/>
      <c r="F1067" s="37"/>
      <c r="G1067" s="37"/>
      <c r="H1067" s="37"/>
      <c r="I1067" s="37"/>
      <c r="J1067" s="37"/>
      <c r="K1067" s="37"/>
      <c r="L1067" s="37"/>
      <c r="M1067" s="37"/>
      <c r="N1067" s="4">
        <v>2</v>
      </c>
      <c r="O1067" s="46">
        <v>95</v>
      </c>
      <c r="P1067" s="47">
        <f t="shared" si="39"/>
        <v>190</v>
      </c>
    </row>
    <row r="1068" spans="1:16">
      <c r="A1068" s="44" t="s">
        <v>34</v>
      </c>
      <c r="B1068" s="31">
        <v>30</v>
      </c>
      <c r="C1068" s="37">
        <v>0.6</v>
      </c>
      <c r="D1068" s="37"/>
      <c r="E1068" s="37">
        <v>15.5</v>
      </c>
      <c r="F1068" s="37"/>
      <c r="G1068" s="37">
        <v>0.04</v>
      </c>
      <c r="H1068" s="37"/>
      <c r="I1068" s="37">
        <v>0.24</v>
      </c>
      <c r="J1068" s="37">
        <v>0.8</v>
      </c>
      <c r="K1068" s="37">
        <v>24</v>
      </c>
      <c r="L1068" s="37"/>
      <c r="M1068" s="37">
        <v>22</v>
      </c>
      <c r="N1068" s="5"/>
      <c r="O1068" s="5"/>
      <c r="P1068" s="47">
        <f t="shared" si="39"/>
        <v>0</v>
      </c>
    </row>
    <row r="1069" spans="1:16">
      <c r="A1069" s="45" t="s">
        <v>34</v>
      </c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L1069" s="5"/>
      <c r="M1069" s="5"/>
      <c r="N1069" s="4">
        <v>2</v>
      </c>
      <c r="O1069" s="61">
        <v>26</v>
      </c>
      <c r="P1069" s="47">
        <f t="shared" si="39"/>
        <v>52</v>
      </c>
    </row>
    <row r="1070" spans="1:16">
      <c r="A1070" s="31" t="s">
        <v>108</v>
      </c>
      <c r="B1070" s="37">
        <v>200</v>
      </c>
      <c r="C1070" s="37">
        <v>0.6</v>
      </c>
      <c r="D1070" s="37"/>
      <c r="E1070" s="37">
        <v>30.1</v>
      </c>
      <c r="F1070" s="37">
        <v>130</v>
      </c>
      <c r="G1070" s="37">
        <v>0.04</v>
      </c>
      <c r="H1070" s="37"/>
      <c r="I1070" s="37">
        <v>0.05</v>
      </c>
      <c r="J1070" s="37">
        <v>135</v>
      </c>
      <c r="K1070" s="37">
        <v>46</v>
      </c>
      <c r="L1070" s="37"/>
      <c r="M1070" s="37">
        <v>0.5</v>
      </c>
      <c r="N1070" s="4"/>
      <c r="O1070" s="61"/>
      <c r="P1070" s="47">
        <f t="shared" si="39"/>
        <v>0</v>
      </c>
    </row>
    <row r="1071" spans="1:16">
      <c r="A1071" s="45" t="s">
        <v>31</v>
      </c>
      <c r="B1071" s="5">
        <v>20</v>
      </c>
      <c r="C1071" s="5"/>
      <c r="D1071" s="5"/>
      <c r="E1071" s="5"/>
      <c r="F1071" s="5"/>
      <c r="G1071" s="5"/>
      <c r="H1071" s="5"/>
      <c r="I1071" s="5"/>
      <c r="J1071" s="5"/>
      <c r="K1071" s="5"/>
      <c r="L1071" s="5"/>
      <c r="M1071" s="5"/>
      <c r="N1071" s="4">
        <v>1</v>
      </c>
      <c r="O1071" s="61">
        <v>79</v>
      </c>
      <c r="P1071" s="47">
        <f t="shared" si="39"/>
        <v>79</v>
      </c>
    </row>
    <row r="1072" spans="1:16">
      <c r="A1072" s="45" t="s">
        <v>49</v>
      </c>
      <c r="B1072" s="5">
        <v>1.5</v>
      </c>
      <c r="C1072" s="5"/>
      <c r="D1072" s="5"/>
      <c r="E1072" s="5"/>
      <c r="F1072" s="5"/>
      <c r="G1072" s="5"/>
      <c r="H1072" s="5"/>
      <c r="I1072" s="5"/>
      <c r="J1072" s="5"/>
      <c r="K1072" s="5"/>
      <c r="L1072" s="5"/>
      <c r="M1072" s="5"/>
      <c r="N1072" s="4"/>
      <c r="O1072" s="61">
        <v>387</v>
      </c>
      <c r="P1072" s="47">
        <f t="shared" si="39"/>
        <v>0</v>
      </c>
    </row>
    <row r="1073" spans="1:16">
      <c r="C1073" t="s">
        <v>374</v>
      </c>
      <c r="I1073" t="s">
        <v>99</v>
      </c>
      <c r="N1073" s="30"/>
      <c r="O1073" s="30"/>
      <c r="P1073" s="101">
        <f>SUM(P1064:P1072)</f>
        <v>599.4</v>
      </c>
    </row>
    <row r="1074" spans="1:16">
      <c r="C1074" s="48" t="s">
        <v>100</v>
      </c>
      <c r="D1074" s="48"/>
      <c r="E1074" s="51"/>
      <c r="F1074" s="48"/>
      <c r="G1074" s="48"/>
      <c r="H1074" s="48"/>
      <c r="I1074" s="48" t="s">
        <v>99</v>
      </c>
      <c r="J1074" s="48"/>
      <c r="M1074" t="s">
        <v>99</v>
      </c>
      <c r="N1074" s="30"/>
      <c r="O1074" s="30"/>
      <c r="P1074" s="14"/>
    </row>
    <row r="1075" spans="1:16" ht="18.75">
      <c r="C1075" s="15"/>
      <c r="F1075" s="16" t="s">
        <v>67</v>
      </c>
      <c r="G1075" s="16"/>
      <c r="H1075" s="17"/>
      <c r="I1075" s="17"/>
      <c r="K1075" s="17"/>
      <c r="P1075" s="19"/>
    </row>
    <row r="1076" spans="1:16" ht="23.25">
      <c r="C1076" s="15"/>
      <c r="D1076" s="15"/>
      <c r="E1076" s="133" t="s">
        <v>376</v>
      </c>
      <c r="F1076" s="16"/>
      <c r="G1076" s="16"/>
      <c r="H1076" s="16" t="s">
        <v>377</v>
      </c>
      <c r="I1076" s="16"/>
      <c r="J1076" s="17"/>
      <c r="K1076" s="21"/>
    </row>
    <row r="1077" spans="1:16" ht="18.75">
      <c r="D1077" s="23" t="s">
        <v>70</v>
      </c>
      <c r="E1077" s="23"/>
      <c r="F1077" s="23"/>
    </row>
    <row r="1078" spans="1:16">
      <c r="A1078" s="53" t="s">
        <v>417</v>
      </c>
      <c r="L1078" s="21"/>
    </row>
    <row r="1079" spans="1:16">
      <c r="A1079" s="24" t="s">
        <v>149</v>
      </c>
      <c r="C1079" s="25"/>
      <c r="D1079" s="28"/>
      <c r="E1079" s="28" t="s">
        <v>5</v>
      </c>
      <c r="F1079" s="27"/>
      <c r="G1079" s="21"/>
      <c r="H1079" s="21"/>
      <c r="I1079" s="21"/>
      <c r="J1079" s="21"/>
      <c r="K1079" s="21"/>
      <c r="L1079" s="21"/>
      <c r="M1079" s="21"/>
      <c r="N1079" s="21"/>
      <c r="O1079" s="21"/>
      <c r="P1079" s="19"/>
    </row>
    <row r="1080" spans="1:16">
      <c r="A1080" s="29" t="s">
        <v>76</v>
      </c>
      <c r="B1080" s="20"/>
      <c r="C1080" s="20"/>
      <c r="D1080" s="27"/>
      <c r="E1080" s="27"/>
      <c r="F1080" s="27"/>
      <c r="G1080" s="21"/>
      <c r="H1080" s="21"/>
      <c r="I1080" s="21"/>
      <c r="J1080" s="21"/>
      <c r="K1080" s="21"/>
      <c r="L1080" s="21"/>
      <c r="M1080" s="21"/>
      <c r="N1080" s="21"/>
      <c r="O1080" s="21"/>
      <c r="P1080" s="19"/>
    </row>
    <row r="1081" spans="1:16">
      <c r="A1081" s="30"/>
      <c r="B1081" s="29"/>
      <c r="C1081" s="29"/>
      <c r="D1081" s="21"/>
      <c r="E1081" s="27"/>
      <c r="F1081" s="27"/>
      <c r="G1081" s="21"/>
      <c r="H1081" s="21"/>
      <c r="I1081" s="21"/>
      <c r="J1081" s="21"/>
      <c r="K1081" s="21"/>
      <c r="L1081" s="145"/>
      <c r="M1081" s="21"/>
      <c r="N1081" s="21"/>
      <c r="O1081">
        <v>214</v>
      </c>
      <c r="P1081" s="19"/>
    </row>
    <row r="1082" spans="1:16">
      <c r="A1082" s="31" t="s">
        <v>77</v>
      </c>
      <c r="B1082" s="33" t="s">
        <v>78</v>
      </c>
      <c r="C1082" s="34"/>
      <c r="D1082" s="34" t="s">
        <v>79</v>
      </c>
      <c r="E1082" s="34"/>
      <c r="F1082" s="34" t="s">
        <v>80</v>
      </c>
      <c r="G1082" s="34" t="s">
        <v>81</v>
      </c>
      <c r="H1082" s="34"/>
      <c r="I1082" s="34"/>
      <c r="J1082" s="34"/>
      <c r="K1082" s="34" t="s">
        <v>82</v>
      </c>
      <c r="M1082" s="34"/>
      <c r="N1082" s="35" t="s">
        <v>83</v>
      </c>
      <c r="O1082" s="36" t="s">
        <v>3</v>
      </c>
      <c r="P1082" s="36" t="s">
        <v>9</v>
      </c>
    </row>
    <row r="1083" spans="1:16">
      <c r="A1083" s="5"/>
      <c r="B1083" s="39" t="s">
        <v>85</v>
      </c>
      <c r="C1083" s="37" t="s">
        <v>86</v>
      </c>
      <c r="D1083" s="37" t="s">
        <v>87</v>
      </c>
      <c r="E1083" s="37" t="s">
        <v>88</v>
      </c>
      <c r="F1083" s="37"/>
      <c r="G1083" s="37" t="s">
        <v>89</v>
      </c>
      <c r="H1083" s="37" t="s">
        <v>90</v>
      </c>
      <c r="I1083" s="37" t="s">
        <v>91</v>
      </c>
      <c r="J1083" s="37" t="s">
        <v>92</v>
      </c>
      <c r="K1083" s="37" t="s">
        <v>93</v>
      </c>
      <c r="L1083" s="37" t="s">
        <v>94</v>
      </c>
      <c r="M1083" s="37" t="s">
        <v>95</v>
      </c>
      <c r="N1083" s="40"/>
      <c r="O1083" s="4"/>
      <c r="P1083" s="40"/>
    </row>
    <row r="1084" spans="1:16">
      <c r="A1084" s="5"/>
      <c r="B1084" s="39"/>
      <c r="C1084" s="37"/>
      <c r="D1084" s="37"/>
      <c r="E1084" s="37"/>
      <c r="F1084" s="37"/>
      <c r="G1084" s="37"/>
      <c r="H1084" s="37"/>
      <c r="I1084" s="37"/>
      <c r="J1084" s="37"/>
      <c r="K1084" s="37"/>
      <c r="L1084" s="37"/>
      <c r="M1084" s="37"/>
      <c r="N1084" s="40"/>
      <c r="O1084" s="4"/>
      <c r="P1084" s="40"/>
    </row>
    <row r="1085" spans="1:16">
      <c r="A1085" s="31" t="s">
        <v>307</v>
      </c>
      <c r="B1085" s="37">
        <v>250</v>
      </c>
      <c r="C1085" s="37">
        <v>1.2</v>
      </c>
      <c r="D1085" s="37">
        <v>4</v>
      </c>
      <c r="E1085" s="37">
        <v>2.7</v>
      </c>
      <c r="F1085" s="37">
        <v>260</v>
      </c>
      <c r="G1085" s="37">
        <v>0.26</v>
      </c>
      <c r="H1085" s="37">
        <v>40</v>
      </c>
      <c r="I1085" s="37">
        <v>122</v>
      </c>
      <c r="J1085" s="37">
        <v>128</v>
      </c>
      <c r="K1085" s="37">
        <v>146</v>
      </c>
      <c r="L1085" s="37">
        <v>56</v>
      </c>
      <c r="M1085" s="37">
        <v>2</v>
      </c>
      <c r="N1085" s="4"/>
      <c r="O1085" s="46"/>
      <c r="P1085" s="47"/>
    </row>
    <row r="1086" spans="1:16">
      <c r="A1086" s="45" t="s">
        <v>307</v>
      </c>
      <c r="B1086" s="37"/>
      <c r="C1086" s="37"/>
      <c r="D1086" s="37"/>
      <c r="E1086" s="37"/>
      <c r="F1086" s="37"/>
      <c r="G1086" s="37"/>
      <c r="H1086" s="37"/>
      <c r="I1086" s="37"/>
      <c r="J1086" s="37"/>
      <c r="K1086" s="37"/>
      <c r="L1086" s="37"/>
      <c r="M1086" s="37"/>
      <c r="N1086" s="4">
        <v>37.43</v>
      </c>
      <c r="O1086" s="46">
        <v>340</v>
      </c>
      <c r="P1086" s="47">
        <f t="shared" ref="P1086:P1099" si="40">O1086*N1086</f>
        <v>12726.2</v>
      </c>
    </row>
    <row r="1087" spans="1:16">
      <c r="A1087" s="45" t="s">
        <v>10</v>
      </c>
      <c r="B1087" s="37">
        <v>1</v>
      </c>
      <c r="C1087" s="37"/>
      <c r="D1087" s="37"/>
      <c r="E1087" s="37"/>
      <c r="F1087" s="37"/>
      <c r="G1087" s="37"/>
      <c r="H1087" s="37"/>
      <c r="I1087" s="37"/>
      <c r="J1087" s="37"/>
      <c r="K1087" s="37"/>
      <c r="L1087" s="37"/>
      <c r="M1087" s="37"/>
      <c r="N1087" s="4">
        <v>1</v>
      </c>
      <c r="O1087" s="46">
        <v>78.5</v>
      </c>
      <c r="P1087" s="47">
        <f t="shared" si="40"/>
        <v>78.5</v>
      </c>
    </row>
    <row r="1088" spans="1:16">
      <c r="A1088" s="45" t="s">
        <v>51</v>
      </c>
      <c r="B1088" s="37">
        <v>1</v>
      </c>
      <c r="C1088" s="37"/>
      <c r="D1088" s="37"/>
      <c r="E1088" s="37"/>
      <c r="F1088" s="37"/>
      <c r="G1088" s="37"/>
      <c r="H1088" s="37"/>
      <c r="I1088" s="37"/>
      <c r="J1088" s="37"/>
      <c r="K1088" s="37"/>
      <c r="L1088" s="37"/>
      <c r="M1088" s="37"/>
      <c r="N1088" s="4">
        <v>1</v>
      </c>
      <c r="O1088" s="46">
        <v>55.5</v>
      </c>
      <c r="P1088" s="47">
        <f t="shared" si="40"/>
        <v>55.5</v>
      </c>
    </row>
    <row r="1089" spans="1:16">
      <c r="A1089" s="45" t="s">
        <v>17</v>
      </c>
      <c r="B1089" s="37">
        <v>1</v>
      </c>
      <c r="C1089" s="37"/>
      <c r="D1089" s="37"/>
      <c r="E1089" s="37"/>
      <c r="F1089" s="37"/>
      <c r="G1089" s="37"/>
      <c r="H1089" s="37"/>
      <c r="I1089" s="37"/>
      <c r="J1089" s="37"/>
      <c r="K1089" s="37"/>
      <c r="L1089" s="37"/>
      <c r="M1089" s="37"/>
      <c r="N1089" s="4">
        <v>1</v>
      </c>
      <c r="O1089" s="46">
        <v>23.87</v>
      </c>
      <c r="P1089" s="47">
        <f t="shared" si="40"/>
        <v>23.87</v>
      </c>
    </row>
    <row r="1090" spans="1:16">
      <c r="A1090" s="44" t="s">
        <v>34</v>
      </c>
      <c r="B1090" s="31">
        <v>30</v>
      </c>
      <c r="C1090" s="37">
        <v>0.6</v>
      </c>
      <c r="D1090" s="37"/>
      <c r="E1090" s="37">
        <v>15.5</v>
      </c>
      <c r="F1090" s="37"/>
      <c r="G1090" s="37">
        <v>0.04</v>
      </c>
      <c r="H1090" s="37"/>
      <c r="I1090" s="37">
        <v>0.24</v>
      </c>
      <c r="J1090" s="37">
        <v>0.8</v>
      </c>
      <c r="K1090" s="37">
        <v>24</v>
      </c>
      <c r="L1090" s="37"/>
      <c r="M1090" s="37">
        <v>22</v>
      </c>
      <c r="N1090" s="5"/>
      <c r="O1090" s="5"/>
      <c r="P1090" s="47">
        <f t="shared" si="40"/>
        <v>0</v>
      </c>
    </row>
    <row r="1091" spans="1:16">
      <c r="A1091" s="45" t="s">
        <v>34</v>
      </c>
      <c r="B1091" s="5"/>
      <c r="C1091" s="5"/>
      <c r="D1091" s="5"/>
      <c r="E1091" s="5"/>
      <c r="F1091" s="5"/>
      <c r="G1091" s="5"/>
      <c r="H1091" s="5"/>
      <c r="I1091" s="5"/>
      <c r="J1091" s="5"/>
      <c r="K1091" s="5"/>
      <c r="L1091" s="5"/>
      <c r="M1091" s="5"/>
      <c r="N1091" s="4">
        <v>13</v>
      </c>
      <c r="O1091" s="61">
        <v>26</v>
      </c>
      <c r="P1091" s="47">
        <f t="shared" si="40"/>
        <v>338</v>
      </c>
    </row>
    <row r="1092" spans="1:16">
      <c r="A1092" s="31" t="s">
        <v>308</v>
      </c>
      <c r="B1092" s="37">
        <v>200</v>
      </c>
      <c r="C1092" s="37">
        <v>0.6</v>
      </c>
      <c r="D1092" s="37"/>
      <c r="E1092" s="37">
        <v>30.1</v>
      </c>
      <c r="F1092" s="37">
        <v>130</v>
      </c>
      <c r="G1092" s="37">
        <v>0.04</v>
      </c>
      <c r="H1092" s="37"/>
      <c r="I1092" s="37">
        <v>0.05</v>
      </c>
      <c r="J1092" s="37">
        <v>135</v>
      </c>
      <c r="K1092" s="37">
        <v>46</v>
      </c>
      <c r="L1092" s="37"/>
      <c r="M1092" s="37">
        <v>0.5</v>
      </c>
      <c r="N1092" s="4"/>
      <c r="O1092" s="61"/>
      <c r="P1092" s="47">
        <f t="shared" si="40"/>
        <v>0</v>
      </c>
    </row>
    <row r="1093" spans="1:16">
      <c r="A1093" s="45" t="s">
        <v>308</v>
      </c>
      <c r="B1093" s="5"/>
      <c r="C1093" s="5"/>
      <c r="D1093" s="5"/>
      <c r="E1093" s="5"/>
      <c r="F1093" s="5"/>
      <c r="G1093" s="5"/>
      <c r="H1093" s="5"/>
      <c r="I1093" s="5"/>
      <c r="J1093" s="5"/>
      <c r="K1093" s="5"/>
      <c r="L1093" s="5"/>
      <c r="M1093" s="5"/>
      <c r="N1093" s="5">
        <v>44</v>
      </c>
      <c r="O1093" s="5">
        <v>65</v>
      </c>
      <c r="P1093" s="47">
        <f t="shared" si="40"/>
        <v>2860</v>
      </c>
    </row>
    <row r="1094" spans="1:16">
      <c r="A1094" s="45" t="s">
        <v>54</v>
      </c>
      <c r="B1094" s="5"/>
      <c r="C1094" s="5"/>
      <c r="D1094" s="5"/>
      <c r="E1094" s="5"/>
      <c r="F1094" s="5"/>
      <c r="G1094" s="5"/>
      <c r="H1094" s="5"/>
      <c r="I1094" s="5"/>
      <c r="J1094" s="5"/>
      <c r="K1094" s="5"/>
      <c r="L1094" s="5"/>
      <c r="M1094" s="5"/>
      <c r="N1094" s="5">
        <v>81</v>
      </c>
      <c r="O1094" s="5">
        <v>23.8</v>
      </c>
      <c r="P1094" s="47">
        <f t="shared" si="40"/>
        <v>1927.8</v>
      </c>
    </row>
    <row r="1095" spans="1:16">
      <c r="A1095" s="45" t="s">
        <v>54</v>
      </c>
      <c r="B1095" s="5"/>
      <c r="C1095" s="5"/>
      <c r="D1095" s="5"/>
      <c r="E1095" s="5"/>
      <c r="F1095" s="5"/>
      <c r="G1095" s="5"/>
      <c r="H1095" s="5"/>
      <c r="I1095" s="5"/>
      <c r="J1095" s="5"/>
      <c r="K1095" s="5"/>
      <c r="L1095" s="5"/>
      <c r="M1095" s="5"/>
      <c r="N1095" s="4">
        <v>136</v>
      </c>
      <c r="O1095" s="61">
        <v>22.5</v>
      </c>
      <c r="P1095" s="47">
        <f t="shared" si="40"/>
        <v>3060</v>
      </c>
    </row>
    <row r="1096" spans="1:16">
      <c r="A1096" s="45" t="s">
        <v>106</v>
      </c>
      <c r="B1096" s="5"/>
      <c r="C1096" s="5"/>
      <c r="D1096" s="5"/>
      <c r="E1096" s="5"/>
      <c r="F1096" s="5"/>
      <c r="G1096" s="5"/>
      <c r="H1096" s="5"/>
      <c r="I1096" s="5"/>
      <c r="J1096" s="5"/>
      <c r="K1096" s="5"/>
      <c r="L1096" s="5"/>
      <c r="M1096" s="5"/>
      <c r="N1096" s="4">
        <v>46</v>
      </c>
      <c r="O1096" s="61">
        <v>128</v>
      </c>
      <c r="P1096" s="47">
        <f t="shared" si="40"/>
        <v>5888</v>
      </c>
    </row>
    <row r="1097" spans="1:16">
      <c r="A1097" s="45" t="s">
        <v>41</v>
      </c>
      <c r="B1097" s="5"/>
      <c r="C1097" s="5"/>
      <c r="D1097" s="5"/>
      <c r="E1097" s="5"/>
      <c r="F1097" s="5"/>
      <c r="G1097" s="5"/>
      <c r="H1097" s="5"/>
      <c r="I1097" s="5"/>
      <c r="J1097" s="5"/>
      <c r="K1097" s="5"/>
      <c r="L1097" s="5"/>
      <c r="M1097" s="5"/>
      <c r="N1097" s="4">
        <v>224</v>
      </c>
      <c r="O1097" s="61">
        <v>30</v>
      </c>
      <c r="P1097" s="47">
        <f t="shared" si="40"/>
        <v>6720</v>
      </c>
    </row>
    <row r="1098" spans="1:16">
      <c r="A1098" s="45" t="s">
        <v>355</v>
      </c>
      <c r="B1098" s="5"/>
      <c r="C1098" s="5"/>
      <c r="D1098" s="5"/>
      <c r="E1098" s="5"/>
      <c r="F1098" s="5"/>
      <c r="G1098" s="5"/>
      <c r="H1098" s="5"/>
      <c r="I1098" s="5"/>
      <c r="J1098" s="5"/>
      <c r="K1098" s="5"/>
      <c r="L1098" s="5"/>
      <c r="M1098" s="5"/>
      <c r="N1098" s="4">
        <v>214</v>
      </c>
      <c r="O1098" s="61">
        <v>25</v>
      </c>
      <c r="P1098" s="47">
        <f t="shared" si="40"/>
        <v>5350</v>
      </c>
    </row>
    <row r="1099" spans="1:16">
      <c r="A1099" s="45" t="s">
        <v>323</v>
      </c>
      <c r="B1099" s="5"/>
      <c r="C1099" s="5"/>
      <c r="D1099" s="5"/>
      <c r="E1099" s="5"/>
      <c r="F1099" s="5"/>
      <c r="G1099" s="5"/>
      <c r="H1099" s="5"/>
      <c r="I1099" s="5"/>
      <c r="J1099" s="5"/>
      <c r="K1099" s="5"/>
      <c r="L1099" s="5"/>
      <c r="M1099" s="5"/>
      <c r="N1099" s="4">
        <v>22.1</v>
      </c>
      <c r="O1099" s="61">
        <v>240</v>
      </c>
      <c r="P1099" s="47">
        <f t="shared" si="40"/>
        <v>5304</v>
      </c>
    </row>
    <row r="1100" spans="1:16">
      <c r="C1100" t="s">
        <v>374</v>
      </c>
      <c r="I1100" t="s">
        <v>99</v>
      </c>
      <c r="N1100" s="30"/>
      <c r="O1100" s="30"/>
      <c r="P1100" s="101">
        <f>SUM(P1086:P1099)</f>
        <v>44331.87</v>
      </c>
    </row>
    <row r="1101" spans="1:16">
      <c r="C1101" s="48" t="s">
        <v>100</v>
      </c>
      <c r="D1101" s="48"/>
      <c r="E1101" s="51"/>
      <c r="F1101" s="48"/>
      <c r="G1101" s="48"/>
      <c r="H1101" s="48"/>
      <c r="I1101" s="48" t="s">
        <v>99</v>
      </c>
      <c r="J1101" s="48"/>
      <c r="M1101" t="s">
        <v>99</v>
      </c>
      <c r="N1101" s="30"/>
      <c r="O1101" s="30"/>
      <c r="P1101" s="14"/>
    </row>
    <row r="1102" spans="1:16" ht="18.75">
      <c r="C1102" s="15"/>
      <c r="F1102" s="16" t="s">
        <v>67</v>
      </c>
      <c r="G1102" s="16"/>
      <c r="H1102" s="17"/>
      <c r="I1102" s="17"/>
      <c r="K1102" s="17"/>
      <c r="P1102" s="19"/>
    </row>
    <row r="1103" spans="1:16" ht="23.25">
      <c r="C1103" s="15"/>
      <c r="D1103" s="15"/>
      <c r="E1103" s="133" t="s">
        <v>376</v>
      </c>
      <c r="F1103" s="16"/>
      <c r="G1103" s="16"/>
      <c r="H1103" s="16" t="s">
        <v>377</v>
      </c>
      <c r="I1103" s="16"/>
      <c r="J1103" s="17"/>
      <c r="K1103" s="21"/>
    </row>
    <row r="1104" spans="1:16" ht="18.75">
      <c r="D1104" s="23" t="s">
        <v>70</v>
      </c>
      <c r="E1104" s="23"/>
      <c r="F1104" s="23"/>
    </row>
    <row r="1105" spans="1:16">
      <c r="A1105" s="53" t="s">
        <v>417</v>
      </c>
      <c r="L1105" s="21"/>
    </row>
    <row r="1106" spans="1:16">
      <c r="A1106" s="24" t="s">
        <v>149</v>
      </c>
      <c r="C1106" s="25"/>
      <c r="D1106" s="28"/>
      <c r="E1106" s="28" t="s">
        <v>6</v>
      </c>
      <c r="F1106" s="27"/>
      <c r="G1106" s="21"/>
      <c r="H1106" s="21"/>
      <c r="I1106" s="21"/>
      <c r="J1106" s="21"/>
      <c r="K1106" s="21"/>
      <c r="L1106" s="21"/>
      <c r="M1106" s="21"/>
      <c r="N1106" s="21"/>
      <c r="O1106" s="21"/>
      <c r="P1106" s="19"/>
    </row>
    <row r="1107" spans="1:16">
      <c r="A1107" s="29" t="s">
        <v>76</v>
      </c>
      <c r="B1107" s="20"/>
      <c r="C1107" s="20"/>
      <c r="D1107" s="27"/>
      <c r="E1107" s="27"/>
      <c r="F1107" s="27"/>
      <c r="G1107" s="21"/>
      <c r="H1107" s="21"/>
      <c r="I1107" s="21"/>
      <c r="J1107" s="21"/>
      <c r="K1107" s="21"/>
      <c r="L1107" s="21"/>
      <c r="M1107" s="21"/>
      <c r="N1107" s="21"/>
      <c r="O1107" s="21"/>
      <c r="P1107" s="19"/>
    </row>
    <row r="1108" spans="1:16">
      <c r="A1108" s="30"/>
      <c r="B1108" s="29"/>
      <c r="C1108" s="29"/>
      <c r="D1108" s="21"/>
      <c r="E1108" s="27"/>
      <c r="F1108" s="27"/>
      <c r="G1108" s="21"/>
      <c r="H1108" s="21"/>
      <c r="I1108" s="21"/>
      <c r="J1108" s="21"/>
      <c r="K1108" s="21"/>
      <c r="L1108" s="145"/>
      <c r="M1108" s="21"/>
      <c r="N1108" s="21"/>
      <c r="O1108">
        <v>152</v>
      </c>
      <c r="P1108" s="19"/>
    </row>
    <row r="1109" spans="1:16">
      <c r="A1109" s="31" t="s">
        <v>77</v>
      </c>
      <c r="B1109" s="33" t="s">
        <v>78</v>
      </c>
      <c r="C1109" s="34"/>
      <c r="D1109" s="34" t="s">
        <v>79</v>
      </c>
      <c r="E1109" s="34"/>
      <c r="F1109" s="34" t="s">
        <v>80</v>
      </c>
      <c r="G1109" s="34" t="s">
        <v>81</v>
      </c>
      <c r="H1109" s="34"/>
      <c r="I1109" s="34"/>
      <c r="J1109" s="34"/>
      <c r="K1109" s="34" t="s">
        <v>82</v>
      </c>
      <c r="M1109" s="34"/>
      <c r="N1109" s="35" t="s">
        <v>83</v>
      </c>
      <c r="O1109" s="36" t="s">
        <v>3</v>
      </c>
      <c r="P1109" s="36" t="s">
        <v>9</v>
      </c>
    </row>
    <row r="1110" spans="1:16">
      <c r="A1110" s="5"/>
      <c r="B1110" s="39" t="s">
        <v>85</v>
      </c>
      <c r="C1110" s="37" t="s">
        <v>86</v>
      </c>
      <c r="D1110" s="37" t="s">
        <v>87</v>
      </c>
      <c r="E1110" s="37" t="s">
        <v>88</v>
      </c>
      <c r="F1110" s="37"/>
      <c r="G1110" s="37" t="s">
        <v>89</v>
      </c>
      <c r="H1110" s="37" t="s">
        <v>90</v>
      </c>
      <c r="I1110" s="37" t="s">
        <v>91</v>
      </c>
      <c r="J1110" s="37" t="s">
        <v>92</v>
      </c>
      <c r="K1110" s="37" t="s">
        <v>93</v>
      </c>
      <c r="L1110" s="37" t="s">
        <v>94</v>
      </c>
      <c r="M1110" s="37" t="s">
        <v>95</v>
      </c>
      <c r="N1110" s="40"/>
      <c r="O1110" s="4"/>
      <c r="P1110" s="40"/>
    </row>
    <row r="1111" spans="1:16">
      <c r="A1111" s="5"/>
      <c r="B1111" s="39"/>
      <c r="C1111" s="37"/>
      <c r="D1111" s="37"/>
      <c r="E1111" s="37"/>
      <c r="F1111" s="37"/>
      <c r="G1111" s="37"/>
      <c r="H1111" s="37"/>
      <c r="I1111" s="37"/>
      <c r="J1111" s="37"/>
      <c r="K1111" s="37"/>
      <c r="L1111" s="37"/>
      <c r="M1111" s="37"/>
      <c r="N1111" s="40"/>
      <c r="O1111" s="4"/>
      <c r="P1111" s="40"/>
    </row>
    <row r="1112" spans="1:16">
      <c r="A1112" s="31" t="s">
        <v>307</v>
      </c>
      <c r="B1112" s="37">
        <v>250</v>
      </c>
      <c r="C1112" s="37">
        <v>1.2</v>
      </c>
      <c r="D1112" s="37">
        <v>4</v>
      </c>
      <c r="E1112" s="37">
        <v>2.7</v>
      </c>
      <c r="F1112" s="37">
        <v>260</v>
      </c>
      <c r="G1112" s="37">
        <v>0.26</v>
      </c>
      <c r="H1112" s="37">
        <v>40</v>
      </c>
      <c r="I1112" s="37">
        <v>122</v>
      </c>
      <c r="J1112" s="37">
        <v>128</v>
      </c>
      <c r="K1112" s="37">
        <v>146</v>
      </c>
      <c r="L1112" s="37">
        <v>56</v>
      </c>
      <c r="M1112" s="37">
        <v>2</v>
      </c>
      <c r="N1112" s="4"/>
      <c r="O1112" s="46"/>
      <c r="P1112" s="47"/>
    </row>
    <row r="1113" spans="1:16">
      <c r="A1113" s="45" t="s">
        <v>307</v>
      </c>
      <c r="B1113" s="37"/>
      <c r="C1113" s="37"/>
      <c r="D1113" s="37"/>
      <c r="E1113" s="37"/>
      <c r="F1113" s="37"/>
      <c r="G1113" s="37"/>
      <c r="H1113" s="37"/>
      <c r="I1113" s="37"/>
      <c r="J1113" s="37"/>
      <c r="K1113" s="37"/>
      <c r="L1113" s="37"/>
      <c r="M1113" s="37"/>
      <c r="N1113" s="4">
        <v>19.57</v>
      </c>
      <c r="O1113" s="46">
        <v>340</v>
      </c>
      <c r="P1113" s="47">
        <f t="shared" ref="P1113:P1118" si="41">O1113*N1113</f>
        <v>6653.8</v>
      </c>
    </row>
    <row r="1114" spans="1:16">
      <c r="A1114" s="44" t="s">
        <v>34</v>
      </c>
      <c r="B1114" s="31">
        <v>30</v>
      </c>
      <c r="C1114" s="37">
        <v>0.6</v>
      </c>
      <c r="D1114" s="37"/>
      <c r="E1114" s="37">
        <v>15.5</v>
      </c>
      <c r="F1114" s="37"/>
      <c r="G1114" s="37">
        <v>0.04</v>
      </c>
      <c r="H1114" s="37"/>
      <c r="I1114" s="37">
        <v>0.24</v>
      </c>
      <c r="J1114" s="37">
        <v>0.8</v>
      </c>
      <c r="K1114" s="37">
        <v>24</v>
      </c>
      <c r="L1114" s="37"/>
      <c r="M1114" s="37">
        <v>22</v>
      </c>
      <c r="N1114" s="5"/>
      <c r="O1114" s="5"/>
      <c r="P1114" s="47">
        <f t="shared" si="41"/>
        <v>0</v>
      </c>
    </row>
    <row r="1115" spans="1:16">
      <c r="A1115" s="45" t="s">
        <v>34</v>
      </c>
      <c r="B1115" s="5"/>
      <c r="C1115" s="5"/>
      <c r="D1115" s="5"/>
      <c r="E1115" s="5"/>
      <c r="F1115" s="5"/>
      <c r="G1115" s="5"/>
      <c r="H1115" s="5"/>
      <c r="I1115" s="5"/>
      <c r="J1115" s="5"/>
      <c r="K1115" s="5"/>
      <c r="L1115" s="5"/>
      <c r="M1115" s="5"/>
      <c r="N1115" s="4">
        <v>5</v>
      </c>
      <c r="O1115" s="61">
        <v>26</v>
      </c>
      <c r="P1115" s="47">
        <f t="shared" si="41"/>
        <v>130</v>
      </c>
    </row>
    <row r="1116" spans="1:16">
      <c r="A1116" s="31" t="s">
        <v>117</v>
      </c>
      <c r="B1116" s="37">
        <v>200</v>
      </c>
      <c r="C1116" s="37">
        <v>0.6</v>
      </c>
      <c r="D1116" s="37"/>
      <c r="E1116" s="37">
        <v>30.1</v>
      </c>
      <c r="F1116" s="37">
        <v>130</v>
      </c>
      <c r="G1116" s="37">
        <v>0.04</v>
      </c>
      <c r="H1116" s="37"/>
      <c r="I1116" s="37">
        <v>0.05</v>
      </c>
      <c r="J1116" s="37">
        <v>135</v>
      </c>
      <c r="K1116" s="37">
        <v>46</v>
      </c>
      <c r="L1116" s="37"/>
      <c r="M1116" s="37">
        <v>0.5</v>
      </c>
      <c r="N1116" s="4"/>
      <c r="O1116" s="61"/>
      <c r="P1116" s="47">
        <f t="shared" si="41"/>
        <v>0</v>
      </c>
    </row>
    <row r="1117" spans="1:16">
      <c r="A1117" s="45" t="s">
        <v>15</v>
      </c>
      <c r="B1117" s="5">
        <v>15</v>
      </c>
      <c r="C1117" s="5"/>
      <c r="D1117" s="5"/>
      <c r="E1117" s="5"/>
      <c r="F1117" s="5"/>
      <c r="G1117" s="5"/>
      <c r="H1117" s="5"/>
      <c r="I1117" s="5"/>
      <c r="J1117" s="5"/>
      <c r="K1117" s="5"/>
      <c r="L1117" s="5"/>
      <c r="M1117" s="5"/>
      <c r="N1117" s="5">
        <v>1.1000000000000001</v>
      </c>
      <c r="O1117" s="5">
        <v>66</v>
      </c>
      <c r="P1117" s="47">
        <f t="shared" si="41"/>
        <v>72.600000000000009</v>
      </c>
    </row>
    <row r="1118" spans="1:16">
      <c r="A1118" s="45" t="s">
        <v>15</v>
      </c>
      <c r="B1118" s="5"/>
      <c r="C1118" s="5"/>
      <c r="D1118" s="5"/>
      <c r="E1118" s="5"/>
      <c r="F1118" s="5"/>
      <c r="G1118" s="5"/>
      <c r="H1118" s="5"/>
      <c r="I1118" s="5"/>
      <c r="J1118" s="5"/>
      <c r="K1118" s="5"/>
      <c r="L1118" s="5"/>
      <c r="M1118" s="5"/>
      <c r="N1118" s="5">
        <v>0.79</v>
      </c>
      <c r="O1118" s="5">
        <v>70</v>
      </c>
      <c r="P1118" s="47">
        <f t="shared" si="41"/>
        <v>55.300000000000004</v>
      </c>
    </row>
    <row r="1119" spans="1:16">
      <c r="A1119" s="45" t="s">
        <v>49</v>
      </c>
      <c r="B1119" s="5">
        <v>1.5</v>
      </c>
      <c r="C1119" s="5"/>
      <c r="D1119" s="5"/>
      <c r="E1119" s="5"/>
      <c r="F1119" s="5"/>
      <c r="G1119" s="5"/>
      <c r="H1119" s="5"/>
      <c r="I1119" s="5"/>
      <c r="J1119" s="5"/>
      <c r="K1119" s="5"/>
      <c r="L1119" s="5"/>
      <c r="M1119" s="5"/>
      <c r="N1119" s="5"/>
      <c r="O1119" s="5">
        <v>387</v>
      </c>
      <c r="P1119" s="47"/>
    </row>
    <row r="1120" spans="1:16">
      <c r="C1120" t="s">
        <v>374</v>
      </c>
      <c r="I1120" t="s">
        <v>99</v>
      </c>
      <c r="N1120" s="30"/>
      <c r="O1120" s="30"/>
      <c r="P1120" s="101">
        <f>SUM(P1113:P1118)</f>
        <v>6911.7000000000007</v>
      </c>
    </row>
    <row r="1121" spans="1:16">
      <c r="C1121" s="48" t="s">
        <v>100</v>
      </c>
      <c r="D1121" s="48"/>
      <c r="E1121" s="51"/>
      <c r="F1121" s="48"/>
      <c r="G1121" s="48"/>
      <c r="H1121" s="48"/>
      <c r="I1121" s="48" t="s">
        <v>99</v>
      </c>
      <c r="J1121" s="48"/>
      <c r="M1121" t="s">
        <v>99</v>
      </c>
      <c r="N1121" s="30"/>
      <c r="O1121" s="30"/>
      <c r="P1121" s="14"/>
    </row>
    <row r="1122" spans="1:16" ht="18.75">
      <c r="C1122" s="15"/>
      <c r="F1122" s="16" t="s">
        <v>67</v>
      </c>
      <c r="G1122" s="16"/>
      <c r="H1122" s="17"/>
      <c r="I1122" s="17"/>
      <c r="K1122" s="17"/>
      <c r="P1122" s="19"/>
    </row>
    <row r="1123" spans="1:16" ht="23.25">
      <c r="C1123" s="15"/>
      <c r="D1123" s="15"/>
      <c r="E1123" s="133" t="s">
        <v>376</v>
      </c>
      <c r="F1123" s="16"/>
      <c r="G1123" s="16"/>
      <c r="H1123" s="16" t="s">
        <v>377</v>
      </c>
      <c r="I1123" s="16"/>
      <c r="J1123" s="17"/>
      <c r="K1123" s="21"/>
    </row>
    <row r="1124" spans="1:16" ht="18.75">
      <c r="D1124" s="23" t="s">
        <v>70</v>
      </c>
      <c r="E1124" s="23"/>
      <c r="F1124" s="23"/>
    </row>
    <row r="1125" spans="1:16">
      <c r="A1125" s="53" t="s">
        <v>417</v>
      </c>
      <c r="L1125" s="21"/>
    </row>
    <row r="1126" spans="1:16">
      <c r="A1126" s="24" t="s">
        <v>149</v>
      </c>
      <c r="C1126" s="25"/>
      <c r="D1126" s="28"/>
      <c r="E1126" s="28" t="s">
        <v>7</v>
      </c>
      <c r="F1126" s="27"/>
      <c r="G1126" s="21"/>
      <c r="H1126" s="21"/>
      <c r="I1126" s="21"/>
      <c r="J1126" s="21"/>
      <c r="K1126" s="21"/>
      <c r="L1126" s="21"/>
      <c r="M1126" s="21"/>
      <c r="N1126" s="21"/>
      <c r="O1126" s="21"/>
      <c r="P1126" s="19"/>
    </row>
    <row r="1127" spans="1:16">
      <c r="A1127" s="29" t="s">
        <v>76</v>
      </c>
      <c r="B1127" s="20"/>
      <c r="C1127" s="20"/>
      <c r="D1127" s="27"/>
      <c r="E1127" s="27"/>
      <c r="F1127" s="27"/>
      <c r="G1127" s="21"/>
      <c r="H1127" s="21"/>
      <c r="I1127" s="21"/>
      <c r="J1127" s="21"/>
      <c r="K1127" s="21"/>
      <c r="L1127" s="21"/>
      <c r="M1127" s="21"/>
      <c r="N1127" s="21"/>
      <c r="O1127" s="21"/>
      <c r="P1127" s="19"/>
    </row>
    <row r="1128" spans="1:16">
      <c r="A1128" s="30"/>
      <c r="B1128" s="29"/>
      <c r="C1128" s="29"/>
      <c r="D1128" s="21"/>
      <c r="E1128" s="27"/>
      <c r="F1128" s="27"/>
      <c r="G1128" s="21"/>
      <c r="H1128" s="21"/>
      <c r="I1128" s="21"/>
      <c r="J1128" s="21"/>
      <c r="K1128" s="21"/>
      <c r="L1128" s="145"/>
      <c r="M1128" s="21"/>
      <c r="N1128" s="21"/>
      <c r="P1128" s="19"/>
    </row>
    <row r="1129" spans="1:16">
      <c r="A1129" s="31" t="s">
        <v>77</v>
      </c>
      <c r="B1129" s="33" t="s">
        <v>78</v>
      </c>
      <c r="C1129" s="34"/>
      <c r="D1129" s="34" t="s">
        <v>79</v>
      </c>
      <c r="E1129" s="34"/>
      <c r="F1129" s="34" t="s">
        <v>80</v>
      </c>
      <c r="G1129" s="34" t="s">
        <v>81</v>
      </c>
      <c r="H1129" s="34"/>
      <c r="I1129" s="34"/>
      <c r="J1129" s="34"/>
      <c r="K1129" s="34" t="s">
        <v>82</v>
      </c>
      <c r="M1129" s="34"/>
      <c r="N1129" s="35" t="s">
        <v>83</v>
      </c>
      <c r="O1129" s="36" t="s">
        <v>3</v>
      </c>
      <c r="P1129" s="36" t="s">
        <v>9</v>
      </c>
    </row>
    <row r="1130" spans="1:16">
      <c r="A1130" s="5"/>
      <c r="B1130" s="39" t="s">
        <v>85</v>
      </c>
      <c r="C1130" s="37" t="s">
        <v>86</v>
      </c>
      <c r="D1130" s="37" t="s">
        <v>87</v>
      </c>
      <c r="E1130" s="37" t="s">
        <v>88</v>
      </c>
      <c r="F1130" s="37"/>
      <c r="G1130" s="37" t="s">
        <v>89</v>
      </c>
      <c r="H1130" s="37" t="s">
        <v>90</v>
      </c>
      <c r="I1130" s="37" t="s">
        <v>91</v>
      </c>
      <c r="J1130" s="37" t="s">
        <v>92</v>
      </c>
      <c r="K1130" s="37" t="s">
        <v>93</v>
      </c>
      <c r="L1130" s="37" t="s">
        <v>94</v>
      </c>
      <c r="M1130" s="37" t="s">
        <v>95</v>
      </c>
      <c r="N1130" s="40"/>
      <c r="O1130" s="4"/>
      <c r="P1130" s="40"/>
    </row>
    <row r="1131" spans="1:16">
      <c r="A1131" s="5"/>
      <c r="B1131" s="39"/>
      <c r="C1131" s="37"/>
      <c r="D1131" s="37"/>
      <c r="E1131" s="37"/>
      <c r="F1131" s="37"/>
      <c r="G1131" s="37"/>
      <c r="H1131" s="37"/>
      <c r="I1131" s="37"/>
      <c r="J1131" s="37"/>
      <c r="K1131" s="37"/>
      <c r="L1131" s="37"/>
      <c r="M1131" s="37"/>
      <c r="N1131" s="40"/>
      <c r="O1131" s="4"/>
      <c r="P1131" s="40"/>
    </row>
    <row r="1132" spans="1:16">
      <c r="A1132" s="31" t="s">
        <v>307</v>
      </c>
      <c r="B1132" s="37">
        <v>250</v>
      </c>
      <c r="C1132" s="37">
        <v>1.2</v>
      </c>
      <c r="D1132" s="37">
        <v>4</v>
      </c>
      <c r="E1132" s="37">
        <v>2.7</v>
      </c>
      <c r="F1132" s="37">
        <v>260</v>
      </c>
      <c r="G1132" s="37">
        <v>0.26</v>
      </c>
      <c r="H1132" s="37">
        <v>40</v>
      </c>
      <c r="I1132" s="37">
        <v>122</v>
      </c>
      <c r="J1132" s="37">
        <v>128</v>
      </c>
      <c r="K1132" s="37">
        <v>146</v>
      </c>
      <c r="L1132" s="37">
        <v>56</v>
      </c>
      <c r="M1132" s="37">
        <v>2</v>
      </c>
      <c r="N1132" s="4"/>
      <c r="O1132" s="46"/>
      <c r="P1132" s="47"/>
    </row>
    <row r="1133" spans="1:16">
      <c r="A1133" s="45" t="s">
        <v>307</v>
      </c>
      <c r="B1133" s="37"/>
      <c r="C1133" s="37"/>
      <c r="D1133" s="37"/>
      <c r="E1133" s="37"/>
      <c r="F1133" s="37"/>
      <c r="G1133" s="37"/>
      <c r="H1133" s="37"/>
      <c r="I1133" s="37"/>
      <c r="J1133" s="37"/>
      <c r="K1133" s="37"/>
      <c r="L1133" s="37"/>
      <c r="M1133" s="37"/>
      <c r="N1133" s="4">
        <v>5</v>
      </c>
      <c r="O1133" s="46">
        <v>340</v>
      </c>
      <c r="P1133" s="47">
        <f t="shared" ref="P1133:P1138" si="42">O1133*N1133</f>
        <v>1700</v>
      </c>
    </row>
    <row r="1134" spans="1:16">
      <c r="A1134" s="44" t="s">
        <v>34</v>
      </c>
      <c r="B1134" s="31">
        <v>30</v>
      </c>
      <c r="C1134" s="37">
        <v>0.6</v>
      </c>
      <c r="D1134" s="37"/>
      <c r="E1134" s="37">
        <v>15.5</v>
      </c>
      <c r="F1134" s="37"/>
      <c r="G1134" s="37">
        <v>0.04</v>
      </c>
      <c r="H1134" s="37"/>
      <c r="I1134" s="37">
        <v>0.24</v>
      </c>
      <c r="J1134" s="37">
        <v>0.8</v>
      </c>
      <c r="K1134" s="37">
        <v>24</v>
      </c>
      <c r="L1134" s="37"/>
      <c r="M1134" s="37">
        <v>22</v>
      </c>
      <c r="N1134" s="5"/>
      <c r="O1134" s="5"/>
      <c r="P1134" s="47">
        <f t="shared" si="42"/>
        <v>0</v>
      </c>
    </row>
    <row r="1135" spans="1:16">
      <c r="A1135" s="45" t="s">
        <v>34</v>
      </c>
      <c r="B1135" s="5"/>
      <c r="C1135" s="5"/>
      <c r="D1135" s="5"/>
      <c r="E1135" s="5"/>
      <c r="F1135" s="5"/>
      <c r="G1135" s="5"/>
      <c r="H1135" s="5"/>
      <c r="I1135" s="5"/>
      <c r="J1135" s="5"/>
      <c r="K1135" s="5"/>
      <c r="L1135" s="5"/>
      <c r="M1135" s="5"/>
      <c r="N1135" s="4">
        <v>2</v>
      </c>
      <c r="O1135" s="61">
        <v>26</v>
      </c>
      <c r="P1135" s="47">
        <f t="shared" si="42"/>
        <v>52</v>
      </c>
    </row>
    <row r="1136" spans="1:16">
      <c r="A1136" s="31" t="s">
        <v>108</v>
      </c>
      <c r="B1136" s="37">
        <v>200</v>
      </c>
      <c r="C1136" s="37">
        <v>0.6</v>
      </c>
      <c r="D1136" s="37"/>
      <c r="E1136" s="37">
        <v>30.1</v>
      </c>
      <c r="F1136" s="37">
        <v>130</v>
      </c>
      <c r="G1136" s="37">
        <v>0.04</v>
      </c>
      <c r="H1136" s="37"/>
      <c r="I1136" s="37">
        <v>0.05</v>
      </c>
      <c r="J1136" s="37">
        <v>135</v>
      </c>
      <c r="K1136" s="37">
        <v>46</v>
      </c>
      <c r="L1136" s="37"/>
      <c r="M1136" s="37">
        <v>0.5</v>
      </c>
      <c r="N1136" s="4"/>
      <c r="O1136" s="61"/>
      <c r="P1136" s="47">
        <f t="shared" si="42"/>
        <v>0</v>
      </c>
    </row>
    <row r="1137" spans="1:16">
      <c r="A1137" s="45" t="s">
        <v>31</v>
      </c>
      <c r="B1137" s="5">
        <v>20</v>
      </c>
      <c r="C1137" s="5"/>
      <c r="D1137" s="5"/>
      <c r="E1137" s="5"/>
      <c r="F1137" s="5"/>
      <c r="G1137" s="5"/>
      <c r="H1137" s="5"/>
      <c r="I1137" s="5"/>
      <c r="J1137" s="5"/>
      <c r="K1137" s="5"/>
      <c r="L1137" s="5"/>
      <c r="M1137" s="5"/>
      <c r="N1137" s="5">
        <v>1</v>
      </c>
      <c r="O1137" s="5">
        <v>85</v>
      </c>
      <c r="P1137" s="47">
        <f t="shared" si="42"/>
        <v>85</v>
      </c>
    </row>
    <row r="1138" spans="1:16">
      <c r="A1138" s="45" t="s">
        <v>49</v>
      </c>
      <c r="B1138" s="5">
        <v>1.5</v>
      </c>
      <c r="C1138" s="5"/>
      <c r="D1138" s="5"/>
      <c r="E1138" s="5"/>
      <c r="F1138" s="5"/>
      <c r="G1138" s="5"/>
      <c r="H1138" s="5"/>
      <c r="I1138" s="5"/>
      <c r="J1138" s="5"/>
      <c r="K1138" s="5"/>
      <c r="L1138" s="5"/>
      <c r="M1138" s="5"/>
      <c r="N1138" s="5"/>
      <c r="O1138" s="5">
        <v>387</v>
      </c>
      <c r="P1138" s="47">
        <f t="shared" si="42"/>
        <v>0</v>
      </c>
    </row>
    <row r="1139" spans="1:16">
      <c r="C1139" t="s">
        <v>374</v>
      </c>
      <c r="I1139" t="s">
        <v>99</v>
      </c>
      <c r="N1139" s="30"/>
      <c r="O1139" s="30"/>
      <c r="P1139" s="101">
        <f>SUM(P1133:P1138)</f>
        <v>1837</v>
      </c>
    </row>
    <row r="1140" spans="1:16">
      <c r="C1140" s="48" t="s">
        <v>100</v>
      </c>
      <c r="D1140" s="48"/>
      <c r="E1140" s="51"/>
      <c r="F1140" s="48"/>
      <c r="G1140" s="48"/>
      <c r="H1140" s="48"/>
      <c r="I1140" s="48" t="s">
        <v>99</v>
      </c>
      <c r="J1140" s="48"/>
      <c r="M1140" t="s">
        <v>99</v>
      </c>
      <c r="N1140" s="30"/>
      <c r="O1140" s="30"/>
      <c r="P1140" s="14"/>
    </row>
    <row r="1141" spans="1:16" ht="18.75">
      <c r="C1141" s="15"/>
      <c r="F1141" s="16" t="s">
        <v>67</v>
      </c>
      <c r="G1141" s="16"/>
      <c r="H1141" s="17"/>
      <c r="I1141" s="17"/>
      <c r="K1141" s="17"/>
      <c r="P1141" s="19"/>
    </row>
    <row r="1142" spans="1:16" ht="23.25">
      <c r="C1142" s="15"/>
      <c r="D1142" s="15"/>
      <c r="E1142" s="133" t="s">
        <v>376</v>
      </c>
      <c r="F1142" s="16"/>
      <c r="G1142" s="16"/>
      <c r="H1142" s="16" t="s">
        <v>377</v>
      </c>
      <c r="I1142" s="16"/>
      <c r="J1142" s="17"/>
      <c r="K1142" s="21"/>
    </row>
    <row r="1143" spans="1:16" ht="18.75">
      <c r="D1143" s="23" t="s">
        <v>70</v>
      </c>
      <c r="E1143" s="23"/>
      <c r="F1143" s="23"/>
    </row>
    <row r="1144" spans="1:16">
      <c r="A1144" s="53" t="s">
        <v>418</v>
      </c>
      <c r="L1144" s="21"/>
    </row>
    <row r="1145" spans="1:16">
      <c r="A1145" s="24" t="s">
        <v>149</v>
      </c>
      <c r="C1145" s="25"/>
      <c r="D1145" s="28"/>
      <c r="E1145" s="28" t="s">
        <v>5</v>
      </c>
      <c r="F1145" s="27"/>
      <c r="G1145" s="21"/>
      <c r="H1145" s="21"/>
      <c r="I1145" s="21"/>
      <c r="J1145" s="21"/>
      <c r="K1145" s="21"/>
      <c r="L1145" s="21"/>
      <c r="M1145" s="21"/>
      <c r="N1145" s="21"/>
      <c r="O1145" s="21"/>
      <c r="P1145" s="19"/>
    </row>
    <row r="1146" spans="1:16">
      <c r="A1146" s="29" t="s">
        <v>76</v>
      </c>
      <c r="B1146" s="20"/>
      <c r="C1146" s="20"/>
      <c r="D1146" s="27"/>
      <c r="E1146" s="27"/>
      <c r="F1146" s="27"/>
      <c r="G1146" s="21"/>
      <c r="H1146" s="21"/>
      <c r="I1146" s="21"/>
      <c r="J1146" s="21"/>
      <c r="K1146" s="21"/>
      <c r="L1146" s="21"/>
      <c r="M1146" s="21"/>
      <c r="N1146" s="21"/>
      <c r="O1146" s="21"/>
      <c r="P1146" s="19"/>
    </row>
    <row r="1147" spans="1:16">
      <c r="A1147" s="30"/>
      <c r="B1147" s="29"/>
      <c r="C1147" s="29"/>
      <c r="D1147" s="21"/>
      <c r="E1147" s="27"/>
      <c r="F1147" s="27"/>
      <c r="G1147" s="21"/>
      <c r="H1147" s="21"/>
      <c r="I1147" s="21"/>
      <c r="J1147" s="21"/>
      <c r="K1147" s="21"/>
      <c r="L1147" s="145"/>
      <c r="M1147" s="21"/>
      <c r="N1147" s="21"/>
      <c r="O1147">
        <v>214</v>
      </c>
      <c r="P1147" s="19"/>
    </row>
    <row r="1148" spans="1:16">
      <c r="A1148" s="31" t="s">
        <v>77</v>
      </c>
      <c r="B1148" s="33" t="s">
        <v>78</v>
      </c>
      <c r="C1148" s="34"/>
      <c r="D1148" s="34" t="s">
        <v>79</v>
      </c>
      <c r="E1148" s="34"/>
      <c r="F1148" s="34" t="s">
        <v>80</v>
      </c>
      <c r="G1148" s="34" t="s">
        <v>81</v>
      </c>
      <c r="H1148" s="34"/>
      <c r="I1148" s="34"/>
      <c r="J1148" s="34"/>
      <c r="K1148" s="34" t="s">
        <v>82</v>
      </c>
      <c r="M1148" s="34"/>
      <c r="N1148" s="35" t="s">
        <v>83</v>
      </c>
      <c r="O1148" s="36" t="s">
        <v>3</v>
      </c>
      <c r="P1148" s="36" t="s">
        <v>9</v>
      </c>
    </row>
    <row r="1149" spans="1:16">
      <c r="A1149" s="5"/>
      <c r="B1149" s="39" t="s">
        <v>85</v>
      </c>
      <c r="C1149" s="37" t="s">
        <v>86</v>
      </c>
      <c r="D1149" s="37" t="s">
        <v>87</v>
      </c>
      <c r="E1149" s="37" t="s">
        <v>88</v>
      </c>
      <c r="F1149" s="37"/>
      <c r="G1149" s="37" t="s">
        <v>89</v>
      </c>
      <c r="H1149" s="37" t="s">
        <v>90</v>
      </c>
      <c r="I1149" s="37" t="s">
        <v>91</v>
      </c>
      <c r="J1149" s="37" t="s">
        <v>92</v>
      </c>
      <c r="K1149" s="37" t="s">
        <v>93</v>
      </c>
      <c r="L1149" s="37" t="s">
        <v>94</v>
      </c>
      <c r="M1149" s="37" t="s">
        <v>95</v>
      </c>
      <c r="N1149" s="40"/>
      <c r="O1149" s="4"/>
      <c r="P1149" s="40"/>
    </row>
    <row r="1150" spans="1:16">
      <c r="A1150" s="31" t="s">
        <v>130</v>
      </c>
      <c r="B1150" s="37">
        <v>250</v>
      </c>
      <c r="C1150" s="37">
        <v>1.2</v>
      </c>
      <c r="D1150" s="37">
        <v>4</v>
      </c>
      <c r="E1150" s="37">
        <v>2.7</v>
      </c>
      <c r="F1150" s="37">
        <v>260</v>
      </c>
      <c r="G1150" s="37">
        <v>0.26</v>
      </c>
      <c r="H1150" s="37">
        <v>40</v>
      </c>
      <c r="I1150" s="37">
        <v>122</v>
      </c>
      <c r="J1150" s="37">
        <v>128</v>
      </c>
      <c r="K1150" s="37">
        <v>146</v>
      </c>
      <c r="L1150" s="37">
        <v>56</v>
      </c>
      <c r="M1150" s="37">
        <v>2</v>
      </c>
      <c r="N1150" s="4"/>
      <c r="O1150" s="46"/>
      <c r="P1150" s="47"/>
    </row>
    <row r="1151" spans="1:16">
      <c r="A1151" s="45" t="s">
        <v>36</v>
      </c>
      <c r="B1151" s="37">
        <v>50</v>
      </c>
      <c r="C1151" s="37"/>
      <c r="D1151" s="37"/>
      <c r="E1151" s="37"/>
      <c r="F1151" s="37"/>
      <c r="G1151" s="37"/>
      <c r="H1151" s="37"/>
      <c r="I1151" s="37"/>
      <c r="J1151" s="37"/>
      <c r="K1151" s="37"/>
      <c r="L1151" s="37"/>
      <c r="M1151" s="37"/>
      <c r="N1151" s="4">
        <v>10.7</v>
      </c>
      <c r="O1151" s="46">
        <v>265</v>
      </c>
      <c r="P1151" s="47">
        <f t="shared" ref="P1151:P1176" si="43">O1151*N1151</f>
        <v>2835.5</v>
      </c>
    </row>
    <row r="1152" spans="1:16">
      <c r="A1152" s="45" t="s">
        <v>10</v>
      </c>
      <c r="B1152" s="37">
        <v>1</v>
      </c>
      <c r="C1152" s="37"/>
      <c r="D1152" s="37"/>
      <c r="E1152" s="37"/>
      <c r="F1152" s="37"/>
      <c r="G1152" s="37"/>
      <c r="H1152" s="37"/>
      <c r="I1152" s="37"/>
      <c r="J1152" s="37"/>
      <c r="K1152" s="37"/>
      <c r="L1152" s="37"/>
      <c r="M1152" s="37"/>
      <c r="N1152" s="4">
        <v>1</v>
      </c>
      <c r="O1152" s="46">
        <v>78.5</v>
      </c>
      <c r="P1152" s="47">
        <f t="shared" si="43"/>
        <v>78.5</v>
      </c>
    </row>
    <row r="1153" spans="1:16">
      <c r="A1153" s="45" t="s">
        <v>58</v>
      </c>
      <c r="B1153" s="37">
        <v>12</v>
      </c>
      <c r="C1153" s="37"/>
      <c r="D1153" s="37"/>
      <c r="E1153" s="37"/>
      <c r="F1153" s="37"/>
      <c r="G1153" s="37"/>
      <c r="H1153" s="37"/>
      <c r="I1153" s="37"/>
      <c r="J1153" s="37"/>
      <c r="K1153" s="37"/>
      <c r="L1153" s="37"/>
      <c r="M1153" s="37"/>
      <c r="N1153" s="4">
        <v>2.1</v>
      </c>
      <c r="O1153" s="46">
        <v>27</v>
      </c>
      <c r="P1153" s="47">
        <f t="shared" si="43"/>
        <v>56.7</v>
      </c>
    </row>
    <row r="1154" spans="1:16">
      <c r="A1154" s="45" t="s">
        <v>37</v>
      </c>
      <c r="B1154" s="37">
        <v>12</v>
      </c>
      <c r="C1154" s="37"/>
      <c r="D1154" s="37"/>
      <c r="E1154" s="37"/>
      <c r="F1154" s="37"/>
      <c r="G1154" s="37"/>
      <c r="H1154" s="37"/>
      <c r="I1154" s="37"/>
      <c r="J1154" s="37"/>
      <c r="K1154" s="37"/>
      <c r="L1154" s="37"/>
      <c r="M1154" s="37"/>
      <c r="N1154" s="4">
        <v>0.06</v>
      </c>
      <c r="O1154" s="46">
        <v>80</v>
      </c>
      <c r="P1154" s="47">
        <f t="shared" si="43"/>
        <v>4.8</v>
      </c>
    </row>
    <row r="1155" spans="1:16">
      <c r="A1155" s="45" t="s">
        <v>56</v>
      </c>
      <c r="B1155" s="37">
        <v>120</v>
      </c>
      <c r="C1155" s="37"/>
      <c r="D1155" s="37"/>
      <c r="E1155" s="37"/>
      <c r="F1155" s="37"/>
      <c r="G1155" s="37"/>
      <c r="H1155" s="37"/>
      <c r="I1155" s="37"/>
      <c r="J1155" s="37"/>
      <c r="K1155" s="37"/>
      <c r="L1155" s="37"/>
      <c r="M1155" s="37"/>
      <c r="N1155" s="4">
        <v>6</v>
      </c>
      <c r="O1155" s="46">
        <v>58</v>
      </c>
      <c r="P1155" s="47">
        <f t="shared" si="43"/>
        <v>348</v>
      </c>
    </row>
    <row r="1156" spans="1:16">
      <c r="A1156" s="45" t="s">
        <v>419</v>
      </c>
      <c r="B1156" s="37">
        <v>1</v>
      </c>
      <c r="C1156" s="37"/>
      <c r="D1156" s="37"/>
      <c r="E1156" s="37"/>
      <c r="F1156" s="37"/>
      <c r="G1156" s="37"/>
      <c r="H1156" s="37"/>
      <c r="I1156" s="37"/>
      <c r="J1156" s="37"/>
      <c r="K1156" s="37"/>
      <c r="L1156" s="37"/>
      <c r="M1156" s="37"/>
      <c r="N1156" s="4">
        <v>1</v>
      </c>
      <c r="O1156" s="46">
        <v>55.5</v>
      </c>
      <c r="P1156" s="47">
        <f t="shared" si="43"/>
        <v>55.5</v>
      </c>
    </row>
    <row r="1157" spans="1:16">
      <c r="A1157" s="45" t="s">
        <v>57</v>
      </c>
      <c r="B1157" s="37">
        <v>18</v>
      </c>
      <c r="C1157" s="37"/>
      <c r="D1157" s="37"/>
      <c r="E1157" s="37"/>
      <c r="F1157" s="37"/>
      <c r="G1157" s="37"/>
      <c r="H1157" s="37"/>
      <c r="I1157" s="37"/>
      <c r="J1157" s="37"/>
      <c r="K1157" s="37"/>
      <c r="L1157" s="37"/>
      <c r="M1157" s="37"/>
      <c r="N1157" s="4">
        <v>4</v>
      </c>
      <c r="O1157" s="46">
        <v>55</v>
      </c>
      <c r="P1157" s="47">
        <f t="shared" si="43"/>
        <v>220</v>
      </c>
    </row>
    <row r="1158" spans="1:16">
      <c r="A1158" s="45" t="s">
        <v>17</v>
      </c>
      <c r="B1158" s="37">
        <v>1</v>
      </c>
      <c r="C1158" s="37"/>
      <c r="D1158" s="37"/>
      <c r="E1158" s="37"/>
      <c r="F1158" s="37"/>
      <c r="G1158" s="37"/>
      <c r="H1158" s="37"/>
      <c r="I1158" s="37"/>
      <c r="J1158" s="37"/>
      <c r="K1158" s="37"/>
      <c r="L1158" s="37"/>
      <c r="M1158" s="37"/>
      <c r="N1158" s="4">
        <v>1</v>
      </c>
      <c r="O1158" s="46">
        <v>23.87</v>
      </c>
      <c r="P1158" s="47">
        <f t="shared" si="43"/>
        <v>23.87</v>
      </c>
    </row>
    <row r="1159" spans="1:16">
      <c r="A1159" s="45" t="s">
        <v>13</v>
      </c>
      <c r="B1159" s="37"/>
      <c r="C1159" s="37"/>
      <c r="D1159" s="37"/>
      <c r="E1159" s="37"/>
      <c r="F1159" s="37"/>
      <c r="G1159" s="37"/>
      <c r="H1159" s="37"/>
      <c r="I1159" s="37"/>
      <c r="J1159" s="37"/>
      <c r="K1159" s="37"/>
      <c r="L1159" s="37"/>
      <c r="M1159" s="37"/>
      <c r="N1159" s="4">
        <v>0.7</v>
      </c>
      <c r="O1159" s="46">
        <v>116.94</v>
      </c>
      <c r="P1159" s="47">
        <f t="shared" si="43"/>
        <v>81.85799999999999</v>
      </c>
    </row>
    <row r="1160" spans="1:16">
      <c r="A1160" s="45" t="s">
        <v>14</v>
      </c>
      <c r="B1160" s="37"/>
      <c r="C1160" s="37"/>
      <c r="D1160" s="37"/>
      <c r="E1160" s="37"/>
      <c r="F1160" s="37"/>
      <c r="G1160" s="37"/>
      <c r="H1160" s="37"/>
      <c r="I1160" s="37"/>
      <c r="J1160" s="37"/>
      <c r="K1160" s="37"/>
      <c r="L1160" s="37"/>
      <c r="M1160" s="37"/>
      <c r="N1160" s="4">
        <v>2</v>
      </c>
      <c r="O1160" s="46">
        <v>100</v>
      </c>
      <c r="P1160" s="47">
        <f t="shared" si="43"/>
        <v>200</v>
      </c>
    </row>
    <row r="1161" spans="1:16">
      <c r="A1161" s="31" t="s">
        <v>420</v>
      </c>
      <c r="B1161" s="5"/>
      <c r="C1161" s="5"/>
      <c r="D1161" s="5"/>
      <c r="E1161" s="5"/>
      <c r="F1161" s="5"/>
      <c r="G1161" s="5"/>
      <c r="H1161" s="5"/>
      <c r="I1161" s="5"/>
      <c r="J1161" s="5"/>
      <c r="K1161" s="5"/>
      <c r="L1161" s="5"/>
      <c r="M1161" s="5"/>
      <c r="N1161" s="4"/>
      <c r="O1161" s="46"/>
      <c r="P1161" s="47">
        <f t="shared" si="43"/>
        <v>0</v>
      </c>
    </row>
    <row r="1162" spans="1:16">
      <c r="A1162" s="45" t="s">
        <v>380</v>
      </c>
      <c r="B1162" s="5"/>
      <c r="C1162" s="5"/>
      <c r="D1162" s="5"/>
      <c r="E1162" s="5"/>
      <c r="F1162" s="5"/>
      <c r="G1162" s="5"/>
      <c r="H1162" s="5"/>
      <c r="I1162" s="5"/>
      <c r="J1162" s="5"/>
      <c r="K1162" s="5"/>
      <c r="L1162" s="5"/>
      <c r="M1162" s="5"/>
      <c r="N1162" s="4">
        <v>15</v>
      </c>
      <c r="O1162" s="46">
        <v>43.5</v>
      </c>
      <c r="P1162" s="47">
        <f t="shared" si="43"/>
        <v>652.5</v>
      </c>
    </row>
    <row r="1163" spans="1:16">
      <c r="A1163" s="45" t="s">
        <v>58</v>
      </c>
      <c r="B1163" s="5"/>
      <c r="C1163" s="5"/>
      <c r="D1163" s="5"/>
      <c r="E1163" s="5"/>
      <c r="F1163" s="5"/>
      <c r="G1163" s="5"/>
      <c r="H1163" s="5"/>
      <c r="I1163" s="5"/>
      <c r="J1163" s="5"/>
      <c r="K1163" s="5"/>
      <c r="L1163" s="5"/>
      <c r="M1163" s="5"/>
      <c r="N1163" s="4">
        <v>1</v>
      </c>
      <c r="O1163" s="46">
        <v>27</v>
      </c>
      <c r="P1163" s="47">
        <f t="shared" si="43"/>
        <v>27</v>
      </c>
    </row>
    <row r="1164" spans="1:16">
      <c r="A1164" s="45" t="s">
        <v>13</v>
      </c>
      <c r="B1164" s="5"/>
      <c r="C1164" s="5"/>
      <c r="D1164" s="5"/>
      <c r="E1164" s="5"/>
      <c r="F1164" s="5"/>
      <c r="G1164" s="5"/>
      <c r="H1164" s="5"/>
      <c r="I1164" s="5"/>
      <c r="J1164" s="5"/>
      <c r="K1164" s="5"/>
      <c r="L1164" s="5"/>
      <c r="M1164" s="5"/>
      <c r="N1164" s="4">
        <v>0.3</v>
      </c>
      <c r="O1164" s="46">
        <v>116.94</v>
      </c>
      <c r="P1164" s="47">
        <f t="shared" si="43"/>
        <v>35.082000000000001</v>
      </c>
    </row>
    <row r="1165" spans="1:16">
      <c r="A1165" s="44" t="s">
        <v>34</v>
      </c>
      <c r="B1165" s="31">
        <v>30</v>
      </c>
      <c r="C1165" s="37">
        <v>0.6</v>
      </c>
      <c r="D1165" s="37"/>
      <c r="E1165" s="37">
        <v>15.5</v>
      </c>
      <c r="F1165" s="37"/>
      <c r="G1165" s="37">
        <v>0.04</v>
      </c>
      <c r="H1165" s="37"/>
      <c r="I1165" s="37">
        <v>0.24</v>
      </c>
      <c r="J1165" s="37">
        <v>0.8</v>
      </c>
      <c r="K1165" s="37">
        <v>24</v>
      </c>
      <c r="L1165" s="37"/>
      <c r="M1165" s="37">
        <v>22</v>
      </c>
      <c r="N1165" s="5"/>
      <c r="O1165" s="5"/>
      <c r="P1165" s="47">
        <f t="shared" si="43"/>
        <v>0</v>
      </c>
    </row>
    <row r="1166" spans="1:16">
      <c r="A1166" s="45" t="s">
        <v>34</v>
      </c>
      <c r="B1166" s="5"/>
      <c r="C1166" s="5"/>
      <c r="D1166" s="5"/>
      <c r="E1166" s="5"/>
      <c r="F1166" s="5"/>
      <c r="G1166" s="5"/>
      <c r="H1166" s="5"/>
      <c r="I1166" s="5"/>
      <c r="J1166" s="5"/>
      <c r="K1166" s="5"/>
      <c r="L1166" s="5"/>
      <c r="M1166" s="5"/>
      <c r="N1166" s="4">
        <v>17</v>
      </c>
      <c r="O1166" s="61">
        <v>26</v>
      </c>
      <c r="P1166" s="47">
        <f t="shared" si="43"/>
        <v>442</v>
      </c>
    </row>
    <row r="1167" spans="1:16">
      <c r="A1167" s="45" t="s">
        <v>121</v>
      </c>
      <c r="B1167" s="5">
        <v>10</v>
      </c>
      <c r="C1167" s="5"/>
      <c r="D1167" s="5"/>
      <c r="E1167" s="5"/>
      <c r="F1167" s="5"/>
      <c r="G1167" s="5"/>
      <c r="H1167" s="5"/>
      <c r="I1167" s="5"/>
      <c r="J1167" s="5"/>
      <c r="K1167" s="5"/>
      <c r="L1167" s="5"/>
      <c r="M1167" s="5"/>
      <c r="N1167" s="4">
        <v>2.14</v>
      </c>
      <c r="O1167" s="61">
        <v>618</v>
      </c>
      <c r="P1167" s="47">
        <f t="shared" si="43"/>
        <v>1322.52</v>
      </c>
    </row>
    <row r="1168" spans="1:16">
      <c r="A1168" s="44" t="s">
        <v>112</v>
      </c>
      <c r="B1168" s="37">
        <v>200</v>
      </c>
      <c r="C1168" s="37">
        <v>0.6</v>
      </c>
      <c r="D1168" s="37"/>
      <c r="E1168" s="37">
        <v>30.1</v>
      </c>
      <c r="F1168" s="37">
        <v>130</v>
      </c>
      <c r="G1168" s="37">
        <v>0.04</v>
      </c>
      <c r="H1168" s="37"/>
      <c r="I1168" s="37">
        <v>0.05</v>
      </c>
      <c r="J1168" s="37">
        <v>135</v>
      </c>
      <c r="K1168" s="37">
        <v>46</v>
      </c>
      <c r="L1168" s="37"/>
      <c r="M1168" s="37">
        <v>0.5</v>
      </c>
      <c r="N1168" s="40"/>
      <c r="O1168" s="40"/>
      <c r="P1168" s="47">
        <f t="shared" si="43"/>
        <v>0</v>
      </c>
    </row>
    <row r="1169" spans="1:16">
      <c r="A1169" s="45" t="s">
        <v>113</v>
      </c>
      <c r="B1169" s="5">
        <v>20</v>
      </c>
      <c r="C1169" s="5"/>
      <c r="D1169" s="5"/>
      <c r="E1169" s="5"/>
      <c r="F1169" s="5"/>
      <c r="G1169" s="5"/>
      <c r="H1169" s="5"/>
      <c r="I1169" s="5"/>
      <c r="J1169" s="5"/>
      <c r="K1169" s="5"/>
      <c r="L1169" s="5"/>
      <c r="M1169" s="5"/>
      <c r="N1169" s="40">
        <v>4.2</v>
      </c>
      <c r="O1169" s="40">
        <v>160</v>
      </c>
      <c r="P1169" s="47">
        <f t="shared" si="43"/>
        <v>672</v>
      </c>
    </row>
    <row r="1170" spans="1:16">
      <c r="A1170" s="45" t="s">
        <v>15</v>
      </c>
      <c r="B1170" s="5">
        <v>20</v>
      </c>
      <c r="C1170" s="5"/>
      <c r="D1170" s="5"/>
      <c r="E1170" s="5"/>
      <c r="F1170" s="5"/>
      <c r="G1170" s="5"/>
      <c r="H1170" s="5"/>
      <c r="I1170" s="5"/>
      <c r="J1170" s="5"/>
      <c r="K1170" s="5"/>
      <c r="L1170" s="5"/>
      <c r="M1170" s="5"/>
      <c r="N1170" s="40">
        <v>4.2</v>
      </c>
      <c r="O1170" s="40">
        <v>70</v>
      </c>
      <c r="P1170" s="47">
        <f t="shared" si="43"/>
        <v>294</v>
      </c>
    </row>
    <row r="1171" spans="1:16">
      <c r="A1171" s="45" t="s">
        <v>61</v>
      </c>
      <c r="B1171" s="5"/>
      <c r="C1171" s="5"/>
      <c r="D1171" s="5"/>
      <c r="E1171" s="5"/>
      <c r="F1171" s="5"/>
      <c r="G1171" s="5"/>
      <c r="H1171" s="5"/>
      <c r="I1171" s="5"/>
      <c r="J1171" s="5"/>
      <c r="K1171" s="5"/>
      <c r="L1171" s="5"/>
      <c r="M1171" s="5"/>
      <c r="N1171" s="40">
        <v>55.02</v>
      </c>
      <c r="O1171" s="40">
        <v>175</v>
      </c>
      <c r="P1171" s="47">
        <f t="shared" si="43"/>
        <v>9628.5</v>
      </c>
    </row>
    <row r="1172" spans="1:16">
      <c r="A1172" s="45" t="s">
        <v>97</v>
      </c>
      <c r="B1172" s="5"/>
      <c r="C1172" s="5"/>
      <c r="D1172" s="5"/>
      <c r="E1172" s="5"/>
      <c r="F1172" s="5"/>
      <c r="G1172" s="5"/>
      <c r="H1172" s="5"/>
      <c r="I1172" s="5"/>
      <c r="J1172" s="5"/>
      <c r="K1172" s="5"/>
      <c r="L1172" s="5"/>
      <c r="M1172" s="5"/>
      <c r="N1172" s="40">
        <v>41.1</v>
      </c>
      <c r="O1172" s="40">
        <v>155</v>
      </c>
      <c r="P1172" s="47">
        <f t="shared" si="43"/>
        <v>6370.5</v>
      </c>
    </row>
    <row r="1173" spans="1:16">
      <c r="A1173" s="45" t="s">
        <v>96</v>
      </c>
      <c r="B1173" s="5"/>
      <c r="C1173" s="5"/>
      <c r="D1173" s="5"/>
      <c r="E1173" s="5"/>
      <c r="F1173" s="5"/>
      <c r="G1173" s="5"/>
      <c r="H1173" s="5"/>
      <c r="I1173" s="5"/>
      <c r="J1173" s="5"/>
      <c r="K1173" s="5"/>
      <c r="L1173" s="5"/>
      <c r="M1173" s="5"/>
      <c r="N1173" s="40">
        <v>150</v>
      </c>
      <c r="O1173" s="40">
        <v>24.5</v>
      </c>
      <c r="P1173" s="47">
        <f t="shared" si="43"/>
        <v>3675</v>
      </c>
    </row>
    <row r="1174" spans="1:16">
      <c r="A1174" s="45" t="s">
        <v>96</v>
      </c>
      <c r="B1174" s="5"/>
      <c r="C1174" s="5"/>
      <c r="D1174" s="5"/>
      <c r="E1174" s="5"/>
      <c r="F1174" s="5"/>
      <c r="G1174" s="5"/>
      <c r="H1174" s="5"/>
      <c r="I1174" s="5"/>
      <c r="J1174" s="5"/>
      <c r="K1174" s="5"/>
      <c r="L1174" s="5"/>
      <c r="M1174" s="5"/>
      <c r="N1174" s="40">
        <v>67</v>
      </c>
      <c r="O1174" s="40">
        <v>26</v>
      </c>
      <c r="P1174" s="47">
        <f t="shared" si="43"/>
        <v>1742</v>
      </c>
    </row>
    <row r="1175" spans="1:16">
      <c r="A1175" s="45" t="s">
        <v>122</v>
      </c>
      <c r="B1175" s="5"/>
      <c r="C1175" s="5"/>
      <c r="D1175" s="5"/>
      <c r="E1175" s="5"/>
      <c r="F1175" s="5"/>
      <c r="G1175" s="5"/>
      <c r="H1175" s="5"/>
      <c r="I1175" s="5"/>
      <c r="J1175" s="5"/>
      <c r="K1175" s="5"/>
      <c r="L1175" s="5"/>
      <c r="M1175" s="5"/>
      <c r="N1175" s="40">
        <v>214</v>
      </c>
      <c r="O1175" s="40">
        <v>30</v>
      </c>
      <c r="P1175" s="47">
        <f t="shared" si="43"/>
        <v>6420</v>
      </c>
    </row>
    <row r="1176" spans="1:16">
      <c r="A1176" s="45" t="s">
        <v>24</v>
      </c>
      <c r="B1176" s="5"/>
      <c r="C1176" s="5"/>
      <c r="D1176" s="5"/>
      <c r="E1176" s="5"/>
      <c r="F1176" s="5"/>
      <c r="G1176" s="5"/>
      <c r="H1176" s="5"/>
      <c r="I1176" s="5"/>
      <c r="J1176" s="5"/>
      <c r="K1176" s="5"/>
      <c r="L1176" s="5"/>
      <c r="M1176" s="5"/>
      <c r="N1176" s="40">
        <v>10</v>
      </c>
      <c r="O1176" s="40">
        <v>115</v>
      </c>
      <c r="P1176" s="47">
        <f t="shared" si="43"/>
        <v>1150</v>
      </c>
    </row>
    <row r="1177" spans="1:16">
      <c r="C1177" t="s">
        <v>374</v>
      </c>
      <c r="I1177" t="s">
        <v>99</v>
      </c>
      <c r="N1177" s="30"/>
      <c r="O1177" s="30"/>
      <c r="P1177" s="101">
        <f>SUM(P1151:P1176)</f>
        <v>36335.83</v>
      </c>
    </row>
    <row r="1178" spans="1:16">
      <c r="C1178" s="48" t="s">
        <v>100</v>
      </c>
      <c r="D1178" s="48"/>
      <c r="E1178" s="51"/>
      <c r="F1178" s="48"/>
      <c r="G1178" s="48"/>
      <c r="H1178" s="48"/>
      <c r="I1178" s="48" t="s">
        <v>99</v>
      </c>
      <c r="J1178" s="48"/>
      <c r="M1178" t="s">
        <v>99</v>
      </c>
      <c r="N1178" s="30"/>
      <c r="O1178" s="30"/>
      <c r="P1178" s="50">
        <f>SUM(P1177/O1147)</f>
        <v>169.79359813084113</v>
      </c>
    </row>
    <row r="1180" spans="1:16" ht="18.75">
      <c r="C1180" s="15"/>
      <c r="F1180" s="16" t="s">
        <v>67</v>
      </c>
      <c r="G1180" s="16"/>
      <c r="H1180" s="17"/>
      <c r="I1180" s="17"/>
      <c r="K1180" s="17"/>
      <c r="P1180" s="19"/>
    </row>
    <row r="1181" spans="1:16" ht="23.25">
      <c r="C1181" s="15"/>
      <c r="D1181" s="15"/>
      <c r="E1181" s="133" t="s">
        <v>376</v>
      </c>
      <c r="F1181" s="16"/>
      <c r="G1181" s="16"/>
      <c r="H1181" s="16" t="s">
        <v>377</v>
      </c>
      <c r="I1181" s="16"/>
      <c r="J1181" s="17"/>
      <c r="K1181" s="21"/>
    </row>
    <row r="1182" spans="1:16" ht="18.75">
      <c r="D1182" s="23" t="s">
        <v>70</v>
      </c>
      <c r="E1182" s="23"/>
      <c r="F1182" s="23"/>
    </row>
    <row r="1183" spans="1:16">
      <c r="A1183" s="53" t="s">
        <v>418</v>
      </c>
      <c r="L1183" s="21"/>
    </row>
    <row r="1184" spans="1:16">
      <c r="A1184" s="24" t="s">
        <v>149</v>
      </c>
      <c r="C1184" s="25"/>
      <c r="D1184" s="28"/>
      <c r="E1184" s="28" t="s">
        <v>6</v>
      </c>
      <c r="F1184" s="27"/>
      <c r="G1184" s="21"/>
      <c r="H1184" s="21"/>
      <c r="I1184" s="21"/>
      <c r="J1184" s="21"/>
      <c r="K1184" s="21"/>
      <c r="L1184" s="21"/>
      <c r="M1184" s="21"/>
      <c r="N1184" s="21"/>
      <c r="O1184" s="21"/>
      <c r="P1184" s="19"/>
    </row>
    <row r="1185" spans="1:16">
      <c r="A1185" s="29" t="s">
        <v>76</v>
      </c>
      <c r="B1185" s="20"/>
      <c r="C1185" s="20"/>
      <c r="D1185" s="27"/>
      <c r="E1185" s="27"/>
      <c r="F1185" s="27"/>
      <c r="G1185" s="21"/>
      <c r="H1185" s="21"/>
      <c r="I1185" s="21"/>
      <c r="J1185" s="21"/>
      <c r="K1185" s="21"/>
      <c r="L1185" s="21"/>
      <c r="M1185" s="21"/>
      <c r="N1185" s="21"/>
      <c r="O1185" s="21"/>
      <c r="P1185" s="19"/>
    </row>
    <row r="1186" spans="1:16">
      <c r="A1186" s="30"/>
      <c r="B1186" s="29"/>
      <c r="C1186" s="29"/>
      <c r="D1186" s="21"/>
      <c r="E1186" s="27"/>
      <c r="F1186" s="27"/>
      <c r="G1186" s="21"/>
      <c r="H1186" s="21"/>
      <c r="I1186" s="21"/>
      <c r="J1186" s="21"/>
      <c r="K1186" s="21"/>
      <c r="L1186" s="145"/>
      <c r="M1186" s="21"/>
      <c r="N1186" s="21"/>
      <c r="O1186">
        <v>152</v>
      </c>
      <c r="P1186" s="19"/>
    </row>
    <row r="1187" spans="1:16">
      <c r="A1187" s="31" t="s">
        <v>77</v>
      </c>
      <c r="B1187" s="33" t="s">
        <v>78</v>
      </c>
      <c r="C1187" s="34"/>
      <c r="D1187" s="34" t="s">
        <v>79</v>
      </c>
      <c r="E1187" s="34"/>
      <c r="F1187" s="34" t="s">
        <v>80</v>
      </c>
      <c r="G1187" s="34" t="s">
        <v>81</v>
      </c>
      <c r="H1187" s="34"/>
      <c r="I1187" s="34"/>
      <c r="J1187" s="34"/>
      <c r="K1187" s="34" t="s">
        <v>82</v>
      </c>
      <c r="M1187" s="34"/>
      <c r="N1187" s="35" t="s">
        <v>83</v>
      </c>
      <c r="O1187" s="36" t="s">
        <v>3</v>
      </c>
      <c r="P1187" s="36" t="s">
        <v>9</v>
      </c>
    </row>
    <row r="1188" spans="1:16">
      <c r="A1188" s="5"/>
      <c r="B1188" s="39" t="s">
        <v>85</v>
      </c>
      <c r="C1188" s="37" t="s">
        <v>86</v>
      </c>
      <c r="D1188" s="37" t="s">
        <v>87</v>
      </c>
      <c r="E1188" s="37" t="s">
        <v>88</v>
      </c>
      <c r="F1188" s="37"/>
      <c r="G1188" s="37" t="s">
        <v>89</v>
      </c>
      <c r="H1188" s="37" t="s">
        <v>90</v>
      </c>
      <c r="I1188" s="37" t="s">
        <v>91</v>
      </c>
      <c r="J1188" s="37" t="s">
        <v>92</v>
      </c>
      <c r="K1188" s="37" t="s">
        <v>93</v>
      </c>
      <c r="L1188" s="37" t="s">
        <v>94</v>
      </c>
      <c r="M1188" s="37" t="s">
        <v>95</v>
      </c>
      <c r="N1188" s="40"/>
      <c r="O1188" s="4"/>
      <c r="P1188" s="40"/>
    </row>
    <row r="1189" spans="1:16">
      <c r="A1189" s="31" t="s">
        <v>130</v>
      </c>
      <c r="B1189" s="37">
        <v>250</v>
      </c>
      <c r="C1189" s="37">
        <v>1.2</v>
      </c>
      <c r="D1189" s="37">
        <v>4</v>
      </c>
      <c r="E1189" s="37">
        <v>2.7</v>
      </c>
      <c r="F1189" s="37">
        <v>260</v>
      </c>
      <c r="G1189" s="37">
        <v>0.26</v>
      </c>
      <c r="H1189" s="37">
        <v>40</v>
      </c>
      <c r="I1189" s="37">
        <v>122</v>
      </c>
      <c r="J1189" s="37">
        <v>128</v>
      </c>
      <c r="K1189" s="37">
        <v>146</v>
      </c>
      <c r="L1189" s="37">
        <v>56</v>
      </c>
      <c r="M1189" s="37">
        <v>2</v>
      </c>
      <c r="N1189" s="4"/>
      <c r="O1189" s="46"/>
      <c r="P1189" s="47"/>
    </row>
    <row r="1190" spans="1:16">
      <c r="A1190" s="45" t="s">
        <v>36</v>
      </c>
      <c r="B1190" s="37">
        <v>50</v>
      </c>
      <c r="C1190" s="37"/>
      <c r="D1190" s="37"/>
      <c r="E1190" s="37"/>
      <c r="F1190" s="37"/>
      <c r="G1190" s="37"/>
      <c r="H1190" s="37"/>
      <c r="I1190" s="37"/>
      <c r="J1190" s="37"/>
      <c r="K1190" s="37"/>
      <c r="L1190" s="37"/>
      <c r="M1190" s="37"/>
      <c r="N1190" s="4">
        <v>6.6</v>
      </c>
      <c r="O1190" s="46">
        <v>265</v>
      </c>
      <c r="P1190" s="47">
        <f t="shared" ref="P1190:P1202" si="44">O1190*N1190</f>
        <v>1749</v>
      </c>
    </row>
    <row r="1191" spans="1:16">
      <c r="A1191" s="45" t="s">
        <v>10</v>
      </c>
      <c r="B1191" s="37">
        <v>1</v>
      </c>
      <c r="C1191" s="37"/>
      <c r="D1191" s="37"/>
      <c r="E1191" s="37"/>
      <c r="F1191" s="37"/>
      <c r="G1191" s="37"/>
      <c r="H1191" s="37"/>
      <c r="I1191" s="37"/>
      <c r="J1191" s="37"/>
      <c r="K1191" s="37"/>
      <c r="L1191" s="37"/>
      <c r="M1191" s="37"/>
      <c r="N1191" s="4"/>
      <c r="O1191" s="46">
        <v>78.5</v>
      </c>
      <c r="P1191" s="47">
        <f t="shared" si="44"/>
        <v>0</v>
      </c>
    </row>
    <row r="1192" spans="1:16">
      <c r="A1192" s="45" t="s">
        <v>58</v>
      </c>
      <c r="B1192" s="37">
        <v>12</v>
      </c>
      <c r="C1192" s="37"/>
      <c r="D1192" s="37"/>
      <c r="E1192" s="37"/>
      <c r="F1192" s="37"/>
      <c r="G1192" s="37"/>
      <c r="H1192" s="37"/>
      <c r="I1192" s="37"/>
      <c r="J1192" s="37"/>
      <c r="K1192" s="37"/>
      <c r="L1192" s="37"/>
      <c r="M1192" s="37"/>
      <c r="N1192" s="4">
        <v>1.3</v>
      </c>
      <c r="O1192" s="46">
        <v>27</v>
      </c>
      <c r="P1192" s="47">
        <f t="shared" si="44"/>
        <v>35.1</v>
      </c>
    </row>
    <row r="1193" spans="1:16">
      <c r="A1193" s="45" t="s">
        <v>56</v>
      </c>
      <c r="B1193" s="37">
        <v>70</v>
      </c>
      <c r="C1193" s="37"/>
      <c r="D1193" s="37"/>
      <c r="E1193" s="37"/>
      <c r="F1193" s="37"/>
      <c r="G1193" s="37"/>
      <c r="H1193" s="37"/>
      <c r="I1193" s="37"/>
      <c r="J1193" s="37"/>
      <c r="K1193" s="37"/>
      <c r="L1193" s="37"/>
      <c r="M1193" s="37"/>
      <c r="N1193" s="4">
        <v>3</v>
      </c>
      <c r="O1193" s="46">
        <v>58</v>
      </c>
      <c r="P1193" s="47">
        <f t="shared" si="44"/>
        <v>174</v>
      </c>
    </row>
    <row r="1194" spans="1:16">
      <c r="A1194" s="45" t="s">
        <v>57</v>
      </c>
      <c r="B1194" s="37"/>
      <c r="C1194" s="37"/>
      <c r="D1194" s="37"/>
      <c r="E1194" s="37"/>
      <c r="F1194" s="37"/>
      <c r="G1194" s="37"/>
      <c r="H1194" s="37"/>
      <c r="I1194" s="37"/>
      <c r="J1194" s="37"/>
      <c r="K1194" s="37"/>
      <c r="L1194" s="37"/>
      <c r="M1194" s="37"/>
      <c r="N1194" s="4">
        <v>2.5</v>
      </c>
      <c r="O1194" s="46">
        <v>55</v>
      </c>
      <c r="P1194" s="47">
        <f t="shared" si="44"/>
        <v>137.5</v>
      </c>
    </row>
    <row r="1195" spans="1:16">
      <c r="A1195" s="45" t="s">
        <v>14</v>
      </c>
      <c r="B1195" s="37"/>
      <c r="C1195" s="37"/>
      <c r="D1195" s="37"/>
      <c r="E1195" s="37"/>
      <c r="F1195" s="37"/>
      <c r="G1195" s="37"/>
      <c r="H1195" s="37"/>
      <c r="I1195" s="37"/>
      <c r="J1195" s="37"/>
      <c r="K1195" s="37"/>
      <c r="L1195" s="37"/>
      <c r="M1195" s="37"/>
      <c r="N1195" s="4">
        <v>1</v>
      </c>
      <c r="O1195" s="46">
        <v>100</v>
      </c>
      <c r="P1195" s="47">
        <f t="shared" si="44"/>
        <v>100</v>
      </c>
    </row>
    <row r="1196" spans="1:16">
      <c r="A1196" s="44" t="s">
        <v>34</v>
      </c>
      <c r="B1196" s="31">
        <v>30</v>
      </c>
      <c r="C1196" s="37">
        <v>0.6</v>
      </c>
      <c r="D1196" s="37"/>
      <c r="E1196" s="37">
        <v>15.5</v>
      </c>
      <c r="F1196" s="37"/>
      <c r="G1196" s="37">
        <v>0.04</v>
      </c>
      <c r="H1196" s="37"/>
      <c r="I1196" s="37">
        <v>0.24</v>
      </c>
      <c r="J1196" s="37">
        <v>0.8</v>
      </c>
      <c r="K1196" s="37">
        <v>24</v>
      </c>
      <c r="L1196" s="37"/>
      <c r="M1196" s="37">
        <v>22</v>
      </c>
      <c r="N1196" s="40"/>
      <c r="O1196" s="5"/>
      <c r="P1196" s="47">
        <f t="shared" si="44"/>
        <v>0</v>
      </c>
    </row>
    <row r="1197" spans="1:16">
      <c r="A1197" s="45" t="s">
        <v>34</v>
      </c>
      <c r="B1197" s="5"/>
      <c r="C1197" s="5"/>
      <c r="D1197" s="5"/>
      <c r="E1197" s="5"/>
      <c r="F1197" s="5"/>
      <c r="G1197" s="5"/>
      <c r="H1197" s="5"/>
      <c r="I1197" s="5"/>
      <c r="J1197" s="5"/>
      <c r="K1197" s="5"/>
      <c r="L1197" s="5"/>
      <c r="M1197" s="5"/>
      <c r="N1197" s="4">
        <v>11</v>
      </c>
      <c r="O1197" s="61">
        <v>26</v>
      </c>
      <c r="P1197" s="47">
        <f t="shared" si="44"/>
        <v>286</v>
      </c>
    </row>
    <row r="1198" spans="1:16">
      <c r="A1198" s="45" t="s">
        <v>121</v>
      </c>
      <c r="B1198" s="5">
        <v>10</v>
      </c>
      <c r="C1198" s="5"/>
      <c r="D1198" s="5"/>
      <c r="E1198" s="5"/>
      <c r="F1198" s="5"/>
      <c r="G1198" s="5"/>
      <c r="H1198" s="5"/>
      <c r="I1198" s="5"/>
      <c r="J1198" s="5"/>
      <c r="K1198" s="5"/>
      <c r="L1198" s="5"/>
      <c r="M1198" s="5"/>
      <c r="N1198" s="4">
        <v>1.52</v>
      </c>
      <c r="O1198" s="61">
        <v>618</v>
      </c>
      <c r="P1198" s="47">
        <f t="shared" si="44"/>
        <v>939.36</v>
      </c>
    </row>
    <row r="1199" spans="1:16">
      <c r="A1199" s="44" t="s">
        <v>112</v>
      </c>
      <c r="B1199" s="37">
        <v>200</v>
      </c>
      <c r="C1199" s="37">
        <v>0.6</v>
      </c>
      <c r="D1199" s="37"/>
      <c r="E1199" s="37">
        <v>30.1</v>
      </c>
      <c r="F1199" s="37">
        <v>130</v>
      </c>
      <c r="G1199" s="37">
        <v>0.04</v>
      </c>
      <c r="H1199" s="37"/>
      <c r="I1199" s="37">
        <v>0.05</v>
      </c>
      <c r="J1199" s="37">
        <v>135</v>
      </c>
      <c r="K1199" s="37">
        <v>46</v>
      </c>
      <c r="L1199" s="37"/>
      <c r="M1199" s="37">
        <v>0.5</v>
      </c>
      <c r="N1199" s="40"/>
      <c r="O1199" s="40"/>
      <c r="P1199" s="47">
        <f t="shared" si="44"/>
        <v>0</v>
      </c>
    </row>
    <row r="1200" spans="1:16">
      <c r="A1200" s="45" t="s">
        <v>113</v>
      </c>
      <c r="B1200" s="5">
        <v>20</v>
      </c>
      <c r="C1200" s="5"/>
      <c r="D1200" s="5"/>
      <c r="E1200" s="5"/>
      <c r="F1200" s="5"/>
      <c r="G1200" s="5"/>
      <c r="H1200" s="5"/>
      <c r="I1200" s="5"/>
      <c r="J1200" s="5"/>
      <c r="K1200" s="5"/>
      <c r="L1200" s="5"/>
      <c r="M1200" s="5"/>
      <c r="N1200" s="40">
        <v>3.9</v>
      </c>
      <c r="O1200" s="40">
        <v>160</v>
      </c>
      <c r="P1200" s="47">
        <f t="shared" si="44"/>
        <v>624</v>
      </c>
    </row>
    <row r="1201" spans="1:16">
      <c r="A1201" s="45" t="s">
        <v>15</v>
      </c>
      <c r="B1201" s="5">
        <v>20</v>
      </c>
      <c r="C1201" s="5"/>
      <c r="D1201" s="5"/>
      <c r="E1201" s="5"/>
      <c r="F1201" s="5"/>
      <c r="G1201" s="5"/>
      <c r="H1201" s="5"/>
      <c r="I1201" s="5"/>
      <c r="J1201" s="5"/>
      <c r="K1201" s="5"/>
      <c r="L1201" s="5"/>
      <c r="M1201" s="5"/>
      <c r="N1201" s="40">
        <v>3</v>
      </c>
      <c r="O1201" s="40">
        <v>70</v>
      </c>
      <c r="P1201" s="47">
        <f t="shared" si="44"/>
        <v>210</v>
      </c>
    </row>
    <row r="1202" spans="1:16">
      <c r="A1202" s="45" t="s">
        <v>61</v>
      </c>
      <c r="B1202" s="5"/>
      <c r="C1202" s="5"/>
      <c r="D1202" s="5"/>
      <c r="E1202" s="5"/>
      <c r="F1202" s="5"/>
      <c r="G1202" s="5"/>
      <c r="H1202" s="5"/>
      <c r="I1202" s="5"/>
      <c r="J1202" s="5"/>
      <c r="K1202" s="5"/>
      <c r="L1202" s="5"/>
      <c r="M1202" s="5"/>
      <c r="N1202" s="40">
        <v>16.28</v>
      </c>
      <c r="O1202" s="40">
        <v>175</v>
      </c>
      <c r="P1202" s="47">
        <f t="shared" si="44"/>
        <v>2849</v>
      </c>
    </row>
    <row r="1203" spans="1:16">
      <c r="C1203" t="s">
        <v>374</v>
      </c>
      <c r="I1203" t="s">
        <v>99</v>
      </c>
      <c r="N1203" s="110"/>
      <c r="O1203" s="30"/>
      <c r="P1203" s="101">
        <f>SUM(P1190:P1202)</f>
        <v>7103.96</v>
      </c>
    </row>
    <row r="1204" spans="1:16">
      <c r="C1204" s="48" t="s">
        <v>100</v>
      </c>
      <c r="D1204" s="48"/>
      <c r="E1204" s="51"/>
      <c r="F1204" s="48"/>
      <c r="G1204" s="48"/>
      <c r="H1204" s="48"/>
      <c r="I1204" s="48" t="s">
        <v>99</v>
      </c>
      <c r="J1204" s="48"/>
      <c r="M1204" t="s">
        <v>99</v>
      </c>
      <c r="N1204" s="30"/>
      <c r="O1204" s="30"/>
      <c r="P1204" s="50">
        <f>SUM(P1203/O1186)</f>
        <v>46.736578947368422</v>
      </c>
    </row>
    <row r="1205" spans="1:16" ht="18.75">
      <c r="C1205" s="15"/>
      <c r="F1205" s="16" t="s">
        <v>67</v>
      </c>
      <c r="G1205" s="16"/>
      <c r="H1205" s="17"/>
      <c r="I1205" s="17"/>
      <c r="K1205" s="17"/>
      <c r="P1205" s="19"/>
    </row>
    <row r="1206" spans="1:16" ht="23.25">
      <c r="C1206" s="15"/>
      <c r="D1206" s="15"/>
      <c r="E1206" s="133" t="s">
        <v>376</v>
      </c>
      <c r="F1206" s="16"/>
      <c r="G1206" s="16"/>
      <c r="H1206" s="16" t="s">
        <v>377</v>
      </c>
      <c r="I1206" s="16"/>
      <c r="J1206" s="17"/>
      <c r="K1206" s="21"/>
    </row>
    <row r="1207" spans="1:16" ht="18.75">
      <c r="D1207" s="23" t="s">
        <v>70</v>
      </c>
      <c r="E1207" s="23"/>
      <c r="F1207" s="23"/>
    </row>
    <row r="1208" spans="1:16">
      <c r="A1208" s="53" t="s">
        <v>418</v>
      </c>
      <c r="L1208" s="21"/>
    </row>
    <row r="1209" spans="1:16">
      <c r="A1209" s="24" t="s">
        <v>149</v>
      </c>
      <c r="C1209" s="25"/>
      <c r="D1209" s="28"/>
      <c r="E1209" s="28" t="s">
        <v>7</v>
      </c>
      <c r="F1209" s="27"/>
      <c r="G1209" s="21"/>
      <c r="H1209" s="21"/>
      <c r="I1209" s="21"/>
      <c r="J1209" s="21"/>
      <c r="K1209" s="21"/>
      <c r="L1209" s="21"/>
      <c r="M1209" s="21"/>
      <c r="N1209" s="21"/>
      <c r="O1209" s="21"/>
      <c r="P1209" s="19"/>
    </row>
    <row r="1210" spans="1:16">
      <c r="A1210" s="29" t="s">
        <v>76</v>
      </c>
      <c r="B1210" s="20"/>
      <c r="C1210" s="20"/>
      <c r="D1210" s="27"/>
      <c r="E1210" s="27"/>
      <c r="F1210" s="27"/>
      <c r="G1210" s="21"/>
      <c r="H1210" s="21"/>
      <c r="I1210" s="21"/>
      <c r="J1210" s="21"/>
      <c r="K1210" s="21"/>
      <c r="L1210" s="21"/>
      <c r="M1210" s="21"/>
      <c r="N1210" s="21"/>
      <c r="O1210" s="21"/>
      <c r="P1210" s="19"/>
    </row>
    <row r="1211" spans="1:16">
      <c r="A1211" s="30"/>
      <c r="B1211" s="29"/>
      <c r="C1211" s="29"/>
      <c r="D1211" s="21"/>
      <c r="E1211" s="27"/>
      <c r="F1211" s="27"/>
      <c r="G1211" s="21"/>
      <c r="H1211" s="21"/>
      <c r="I1211" s="21"/>
      <c r="J1211" s="21"/>
      <c r="K1211" s="21"/>
      <c r="L1211" s="145"/>
      <c r="M1211" s="21"/>
      <c r="N1211" s="21"/>
      <c r="P1211" s="19"/>
    </row>
    <row r="1212" spans="1:16">
      <c r="A1212" s="31" t="s">
        <v>77</v>
      </c>
      <c r="B1212" s="33" t="s">
        <v>78</v>
      </c>
      <c r="C1212" s="34"/>
      <c r="D1212" s="34" t="s">
        <v>79</v>
      </c>
      <c r="E1212" s="34"/>
      <c r="F1212" s="34" t="s">
        <v>80</v>
      </c>
      <c r="G1212" s="34" t="s">
        <v>81</v>
      </c>
      <c r="H1212" s="34"/>
      <c r="I1212" s="34"/>
      <c r="J1212" s="34"/>
      <c r="K1212" s="34" t="s">
        <v>82</v>
      </c>
      <c r="M1212" s="34"/>
      <c r="N1212" s="35" t="s">
        <v>83</v>
      </c>
      <c r="O1212" s="36" t="s">
        <v>3</v>
      </c>
      <c r="P1212" s="36" t="s">
        <v>9</v>
      </c>
    </row>
    <row r="1213" spans="1:16">
      <c r="A1213" s="5"/>
      <c r="B1213" s="39" t="s">
        <v>85</v>
      </c>
      <c r="C1213" s="37" t="s">
        <v>86</v>
      </c>
      <c r="D1213" s="37" t="s">
        <v>87</v>
      </c>
      <c r="E1213" s="37" t="s">
        <v>88</v>
      </c>
      <c r="F1213" s="37"/>
      <c r="G1213" s="37" t="s">
        <v>89</v>
      </c>
      <c r="H1213" s="37" t="s">
        <v>90</v>
      </c>
      <c r="I1213" s="37" t="s">
        <v>91</v>
      </c>
      <c r="J1213" s="37" t="s">
        <v>92</v>
      </c>
      <c r="K1213" s="37" t="s">
        <v>93</v>
      </c>
      <c r="L1213" s="37" t="s">
        <v>94</v>
      </c>
      <c r="M1213" s="37" t="s">
        <v>95</v>
      </c>
      <c r="N1213" s="40"/>
      <c r="O1213" s="4"/>
      <c r="P1213" s="40"/>
    </row>
    <row r="1214" spans="1:16">
      <c r="A1214" s="31" t="s">
        <v>130</v>
      </c>
      <c r="B1214" s="37">
        <v>250</v>
      </c>
      <c r="C1214" s="37">
        <v>1.2</v>
      </c>
      <c r="D1214" s="37">
        <v>4</v>
      </c>
      <c r="E1214" s="37">
        <v>2.7</v>
      </c>
      <c r="F1214" s="37">
        <v>260</v>
      </c>
      <c r="G1214" s="37">
        <v>0.26</v>
      </c>
      <c r="H1214" s="37">
        <v>40</v>
      </c>
      <c r="I1214" s="37">
        <v>122</v>
      </c>
      <c r="J1214" s="37">
        <v>128</v>
      </c>
      <c r="K1214" s="37">
        <v>146</v>
      </c>
      <c r="L1214" s="37">
        <v>56</v>
      </c>
      <c r="M1214" s="37">
        <v>2</v>
      </c>
      <c r="N1214" s="4"/>
      <c r="O1214" s="46"/>
      <c r="P1214" s="47"/>
    </row>
    <row r="1215" spans="1:16">
      <c r="A1215" s="45" t="s">
        <v>36</v>
      </c>
      <c r="B1215" s="37">
        <v>50</v>
      </c>
      <c r="C1215" s="37"/>
      <c r="D1215" s="37"/>
      <c r="E1215" s="37"/>
      <c r="F1215" s="37"/>
      <c r="G1215" s="37"/>
      <c r="H1215" s="37"/>
      <c r="I1215" s="37"/>
      <c r="J1215" s="37"/>
      <c r="K1215" s="37"/>
      <c r="L1215" s="37"/>
      <c r="M1215" s="37"/>
      <c r="N1215" s="4">
        <v>1.39</v>
      </c>
      <c r="O1215" s="46">
        <v>265</v>
      </c>
      <c r="P1215" s="47">
        <f t="shared" ref="P1215:P1222" si="45">O1215*N1215</f>
        <v>368.34999999999997</v>
      </c>
    </row>
    <row r="1216" spans="1:16">
      <c r="A1216" s="45" t="s">
        <v>56</v>
      </c>
      <c r="B1216" s="37">
        <v>70</v>
      </c>
      <c r="C1216" s="37"/>
      <c r="D1216" s="37"/>
      <c r="E1216" s="37"/>
      <c r="F1216" s="37"/>
      <c r="G1216" s="37"/>
      <c r="H1216" s="37"/>
      <c r="I1216" s="37"/>
      <c r="J1216" s="37"/>
      <c r="K1216" s="37"/>
      <c r="L1216" s="37"/>
      <c r="M1216" s="37"/>
      <c r="N1216" s="4">
        <v>1.3</v>
      </c>
      <c r="O1216" s="46">
        <v>58</v>
      </c>
      <c r="P1216" s="47">
        <f t="shared" si="45"/>
        <v>75.400000000000006</v>
      </c>
    </row>
    <row r="1217" spans="1:16">
      <c r="A1217" s="45" t="s">
        <v>57</v>
      </c>
      <c r="B1217" s="37"/>
      <c r="C1217" s="37"/>
      <c r="D1217" s="37"/>
      <c r="E1217" s="37"/>
      <c r="F1217" s="37"/>
      <c r="G1217" s="37"/>
      <c r="H1217" s="37"/>
      <c r="I1217" s="37"/>
      <c r="J1217" s="37"/>
      <c r="K1217" s="37"/>
      <c r="L1217" s="37"/>
      <c r="M1217" s="37"/>
      <c r="N1217" s="4">
        <v>0.76</v>
      </c>
      <c r="O1217" s="46">
        <v>55</v>
      </c>
      <c r="P1217" s="47">
        <f t="shared" si="45"/>
        <v>41.8</v>
      </c>
    </row>
    <row r="1218" spans="1:16">
      <c r="A1218" s="44" t="s">
        <v>34</v>
      </c>
      <c r="B1218" s="31">
        <v>30</v>
      </c>
      <c r="C1218" s="37">
        <v>0.6</v>
      </c>
      <c r="D1218" s="37"/>
      <c r="E1218" s="37">
        <v>15.5</v>
      </c>
      <c r="F1218" s="37"/>
      <c r="G1218" s="37">
        <v>0.04</v>
      </c>
      <c r="H1218" s="37"/>
      <c r="I1218" s="37">
        <v>0.24</v>
      </c>
      <c r="J1218" s="37">
        <v>0.8</v>
      </c>
      <c r="K1218" s="37">
        <v>24</v>
      </c>
      <c r="L1218" s="37"/>
      <c r="M1218" s="37">
        <v>22</v>
      </c>
      <c r="N1218" s="5"/>
      <c r="O1218" s="5"/>
      <c r="P1218" s="47">
        <f t="shared" si="45"/>
        <v>0</v>
      </c>
    </row>
    <row r="1219" spans="1:16">
      <c r="A1219" s="45" t="s">
        <v>34</v>
      </c>
      <c r="B1219" s="5"/>
      <c r="C1219" s="5"/>
      <c r="D1219" s="5"/>
      <c r="E1219" s="5"/>
      <c r="F1219" s="5"/>
      <c r="G1219" s="5"/>
      <c r="H1219" s="5"/>
      <c r="I1219" s="5"/>
      <c r="J1219" s="5"/>
      <c r="K1219" s="5"/>
      <c r="L1219" s="5"/>
      <c r="M1219" s="5"/>
      <c r="N1219" s="4">
        <v>2</v>
      </c>
      <c r="O1219" s="61">
        <v>26</v>
      </c>
      <c r="P1219" s="47">
        <f t="shared" si="45"/>
        <v>52</v>
      </c>
    </row>
    <row r="1220" spans="1:16">
      <c r="A1220" s="44" t="s">
        <v>108</v>
      </c>
      <c r="B1220" s="37">
        <v>200</v>
      </c>
      <c r="C1220" s="37">
        <v>0.6</v>
      </c>
      <c r="D1220" s="37"/>
      <c r="E1220" s="37">
        <v>30.1</v>
      </c>
      <c r="F1220" s="37">
        <v>130</v>
      </c>
      <c r="G1220" s="37">
        <v>0.04</v>
      </c>
      <c r="H1220" s="37"/>
      <c r="I1220" s="37">
        <v>0.05</v>
      </c>
      <c r="J1220" s="37">
        <v>135</v>
      </c>
      <c r="K1220" s="37">
        <v>46</v>
      </c>
      <c r="L1220" s="37"/>
      <c r="M1220" s="37">
        <v>0.5</v>
      </c>
      <c r="N1220" s="40"/>
      <c r="O1220" s="40"/>
      <c r="P1220" s="47">
        <f t="shared" si="45"/>
        <v>0</v>
      </c>
    </row>
    <row r="1221" spans="1:16">
      <c r="A1221" s="45" t="s">
        <v>49</v>
      </c>
      <c r="B1221" s="5">
        <v>1.5</v>
      </c>
      <c r="C1221" s="5"/>
      <c r="D1221" s="5"/>
      <c r="E1221" s="5"/>
      <c r="F1221" s="5"/>
      <c r="G1221" s="5"/>
      <c r="H1221" s="5"/>
      <c r="I1221" s="5"/>
      <c r="J1221" s="5"/>
      <c r="K1221" s="5"/>
      <c r="L1221" s="5"/>
      <c r="M1221" s="5"/>
      <c r="N1221" s="40"/>
      <c r="O1221" s="40">
        <v>387</v>
      </c>
      <c r="P1221" s="47">
        <f t="shared" si="45"/>
        <v>0</v>
      </c>
    </row>
    <row r="1222" spans="1:16">
      <c r="A1222" s="45" t="s">
        <v>31</v>
      </c>
      <c r="B1222" s="5">
        <v>20</v>
      </c>
      <c r="C1222" s="5"/>
      <c r="D1222" s="5"/>
      <c r="E1222" s="5"/>
      <c r="F1222" s="5"/>
      <c r="G1222" s="5"/>
      <c r="H1222" s="5"/>
      <c r="I1222" s="5"/>
      <c r="J1222" s="5"/>
      <c r="K1222" s="5"/>
      <c r="L1222" s="5"/>
      <c r="M1222" s="5"/>
      <c r="N1222" s="40">
        <v>1</v>
      </c>
      <c r="O1222" s="40">
        <v>85</v>
      </c>
      <c r="P1222" s="47">
        <f t="shared" si="45"/>
        <v>85</v>
      </c>
    </row>
    <row r="1223" spans="1:16">
      <c r="C1223" t="s">
        <v>374</v>
      </c>
      <c r="I1223" t="s">
        <v>99</v>
      </c>
      <c r="N1223" s="30"/>
      <c r="O1223" s="30"/>
      <c r="P1223" s="101">
        <f>SUM(P1215:P1222)</f>
        <v>622.54999999999995</v>
      </c>
    </row>
    <row r="1224" spans="1:16">
      <c r="C1224" s="48" t="s">
        <v>100</v>
      </c>
      <c r="D1224" s="48"/>
      <c r="E1224" s="51"/>
      <c r="F1224" s="48"/>
      <c r="G1224" s="48"/>
      <c r="H1224" s="48"/>
      <c r="I1224" s="48" t="s">
        <v>99</v>
      </c>
      <c r="J1224" s="48"/>
      <c r="M1224" t="s">
        <v>99</v>
      </c>
      <c r="N1224" s="30"/>
      <c r="O1224" s="30"/>
      <c r="P1224" s="14"/>
    </row>
    <row r="1225" spans="1:16" ht="18.75">
      <c r="C1225" s="15"/>
      <c r="F1225" s="16" t="s">
        <v>67</v>
      </c>
      <c r="G1225" s="16"/>
      <c r="H1225" s="17"/>
      <c r="I1225" s="17"/>
      <c r="K1225" s="17"/>
      <c r="P1225" s="19"/>
    </row>
    <row r="1226" spans="1:16" ht="23.25">
      <c r="C1226" s="15"/>
      <c r="D1226" s="15"/>
      <c r="E1226" s="133" t="s">
        <v>376</v>
      </c>
      <c r="F1226" s="16"/>
      <c r="G1226" s="16"/>
      <c r="H1226" s="16" t="s">
        <v>377</v>
      </c>
      <c r="I1226" s="16"/>
      <c r="J1226" s="17"/>
      <c r="K1226" s="21"/>
    </row>
    <row r="1227" spans="1:16" ht="18.75">
      <c r="D1227" s="23" t="s">
        <v>70</v>
      </c>
      <c r="E1227" s="23"/>
      <c r="F1227" s="23"/>
    </row>
    <row r="1228" spans="1:16">
      <c r="A1228" s="53" t="s">
        <v>421</v>
      </c>
      <c r="L1228" s="21"/>
    </row>
    <row r="1229" spans="1:16">
      <c r="A1229" s="24" t="s">
        <v>149</v>
      </c>
      <c r="C1229" s="25"/>
      <c r="D1229" s="28"/>
      <c r="E1229" s="28" t="s">
        <v>5</v>
      </c>
      <c r="F1229" s="27"/>
      <c r="G1229" s="21"/>
      <c r="H1229" s="21"/>
      <c r="I1229" s="21"/>
      <c r="J1229" s="21"/>
      <c r="K1229" s="21"/>
      <c r="L1229" s="21"/>
      <c r="M1229" s="21"/>
      <c r="N1229" s="21"/>
      <c r="O1229" s="21"/>
      <c r="P1229" s="19"/>
    </row>
    <row r="1230" spans="1:16">
      <c r="A1230" s="29" t="s">
        <v>76</v>
      </c>
      <c r="B1230" s="20"/>
      <c r="C1230" s="20"/>
      <c r="D1230" s="27"/>
      <c r="E1230" s="27"/>
      <c r="F1230" s="27"/>
      <c r="G1230" s="21"/>
      <c r="H1230" s="21"/>
      <c r="I1230" s="21"/>
      <c r="J1230" s="21"/>
      <c r="K1230" s="21"/>
      <c r="L1230" s="21"/>
      <c r="M1230" s="21"/>
      <c r="N1230" s="21"/>
      <c r="O1230" s="21"/>
      <c r="P1230" s="19"/>
    </row>
    <row r="1231" spans="1:16">
      <c r="A1231" s="30"/>
      <c r="B1231" s="29"/>
      <c r="C1231" s="29"/>
      <c r="D1231" s="21"/>
      <c r="E1231" s="27"/>
      <c r="F1231" s="27"/>
      <c r="G1231" s="21"/>
      <c r="H1231" s="21"/>
      <c r="I1231" s="21"/>
      <c r="J1231" s="21"/>
      <c r="K1231" s="21"/>
      <c r="L1231" s="145"/>
      <c r="M1231" s="21"/>
      <c r="N1231" s="21"/>
      <c r="O1231">
        <v>214</v>
      </c>
      <c r="P1231" s="19"/>
    </row>
    <row r="1232" spans="1:16">
      <c r="A1232" s="31" t="s">
        <v>77</v>
      </c>
      <c r="B1232" s="33" t="s">
        <v>78</v>
      </c>
      <c r="C1232" s="34"/>
      <c r="D1232" s="34" t="s">
        <v>79</v>
      </c>
      <c r="E1232" s="34"/>
      <c r="F1232" s="34" t="s">
        <v>80</v>
      </c>
      <c r="G1232" s="34" t="s">
        <v>81</v>
      </c>
      <c r="H1232" s="34"/>
      <c r="I1232" s="34"/>
      <c r="J1232" s="34"/>
      <c r="K1232" s="34" t="s">
        <v>82</v>
      </c>
      <c r="M1232" s="34"/>
      <c r="N1232" s="35" t="s">
        <v>83</v>
      </c>
      <c r="O1232" s="36" t="s">
        <v>3</v>
      </c>
      <c r="P1232" s="36" t="s">
        <v>9</v>
      </c>
    </row>
    <row r="1233" spans="1:16">
      <c r="A1233" s="5"/>
      <c r="B1233" s="39" t="s">
        <v>85</v>
      </c>
      <c r="C1233" s="37" t="s">
        <v>86</v>
      </c>
      <c r="D1233" s="37" t="s">
        <v>87</v>
      </c>
      <c r="E1233" s="37" t="s">
        <v>88</v>
      </c>
      <c r="F1233" s="37"/>
      <c r="G1233" s="37" t="s">
        <v>89</v>
      </c>
      <c r="H1233" s="37" t="s">
        <v>90</v>
      </c>
      <c r="I1233" s="37" t="s">
        <v>91</v>
      </c>
      <c r="J1233" s="37" t="s">
        <v>92</v>
      </c>
      <c r="K1233" s="37" t="s">
        <v>93</v>
      </c>
      <c r="L1233" s="37" t="s">
        <v>94</v>
      </c>
      <c r="M1233" s="37" t="s">
        <v>95</v>
      </c>
      <c r="N1233" s="40"/>
      <c r="O1233" s="4"/>
      <c r="P1233" s="40"/>
    </row>
    <row r="1234" spans="1:16">
      <c r="A1234" s="31" t="s">
        <v>422</v>
      </c>
      <c r="B1234" s="37">
        <v>250</v>
      </c>
      <c r="C1234" s="37">
        <v>1.2</v>
      </c>
      <c r="D1234" s="37">
        <v>4</v>
      </c>
      <c r="E1234" s="37">
        <v>2.7</v>
      </c>
      <c r="F1234" s="37">
        <v>260</v>
      </c>
      <c r="G1234" s="37">
        <v>0.26</v>
      </c>
      <c r="H1234" s="37">
        <v>40</v>
      </c>
      <c r="I1234" s="37">
        <v>122</v>
      </c>
      <c r="J1234" s="37">
        <v>128</v>
      </c>
      <c r="K1234" s="37">
        <v>146</v>
      </c>
      <c r="L1234" s="37">
        <v>56</v>
      </c>
      <c r="M1234" s="37">
        <v>2</v>
      </c>
      <c r="N1234" s="4"/>
      <c r="O1234" s="46"/>
      <c r="P1234" s="47"/>
    </row>
    <row r="1235" spans="1:16">
      <c r="A1235" s="45" t="s">
        <v>175</v>
      </c>
      <c r="B1235" s="37">
        <v>50</v>
      </c>
      <c r="C1235" s="37"/>
      <c r="D1235" s="37"/>
      <c r="E1235" s="37"/>
      <c r="F1235" s="37"/>
      <c r="G1235" s="37"/>
      <c r="H1235" s="37"/>
      <c r="I1235" s="37"/>
      <c r="J1235" s="37"/>
      <c r="K1235" s="37"/>
      <c r="L1235" s="37"/>
      <c r="M1235" s="37"/>
      <c r="N1235" s="4">
        <v>10.7</v>
      </c>
      <c r="O1235" s="46">
        <v>47.87</v>
      </c>
      <c r="P1235" s="47">
        <f t="shared" ref="P1235:P1252" si="46">O1235*N1235</f>
        <v>512.20899999999995</v>
      </c>
    </row>
    <row r="1236" spans="1:16">
      <c r="A1236" s="45" t="s">
        <v>10</v>
      </c>
      <c r="B1236" s="37">
        <v>1</v>
      </c>
      <c r="C1236" s="37"/>
      <c r="D1236" s="37"/>
      <c r="E1236" s="37"/>
      <c r="F1236" s="37"/>
      <c r="G1236" s="37"/>
      <c r="H1236" s="37"/>
      <c r="I1236" s="37"/>
      <c r="J1236" s="37"/>
      <c r="K1236" s="37"/>
      <c r="L1236" s="37"/>
      <c r="M1236" s="37"/>
      <c r="N1236" s="4">
        <v>1</v>
      </c>
      <c r="O1236" s="46">
        <v>78.5</v>
      </c>
      <c r="P1236" s="47">
        <f t="shared" si="46"/>
        <v>78.5</v>
      </c>
    </row>
    <row r="1237" spans="1:16">
      <c r="A1237" s="45" t="s">
        <v>58</v>
      </c>
      <c r="B1237" s="37">
        <v>10</v>
      </c>
      <c r="C1237" s="37"/>
      <c r="D1237" s="37"/>
      <c r="E1237" s="37"/>
      <c r="F1237" s="37"/>
      <c r="G1237" s="37"/>
      <c r="H1237" s="37"/>
      <c r="I1237" s="37"/>
      <c r="J1237" s="37"/>
      <c r="K1237" s="37"/>
      <c r="L1237" s="37"/>
      <c r="M1237" s="37"/>
      <c r="N1237" s="4">
        <v>2.1</v>
      </c>
      <c r="O1237" s="46">
        <v>27</v>
      </c>
      <c r="P1237" s="47">
        <f t="shared" si="46"/>
        <v>56.7</v>
      </c>
    </row>
    <row r="1238" spans="1:16">
      <c r="A1238" s="45" t="s">
        <v>135</v>
      </c>
      <c r="B1238" s="37">
        <v>100</v>
      </c>
      <c r="C1238" s="37"/>
      <c r="D1238" s="37"/>
      <c r="E1238" s="37"/>
      <c r="F1238" s="37"/>
      <c r="G1238" s="37"/>
      <c r="H1238" s="37"/>
      <c r="I1238" s="37"/>
      <c r="J1238" s="37"/>
      <c r="K1238" s="37"/>
      <c r="L1238" s="37"/>
      <c r="M1238" s="37"/>
      <c r="N1238" s="4">
        <v>23.5</v>
      </c>
      <c r="O1238" s="46">
        <v>310</v>
      </c>
      <c r="P1238" s="47">
        <f t="shared" si="46"/>
        <v>7285</v>
      </c>
    </row>
    <row r="1239" spans="1:16">
      <c r="A1239" s="45" t="s">
        <v>419</v>
      </c>
      <c r="B1239" s="37">
        <v>10</v>
      </c>
      <c r="C1239" s="37"/>
      <c r="D1239" s="37"/>
      <c r="E1239" s="37"/>
      <c r="F1239" s="37"/>
      <c r="G1239" s="37"/>
      <c r="H1239" s="37"/>
      <c r="I1239" s="37"/>
      <c r="J1239" s="37"/>
      <c r="K1239" s="37"/>
      <c r="L1239" s="37"/>
      <c r="M1239" s="37"/>
      <c r="N1239" s="4">
        <v>1</v>
      </c>
      <c r="O1239" s="46">
        <v>55.5</v>
      </c>
      <c r="P1239" s="47">
        <f t="shared" si="46"/>
        <v>55.5</v>
      </c>
    </row>
    <row r="1240" spans="1:16">
      <c r="A1240" s="45" t="s">
        <v>12</v>
      </c>
      <c r="B1240" s="37"/>
      <c r="C1240" s="37"/>
      <c r="D1240" s="37"/>
      <c r="E1240" s="37"/>
      <c r="F1240" s="37"/>
      <c r="G1240" s="37"/>
      <c r="H1240" s="37"/>
      <c r="I1240" s="37"/>
      <c r="J1240" s="37"/>
      <c r="K1240" s="37"/>
      <c r="L1240" s="37"/>
      <c r="M1240" s="37"/>
      <c r="N1240" s="4">
        <v>1.5</v>
      </c>
      <c r="O1240" s="46">
        <v>30</v>
      </c>
      <c r="P1240" s="47">
        <f t="shared" si="46"/>
        <v>45</v>
      </c>
    </row>
    <row r="1241" spans="1:16">
      <c r="A1241" s="45" t="s">
        <v>13</v>
      </c>
      <c r="B1241" s="37"/>
      <c r="C1241" s="37"/>
      <c r="D1241" s="37"/>
      <c r="E1241" s="37"/>
      <c r="F1241" s="37"/>
      <c r="G1241" s="37"/>
      <c r="H1241" s="37"/>
      <c r="I1241" s="37"/>
      <c r="J1241" s="37"/>
      <c r="K1241" s="37"/>
      <c r="L1241" s="37"/>
      <c r="M1241" s="37"/>
      <c r="N1241" s="4">
        <v>2</v>
      </c>
      <c r="O1241" s="46">
        <v>116.94</v>
      </c>
      <c r="P1241" s="47">
        <f t="shared" si="46"/>
        <v>233.88</v>
      </c>
    </row>
    <row r="1242" spans="1:16">
      <c r="A1242" s="45" t="s">
        <v>14</v>
      </c>
      <c r="B1242" s="37"/>
      <c r="C1242" s="37"/>
      <c r="D1242" s="37"/>
      <c r="E1242" s="37"/>
      <c r="F1242" s="37"/>
      <c r="G1242" s="37"/>
      <c r="H1242" s="37"/>
      <c r="I1242" s="37"/>
      <c r="J1242" s="37"/>
      <c r="K1242" s="37"/>
      <c r="L1242" s="37"/>
      <c r="M1242" s="37"/>
      <c r="N1242" s="4">
        <v>2</v>
      </c>
      <c r="O1242" s="46">
        <v>100</v>
      </c>
      <c r="P1242" s="47">
        <f t="shared" si="46"/>
        <v>200</v>
      </c>
    </row>
    <row r="1243" spans="1:16">
      <c r="A1243" s="44" t="s">
        <v>34</v>
      </c>
      <c r="B1243" s="31">
        <v>30</v>
      </c>
      <c r="C1243" s="37">
        <v>0.6</v>
      </c>
      <c r="D1243" s="37"/>
      <c r="E1243" s="37">
        <v>15.5</v>
      </c>
      <c r="F1243" s="37"/>
      <c r="G1243" s="37">
        <v>0.04</v>
      </c>
      <c r="H1243" s="37"/>
      <c r="I1243" s="37">
        <v>0.24</v>
      </c>
      <c r="J1243" s="37">
        <v>0.8</v>
      </c>
      <c r="K1243" s="37">
        <v>24</v>
      </c>
      <c r="L1243" s="37"/>
      <c r="M1243" s="37">
        <v>22</v>
      </c>
      <c r="N1243" s="5"/>
      <c r="O1243" s="5"/>
      <c r="P1243" s="47">
        <f t="shared" si="46"/>
        <v>0</v>
      </c>
    </row>
    <row r="1244" spans="1:16">
      <c r="A1244" s="45" t="s">
        <v>34</v>
      </c>
      <c r="B1244" s="5"/>
      <c r="C1244" s="5"/>
      <c r="D1244" s="5"/>
      <c r="E1244" s="5"/>
      <c r="F1244" s="5"/>
      <c r="G1244" s="5"/>
      <c r="H1244" s="5"/>
      <c r="I1244" s="5"/>
      <c r="J1244" s="5"/>
      <c r="K1244" s="5"/>
      <c r="L1244" s="5"/>
      <c r="M1244" s="5"/>
      <c r="N1244" s="4">
        <v>17</v>
      </c>
      <c r="O1244" s="61">
        <v>26</v>
      </c>
      <c r="P1244" s="47">
        <f t="shared" si="46"/>
        <v>442</v>
      </c>
    </row>
    <row r="1245" spans="1:16">
      <c r="A1245" s="45" t="s">
        <v>121</v>
      </c>
      <c r="B1245" s="5">
        <v>10</v>
      </c>
      <c r="C1245" s="5"/>
      <c r="D1245" s="5"/>
      <c r="E1245" s="5"/>
      <c r="F1245" s="5"/>
      <c r="G1245" s="5"/>
      <c r="H1245" s="5"/>
      <c r="I1245" s="5"/>
      <c r="J1245" s="5"/>
      <c r="K1245" s="5"/>
      <c r="L1245" s="5"/>
      <c r="M1245" s="5"/>
      <c r="N1245" s="4">
        <v>2.14</v>
      </c>
      <c r="O1245" s="61">
        <v>618</v>
      </c>
      <c r="P1245" s="47">
        <f t="shared" si="46"/>
        <v>1322.52</v>
      </c>
    </row>
    <row r="1246" spans="1:16">
      <c r="A1246" s="44" t="s">
        <v>140</v>
      </c>
      <c r="B1246" s="37">
        <v>200</v>
      </c>
      <c r="C1246" s="37">
        <v>0.6</v>
      </c>
      <c r="D1246" s="37"/>
      <c r="E1246" s="37">
        <v>30.1</v>
      </c>
      <c r="F1246" s="37">
        <v>130</v>
      </c>
      <c r="G1246" s="37">
        <v>0.04</v>
      </c>
      <c r="H1246" s="37"/>
      <c r="I1246" s="37">
        <v>0.05</v>
      </c>
      <c r="J1246" s="37">
        <v>135</v>
      </c>
      <c r="K1246" s="37">
        <v>46</v>
      </c>
      <c r="L1246" s="37"/>
      <c r="M1246" s="37">
        <v>0.5</v>
      </c>
      <c r="N1246" s="40"/>
      <c r="O1246" s="40"/>
      <c r="P1246" s="47">
        <f t="shared" si="46"/>
        <v>0</v>
      </c>
    </row>
    <row r="1247" spans="1:16">
      <c r="A1247" s="45" t="s">
        <v>26</v>
      </c>
      <c r="B1247" s="5">
        <v>4</v>
      </c>
      <c r="C1247" s="5"/>
      <c r="D1247" s="5"/>
      <c r="E1247" s="5"/>
      <c r="F1247" s="5"/>
      <c r="G1247" s="5"/>
      <c r="H1247" s="5"/>
      <c r="I1247" s="5"/>
      <c r="J1247" s="5"/>
      <c r="K1247" s="5"/>
      <c r="L1247" s="5"/>
      <c r="M1247" s="5"/>
      <c r="N1247" s="40">
        <v>2</v>
      </c>
      <c r="O1247" s="40">
        <v>112</v>
      </c>
      <c r="P1247" s="47">
        <f t="shared" si="46"/>
        <v>224</v>
      </c>
    </row>
    <row r="1248" spans="1:16">
      <c r="A1248" s="45" t="s">
        <v>15</v>
      </c>
      <c r="B1248" s="5">
        <v>20</v>
      </c>
      <c r="C1248" s="5"/>
      <c r="D1248" s="5"/>
      <c r="E1248" s="5"/>
      <c r="F1248" s="5"/>
      <c r="G1248" s="5"/>
      <c r="H1248" s="5"/>
      <c r="I1248" s="5"/>
      <c r="J1248" s="5"/>
      <c r="K1248" s="5"/>
      <c r="L1248" s="5"/>
      <c r="M1248" s="5"/>
      <c r="N1248" s="40">
        <v>4.2</v>
      </c>
      <c r="O1248" s="40">
        <v>70</v>
      </c>
      <c r="P1248" s="47">
        <f t="shared" si="46"/>
        <v>294</v>
      </c>
    </row>
    <row r="1249" spans="1:16">
      <c r="A1249" s="45" t="s">
        <v>31</v>
      </c>
      <c r="B1249" s="5">
        <v>60</v>
      </c>
      <c r="C1249" s="5"/>
      <c r="D1249" s="5"/>
      <c r="E1249" s="5"/>
      <c r="F1249" s="5"/>
      <c r="G1249" s="5"/>
      <c r="H1249" s="5"/>
      <c r="I1249" s="5"/>
      <c r="J1249" s="5"/>
      <c r="K1249" s="5"/>
      <c r="L1249" s="5"/>
      <c r="M1249" s="5"/>
      <c r="N1249" s="40">
        <v>6</v>
      </c>
      <c r="O1249" s="40">
        <v>85</v>
      </c>
      <c r="P1249" s="47">
        <f t="shared" si="46"/>
        <v>510</v>
      </c>
    </row>
    <row r="1250" spans="1:16">
      <c r="A1250" s="45" t="s">
        <v>64</v>
      </c>
      <c r="B1250" s="5"/>
      <c r="C1250" s="5"/>
      <c r="D1250" s="5"/>
      <c r="E1250" s="5"/>
      <c r="F1250" s="5"/>
      <c r="G1250" s="5"/>
      <c r="H1250" s="5"/>
      <c r="I1250" s="5"/>
      <c r="J1250" s="5"/>
      <c r="K1250" s="5"/>
      <c r="L1250" s="5"/>
      <c r="M1250" s="5"/>
      <c r="N1250" s="40">
        <v>26.7</v>
      </c>
      <c r="O1250" s="40">
        <v>210</v>
      </c>
      <c r="P1250" s="47">
        <f t="shared" si="46"/>
        <v>5607</v>
      </c>
    </row>
    <row r="1251" spans="1:16">
      <c r="A1251" s="45" t="s">
        <v>118</v>
      </c>
      <c r="B1251" s="5"/>
      <c r="C1251" s="5"/>
      <c r="D1251" s="5"/>
      <c r="E1251" s="5"/>
      <c r="F1251" s="5"/>
      <c r="G1251" s="5"/>
      <c r="H1251" s="5"/>
      <c r="I1251" s="5"/>
      <c r="J1251" s="5"/>
      <c r="K1251" s="5"/>
      <c r="L1251" s="5"/>
      <c r="M1251" s="5"/>
      <c r="N1251" s="40">
        <v>214</v>
      </c>
      <c r="O1251" s="40">
        <v>54</v>
      </c>
      <c r="P1251" s="47">
        <f t="shared" si="46"/>
        <v>11556</v>
      </c>
    </row>
    <row r="1252" spans="1:16">
      <c r="A1252" s="45" t="s">
        <v>408</v>
      </c>
      <c r="B1252" s="5"/>
      <c r="C1252" s="5"/>
      <c r="D1252" s="5"/>
      <c r="E1252" s="5"/>
      <c r="F1252" s="5"/>
      <c r="G1252" s="5"/>
      <c r="H1252" s="5"/>
      <c r="I1252" s="5"/>
      <c r="J1252" s="5"/>
      <c r="K1252" s="5"/>
      <c r="L1252" s="5"/>
      <c r="M1252" s="5"/>
      <c r="N1252" s="40">
        <v>27</v>
      </c>
      <c r="O1252" s="40">
        <v>500</v>
      </c>
      <c r="P1252" s="47">
        <f t="shared" si="46"/>
        <v>13500</v>
      </c>
    </row>
    <row r="1253" spans="1:16">
      <c r="C1253" t="s">
        <v>374</v>
      </c>
      <c r="I1253" t="s">
        <v>99</v>
      </c>
      <c r="N1253" s="30"/>
      <c r="O1253" s="30"/>
      <c r="P1253" s="101">
        <f>SUM(P1235:P1252)</f>
        <v>41922.309000000001</v>
      </c>
    </row>
    <row r="1254" spans="1:16">
      <c r="C1254" s="48" t="s">
        <v>100</v>
      </c>
      <c r="D1254" s="48"/>
      <c r="E1254" s="51"/>
      <c r="F1254" s="48"/>
      <c r="G1254" s="48"/>
      <c r="H1254" s="48"/>
      <c r="I1254" s="48" t="s">
        <v>99</v>
      </c>
      <c r="J1254" s="48"/>
      <c r="M1254" t="s">
        <v>99</v>
      </c>
      <c r="N1254" s="30"/>
      <c r="O1254" s="30"/>
      <c r="P1254" s="14"/>
    </row>
    <row r="1255" spans="1:16" ht="18.75">
      <c r="C1255" s="15"/>
      <c r="F1255" s="16" t="s">
        <v>67</v>
      </c>
      <c r="G1255" s="16"/>
      <c r="H1255" s="17"/>
      <c r="I1255" s="17"/>
      <c r="K1255" s="17"/>
      <c r="P1255" s="19"/>
    </row>
    <row r="1256" spans="1:16" ht="23.25">
      <c r="C1256" s="15"/>
      <c r="D1256" s="15"/>
      <c r="E1256" s="133" t="s">
        <v>376</v>
      </c>
      <c r="F1256" s="16"/>
      <c r="G1256" s="16"/>
      <c r="H1256" s="16" t="s">
        <v>377</v>
      </c>
      <c r="I1256" s="16"/>
      <c r="J1256" s="17"/>
      <c r="K1256" s="21"/>
    </row>
    <row r="1257" spans="1:16" ht="18.75">
      <c r="D1257" s="23" t="s">
        <v>70</v>
      </c>
      <c r="E1257" s="23"/>
      <c r="F1257" s="23"/>
    </row>
    <row r="1258" spans="1:16">
      <c r="A1258" s="53" t="s">
        <v>421</v>
      </c>
      <c r="L1258" s="21"/>
    </row>
    <row r="1259" spans="1:16">
      <c r="A1259" s="24" t="s">
        <v>149</v>
      </c>
      <c r="C1259" s="25"/>
      <c r="D1259" s="28"/>
      <c r="E1259" s="28" t="s">
        <v>6</v>
      </c>
      <c r="F1259" s="27"/>
      <c r="G1259" s="21"/>
      <c r="H1259" s="21"/>
      <c r="I1259" s="21"/>
      <c r="J1259" s="21"/>
      <c r="K1259" s="21"/>
      <c r="L1259" s="21"/>
      <c r="M1259" s="21"/>
      <c r="N1259" s="21"/>
      <c r="O1259" s="21"/>
      <c r="P1259" s="19"/>
    </row>
    <row r="1260" spans="1:16">
      <c r="A1260" s="29" t="s">
        <v>76</v>
      </c>
      <c r="B1260" s="20"/>
      <c r="C1260" s="20"/>
      <c r="D1260" s="27"/>
      <c r="E1260" s="27"/>
      <c r="F1260" s="27"/>
      <c r="G1260" s="21"/>
      <c r="H1260" s="21"/>
      <c r="I1260" s="21"/>
      <c r="J1260" s="21"/>
      <c r="K1260" s="21"/>
      <c r="L1260" s="21"/>
      <c r="M1260" s="21"/>
      <c r="N1260" s="21"/>
      <c r="O1260" s="21"/>
      <c r="P1260" s="19"/>
    </row>
    <row r="1261" spans="1:16">
      <c r="A1261" s="30"/>
      <c r="B1261" s="29"/>
      <c r="C1261" s="29"/>
      <c r="D1261" s="21"/>
      <c r="E1261" s="27"/>
      <c r="F1261" s="27"/>
      <c r="G1261" s="21"/>
      <c r="H1261" s="21"/>
      <c r="I1261" s="21"/>
      <c r="J1261" s="21"/>
      <c r="K1261" s="21"/>
      <c r="L1261" s="145"/>
      <c r="M1261" s="21"/>
      <c r="N1261" s="21"/>
      <c r="O1261">
        <v>152</v>
      </c>
      <c r="P1261" s="19"/>
    </row>
    <row r="1262" spans="1:16">
      <c r="A1262" s="31" t="s">
        <v>77</v>
      </c>
      <c r="B1262" s="33" t="s">
        <v>78</v>
      </c>
      <c r="C1262" s="34"/>
      <c r="D1262" s="34" t="s">
        <v>79</v>
      </c>
      <c r="E1262" s="34"/>
      <c r="F1262" s="34" t="s">
        <v>80</v>
      </c>
      <c r="G1262" s="34" t="s">
        <v>81</v>
      </c>
      <c r="H1262" s="34"/>
      <c r="I1262" s="34"/>
      <c r="J1262" s="34"/>
      <c r="K1262" s="34" t="s">
        <v>82</v>
      </c>
      <c r="M1262" s="34"/>
      <c r="N1262" s="35" t="s">
        <v>83</v>
      </c>
      <c r="O1262" s="36" t="s">
        <v>3</v>
      </c>
      <c r="P1262" s="36" t="s">
        <v>9</v>
      </c>
    </row>
    <row r="1263" spans="1:16">
      <c r="A1263" s="5"/>
      <c r="B1263" s="39" t="s">
        <v>85</v>
      </c>
      <c r="C1263" s="37" t="s">
        <v>86</v>
      </c>
      <c r="D1263" s="37" t="s">
        <v>87</v>
      </c>
      <c r="E1263" s="37" t="s">
        <v>88</v>
      </c>
      <c r="F1263" s="37"/>
      <c r="G1263" s="37" t="s">
        <v>89</v>
      </c>
      <c r="H1263" s="37" t="s">
        <v>90</v>
      </c>
      <c r="I1263" s="37" t="s">
        <v>91</v>
      </c>
      <c r="J1263" s="37" t="s">
        <v>92</v>
      </c>
      <c r="K1263" s="37" t="s">
        <v>93</v>
      </c>
      <c r="L1263" s="37" t="s">
        <v>94</v>
      </c>
      <c r="M1263" s="37" t="s">
        <v>95</v>
      </c>
      <c r="N1263" s="40"/>
      <c r="O1263" s="4"/>
      <c r="P1263" s="40"/>
    </row>
    <row r="1264" spans="1:16">
      <c r="A1264" s="31" t="s">
        <v>422</v>
      </c>
      <c r="B1264" s="37">
        <v>250</v>
      </c>
      <c r="C1264" s="37">
        <v>1.2</v>
      </c>
      <c r="D1264" s="37">
        <v>4</v>
      </c>
      <c r="E1264" s="37">
        <v>2.7</v>
      </c>
      <c r="F1264" s="37">
        <v>260</v>
      </c>
      <c r="G1264" s="37">
        <v>0.26</v>
      </c>
      <c r="H1264" s="37">
        <v>40</v>
      </c>
      <c r="I1264" s="37">
        <v>122</v>
      </c>
      <c r="J1264" s="37">
        <v>128</v>
      </c>
      <c r="K1264" s="37">
        <v>146</v>
      </c>
      <c r="L1264" s="37">
        <v>56</v>
      </c>
      <c r="M1264" s="37">
        <v>2</v>
      </c>
      <c r="N1264" s="4"/>
      <c r="O1264" s="46"/>
      <c r="P1264" s="47"/>
    </row>
    <row r="1265" spans="1:16">
      <c r="A1265" s="45" t="s">
        <v>175</v>
      </c>
      <c r="B1265" s="37">
        <v>50</v>
      </c>
      <c r="C1265" s="37"/>
      <c r="D1265" s="37"/>
      <c r="E1265" s="37"/>
      <c r="F1265" s="37"/>
      <c r="G1265" s="37"/>
      <c r="H1265" s="37"/>
      <c r="I1265" s="37"/>
      <c r="J1265" s="37"/>
      <c r="K1265" s="37"/>
      <c r="L1265" s="37"/>
      <c r="M1265" s="37"/>
      <c r="N1265" s="4">
        <v>7.6</v>
      </c>
      <c r="O1265" s="46">
        <v>47.87</v>
      </c>
      <c r="P1265" s="47">
        <f t="shared" ref="P1265:P1278" si="47">O1265*N1265</f>
        <v>363.81199999999995</v>
      </c>
    </row>
    <row r="1266" spans="1:16">
      <c r="A1266" s="45" t="s">
        <v>10</v>
      </c>
      <c r="B1266" s="37">
        <v>1</v>
      </c>
      <c r="C1266" s="37"/>
      <c r="D1266" s="37"/>
      <c r="E1266" s="37"/>
      <c r="F1266" s="37"/>
      <c r="G1266" s="37"/>
      <c r="H1266" s="37"/>
      <c r="I1266" s="37"/>
      <c r="J1266" s="37"/>
      <c r="K1266" s="37"/>
      <c r="L1266" s="37"/>
      <c r="M1266" s="37"/>
      <c r="N1266" s="4">
        <v>1</v>
      </c>
      <c r="O1266" s="46">
        <v>78.5</v>
      </c>
      <c r="P1266" s="47">
        <f t="shared" si="47"/>
        <v>78.5</v>
      </c>
    </row>
    <row r="1267" spans="1:16">
      <c r="A1267" s="45" t="s">
        <v>58</v>
      </c>
      <c r="B1267" s="37">
        <v>10</v>
      </c>
      <c r="C1267" s="37"/>
      <c r="D1267" s="37"/>
      <c r="E1267" s="37"/>
      <c r="F1267" s="37"/>
      <c r="G1267" s="37"/>
      <c r="H1267" s="37"/>
      <c r="I1267" s="37"/>
      <c r="J1267" s="37"/>
      <c r="K1267" s="37"/>
      <c r="L1267" s="37"/>
      <c r="M1267" s="37"/>
      <c r="N1267" s="4">
        <v>1.6</v>
      </c>
      <c r="O1267" s="46">
        <v>27</v>
      </c>
      <c r="P1267" s="47">
        <f t="shared" si="47"/>
        <v>43.2</v>
      </c>
    </row>
    <row r="1268" spans="1:16">
      <c r="A1268" s="45" t="s">
        <v>135</v>
      </c>
      <c r="B1268" s="37">
        <v>100</v>
      </c>
      <c r="C1268" s="37"/>
      <c r="D1268" s="37"/>
      <c r="E1268" s="37"/>
      <c r="F1268" s="37"/>
      <c r="G1268" s="37"/>
      <c r="H1268" s="37"/>
      <c r="I1268" s="37"/>
      <c r="J1268" s="37"/>
      <c r="K1268" s="37"/>
      <c r="L1268" s="37"/>
      <c r="M1268" s="37"/>
      <c r="N1268" s="4">
        <v>16.2</v>
      </c>
      <c r="O1268" s="46">
        <v>310</v>
      </c>
      <c r="P1268" s="47">
        <f t="shared" si="47"/>
        <v>5022</v>
      </c>
    </row>
    <row r="1269" spans="1:16">
      <c r="A1269" s="45" t="s">
        <v>419</v>
      </c>
      <c r="B1269" s="37">
        <v>1</v>
      </c>
      <c r="C1269" s="37"/>
      <c r="D1269" s="37"/>
      <c r="E1269" s="37"/>
      <c r="F1269" s="37"/>
      <c r="G1269" s="37"/>
      <c r="H1269" s="37"/>
      <c r="I1269" s="37"/>
      <c r="J1269" s="37"/>
      <c r="K1269" s="37"/>
      <c r="L1269" s="37"/>
      <c r="M1269" s="37"/>
      <c r="N1269" s="4">
        <v>2</v>
      </c>
      <c r="O1269" s="46">
        <v>55.5</v>
      </c>
      <c r="P1269" s="47">
        <f t="shared" si="47"/>
        <v>111</v>
      </c>
    </row>
    <row r="1270" spans="1:16">
      <c r="A1270" s="45" t="s">
        <v>12</v>
      </c>
      <c r="B1270" s="37"/>
      <c r="C1270" s="37"/>
      <c r="D1270" s="37"/>
      <c r="E1270" s="37"/>
      <c r="F1270" s="37"/>
      <c r="G1270" s="37"/>
      <c r="H1270" s="37"/>
      <c r="I1270" s="37"/>
      <c r="J1270" s="37"/>
      <c r="K1270" s="37"/>
      <c r="L1270" s="37"/>
      <c r="M1270" s="37"/>
      <c r="N1270" s="4">
        <v>1</v>
      </c>
      <c r="O1270" s="46">
        <v>30</v>
      </c>
      <c r="P1270" s="47">
        <f t="shared" si="47"/>
        <v>30</v>
      </c>
    </row>
    <row r="1271" spans="1:16">
      <c r="A1271" s="45" t="s">
        <v>13</v>
      </c>
      <c r="B1271" s="37"/>
      <c r="C1271" s="37"/>
      <c r="D1271" s="37"/>
      <c r="E1271" s="37"/>
      <c r="F1271" s="37"/>
      <c r="G1271" s="37"/>
      <c r="H1271" s="37"/>
      <c r="I1271" s="37"/>
      <c r="J1271" s="37"/>
      <c r="K1271" s="37"/>
      <c r="L1271" s="37"/>
      <c r="M1271" s="37"/>
      <c r="N1271" s="4">
        <v>1</v>
      </c>
      <c r="O1271" s="46">
        <v>116.94</v>
      </c>
      <c r="P1271" s="47">
        <f t="shared" si="47"/>
        <v>116.94</v>
      </c>
    </row>
    <row r="1272" spans="1:16">
      <c r="A1272" s="45" t="s">
        <v>14</v>
      </c>
      <c r="B1272" s="37"/>
      <c r="C1272" s="37"/>
      <c r="D1272" s="37"/>
      <c r="E1272" s="37"/>
      <c r="F1272" s="37"/>
      <c r="G1272" s="37"/>
      <c r="H1272" s="37"/>
      <c r="I1272" s="37"/>
      <c r="J1272" s="37"/>
      <c r="K1272" s="37"/>
      <c r="L1272" s="37"/>
      <c r="M1272" s="37"/>
      <c r="N1272" s="4">
        <v>1</v>
      </c>
      <c r="O1272" s="46">
        <v>100</v>
      </c>
      <c r="P1272" s="47">
        <f t="shared" si="47"/>
        <v>100</v>
      </c>
    </row>
    <row r="1273" spans="1:16">
      <c r="A1273" s="44" t="s">
        <v>34</v>
      </c>
      <c r="B1273" s="31">
        <v>30</v>
      </c>
      <c r="C1273" s="37">
        <v>0.6</v>
      </c>
      <c r="D1273" s="37"/>
      <c r="E1273" s="37">
        <v>15.5</v>
      </c>
      <c r="F1273" s="37"/>
      <c r="G1273" s="37">
        <v>0.04</v>
      </c>
      <c r="H1273" s="37"/>
      <c r="I1273" s="37">
        <v>0.24</v>
      </c>
      <c r="J1273" s="37">
        <v>0.8</v>
      </c>
      <c r="K1273" s="37">
        <v>24</v>
      </c>
      <c r="L1273" s="37"/>
      <c r="M1273" s="37">
        <v>22</v>
      </c>
      <c r="N1273" s="5"/>
      <c r="O1273" s="5"/>
      <c r="P1273" s="47">
        <f t="shared" si="47"/>
        <v>0</v>
      </c>
    </row>
    <row r="1274" spans="1:16">
      <c r="A1274" s="45" t="s">
        <v>34</v>
      </c>
      <c r="B1274" s="5"/>
      <c r="C1274" s="5"/>
      <c r="D1274" s="5"/>
      <c r="E1274" s="5"/>
      <c r="F1274" s="5"/>
      <c r="G1274" s="5"/>
      <c r="H1274" s="5"/>
      <c r="I1274" s="5"/>
      <c r="J1274" s="5"/>
      <c r="K1274" s="5"/>
      <c r="L1274" s="5"/>
      <c r="M1274" s="5"/>
      <c r="N1274" s="4">
        <v>11</v>
      </c>
      <c r="O1274" s="61">
        <v>26</v>
      </c>
      <c r="P1274" s="47">
        <f t="shared" si="47"/>
        <v>286</v>
      </c>
    </row>
    <row r="1275" spans="1:16">
      <c r="A1275" s="44" t="s">
        <v>140</v>
      </c>
      <c r="B1275" s="37">
        <v>200</v>
      </c>
      <c r="C1275" s="37">
        <v>0.6</v>
      </c>
      <c r="D1275" s="37"/>
      <c r="E1275" s="37">
        <v>30.1</v>
      </c>
      <c r="F1275" s="37">
        <v>130</v>
      </c>
      <c r="G1275" s="37">
        <v>0.04</v>
      </c>
      <c r="H1275" s="37"/>
      <c r="I1275" s="37">
        <v>0.05</v>
      </c>
      <c r="J1275" s="37">
        <v>135</v>
      </c>
      <c r="K1275" s="37">
        <v>46</v>
      </c>
      <c r="L1275" s="37"/>
      <c r="M1275" s="37">
        <v>0.5</v>
      </c>
      <c r="N1275" s="40"/>
      <c r="O1275" s="40"/>
      <c r="P1275" s="47">
        <f t="shared" si="47"/>
        <v>0</v>
      </c>
    </row>
    <row r="1276" spans="1:16">
      <c r="A1276" s="45" t="s">
        <v>26</v>
      </c>
      <c r="B1276" s="5">
        <v>4</v>
      </c>
      <c r="C1276" s="5"/>
      <c r="D1276" s="5"/>
      <c r="E1276" s="5"/>
      <c r="F1276" s="5"/>
      <c r="G1276" s="5"/>
      <c r="H1276" s="5"/>
      <c r="I1276" s="5"/>
      <c r="J1276" s="5"/>
      <c r="K1276" s="5"/>
      <c r="L1276" s="5"/>
      <c r="M1276" s="5"/>
      <c r="N1276" s="40">
        <v>2</v>
      </c>
      <c r="O1276" s="40">
        <v>112</v>
      </c>
      <c r="P1276" s="47">
        <f t="shared" si="47"/>
        <v>224</v>
      </c>
    </row>
    <row r="1277" spans="1:16">
      <c r="A1277" s="45" t="s">
        <v>15</v>
      </c>
      <c r="B1277" s="5">
        <v>20</v>
      </c>
      <c r="C1277" s="5"/>
      <c r="D1277" s="5"/>
      <c r="E1277" s="5"/>
      <c r="F1277" s="5"/>
      <c r="G1277" s="5"/>
      <c r="H1277" s="5"/>
      <c r="I1277" s="5"/>
      <c r="J1277" s="5"/>
      <c r="K1277" s="5"/>
      <c r="L1277" s="5"/>
      <c r="M1277" s="5"/>
      <c r="N1277" s="40">
        <v>3</v>
      </c>
      <c r="O1277" s="40">
        <v>70</v>
      </c>
      <c r="P1277" s="47">
        <f t="shared" si="47"/>
        <v>210</v>
      </c>
    </row>
    <row r="1278" spans="1:16">
      <c r="A1278" s="45" t="s">
        <v>31</v>
      </c>
      <c r="B1278" s="5">
        <v>60</v>
      </c>
      <c r="C1278" s="5"/>
      <c r="D1278" s="5"/>
      <c r="E1278" s="5"/>
      <c r="F1278" s="5"/>
      <c r="G1278" s="5"/>
      <c r="H1278" s="5"/>
      <c r="I1278" s="5"/>
      <c r="J1278" s="5"/>
      <c r="K1278" s="5"/>
      <c r="L1278" s="5"/>
      <c r="M1278" s="5"/>
      <c r="N1278" s="40">
        <v>3</v>
      </c>
      <c r="O1278" s="40">
        <v>85</v>
      </c>
      <c r="P1278" s="47">
        <f t="shared" si="47"/>
        <v>255</v>
      </c>
    </row>
    <row r="1279" spans="1:16">
      <c r="C1279" t="s">
        <v>374</v>
      </c>
      <c r="I1279" t="s">
        <v>99</v>
      </c>
      <c r="N1279" s="30"/>
      <c r="O1279" s="30"/>
      <c r="P1279" s="101">
        <f>SUM(P1265:P1278)</f>
        <v>6840.4519999999993</v>
      </c>
    </row>
    <row r="1280" spans="1:16">
      <c r="C1280" s="48" t="s">
        <v>100</v>
      </c>
      <c r="D1280" s="48"/>
      <c r="E1280" s="51"/>
      <c r="F1280" s="48"/>
      <c r="G1280" s="48"/>
      <c r="H1280" s="48"/>
      <c r="I1280" s="48" t="s">
        <v>99</v>
      </c>
      <c r="J1280" s="48"/>
      <c r="M1280" t="s">
        <v>99</v>
      </c>
      <c r="N1280" s="30"/>
      <c r="O1280" s="30"/>
      <c r="P1280" s="14"/>
    </row>
    <row r="1281" spans="1:16" ht="18.75">
      <c r="C1281" s="15"/>
      <c r="F1281" s="16" t="s">
        <v>67</v>
      </c>
      <c r="G1281" s="16"/>
      <c r="H1281" s="17"/>
      <c r="I1281" s="17"/>
      <c r="K1281" s="17"/>
      <c r="P1281" s="19"/>
    </row>
    <row r="1282" spans="1:16" ht="23.25">
      <c r="C1282" s="15"/>
      <c r="D1282" s="15"/>
      <c r="E1282" s="133" t="s">
        <v>376</v>
      </c>
      <c r="F1282" s="16"/>
      <c r="G1282" s="16"/>
      <c r="H1282" s="16" t="s">
        <v>377</v>
      </c>
      <c r="I1282" s="16"/>
      <c r="J1282" s="17"/>
      <c r="K1282" s="21"/>
    </row>
    <row r="1283" spans="1:16" ht="18.75">
      <c r="D1283" s="23" t="s">
        <v>70</v>
      </c>
      <c r="E1283" s="23"/>
      <c r="F1283" s="23"/>
    </row>
    <row r="1284" spans="1:16">
      <c r="A1284" s="53" t="s">
        <v>421</v>
      </c>
      <c r="L1284" s="21"/>
    </row>
    <row r="1285" spans="1:16">
      <c r="A1285" s="24" t="s">
        <v>149</v>
      </c>
      <c r="C1285" s="25"/>
      <c r="D1285" s="28"/>
      <c r="E1285" s="28" t="s">
        <v>7</v>
      </c>
      <c r="F1285" s="27"/>
      <c r="G1285" s="21"/>
      <c r="H1285" s="21"/>
      <c r="I1285" s="21"/>
      <c r="J1285" s="21"/>
      <c r="K1285" s="21"/>
      <c r="L1285" s="21"/>
      <c r="M1285" s="21"/>
      <c r="N1285" s="21"/>
      <c r="O1285" s="21"/>
      <c r="P1285" s="19"/>
    </row>
    <row r="1286" spans="1:16">
      <c r="A1286" s="29" t="s">
        <v>76</v>
      </c>
      <c r="B1286" s="20"/>
      <c r="C1286" s="20"/>
      <c r="D1286" s="27"/>
      <c r="E1286" s="27"/>
      <c r="F1286" s="27"/>
      <c r="G1286" s="21"/>
      <c r="H1286" s="21"/>
      <c r="I1286" s="21"/>
      <c r="J1286" s="21"/>
      <c r="K1286" s="21"/>
      <c r="L1286" s="21"/>
      <c r="M1286" s="21"/>
      <c r="N1286" s="21"/>
      <c r="O1286" s="21"/>
      <c r="P1286" s="19"/>
    </row>
    <row r="1287" spans="1:16">
      <c r="A1287" s="30"/>
      <c r="B1287" s="29"/>
      <c r="C1287" s="29"/>
      <c r="D1287" s="21"/>
      <c r="E1287" s="27"/>
      <c r="F1287" s="27"/>
      <c r="G1287" s="21"/>
      <c r="H1287" s="21"/>
      <c r="I1287" s="21"/>
      <c r="J1287" s="21"/>
      <c r="K1287" s="21"/>
      <c r="L1287" s="145"/>
      <c r="M1287" s="21"/>
      <c r="N1287" s="21"/>
      <c r="P1287" s="19"/>
    </row>
    <row r="1288" spans="1:16">
      <c r="A1288" s="31" t="s">
        <v>77</v>
      </c>
      <c r="B1288" s="33" t="s">
        <v>78</v>
      </c>
      <c r="C1288" s="34"/>
      <c r="D1288" s="34" t="s">
        <v>79</v>
      </c>
      <c r="E1288" s="34"/>
      <c r="F1288" s="34" t="s">
        <v>80</v>
      </c>
      <c r="G1288" s="34" t="s">
        <v>81</v>
      </c>
      <c r="H1288" s="34"/>
      <c r="I1288" s="34"/>
      <c r="J1288" s="34"/>
      <c r="K1288" s="34" t="s">
        <v>82</v>
      </c>
      <c r="M1288" s="34"/>
      <c r="N1288" s="35" t="s">
        <v>83</v>
      </c>
      <c r="O1288" s="36" t="s">
        <v>3</v>
      </c>
      <c r="P1288" s="36" t="s">
        <v>9</v>
      </c>
    </row>
    <row r="1289" spans="1:16">
      <c r="A1289" s="5"/>
      <c r="B1289" s="39" t="s">
        <v>85</v>
      </c>
      <c r="C1289" s="37" t="s">
        <v>86</v>
      </c>
      <c r="D1289" s="37" t="s">
        <v>87</v>
      </c>
      <c r="E1289" s="37" t="s">
        <v>88</v>
      </c>
      <c r="F1289" s="37"/>
      <c r="G1289" s="37" t="s">
        <v>89</v>
      </c>
      <c r="H1289" s="37" t="s">
        <v>90</v>
      </c>
      <c r="I1289" s="37" t="s">
        <v>91</v>
      </c>
      <c r="J1289" s="37" t="s">
        <v>92</v>
      </c>
      <c r="K1289" s="37" t="s">
        <v>93</v>
      </c>
      <c r="L1289" s="37" t="s">
        <v>94</v>
      </c>
      <c r="M1289" s="37" t="s">
        <v>95</v>
      </c>
      <c r="N1289" s="40"/>
      <c r="O1289" s="4"/>
      <c r="P1289" s="40"/>
    </row>
    <row r="1290" spans="1:16">
      <c r="A1290" s="31" t="s">
        <v>422</v>
      </c>
      <c r="B1290" s="37">
        <v>250</v>
      </c>
      <c r="C1290" s="37">
        <v>1.2</v>
      </c>
      <c r="D1290" s="37">
        <v>4</v>
      </c>
      <c r="E1290" s="37">
        <v>2.7</v>
      </c>
      <c r="F1290" s="37">
        <v>260</v>
      </c>
      <c r="G1290" s="37">
        <v>0.26</v>
      </c>
      <c r="H1290" s="37">
        <v>40</v>
      </c>
      <c r="I1290" s="37">
        <v>122</v>
      </c>
      <c r="J1290" s="37">
        <v>128</v>
      </c>
      <c r="K1290" s="37">
        <v>146</v>
      </c>
      <c r="L1290" s="37">
        <v>56</v>
      </c>
      <c r="M1290" s="37">
        <v>2</v>
      </c>
      <c r="N1290" s="4"/>
      <c r="O1290" s="46"/>
      <c r="P1290" s="47"/>
    </row>
    <row r="1291" spans="1:16">
      <c r="A1291" s="45" t="s">
        <v>175</v>
      </c>
      <c r="B1291" s="37">
        <v>50</v>
      </c>
      <c r="C1291" s="37"/>
      <c r="D1291" s="37"/>
      <c r="E1291" s="37"/>
      <c r="F1291" s="37"/>
      <c r="G1291" s="37"/>
      <c r="H1291" s="37"/>
      <c r="I1291" s="37"/>
      <c r="J1291" s="37"/>
      <c r="K1291" s="37"/>
      <c r="L1291" s="37"/>
      <c r="M1291" s="37"/>
      <c r="N1291" s="4">
        <v>2</v>
      </c>
      <c r="O1291" s="46">
        <v>47.87</v>
      </c>
      <c r="P1291" s="47">
        <f t="shared" ref="P1291:P1297" si="48">O1291*N1291</f>
        <v>95.74</v>
      </c>
    </row>
    <row r="1292" spans="1:16">
      <c r="A1292" s="45" t="s">
        <v>135</v>
      </c>
      <c r="B1292" s="37">
        <v>100</v>
      </c>
      <c r="C1292" s="37"/>
      <c r="D1292" s="37"/>
      <c r="E1292" s="37"/>
      <c r="F1292" s="37"/>
      <c r="G1292" s="37"/>
      <c r="H1292" s="37"/>
      <c r="I1292" s="37"/>
      <c r="J1292" s="37"/>
      <c r="K1292" s="37"/>
      <c r="L1292" s="37"/>
      <c r="M1292" s="37"/>
      <c r="N1292" s="4">
        <v>5.3</v>
      </c>
      <c r="O1292" s="46">
        <v>310</v>
      </c>
      <c r="P1292" s="47">
        <f t="shared" si="48"/>
        <v>1643</v>
      </c>
    </row>
    <row r="1293" spans="1:16">
      <c r="A1293" s="44" t="s">
        <v>34</v>
      </c>
      <c r="B1293" s="31">
        <v>30</v>
      </c>
      <c r="C1293" s="37">
        <v>0.6</v>
      </c>
      <c r="D1293" s="37"/>
      <c r="E1293" s="37">
        <v>15.5</v>
      </c>
      <c r="F1293" s="37"/>
      <c r="G1293" s="37">
        <v>0.04</v>
      </c>
      <c r="H1293" s="37"/>
      <c r="I1293" s="37">
        <v>0.24</v>
      </c>
      <c r="J1293" s="37">
        <v>0.8</v>
      </c>
      <c r="K1293" s="37">
        <v>24</v>
      </c>
      <c r="L1293" s="37"/>
      <c r="M1293" s="37">
        <v>22</v>
      </c>
      <c r="N1293" s="5"/>
      <c r="O1293" s="5"/>
      <c r="P1293" s="47">
        <f t="shared" si="48"/>
        <v>0</v>
      </c>
    </row>
    <row r="1294" spans="1:16">
      <c r="A1294" s="45" t="s">
        <v>34</v>
      </c>
      <c r="B1294" s="5"/>
      <c r="C1294" s="5"/>
      <c r="D1294" s="5"/>
      <c r="E1294" s="5"/>
      <c r="F1294" s="5"/>
      <c r="G1294" s="5"/>
      <c r="H1294" s="5"/>
      <c r="I1294" s="5"/>
      <c r="J1294" s="5"/>
      <c r="K1294" s="5"/>
      <c r="L1294" s="5"/>
      <c r="M1294" s="5"/>
      <c r="N1294" s="4">
        <v>2</v>
      </c>
      <c r="O1294" s="61">
        <v>26</v>
      </c>
      <c r="P1294" s="47">
        <f t="shared" si="48"/>
        <v>52</v>
      </c>
    </row>
    <row r="1295" spans="1:16">
      <c r="A1295" s="44" t="s">
        <v>108</v>
      </c>
      <c r="B1295" s="37">
        <v>200</v>
      </c>
      <c r="C1295" s="37">
        <v>0.6</v>
      </c>
      <c r="D1295" s="37"/>
      <c r="E1295" s="37">
        <v>30.1</v>
      </c>
      <c r="F1295" s="37">
        <v>130</v>
      </c>
      <c r="G1295" s="37">
        <v>0.04</v>
      </c>
      <c r="H1295" s="37"/>
      <c r="I1295" s="37">
        <v>0.05</v>
      </c>
      <c r="J1295" s="37">
        <v>135</v>
      </c>
      <c r="K1295" s="37">
        <v>46</v>
      </c>
      <c r="L1295" s="37"/>
      <c r="M1295" s="37">
        <v>0.5</v>
      </c>
      <c r="N1295" s="40"/>
      <c r="O1295" s="40"/>
      <c r="P1295" s="47">
        <f t="shared" si="48"/>
        <v>0</v>
      </c>
    </row>
    <row r="1296" spans="1:16">
      <c r="A1296" s="45" t="s">
        <v>49</v>
      </c>
      <c r="B1296" s="5">
        <v>1.5</v>
      </c>
      <c r="C1296" s="5"/>
      <c r="D1296" s="5"/>
      <c r="E1296" s="5"/>
      <c r="F1296" s="5"/>
      <c r="G1296" s="5"/>
      <c r="H1296" s="5"/>
      <c r="I1296" s="5"/>
      <c r="J1296" s="5"/>
      <c r="K1296" s="5"/>
      <c r="L1296" s="5"/>
      <c r="M1296" s="5"/>
      <c r="N1296" s="40"/>
      <c r="O1296" s="40">
        <v>112</v>
      </c>
      <c r="P1296" s="47">
        <f t="shared" si="48"/>
        <v>0</v>
      </c>
    </row>
    <row r="1297" spans="1:16">
      <c r="A1297" s="45" t="s">
        <v>31</v>
      </c>
      <c r="B1297" s="5">
        <v>20</v>
      </c>
      <c r="C1297" s="5"/>
      <c r="D1297" s="5"/>
      <c r="E1297" s="5"/>
      <c r="F1297" s="5"/>
      <c r="G1297" s="5"/>
      <c r="H1297" s="5"/>
      <c r="I1297" s="5"/>
      <c r="J1297" s="5"/>
      <c r="K1297" s="5"/>
      <c r="L1297" s="5"/>
      <c r="M1297" s="5"/>
      <c r="N1297" s="40">
        <v>1</v>
      </c>
      <c r="O1297" s="40">
        <v>85</v>
      </c>
      <c r="P1297" s="47">
        <f t="shared" si="48"/>
        <v>85</v>
      </c>
    </row>
    <row r="1298" spans="1:16">
      <c r="C1298" t="s">
        <v>374</v>
      </c>
      <c r="I1298" t="s">
        <v>99</v>
      </c>
      <c r="N1298" s="30"/>
      <c r="O1298" s="30"/>
      <c r="P1298" s="101">
        <f>SUM(P1291:P1297)</f>
        <v>1875.74</v>
      </c>
    </row>
    <row r="1299" spans="1:16">
      <c r="C1299" s="48" t="s">
        <v>100</v>
      </c>
      <c r="D1299" s="48"/>
      <c r="E1299" s="51"/>
      <c r="F1299" s="48"/>
      <c r="G1299" s="48"/>
      <c r="H1299" s="48"/>
      <c r="I1299" s="48" t="s">
        <v>99</v>
      </c>
      <c r="J1299" s="48"/>
      <c r="M1299" t="s">
        <v>99</v>
      </c>
      <c r="N1299" s="30"/>
      <c r="O1299" s="30"/>
      <c r="P1299" s="14"/>
    </row>
    <row r="1300" spans="1:16" ht="18.75">
      <c r="C1300" s="15"/>
      <c r="F1300" s="16" t="s">
        <v>67</v>
      </c>
      <c r="G1300" s="16"/>
      <c r="H1300" s="17"/>
      <c r="I1300" s="17"/>
      <c r="K1300" s="17"/>
      <c r="P1300" s="19"/>
    </row>
    <row r="1301" spans="1:16" ht="23.25">
      <c r="C1301" s="15"/>
      <c r="D1301" s="15"/>
      <c r="E1301" s="133" t="s">
        <v>376</v>
      </c>
      <c r="F1301" s="16"/>
      <c r="G1301" s="16"/>
      <c r="H1301" s="16" t="s">
        <v>377</v>
      </c>
      <c r="I1301" s="16"/>
      <c r="J1301" s="17"/>
      <c r="K1301" s="21"/>
    </row>
    <row r="1302" spans="1:16" ht="18.75">
      <c r="D1302" s="23" t="s">
        <v>70</v>
      </c>
      <c r="E1302" s="23"/>
      <c r="F1302" s="23"/>
    </row>
    <row r="1303" spans="1:16">
      <c r="A1303" s="53" t="s">
        <v>423</v>
      </c>
      <c r="L1303" s="21"/>
    </row>
    <row r="1304" spans="1:16">
      <c r="A1304" s="24" t="s">
        <v>149</v>
      </c>
      <c r="C1304" s="25"/>
      <c r="D1304" s="28"/>
      <c r="E1304" s="28" t="s">
        <v>5</v>
      </c>
      <c r="F1304" s="27"/>
      <c r="G1304" s="21"/>
      <c r="H1304" s="21"/>
      <c r="I1304" s="21"/>
      <c r="J1304" s="21"/>
      <c r="K1304" s="21"/>
      <c r="L1304" s="21"/>
      <c r="M1304" s="21"/>
      <c r="N1304" s="21"/>
      <c r="O1304" s="21"/>
      <c r="P1304" s="19"/>
    </row>
    <row r="1305" spans="1:16">
      <c r="A1305" s="29" t="s">
        <v>76</v>
      </c>
      <c r="B1305" s="20"/>
      <c r="C1305" s="20"/>
      <c r="D1305" s="27"/>
      <c r="E1305" s="27"/>
      <c r="F1305" s="27"/>
      <c r="G1305" s="21"/>
      <c r="H1305" s="21"/>
      <c r="I1305" s="21"/>
      <c r="J1305" s="21"/>
      <c r="K1305" s="21"/>
      <c r="L1305" s="21"/>
      <c r="M1305" s="21"/>
      <c r="N1305" s="21"/>
      <c r="O1305" s="21"/>
      <c r="P1305" s="19"/>
    </row>
    <row r="1306" spans="1:16">
      <c r="A1306" s="30"/>
      <c r="B1306" s="29"/>
      <c r="C1306" s="29"/>
      <c r="D1306" s="21"/>
      <c r="E1306" s="27"/>
      <c r="F1306" s="27"/>
      <c r="G1306" s="21"/>
      <c r="H1306" s="21"/>
      <c r="I1306" s="21"/>
      <c r="J1306" s="21"/>
      <c r="K1306" s="21"/>
      <c r="L1306" s="145"/>
      <c r="M1306" s="21"/>
      <c r="N1306" s="21"/>
      <c r="O1306">
        <v>214</v>
      </c>
      <c r="P1306" s="19"/>
    </row>
    <row r="1307" spans="1:16">
      <c r="A1307" s="31" t="s">
        <v>77</v>
      </c>
      <c r="B1307" s="33" t="s">
        <v>78</v>
      </c>
      <c r="C1307" s="34"/>
      <c r="D1307" s="34" t="s">
        <v>79</v>
      </c>
      <c r="E1307" s="34"/>
      <c r="F1307" s="34" t="s">
        <v>80</v>
      </c>
      <c r="G1307" s="34" t="s">
        <v>81</v>
      </c>
      <c r="H1307" s="34"/>
      <c r="I1307" s="34"/>
      <c r="J1307" s="34"/>
      <c r="K1307" s="34" t="s">
        <v>82</v>
      </c>
      <c r="M1307" s="34"/>
      <c r="N1307" s="35" t="s">
        <v>83</v>
      </c>
      <c r="O1307" s="36" t="s">
        <v>3</v>
      </c>
      <c r="P1307" s="36" t="s">
        <v>9</v>
      </c>
    </row>
    <row r="1308" spans="1:16">
      <c r="A1308" s="5"/>
      <c r="B1308" s="39" t="s">
        <v>85</v>
      </c>
      <c r="C1308" s="37" t="s">
        <v>86</v>
      </c>
      <c r="D1308" s="37" t="s">
        <v>87</v>
      </c>
      <c r="E1308" s="37" t="s">
        <v>88</v>
      </c>
      <c r="F1308" s="37"/>
      <c r="G1308" s="37" t="s">
        <v>89</v>
      </c>
      <c r="H1308" s="37" t="s">
        <v>90</v>
      </c>
      <c r="I1308" s="37" t="s">
        <v>91</v>
      </c>
      <c r="J1308" s="37" t="s">
        <v>92</v>
      </c>
      <c r="K1308" s="37" t="s">
        <v>93</v>
      </c>
      <c r="L1308" s="37" t="s">
        <v>94</v>
      </c>
      <c r="M1308" s="37" t="s">
        <v>95</v>
      </c>
      <c r="N1308" s="40"/>
      <c r="O1308" s="4"/>
      <c r="P1308" s="40"/>
    </row>
    <row r="1309" spans="1:16">
      <c r="A1309" s="31" t="s">
        <v>424</v>
      </c>
      <c r="B1309" s="37">
        <v>250</v>
      </c>
      <c r="C1309" s="37">
        <v>1.2</v>
      </c>
      <c r="D1309" s="37">
        <v>4</v>
      </c>
      <c r="E1309" s="37">
        <v>2.7</v>
      </c>
      <c r="F1309" s="37">
        <v>260</v>
      </c>
      <c r="G1309" s="37">
        <v>0.26</v>
      </c>
      <c r="H1309" s="37">
        <v>40</v>
      </c>
      <c r="I1309" s="37">
        <v>122</v>
      </c>
      <c r="J1309" s="37">
        <v>128</v>
      </c>
      <c r="K1309" s="37">
        <v>146</v>
      </c>
      <c r="L1309" s="37">
        <v>56</v>
      </c>
      <c r="M1309" s="37">
        <v>2</v>
      </c>
      <c r="N1309" s="4"/>
      <c r="O1309" s="46"/>
      <c r="P1309" s="47"/>
    </row>
    <row r="1310" spans="1:16">
      <c r="A1310" s="45" t="s">
        <v>16</v>
      </c>
      <c r="B1310" s="37">
        <v>50</v>
      </c>
      <c r="C1310" s="37"/>
      <c r="D1310" s="37"/>
      <c r="E1310" s="37"/>
      <c r="F1310" s="37"/>
      <c r="G1310" s="37"/>
      <c r="H1310" s="37"/>
      <c r="I1310" s="37"/>
      <c r="J1310" s="37"/>
      <c r="K1310" s="37"/>
      <c r="L1310" s="37"/>
      <c r="M1310" s="37"/>
      <c r="N1310" s="4">
        <v>10.7</v>
      </c>
      <c r="O1310" s="46">
        <v>112.63</v>
      </c>
      <c r="P1310" s="47">
        <f t="shared" ref="P1310:P1327" si="49">O1310*N1310</f>
        <v>1205.1409999999998</v>
      </c>
    </row>
    <row r="1311" spans="1:16">
      <c r="A1311" s="45" t="s">
        <v>10</v>
      </c>
      <c r="B1311" s="37">
        <v>1</v>
      </c>
      <c r="C1311" s="37"/>
      <c r="D1311" s="37"/>
      <c r="E1311" s="37"/>
      <c r="F1311" s="37"/>
      <c r="G1311" s="37"/>
      <c r="H1311" s="37"/>
      <c r="I1311" s="37"/>
      <c r="J1311" s="37"/>
      <c r="K1311" s="37"/>
      <c r="L1311" s="37"/>
      <c r="M1311" s="37"/>
      <c r="N1311" s="5">
        <v>1</v>
      </c>
      <c r="O1311" s="5">
        <v>78.5</v>
      </c>
      <c r="P1311" s="47">
        <f t="shared" si="49"/>
        <v>78.5</v>
      </c>
    </row>
    <row r="1312" spans="1:16">
      <c r="A1312" s="45" t="s">
        <v>58</v>
      </c>
      <c r="B1312" s="37">
        <v>10</v>
      </c>
      <c r="C1312" s="37"/>
      <c r="D1312" s="37"/>
      <c r="E1312" s="37"/>
      <c r="F1312" s="37"/>
      <c r="G1312" s="37"/>
      <c r="H1312" s="37"/>
      <c r="I1312" s="37"/>
      <c r="J1312" s="37"/>
      <c r="K1312" s="37"/>
      <c r="L1312" s="37"/>
      <c r="M1312" s="37"/>
      <c r="N1312" s="4">
        <v>2.1</v>
      </c>
      <c r="O1312" s="46">
        <v>27</v>
      </c>
      <c r="P1312" s="47">
        <f t="shared" si="49"/>
        <v>56.7</v>
      </c>
    </row>
    <row r="1313" spans="1:17">
      <c r="A1313" s="45" t="s">
        <v>138</v>
      </c>
      <c r="B1313" s="37">
        <v>100</v>
      </c>
      <c r="C1313" s="37"/>
      <c r="D1313" s="37"/>
      <c r="E1313" s="37"/>
      <c r="F1313" s="37"/>
      <c r="G1313" s="37"/>
      <c r="H1313" s="37"/>
      <c r="I1313" s="37"/>
      <c r="J1313" s="37"/>
      <c r="K1313" s="37"/>
      <c r="L1313" s="37"/>
      <c r="M1313" s="37"/>
      <c r="N1313" s="4">
        <v>24.8</v>
      </c>
      <c r="O1313" s="46">
        <v>409.5</v>
      </c>
      <c r="P1313" s="47">
        <f t="shared" si="49"/>
        <v>10155.6</v>
      </c>
    </row>
    <row r="1314" spans="1:17">
      <c r="A1314" s="45" t="s">
        <v>419</v>
      </c>
      <c r="B1314" s="37">
        <v>1</v>
      </c>
      <c r="C1314" s="37"/>
      <c r="D1314" s="37"/>
      <c r="E1314" s="37"/>
      <c r="F1314" s="37"/>
      <c r="G1314" s="37"/>
      <c r="H1314" s="37"/>
      <c r="I1314" s="37"/>
      <c r="J1314" s="37"/>
      <c r="K1314" s="37"/>
      <c r="L1314" s="37"/>
      <c r="M1314" s="37"/>
      <c r="N1314" s="4">
        <v>1</v>
      </c>
      <c r="O1314" s="46">
        <v>55.5</v>
      </c>
      <c r="P1314" s="47">
        <f t="shared" si="49"/>
        <v>55.5</v>
      </c>
    </row>
    <row r="1315" spans="1:17">
      <c r="A1315" s="45" t="s">
        <v>12</v>
      </c>
      <c r="B1315" s="37"/>
      <c r="C1315" s="37"/>
      <c r="D1315" s="37"/>
      <c r="E1315" s="37"/>
      <c r="F1315" s="37"/>
      <c r="G1315" s="37"/>
      <c r="H1315" s="37"/>
      <c r="I1315" s="37"/>
      <c r="J1315" s="37"/>
      <c r="K1315" s="37"/>
      <c r="L1315" s="37"/>
      <c r="M1315" s="37"/>
      <c r="N1315" s="4">
        <v>1.5</v>
      </c>
      <c r="O1315" s="46">
        <v>30</v>
      </c>
      <c r="P1315" s="47">
        <f t="shared" si="49"/>
        <v>45</v>
      </c>
    </row>
    <row r="1316" spans="1:17">
      <c r="A1316" s="45" t="s">
        <v>13</v>
      </c>
      <c r="B1316" s="37"/>
      <c r="C1316" s="37"/>
      <c r="D1316" s="37"/>
      <c r="E1316" s="37"/>
      <c r="F1316" s="37"/>
      <c r="G1316" s="37"/>
      <c r="H1316" s="37"/>
      <c r="I1316" s="37"/>
      <c r="J1316" s="37"/>
      <c r="K1316" s="37"/>
      <c r="L1316" s="37"/>
      <c r="M1316" s="37"/>
      <c r="N1316" s="4">
        <v>2</v>
      </c>
      <c r="O1316" s="46">
        <v>116.94</v>
      </c>
      <c r="P1316" s="47">
        <f t="shared" si="49"/>
        <v>233.88</v>
      </c>
    </row>
    <row r="1317" spans="1:17">
      <c r="A1317" s="45" t="s">
        <v>14</v>
      </c>
      <c r="B1317" s="37"/>
      <c r="C1317" s="37"/>
      <c r="D1317" s="37"/>
      <c r="E1317" s="37"/>
      <c r="F1317" s="37"/>
      <c r="G1317" s="37"/>
      <c r="H1317" s="37"/>
      <c r="I1317" s="37"/>
      <c r="J1317" s="37"/>
      <c r="K1317" s="37"/>
      <c r="L1317" s="37"/>
      <c r="M1317" s="37"/>
      <c r="N1317" s="4">
        <v>2</v>
      </c>
      <c r="O1317" s="46">
        <v>100</v>
      </c>
      <c r="P1317" s="47">
        <f t="shared" si="49"/>
        <v>200</v>
      </c>
    </row>
    <row r="1318" spans="1:17">
      <c r="A1318" s="45" t="s">
        <v>425</v>
      </c>
      <c r="B1318" s="37"/>
      <c r="C1318" s="37"/>
      <c r="D1318" s="37"/>
      <c r="E1318" s="37"/>
      <c r="F1318" s="37"/>
      <c r="G1318" s="37"/>
      <c r="H1318" s="37"/>
      <c r="I1318" s="37"/>
      <c r="J1318" s="37"/>
      <c r="K1318" s="37"/>
      <c r="L1318" s="37"/>
      <c r="M1318" s="37"/>
      <c r="N1318" s="4"/>
      <c r="O1318" s="46"/>
      <c r="P1318" s="47">
        <f t="shared" si="49"/>
        <v>0</v>
      </c>
    </row>
    <row r="1319" spans="1:17">
      <c r="A1319" s="45" t="s">
        <v>133</v>
      </c>
      <c r="B1319" s="37"/>
      <c r="C1319" s="37"/>
      <c r="D1319" s="37"/>
      <c r="E1319" s="37"/>
      <c r="F1319" s="37"/>
      <c r="G1319" s="37"/>
      <c r="H1319" s="37"/>
      <c r="I1319" s="37"/>
      <c r="J1319" s="37"/>
      <c r="K1319" s="37"/>
      <c r="L1319" s="37"/>
      <c r="M1319" s="37"/>
      <c r="N1319" s="4">
        <v>266</v>
      </c>
      <c r="O1319" s="46">
        <v>10.1</v>
      </c>
      <c r="P1319" s="47">
        <f t="shared" si="49"/>
        <v>2686.6</v>
      </c>
      <c r="Q1319">
        <f>P1319/O1306</f>
        <v>12.554205607476636</v>
      </c>
    </row>
    <row r="1320" spans="1:17">
      <c r="A1320" s="44" t="s">
        <v>34</v>
      </c>
      <c r="B1320" s="31">
        <v>30</v>
      </c>
      <c r="C1320" s="37">
        <v>0.6</v>
      </c>
      <c r="D1320" s="37"/>
      <c r="E1320" s="37">
        <v>15.5</v>
      </c>
      <c r="F1320" s="37"/>
      <c r="G1320" s="37">
        <v>0.04</v>
      </c>
      <c r="H1320" s="37"/>
      <c r="I1320" s="37">
        <v>0.24</v>
      </c>
      <c r="J1320" s="37">
        <v>0.8</v>
      </c>
      <c r="K1320" s="37">
        <v>24</v>
      </c>
      <c r="L1320" s="37"/>
      <c r="M1320" s="37">
        <v>22</v>
      </c>
      <c r="N1320" s="5"/>
      <c r="O1320" s="5"/>
      <c r="P1320" s="47">
        <f t="shared" si="49"/>
        <v>0</v>
      </c>
    </row>
    <row r="1321" spans="1:17">
      <c r="A1321" s="45" t="s">
        <v>34</v>
      </c>
      <c r="B1321" s="5"/>
      <c r="C1321" s="5"/>
      <c r="D1321" s="5"/>
      <c r="E1321" s="5"/>
      <c r="F1321" s="5"/>
      <c r="G1321" s="5"/>
      <c r="H1321" s="5"/>
      <c r="I1321" s="5"/>
      <c r="J1321" s="5"/>
      <c r="K1321" s="5"/>
      <c r="L1321" s="5"/>
      <c r="M1321" s="5"/>
      <c r="N1321" s="4">
        <v>17</v>
      </c>
      <c r="O1321" s="61">
        <v>26</v>
      </c>
      <c r="P1321" s="47">
        <f t="shared" si="49"/>
        <v>442</v>
      </c>
    </row>
    <row r="1322" spans="1:17">
      <c r="A1322" s="44" t="s">
        <v>117</v>
      </c>
      <c r="B1322" s="37">
        <v>200</v>
      </c>
      <c r="C1322" s="37">
        <v>0.6</v>
      </c>
      <c r="D1322" s="37"/>
      <c r="E1322" s="37">
        <v>30.1</v>
      </c>
      <c r="F1322" s="37">
        <v>130</v>
      </c>
      <c r="G1322" s="37">
        <v>0.04</v>
      </c>
      <c r="H1322" s="37"/>
      <c r="I1322" s="37">
        <v>0.05</v>
      </c>
      <c r="J1322" s="37">
        <v>135</v>
      </c>
      <c r="K1322" s="37">
        <v>46</v>
      </c>
      <c r="L1322" s="37"/>
      <c r="M1322" s="37">
        <v>0.5</v>
      </c>
      <c r="N1322" s="40"/>
      <c r="O1322" s="40"/>
      <c r="P1322" s="47">
        <f t="shared" si="49"/>
        <v>0</v>
      </c>
    </row>
    <row r="1323" spans="1:17">
      <c r="A1323" s="45" t="s">
        <v>49</v>
      </c>
      <c r="B1323" s="5">
        <v>1.5</v>
      </c>
      <c r="C1323" s="5"/>
      <c r="D1323" s="5"/>
      <c r="E1323" s="5"/>
      <c r="F1323" s="5"/>
      <c r="G1323" s="5"/>
      <c r="H1323" s="5"/>
      <c r="I1323" s="5"/>
      <c r="J1323" s="5"/>
      <c r="K1323" s="5"/>
      <c r="L1323" s="5"/>
      <c r="M1323" s="5"/>
      <c r="N1323" s="40">
        <v>1</v>
      </c>
      <c r="O1323" s="40">
        <v>387</v>
      </c>
      <c r="P1323" s="47">
        <f t="shared" si="49"/>
        <v>387</v>
      </c>
    </row>
    <row r="1324" spans="1:17">
      <c r="A1324" s="45" t="s">
        <v>15</v>
      </c>
      <c r="B1324" s="5">
        <v>15</v>
      </c>
      <c r="C1324" s="5"/>
      <c r="D1324" s="5"/>
      <c r="E1324" s="5"/>
      <c r="F1324" s="5"/>
      <c r="G1324" s="5"/>
      <c r="H1324" s="5"/>
      <c r="I1324" s="5"/>
      <c r="J1324" s="5"/>
      <c r="K1324" s="5"/>
      <c r="L1324" s="5"/>
      <c r="M1324" s="5"/>
      <c r="N1324" s="40">
        <v>3.2</v>
      </c>
      <c r="O1324" s="40">
        <v>70</v>
      </c>
      <c r="P1324" s="47">
        <f t="shared" si="49"/>
        <v>224</v>
      </c>
    </row>
    <row r="1325" spans="1:17">
      <c r="A1325" s="45" t="s">
        <v>97</v>
      </c>
      <c r="B1325" s="5"/>
      <c r="C1325" s="5"/>
      <c r="D1325" s="5"/>
      <c r="E1325" s="5"/>
      <c r="F1325" s="5"/>
      <c r="G1325" s="5"/>
      <c r="H1325" s="5"/>
      <c r="I1325" s="5"/>
      <c r="J1325" s="5"/>
      <c r="K1325" s="5"/>
      <c r="L1325" s="5"/>
      <c r="M1325" s="5"/>
      <c r="N1325" s="40">
        <v>38.6</v>
      </c>
      <c r="O1325" s="40">
        <v>160</v>
      </c>
      <c r="P1325" s="47">
        <f t="shared" si="49"/>
        <v>6176</v>
      </c>
    </row>
    <row r="1326" spans="1:17">
      <c r="A1326" s="45" t="s">
        <v>361</v>
      </c>
      <c r="B1326" s="5"/>
      <c r="C1326" s="5"/>
      <c r="D1326" s="5"/>
      <c r="E1326" s="5"/>
      <c r="F1326" s="5"/>
      <c r="G1326" s="5"/>
      <c r="H1326" s="5"/>
      <c r="I1326" s="5"/>
      <c r="J1326" s="5"/>
      <c r="K1326" s="5"/>
      <c r="L1326" s="5"/>
      <c r="M1326" s="5"/>
      <c r="N1326" s="40">
        <v>220</v>
      </c>
      <c r="O1326" s="40">
        <v>35</v>
      </c>
      <c r="P1326" s="47">
        <f t="shared" si="49"/>
        <v>7700</v>
      </c>
    </row>
    <row r="1327" spans="1:17">
      <c r="A1327" s="45" t="s">
        <v>408</v>
      </c>
      <c r="B1327" s="5"/>
      <c r="C1327" s="5"/>
      <c r="D1327" s="5"/>
      <c r="E1327" s="5"/>
      <c r="F1327" s="5"/>
      <c r="G1327" s="5"/>
      <c r="H1327" s="5"/>
      <c r="I1327" s="5"/>
      <c r="J1327" s="5"/>
      <c r="K1327" s="5"/>
      <c r="L1327" s="5"/>
      <c r="M1327" s="5"/>
      <c r="N1327" s="40">
        <v>27.5</v>
      </c>
      <c r="O1327" s="40">
        <v>450</v>
      </c>
      <c r="P1327" s="47">
        <f t="shared" si="49"/>
        <v>12375</v>
      </c>
    </row>
    <row r="1328" spans="1:17">
      <c r="C1328" t="s">
        <v>374</v>
      </c>
      <c r="I1328" t="s">
        <v>99</v>
      </c>
      <c r="N1328" s="30"/>
      <c r="O1328" s="30"/>
      <c r="P1328" s="101">
        <f>SUM(P1310:P1327)</f>
        <v>42020.921000000002</v>
      </c>
    </row>
    <row r="1329" spans="1:16">
      <c r="C1329" s="48" t="s">
        <v>100</v>
      </c>
      <c r="D1329" s="48"/>
      <c r="E1329" s="51"/>
      <c r="F1329" s="48"/>
      <c r="G1329" s="48"/>
      <c r="H1329" s="48"/>
      <c r="I1329" s="48" t="s">
        <v>99</v>
      </c>
      <c r="J1329" s="48"/>
      <c r="M1329" t="s">
        <v>99</v>
      </c>
      <c r="N1329" s="30"/>
      <c r="O1329" s="30"/>
      <c r="P1329" s="50">
        <f>P1328/O1306</f>
        <v>196.35944392523365</v>
      </c>
    </row>
    <row r="1330" spans="1:16">
      <c r="P1330" s="68"/>
    </row>
    <row r="1331" spans="1:16" ht="18.75">
      <c r="C1331" s="15"/>
      <c r="F1331" s="16" t="s">
        <v>67</v>
      </c>
      <c r="G1331" s="16"/>
      <c r="H1331" s="17"/>
      <c r="I1331" s="17"/>
      <c r="K1331" s="17"/>
      <c r="P1331" s="19"/>
    </row>
    <row r="1332" spans="1:16" ht="23.25">
      <c r="C1332" s="15"/>
      <c r="D1332" s="15"/>
      <c r="E1332" s="133" t="s">
        <v>376</v>
      </c>
      <c r="F1332" s="16"/>
      <c r="G1332" s="16"/>
      <c r="H1332" s="16" t="s">
        <v>377</v>
      </c>
      <c r="I1332" s="16"/>
      <c r="J1332" s="17"/>
      <c r="K1332" s="21"/>
    </row>
    <row r="1333" spans="1:16" ht="18.75">
      <c r="D1333" s="23" t="s">
        <v>70</v>
      </c>
      <c r="E1333" s="23"/>
      <c r="F1333" s="23"/>
    </row>
    <row r="1334" spans="1:16">
      <c r="A1334" s="53" t="s">
        <v>423</v>
      </c>
      <c r="L1334" s="21"/>
    </row>
    <row r="1335" spans="1:16">
      <c r="A1335" s="24" t="s">
        <v>149</v>
      </c>
      <c r="C1335" s="25"/>
      <c r="D1335" s="28"/>
      <c r="E1335" s="28" t="s">
        <v>6</v>
      </c>
      <c r="F1335" s="27"/>
      <c r="G1335" s="21"/>
      <c r="H1335" s="21"/>
      <c r="I1335" s="21"/>
      <c r="J1335" s="21"/>
      <c r="K1335" s="21"/>
      <c r="L1335" s="21"/>
      <c r="M1335" s="21"/>
      <c r="N1335" s="21"/>
      <c r="O1335" s="21"/>
      <c r="P1335" s="19"/>
    </row>
    <row r="1336" spans="1:16">
      <c r="A1336" s="29" t="s">
        <v>76</v>
      </c>
      <c r="B1336" s="20"/>
      <c r="C1336" s="20"/>
      <c r="D1336" s="27"/>
      <c r="E1336" s="27"/>
      <c r="F1336" s="27"/>
      <c r="G1336" s="21"/>
      <c r="H1336" s="21"/>
      <c r="I1336" s="21"/>
      <c r="J1336" s="21"/>
      <c r="K1336" s="21"/>
      <c r="L1336" s="21"/>
      <c r="M1336" s="21"/>
      <c r="N1336" s="21"/>
      <c r="O1336" s="21"/>
      <c r="P1336" s="19"/>
    </row>
    <row r="1337" spans="1:16">
      <c r="A1337" s="30"/>
      <c r="B1337" s="29"/>
      <c r="C1337" s="29"/>
      <c r="D1337" s="21"/>
      <c r="E1337" s="27"/>
      <c r="F1337" s="27"/>
      <c r="G1337" s="21"/>
      <c r="H1337" s="21"/>
      <c r="I1337" s="21"/>
      <c r="J1337" s="21"/>
      <c r="K1337" s="21"/>
      <c r="L1337" s="145"/>
      <c r="M1337" s="21"/>
      <c r="N1337" s="21"/>
      <c r="O1337">
        <v>152</v>
      </c>
      <c r="P1337" s="19"/>
    </row>
    <row r="1338" spans="1:16">
      <c r="A1338" s="31" t="s">
        <v>77</v>
      </c>
      <c r="B1338" s="33" t="s">
        <v>78</v>
      </c>
      <c r="C1338" s="34"/>
      <c r="D1338" s="34" t="s">
        <v>79</v>
      </c>
      <c r="E1338" s="34"/>
      <c r="F1338" s="34" t="s">
        <v>80</v>
      </c>
      <c r="G1338" s="34" t="s">
        <v>81</v>
      </c>
      <c r="H1338" s="34"/>
      <c r="I1338" s="34"/>
      <c r="J1338" s="34"/>
      <c r="K1338" s="34" t="s">
        <v>82</v>
      </c>
      <c r="M1338" s="34"/>
      <c r="N1338" s="35" t="s">
        <v>83</v>
      </c>
      <c r="O1338" s="36" t="s">
        <v>3</v>
      </c>
      <c r="P1338" s="36" t="s">
        <v>9</v>
      </c>
    </row>
    <row r="1339" spans="1:16">
      <c r="A1339" s="5"/>
      <c r="B1339" s="39" t="s">
        <v>85</v>
      </c>
      <c r="C1339" s="37" t="s">
        <v>86</v>
      </c>
      <c r="D1339" s="37" t="s">
        <v>87</v>
      </c>
      <c r="E1339" s="37" t="s">
        <v>88</v>
      </c>
      <c r="F1339" s="37"/>
      <c r="G1339" s="37" t="s">
        <v>89</v>
      </c>
      <c r="H1339" s="37" t="s">
        <v>90</v>
      </c>
      <c r="I1339" s="37" t="s">
        <v>91</v>
      </c>
      <c r="J1339" s="37" t="s">
        <v>92</v>
      </c>
      <c r="K1339" s="37" t="s">
        <v>93</v>
      </c>
      <c r="L1339" s="37" t="s">
        <v>94</v>
      </c>
      <c r="M1339" s="37" t="s">
        <v>95</v>
      </c>
      <c r="N1339" s="40"/>
      <c r="O1339" s="4"/>
      <c r="P1339" s="40"/>
    </row>
    <row r="1340" spans="1:16">
      <c r="A1340" s="31" t="s">
        <v>424</v>
      </c>
      <c r="B1340" s="37">
        <v>250</v>
      </c>
      <c r="C1340" s="37">
        <v>1.2</v>
      </c>
      <c r="D1340" s="37">
        <v>4</v>
      </c>
      <c r="E1340" s="37">
        <v>2.7</v>
      </c>
      <c r="F1340" s="37">
        <v>260</v>
      </c>
      <c r="G1340" s="37">
        <v>0.26</v>
      </c>
      <c r="H1340" s="37">
        <v>40</v>
      </c>
      <c r="I1340" s="37">
        <v>122</v>
      </c>
      <c r="J1340" s="37">
        <v>128</v>
      </c>
      <c r="K1340" s="37">
        <v>146</v>
      </c>
      <c r="L1340" s="37">
        <v>56</v>
      </c>
      <c r="M1340" s="37">
        <v>2</v>
      </c>
      <c r="N1340" s="4"/>
      <c r="O1340" s="46"/>
      <c r="P1340" s="47"/>
    </row>
    <row r="1341" spans="1:16">
      <c r="A1341" s="45" t="s">
        <v>16</v>
      </c>
      <c r="B1341" s="37">
        <v>50</v>
      </c>
      <c r="C1341" s="37"/>
      <c r="D1341" s="37"/>
      <c r="E1341" s="37"/>
      <c r="F1341" s="37"/>
      <c r="G1341" s="37"/>
      <c r="H1341" s="37"/>
      <c r="I1341" s="37"/>
      <c r="J1341" s="37"/>
      <c r="K1341" s="37"/>
      <c r="L1341" s="37"/>
      <c r="M1341" s="37"/>
      <c r="N1341" s="4">
        <v>5.6</v>
      </c>
      <c r="O1341" s="46">
        <v>112.63</v>
      </c>
      <c r="P1341" s="47">
        <f t="shared" ref="P1341:P1354" si="50">O1341*N1341</f>
        <v>630.72799999999995</v>
      </c>
    </row>
    <row r="1342" spans="1:16">
      <c r="A1342" s="45" t="s">
        <v>10</v>
      </c>
      <c r="B1342" s="37">
        <v>1</v>
      </c>
      <c r="C1342" s="37"/>
      <c r="D1342" s="37"/>
      <c r="E1342" s="37"/>
      <c r="F1342" s="37"/>
      <c r="G1342" s="37"/>
      <c r="H1342" s="37"/>
      <c r="I1342" s="37"/>
      <c r="J1342" s="37"/>
      <c r="K1342" s="37"/>
      <c r="L1342" s="37"/>
      <c r="M1342" s="37"/>
      <c r="N1342" s="5">
        <v>1</v>
      </c>
      <c r="O1342" s="5">
        <v>78.5</v>
      </c>
      <c r="P1342" s="47">
        <f t="shared" si="50"/>
        <v>78.5</v>
      </c>
    </row>
    <row r="1343" spans="1:16">
      <c r="A1343" s="45" t="s">
        <v>58</v>
      </c>
      <c r="B1343" s="37">
        <v>10</v>
      </c>
      <c r="C1343" s="37"/>
      <c r="D1343" s="37"/>
      <c r="E1343" s="37"/>
      <c r="F1343" s="37"/>
      <c r="G1343" s="37"/>
      <c r="H1343" s="37"/>
      <c r="I1343" s="37"/>
      <c r="J1343" s="37"/>
      <c r="K1343" s="37"/>
      <c r="L1343" s="37"/>
      <c r="M1343" s="37"/>
      <c r="N1343" s="4">
        <v>1.1599999999999999</v>
      </c>
      <c r="O1343" s="46">
        <v>27</v>
      </c>
      <c r="P1343" s="47">
        <f t="shared" si="50"/>
        <v>31.319999999999997</v>
      </c>
    </row>
    <row r="1344" spans="1:16">
      <c r="A1344" s="45" t="s">
        <v>138</v>
      </c>
      <c r="B1344" s="37">
        <v>100</v>
      </c>
      <c r="C1344" s="37"/>
      <c r="D1344" s="37"/>
      <c r="E1344" s="37"/>
      <c r="F1344" s="37"/>
      <c r="G1344" s="37"/>
      <c r="H1344" s="37"/>
      <c r="I1344" s="37"/>
      <c r="J1344" s="37"/>
      <c r="K1344" s="37"/>
      <c r="L1344" s="37"/>
      <c r="M1344" s="37"/>
      <c r="N1344" s="4">
        <v>13.1</v>
      </c>
      <c r="O1344" s="46">
        <v>409.5</v>
      </c>
      <c r="P1344" s="47">
        <f t="shared" si="50"/>
        <v>5364.45</v>
      </c>
    </row>
    <row r="1345" spans="1:16">
      <c r="A1345" s="45" t="s">
        <v>16</v>
      </c>
      <c r="B1345" s="37">
        <v>50</v>
      </c>
      <c r="C1345" s="37"/>
      <c r="D1345" s="37"/>
      <c r="E1345" s="37"/>
      <c r="F1345" s="37"/>
      <c r="G1345" s="37"/>
      <c r="H1345" s="37"/>
      <c r="I1345" s="37"/>
      <c r="J1345" s="37"/>
      <c r="K1345" s="37"/>
      <c r="L1345" s="37"/>
      <c r="M1345" s="37"/>
      <c r="N1345" s="4">
        <v>2</v>
      </c>
      <c r="O1345" s="46">
        <v>134.5</v>
      </c>
      <c r="P1345" s="47">
        <f t="shared" si="50"/>
        <v>269</v>
      </c>
    </row>
    <row r="1346" spans="1:16">
      <c r="A1346" s="45" t="s">
        <v>419</v>
      </c>
      <c r="B1346" s="37">
        <v>1</v>
      </c>
      <c r="C1346" s="37"/>
      <c r="D1346" s="37"/>
      <c r="E1346" s="37"/>
      <c r="F1346" s="37"/>
      <c r="G1346" s="37"/>
      <c r="H1346" s="37"/>
      <c r="I1346" s="37"/>
      <c r="J1346" s="37"/>
      <c r="K1346" s="37"/>
      <c r="L1346" s="37"/>
      <c r="M1346" s="37"/>
      <c r="N1346" s="4">
        <v>1</v>
      </c>
      <c r="O1346" s="46">
        <v>55.5</v>
      </c>
      <c r="P1346" s="47">
        <f t="shared" si="50"/>
        <v>55.5</v>
      </c>
    </row>
    <row r="1347" spans="1:16">
      <c r="A1347" s="45" t="s">
        <v>12</v>
      </c>
      <c r="B1347" s="37"/>
      <c r="C1347" s="37"/>
      <c r="D1347" s="37"/>
      <c r="E1347" s="37"/>
      <c r="F1347" s="37"/>
      <c r="G1347" s="37"/>
      <c r="H1347" s="37"/>
      <c r="I1347" s="37"/>
      <c r="J1347" s="37"/>
      <c r="K1347" s="37"/>
      <c r="L1347" s="37"/>
      <c r="M1347" s="37"/>
      <c r="N1347" s="4">
        <v>0.32</v>
      </c>
      <c r="O1347" s="46">
        <v>30</v>
      </c>
      <c r="P1347" s="47">
        <f t="shared" si="50"/>
        <v>9.6</v>
      </c>
    </row>
    <row r="1348" spans="1:16">
      <c r="A1348" s="45" t="s">
        <v>13</v>
      </c>
      <c r="B1348" s="37"/>
      <c r="C1348" s="37"/>
      <c r="D1348" s="37"/>
      <c r="E1348" s="37"/>
      <c r="F1348" s="37"/>
      <c r="G1348" s="37"/>
      <c r="H1348" s="37"/>
      <c r="I1348" s="37"/>
      <c r="J1348" s="37"/>
      <c r="K1348" s="37"/>
      <c r="L1348" s="37"/>
      <c r="M1348" s="37"/>
      <c r="N1348" s="4"/>
      <c r="O1348" s="46">
        <v>116.94</v>
      </c>
      <c r="P1348" s="47">
        <f t="shared" si="50"/>
        <v>0</v>
      </c>
    </row>
    <row r="1349" spans="1:16">
      <c r="A1349" s="45" t="s">
        <v>14</v>
      </c>
      <c r="B1349" s="37"/>
      <c r="C1349" s="37"/>
      <c r="D1349" s="37"/>
      <c r="E1349" s="37"/>
      <c r="F1349" s="37"/>
      <c r="G1349" s="37"/>
      <c r="H1349" s="37"/>
      <c r="I1349" s="37"/>
      <c r="J1349" s="37"/>
      <c r="K1349" s="37"/>
      <c r="L1349" s="37"/>
      <c r="M1349" s="37"/>
      <c r="N1349" s="4"/>
      <c r="O1349" s="46">
        <v>100</v>
      </c>
      <c r="P1349" s="47">
        <f t="shared" si="50"/>
        <v>0</v>
      </c>
    </row>
    <row r="1350" spans="1:16">
      <c r="A1350" s="44" t="s">
        <v>34</v>
      </c>
      <c r="B1350" s="31">
        <v>30</v>
      </c>
      <c r="C1350" s="37">
        <v>0.6</v>
      </c>
      <c r="D1350" s="37"/>
      <c r="E1350" s="37">
        <v>15.5</v>
      </c>
      <c r="F1350" s="37"/>
      <c r="G1350" s="37">
        <v>0.04</v>
      </c>
      <c r="H1350" s="37"/>
      <c r="I1350" s="37">
        <v>0.24</v>
      </c>
      <c r="J1350" s="37">
        <v>0.8</v>
      </c>
      <c r="K1350" s="37">
        <v>24</v>
      </c>
      <c r="L1350" s="37"/>
      <c r="M1350" s="37">
        <v>22</v>
      </c>
      <c r="N1350" s="5"/>
      <c r="O1350" s="5"/>
      <c r="P1350" s="47">
        <f t="shared" si="50"/>
        <v>0</v>
      </c>
    </row>
    <row r="1351" spans="1:16">
      <c r="A1351" s="45" t="s">
        <v>34</v>
      </c>
      <c r="B1351" s="5"/>
      <c r="C1351" s="5"/>
      <c r="D1351" s="5"/>
      <c r="E1351" s="5"/>
      <c r="F1351" s="5"/>
      <c r="G1351" s="5"/>
      <c r="H1351" s="5"/>
      <c r="I1351" s="5"/>
      <c r="J1351" s="5"/>
      <c r="K1351" s="5"/>
      <c r="L1351" s="5"/>
      <c r="M1351" s="5"/>
      <c r="N1351" s="4">
        <v>11</v>
      </c>
      <c r="O1351" s="61">
        <v>26</v>
      </c>
      <c r="P1351" s="47">
        <f t="shared" si="50"/>
        <v>286</v>
      </c>
    </row>
    <row r="1352" spans="1:16">
      <c r="A1352" s="44" t="s">
        <v>117</v>
      </c>
      <c r="B1352" s="37">
        <v>200</v>
      </c>
      <c r="C1352" s="37">
        <v>0.6</v>
      </c>
      <c r="D1352" s="37"/>
      <c r="E1352" s="37">
        <v>30.1</v>
      </c>
      <c r="F1352" s="37">
        <v>130</v>
      </c>
      <c r="G1352" s="37">
        <v>0.04</v>
      </c>
      <c r="H1352" s="37"/>
      <c r="I1352" s="37">
        <v>0.05</v>
      </c>
      <c r="J1352" s="37">
        <v>135</v>
      </c>
      <c r="K1352" s="37">
        <v>46</v>
      </c>
      <c r="L1352" s="37"/>
      <c r="M1352" s="37">
        <v>0.5</v>
      </c>
      <c r="N1352" s="40"/>
      <c r="O1352" s="40"/>
      <c r="P1352" s="47">
        <f t="shared" si="50"/>
        <v>0</v>
      </c>
    </row>
    <row r="1353" spans="1:16">
      <c r="A1353" s="45" t="s">
        <v>49</v>
      </c>
      <c r="B1353" s="5">
        <v>1.5</v>
      </c>
      <c r="C1353" s="5"/>
      <c r="D1353" s="5"/>
      <c r="E1353" s="5"/>
      <c r="F1353" s="5"/>
      <c r="G1353" s="5"/>
      <c r="H1353" s="5"/>
      <c r="I1353" s="5"/>
      <c r="J1353" s="5"/>
      <c r="K1353" s="5"/>
      <c r="L1353" s="5"/>
      <c r="M1353" s="5"/>
      <c r="N1353" s="40"/>
      <c r="O1353" s="40">
        <v>387</v>
      </c>
      <c r="P1353" s="47">
        <f t="shared" si="50"/>
        <v>0</v>
      </c>
    </row>
    <row r="1354" spans="1:16">
      <c r="A1354" s="45" t="s">
        <v>15</v>
      </c>
      <c r="B1354" s="5">
        <v>15</v>
      </c>
      <c r="C1354" s="5"/>
      <c r="D1354" s="5"/>
      <c r="E1354" s="5"/>
      <c r="F1354" s="5"/>
      <c r="G1354" s="5"/>
      <c r="H1354" s="5"/>
      <c r="I1354" s="5"/>
      <c r="J1354" s="5"/>
      <c r="K1354" s="5"/>
      <c r="L1354" s="5"/>
      <c r="M1354" s="5"/>
      <c r="N1354" s="40">
        <v>2.2999999999999998</v>
      </c>
      <c r="O1354" s="40">
        <v>70</v>
      </c>
      <c r="P1354" s="47">
        <f t="shared" si="50"/>
        <v>161</v>
      </c>
    </row>
    <row r="1355" spans="1:16">
      <c r="C1355" t="s">
        <v>374</v>
      </c>
      <c r="I1355" t="s">
        <v>99</v>
      </c>
      <c r="N1355" s="30"/>
      <c r="O1355" s="30"/>
      <c r="P1355" s="101">
        <f>SUM(P1341:P1354)</f>
        <v>6886.098</v>
      </c>
    </row>
    <row r="1356" spans="1:16">
      <c r="C1356" s="48" t="s">
        <v>100</v>
      </c>
      <c r="D1356" s="48"/>
      <c r="E1356" s="51"/>
      <c r="F1356" s="48"/>
      <c r="G1356" s="48"/>
      <c r="H1356" s="48"/>
      <c r="I1356" s="48" t="s">
        <v>99</v>
      </c>
      <c r="J1356" s="48"/>
      <c r="M1356" t="s">
        <v>99</v>
      </c>
      <c r="N1356" s="30"/>
      <c r="O1356" s="30"/>
      <c r="P1356" s="14"/>
    </row>
    <row r="1357" spans="1:16" ht="18.75">
      <c r="C1357" s="15"/>
      <c r="F1357" s="16" t="s">
        <v>67</v>
      </c>
      <c r="G1357" s="16"/>
      <c r="H1357" s="17"/>
      <c r="I1357" s="17"/>
      <c r="K1357" s="17"/>
      <c r="P1357" s="19"/>
    </row>
    <row r="1358" spans="1:16" ht="23.25">
      <c r="C1358" s="15"/>
      <c r="D1358" s="15"/>
      <c r="E1358" s="133" t="s">
        <v>376</v>
      </c>
      <c r="F1358" s="16"/>
      <c r="G1358" s="16"/>
      <c r="H1358" s="16" t="s">
        <v>377</v>
      </c>
      <c r="I1358" s="16"/>
      <c r="J1358" s="17"/>
      <c r="K1358" s="21"/>
    </row>
    <row r="1359" spans="1:16" ht="18.75">
      <c r="D1359" s="23" t="s">
        <v>70</v>
      </c>
      <c r="E1359" s="23"/>
      <c r="F1359" s="23"/>
    </row>
    <row r="1360" spans="1:16">
      <c r="A1360" s="53" t="s">
        <v>423</v>
      </c>
      <c r="L1360" s="21"/>
    </row>
    <row r="1361" spans="1:16">
      <c r="A1361" s="24" t="s">
        <v>149</v>
      </c>
      <c r="C1361" s="25"/>
      <c r="D1361" s="28"/>
      <c r="E1361" s="28" t="s">
        <v>7</v>
      </c>
      <c r="F1361" s="27"/>
      <c r="G1361" s="21"/>
      <c r="H1361" s="21"/>
      <c r="I1361" s="21"/>
      <c r="J1361" s="21"/>
      <c r="K1361" s="21"/>
      <c r="L1361" s="21"/>
      <c r="M1361" s="21"/>
      <c r="N1361" s="21"/>
      <c r="O1361" s="21"/>
      <c r="P1361" s="19"/>
    </row>
    <row r="1362" spans="1:16">
      <c r="A1362" s="29" t="s">
        <v>76</v>
      </c>
      <c r="B1362" s="20"/>
      <c r="C1362" s="20"/>
      <c r="D1362" s="27"/>
      <c r="E1362" s="27"/>
      <c r="F1362" s="27"/>
      <c r="G1362" s="21"/>
      <c r="H1362" s="21"/>
      <c r="I1362" s="21"/>
      <c r="J1362" s="21"/>
      <c r="K1362" s="21"/>
      <c r="L1362" s="21"/>
      <c r="M1362" s="21"/>
      <c r="N1362" s="21"/>
      <c r="O1362" s="21"/>
      <c r="P1362" s="19"/>
    </row>
    <row r="1363" spans="1:16">
      <c r="A1363" s="30"/>
      <c r="B1363" s="29"/>
      <c r="C1363" s="29"/>
      <c r="D1363" s="21"/>
      <c r="E1363" s="27"/>
      <c r="F1363" s="27"/>
      <c r="G1363" s="21"/>
      <c r="H1363" s="21"/>
      <c r="I1363" s="21"/>
      <c r="J1363" s="21"/>
      <c r="K1363" s="21"/>
      <c r="L1363" s="145"/>
      <c r="M1363" s="21"/>
      <c r="N1363" s="21"/>
      <c r="P1363" s="19"/>
    </row>
    <row r="1364" spans="1:16">
      <c r="A1364" s="31" t="s">
        <v>77</v>
      </c>
      <c r="B1364" s="33" t="s">
        <v>78</v>
      </c>
      <c r="C1364" s="34"/>
      <c r="D1364" s="34" t="s">
        <v>79</v>
      </c>
      <c r="E1364" s="34"/>
      <c r="F1364" s="34" t="s">
        <v>80</v>
      </c>
      <c r="G1364" s="34" t="s">
        <v>81</v>
      </c>
      <c r="H1364" s="34"/>
      <c r="I1364" s="34"/>
      <c r="J1364" s="34"/>
      <c r="K1364" s="34" t="s">
        <v>82</v>
      </c>
      <c r="M1364" s="34"/>
      <c r="N1364" s="35" t="s">
        <v>83</v>
      </c>
      <c r="O1364" s="36" t="s">
        <v>3</v>
      </c>
      <c r="P1364" s="36" t="s">
        <v>9</v>
      </c>
    </row>
    <row r="1365" spans="1:16">
      <c r="A1365" s="5"/>
      <c r="B1365" s="39" t="s">
        <v>85</v>
      </c>
      <c r="C1365" s="37" t="s">
        <v>86</v>
      </c>
      <c r="D1365" s="37" t="s">
        <v>87</v>
      </c>
      <c r="E1365" s="37" t="s">
        <v>88</v>
      </c>
      <c r="F1365" s="37"/>
      <c r="G1365" s="37" t="s">
        <v>89</v>
      </c>
      <c r="H1365" s="37" t="s">
        <v>90</v>
      </c>
      <c r="I1365" s="37" t="s">
        <v>91</v>
      </c>
      <c r="J1365" s="37" t="s">
        <v>92</v>
      </c>
      <c r="K1365" s="37" t="s">
        <v>93</v>
      </c>
      <c r="L1365" s="37" t="s">
        <v>94</v>
      </c>
      <c r="M1365" s="37" t="s">
        <v>95</v>
      </c>
      <c r="N1365" s="40"/>
      <c r="O1365" s="4"/>
      <c r="P1365" s="40"/>
    </row>
    <row r="1366" spans="1:16">
      <c r="A1366" s="31" t="s">
        <v>424</v>
      </c>
      <c r="B1366" s="37">
        <v>250</v>
      </c>
      <c r="C1366" s="37">
        <v>1.2</v>
      </c>
      <c r="D1366" s="37">
        <v>4</v>
      </c>
      <c r="E1366" s="37">
        <v>2.7</v>
      </c>
      <c r="F1366" s="37">
        <v>260</v>
      </c>
      <c r="G1366" s="37">
        <v>0.26</v>
      </c>
      <c r="H1366" s="37">
        <v>40</v>
      </c>
      <c r="I1366" s="37">
        <v>122</v>
      </c>
      <c r="J1366" s="37">
        <v>128</v>
      </c>
      <c r="K1366" s="37">
        <v>146</v>
      </c>
      <c r="L1366" s="37">
        <v>56</v>
      </c>
      <c r="M1366" s="37">
        <v>2</v>
      </c>
      <c r="N1366" s="4"/>
      <c r="O1366" s="46"/>
      <c r="P1366" s="47"/>
    </row>
    <row r="1367" spans="1:16">
      <c r="A1367" s="45" t="s">
        <v>138</v>
      </c>
      <c r="B1367" s="37">
        <v>100</v>
      </c>
      <c r="C1367" s="37"/>
      <c r="D1367" s="37"/>
      <c r="E1367" s="37"/>
      <c r="F1367" s="37"/>
      <c r="G1367" s="37"/>
      <c r="H1367" s="37"/>
      <c r="I1367" s="37"/>
      <c r="J1367" s="37"/>
      <c r="K1367" s="37"/>
      <c r="L1367" s="37"/>
      <c r="M1367" s="37"/>
      <c r="N1367" s="4">
        <v>4.4000000000000004</v>
      </c>
      <c r="O1367" s="46">
        <v>409.5</v>
      </c>
      <c r="P1367" s="47">
        <f t="shared" ref="P1367:P1373" si="51">O1367*N1367</f>
        <v>1801.8000000000002</v>
      </c>
    </row>
    <row r="1368" spans="1:16">
      <c r="A1368" s="45" t="s">
        <v>16</v>
      </c>
      <c r="B1368" s="37">
        <v>50</v>
      </c>
      <c r="C1368" s="37"/>
      <c r="D1368" s="37"/>
      <c r="E1368" s="37"/>
      <c r="F1368" s="37"/>
      <c r="G1368" s="37"/>
      <c r="H1368" s="37"/>
      <c r="I1368" s="37"/>
      <c r="J1368" s="37"/>
      <c r="K1368" s="37"/>
      <c r="L1368" s="37"/>
      <c r="M1368" s="37"/>
      <c r="N1368" s="4">
        <v>2</v>
      </c>
      <c r="O1368" s="46">
        <v>134.5</v>
      </c>
      <c r="P1368" s="47">
        <f t="shared" si="51"/>
        <v>269</v>
      </c>
    </row>
    <row r="1369" spans="1:16">
      <c r="A1369" s="44" t="s">
        <v>34</v>
      </c>
      <c r="B1369" s="31">
        <v>30</v>
      </c>
      <c r="C1369" s="37">
        <v>0.6</v>
      </c>
      <c r="D1369" s="37"/>
      <c r="E1369" s="37">
        <v>15.5</v>
      </c>
      <c r="F1369" s="37"/>
      <c r="G1369" s="37">
        <v>0.04</v>
      </c>
      <c r="H1369" s="37"/>
      <c r="I1369" s="37">
        <v>0.24</v>
      </c>
      <c r="J1369" s="37">
        <v>0.8</v>
      </c>
      <c r="K1369" s="37">
        <v>24</v>
      </c>
      <c r="L1369" s="37"/>
      <c r="M1369" s="37">
        <v>22</v>
      </c>
      <c r="N1369" s="5"/>
      <c r="O1369" s="5"/>
      <c r="P1369" s="47">
        <f t="shared" si="51"/>
        <v>0</v>
      </c>
    </row>
    <row r="1370" spans="1:16">
      <c r="A1370" s="45" t="s">
        <v>34</v>
      </c>
      <c r="B1370" s="5"/>
      <c r="C1370" s="5"/>
      <c r="D1370" s="5"/>
      <c r="E1370" s="5"/>
      <c r="F1370" s="5"/>
      <c r="G1370" s="5"/>
      <c r="H1370" s="5"/>
      <c r="I1370" s="5"/>
      <c r="J1370" s="5"/>
      <c r="K1370" s="5"/>
      <c r="L1370" s="5"/>
      <c r="M1370" s="5"/>
      <c r="N1370" s="4">
        <v>2</v>
      </c>
      <c r="O1370" s="61">
        <v>26</v>
      </c>
      <c r="P1370" s="47">
        <f t="shared" si="51"/>
        <v>52</v>
      </c>
    </row>
    <row r="1371" spans="1:16">
      <c r="A1371" s="44" t="s">
        <v>108</v>
      </c>
      <c r="B1371" s="37">
        <v>200</v>
      </c>
      <c r="C1371" s="37">
        <v>0.6</v>
      </c>
      <c r="D1371" s="37"/>
      <c r="E1371" s="37">
        <v>30.1</v>
      </c>
      <c r="F1371" s="37">
        <v>130</v>
      </c>
      <c r="G1371" s="37">
        <v>0.04</v>
      </c>
      <c r="H1371" s="37"/>
      <c r="I1371" s="37">
        <v>0.05</v>
      </c>
      <c r="J1371" s="37">
        <v>135</v>
      </c>
      <c r="K1371" s="37">
        <v>46</v>
      </c>
      <c r="L1371" s="37"/>
      <c r="M1371" s="37">
        <v>0.5</v>
      </c>
      <c r="N1371" s="40"/>
      <c r="O1371" s="40"/>
      <c r="P1371" s="47">
        <f t="shared" si="51"/>
        <v>0</v>
      </c>
    </row>
    <row r="1372" spans="1:16">
      <c r="A1372" s="45" t="s">
        <v>49</v>
      </c>
      <c r="B1372" s="5">
        <v>1.5</v>
      </c>
      <c r="C1372" s="5"/>
      <c r="D1372" s="5"/>
      <c r="E1372" s="5"/>
      <c r="F1372" s="5"/>
      <c r="G1372" s="5"/>
      <c r="H1372" s="5"/>
      <c r="I1372" s="5"/>
      <c r="J1372" s="5"/>
      <c r="K1372" s="5"/>
      <c r="L1372" s="5"/>
      <c r="M1372" s="5"/>
      <c r="N1372" s="40"/>
      <c r="O1372" s="40">
        <v>387</v>
      </c>
      <c r="P1372" s="47">
        <f t="shared" si="51"/>
        <v>0</v>
      </c>
    </row>
    <row r="1373" spans="1:16">
      <c r="A1373" s="45" t="s">
        <v>31</v>
      </c>
      <c r="B1373" s="5">
        <v>20</v>
      </c>
      <c r="C1373" s="5"/>
      <c r="D1373" s="5"/>
      <c r="E1373" s="5"/>
      <c r="F1373" s="5"/>
      <c r="G1373" s="5"/>
      <c r="H1373" s="5"/>
      <c r="I1373" s="5"/>
      <c r="J1373" s="5"/>
      <c r="K1373" s="5"/>
      <c r="L1373" s="5"/>
      <c r="M1373" s="5"/>
      <c r="N1373" s="40">
        <v>1</v>
      </c>
      <c r="O1373" s="40">
        <v>85</v>
      </c>
      <c r="P1373" s="47">
        <f t="shared" si="51"/>
        <v>85</v>
      </c>
    </row>
    <row r="1374" spans="1:16">
      <c r="C1374" t="s">
        <v>374</v>
      </c>
      <c r="I1374" t="s">
        <v>99</v>
      </c>
      <c r="N1374" s="30"/>
      <c r="O1374" s="30"/>
      <c r="P1374" s="101">
        <f>SUM(P1367:P1373)</f>
        <v>2207.8000000000002</v>
      </c>
    </row>
    <row r="1375" spans="1:16">
      <c r="C1375" s="48" t="s">
        <v>100</v>
      </c>
      <c r="D1375" s="48"/>
      <c r="E1375" s="51"/>
      <c r="F1375" s="48"/>
      <c r="G1375" s="48"/>
      <c r="H1375" s="48"/>
      <c r="I1375" s="48" t="s">
        <v>99</v>
      </c>
      <c r="J1375" s="48"/>
      <c r="M1375" t="s">
        <v>99</v>
      </c>
      <c r="N1375" s="30"/>
      <c r="O1375" s="30"/>
      <c r="P1375" s="14"/>
    </row>
    <row r="1378" spans="1:16" ht="23.25">
      <c r="C1378" s="15"/>
      <c r="D1378" s="15"/>
      <c r="E1378" s="133" t="s">
        <v>376</v>
      </c>
      <c r="F1378" s="16"/>
      <c r="G1378" s="16"/>
      <c r="H1378" s="16" t="s">
        <v>377</v>
      </c>
      <c r="I1378" s="16"/>
      <c r="J1378" s="17"/>
      <c r="K1378" s="21"/>
    </row>
    <row r="1379" spans="1:16" ht="18.75">
      <c r="D1379" s="23" t="s">
        <v>70</v>
      </c>
      <c r="E1379" s="23"/>
      <c r="F1379" s="23"/>
    </row>
    <row r="1380" spans="1:16">
      <c r="A1380" s="53" t="s">
        <v>504</v>
      </c>
      <c r="L1380" s="21"/>
    </row>
    <row r="1381" spans="1:16">
      <c r="A1381" s="24" t="s">
        <v>149</v>
      </c>
      <c r="C1381" s="25"/>
      <c r="D1381" s="28"/>
      <c r="E1381" s="28" t="s">
        <v>5</v>
      </c>
      <c r="F1381" s="27"/>
      <c r="G1381" s="21"/>
      <c r="H1381" s="21"/>
      <c r="I1381" s="21"/>
      <c r="J1381" s="21"/>
      <c r="K1381" s="21"/>
      <c r="L1381" s="21"/>
      <c r="M1381" s="21"/>
      <c r="N1381" s="21"/>
      <c r="O1381" s="21"/>
      <c r="P1381" s="19"/>
    </row>
    <row r="1382" spans="1:16">
      <c r="A1382" s="29" t="s">
        <v>76</v>
      </c>
      <c r="B1382" s="20"/>
      <c r="C1382" s="20"/>
      <c r="D1382" s="27"/>
      <c r="E1382" s="27"/>
      <c r="F1382" s="27"/>
      <c r="G1382" s="21"/>
      <c r="H1382" s="21"/>
      <c r="I1382" s="21"/>
      <c r="J1382" s="21"/>
      <c r="K1382" s="21"/>
      <c r="L1382" s="21"/>
      <c r="M1382" s="21"/>
      <c r="N1382" s="21"/>
      <c r="O1382" s="21"/>
      <c r="P1382" s="19"/>
    </row>
    <row r="1383" spans="1:16">
      <c r="A1383" s="30"/>
      <c r="B1383" s="29"/>
      <c r="C1383" s="29"/>
      <c r="D1383" s="21"/>
      <c r="E1383" s="27"/>
      <c r="F1383" s="27"/>
      <c r="G1383" s="21"/>
      <c r="H1383" s="21"/>
      <c r="I1383" s="21"/>
      <c r="J1383" s="21"/>
      <c r="K1383" s="21"/>
      <c r="L1383" s="145"/>
      <c r="M1383" s="21"/>
      <c r="N1383" s="21"/>
      <c r="O1383">
        <v>214</v>
      </c>
      <c r="P1383" s="19"/>
    </row>
    <row r="1384" spans="1:16">
      <c r="A1384" s="31" t="s">
        <v>77</v>
      </c>
      <c r="B1384" s="33" t="s">
        <v>78</v>
      </c>
      <c r="C1384" s="34"/>
      <c r="D1384" s="34" t="s">
        <v>79</v>
      </c>
      <c r="E1384" s="34"/>
      <c r="F1384" s="34" t="s">
        <v>80</v>
      </c>
      <c r="G1384" s="34" t="s">
        <v>81</v>
      </c>
      <c r="H1384" s="34"/>
      <c r="I1384" s="34"/>
      <c r="J1384" s="34"/>
      <c r="K1384" s="34" t="s">
        <v>82</v>
      </c>
      <c r="M1384" s="34"/>
      <c r="N1384" s="35" t="s">
        <v>83</v>
      </c>
      <c r="O1384" s="36" t="s">
        <v>3</v>
      </c>
      <c r="P1384" s="36" t="s">
        <v>9</v>
      </c>
    </row>
    <row r="1385" spans="1:16">
      <c r="A1385" s="5"/>
      <c r="B1385" s="39" t="s">
        <v>85</v>
      </c>
      <c r="C1385" s="37" t="s">
        <v>86</v>
      </c>
      <c r="D1385" s="37" t="s">
        <v>87</v>
      </c>
      <c r="E1385" s="37" t="s">
        <v>88</v>
      </c>
      <c r="F1385" s="37"/>
      <c r="G1385" s="37" t="s">
        <v>89</v>
      </c>
      <c r="H1385" s="37" t="s">
        <v>90</v>
      </c>
      <c r="I1385" s="37" t="s">
        <v>91</v>
      </c>
      <c r="J1385" s="37" t="s">
        <v>92</v>
      </c>
      <c r="K1385" s="37" t="s">
        <v>93</v>
      </c>
      <c r="L1385" s="37" t="s">
        <v>94</v>
      </c>
      <c r="M1385" s="37" t="s">
        <v>95</v>
      </c>
      <c r="N1385" s="40"/>
      <c r="O1385" s="4"/>
      <c r="P1385" s="40"/>
    </row>
    <row r="1386" spans="1:16">
      <c r="A1386" s="5"/>
      <c r="B1386" s="39"/>
      <c r="C1386" s="37"/>
      <c r="D1386" s="37"/>
      <c r="E1386" s="37"/>
      <c r="F1386" s="37"/>
      <c r="G1386" s="37"/>
      <c r="H1386" s="37"/>
      <c r="I1386" s="37"/>
      <c r="J1386" s="37"/>
      <c r="K1386" s="37"/>
      <c r="L1386" s="37"/>
      <c r="M1386" s="37"/>
      <c r="N1386" s="40"/>
      <c r="O1386" s="4"/>
      <c r="P1386" s="40"/>
    </row>
    <row r="1387" spans="1:16">
      <c r="A1387" s="31" t="s">
        <v>307</v>
      </c>
      <c r="B1387" s="37">
        <v>250</v>
      </c>
      <c r="C1387" s="37">
        <v>1.2</v>
      </c>
      <c r="D1387" s="37">
        <v>4</v>
      </c>
      <c r="E1387" s="37">
        <v>2.7</v>
      </c>
      <c r="F1387" s="37">
        <v>260</v>
      </c>
      <c r="G1387" s="37">
        <v>0.26</v>
      </c>
      <c r="H1387" s="37">
        <v>40</v>
      </c>
      <c r="I1387" s="37">
        <v>122</v>
      </c>
      <c r="J1387" s="37">
        <v>128</v>
      </c>
      <c r="K1387" s="37">
        <v>146</v>
      </c>
      <c r="L1387" s="37">
        <v>56</v>
      </c>
      <c r="M1387" s="37">
        <v>2</v>
      </c>
      <c r="N1387" s="4"/>
      <c r="O1387" s="46"/>
      <c r="P1387" s="47"/>
    </row>
    <row r="1388" spans="1:16">
      <c r="A1388" s="45" t="s">
        <v>307</v>
      </c>
      <c r="B1388" s="37"/>
      <c r="C1388" s="37"/>
      <c r="D1388" s="37"/>
      <c r="E1388" s="37"/>
      <c r="F1388" s="37"/>
      <c r="G1388" s="37"/>
      <c r="H1388" s="37"/>
      <c r="I1388" s="37"/>
      <c r="J1388" s="37"/>
      <c r="K1388" s="37"/>
      <c r="L1388" s="37"/>
      <c r="M1388" s="37"/>
      <c r="N1388" s="4">
        <v>41</v>
      </c>
      <c r="O1388" s="96">
        <v>340</v>
      </c>
      <c r="P1388" s="47">
        <f t="shared" ref="P1388:P1401" si="52">O1388*N1388</f>
        <v>13940</v>
      </c>
    </row>
    <row r="1389" spans="1:16">
      <c r="A1389" s="45" t="s">
        <v>10</v>
      </c>
      <c r="B1389" s="37">
        <v>1</v>
      </c>
      <c r="C1389" s="37"/>
      <c r="D1389" s="37"/>
      <c r="E1389" s="37"/>
      <c r="F1389" s="37"/>
      <c r="G1389" s="37"/>
      <c r="H1389" s="37"/>
      <c r="I1389" s="37"/>
      <c r="J1389" s="37"/>
      <c r="K1389" s="37"/>
      <c r="L1389" s="37"/>
      <c r="M1389" s="37"/>
      <c r="N1389" s="4">
        <v>1</v>
      </c>
      <c r="O1389" s="96">
        <v>78.5</v>
      </c>
      <c r="P1389" s="47">
        <f t="shared" si="52"/>
        <v>78.5</v>
      </c>
    </row>
    <row r="1390" spans="1:16">
      <c r="A1390" s="45" t="s">
        <v>51</v>
      </c>
      <c r="B1390" s="37">
        <v>1</v>
      </c>
      <c r="C1390" s="37"/>
      <c r="D1390" s="37"/>
      <c r="E1390" s="37"/>
      <c r="F1390" s="37"/>
      <c r="G1390" s="37"/>
      <c r="H1390" s="37"/>
      <c r="I1390" s="37"/>
      <c r="J1390" s="37"/>
      <c r="K1390" s="37"/>
      <c r="L1390" s="37"/>
      <c r="M1390" s="37"/>
      <c r="N1390" s="4">
        <v>1</v>
      </c>
      <c r="O1390" s="96">
        <v>55.5</v>
      </c>
      <c r="P1390" s="47">
        <f t="shared" si="52"/>
        <v>55.5</v>
      </c>
    </row>
    <row r="1391" spans="1:16">
      <c r="A1391" s="45" t="s">
        <v>17</v>
      </c>
      <c r="B1391" s="37">
        <v>1</v>
      </c>
      <c r="C1391" s="37"/>
      <c r="D1391" s="37"/>
      <c r="E1391" s="37"/>
      <c r="F1391" s="37"/>
      <c r="G1391" s="37"/>
      <c r="H1391" s="37"/>
      <c r="I1391" s="37"/>
      <c r="J1391" s="37"/>
      <c r="K1391" s="37"/>
      <c r="L1391" s="37"/>
      <c r="M1391" s="37"/>
      <c r="N1391" s="4">
        <v>1</v>
      </c>
      <c r="O1391" s="96">
        <v>23.87</v>
      </c>
      <c r="P1391" s="47">
        <f t="shared" si="52"/>
        <v>23.87</v>
      </c>
    </row>
    <row r="1392" spans="1:16">
      <c r="A1392" s="45" t="s">
        <v>59</v>
      </c>
      <c r="B1392" s="37"/>
      <c r="C1392" s="37"/>
      <c r="D1392" s="37"/>
      <c r="E1392" s="37"/>
      <c r="F1392" s="37"/>
      <c r="G1392" s="37"/>
      <c r="H1392" s="37"/>
      <c r="I1392" s="37"/>
      <c r="J1392" s="37"/>
      <c r="K1392" s="37"/>
      <c r="L1392" s="37"/>
      <c r="M1392" s="37"/>
      <c r="N1392" s="4">
        <v>10</v>
      </c>
      <c r="O1392" s="96">
        <v>252</v>
      </c>
      <c r="P1392" s="47">
        <f t="shared" si="52"/>
        <v>2520</v>
      </c>
    </row>
    <row r="1393" spans="1:16">
      <c r="A1393" s="44" t="s">
        <v>34</v>
      </c>
      <c r="B1393" s="31">
        <v>30</v>
      </c>
      <c r="C1393" s="37">
        <v>0.6</v>
      </c>
      <c r="D1393" s="37"/>
      <c r="E1393" s="37">
        <v>15.5</v>
      </c>
      <c r="F1393" s="37"/>
      <c r="G1393" s="37">
        <v>0.04</v>
      </c>
      <c r="H1393" s="37"/>
      <c r="I1393" s="37">
        <v>0.24</v>
      </c>
      <c r="J1393" s="37">
        <v>0.8</v>
      </c>
      <c r="K1393" s="37">
        <v>24</v>
      </c>
      <c r="L1393" s="37"/>
      <c r="M1393" s="37">
        <v>22</v>
      </c>
      <c r="N1393" s="5"/>
      <c r="O1393" s="102"/>
      <c r="P1393" s="47">
        <f t="shared" si="52"/>
        <v>0</v>
      </c>
    </row>
    <row r="1394" spans="1:16">
      <c r="A1394" s="45" t="s">
        <v>34</v>
      </c>
      <c r="B1394" s="5"/>
      <c r="C1394" s="5"/>
      <c r="D1394" s="5"/>
      <c r="E1394" s="5"/>
      <c r="F1394" s="5"/>
      <c r="G1394" s="5"/>
      <c r="H1394" s="5"/>
      <c r="I1394" s="5"/>
      <c r="J1394" s="5"/>
      <c r="K1394" s="5"/>
      <c r="L1394" s="5"/>
      <c r="M1394" s="5"/>
      <c r="N1394" s="4">
        <v>15</v>
      </c>
      <c r="O1394" s="150">
        <v>26</v>
      </c>
      <c r="P1394" s="47">
        <f t="shared" si="52"/>
        <v>390</v>
      </c>
    </row>
    <row r="1395" spans="1:16">
      <c r="A1395" s="31" t="s">
        <v>505</v>
      </c>
      <c r="B1395" s="37">
        <v>200</v>
      </c>
      <c r="C1395" s="37">
        <v>0.6</v>
      </c>
      <c r="D1395" s="37"/>
      <c r="E1395" s="37">
        <v>30.1</v>
      </c>
      <c r="F1395" s="37">
        <v>130</v>
      </c>
      <c r="G1395" s="37">
        <v>0.04</v>
      </c>
      <c r="H1395" s="37"/>
      <c r="I1395" s="37">
        <v>0.05</v>
      </c>
      <c r="J1395" s="37">
        <v>135</v>
      </c>
      <c r="K1395" s="37">
        <v>46</v>
      </c>
      <c r="L1395" s="37"/>
      <c r="M1395" s="37">
        <v>0.5</v>
      </c>
      <c r="N1395" s="4"/>
      <c r="O1395" s="150"/>
      <c r="P1395" s="47">
        <f t="shared" si="52"/>
        <v>0</v>
      </c>
    </row>
    <row r="1396" spans="1:16">
      <c r="A1396" s="45" t="s">
        <v>26</v>
      </c>
      <c r="B1396" s="5">
        <v>4</v>
      </c>
      <c r="C1396" s="5"/>
      <c r="D1396" s="5"/>
      <c r="E1396" s="5"/>
      <c r="F1396" s="5"/>
      <c r="G1396" s="5"/>
      <c r="H1396" s="5"/>
      <c r="I1396" s="5"/>
      <c r="J1396" s="5"/>
      <c r="K1396" s="5"/>
      <c r="L1396" s="5"/>
      <c r="M1396" s="5"/>
      <c r="N1396" s="5">
        <v>2</v>
      </c>
      <c r="O1396" s="102">
        <v>112</v>
      </c>
      <c r="P1396" s="47">
        <f t="shared" si="52"/>
        <v>224</v>
      </c>
    </row>
    <row r="1397" spans="1:16">
      <c r="A1397" s="45" t="s">
        <v>31</v>
      </c>
      <c r="B1397" s="5">
        <v>20</v>
      </c>
      <c r="C1397" s="5"/>
      <c r="D1397" s="5"/>
      <c r="E1397" s="5"/>
      <c r="F1397" s="5"/>
      <c r="G1397" s="5"/>
      <c r="H1397" s="5"/>
      <c r="I1397" s="5"/>
      <c r="J1397" s="5"/>
      <c r="K1397" s="5"/>
      <c r="L1397" s="5"/>
      <c r="M1397" s="5"/>
      <c r="N1397" s="5">
        <v>5</v>
      </c>
      <c r="O1397" s="102">
        <v>85</v>
      </c>
      <c r="P1397" s="47">
        <f t="shared" si="52"/>
        <v>425</v>
      </c>
    </row>
    <row r="1398" spans="1:16">
      <c r="A1398" s="45" t="s">
        <v>15</v>
      </c>
      <c r="B1398" s="5">
        <v>60</v>
      </c>
      <c r="C1398" s="5"/>
      <c r="D1398" s="5"/>
      <c r="E1398" s="5"/>
      <c r="F1398" s="5"/>
      <c r="G1398" s="5"/>
      <c r="H1398" s="5"/>
      <c r="I1398" s="5"/>
      <c r="J1398" s="5"/>
      <c r="K1398" s="5"/>
      <c r="L1398" s="5"/>
      <c r="M1398" s="5"/>
      <c r="N1398" s="4">
        <v>4.2</v>
      </c>
      <c r="O1398" s="150">
        <v>70</v>
      </c>
      <c r="P1398" s="47">
        <f t="shared" si="52"/>
        <v>294</v>
      </c>
    </row>
    <row r="1399" spans="1:16">
      <c r="A1399" s="45" t="s">
        <v>106</v>
      </c>
      <c r="B1399" s="5"/>
      <c r="C1399" s="5"/>
      <c r="D1399" s="5"/>
      <c r="E1399" s="5"/>
      <c r="F1399" s="5"/>
      <c r="G1399" s="5"/>
      <c r="H1399" s="5"/>
      <c r="I1399" s="5"/>
      <c r="J1399" s="5"/>
      <c r="K1399" s="5"/>
      <c r="L1399" s="5"/>
      <c r="M1399" s="5"/>
      <c r="N1399" s="4">
        <v>45.4</v>
      </c>
      <c r="O1399" s="150">
        <v>140</v>
      </c>
      <c r="P1399" s="47">
        <f t="shared" si="52"/>
        <v>6356</v>
      </c>
    </row>
    <row r="1400" spans="1:16">
      <c r="A1400" s="45" t="s">
        <v>61</v>
      </c>
      <c r="B1400" s="5"/>
      <c r="C1400" s="5"/>
      <c r="D1400" s="5"/>
      <c r="E1400" s="5"/>
      <c r="F1400" s="5"/>
      <c r="G1400" s="5"/>
      <c r="H1400" s="5"/>
      <c r="I1400" s="5"/>
      <c r="J1400" s="5"/>
      <c r="K1400" s="5"/>
      <c r="L1400" s="5"/>
      <c r="M1400" s="5"/>
      <c r="N1400" s="4">
        <v>61.4</v>
      </c>
      <c r="O1400" s="150">
        <v>190</v>
      </c>
      <c r="P1400" s="47">
        <f t="shared" si="52"/>
        <v>11666</v>
      </c>
    </row>
    <row r="1401" spans="1:16">
      <c r="A1401" s="45" t="s">
        <v>206</v>
      </c>
      <c r="B1401" s="5"/>
      <c r="C1401" s="5"/>
      <c r="D1401" s="5"/>
      <c r="E1401" s="5"/>
      <c r="F1401" s="5"/>
      <c r="G1401" s="5"/>
      <c r="H1401" s="5"/>
      <c r="I1401" s="5"/>
      <c r="J1401" s="5"/>
      <c r="K1401" s="5"/>
      <c r="L1401" s="5"/>
      <c r="M1401" s="5"/>
      <c r="N1401" s="4">
        <v>15</v>
      </c>
      <c r="O1401" s="150">
        <v>500</v>
      </c>
      <c r="P1401" s="47">
        <f t="shared" si="52"/>
        <v>7500</v>
      </c>
    </row>
    <row r="1402" spans="1:16">
      <c r="C1402" t="s">
        <v>374</v>
      </c>
      <c r="I1402" t="s">
        <v>99</v>
      </c>
      <c r="N1402" s="30"/>
      <c r="O1402" s="30"/>
      <c r="P1402" s="101">
        <f>SUM(P1388:P1401)</f>
        <v>43472.87</v>
      </c>
    </row>
    <row r="1403" spans="1:16">
      <c r="C1403" s="48" t="s">
        <v>100</v>
      </c>
      <c r="D1403" s="48"/>
      <c r="E1403" s="51"/>
      <c r="F1403" s="48"/>
      <c r="G1403" s="48"/>
      <c r="H1403" s="48"/>
      <c r="I1403" s="48" t="s">
        <v>99</v>
      </c>
      <c r="J1403" s="48"/>
      <c r="M1403" t="s">
        <v>99</v>
      </c>
      <c r="N1403" s="30"/>
      <c r="O1403" s="30"/>
      <c r="P1403" s="50">
        <f>SUM(P1402/O1383)</f>
        <v>203.1442523364486</v>
      </c>
    </row>
    <row r="1404" spans="1:16" ht="18.75">
      <c r="C1404" s="15"/>
      <c r="F1404" s="16" t="s">
        <v>67</v>
      </c>
      <c r="G1404" s="16"/>
      <c r="H1404" s="17"/>
      <c r="I1404" s="17"/>
      <c r="K1404" s="17"/>
      <c r="P1404" s="19"/>
    </row>
    <row r="1405" spans="1:16" ht="23.25">
      <c r="C1405" s="15"/>
      <c r="D1405" s="15"/>
      <c r="E1405" s="133" t="s">
        <v>376</v>
      </c>
      <c r="F1405" s="16"/>
      <c r="G1405" s="16"/>
      <c r="H1405" s="16" t="s">
        <v>377</v>
      </c>
      <c r="I1405" s="16"/>
      <c r="J1405" s="17"/>
      <c r="K1405" s="21"/>
    </row>
    <row r="1406" spans="1:16" ht="18.75">
      <c r="D1406" s="23" t="s">
        <v>70</v>
      </c>
      <c r="E1406" s="23"/>
      <c r="F1406" s="23"/>
    </row>
    <row r="1407" spans="1:16">
      <c r="A1407" s="53" t="s">
        <v>504</v>
      </c>
      <c r="L1407" s="21"/>
    </row>
    <row r="1408" spans="1:16">
      <c r="A1408" s="24" t="s">
        <v>149</v>
      </c>
      <c r="C1408" s="25"/>
      <c r="D1408" s="28"/>
      <c r="E1408" s="28" t="s">
        <v>6</v>
      </c>
      <c r="F1408" s="27"/>
      <c r="G1408" s="21"/>
      <c r="H1408" s="21"/>
      <c r="I1408" s="21"/>
      <c r="J1408" s="21"/>
      <c r="K1408" s="21"/>
      <c r="L1408" s="21"/>
      <c r="M1408" s="21"/>
      <c r="N1408" s="21"/>
      <c r="O1408" s="21"/>
      <c r="P1408" s="19"/>
    </row>
    <row r="1409" spans="1:16">
      <c r="A1409" s="29" t="s">
        <v>76</v>
      </c>
      <c r="B1409" s="20"/>
      <c r="C1409" s="20"/>
      <c r="D1409" s="27"/>
      <c r="E1409" s="27"/>
      <c r="F1409" s="27"/>
      <c r="G1409" s="21"/>
      <c r="H1409" s="21"/>
      <c r="I1409" s="21"/>
      <c r="J1409" s="21"/>
      <c r="K1409" s="21"/>
      <c r="L1409" s="21"/>
      <c r="M1409" s="21"/>
      <c r="N1409" s="21"/>
      <c r="O1409" s="21"/>
      <c r="P1409" s="19"/>
    </row>
    <row r="1410" spans="1:16">
      <c r="A1410" s="30"/>
      <c r="B1410" s="29"/>
      <c r="C1410" s="29"/>
      <c r="D1410" s="21"/>
      <c r="E1410" s="27"/>
      <c r="F1410" s="27"/>
      <c r="G1410" s="21"/>
      <c r="H1410" s="21"/>
      <c r="I1410" s="21"/>
      <c r="J1410" s="21"/>
      <c r="K1410" s="21"/>
      <c r="L1410" s="145"/>
      <c r="M1410" s="21"/>
      <c r="N1410" s="21"/>
      <c r="O1410">
        <v>152</v>
      </c>
      <c r="P1410" s="19"/>
    </row>
    <row r="1411" spans="1:16">
      <c r="A1411" s="31" t="s">
        <v>77</v>
      </c>
      <c r="B1411" s="33" t="s">
        <v>78</v>
      </c>
      <c r="C1411" s="34"/>
      <c r="D1411" s="34" t="s">
        <v>79</v>
      </c>
      <c r="E1411" s="34"/>
      <c r="F1411" s="34" t="s">
        <v>80</v>
      </c>
      <c r="G1411" s="34" t="s">
        <v>81</v>
      </c>
      <c r="H1411" s="34"/>
      <c r="I1411" s="34"/>
      <c r="J1411" s="34"/>
      <c r="K1411" s="34" t="s">
        <v>82</v>
      </c>
      <c r="M1411" s="34"/>
      <c r="N1411" s="35" t="s">
        <v>83</v>
      </c>
      <c r="O1411" s="36" t="s">
        <v>3</v>
      </c>
      <c r="P1411" s="36" t="s">
        <v>9</v>
      </c>
    </row>
    <row r="1412" spans="1:16">
      <c r="A1412" s="5"/>
      <c r="B1412" s="39" t="s">
        <v>85</v>
      </c>
      <c r="C1412" s="37" t="s">
        <v>86</v>
      </c>
      <c r="D1412" s="37" t="s">
        <v>87</v>
      </c>
      <c r="E1412" s="37" t="s">
        <v>88</v>
      </c>
      <c r="F1412" s="37"/>
      <c r="G1412" s="37" t="s">
        <v>89</v>
      </c>
      <c r="H1412" s="37" t="s">
        <v>90</v>
      </c>
      <c r="I1412" s="37" t="s">
        <v>91</v>
      </c>
      <c r="J1412" s="37" t="s">
        <v>92</v>
      </c>
      <c r="K1412" s="37" t="s">
        <v>93</v>
      </c>
      <c r="L1412" s="37" t="s">
        <v>94</v>
      </c>
      <c r="M1412" s="37" t="s">
        <v>95</v>
      </c>
      <c r="N1412" s="40"/>
      <c r="O1412" s="4"/>
      <c r="P1412" s="40"/>
    </row>
    <row r="1413" spans="1:16">
      <c r="A1413" s="5"/>
      <c r="B1413" s="39"/>
      <c r="C1413" s="37"/>
      <c r="D1413" s="37"/>
      <c r="E1413" s="37"/>
      <c r="F1413" s="37"/>
      <c r="G1413" s="37"/>
      <c r="H1413" s="37"/>
      <c r="I1413" s="37"/>
      <c r="J1413" s="37"/>
      <c r="K1413" s="37"/>
      <c r="L1413" s="37"/>
      <c r="M1413" s="37"/>
      <c r="N1413" s="40"/>
      <c r="O1413" s="4"/>
      <c r="P1413" s="40"/>
    </row>
    <row r="1414" spans="1:16">
      <c r="A1414" s="31" t="s">
        <v>307</v>
      </c>
      <c r="B1414" s="37">
        <v>250</v>
      </c>
      <c r="C1414" s="37">
        <v>1.2</v>
      </c>
      <c r="D1414" s="37">
        <v>4</v>
      </c>
      <c r="E1414" s="37">
        <v>2.7</v>
      </c>
      <c r="F1414" s="37">
        <v>260</v>
      </c>
      <c r="G1414" s="37">
        <v>0.26</v>
      </c>
      <c r="H1414" s="37">
        <v>40</v>
      </c>
      <c r="I1414" s="37">
        <v>122</v>
      </c>
      <c r="J1414" s="37">
        <v>128</v>
      </c>
      <c r="K1414" s="37">
        <v>146</v>
      </c>
      <c r="L1414" s="37">
        <v>56</v>
      </c>
      <c r="M1414" s="37">
        <v>2</v>
      </c>
      <c r="N1414" s="4"/>
      <c r="O1414" s="46"/>
      <c r="P1414" s="47"/>
    </row>
    <row r="1415" spans="1:16">
      <c r="A1415" s="45" t="s">
        <v>307</v>
      </c>
      <c r="B1415" s="37"/>
      <c r="C1415" s="37"/>
      <c r="D1415" s="37"/>
      <c r="E1415" s="37"/>
      <c r="F1415" s="37"/>
      <c r="G1415" s="37"/>
      <c r="H1415" s="37"/>
      <c r="I1415" s="37"/>
      <c r="J1415" s="37"/>
      <c r="K1415" s="37"/>
      <c r="L1415" s="37"/>
      <c r="M1415" s="37"/>
      <c r="N1415" s="4">
        <v>19.399999999999999</v>
      </c>
      <c r="O1415" s="46">
        <v>340</v>
      </c>
      <c r="P1415" s="47">
        <f t="shared" ref="P1415:P1420" si="53">O1415*N1415</f>
        <v>6595.9999999999991</v>
      </c>
    </row>
    <row r="1416" spans="1:16">
      <c r="A1416" s="44" t="s">
        <v>34</v>
      </c>
      <c r="B1416" s="31">
        <v>30</v>
      </c>
      <c r="C1416" s="37">
        <v>0.6</v>
      </c>
      <c r="D1416" s="37"/>
      <c r="E1416" s="37">
        <v>15.5</v>
      </c>
      <c r="F1416" s="37"/>
      <c r="G1416" s="37">
        <v>0.04</v>
      </c>
      <c r="H1416" s="37"/>
      <c r="I1416" s="37">
        <v>0.24</v>
      </c>
      <c r="J1416" s="37">
        <v>0.8</v>
      </c>
      <c r="K1416" s="37">
        <v>24</v>
      </c>
      <c r="L1416" s="37"/>
      <c r="M1416" s="37">
        <v>22</v>
      </c>
      <c r="N1416" s="5"/>
      <c r="O1416" s="5"/>
      <c r="P1416" s="47">
        <f t="shared" si="53"/>
        <v>0</v>
      </c>
    </row>
    <row r="1417" spans="1:16">
      <c r="A1417" s="45" t="s">
        <v>34</v>
      </c>
      <c r="B1417" s="5"/>
      <c r="C1417" s="5"/>
      <c r="D1417" s="5"/>
      <c r="E1417" s="5"/>
      <c r="F1417" s="5"/>
      <c r="G1417" s="5"/>
      <c r="H1417" s="5"/>
      <c r="I1417" s="5"/>
      <c r="J1417" s="5"/>
      <c r="K1417" s="5"/>
      <c r="L1417" s="5"/>
      <c r="M1417" s="5"/>
      <c r="N1417" s="4">
        <v>10</v>
      </c>
      <c r="O1417" s="61">
        <v>26</v>
      </c>
      <c r="P1417" s="47">
        <f t="shared" si="53"/>
        <v>260</v>
      </c>
    </row>
    <row r="1418" spans="1:16">
      <c r="A1418" s="31" t="s">
        <v>505</v>
      </c>
      <c r="B1418" s="37">
        <v>200</v>
      </c>
      <c r="C1418" s="37">
        <v>0.6</v>
      </c>
      <c r="D1418" s="37"/>
      <c r="E1418" s="37">
        <v>30.1</v>
      </c>
      <c r="F1418" s="37">
        <v>130</v>
      </c>
      <c r="G1418" s="37">
        <v>0.04</v>
      </c>
      <c r="H1418" s="37"/>
      <c r="I1418" s="37">
        <v>0.05</v>
      </c>
      <c r="J1418" s="37">
        <v>135</v>
      </c>
      <c r="K1418" s="37">
        <v>46</v>
      </c>
      <c r="L1418" s="37"/>
      <c r="M1418" s="37">
        <v>0.5</v>
      </c>
      <c r="N1418" s="4"/>
      <c r="O1418" s="61"/>
      <c r="P1418" s="47">
        <f t="shared" si="53"/>
        <v>0</v>
      </c>
    </row>
    <row r="1419" spans="1:16">
      <c r="A1419" s="45" t="s">
        <v>15</v>
      </c>
      <c r="B1419" s="5">
        <v>20</v>
      </c>
      <c r="C1419" s="5"/>
      <c r="D1419" s="5"/>
      <c r="E1419" s="5"/>
      <c r="F1419" s="5"/>
      <c r="G1419" s="5"/>
      <c r="H1419" s="5"/>
      <c r="I1419" s="5"/>
      <c r="J1419" s="5"/>
      <c r="K1419" s="5"/>
      <c r="L1419" s="5"/>
      <c r="M1419" s="5"/>
      <c r="N1419" s="5">
        <v>0.11</v>
      </c>
      <c r="O1419" s="5">
        <v>70</v>
      </c>
      <c r="P1419" s="47">
        <f t="shared" si="53"/>
        <v>7.7</v>
      </c>
    </row>
    <row r="1420" spans="1:16">
      <c r="A1420" s="45" t="s">
        <v>26</v>
      </c>
      <c r="B1420" s="5">
        <v>4</v>
      </c>
      <c r="C1420" s="5"/>
      <c r="D1420" s="5"/>
      <c r="E1420" s="5"/>
      <c r="F1420" s="5"/>
      <c r="G1420" s="5"/>
      <c r="H1420" s="5"/>
      <c r="I1420" s="5"/>
      <c r="J1420" s="5"/>
      <c r="K1420" s="5"/>
      <c r="L1420" s="5"/>
      <c r="M1420" s="5"/>
      <c r="N1420" s="5">
        <v>1</v>
      </c>
      <c r="O1420" s="5">
        <v>136.69999999999999</v>
      </c>
      <c r="P1420" s="47">
        <f t="shared" si="53"/>
        <v>136.69999999999999</v>
      </c>
    </row>
    <row r="1421" spans="1:16">
      <c r="C1421" t="s">
        <v>374</v>
      </c>
      <c r="I1421" t="s">
        <v>99</v>
      </c>
      <c r="N1421" s="30"/>
      <c r="O1421" s="30"/>
      <c r="P1421" s="101">
        <f>SUM(P1415:P1420)</f>
        <v>7000.3999999999987</v>
      </c>
    </row>
    <row r="1422" spans="1:16">
      <c r="C1422" s="48" t="s">
        <v>100</v>
      </c>
      <c r="D1422" s="48"/>
      <c r="E1422" s="51"/>
      <c r="F1422" s="48"/>
      <c r="G1422" s="48"/>
      <c r="H1422" s="48"/>
      <c r="I1422" s="48" t="s">
        <v>99</v>
      </c>
      <c r="J1422" s="48"/>
      <c r="M1422" t="s">
        <v>99</v>
      </c>
      <c r="N1422" s="30"/>
      <c r="O1422" s="30"/>
      <c r="P1422" s="99">
        <f>SUM(P1421/O1410)</f>
        <v>46.055263157894728</v>
      </c>
    </row>
    <row r="1423" spans="1:16" ht="18.75">
      <c r="C1423" s="15"/>
      <c r="F1423" s="16" t="s">
        <v>67</v>
      </c>
      <c r="G1423" s="16"/>
      <c r="H1423" s="17"/>
      <c r="I1423" s="17"/>
      <c r="K1423" s="17"/>
      <c r="P1423" s="19"/>
    </row>
    <row r="1424" spans="1:16" ht="23.25">
      <c r="C1424" s="15"/>
      <c r="D1424" s="15"/>
      <c r="E1424" s="133" t="s">
        <v>376</v>
      </c>
      <c r="F1424" s="16"/>
      <c r="G1424" s="16"/>
      <c r="H1424" s="16" t="s">
        <v>377</v>
      </c>
      <c r="I1424" s="16"/>
      <c r="J1424" s="17"/>
      <c r="K1424" s="21"/>
    </row>
    <row r="1425" spans="1:16" ht="18.75">
      <c r="D1425" s="23" t="s">
        <v>70</v>
      </c>
      <c r="E1425" s="23"/>
      <c r="F1425" s="23"/>
    </row>
    <row r="1426" spans="1:16">
      <c r="A1426" s="53" t="s">
        <v>504</v>
      </c>
      <c r="L1426" s="21"/>
    </row>
    <row r="1427" spans="1:16">
      <c r="A1427" s="24" t="s">
        <v>149</v>
      </c>
      <c r="C1427" s="25"/>
      <c r="D1427" s="28"/>
      <c r="E1427" s="28" t="s">
        <v>7</v>
      </c>
      <c r="F1427" s="27"/>
      <c r="G1427" s="21"/>
      <c r="H1427" s="21"/>
      <c r="I1427" s="21"/>
      <c r="J1427" s="21"/>
      <c r="K1427" s="21"/>
      <c r="L1427" s="21"/>
      <c r="M1427" s="21"/>
      <c r="N1427" s="21"/>
      <c r="O1427" s="21"/>
      <c r="P1427" s="19"/>
    </row>
    <row r="1428" spans="1:16">
      <c r="A1428" s="29" t="s">
        <v>76</v>
      </c>
      <c r="B1428" s="20"/>
      <c r="C1428" s="20"/>
      <c r="D1428" s="27"/>
      <c r="E1428" s="27"/>
      <c r="F1428" s="27"/>
      <c r="G1428" s="21"/>
      <c r="H1428" s="21"/>
      <c r="I1428" s="21"/>
      <c r="J1428" s="21"/>
      <c r="K1428" s="21"/>
      <c r="L1428" s="21"/>
      <c r="M1428" s="21"/>
      <c r="N1428" s="21"/>
      <c r="O1428" s="21"/>
      <c r="P1428" s="19"/>
    </row>
    <row r="1429" spans="1:16">
      <c r="A1429" s="30"/>
      <c r="B1429" s="29"/>
      <c r="C1429" s="29"/>
      <c r="D1429" s="21"/>
      <c r="E1429" s="27"/>
      <c r="F1429" s="27"/>
      <c r="G1429" s="21"/>
      <c r="H1429" s="21"/>
      <c r="I1429" s="21"/>
      <c r="J1429" s="21"/>
      <c r="K1429" s="21"/>
      <c r="L1429" s="145"/>
      <c r="M1429" s="21"/>
      <c r="N1429" s="21"/>
      <c r="P1429" s="19"/>
    </row>
    <row r="1430" spans="1:16">
      <c r="A1430" s="31" t="s">
        <v>77</v>
      </c>
      <c r="B1430" s="33" t="s">
        <v>78</v>
      </c>
      <c r="C1430" s="34"/>
      <c r="D1430" s="34" t="s">
        <v>79</v>
      </c>
      <c r="E1430" s="34"/>
      <c r="F1430" s="34" t="s">
        <v>80</v>
      </c>
      <c r="G1430" s="34" t="s">
        <v>81</v>
      </c>
      <c r="H1430" s="34"/>
      <c r="I1430" s="34"/>
      <c r="J1430" s="34"/>
      <c r="K1430" s="34" t="s">
        <v>82</v>
      </c>
      <c r="M1430" s="34"/>
      <c r="N1430" s="35" t="s">
        <v>83</v>
      </c>
      <c r="O1430" s="36" t="s">
        <v>3</v>
      </c>
      <c r="P1430" s="36" t="s">
        <v>9</v>
      </c>
    </row>
    <row r="1431" spans="1:16">
      <c r="A1431" s="5"/>
      <c r="B1431" s="39" t="s">
        <v>85</v>
      </c>
      <c r="C1431" s="37" t="s">
        <v>86</v>
      </c>
      <c r="D1431" s="37" t="s">
        <v>87</v>
      </c>
      <c r="E1431" s="37" t="s">
        <v>88</v>
      </c>
      <c r="F1431" s="37"/>
      <c r="G1431" s="37" t="s">
        <v>89</v>
      </c>
      <c r="H1431" s="37" t="s">
        <v>90</v>
      </c>
      <c r="I1431" s="37" t="s">
        <v>91</v>
      </c>
      <c r="J1431" s="37" t="s">
        <v>92</v>
      </c>
      <c r="K1431" s="37" t="s">
        <v>93</v>
      </c>
      <c r="L1431" s="37" t="s">
        <v>94</v>
      </c>
      <c r="M1431" s="37" t="s">
        <v>95</v>
      </c>
      <c r="N1431" s="40"/>
      <c r="O1431" s="4"/>
      <c r="P1431" s="40"/>
    </row>
    <row r="1432" spans="1:16">
      <c r="A1432" s="5"/>
      <c r="B1432" s="39"/>
      <c r="C1432" s="37"/>
      <c r="D1432" s="37"/>
      <c r="E1432" s="37"/>
      <c r="F1432" s="37"/>
      <c r="G1432" s="37"/>
      <c r="H1432" s="37"/>
      <c r="I1432" s="37"/>
      <c r="J1432" s="37"/>
      <c r="K1432" s="37"/>
      <c r="L1432" s="37"/>
      <c r="M1432" s="37"/>
      <c r="N1432" s="40"/>
      <c r="O1432" s="4"/>
      <c r="P1432" s="40"/>
    </row>
    <row r="1433" spans="1:16">
      <c r="A1433" s="31" t="s">
        <v>307</v>
      </c>
      <c r="B1433" s="37">
        <v>250</v>
      </c>
      <c r="C1433" s="37">
        <v>1.2</v>
      </c>
      <c r="D1433" s="37">
        <v>4</v>
      </c>
      <c r="E1433" s="37">
        <v>2.7</v>
      </c>
      <c r="F1433" s="37">
        <v>260</v>
      </c>
      <c r="G1433" s="37">
        <v>0.26</v>
      </c>
      <c r="H1433" s="37">
        <v>40</v>
      </c>
      <c r="I1433" s="37">
        <v>122</v>
      </c>
      <c r="J1433" s="37">
        <v>128</v>
      </c>
      <c r="K1433" s="37">
        <v>146</v>
      </c>
      <c r="L1433" s="37">
        <v>56</v>
      </c>
      <c r="M1433" s="37">
        <v>2</v>
      </c>
      <c r="N1433" s="4"/>
      <c r="O1433" s="46"/>
      <c r="P1433" s="47"/>
    </row>
    <row r="1434" spans="1:16">
      <c r="A1434" s="45" t="s">
        <v>307</v>
      </c>
      <c r="B1434" s="37"/>
      <c r="C1434" s="37"/>
      <c r="D1434" s="37"/>
      <c r="E1434" s="37"/>
      <c r="F1434" s="37"/>
      <c r="G1434" s="37"/>
      <c r="H1434" s="37"/>
      <c r="I1434" s="37"/>
      <c r="J1434" s="37"/>
      <c r="K1434" s="37"/>
      <c r="L1434" s="37"/>
      <c r="M1434" s="37"/>
      <c r="N1434" s="4">
        <v>5.6</v>
      </c>
      <c r="O1434" s="46">
        <v>340</v>
      </c>
      <c r="P1434" s="47">
        <f t="shared" ref="P1434:P1439" si="54">O1434*N1434</f>
        <v>1903.9999999999998</v>
      </c>
    </row>
    <row r="1435" spans="1:16">
      <c r="A1435" s="44" t="s">
        <v>34</v>
      </c>
      <c r="B1435" s="31">
        <v>30</v>
      </c>
      <c r="C1435" s="37">
        <v>0.6</v>
      </c>
      <c r="D1435" s="37"/>
      <c r="E1435" s="37">
        <v>15.5</v>
      </c>
      <c r="F1435" s="37"/>
      <c r="G1435" s="37">
        <v>0.04</v>
      </c>
      <c r="H1435" s="37"/>
      <c r="I1435" s="37">
        <v>0.24</v>
      </c>
      <c r="J1435" s="37">
        <v>0.8</v>
      </c>
      <c r="K1435" s="37">
        <v>24</v>
      </c>
      <c r="L1435" s="37"/>
      <c r="M1435" s="37">
        <v>22</v>
      </c>
      <c r="N1435" s="5"/>
      <c r="O1435" s="5"/>
      <c r="P1435" s="47">
        <f t="shared" si="54"/>
        <v>0</v>
      </c>
    </row>
    <row r="1436" spans="1:16">
      <c r="A1436" s="45" t="s">
        <v>34</v>
      </c>
      <c r="B1436" s="5"/>
      <c r="C1436" s="5"/>
      <c r="D1436" s="5"/>
      <c r="E1436" s="5"/>
      <c r="F1436" s="5"/>
      <c r="G1436" s="5"/>
      <c r="H1436" s="5"/>
      <c r="I1436" s="5"/>
      <c r="J1436" s="5"/>
      <c r="K1436" s="5"/>
      <c r="L1436" s="5"/>
      <c r="M1436" s="5"/>
      <c r="N1436" s="4">
        <v>4</v>
      </c>
      <c r="O1436" s="61">
        <v>26</v>
      </c>
      <c r="P1436" s="47">
        <f t="shared" si="54"/>
        <v>104</v>
      </c>
    </row>
    <row r="1437" spans="1:16">
      <c r="A1437" s="31" t="s">
        <v>108</v>
      </c>
      <c r="B1437" s="37">
        <v>200</v>
      </c>
      <c r="C1437" s="37">
        <v>0.6</v>
      </c>
      <c r="D1437" s="37"/>
      <c r="E1437" s="37">
        <v>30.1</v>
      </c>
      <c r="F1437" s="37">
        <v>130</v>
      </c>
      <c r="G1437" s="37">
        <v>0.04</v>
      </c>
      <c r="H1437" s="37"/>
      <c r="I1437" s="37">
        <v>0.05</v>
      </c>
      <c r="J1437" s="37">
        <v>135</v>
      </c>
      <c r="K1437" s="37">
        <v>46</v>
      </c>
      <c r="L1437" s="37"/>
      <c r="M1437" s="37">
        <v>0.5</v>
      </c>
      <c r="N1437" s="4"/>
      <c r="O1437" s="61"/>
      <c r="P1437" s="47">
        <f t="shared" si="54"/>
        <v>0</v>
      </c>
    </row>
    <row r="1438" spans="1:16">
      <c r="A1438" s="45" t="s">
        <v>31</v>
      </c>
      <c r="B1438" s="5">
        <v>20</v>
      </c>
      <c r="C1438" s="5"/>
      <c r="D1438" s="5"/>
      <c r="E1438" s="5"/>
      <c r="F1438" s="5"/>
      <c r="G1438" s="5"/>
      <c r="H1438" s="5"/>
      <c r="I1438" s="5"/>
      <c r="J1438" s="5"/>
      <c r="K1438" s="5"/>
      <c r="L1438" s="5"/>
      <c r="M1438" s="5"/>
      <c r="N1438" s="5">
        <v>1</v>
      </c>
      <c r="O1438" s="5">
        <v>85</v>
      </c>
      <c r="P1438" s="47">
        <f t="shared" si="54"/>
        <v>85</v>
      </c>
    </row>
    <row r="1439" spans="1:16">
      <c r="A1439" s="45" t="s">
        <v>49</v>
      </c>
      <c r="B1439" s="5">
        <v>1.5</v>
      </c>
      <c r="C1439" s="5"/>
      <c r="D1439" s="5"/>
      <c r="E1439" s="5"/>
      <c r="F1439" s="5"/>
      <c r="G1439" s="5"/>
      <c r="H1439" s="5"/>
      <c r="I1439" s="5"/>
      <c r="J1439" s="5"/>
      <c r="K1439" s="5"/>
      <c r="L1439" s="5"/>
      <c r="M1439" s="5"/>
      <c r="N1439" s="5"/>
      <c r="O1439" s="5">
        <v>387</v>
      </c>
      <c r="P1439" s="47">
        <f t="shared" si="54"/>
        <v>0</v>
      </c>
    </row>
    <row r="1440" spans="1:16">
      <c r="C1440" t="s">
        <v>374</v>
      </c>
      <c r="I1440" t="s">
        <v>99</v>
      </c>
      <c r="N1440" s="30"/>
      <c r="O1440" s="30"/>
      <c r="P1440" s="101">
        <f>SUM(P1434:P1439)</f>
        <v>2093</v>
      </c>
    </row>
    <row r="1443" spans="1:16" ht="18.75">
      <c r="C1443" s="15"/>
      <c r="F1443" s="16" t="s">
        <v>67</v>
      </c>
      <c r="G1443" s="16"/>
      <c r="H1443" s="17"/>
      <c r="I1443" s="17"/>
      <c r="K1443" s="17"/>
      <c r="P1443" s="19"/>
    </row>
    <row r="1444" spans="1:16" ht="23.25">
      <c r="C1444" s="15"/>
      <c r="D1444" s="15"/>
      <c r="E1444" s="133" t="s">
        <v>376</v>
      </c>
      <c r="F1444" s="16"/>
      <c r="G1444" s="16"/>
      <c r="H1444" s="16" t="s">
        <v>377</v>
      </c>
      <c r="I1444" s="16"/>
      <c r="J1444" s="17"/>
      <c r="K1444" s="21"/>
    </row>
    <row r="1445" spans="1:16" ht="18.75">
      <c r="D1445" s="23" t="s">
        <v>70</v>
      </c>
      <c r="E1445" s="23"/>
      <c r="F1445" s="23"/>
    </row>
    <row r="1446" spans="1:16">
      <c r="A1446" s="53" t="s">
        <v>506</v>
      </c>
      <c r="L1446" s="21"/>
    </row>
    <row r="1447" spans="1:16">
      <c r="A1447" s="24" t="s">
        <v>149</v>
      </c>
      <c r="C1447" s="25"/>
      <c r="D1447" s="28"/>
      <c r="E1447" s="28" t="s">
        <v>5</v>
      </c>
      <c r="F1447" s="27"/>
      <c r="G1447" s="21"/>
      <c r="H1447" s="21"/>
      <c r="I1447" s="21"/>
      <c r="J1447" s="21"/>
      <c r="K1447" s="21"/>
      <c r="L1447" s="21"/>
      <c r="M1447" s="21"/>
      <c r="N1447" s="21"/>
      <c r="O1447" s="21"/>
      <c r="P1447" s="19"/>
    </row>
    <row r="1448" spans="1:16">
      <c r="A1448" s="29" t="s">
        <v>76</v>
      </c>
      <c r="B1448" s="20"/>
      <c r="C1448" s="20"/>
      <c r="D1448" s="27"/>
      <c r="E1448" s="27"/>
      <c r="F1448" s="27"/>
      <c r="G1448" s="21"/>
      <c r="H1448" s="21"/>
      <c r="I1448" s="21"/>
      <c r="J1448" s="21"/>
      <c r="K1448" s="21"/>
      <c r="L1448" s="21"/>
      <c r="M1448" s="21"/>
      <c r="N1448" s="21"/>
      <c r="O1448" s="21"/>
      <c r="P1448" s="19"/>
    </row>
    <row r="1449" spans="1:16">
      <c r="A1449" s="30"/>
      <c r="B1449" s="29"/>
      <c r="C1449" s="29"/>
      <c r="D1449" s="21"/>
      <c r="E1449" s="27"/>
      <c r="F1449" s="27"/>
      <c r="G1449" s="21"/>
      <c r="H1449" s="21"/>
      <c r="I1449" s="21"/>
      <c r="J1449" s="21"/>
      <c r="K1449" s="21"/>
      <c r="L1449" s="145"/>
      <c r="M1449" s="21"/>
      <c r="N1449" s="21"/>
      <c r="O1449">
        <v>214</v>
      </c>
      <c r="P1449" s="19"/>
    </row>
    <row r="1450" spans="1:16">
      <c r="A1450" s="31" t="s">
        <v>77</v>
      </c>
      <c r="B1450" s="33" t="s">
        <v>78</v>
      </c>
      <c r="C1450" s="34"/>
      <c r="D1450" s="34" t="s">
        <v>79</v>
      </c>
      <c r="E1450" s="34"/>
      <c r="F1450" s="34" t="s">
        <v>80</v>
      </c>
      <c r="G1450" s="34" t="s">
        <v>81</v>
      </c>
      <c r="H1450" s="34"/>
      <c r="I1450" s="34"/>
      <c r="J1450" s="34"/>
      <c r="K1450" s="34" t="s">
        <v>82</v>
      </c>
      <c r="M1450" s="34"/>
      <c r="N1450" s="35" t="s">
        <v>83</v>
      </c>
      <c r="O1450" s="36" t="s">
        <v>3</v>
      </c>
      <c r="P1450" s="36" t="s">
        <v>9</v>
      </c>
    </row>
    <row r="1451" spans="1:16">
      <c r="A1451" s="5"/>
      <c r="B1451" s="39" t="s">
        <v>85</v>
      </c>
      <c r="C1451" s="37" t="s">
        <v>86</v>
      </c>
      <c r="D1451" s="37" t="s">
        <v>87</v>
      </c>
      <c r="E1451" s="37" t="s">
        <v>88</v>
      </c>
      <c r="F1451" s="37"/>
      <c r="G1451" s="37" t="s">
        <v>89</v>
      </c>
      <c r="H1451" s="37" t="s">
        <v>90</v>
      </c>
      <c r="I1451" s="37" t="s">
        <v>91</v>
      </c>
      <c r="J1451" s="37" t="s">
        <v>92</v>
      </c>
      <c r="K1451" s="37" t="s">
        <v>93</v>
      </c>
      <c r="L1451" s="37" t="s">
        <v>94</v>
      </c>
      <c r="M1451" s="37" t="s">
        <v>95</v>
      </c>
      <c r="N1451" s="40"/>
      <c r="O1451" s="4"/>
      <c r="P1451" s="40"/>
    </row>
    <row r="1452" spans="1:16">
      <c r="A1452" s="5"/>
      <c r="B1452" s="39"/>
      <c r="C1452" s="37"/>
      <c r="D1452" s="37"/>
      <c r="E1452" s="37"/>
      <c r="F1452" s="37"/>
      <c r="G1452" s="37"/>
      <c r="H1452" s="37"/>
      <c r="I1452" s="37"/>
      <c r="J1452" s="37"/>
      <c r="K1452" s="37"/>
      <c r="L1452" s="37"/>
      <c r="M1452" s="37"/>
      <c r="N1452" s="40"/>
      <c r="O1452" s="4"/>
      <c r="P1452" s="40"/>
    </row>
    <row r="1453" spans="1:16">
      <c r="A1453" s="31" t="s">
        <v>507</v>
      </c>
      <c r="B1453" s="37">
        <v>250</v>
      </c>
      <c r="C1453" s="37">
        <v>1.2</v>
      </c>
      <c r="D1453" s="37">
        <v>4</v>
      </c>
      <c r="E1453" s="37">
        <v>2.7</v>
      </c>
      <c r="F1453" s="37">
        <v>260</v>
      </c>
      <c r="G1453" s="37">
        <v>0.26</v>
      </c>
      <c r="H1453" s="37">
        <v>40</v>
      </c>
      <c r="I1453" s="37">
        <v>122</v>
      </c>
      <c r="J1453" s="37">
        <v>128</v>
      </c>
      <c r="K1453" s="37">
        <v>146</v>
      </c>
      <c r="L1453" s="37">
        <v>56</v>
      </c>
      <c r="M1453" s="37">
        <v>2</v>
      </c>
      <c r="N1453" s="4"/>
      <c r="O1453" s="46"/>
      <c r="P1453" s="47"/>
    </row>
    <row r="1454" spans="1:16">
      <c r="A1454" s="45" t="s">
        <v>65</v>
      </c>
      <c r="B1454" s="37">
        <v>100</v>
      </c>
      <c r="C1454" s="37"/>
      <c r="D1454" s="37"/>
      <c r="E1454" s="37"/>
      <c r="F1454" s="37"/>
      <c r="G1454" s="37"/>
      <c r="H1454" s="37"/>
      <c r="I1454" s="37"/>
      <c r="J1454" s="37"/>
      <c r="K1454" s="37"/>
      <c r="L1454" s="37"/>
      <c r="M1454" s="37"/>
      <c r="N1454" s="4">
        <v>29</v>
      </c>
      <c r="O1454" s="96">
        <v>320</v>
      </c>
      <c r="P1454" s="47">
        <f t="shared" ref="P1454:P1464" si="55">O1454*N1454</f>
        <v>9280</v>
      </c>
    </row>
    <row r="1455" spans="1:16">
      <c r="A1455" s="45" t="s">
        <v>29</v>
      </c>
      <c r="B1455" s="37">
        <v>50</v>
      </c>
      <c r="C1455" s="37"/>
      <c r="D1455" s="37"/>
      <c r="E1455" s="37"/>
      <c r="F1455" s="37"/>
      <c r="G1455" s="37"/>
      <c r="H1455" s="37"/>
      <c r="I1455" s="37"/>
      <c r="J1455" s="37"/>
      <c r="K1455" s="37"/>
      <c r="L1455" s="37"/>
      <c r="M1455" s="37"/>
      <c r="N1455" s="4">
        <v>13.7</v>
      </c>
      <c r="O1455" s="96">
        <v>95</v>
      </c>
      <c r="P1455" s="47">
        <f t="shared" si="55"/>
        <v>1301.5</v>
      </c>
    </row>
    <row r="1456" spans="1:16">
      <c r="A1456" s="45" t="s">
        <v>58</v>
      </c>
      <c r="B1456" s="37">
        <v>10</v>
      </c>
      <c r="C1456" s="37"/>
      <c r="D1456" s="37"/>
      <c r="E1456" s="37"/>
      <c r="F1456" s="37"/>
      <c r="G1456" s="37"/>
      <c r="H1456" s="37"/>
      <c r="I1456" s="37"/>
      <c r="J1456" s="37"/>
      <c r="K1456" s="37"/>
      <c r="L1456" s="37"/>
      <c r="M1456" s="37"/>
      <c r="N1456" s="4">
        <v>3.2</v>
      </c>
      <c r="O1456" s="96">
        <v>30</v>
      </c>
      <c r="P1456" s="47">
        <f t="shared" si="55"/>
        <v>96</v>
      </c>
    </row>
    <row r="1457" spans="1:16">
      <c r="A1457" s="45" t="s">
        <v>37</v>
      </c>
      <c r="B1457" s="37">
        <v>10</v>
      </c>
      <c r="C1457" s="37"/>
      <c r="D1457" s="37"/>
      <c r="E1457" s="37"/>
      <c r="F1457" s="37"/>
      <c r="G1457" s="37"/>
      <c r="H1457" s="37"/>
      <c r="I1457" s="37"/>
      <c r="J1457" s="37"/>
      <c r="K1457" s="37"/>
      <c r="L1457" s="37"/>
      <c r="M1457" s="37"/>
      <c r="N1457" s="4">
        <v>3.2</v>
      </c>
      <c r="O1457" s="96">
        <v>80</v>
      </c>
      <c r="P1457" s="47">
        <f t="shared" si="55"/>
        <v>256</v>
      </c>
    </row>
    <row r="1458" spans="1:16">
      <c r="A1458" s="45" t="s">
        <v>10</v>
      </c>
      <c r="B1458" s="37">
        <v>1</v>
      </c>
      <c r="C1458" s="37"/>
      <c r="D1458" s="37"/>
      <c r="E1458" s="37"/>
      <c r="F1458" s="37"/>
      <c r="G1458" s="37"/>
      <c r="H1458" s="37"/>
      <c r="I1458" s="37"/>
      <c r="J1458" s="37"/>
      <c r="K1458" s="37"/>
      <c r="L1458" s="37"/>
      <c r="M1458" s="37"/>
      <c r="N1458" s="4">
        <v>1</v>
      </c>
      <c r="O1458" s="96">
        <v>78.5</v>
      </c>
      <c r="P1458" s="47">
        <f t="shared" si="55"/>
        <v>78.5</v>
      </c>
    </row>
    <row r="1459" spans="1:16">
      <c r="A1459" s="45" t="s">
        <v>13</v>
      </c>
      <c r="B1459" s="37"/>
      <c r="C1459" s="37"/>
      <c r="D1459" s="37"/>
      <c r="E1459" s="37"/>
      <c r="F1459" s="37"/>
      <c r="G1459" s="37"/>
      <c r="H1459" s="37"/>
      <c r="I1459" s="37"/>
      <c r="J1459" s="37"/>
      <c r="K1459" s="37"/>
      <c r="L1459" s="37"/>
      <c r="M1459" s="37"/>
      <c r="N1459" s="4">
        <v>1.5</v>
      </c>
      <c r="O1459" s="96">
        <v>135</v>
      </c>
      <c r="P1459" s="47">
        <f t="shared" si="55"/>
        <v>202.5</v>
      </c>
    </row>
    <row r="1460" spans="1:16">
      <c r="A1460" s="45" t="s">
        <v>51</v>
      </c>
      <c r="B1460" s="37">
        <v>1</v>
      </c>
      <c r="C1460" s="37"/>
      <c r="D1460" s="37"/>
      <c r="E1460" s="37"/>
      <c r="F1460" s="37"/>
      <c r="G1460" s="37"/>
      <c r="H1460" s="37"/>
      <c r="I1460" s="37"/>
      <c r="J1460" s="37"/>
      <c r="K1460" s="37"/>
      <c r="L1460" s="37"/>
      <c r="M1460" s="37"/>
      <c r="N1460" s="4">
        <v>1</v>
      </c>
      <c r="O1460" s="96">
        <v>55.5</v>
      </c>
      <c r="P1460" s="47">
        <f t="shared" si="55"/>
        <v>55.5</v>
      </c>
    </row>
    <row r="1461" spans="1:16">
      <c r="A1461" s="45" t="s">
        <v>510</v>
      </c>
      <c r="B1461" s="37">
        <v>4</v>
      </c>
      <c r="C1461" s="37"/>
      <c r="D1461" s="37"/>
      <c r="E1461" s="37"/>
      <c r="F1461" s="37"/>
      <c r="G1461" s="37"/>
      <c r="H1461" s="37"/>
      <c r="I1461" s="37"/>
      <c r="J1461" s="37"/>
      <c r="K1461" s="37"/>
      <c r="L1461" s="37"/>
      <c r="M1461" s="37"/>
      <c r="N1461" s="4">
        <v>2</v>
      </c>
      <c r="O1461" s="96">
        <v>100</v>
      </c>
      <c r="P1461" s="47">
        <f t="shared" si="55"/>
        <v>200</v>
      </c>
    </row>
    <row r="1462" spans="1:16">
      <c r="A1462" s="45" t="s">
        <v>47</v>
      </c>
      <c r="B1462" s="37"/>
      <c r="C1462" s="37"/>
      <c r="D1462" s="37"/>
      <c r="E1462" s="37"/>
      <c r="F1462" s="37"/>
      <c r="G1462" s="37"/>
      <c r="H1462" s="37"/>
      <c r="I1462" s="37"/>
      <c r="J1462" s="37"/>
      <c r="K1462" s="37"/>
      <c r="L1462" s="37"/>
      <c r="M1462" s="37"/>
      <c r="N1462" s="4">
        <v>10</v>
      </c>
      <c r="O1462" s="96">
        <v>165</v>
      </c>
      <c r="P1462" s="47">
        <f t="shared" si="55"/>
        <v>1650</v>
      </c>
    </row>
    <row r="1463" spans="1:16">
      <c r="A1463" s="44" t="s">
        <v>34</v>
      </c>
      <c r="B1463" s="31">
        <v>30</v>
      </c>
      <c r="C1463" s="37">
        <v>0.6</v>
      </c>
      <c r="D1463" s="37"/>
      <c r="E1463" s="37">
        <v>15.5</v>
      </c>
      <c r="F1463" s="37"/>
      <c r="G1463" s="37">
        <v>0.04</v>
      </c>
      <c r="H1463" s="37"/>
      <c r="I1463" s="37">
        <v>0.24</v>
      </c>
      <c r="J1463" s="37">
        <v>0.8</v>
      </c>
      <c r="K1463" s="37">
        <v>24</v>
      </c>
      <c r="L1463" s="37"/>
      <c r="M1463" s="37">
        <v>22</v>
      </c>
      <c r="N1463" s="52"/>
      <c r="O1463" s="46"/>
      <c r="P1463" s="47">
        <f t="shared" si="55"/>
        <v>0</v>
      </c>
    </row>
    <row r="1464" spans="1:16">
      <c r="A1464" s="45" t="s">
        <v>34</v>
      </c>
      <c r="B1464" s="5"/>
      <c r="C1464" s="5"/>
      <c r="D1464" s="5"/>
      <c r="E1464" s="5"/>
      <c r="F1464" s="5"/>
      <c r="G1464" s="5"/>
      <c r="H1464" s="5"/>
      <c r="I1464" s="5"/>
      <c r="J1464" s="5"/>
      <c r="K1464" s="5"/>
      <c r="L1464" s="5"/>
      <c r="M1464" s="5"/>
      <c r="N1464" s="4">
        <v>15</v>
      </c>
      <c r="O1464" s="150">
        <v>26</v>
      </c>
      <c r="P1464" s="47">
        <f t="shared" si="55"/>
        <v>390</v>
      </c>
    </row>
    <row r="1465" spans="1:16">
      <c r="A1465" s="44" t="s">
        <v>511</v>
      </c>
      <c r="B1465" s="37">
        <v>200</v>
      </c>
      <c r="C1465" s="37">
        <v>0.6</v>
      </c>
      <c r="D1465" s="37"/>
      <c r="E1465" s="37">
        <v>30.1</v>
      </c>
      <c r="F1465" s="37">
        <v>130</v>
      </c>
      <c r="G1465" s="37">
        <v>0.04</v>
      </c>
      <c r="H1465" s="37"/>
      <c r="I1465" s="37">
        <v>0.05</v>
      </c>
      <c r="J1465" s="37">
        <v>135</v>
      </c>
      <c r="K1465" s="37">
        <v>46</v>
      </c>
      <c r="L1465" s="37"/>
      <c r="M1465" s="37">
        <v>0.5</v>
      </c>
      <c r="N1465" s="40"/>
      <c r="O1465" s="40"/>
      <c r="P1465" s="47"/>
    </row>
    <row r="1466" spans="1:16">
      <c r="A1466" s="45" t="s">
        <v>512</v>
      </c>
      <c r="B1466" s="5">
        <v>20</v>
      </c>
      <c r="C1466" s="5"/>
      <c r="D1466" s="5"/>
      <c r="E1466" s="5"/>
      <c r="F1466" s="5"/>
      <c r="G1466" s="5"/>
      <c r="H1466" s="5"/>
      <c r="I1466" s="5"/>
      <c r="J1466" s="5"/>
      <c r="K1466" s="5"/>
      <c r="L1466" s="5"/>
      <c r="M1466" s="5"/>
      <c r="N1466" s="40">
        <v>4.2</v>
      </c>
      <c r="O1466" s="96">
        <v>149.5</v>
      </c>
      <c r="P1466" s="47">
        <f>O1466*N1466</f>
        <v>627.9</v>
      </c>
    </row>
    <row r="1467" spans="1:16">
      <c r="A1467" s="45" t="s">
        <v>373</v>
      </c>
      <c r="B1467" s="5">
        <v>20</v>
      </c>
      <c r="C1467" s="5"/>
      <c r="D1467" s="5"/>
      <c r="E1467" s="5"/>
      <c r="F1467" s="5"/>
      <c r="G1467" s="5"/>
      <c r="H1467" s="5"/>
      <c r="I1467" s="5"/>
      <c r="J1467" s="5"/>
      <c r="K1467" s="5"/>
      <c r="L1467" s="5"/>
      <c r="M1467" s="5"/>
      <c r="N1467" s="40">
        <v>4.2</v>
      </c>
      <c r="O1467" s="96">
        <v>70</v>
      </c>
      <c r="P1467" s="47">
        <f>O1467*N1467</f>
        <v>294</v>
      </c>
    </row>
    <row r="1468" spans="1:16">
      <c r="A1468" s="45" t="s">
        <v>97</v>
      </c>
      <c r="B1468" s="5"/>
      <c r="C1468" s="5"/>
      <c r="D1468" s="5"/>
      <c r="E1468" s="5"/>
      <c r="F1468" s="5"/>
      <c r="G1468" s="5"/>
      <c r="H1468" s="5"/>
      <c r="I1468" s="5"/>
      <c r="J1468" s="5"/>
      <c r="K1468" s="5"/>
      <c r="L1468" s="5"/>
      <c r="M1468" s="5"/>
      <c r="N1468" s="40">
        <v>33.799999999999997</v>
      </c>
      <c r="O1468" s="96">
        <v>160</v>
      </c>
      <c r="P1468" s="47">
        <f>O1468*N1468</f>
        <v>5408</v>
      </c>
    </row>
    <row r="1469" spans="1:16">
      <c r="A1469" s="45" t="s">
        <v>97</v>
      </c>
      <c r="B1469" s="5"/>
      <c r="C1469" s="5"/>
      <c r="D1469" s="5"/>
      <c r="E1469" s="5"/>
      <c r="F1469" s="5"/>
      <c r="G1469" s="5"/>
      <c r="H1469" s="5"/>
      <c r="I1469" s="5"/>
      <c r="J1469" s="5"/>
      <c r="K1469" s="5"/>
      <c r="L1469" s="5"/>
      <c r="M1469" s="5"/>
      <c r="N1469" s="40">
        <v>34.700000000000003</v>
      </c>
      <c r="O1469" s="96">
        <v>155</v>
      </c>
      <c r="P1469" s="47">
        <f>O1469*N1469</f>
        <v>5378.5</v>
      </c>
    </row>
    <row r="1470" spans="1:16">
      <c r="A1470" s="45" t="s">
        <v>118</v>
      </c>
      <c r="B1470" s="5"/>
      <c r="C1470" s="5"/>
      <c r="D1470" s="5"/>
      <c r="E1470" s="5"/>
      <c r="F1470" s="5"/>
      <c r="G1470" s="5"/>
      <c r="H1470" s="5"/>
      <c r="I1470" s="5"/>
      <c r="J1470" s="5"/>
      <c r="K1470" s="5"/>
      <c r="L1470" s="5"/>
      <c r="M1470" s="5"/>
      <c r="N1470" s="40">
        <v>220</v>
      </c>
      <c r="O1470" s="96">
        <v>67</v>
      </c>
      <c r="P1470" s="47">
        <f>O1470*N1470</f>
        <v>14740</v>
      </c>
    </row>
    <row r="1471" spans="1:16">
      <c r="A1471" s="93"/>
      <c r="C1471" t="s">
        <v>374</v>
      </c>
      <c r="I1471" t="s">
        <v>99</v>
      </c>
      <c r="P1471" s="67">
        <f>SUM(P1454:P1470)</f>
        <v>39958.400000000001</v>
      </c>
    </row>
    <row r="1472" spans="1:16">
      <c r="A1472" s="93"/>
      <c r="C1472" s="48" t="s">
        <v>100</v>
      </c>
      <c r="D1472" s="48"/>
      <c r="E1472" s="51"/>
      <c r="F1472" s="48"/>
      <c r="G1472" s="48"/>
      <c r="H1472" s="48"/>
      <c r="I1472" s="48" t="s">
        <v>99</v>
      </c>
      <c r="J1472" s="48"/>
      <c r="M1472" t="s">
        <v>99</v>
      </c>
      <c r="P1472" s="103">
        <f>P1471/O1449</f>
        <v>186.72149532710282</v>
      </c>
    </row>
    <row r="1473" spans="1:16" ht="18.75">
      <c r="C1473" s="15"/>
      <c r="F1473" s="16" t="s">
        <v>67</v>
      </c>
      <c r="G1473" s="16"/>
      <c r="H1473" s="17"/>
      <c r="I1473" s="17"/>
      <c r="K1473" s="17"/>
      <c r="P1473" s="19"/>
    </row>
    <row r="1474" spans="1:16" ht="23.25">
      <c r="C1474" s="15"/>
      <c r="D1474" s="15"/>
      <c r="E1474" s="133" t="s">
        <v>376</v>
      </c>
      <c r="F1474" s="16"/>
      <c r="G1474" s="16"/>
      <c r="H1474" s="16" t="s">
        <v>377</v>
      </c>
      <c r="I1474" s="16"/>
      <c r="J1474" s="17"/>
      <c r="K1474" s="21"/>
    </row>
    <row r="1475" spans="1:16" ht="18.75">
      <c r="D1475" s="23" t="s">
        <v>70</v>
      </c>
      <c r="E1475" s="23"/>
      <c r="F1475" s="23"/>
    </row>
    <row r="1476" spans="1:16">
      <c r="A1476" s="53" t="s">
        <v>506</v>
      </c>
      <c r="L1476" s="21"/>
    </row>
    <row r="1477" spans="1:16">
      <c r="A1477" s="24" t="s">
        <v>149</v>
      </c>
      <c r="C1477" s="25"/>
      <c r="D1477" s="28"/>
      <c r="E1477" s="28" t="s">
        <v>6</v>
      </c>
      <c r="F1477" s="27"/>
      <c r="G1477" s="21"/>
      <c r="H1477" s="21"/>
      <c r="I1477" s="21"/>
      <c r="J1477" s="21"/>
      <c r="K1477" s="21"/>
      <c r="L1477" s="21"/>
      <c r="M1477" s="21"/>
      <c r="N1477" s="21"/>
      <c r="O1477" s="21"/>
      <c r="P1477" s="19"/>
    </row>
    <row r="1478" spans="1:16">
      <c r="A1478" s="29" t="s">
        <v>76</v>
      </c>
      <c r="B1478" s="20"/>
      <c r="C1478" s="20"/>
      <c r="D1478" s="27"/>
      <c r="E1478" s="27"/>
      <c r="F1478" s="27"/>
      <c r="G1478" s="21"/>
      <c r="H1478" s="21"/>
      <c r="I1478" s="21"/>
      <c r="J1478" s="21"/>
      <c r="K1478" s="21"/>
      <c r="L1478" s="21"/>
      <c r="M1478" s="21"/>
      <c r="N1478" s="21"/>
      <c r="O1478" s="21"/>
      <c r="P1478" s="19"/>
    </row>
    <row r="1479" spans="1:16">
      <c r="A1479" s="30"/>
      <c r="B1479" s="29"/>
      <c r="C1479" s="29"/>
      <c r="D1479" s="21"/>
      <c r="E1479" s="27"/>
      <c r="F1479" s="27"/>
      <c r="G1479" s="21"/>
      <c r="H1479" s="21"/>
      <c r="I1479" s="21"/>
      <c r="J1479" s="21"/>
      <c r="K1479" s="21"/>
      <c r="L1479" s="145"/>
      <c r="M1479" s="21"/>
      <c r="N1479" s="21"/>
      <c r="O1479">
        <v>152</v>
      </c>
      <c r="P1479" s="19"/>
    </row>
    <row r="1480" spans="1:16">
      <c r="A1480" s="31" t="s">
        <v>77</v>
      </c>
      <c r="B1480" s="33" t="s">
        <v>78</v>
      </c>
      <c r="C1480" s="34"/>
      <c r="D1480" s="34" t="s">
        <v>79</v>
      </c>
      <c r="E1480" s="34"/>
      <c r="F1480" s="34" t="s">
        <v>80</v>
      </c>
      <c r="G1480" s="34" t="s">
        <v>81</v>
      </c>
      <c r="H1480" s="34"/>
      <c r="I1480" s="34"/>
      <c r="J1480" s="34"/>
      <c r="K1480" s="34" t="s">
        <v>82</v>
      </c>
      <c r="M1480" s="34"/>
      <c r="N1480" s="35" t="s">
        <v>83</v>
      </c>
      <c r="O1480" s="36" t="s">
        <v>3</v>
      </c>
      <c r="P1480" s="36" t="s">
        <v>9</v>
      </c>
    </row>
    <row r="1481" spans="1:16">
      <c r="A1481" s="5"/>
      <c r="B1481" s="39" t="s">
        <v>85</v>
      </c>
      <c r="C1481" s="37" t="s">
        <v>86</v>
      </c>
      <c r="D1481" s="37" t="s">
        <v>87</v>
      </c>
      <c r="E1481" s="37" t="s">
        <v>88</v>
      </c>
      <c r="F1481" s="37"/>
      <c r="G1481" s="37" t="s">
        <v>89</v>
      </c>
      <c r="H1481" s="37" t="s">
        <v>90</v>
      </c>
      <c r="I1481" s="37" t="s">
        <v>91</v>
      </c>
      <c r="J1481" s="37" t="s">
        <v>92</v>
      </c>
      <c r="K1481" s="37" t="s">
        <v>93</v>
      </c>
      <c r="L1481" s="37" t="s">
        <v>94</v>
      </c>
      <c r="M1481" s="37" t="s">
        <v>95</v>
      </c>
      <c r="N1481" s="40"/>
      <c r="O1481" s="4"/>
      <c r="P1481" s="40"/>
    </row>
    <row r="1482" spans="1:16">
      <c r="A1482" s="5"/>
      <c r="B1482" s="39"/>
      <c r="C1482" s="37"/>
      <c r="D1482" s="37"/>
      <c r="E1482" s="37"/>
      <c r="F1482" s="37"/>
      <c r="G1482" s="37"/>
      <c r="H1482" s="37"/>
      <c r="I1482" s="37"/>
      <c r="J1482" s="37"/>
      <c r="K1482" s="37"/>
      <c r="L1482" s="37"/>
      <c r="M1482" s="37"/>
      <c r="N1482" s="40"/>
      <c r="O1482" s="4"/>
      <c r="P1482" s="40"/>
    </row>
    <row r="1483" spans="1:16">
      <c r="A1483" s="31" t="s">
        <v>507</v>
      </c>
      <c r="B1483" s="37">
        <v>250</v>
      </c>
      <c r="C1483" s="37">
        <v>1.2</v>
      </c>
      <c r="D1483" s="37">
        <v>4</v>
      </c>
      <c r="E1483" s="37">
        <v>2.7</v>
      </c>
      <c r="F1483" s="37">
        <v>260</v>
      </c>
      <c r="G1483" s="37">
        <v>0.26</v>
      </c>
      <c r="H1483" s="37">
        <v>40</v>
      </c>
      <c r="I1483" s="37">
        <v>122</v>
      </c>
      <c r="J1483" s="37">
        <v>128</v>
      </c>
      <c r="K1483" s="37">
        <v>146</v>
      </c>
      <c r="L1483" s="37">
        <v>56</v>
      </c>
      <c r="M1483" s="37">
        <v>2</v>
      </c>
      <c r="N1483" s="4"/>
      <c r="O1483" s="46"/>
      <c r="P1483" s="47"/>
    </row>
    <row r="1484" spans="1:16">
      <c r="A1484" s="45" t="s">
        <v>65</v>
      </c>
      <c r="B1484" s="37">
        <v>100</v>
      </c>
      <c r="C1484" s="37"/>
      <c r="D1484" s="37"/>
      <c r="E1484" s="37"/>
      <c r="F1484" s="37"/>
      <c r="G1484" s="37"/>
      <c r="H1484" s="37"/>
      <c r="I1484" s="37"/>
      <c r="J1484" s="37"/>
      <c r="K1484" s="37"/>
      <c r="L1484" s="37"/>
      <c r="M1484" s="37"/>
      <c r="N1484" s="4">
        <v>12.6</v>
      </c>
      <c r="O1484" s="96">
        <v>320</v>
      </c>
      <c r="P1484" s="47">
        <f t="shared" ref="P1484:P1490" si="56">O1484*N1484</f>
        <v>4032</v>
      </c>
    </row>
    <row r="1485" spans="1:16">
      <c r="A1485" s="45" t="s">
        <v>248</v>
      </c>
      <c r="B1485" s="37">
        <v>50</v>
      </c>
      <c r="C1485" s="37"/>
      <c r="D1485" s="37"/>
      <c r="E1485" s="37"/>
      <c r="F1485" s="37"/>
      <c r="G1485" s="37"/>
      <c r="H1485" s="37"/>
      <c r="I1485" s="37"/>
      <c r="J1485" s="37"/>
      <c r="K1485" s="37"/>
      <c r="L1485" s="37"/>
      <c r="M1485" s="37"/>
      <c r="N1485" s="4">
        <v>8</v>
      </c>
      <c r="O1485" s="96">
        <v>95</v>
      </c>
      <c r="P1485" s="47">
        <f t="shared" si="56"/>
        <v>760</v>
      </c>
    </row>
    <row r="1486" spans="1:16">
      <c r="A1486" s="45" t="s">
        <v>58</v>
      </c>
      <c r="B1486" s="37">
        <v>10</v>
      </c>
      <c r="C1486" s="37"/>
      <c r="D1486" s="37"/>
      <c r="E1486" s="37"/>
      <c r="F1486" s="37"/>
      <c r="G1486" s="37"/>
      <c r="H1486" s="37"/>
      <c r="I1486" s="37"/>
      <c r="J1486" s="37"/>
      <c r="K1486" s="37"/>
      <c r="L1486" s="37"/>
      <c r="M1486" s="37"/>
      <c r="N1486" s="4">
        <v>1</v>
      </c>
      <c r="O1486" s="96">
        <v>30</v>
      </c>
      <c r="P1486" s="47">
        <f t="shared" si="56"/>
        <v>30</v>
      </c>
    </row>
    <row r="1487" spans="1:16">
      <c r="A1487" s="45" t="s">
        <v>37</v>
      </c>
      <c r="B1487" s="37">
        <v>10</v>
      </c>
      <c r="C1487" s="37"/>
      <c r="D1487" s="37"/>
      <c r="E1487" s="37"/>
      <c r="F1487" s="37"/>
      <c r="G1487" s="37"/>
      <c r="H1487" s="37"/>
      <c r="I1487" s="37"/>
      <c r="J1487" s="37"/>
      <c r="K1487" s="37"/>
      <c r="L1487" s="37"/>
      <c r="M1487" s="37"/>
      <c r="N1487" s="4">
        <v>2</v>
      </c>
      <c r="O1487" s="96">
        <v>80</v>
      </c>
      <c r="P1487" s="47">
        <f t="shared" si="56"/>
        <v>160</v>
      </c>
    </row>
    <row r="1488" spans="1:16">
      <c r="A1488" s="45" t="s">
        <v>13</v>
      </c>
      <c r="B1488" s="37"/>
      <c r="C1488" s="37"/>
      <c r="D1488" s="37"/>
      <c r="E1488" s="37"/>
      <c r="F1488" s="37"/>
      <c r="G1488" s="37"/>
      <c r="H1488" s="37"/>
      <c r="I1488" s="37"/>
      <c r="J1488" s="37"/>
      <c r="K1488" s="37"/>
      <c r="L1488" s="37"/>
      <c r="M1488" s="37"/>
      <c r="N1488" s="4">
        <v>1</v>
      </c>
      <c r="O1488" s="96">
        <v>135</v>
      </c>
      <c r="P1488" s="47">
        <f t="shared" si="56"/>
        <v>135</v>
      </c>
    </row>
    <row r="1489" spans="1:16">
      <c r="A1489" s="45" t="s">
        <v>351</v>
      </c>
      <c r="B1489" s="37"/>
      <c r="C1489" s="37"/>
      <c r="D1489" s="37"/>
      <c r="E1489" s="37"/>
      <c r="F1489" s="37"/>
      <c r="G1489" s="37"/>
      <c r="H1489" s="37"/>
      <c r="I1489" s="37"/>
      <c r="J1489" s="37"/>
      <c r="K1489" s="37"/>
      <c r="L1489" s="37"/>
      <c r="M1489" s="37"/>
      <c r="N1489" s="4">
        <v>10</v>
      </c>
      <c r="O1489" s="96">
        <v>43.5</v>
      </c>
      <c r="P1489" s="47">
        <f t="shared" si="56"/>
        <v>435</v>
      </c>
    </row>
    <row r="1490" spans="1:16">
      <c r="A1490" s="45" t="s">
        <v>58</v>
      </c>
      <c r="B1490" s="37"/>
      <c r="C1490" s="37"/>
      <c r="D1490" s="37"/>
      <c r="E1490" s="37"/>
      <c r="F1490" s="37"/>
      <c r="G1490" s="37"/>
      <c r="H1490" s="37"/>
      <c r="I1490" s="37"/>
      <c r="J1490" s="37"/>
      <c r="K1490" s="37"/>
      <c r="L1490" s="37"/>
      <c r="M1490" s="37"/>
      <c r="N1490" s="4">
        <v>1</v>
      </c>
      <c r="O1490" s="96">
        <v>30</v>
      </c>
      <c r="P1490" s="47">
        <f t="shared" si="56"/>
        <v>30</v>
      </c>
    </row>
    <row r="1491" spans="1:16">
      <c r="A1491" s="44" t="s">
        <v>34</v>
      </c>
      <c r="B1491" s="31">
        <v>30</v>
      </c>
      <c r="C1491" s="37">
        <v>0.6</v>
      </c>
      <c r="D1491" s="37"/>
      <c r="E1491" s="37">
        <v>15.5</v>
      </c>
      <c r="F1491" s="37"/>
      <c r="G1491" s="37">
        <v>0.04</v>
      </c>
      <c r="H1491" s="37"/>
      <c r="I1491" s="37">
        <v>0.24</v>
      </c>
      <c r="J1491" s="37">
        <v>0.8</v>
      </c>
      <c r="K1491" s="37">
        <v>24</v>
      </c>
      <c r="L1491" s="37"/>
      <c r="M1491" s="37">
        <v>22</v>
      </c>
      <c r="N1491" s="52"/>
      <c r="O1491" s="46"/>
      <c r="P1491" s="47"/>
    </row>
    <row r="1492" spans="1:16">
      <c r="A1492" s="45" t="s">
        <v>34</v>
      </c>
      <c r="B1492" s="5"/>
      <c r="C1492" s="5"/>
      <c r="D1492" s="5"/>
      <c r="E1492" s="5"/>
      <c r="F1492" s="5"/>
      <c r="G1492" s="5"/>
      <c r="H1492" s="5"/>
      <c r="I1492" s="5"/>
      <c r="J1492" s="5"/>
      <c r="K1492" s="5"/>
      <c r="L1492" s="5"/>
      <c r="M1492" s="5"/>
      <c r="N1492" s="4">
        <v>12</v>
      </c>
      <c r="O1492" s="150">
        <v>26</v>
      </c>
      <c r="P1492" s="47">
        <f>O1492*N1492</f>
        <v>312</v>
      </c>
    </row>
    <row r="1493" spans="1:16">
      <c r="A1493" s="45" t="s">
        <v>121</v>
      </c>
      <c r="B1493" s="5"/>
      <c r="C1493" s="5"/>
      <c r="D1493" s="5"/>
      <c r="E1493" s="5"/>
      <c r="F1493" s="5"/>
      <c r="G1493" s="5"/>
      <c r="H1493" s="5"/>
      <c r="I1493" s="5"/>
      <c r="J1493" s="5"/>
      <c r="K1493" s="5"/>
      <c r="L1493" s="5"/>
      <c r="M1493" s="5"/>
      <c r="N1493" s="4">
        <v>0.49</v>
      </c>
      <c r="O1493" s="150">
        <v>618</v>
      </c>
      <c r="P1493" s="47">
        <f>O1493*N1493</f>
        <v>302.82</v>
      </c>
    </row>
    <row r="1494" spans="1:16">
      <c r="A1494" s="44" t="s">
        <v>511</v>
      </c>
      <c r="B1494" s="37">
        <v>200</v>
      </c>
      <c r="C1494" s="37">
        <v>0.6</v>
      </c>
      <c r="D1494" s="37"/>
      <c r="E1494" s="37">
        <v>30.1</v>
      </c>
      <c r="F1494" s="37">
        <v>130</v>
      </c>
      <c r="G1494" s="37">
        <v>0.04</v>
      </c>
      <c r="H1494" s="37"/>
      <c r="I1494" s="37">
        <v>0.05</v>
      </c>
      <c r="J1494" s="37">
        <v>135</v>
      </c>
      <c r="K1494" s="37">
        <v>46</v>
      </c>
      <c r="L1494" s="37"/>
      <c r="M1494" s="37">
        <v>0.5</v>
      </c>
      <c r="N1494" s="40"/>
      <c r="O1494" s="40"/>
      <c r="P1494" s="47">
        <f>O1494*N1494</f>
        <v>0</v>
      </c>
    </row>
    <row r="1495" spans="1:16">
      <c r="A1495" s="45" t="s">
        <v>512</v>
      </c>
      <c r="B1495" s="5">
        <v>20</v>
      </c>
      <c r="C1495" s="5"/>
      <c r="D1495" s="5"/>
      <c r="E1495" s="5"/>
      <c r="F1495" s="5"/>
      <c r="G1495" s="5"/>
      <c r="H1495" s="5"/>
      <c r="I1495" s="5"/>
      <c r="J1495" s="5"/>
      <c r="K1495" s="5"/>
      <c r="L1495" s="5"/>
      <c r="M1495" s="5"/>
      <c r="N1495" s="40">
        <v>3</v>
      </c>
      <c r="O1495" s="96">
        <v>149.5</v>
      </c>
      <c r="P1495" s="47">
        <f>O1495*N1495</f>
        <v>448.5</v>
      </c>
    </row>
    <row r="1496" spans="1:16">
      <c r="A1496" s="45" t="s">
        <v>373</v>
      </c>
      <c r="B1496" s="5">
        <v>20</v>
      </c>
      <c r="C1496" s="5"/>
      <c r="D1496" s="5"/>
      <c r="E1496" s="5"/>
      <c r="F1496" s="5"/>
      <c r="G1496" s="5"/>
      <c r="H1496" s="5"/>
      <c r="I1496" s="5"/>
      <c r="J1496" s="5"/>
      <c r="K1496" s="5"/>
      <c r="L1496" s="5"/>
      <c r="M1496" s="5"/>
      <c r="N1496" s="40">
        <v>3</v>
      </c>
      <c r="O1496" s="96">
        <v>70</v>
      </c>
      <c r="P1496" s="47">
        <f>O1496*N1496</f>
        <v>210</v>
      </c>
    </row>
    <row r="1497" spans="1:16">
      <c r="A1497" s="93"/>
      <c r="C1497" t="s">
        <v>374</v>
      </c>
      <c r="I1497" t="s">
        <v>99</v>
      </c>
      <c r="P1497" s="67">
        <f>SUM(P1484:P1496)</f>
        <v>6855.32</v>
      </c>
    </row>
    <row r="1498" spans="1:16">
      <c r="A1498" s="93"/>
      <c r="C1498" s="48" t="s">
        <v>100</v>
      </c>
      <c r="D1498" s="48"/>
      <c r="E1498" s="51"/>
      <c r="F1498" s="48"/>
      <c r="G1498" s="48"/>
      <c r="H1498" s="48"/>
      <c r="I1498" s="48" t="s">
        <v>99</v>
      </c>
      <c r="J1498" s="48"/>
      <c r="M1498" t="s">
        <v>99</v>
      </c>
      <c r="P1498" s="103">
        <f>P1497/O1479</f>
        <v>45.100789473684209</v>
      </c>
    </row>
    <row r="1499" spans="1:16" ht="18.75">
      <c r="C1499" s="15"/>
      <c r="F1499" s="16" t="s">
        <v>67</v>
      </c>
      <c r="G1499" s="16"/>
      <c r="H1499" s="17"/>
      <c r="I1499" s="17"/>
      <c r="K1499" s="17"/>
      <c r="P1499" s="19"/>
    </row>
    <row r="1500" spans="1:16" ht="23.25">
      <c r="C1500" s="15"/>
      <c r="D1500" s="15"/>
      <c r="E1500" s="133" t="s">
        <v>376</v>
      </c>
      <c r="F1500" s="16"/>
      <c r="G1500" s="16"/>
      <c r="H1500" s="16" t="s">
        <v>377</v>
      </c>
      <c r="I1500" s="16"/>
      <c r="J1500" s="17"/>
      <c r="K1500" s="21"/>
    </row>
    <row r="1501" spans="1:16" ht="18.75">
      <c r="D1501" s="23" t="s">
        <v>70</v>
      </c>
      <c r="E1501" s="23"/>
      <c r="F1501" s="23"/>
    </row>
    <row r="1502" spans="1:16">
      <c r="A1502" s="53" t="s">
        <v>506</v>
      </c>
      <c r="L1502" s="21"/>
    </row>
    <row r="1503" spans="1:16">
      <c r="A1503" s="24" t="s">
        <v>149</v>
      </c>
      <c r="C1503" s="25"/>
      <c r="D1503" s="28"/>
      <c r="E1503" s="28" t="s">
        <v>7</v>
      </c>
      <c r="F1503" s="27"/>
      <c r="G1503" s="21"/>
      <c r="H1503" s="21"/>
      <c r="I1503" s="21"/>
      <c r="J1503" s="21"/>
      <c r="K1503" s="21"/>
      <c r="L1503" s="21"/>
      <c r="M1503" s="21"/>
      <c r="N1503" s="21"/>
      <c r="O1503" s="21"/>
      <c r="P1503" s="19"/>
    </row>
    <row r="1504" spans="1:16">
      <c r="A1504" s="29" t="s">
        <v>76</v>
      </c>
      <c r="B1504" s="20"/>
      <c r="C1504" s="20"/>
      <c r="D1504" s="27"/>
      <c r="E1504" s="27"/>
      <c r="F1504" s="27"/>
      <c r="G1504" s="21"/>
      <c r="H1504" s="21"/>
      <c r="I1504" s="21"/>
      <c r="J1504" s="21"/>
      <c r="K1504" s="21"/>
      <c r="L1504" s="21"/>
      <c r="M1504" s="21"/>
      <c r="N1504" s="21"/>
      <c r="O1504" s="21"/>
      <c r="P1504" s="19"/>
    </row>
    <row r="1505" spans="1:16">
      <c r="A1505" s="30"/>
      <c r="B1505" s="29"/>
      <c r="C1505" s="29"/>
      <c r="D1505" s="21"/>
      <c r="E1505" s="27"/>
      <c r="F1505" s="27"/>
      <c r="G1505" s="21"/>
      <c r="H1505" s="21"/>
      <c r="I1505" s="21"/>
      <c r="J1505" s="21"/>
      <c r="K1505" s="21"/>
      <c r="L1505" s="145"/>
      <c r="M1505" s="21"/>
      <c r="N1505" s="21"/>
      <c r="P1505" s="19"/>
    </row>
    <row r="1506" spans="1:16">
      <c r="A1506" s="31" t="s">
        <v>77</v>
      </c>
      <c r="B1506" s="33" t="s">
        <v>78</v>
      </c>
      <c r="C1506" s="34"/>
      <c r="D1506" s="34" t="s">
        <v>79</v>
      </c>
      <c r="E1506" s="34"/>
      <c r="F1506" s="34" t="s">
        <v>80</v>
      </c>
      <c r="G1506" s="34" t="s">
        <v>81</v>
      </c>
      <c r="H1506" s="34"/>
      <c r="I1506" s="34"/>
      <c r="J1506" s="34"/>
      <c r="K1506" s="34" t="s">
        <v>82</v>
      </c>
      <c r="M1506" s="34"/>
      <c r="N1506" s="35" t="s">
        <v>83</v>
      </c>
      <c r="O1506" s="36" t="s">
        <v>3</v>
      </c>
      <c r="P1506" s="36" t="s">
        <v>9</v>
      </c>
    </row>
    <row r="1507" spans="1:16">
      <c r="A1507" s="5"/>
      <c r="B1507" s="39" t="s">
        <v>85</v>
      </c>
      <c r="C1507" s="37" t="s">
        <v>86</v>
      </c>
      <c r="D1507" s="37" t="s">
        <v>87</v>
      </c>
      <c r="E1507" s="37" t="s">
        <v>88</v>
      </c>
      <c r="F1507" s="37"/>
      <c r="G1507" s="37" t="s">
        <v>89</v>
      </c>
      <c r="H1507" s="37" t="s">
        <v>90</v>
      </c>
      <c r="I1507" s="37" t="s">
        <v>91</v>
      </c>
      <c r="J1507" s="37" t="s">
        <v>92</v>
      </c>
      <c r="K1507" s="37" t="s">
        <v>93</v>
      </c>
      <c r="L1507" s="37" t="s">
        <v>94</v>
      </c>
      <c r="M1507" s="37" t="s">
        <v>95</v>
      </c>
      <c r="N1507" s="40"/>
      <c r="O1507" s="4"/>
      <c r="P1507" s="40"/>
    </row>
    <row r="1508" spans="1:16">
      <c r="A1508" s="5"/>
      <c r="B1508" s="39"/>
      <c r="C1508" s="37"/>
      <c r="D1508" s="37"/>
      <c r="E1508" s="37"/>
      <c r="F1508" s="37"/>
      <c r="G1508" s="37"/>
      <c r="H1508" s="37"/>
      <c r="I1508" s="37"/>
      <c r="J1508" s="37"/>
      <c r="K1508" s="37"/>
      <c r="L1508" s="37"/>
      <c r="M1508" s="37"/>
      <c r="N1508" s="40"/>
      <c r="O1508" s="4"/>
      <c r="P1508" s="40"/>
    </row>
    <row r="1509" spans="1:16">
      <c r="A1509" s="31" t="s">
        <v>507</v>
      </c>
      <c r="B1509" s="37">
        <v>250</v>
      </c>
      <c r="C1509" s="37">
        <v>1.2</v>
      </c>
      <c r="D1509" s="37">
        <v>4</v>
      </c>
      <c r="E1509" s="37">
        <v>2.7</v>
      </c>
      <c r="F1509" s="37">
        <v>260</v>
      </c>
      <c r="G1509" s="37">
        <v>0.26</v>
      </c>
      <c r="H1509" s="37">
        <v>40</v>
      </c>
      <c r="I1509" s="37">
        <v>122</v>
      </c>
      <c r="J1509" s="37">
        <v>128</v>
      </c>
      <c r="K1509" s="37">
        <v>146</v>
      </c>
      <c r="L1509" s="37">
        <v>56</v>
      </c>
      <c r="M1509" s="37">
        <v>2</v>
      </c>
      <c r="N1509" s="4"/>
      <c r="O1509" s="46"/>
      <c r="P1509" s="47"/>
    </row>
    <row r="1510" spans="1:16">
      <c r="A1510" s="45" t="s">
        <v>65</v>
      </c>
      <c r="B1510" s="37">
        <v>100</v>
      </c>
      <c r="C1510" s="37"/>
      <c r="D1510" s="37"/>
      <c r="E1510" s="37"/>
      <c r="F1510" s="37"/>
      <c r="G1510" s="37"/>
      <c r="H1510" s="37"/>
      <c r="I1510" s="37"/>
      <c r="J1510" s="37"/>
      <c r="K1510" s="37"/>
      <c r="L1510" s="37"/>
      <c r="M1510" s="37"/>
      <c r="N1510" s="4">
        <v>3.4</v>
      </c>
      <c r="O1510" s="46">
        <v>320</v>
      </c>
      <c r="P1510" s="47">
        <f t="shared" ref="P1510:P1518" si="57">O1510*N1510</f>
        <v>1088</v>
      </c>
    </row>
    <row r="1511" spans="1:16">
      <c r="A1511" s="45" t="s">
        <v>29</v>
      </c>
      <c r="B1511" s="37">
        <v>50</v>
      </c>
      <c r="C1511" s="37"/>
      <c r="D1511" s="37"/>
      <c r="E1511" s="37"/>
      <c r="F1511" s="37"/>
      <c r="G1511" s="37"/>
      <c r="H1511" s="37"/>
      <c r="I1511" s="37"/>
      <c r="J1511" s="37"/>
      <c r="K1511" s="37"/>
      <c r="L1511" s="37"/>
      <c r="M1511" s="37"/>
      <c r="N1511" s="4">
        <v>2</v>
      </c>
      <c r="O1511" s="46">
        <v>95</v>
      </c>
      <c r="P1511" s="47">
        <f t="shared" si="57"/>
        <v>190</v>
      </c>
    </row>
    <row r="1512" spans="1:16">
      <c r="A1512" s="45" t="s">
        <v>58</v>
      </c>
      <c r="B1512" s="37">
        <v>10</v>
      </c>
      <c r="C1512" s="37"/>
      <c r="D1512" s="37"/>
      <c r="E1512" s="37"/>
      <c r="F1512" s="37"/>
      <c r="G1512" s="37"/>
      <c r="H1512" s="37"/>
      <c r="I1512" s="37"/>
      <c r="J1512" s="37"/>
      <c r="K1512" s="37"/>
      <c r="L1512" s="37"/>
      <c r="M1512" s="37"/>
      <c r="N1512" s="4">
        <v>0.1</v>
      </c>
      <c r="O1512" s="46">
        <v>30</v>
      </c>
      <c r="P1512" s="47">
        <f t="shared" si="57"/>
        <v>3</v>
      </c>
    </row>
    <row r="1513" spans="1:16">
      <c r="A1513" s="45" t="s">
        <v>37</v>
      </c>
      <c r="B1513" s="37">
        <v>10</v>
      </c>
      <c r="C1513" s="37"/>
      <c r="D1513" s="37"/>
      <c r="E1513" s="37"/>
      <c r="F1513" s="37"/>
      <c r="G1513" s="37"/>
      <c r="H1513" s="37"/>
      <c r="I1513" s="37"/>
      <c r="J1513" s="37"/>
      <c r="K1513" s="37"/>
      <c r="L1513" s="37"/>
      <c r="M1513" s="37"/>
      <c r="N1513" s="4">
        <v>0.1</v>
      </c>
      <c r="O1513" s="46">
        <v>80</v>
      </c>
      <c r="P1513" s="47">
        <f t="shared" si="57"/>
        <v>8</v>
      </c>
    </row>
    <row r="1514" spans="1:16">
      <c r="A1514" s="44" t="s">
        <v>34</v>
      </c>
      <c r="B1514" s="31">
        <v>30</v>
      </c>
      <c r="C1514" s="37">
        <v>0.6</v>
      </c>
      <c r="D1514" s="37"/>
      <c r="E1514" s="37">
        <v>15.5</v>
      </c>
      <c r="F1514" s="37"/>
      <c r="G1514" s="37">
        <v>0.04</v>
      </c>
      <c r="H1514" s="37"/>
      <c r="I1514" s="37">
        <v>0.24</v>
      </c>
      <c r="J1514" s="37">
        <v>0.8</v>
      </c>
      <c r="K1514" s="37">
        <v>24</v>
      </c>
      <c r="L1514" s="37"/>
      <c r="M1514" s="37">
        <v>22</v>
      </c>
      <c r="N1514" s="52"/>
      <c r="O1514" s="46"/>
      <c r="P1514" s="47">
        <f t="shared" si="57"/>
        <v>0</v>
      </c>
    </row>
    <row r="1515" spans="1:16">
      <c r="A1515" s="45" t="s">
        <v>34</v>
      </c>
      <c r="B1515" s="5"/>
      <c r="C1515" s="5"/>
      <c r="D1515" s="5"/>
      <c r="E1515" s="5"/>
      <c r="F1515" s="5"/>
      <c r="G1515" s="5"/>
      <c r="H1515" s="5"/>
      <c r="I1515" s="5"/>
      <c r="J1515" s="5"/>
      <c r="K1515" s="5"/>
      <c r="L1515" s="5"/>
      <c r="M1515" s="5"/>
      <c r="N1515" s="4">
        <v>2</v>
      </c>
      <c r="O1515" s="61">
        <v>26</v>
      </c>
      <c r="P1515" s="47">
        <f t="shared" si="57"/>
        <v>52</v>
      </c>
    </row>
    <row r="1516" spans="1:16">
      <c r="A1516" s="44" t="s">
        <v>108</v>
      </c>
      <c r="B1516" s="37">
        <v>200</v>
      </c>
      <c r="C1516" s="37">
        <v>0.6</v>
      </c>
      <c r="D1516" s="37"/>
      <c r="E1516" s="37">
        <v>30.1</v>
      </c>
      <c r="F1516" s="37">
        <v>130</v>
      </c>
      <c r="G1516" s="37">
        <v>0.04</v>
      </c>
      <c r="H1516" s="37"/>
      <c r="I1516" s="37">
        <v>0.05</v>
      </c>
      <c r="J1516" s="37">
        <v>135</v>
      </c>
      <c r="K1516" s="37">
        <v>46</v>
      </c>
      <c r="L1516" s="37"/>
      <c r="M1516" s="37">
        <v>0.5</v>
      </c>
      <c r="N1516" s="40"/>
      <c r="O1516" s="40"/>
      <c r="P1516" s="47">
        <f t="shared" si="57"/>
        <v>0</v>
      </c>
    </row>
    <row r="1517" spans="1:16">
      <c r="A1517" s="45" t="s">
        <v>49</v>
      </c>
      <c r="B1517" s="5">
        <v>1.5</v>
      </c>
      <c r="C1517" s="5"/>
      <c r="D1517" s="5"/>
      <c r="E1517" s="5"/>
      <c r="F1517" s="5"/>
      <c r="G1517" s="5"/>
      <c r="H1517" s="5"/>
      <c r="I1517" s="5"/>
      <c r="J1517" s="5"/>
      <c r="K1517" s="5"/>
      <c r="L1517" s="5"/>
      <c r="M1517" s="5"/>
      <c r="N1517" s="40"/>
      <c r="O1517" s="96">
        <v>118</v>
      </c>
      <c r="P1517" s="47">
        <f t="shared" si="57"/>
        <v>0</v>
      </c>
    </row>
    <row r="1518" spans="1:16">
      <c r="A1518" s="45" t="s">
        <v>31</v>
      </c>
      <c r="B1518" s="5">
        <v>20</v>
      </c>
      <c r="C1518" s="5"/>
      <c r="D1518" s="5"/>
      <c r="E1518" s="5"/>
      <c r="F1518" s="5"/>
      <c r="G1518" s="5"/>
      <c r="H1518" s="5"/>
      <c r="I1518" s="5"/>
      <c r="J1518" s="5"/>
      <c r="K1518" s="5"/>
      <c r="L1518" s="5"/>
      <c r="M1518" s="5"/>
      <c r="N1518" s="40">
        <v>1</v>
      </c>
      <c r="O1518" s="96">
        <v>85</v>
      </c>
      <c r="P1518" s="47">
        <f t="shared" si="57"/>
        <v>85</v>
      </c>
    </row>
    <row r="1519" spans="1:16">
      <c r="A1519" s="93"/>
      <c r="C1519" t="s">
        <v>374</v>
      </c>
      <c r="I1519" t="s">
        <v>99</v>
      </c>
      <c r="P1519" s="67">
        <f>SUM(P1510:P1518)</f>
        <v>1426</v>
      </c>
    </row>
    <row r="1520" spans="1:16">
      <c r="A1520" s="93"/>
      <c r="C1520" s="48" t="s">
        <v>100</v>
      </c>
      <c r="D1520" s="48"/>
      <c r="E1520" s="51"/>
      <c r="F1520" s="48"/>
      <c r="G1520" s="48"/>
      <c r="H1520" s="48"/>
      <c r="I1520" s="48" t="s">
        <v>99</v>
      </c>
      <c r="J1520" s="48"/>
      <c r="M1520" t="s">
        <v>99</v>
      </c>
      <c r="P1520" s="13"/>
    </row>
    <row r="1523" spans="1:16" ht="18.75">
      <c r="C1523" s="15"/>
      <c r="F1523" s="16" t="s">
        <v>67</v>
      </c>
      <c r="G1523" s="16"/>
      <c r="H1523" s="17"/>
      <c r="I1523" s="17"/>
      <c r="K1523" s="17"/>
      <c r="P1523" s="19"/>
    </row>
    <row r="1524" spans="1:16" ht="23.25">
      <c r="C1524" s="15"/>
      <c r="D1524" s="15"/>
      <c r="E1524" s="133" t="s">
        <v>376</v>
      </c>
      <c r="F1524" s="16"/>
      <c r="G1524" s="16"/>
      <c r="H1524" s="16" t="s">
        <v>377</v>
      </c>
      <c r="I1524" s="16"/>
      <c r="J1524" s="17"/>
      <c r="K1524" s="21"/>
    </row>
    <row r="1525" spans="1:16" ht="18.75">
      <c r="D1525" s="23" t="s">
        <v>70</v>
      </c>
      <c r="E1525" s="23"/>
      <c r="F1525" s="23"/>
    </row>
    <row r="1526" spans="1:16">
      <c r="A1526" s="53" t="s">
        <v>513</v>
      </c>
      <c r="L1526" s="21"/>
    </row>
    <row r="1527" spans="1:16">
      <c r="A1527" s="24" t="s">
        <v>149</v>
      </c>
      <c r="C1527" s="25"/>
      <c r="D1527" s="28"/>
      <c r="E1527" s="28" t="s">
        <v>5</v>
      </c>
      <c r="F1527" s="27"/>
      <c r="G1527" s="21"/>
      <c r="H1527" s="21"/>
      <c r="I1527" s="21"/>
      <c r="J1527" s="21"/>
      <c r="K1527" s="21"/>
      <c r="L1527" s="21"/>
      <c r="M1527" s="21"/>
      <c r="N1527" s="21"/>
      <c r="O1527" s="21"/>
      <c r="P1527" s="19"/>
    </row>
    <row r="1528" spans="1:16">
      <c r="A1528" s="29" t="s">
        <v>76</v>
      </c>
      <c r="B1528" s="20"/>
      <c r="C1528" s="20"/>
      <c r="D1528" s="27"/>
      <c r="E1528" s="27"/>
      <c r="F1528" s="27"/>
      <c r="G1528" s="21"/>
      <c r="H1528" s="21"/>
      <c r="I1528" s="21"/>
      <c r="J1528" s="21"/>
      <c r="K1528" s="21"/>
      <c r="L1528" s="21"/>
      <c r="M1528" s="21"/>
      <c r="N1528" s="21"/>
      <c r="O1528" s="21"/>
      <c r="P1528" s="19"/>
    </row>
    <row r="1529" spans="1:16">
      <c r="A1529" s="30"/>
      <c r="B1529" s="29"/>
      <c r="C1529" s="29"/>
      <c r="D1529" s="21"/>
      <c r="E1529" s="27"/>
      <c r="F1529" s="27"/>
      <c r="G1529" s="21"/>
      <c r="H1529" s="21"/>
      <c r="I1529" s="21"/>
      <c r="J1529" s="21"/>
      <c r="K1529" s="21"/>
      <c r="L1529" s="145"/>
      <c r="M1529" s="21"/>
      <c r="N1529" s="21"/>
      <c r="O1529">
        <v>214</v>
      </c>
      <c r="P1529" s="19"/>
    </row>
    <row r="1530" spans="1:16">
      <c r="A1530" s="31" t="s">
        <v>77</v>
      </c>
      <c r="B1530" s="33" t="s">
        <v>78</v>
      </c>
      <c r="C1530" s="34"/>
      <c r="D1530" s="34" t="s">
        <v>79</v>
      </c>
      <c r="E1530" s="34"/>
      <c r="F1530" s="34" t="s">
        <v>80</v>
      </c>
      <c r="G1530" s="34" t="s">
        <v>81</v>
      </c>
      <c r="H1530" s="34"/>
      <c r="I1530" s="34"/>
      <c r="J1530" s="34"/>
      <c r="K1530" s="34" t="s">
        <v>82</v>
      </c>
      <c r="M1530" s="34"/>
      <c r="N1530" s="35" t="s">
        <v>83</v>
      </c>
      <c r="O1530" s="36" t="s">
        <v>3</v>
      </c>
      <c r="P1530" s="36" t="s">
        <v>9</v>
      </c>
    </row>
    <row r="1531" spans="1:16">
      <c r="A1531" s="5"/>
      <c r="B1531" s="39" t="s">
        <v>85</v>
      </c>
      <c r="C1531" s="37" t="s">
        <v>86</v>
      </c>
      <c r="D1531" s="37" t="s">
        <v>87</v>
      </c>
      <c r="E1531" s="37" t="s">
        <v>88</v>
      </c>
      <c r="F1531" s="37"/>
      <c r="G1531" s="37" t="s">
        <v>89</v>
      </c>
      <c r="H1531" s="37" t="s">
        <v>90</v>
      </c>
      <c r="I1531" s="37" t="s">
        <v>91</v>
      </c>
      <c r="J1531" s="37" t="s">
        <v>92</v>
      </c>
      <c r="K1531" s="37" t="s">
        <v>93</v>
      </c>
      <c r="L1531" s="37" t="s">
        <v>94</v>
      </c>
      <c r="M1531" s="37" t="s">
        <v>95</v>
      </c>
      <c r="N1531" s="40"/>
      <c r="O1531" s="4"/>
      <c r="P1531" s="40"/>
    </row>
    <row r="1532" spans="1:16">
      <c r="A1532" s="5"/>
      <c r="B1532" s="39"/>
      <c r="C1532" s="37"/>
      <c r="D1532" s="37"/>
      <c r="E1532" s="37"/>
      <c r="F1532" s="37"/>
      <c r="G1532" s="37"/>
      <c r="H1532" s="37"/>
      <c r="I1532" s="37"/>
      <c r="J1532" s="37"/>
      <c r="K1532" s="37"/>
      <c r="L1532" s="37"/>
      <c r="M1532" s="37"/>
      <c r="N1532" s="40"/>
      <c r="O1532" s="4"/>
      <c r="P1532" s="40"/>
    </row>
    <row r="1533" spans="1:16">
      <c r="A1533" s="31" t="s">
        <v>285</v>
      </c>
      <c r="B1533" s="37">
        <v>250</v>
      </c>
      <c r="C1533" s="37">
        <v>1.2</v>
      </c>
      <c r="D1533" s="37">
        <v>4</v>
      </c>
      <c r="E1533" s="37">
        <v>2.7</v>
      </c>
      <c r="F1533" s="37">
        <v>260</v>
      </c>
      <c r="G1533" s="37">
        <v>0.26</v>
      </c>
      <c r="H1533" s="37">
        <v>40</v>
      </c>
      <c r="I1533" s="37">
        <v>122</v>
      </c>
      <c r="J1533" s="37">
        <v>128</v>
      </c>
      <c r="K1533" s="37">
        <v>146</v>
      </c>
      <c r="L1533" s="37">
        <v>56</v>
      </c>
      <c r="M1533" s="37">
        <v>2</v>
      </c>
      <c r="N1533" s="4"/>
      <c r="O1533" s="46"/>
      <c r="P1533" s="47"/>
    </row>
    <row r="1534" spans="1:16">
      <c r="A1534" s="45" t="s">
        <v>27</v>
      </c>
      <c r="B1534" s="37">
        <v>100</v>
      </c>
      <c r="C1534" s="37"/>
      <c r="D1534" s="37"/>
      <c r="E1534" s="37"/>
      <c r="F1534" s="37"/>
      <c r="G1534" s="37"/>
      <c r="H1534" s="37"/>
      <c r="I1534" s="37"/>
      <c r="J1534" s="37"/>
      <c r="K1534" s="37"/>
      <c r="L1534" s="37"/>
      <c r="M1534" s="37"/>
      <c r="N1534" s="4">
        <v>24</v>
      </c>
      <c r="O1534" s="96">
        <v>260</v>
      </c>
      <c r="P1534" s="47">
        <f t="shared" ref="P1534:P1546" si="58">O1534*N1534</f>
        <v>6240</v>
      </c>
    </row>
    <row r="1535" spans="1:16">
      <c r="A1535" s="45" t="s">
        <v>16</v>
      </c>
      <c r="B1535" s="37">
        <v>50</v>
      </c>
      <c r="C1535" s="37"/>
      <c r="D1535" s="37"/>
      <c r="E1535" s="37"/>
      <c r="F1535" s="37"/>
      <c r="G1535" s="37"/>
      <c r="H1535" s="37"/>
      <c r="I1535" s="37"/>
      <c r="J1535" s="37"/>
      <c r="K1535" s="37"/>
      <c r="L1535" s="37"/>
      <c r="M1535" s="37"/>
      <c r="N1535" s="4">
        <v>12</v>
      </c>
      <c r="O1535" s="96">
        <v>134.5</v>
      </c>
      <c r="P1535" s="47">
        <f t="shared" si="58"/>
        <v>1614</v>
      </c>
    </row>
    <row r="1536" spans="1:16">
      <c r="A1536" s="45" t="s">
        <v>58</v>
      </c>
      <c r="B1536" s="37">
        <v>10</v>
      </c>
      <c r="C1536" s="37"/>
      <c r="D1536" s="37"/>
      <c r="E1536" s="37"/>
      <c r="F1536" s="37"/>
      <c r="G1536" s="37"/>
      <c r="H1536" s="37"/>
      <c r="I1536" s="37"/>
      <c r="J1536" s="37"/>
      <c r="K1536" s="37"/>
      <c r="L1536" s="37"/>
      <c r="M1536" s="37"/>
      <c r="N1536" s="4">
        <v>2.1</v>
      </c>
      <c r="O1536" s="46">
        <v>30</v>
      </c>
      <c r="P1536" s="47">
        <f t="shared" si="58"/>
        <v>63</v>
      </c>
    </row>
    <row r="1537" spans="1:16">
      <c r="A1537" s="45" t="s">
        <v>37</v>
      </c>
      <c r="B1537" s="37">
        <v>10</v>
      </c>
      <c r="C1537" s="37"/>
      <c r="D1537" s="37"/>
      <c r="E1537" s="37"/>
      <c r="F1537" s="37"/>
      <c r="G1537" s="37"/>
      <c r="H1537" s="37"/>
      <c r="I1537" s="37"/>
      <c r="J1537" s="37"/>
      <c r="K1537" s="37"/>
      <c r="L1537" s="37"/>
      <c r="M1537" s="37"/>
      <c r="N1537" s="4">
        <v>2.1</v>
      </c>
      <c r="O1537" s="46">
        <v>80</v>
      </c>
      <c r="P1537" s="47">
        <f t="shared" si="58"/>
        <v>168</v>
      </c>
    </row>
    <row r="1538" spans="1:16">
      <c r="A1538" s="45" t="s">
        <v>13</v>
      </c>
      <c r="B1538" s="37"/>
      <c r="C1538" s="37"/>
      <c r="D1538" s="37"/>
      <c r="E1538" s="37"/>
      <c r="F1538" s="37"/>
      <c r="G1538" s="37"/>
      <c r="H1538" s="37"/>
      <c r="I1538" s="37"/>
      <c r="J1538" s="37"/>
      <c r="K1538" s="37"/>
      <c r="L1538" s="37"/>
      <c r="M1538" s="37"/>
      <c r="N1538" s="4">
        <v>1</v>
      </c>
      <c r="O1538" s="46">
        <v>135</v>
      </c>
      <c r="P1538" s="47">
        <f t="shared" si="58"/>
        <v>135</v>
      </c>
    </row>
    <row r="1539" spans="1:16">
      <c r="A1539" s="45" t="s">
        <v>14</v>
      </c>
      <c r="B1539" s="37">
        <v>4</v>
      </c>
      <c r="C1539" s="37"/>
      <c r="D1539" s="37"/>
      <c r="E1539" s="37"/>
      <c r="F1539" s="37"/>
      <c r="G1539" s="37"/>
      <c r="H1539" s="37"/>
      <c r="I1539" s="37"/>
      <c r="J1539" s="37"/>
      <c r="K1539" s="37"/>
      <c r="L1539" s="37"/>
      <c r="M1539" s="37"/>
      <c r="N1539" s="4">
        <v>2</v>
      </c>
      <c r="O1539" s="46">
        <v>100</v>
      </c>
      <c r="P1539" s="47">
        <f t="shared" si="58"/>
        <v>200</v>
      </c>
    </row>
    <row r="1540" spans="1:16">
      <c r="A1540" s="45" t="s">
        <v>10</v>
      </c>
      <c r="B1540" s="37">
        <v>1</v>
      </c>
      <c r="C1540" s="37"/>
      <c r="D1540" s="37"/>
      <c r="E1540" s="37"/>
      <c r="F1540" s="37"/>
      <c r="G1540" s="37"/>
      <c r="H1540" s="37"/>
      <c r="I1540" s="37"/>
      <c r="J1540" s="37"/>
      <c r="K1540" s="37"/>
      <c r="L1540" s="37"/>
      <c r="M1540" s="37"/>
      <c r="N1540" s="4">
        <v>1</v>
      </c>
      <c r="O1540" s="46">
        <v>78.5</v>
      </c>
      <c r="P1540" s="47">
        <f t="shared" si="58"/>
        <v>78.5</v>
      </c>
    </row>
    <row r="1541" spans="1:16">
      <c r="A1541" s="44" t="s">
        <v>34</v>
      </c>
      <c r="B1541" s="31">
        <v>30</v>
      </c>
      <c r="C1541" s="37">
        <v>0.6</v>
      </c>
      <c r="D1541" s="37"/>
      <c r="E1541" s="37">
        <v>15.5</v>
      </c>
      <c r="F1541" s="37"/>
      <c r="G1541" s="37">
        <v>0.04</v>
      </c>
      <c r="H1541" s="37"/>
      <c r="I1541" s="37">
        <v>0.24</v>
      </c>
      <c r="J1541" s="37">
        <v>0.8</v>
      </c>
      <c r="K1541" s="37">
        <v>24</v>
      </c>
      <c r="L1541" s="37"/>
      <c r="M1541" s="37">
        <v>22</v>
      </c>
      <c r="N1541" s="40"/>
      <c r="O1541" s="5"/>
      <c r="P1541" s="47">
        <f t="shared" si="58"/>
        <v>0</v>
      </c>
    </row>
    <row r="1542" spans="1:16">
      <c r="A1542" s="45" t="s">
        <v>34</v>
      </c>
      <c r="B1542" s="5"/>
      <c r="C1542" s="5"/>
      <c r="D1542" s="5"/>
      <c r="E1542" s="5"/>
      <c r="F1542" s="5"/>
      <c r="G1542" s="5"/>
      <c r="H1542" s="5"/>
      <c r="I1542" s="5"/>
      <c r="J1542" s="5"/>
      <c r="K1542" s="5"/>
      <c r="L1542" s="5"/>
      <c r="M1542" s="5"/>
      <c r="N1542" s="4">
        <v>15</v>
      </c>
      <c r="O1542" s="61">
        <v>26</v>
      </c>
      <c r="P1542" s="47">
        <f t="shared" si="58"/>
        <v>390</v>
      </c>
    </row>
    <row r="1543" spans="1:16">
      <c r="A1543" s="44" t="s">
        <v>108</v>
      </c>
      <c r="B1543" s="37">
        <v>200</v>
      </c>
      <c r="C1543" s="37">
        <v>0.6</v>
      </c>
      <c r="D1543" s="37"/>
      <c r="E1543" s="37">
        <v>30.1</v>
      </c>
      <c r="F1543" s="37">
        <v>130</v>
      </c>
      <c r="G1543" s="37">
        <v>0.04</v>
      </c>
      <c r="H1543" s="37"/>
      <c r="I1543" s="37">
        <v>0.05</v>
      </c>
      <c r="J1543" s="37">
        <v>135</v>
      </c>
      <c r="K1543" s="37">
        <v>46</v>
      </c>
      <c r="L1543" s="37"/>
      <c r="M1543" s="37">
        <v>0.5</v>
      </c>
      <c r="N1543" s="40"/>
      <c r="O1543" s="40"/>
      <c r="P1543" s="47">
        <f t="shared" si="58"/>
        <v>0</v>
      </c>
    </row>
    <row r="1544" spans="1:16">
      <c r="A1544" s="45" t="s">
        <v>49</v>
      </c>
      <c r="B1544" s="5">
        <v>1.5</v>
      </c>
      <c r="C1544" s="5"/>
      <c r="D1544" s="5"/>
      <c r="E1544" s="5"/>
      <c r="F1544" s="5"/>
      <c r="G1544" s="5"/>
      <c r="H1544" s="5"/>
      <c r="I1544" s="5"/>
      <c r="J1544" s="5"/>
      <c r="K1544" s="5"/>
      <c r="L1544" s="5"/>
      <c r="M1544" s="5"/>
      <c r="N1544" s="4"/>
      <c r="O1544" s="40">
        <v>387</v>
      </c>
      <c r="P1544" s="47">
        <f t="shared" si="58"/>
        <v>0</v>
      </c>
    </row>
    <row r="1545" spans="1:16">
      <c r="A1545" s="45" t="s">
        <v>31</v>
      </c>
      <c r="B1545" s="5">
        <v>20</v>
      </c>
      <c r="C1545" s="5"/>
      <c r="D1545" s="5"/>
      <c r="E1545" s="5"/>
      <c r="F1545" s="5"/>
      <c r="G1545" s="5"/>
      <c r="H1545" s="5"/>
      <c r="I1545" s="5"/>
      <c r="J1545" s="5"/>
      <c r="K1545" s="5"/>
      <c r="L1545" s="5"/>
      <c r="M1545" s="5"/>
      <c r="N1545" s="4">
        <v>7</v>
      </c>
      <c r="O1545" s="40">
        <v>85</v>
      </c>
      <c r="P1545" s="47">
        <f t="shared" si="58"/>
        <v>595</v>
      </c>
    </row>
    <row r="1546" spans="1:16">
      <c r="A1546" s="45" t="s">
        <v>293</v>
      </c>
      <c r="B1546" s="5"/>
      <c r="C1546" s="5"/>
      <c r="D1546" s="5"/>
      <c r="E1546" s="5"/>
      <c r="F1546" s="5"/>
      <c r="G1546" s="5"/>
      <c r="H1546" s="5"/>
      <c r="I1546" s="5"/>
      <c r="J1546" s="5"/>
      <c r="K1546" s="5"/>
      <c r="L1546" s="5"/>
      <c r="M1546" s="5"/>
      <c r="N1546" s="40">
        <v>51.5</v>
      </c>
      <c r="O1546" s="40">
        <v>310</v>
      </c>
      <c r="P1546" s="47">
        <f t="shared" si="58"/>
        <v>15965</v>
      </c>
    </row>
    <row r="1547" spans="1:16">
      <c r="A1547" s="93"/>
      <c r="C1547" t="s">
        <v>374</v>
      </c>
      <c r="I1547" t="s">
        <v>99</v>
      </c>
      <c r="N1547" s="30"/>
      <c r="O1547" s="30"/>
      <c r="P1547" s="101">
        <f>SUM(P1534:P1546)</f>
        <v>25448.5</v>
      </c>
    </row>
    <row r="1548" spans="1:16">
      <c r="C1548" s="48" t="s">
        <v>100</v>
      </c>
      <c r="D1548" s="48"/>
      <c r="E1548" s="51"/>
      <c r="F1548" s="48"/>
      <c r="G1548" s="48"/>
      <c r="H1548" s="48"/>
      <c r="I1548" s="48" t="s">
        <v>99</v>
      </c>
      <c r="J1548" s="48"/>
      <c r="M1548" t="s">
        <v>99</v>
      </c>
      <c r="N1548" s="30"/>
      <c r="O1548" s="30"/>
      <c r="P1548" s="50">
        <f>P1547/O1529</f>
        <v>118.91822429906541</v>
      </c>
    </row>
    <row r="1549" spans="1:16" ht="18.75">
      <c r="C1549" s="15"/>
      <c r="F1549" s="16" t="s">
        <v>67</v>
      </c>
      <c r="G1549" s="16"/>
      <c r="H1549" s="17"/>
      <c r="I1549" s="17"/>
      <c r="K1549" s="17"/>
      <c r="P1549" s="19"/>
    </row>
    <row r="1550" spans="1:16" ht="23.25">
      <c r="C1550" s="15"/>
      <c r="D1550" s="15"/>
      <c r="E1550" s="133" t="s">
        <v>376</v>
      </c>
      <c r="F1550" s="16"/>
      <c r="G1550" s="16"/>
      <c r="H1550" s="16" t="s">
        <v>377</v>
      </c>
      <c r="I1550" s="16"/>
      <c r="J1550" s="17"/>
      <c r="K1550" s="21"/>
    </row>
    <row r="1551" spans="1:16" ht="18.75">
      <c r="D1551" s="23" t="s">
        <v>70</v>
      </c>
      <c r="E1551" s="23"/>
      <c r="F1551" s="23"/>
    </row>
    <row r="1552" spans="1:16">
      <c r="A1552" s="53" t="s">
        <v>513</v>
      </c>
      <c r="L1552" s="21"/>
    </row>
    <row r="1553" spans="1:17">
      <c r="A1553" s="24" t="s">
        <v>149</v>
      </c>
      <c r="C1553" s="25"/>
      <c r="D1553" s="28"/>
      <c r="E1553" s="28" t="s">
        <v>6</v>
      </c>
      <c r="F1553" s="27"/>
      <c r="G1553" s="21"/>
      <c r="H1553" s="21"/>
      <c r="I1553" s="21"/>
      <c r="J1553" s="21"/>
      <c r="K1553" s="21"/>
      <c r="L1553" s="21"/>
      <c r="M1553" s="21"/>
      <c r="N1553" s="21"/>
      <c r="O1553" s="21"/>
      <c r="P1553" s="19"/>
    </row>
    <row r="1554" spans="1:17">
      <c r="A1554" s="29" t="s">
        <v>76</v>
      </c>
      <c r="B1554" s="20"/>
      <c r="C1554" s="20"/>
      <c r="D1554" s="27"/>
      <c r="E1554" s="27"/>
      <c r="F1554" s="27"/>
      <c r="G1554" s="21"/>
      <c r="H1554" s="21"/>
      <c r="I1554" s="21"/>
      <c r="J1554" s="21"/>
      <c r="K1554" s="21"/>
      <c r="L1554" s="21"/>
      <c r="M1554" s="21"/>
      <c r="N1554" s="21"/>
      <c r="O1554" s="21"/>
      <c r="P1554" s="19"/>
    </row>
    <row r="1555" spans="1:17">
      <c r="A1555" s="30"/>
      <c r="B1555" s="29"/>
      <c r="C1555" s="29"/>
      <c r="D1555" s="21"/>
      <c r="E1555" s="27"/>
      <c r="F1555" s="27"/>
      <c r="G1555" s="21"/>
      <c r="H1555" s="21"/>
      <c r="I1555" s="21"/>
      <c r="J1555" s="21"/>
      <c r="K1555" s="21"/>
      <c r="L1555" s="145"/>
      <c r="M1555" s="21"/>
      <c r="N1555" s="21"/>
      <c r="O1555">
        <v>154</v>
      </c>
      <c r="P1555" s="19"/>
    </row>
    <row r="1556" spans="1:17">
      <c r="A1556" s="31" t="s">
        <v>77</v>
      </c>
      <c r="B1556" s="33" t="s">
        <v>78</v>
      </c>
      <c r="C1556" s="34"/>
      <c r="D1556" s="34" t="s">
        <v>79</v>
      </c>
      <c r="E1556" s="34"/>
      <c r="F1556" s="34" t="s">
        <v>80</v>
      </c>
      <c r="G1556" s="34" t="s">
        <v>81</v>
      </c>
      <c r="H1556" s="34"/>
      <c r="I1556" s="34"/>
      <c r="J1556" s="34"/>
      <c r="K1556" s="34" t="s">
        <v>82</v>
      </c>
      <c r="M1556" s="34"/>
      <c r="N1556" s="35" t="s">
        <v>83</v>
      </c>
      <c r="O1556" s="36" t="s">
        <v>3</v>
      </c>
      <c r="P1556" s="36" t="s">
        <v>9</v>
      </c>
    </row>
    <row r="1557" spans="1:17">
      <c r="A1557" s="5"/>
      <c r="B1557" s="39" t="s">
        <v>85</v>
      </c>
      <c r="C1557" s="37" t="s">
        <v>86</v>
      </c>
      <c r="D1557" s="37" t="s">
        <v>87</v>
      </c>
      <c r="E1557" s="37" t="s">
        <v>88</v>
      </c>
      <c r="F1557" s="37"/>
      <c r="G1557" s="37" t="s">
        <v>89</v>
      </c>
      <c r="H1557" s="37" t="s">
        <v>90</v>
      </c>
      <c r="I1557" s="37" t="s">
        <v>91</v>
      </c>
      <c r="J1557" s="37" t="s">
        <v>92</v>
      </c>
      <c r="K1557" s="37" t="s">
        <v>93</v>
      </c>
      <c r="L1557" s="37" t="s">
        <v>94</v>
      </c>
      <c r="M1557" s="37" t="s">
        <v>95</v>
      </c>
      <c r="N1557" s="40"/>
      <c r="O1557" s="4"/>
      <c r="P1557" s="40"/>
      <c r="Q1557" s="19"/>
    </row>
    <row r="1558" spans="1:17">
      <c r="A1558" s="5"/>
      <c r="B1558" s="39"/>
      <c r="C1558" s="37"/>
      <c r="D1558" s="37"/>
      <c r="E1558" s="37"/>
      <c r="F1558" s="37"/>
      <c r="G1558" s="37"/>
      <c r="H1558" s="37"/>
      <c r="I1558" s="37"/>
      <c r="J1558" s="37"/>
      <c r="K1558" s="37"/>
      <c r="L1558" s="37"/>
      <c r="M1558" s="37"/>
      <c r="N1558" s="40"/>
      <c r="O1558" s="4"/>
      <c r="P1558" s="40"/>
      <c r="Q1558" s="19"/>
    </row>
    <row r="1559" spans="1:17">
      <c r="A1559" s="31" t="s">
        <v>102</v>
      </c>
      <c r="B1559" s="37">
        <v>250</v>
      </c>
      <c r="C1559" s="37">
        <v>1.2</v>
      </c>
      <c r="D1559" s="37">
        <v>4</v>
      </c>
      <c r="E1559" s="37">
        <v>2.7</v>
      </c>
      <c r="F1559" s="37">
        <v>260</v>
      </c>
      <c r="G1559" s="37">
        <v>0.26</v>
      </c>
      <c r="H1559" s="37">
        <v>40</v>
      </c>
      <c r="I1559" s="37">
        <v>122</v>
      </c>
      <c r="J1559" s="37">
        <v>128</v>
      </c>
      <c r="K1559" s="37">
        <v>146</v>
      </c>
      <c r="L1559" s="37">
        <v>56</v>
      </c>
      <c r="M1559" s="37">
        <v>2</v>
      </c>
      <c r="N1559" s="4"/>
      <c r="O1559" s="46"/>
      <c r="P1559" s="47"/>
      <c r="Q1559" s="19"/>
    </row>
    <row r="1560" spans="1:17">
      <c r="A1560" s="45" t="s">
        <v>27</v>
      </c>
      <c r="B1560" s="37">
        <v>100</v>
      </c>
      <c r="C1560" s="37"/>
      <c r="D1560" s="37"/>
      <c r="E1560" s="37"/>
      <c r="F1560" s="37"/>
      <c r="G1560" s="37"/>
      <c r="H1560" s="37"/>
      <c r="I1560" s="37"/>
      <c r="J1560" s="37"/>
      <c r="K1560" s="37"/>
      <c r="L1560" s="37"/>
      <c r="M1560" s="37"/>
      <c r="N1560" s="4">
        <v>16</v>
      </c>
      <c r="O1560" s="205">
        <v>260</v>
      </c>
      <c r="P1560" s="47">
        <f t="shared" ref="P1560:P1569" si="59">O1560*N1560</f>
        <v>4160</v>
      </c>
      <c r="Q1560" s="19"/>
    </row>
    <row r="1561" spans="1:17">
      <c r="A1561" s="45" t="s">
        <v>16</v>
      </c>
      <c r="B1561" s="37">
        <v>50</v>
      </c>
      <c r="C1561" s="37"/>
      <c r="D1561" s="37"/>
      <c r="E1561" s="37"/>
      <c r="F1561" s="37"/>
      <c r="G1561" s="37"/>
      <c r="H1561" s="37"/>
      <c r="I1561" s="37"/>
      <c r="J1561" s="37"/>
      <c r="K1561" s="37"/>
      <c r="L1561" s="37"/>
      <c r="M1561" s="37"/>
      <c r="N1561" s="4">
        <v>8</v>
      </c>
      <c r="O1561" s="205">
        <v>134.5</v>
      </c>
      <c r="P1561" s="47">
        <f t="shared" si="59"/>
        <v>1076</v>
      </c>
      <c r="Q1561" s="19"/>
    </row>
    <row r="1562" spans="1:17">
      <c r="A1562" s="45" t="s">
        <v>58</v>
      </c>
      <c r="B1562" s="37">
        <v>10</v>
      </c>
      <c r="C1562" s="37"/>
      <c r="D1562" s="37"/>
      <c r="E1562" s="37"/>
      <c r="F1562" s="37"/>
      <c r="G1562" s="37"/>
      <c r="H1562" s="37"/>
      <c r="I1562" s="37"/>
      <c r="J1562" s="37"/>
      <c r="K1562" s="37"/>
      <c r="L1562" s="37"/>
      <c r="M1562" s="37"/>
      <c r="N1562" s="4">
        <v>2</v>
      </c>
      <c r="O1562" s="205">
        <v>30</v>
      </c>
      <c r="P1562" s="47">
        <f t="shared" si="59"/>
        <v>60</v>
      </c>
      <c r="Q1562" s="19"/>
    </row>
    <row r="1563" spans="1:17">
      <c r="A1563" s="45" t="s">
        <v>37</v>
      </c>
      <c r="B1563" s="37">
        <v>10</v>
      </c>
      <c r="C1563" s="37"/>
      <c r="D1563" s="37"/>
      <c r="E1563" s="37"/>
      <c r="F1563" s="37"/>
      <c r="G1563" s="37"/>
      <c r="H1563" s="37"/>
      <c r="I1563" s="37"/>
      <c r="J1563" s="37"/>
      <c r="K1563" s="37"/>
      <c r="L1563" s="37"/>
      <c r="M1563" s="37"/>
      <c r="N1563" s="4">
        <v>2</v>
      </c>
      <c r="O1563" s="205">
        <v>80</v>
      </c>
      <c r="P1563" s="47">
        <f t="shared" si="59"/>
        <v>160</v>
      </c>
      <c r="Q1563" s="19"/>
    </row>
    <row r="1564" spans="1:17">
      <c r="A1564" s="45" t="s">
        <v>13</v>
      </c>
      <c r="B1564" s="37"/>
      <c r="C1564" s="37"/>
      <c r="D1564" s="37"/>
      <c r="E1564" s="37"/>
      <c r="F1564" s="37"/>
      <c r="G1564" s="37"/>
      <c r="H1564" s="37"/>
      <c r="I1564" s="37"/>
      <c r="J1564" s="37"/>
      <c r="K1564" s="37"/>
      <c r="L1564" s="37"/>
      <c r="M1564" s="37"/>
      <c r="N1564" s="4"/>
      <c r="O1564" s="205">
        <v>135</v>
      </c>
      <c r="P1564" s="47">
        <f t="shared" si="59"/>
        <v>0</v>
      </c>
      <c r="Q1564" s="19"/>
    </row>
    <row r="1565" spans="1:17">
      <c r="A1565" s="44" t="s">
        <v>34</v>
      </c>
      <c r="B1565" s="31">
        <v>30</v>
      </c>
      <c r="C1565" s="37">
        <v>0.6</v>
      </c>
      <c r="D1565" s="37"/>
      <c r="E1565" s="37">
        <v>15.5</v>
      </c>
      <c r="F1565" s="37"/>
      <c r="G1565" s="37">
        <v>0.04</v>
      </c>
      <c r="H1565" s="37"/>
      <c r="I1565" s="37">
        <v>0.24</v>
      </c>
      <c r="J1565" s="37">
        <v>0.8</v>
      </c>
      <c r="K1565" s="37">
        <v>24</v>
      </c>
      <c r="L1565" s="37"/>
      <c r="M1565" s="37">
        <v>22</v>
      </c>
      <c r="N1565" s="4"/>
      <c r="O1565" s="4"/>
      <c r="P1565" s="47">
        <f t="shared" si="59"/>
        <v>0</v>
      </c>
      <c r="Q1565" s="19"/>
    </row>
    <row r="1566" spans="1:17">
      <c r="A1566" s="45" t="s">
        <v>34</v>
      </c>
      <c r="B1566" s="5"/>
      <c r="C1566" s="5"/>
      <c r="D1566" s="5"/>
      <c r="E1566" s="5"/>
      <c r="F1566" s="5"/>
      <c r="G1566" s="5"/>
      <c r="H1566" s="5"/>
      <c r="I1566" s="5"/>
      <c r="J1566" s="5"/>
      <c r="K1566" s="5"/>
      <c r="L1566" s="5"/>
      <c r="M1566" s="5"/>
      <c r="N1566" s="4">
        <v>13</v>
      </c>
      <c r="O1566" s="205">
        <v>26</v>
      </c>
      <c r="P1566" s="47">
        <f t="shared" si="59"/>
        <v>338</v>
      </c>
      <c r="Q1566" s="19"/>
    </row>
    <row r="1567" spans="1:17">
      <c r="A1567" s="44" t="s">
        <v>108</v>
      </c>
      <c r="B1567" s="37">
        <v>200</v>
      </c>
      <c r="C1567" s="37">
        <v>0.6</v>
      </c>
      <c r="D1567" s="37"/>
      <c r="E1567" s="37">
        <v>30.1</v>
      </c>
      <c r="F1567" s="37">
        <v>130</v>
      </c>
      <c r="G1567" s="37">
        <v>0.04</v>
      </c>
      <c r="H1567" s="37"/>
      <c r="I1567" s="37">
        <v>0.05</v>
      </c>
      <c r="J1567" s="37">
        <v>135</v>
      </c>
      <c r="K1567" s="37">
        <v>46</v>
      </c>
      <c r="L1567" s="37"/>
      <c r="M1567" s="37">
        <v>0.5</v>
      </c>
      <c r="N1567" s="4"/>
      <c r="O1567" s="4"/>
      <c r="P1567" s="47">
        <f t="shared" si="59"/>
        <v>0</v>
      </c>
      <c r="Q1567" s="19"/>
    </row>
    <row r="1568" spans="1:17">
      <c r="A1568" s="45" t="s">
        <v>49</v>
      </c>
      <c r="B1568" s="5">
        <v>1.5</v>
      </c>
      <c r="C1568" s="5"/>
      <c r="D1568" s="5"/>
      <c r="E1568" s="5"/>
      <c r="F1568" s="5"/>
      <c r="G1568" s="5"/>
      <c r="H1568" s="5"/>
      <c r="I1568" s="5"/>
      <c r="J1568" s="5"/>
      <c r="K1568" s="5"/>
      <c r="L1568" s="5"/>
      <c r="M1568" s="5"/>
      <c r="N1568" s="4">
        <v>1</v>
      </c>
      <c r="O1568" s="4">
        <v>387</v>
      </c>
      <c r="P1568" s="47">
        <f t="shared" si="59"/>
        <v>387</v>
      </c>
      <c r="Q1568" s="19"/>
    </row>
    <row r="1569" spans="1:17">
      <c r="A1569" s="45" t="s">
        <v>31</v>
      </c>
      <c r="B1569" s="5">
        <v>20</v>
      </c>
      <c r="C1569" s="5"/>
      <c r="D1569" s="5"/>
      <c r="E1569" s="5"/>
      <c r="F1569" s="5"/>
      <c r="G1569" s="5"/>
      <c r="H1569" s="5"/>
      <c r="I1569" s="5"/>
      <c r="J1569" s="5"/>
      <c r="K1569" s="5"/>
      <c r="L1569" s="5"/>
      <c r="M1569" s="5"/>
      <c r="N1569" s="4">
        <v>4</v>
      </c>
      <c r="O1569" s="4">
        <v>85</v>
      </c>
      <c r="P1569" s="47">
        <f t="shared" si="59"/>
        <v>340</v>
      </c>
      <c r="Q1569" s="19"/>
    </row>
    <row r="1570" spans="1:17">
      <c r="A1570" s="93"/>
      <c r="C1570" t="s">
        <v>374</v>
      </c>
      <c r="I1570" t="s">
        <v>99</v>
      </c>
      <c r="N1570" s="79"/>
      <c r="O1570" s="79"/>
      <c r="P1570" s="50">
        <f>SUM(P1560:P1569)</f>
        <v>6521</v>
      </c>
      <c r="Q1570" s="19"/>
    </row>
    <row r="1571" spans="1:17">
      <c r="C1571" s="48" t="s">
        <v>100</v>
      </c>
      <c r="D1571" s="48"/>
      <c r="E1571" s="51"/>
      <c r="F1571" s="48"/>
      <c r="G1571" s="48"/>
      <c r="H1571" s="48"/>
      <c r="I1571" s="48" t="s">
        <v>99</v>
      </c>
      <c r="J1571" s="48"/>
      <c r="M1571" t="s">
        <v>99</v>
      </c>
      <c r="N1571" s="79"/>
      <c r="O1571" s="79"/>
      <c r="P1571" s="50">
        <f>P1570/O1555</f>
        <v>42.344155844155843</v>
      </c>
      <c r="Q1571" s="19"/>
    </row>
    <row r="1572" spans="1:17">
      <c r="N1572" s="19"/>
      <c r="O1572" s="19"/>
      <c r="P1572" s="19"/>
      <c r="Q1572" s="19"/>
    </row>
    <row r="1573" spans="1:17" ht="18.75">
      <c r="C1573" s="15"/>
      <c r="F1573" s="16" t="s">
        <v>67</v>
      </c>
      <c r="G1573" s="16"/>
      <c r="H1573" s="17"/>
      <c r="I1573" s="17"/>
      <c r="K1573" s="17"/>
      <c r="P1573" s="19"/>
    </row>
    <row r="1574" spans="1:17" ht="23.25">
      <c r="C1574" s="15"/>
      <c r="D1574" s="15"/>
      <c r="E1574" s="133" t="s">
        <v>376</v>
      </c>
      <c r="F1574" s="16"/>
      <c r="G1574" s="16"/>
      <c r="H1574" s="16" t="s">
        <v>377</v>
      </c>
      <c r="I1574" s="16"/>
      <c r="J1574" s="17"/>
      <c r="K1574" s="21"/>
    </row>
    <row r="1575" spans="1:17" ht="18.75">
      <c r="D1575" s="23" t="s">
        <v>70</v>
      </c>
      <c r="E1575" s="23"/>
      <c r="F1575" s="23"/>
    </row>
    <row r="1576" spans="1:17">
      <c r="A1576" s="53" t="s">
        <v>513</v>
      </c>
      <c r="L1576" s="21"/>
    </row>
    <row r="1577" spans="1:17">
      <c r="A1577" s="24" t="s">
        <v>149</v>
      </c>
      <c r="C1577" s="25"/>
      <c r="D1577" s="28"/>
      <c r="E1577" s="28" t="s">
        <v>7</v>
      </c>
      <c r="F1577" s="27"/>
      <c r="G1577" s="21"/>
      <c r="H1577" s="21"/>
      <c r="I1577" s="21"/>
      <c r="J1577" s="21"/>
      <c r="K1577" s="21"/>
      <c r="L1577" s="21"/>
      <c r="M1577" s="21"/>
      <c r="N1577" s="21"/>
      <c r="O1577" s="21"/>
      <c r="P1577" s="19"/>
    </row>
    <row r="1578" spans="1:17">
      <c r="A1578" s="29" t="s">
        <v>76</v>
      </c>
      <c r="B1578" s="20"/>
      <c r="C1578" s="20"/>
      <c r="D1578" s="27"/>
      <c r="E1578" s="27"/>
      <c r="F1578" s="27"/>
      <c r="G1578" s="21"/>
      <c r="H1578" s="21"/>
      <c r="I1578" s="21"/>
      <c r="J1578" s="21"/>
      <c r="K1578" s="21"/>
      <c r="L1578" s="21"/>
      <c r="M1578" s="21"/>
      <c r="N1578" s="21"/>
      <c r="O1578" s="21"/>
      <c r="P1578" s="19"/>
    </row>
    <row r="1579" spans="1:17">
      <c r="A1579" s="30"/>
      <c r="B1579" s="29"/>
      <c r="C1579" s="29"/>
      <c r="D1579" s="21"/>
      <c r="E1579" s="27"/>
      <c r="F1579" s="27"/>
      <c r="G1579" s="21"/>
      <c r="H1579" s="21"/>
      <c r="I1579" s="21"/>
      <c r="J1579" s="21"/>
      <c r="K1579" s="21"/>
      <c r="L1579" s="145"/>
      <c r="M1579" s="21"/>
      <c r="N1579" s="21"/>
      <c r="P1579" s="19"/>
    </row>
    <row r="1580" spans="1:17">
      <c r="A1580" s="31" t="s">
        <v>77</v>
      </c>
      <c r="B1580" s="33" t="s">
        <v>78</v>
      </c>
      <c r="C1580" s="34"/>
      <c r="D1580" s="34" t="s">
        <v>79</v>
      </c>
      <c r="E1580" s="34"/>
      <c r="F1580" s="34" t="s">
        <v>80</v>
      </c>
      <c r="G1580" s="34" t="s">
        <v>81</v>
      </c>
      <c r="H1580" s="34"/>
      <c r="I1580" s="34"/>
      <c r="J1580" s="34"/>
      <c r="K1580" s="34" t="s">
        <v>82</v>
      </c>
      <c r="M1580" s="34"/>
      <c r="N1580" s="35" t="s">
        <v>83</v>
      </c>
      <c r="O1580" s="36" t="s">
        <v>3</v>
      </c>
      <c r="P1580" s="36" t="s">
        <v>9</v>
      </c>
    </row>
    <row r="1581" spans="1:17">
      <c r="A1581" s="5"/>
      <c r="B1581" s="39" t="s">
        <v>85</v>
      </c>
      <c r="C1581" s="37" t="s">
        <v>86</v>
      </c>
      <c r="D1581" s="37" t="s">
        <v>87</v>
      </c>
      <c r="E1581" s="37" t="s">
        <v>88</v>
      </c>
      <c r="F1581" s="37"/>
      <c r="G1581" s="37" t="s">
        <v>89</v>
      </c>
      <c r="H1581" s="37" t="s">
        <v>90</v>
      </c>
      <c r="I1581" s="37" t="s">
        <v>91</v>
      </c>
      <c r="J1581" s="37" t="s">
        <v>92</v>
      </c>
      <c r="K1581" s="37" t="s">
        <v>93</v>
      </c>
      <c r="L1581" s="37" t="s">
        <v>94</v>
      </c>
      <c r="M1581" s="37" t="s">
        <v>95</v>
      </c>
      <c r="N1581" s="40"/>
      <c r="O1581" s="4"/>
      <c r="P1581" s="40"/>
    </row>
    <row r="1582" spans="1:17">
      <c r="A1582" s="5"/>
      <c r="B1582" s="39"/>
      <c r="C1582" s="37"/>
      <c r="D1582" s="37"/>
      <c r="E1582" s="37"/>
      <c r="F1582" s="37"/>
      <c r="G1582" s="37"/>
      <c r="H1582" s="37"/>
      <c r="I1582" s="37"/>
      <c r="J1582" s="37"/>
      <c r="K1582" s="37"/>
      <c r="L1582" s="37"/>
      <c r="M1582" s="37"/>
      <c r="N1582" s="40"/>
      <c r="O1582" s="4"/>
      <c r="P1582" s="40"/>
    </row>
    <row r="1583" spans="1:17">
      <c r="A1583" s="31" t="s">
        <v>102</v>
      </c>
      <c r="B1583" s="37">
        <v>250</v>
      </c>
      <c r="C1583" s="37">
        <v>1.2</v>
      </c>
      <c r="D1583" s="37">
        <v>4</v>
      </c>
      <c r="E1583" s="37">
        <v>2.7</v>
      </c>
      <c r="F1583" s="37">
        <v>260</v>
      </c>
      <c r="G1583" s="37">
        <v>0.26</v>
      </c>
      <c r="H1583" s="37">
        <v>40</v>
      </c>
      <c r="I1583" s="37">
        <v>122</v>
      </c>
      <c r="J1583" s="37">
        <v>128</v>
      </c>
      <c r="K1583" s="37">
        <v>146</v>
      </c>
      <c r="L1583" s="37">
        <v>56</v>
      </c>
      <c r="M1583" s="37">
        <v>2</v>
      </c>
      <c r="N1583" s="4"/>
      <c r="O1583" s="46"/>
      <c r="P1583" s="47"/>
    </row>
    <row r="1584" spans="1:17">
      <c r="A1584" s="45" t="s">
        <v>27</v>
      </c>
      <c r="B1584" s="37">
        <v>100</v>
      </c>
      <c r="C1584" s="37"/>
      <c r="D1584" s="37"/>
      <c r="E1584" s="37"/>
      <c r="F1584" s="37"/>
      <c r="G1584" s="37"/>
      <c r="H1584" s="37"/>
      <c r="I1584" s="37"/>
      <c r="J1584" s="37"/>
      <c r="K1584" s="37"/>
      <c r="L1584" s="37"/>
      <c r="M1584" s="37"/>
      <c r="N1584" s="4">
        <v>5</v>
      </c>
      <c r="O1584" s="46">
        <v>260</v>
      </c>
      <c r="P1584" s="47">
        <f t="shared" ref="P1584:P1590" si="60">O1584*N1584</f>
        <v>1300</v>
      </c>
    </row>
    <row r="1585" spans="1:16">
      <c r="A1585" s="45" t="s">
        <v>175</v>
      </c>
      <c r="B1585" s="37">
        <v>50</v>
      </c>
      <c r="C1585" s="37"/>
      <c r="D1585" s="37"/>
      <c r="E1585" s="37"/>
      <c r="F1585" s="37"/>
      <c r="G1585" s="37"/>
      <c r="H1585" s="37"/>
      <c r="I1585" s="37"/>
      <c r="J1585" s="37"/>
      <c r="K1585" s="37"/>
      <c r="L1585" s="37"/>
      <c r="M1585" s="37"/>
      <c r="N1585" s="4">
        <v>3</v>
      </c>
      <c r="O1585" s="46">
        <v>134.5</v>
      </c>
      <c r="P1585" s="47">
        <f t="shared" si="60"/>
        <v>403.5</v>
      </c>
    </row>
    <row r="1586" spans="1:16">
      <c r="A1586" s="44" t="s">
        <v>34</v>
      </c>
      <c r="B1586" s="31">
        <v>30</v>
      </c>
      <c r="C1586" s="37">
        <v>0.6</v>
      </c>
      <c r="D1586" s="37"/>
      <c r="E1586" s="37">
        <v>15.5</v>
      </c>
      <c r="F1586" s="37"/>
      <c r="G1586" s="37">
        <v>0.04</v>
      </c>
      <c r="H1586" s="37"/>
      <c r="I1586" s="37">
        <v>0.24</v>
      </c>
      <c r="J1586" s="37">
        <v>0.8</v>
      </c>
      <c r="K1586" s="37">
        <v>24</v>
      </c>
      <c r="L1586" s="37"/>
      <c r="M1586" s="37">
        <v>22</v>
      </c>
      <c r="N1586" s="5"/>
      <c r="O1586" s="5"/>
      <c r="P1586" s="47">
        <f t="shared" si="60"/>
        <v>0</v>
      </c>
    </row>
    <row r="1587" spans="1:16">
      <c r="A1587" s="45" t="s">
        <v>34</v>
      </c>
      <c r="B1587" s="5"/>
      <c r="C1587" s="5"/>
      <c r="D1587" s="5"/>
      <c r="E1587" s="5"/>
      <c r="F1587" s="5"/>
      <c r="G1587" s="5"/>
      <c r="H1587" s="5"/>
      <c r="I1587" s="5"/>
      <c r="J1587" s="5"/>
      <c r="K1587" s="5"/>
      <c r="L1587" s="5"/>
      <c r="M1587" s="5"/>
      <c r="N1587" s="4">
        <v>4</v>
      </c>
      <c r="O1587" s="61">
        <v>26</v>
      </c>
      <c r="P1587" s="47">
        <f t="shared" si="60"/>
        <v>104</v>
      </c>
    </row>
    <row r="1588" spans="1:16">
      <c r="A1588" s="44" t="s">
        <v>108</v>
      </c>
      <c r="B1588" s="37">
        <v>200</v>
      </c>
      <c r="C1588" s="37">
        <v>0.6</v>
      </c>
      <c r="D1588" s="37"/>
      <c r="E1588" s="37">
        <v>30.1</v>
      </c>
      <c r="F1588" s="37">
        <v>130</v>
      </c>
      <c r="G1588" s="37">
        <v>0.04</v>
      </c>
      <c r="H1588" s="37"/>
      <c r="I1588" s="37">
        <v>0.05</v>
      </c>
      <c r="J1588" s="37">
        <v>135</v>
      </c>
      <c r="K1588" s="37">
        <v>46</v>
      </c>
      <c r="L1588" s="37"/>
      <c r="M1588" s="37">
        <v>0.5</v>
      </c>
      <c r="N1588" s="40"/>
      <c r="O1588" s="40"/>
      <c r="P1588" s="47">
        <f t="shared" si="60"/>
        <v>0</v>
      </c>
    </row>
    <row r="1589" spans="1:16">
      <c r="A1589" s="45" t="s">
        <v>49</v>
      </c>
      <c r="B1589" s="5">
        <v>1.5</v>
      </c>
      <c r="C1589" s="5"/>
      <c r="D1589" s="5"/>
      <c r="E1589" s="5"/>
      <c r="F1589" s="5"/>
      <c r="G1589" s="5"/>
      <c r="H1589" s="5"/>
      <c r="I1589" s="5"/>
      <c r="J1589" s="5"/>
      <c r="K1589" s="5"/>
      <c r="L1589" s="5"/>
      <c r="M1589" s="5"/>
      <c r="N1589" s="40"/>
      <c r="O1589" s="40">
        <v>387</v>
      </c>
      <c r="P1589" s="47">
        <f t="shared" si="60"/>
        <v>0</v>
      </c>
    </row>
    <row r="1590" spans="1:16">
      <c r="A1590" s="45" t="s">
        <v>31</v>
      </c>
      <c r="B1590" s="5">
        <v>20</v>
      </c>
      <c r="C1590" s="5"/>
      <c r="D1590" s="5"/>
      <c r="E1590" s="5"/>
      <c r="F1590" s="5"/>
      <c r="G1590" s="5"/>
      <c r="H1590" s="5"/>
      <c r="I1590" s="5"/>
      <c r="J1590" s="5"/>
      <c r="K1590" s="5"/>
      <c r="L1590" s="5"/>
      <c r="M1590" s="5"/>
      <c r="N1590" s="40">
        <v>1</v>
      </c>
      <c r="O1590" s="40">
        <v>85</v>
      </c>
      <c r="P1590" s="47">
        <f t="shared" si="60"/>
        <v>85</v>
      </c>
    </row>
    <row r="1591" spans="1:16">
      <c r="A1591" s="93"/>
      <c r="C1591" t="s">
        <v>374</v>
      </c>
      <c r="I1591" t="s">
        <v>99</v>
      </c>
      <c r="N1591" s="30"/>
      <c r="O1591" s="30"/>
      <c r="P1591" s="101">
        <f>SUM(P1584:P1590)</f>
        <v>1892.5</v>
      </c>
    </row>
    <row r="1592" spans="1:16">
      <c r="C1592" s="48" t="s">
        <v>100</v>
      </c>
      <c r="D1592" s="48"/>
      <c r="E1592" s="51"/>
      <c r="F1592" s="48"/>
      <c r="G1592" s="48"/>
      <c r="H1592" s="48"/>
      <c r="I1592" s="48" t="s">
        <v>99</v>
      </c>
      <c r="J1592" s="48"/>
      <c r="M1592" t="s">
        <v>99</v>
      </c>
      <c r="N1592" s="30"/>
      <c r="O1592" s="30"/>
      <c r="P1592" s="47"/>
    </row>
    <row r="1593" spans="1:16">
      <c r="P1593" s="5"/>
    </row>
    <row r="1594" spans="1:16" ht="18.75">
      <c r="C1594" s="15"/>
      <c r="F1594" s="16" t="s">
        <v>67</v>
      </c>
      <c r="G1594" s="16"/>
      <c r="H1594" s="17"/>
      <c r="I1594" s="17"/>
      <c r="K1594" s="17"/>
      <c r="P1594" s="19"/>
    </row>
    <row r="1595" spans="1:16" ht="23.25">
      <c r="C1595" s="15"/>
      <c r="D1595" s="15"/>
      <c r="E1595" s="133" t="s">
        <v>376</v>
      </c>
      <c r="F1595" s="16"/>
      <c r="G1595" s="16"/>
      <c r="H1595" s="16" t="s">
        <v>377</v>
      </c>
      <c r="I1595" s="16"/>
      <c r="J1595" s="17"/>
      <c r="K1595" s="21"/>
    </row>
    <row r="1596" spans="1:16" ht="18.75">
      <c r="D1596" s="23" t="s">
        <v>70</v>
      </c>
      <c r="E1596" s="23"/>
      <c r="F1596" s="23"/>
    </row>
    <row r="1597" spans="1:16">
      <c r="A1597" s="53" t="s">
        <v>529</v>
      </c>
      <c r="L1597" s="21"/>
    </row>
    <row r="1598" spans="1:16">
      <c r="A1598" s="24" t="s">
        <v>149</v>
      </c>
      <c r="C1598" s="25"/>
      <c r="D1598" s="28"/>
      <c r="E1598" s="28" t="s">
        <v>5</v>
      </c>
      <c r="F1598" s="27"/>
      <c r="G1598" s="21"/>
      <c r="H1598" s="21"/>
      <c r="I1598" s="21"/>
      <c r="J1598" s="21"/>
      <c r="K1598" s="21"/>
      <c r="L1598" s="21"/>
      <c r="M1598" s="21"/>
      <c r="N1598" s="21"/>
      <c r="O1598" s="21"/>
      <c r="P1598" s="19"/>
    </row>
    <row r="1599" spans="1:16">
      <c r="A1599" s="29" t="s">
        <v>76</v>
      </c>
      <c r="B1599" s="20"/>
      <c r="C1599" s="20"/>
      <c r="D1599" s="27"/>
      <c r="E1599" s="27"/>
      <c r="F1599" s="27"/>
      <c r="G1599" s="21"/>
      <c r="H1599" s="21"/>
      <c r="I1599" s="21"/>
      <c r="J1599" s="21"/>
      <c r="K1599" s="21"/>
      <c r="L1599" s="21"/>
      <c r="M1599" s="21"/>
      <c r="N1599" s="21"/>
      <c r="O1599" s="21"/>
      <c r="P1599" s="19"/>
    </row>
    <row r="1600" spans="1:16">
      <c r="A1600" s="30"/>
      <c r="B1600" s="29"/>
      <c r="C1600" s="29"/>
      <c r="D1600" s="21"/>
      <c r="E1600" s="27"/>
      <c r="F1600" s="27"/>
      <c r="G1600" s="21"/>
      <c r="H1600" s="21"/>
      <c r="I1600" s="21"/>
      <c r="J1600" s="21"/>
      <c r="K1600" s="21"/>
      <c r="L1600" s="145"/>
      <c r="M1600" s="21"/>
      <c r="N1600" s="21"/>
      <c r="O1600">
        <v>214</v>
      </c>
      <c r="P1600" s="19"/>
    </row>
    <row r="1601" spans="1:16">
      <c r="A1601" s="31" t="s">
        <v>77</v>
      </c>
      <c r="B1601" s="33" t="s">
        <v>78</v>
      </c>
      <c r="C1601" s="34"/>
      <c r="D1601" s="34" t="s">
        <v>79</v>
      </c>
      <c r="E1601" s="34"/>
      <c r="F1601" s="34" t="s">
        <v>80</v>
      </c>
      <c r="G1601" s="34" t="s">
        <v>81</v>
      </c>
      <c r="H1601" s="34"/>
      <c r="I1601" s="34"/>
      <c r="J1601" s="34"/>
      <c r="K1601" s="34" t="s">
        <v>82</v>
      </c>
      <c r="M1601" s="34"/>
      <c r="N1601" s="35" t="s">
        <v>83</v>
      </c>
      <c r="O1601" s="36" t="s">
        <v>3</v>
      </c>
      <c r="P1601" s="36" t="s">
        <v>9</v>
      </c>
    </row>
    <row r="1602" spans="1:16">
      <c r="A1602" s="5"/>
      <c r="B1602" s="39" t="s">
        <v>85</v>
      </c>
      <c r="C1602" s="37" t="s">
        <v>86</v>
      </c>
      <c r="D1602" s="37" t="s">
        <v>87</v>
      </c>
      <c r="E1602" s="37" t="s">
        <v>88</v>
      </c>
      <c r="F1602" s="37"/>
      <c r="G1602" s="37" t="s">
        <v>89</v>
      </c>
      <c r="H1602" s="37" t="s">
        <v>90</v>
      </c>
      <c r="I1602" s="37" t="s">
        <v>91</v>
      </c>
      <c r="J1602" s="37" t="s">
        <v>92</v>
      </c>
      <c r="K1602" s="37" t="s">
        <v>93</v>
      </c>
      <c r="L1602" s="37" t="s">
        <v>94</v>
      </c>
      <c r="M1602" s="37" t="s">
        <v>95</v>
      </c>
      <c r="N1602" s="40"/>
      <c r="O1602" s="4"/>
      <c r="P1602" s="40"/>
    </row>
    <row r="1603" spans="1:16">
      <c r="A1603" s="5"/>
      <c r="B1603" s="39"/>
      <c r="C1603" s="37"/>
      <c r="D1603" s="37"/>
      <c r="E1603" s="37"/>
      <c r="F1603" s="37"/>
      <c r="G1603" s="37"/>
      <c r="H1603" s="37"/>
      <c r="I1603" s="37"/>
      <c r="J1603" s="37"/>
      <c r="K1603" s="37"/>
      <c r="L1603" s="37"/>
      <c r="M1603" s="37"/>
      <c r="N1603" s="40"/>
      <c r="O1603" s="4"/>
      <c r="P1603" s="40"/>
    </row>
    <row r="1604" spans="1:16">
      <c r="A1604" s="31" t="s">
        <v>530</v>
      </c>
      <c r="B1604" s="37">
        <v>250</v>
      </c>
      <c r="C1604" s="37">
        <v>1.2</v>
      </c>
      <c r="D1604" s="37">
        <v>4</v>
      </c>
      <c r="E1604" s="37">
        <v>2.7</v>
      </c>
      <c r="F1604" s="37">
        <v>260</v>
      </c>
      <c r="G1604" s="37">
        <v>0.26</v>
      </c>
      <c r="H1604" s="37">
        <v>40</v>
      </c>
      <c r="I1604" s="37">
        <v>122</v>
      </c>
      <c r="J1604" s="37">
        <v>128</v>
      </c>
      <c r="K1604" s="37">
        <v>146</v>
      </c>
      <c r="L1604" s="37">
        <v>56</v>
      </c>
      <c r="M1604" s="37">
        <v>2</v>
      </c>
      <c r="N1604" s="4"/>
      <c r="O1604" s="46"/>
      <c r="P1604" s="47"/>
    </row>
    <row r="1605" spans="1:16">
      <c r="A1605" s="45" t="s">
        <v>189</v>
      </c>
      <c r="B1605" s="37">
        <v>100</v>
      </c>
      <c r="C1605" s="37"/>
      <c r="D1605" s="37"/>
      <c r="E1605" s="37"/>
      <c r="F1605" s="37"/>
      <c r="G1605" s="37"/>
      <c r="H1605" s="37"/>
      <c r="I1605" s="37"/>
      <c r="J1605" s="37"/>
      <c r="K1605" s="37"/>
      <c r="L1605" s="37"/>
      <c r="M1605" s="37"/>
      <c r="N1605" s="4">
        <v>15</v>
      </c>
      <c r="O1605" s="96">
        <v>382</v>
      </c>
      <c r="P1605" s="47">
        <f t="shared" ref="P1605:P1623" si="61">O1605*N1605</f>
        <v>5730</v>
      </c>
    </row>
    <row r="1606" spans="1:16">
      <c r="A1606" s="45" t="s">
        <v>29</v>
      </c>
      <c r="B1606" s="37">
        <v>50</v>
      </c>
      <c r="C1606" s="37"/>
      <c r="D1606" s="37"/>
      <c r="E1606" s="37"/>
      <c r="F1606" s="37"/>
      <c r="G1606" s="37"/>
      <c r="H1606" s="37"/>
      <c r="I1606" s="37"/>
      <c r="J1606" s="37"/>
      <c r="K1606" s="37"/>
      <c r="L1606" s="37"/>
      <c r="M1606" s="37"/>
      <c r="N1606" s="4">
        <v>8</v>
      </c>
      <c r="O1606" s="96">
        <v>95</v>
      </c>
      <c r="P1606" s="47">
        <f t="shared" si="61"/>
        <v>760</v>
      </c>
    </row>
    <row r="1607" spans="1:16">
      <c r="A1607" s="45" t="s">
        <v>58</v>
      </c>
      <c r="B1607" s="37">
        <v>10</v>
      </c>
      <c r="C1607" s="37"/>
      <c r="D1607" s="37"/>
      <c r="E1607" s="37"/>
      <c r="F1607" s="37"/>
      <c r="G1607" s="37"/>
      <c r="H1607" s="37"/>
      <c r="I1607" s="37"/>
      <c r="J1607" s="37"/>
      <c r="K1607" s="37"/>
      <c r="L1607" s="37"/>
      <c r="M1607" s="37"/>
      <c r="N1607" s="4">
        <v>3</v>
      </c>
      <c r="O1607" s="46">
        <v>30</v>
      </c>
      <c r="P1607" s="47">
        <f t="shared" si="61"/>
        <v>90</v>
      </c>
    </row>
    <row r="1608" spans="1:16">
      <c r="A1608" s="45" t="s">
        <v>37</v>
      </c>
      <c r="B1608" s="37">
        <v>10</v>
      </c>
      <c r="C1608" s="37"/>
      <c r="D1608" s="37"/>
      <c r="E1608" s="37"/>
      <c r="F1608" s="37"/>
      <c r="G1608" s="37"/>
      <c r="H1608" s="37"/>
      <c r="I1608" s="37"/>
      <c r="J1608" s="37"/>
      <c r="K1608" s="37"/>
      <c r="L1608" s="37"/>
      <c r="M1608" s="37"/>
      <c r="N1608" s="4">
        <v>3</v>
      </c>
      <c r="O1608" s="46">
        <v>80</v>
      </c>
      <c r="P1608" s="47">
        <f t="shared" si="61"/>
        <v>240</v>
      </c>
    </row>
    <row r="1609" spans="1:16">
      <c r="A1609" s="45" t="s">
        <v>13</v>
      </c>
      <c r="B1609" s="37"/>
      <c r="C1609" s="37"/>
      <c r="D1609" s="37"/>
      <c r="E1609" s="37"/>
      <c r="F1609" s="37"/>
      <c r="G1609" s="37"/>
      <c r="H1609" s="37"/>
      <c r="I1609" s="37"/>
      <c r="J1609" s="37"/>
      <c r="K1609" s="37"/>
      <c r="L1609" s="37"/>
      <c r="M1609" s="37"/>
      <c r="N1609" s="4">
        <v>2</v>
      </c>
      <c r="O1609" s="46">
        <v>135</v>
      </c>
      <c r="P1609" s="47">
        <f t="shared" si="61"/>
        <v>270</v>
      </c>
    </row>
    <row r="1610" spans="1:16">
      <c r="A1610" s="45" t="s">
        <v>14</v>
      </c>
      <c r="B1610" s="37">
        <v>4</v>
      </c>
      <c r="C1610" s="37"/>
      <c r="D1610" s="37"/>
      <c r="E1610" s="37"/>
      <c r="F1610" s="37"/>
      <c r="G1610" s="37"/>
      <c r="H1610" s="37"/>
      <c r="I1610" s="37"/>
      <c r="J1610" s="37"/>
      <c r="K1610" s="37"/>
      <c r="L1610" s="37"/>
      <c r="M1610" s="37"/>
      <c r="N1610" s="4">
        <v>2</v>
      </c>
      <c r="O1610" s="46">
        <v>100</v>
      </c>
      <c r="P1610" s="47">
        <f t="shared" si="61"/>
        <v>200</v>
      </c>
    </row>
    <row r="1611" spans="1:16">
      <c r="A1611" s="45" t="s">
        <v>17</v>
      </c>
      <c r="B1611" s="37">
        <v>1</v>
      </c>
      <c r="C1611" s="37"/>
      <c r="D1611" s="37"/>
      <c r="E1611" s="37"/>
      <c r="F1611" s="37"/>
      <c r="G1611" s="37"/>
      <c r="H1611" s="37"/>
      <c r="I1611" s="37"/>
      <c r="J1611" s="37"/>
      <c r="K1611" s="37"/>
      <c r="L1611" s="37"/>
      <c r="M1611" s="37"/>
      <c r="N1611" s="4">
        <v>1</v>
      </c>
      <c r="O1611" s="46">
        <v>23.87</v>
      </c>
      <c r="P1611" s="47">
        <f t="shared" si="61"/>
        <v>23.87</v>
      </c>
    </row>
    <row r="1612" spans="1:16">
      <c r="A1612" s="45" t="s">
        <v>12</v>
      </c>
      <c r="B1612" s="37"/>
      <c r="C1612" s="37"/>
      <c r="D1612" s="37"/>
      <c r="E1612" s="37"/>
      <c r="F1612" s="37"/>
      <c r="G1612" s="37"/>
      <c r="H1612" s="37"/>
      <c r="I1612" s="37"/>
      <c r="J1612" s="37"/>
      <c r="K1612" s="37"/>
      <c r="L1612" s="37"/>
      <c r="M1612" s="37"/>
      <c r="N1612" s="4">
        <v>1.5</v>
      </c>
      <c r="O1612" s="46">
        <v>44.8</v>
      </c>
      <c r="P1612" s="47">
        <f t="shared" si="61"/>
        <v>67.199999999999989</v>
      </c>
    </row>
    <row r="1613" spans="1:16">
      <c r="A1613" s="45" t="s">
        <v>10</v>
      </c>
      <c r="B1613" s="37">
        <v>1</v>
      </c>
      <c r="C1613" s="37"/>
      <c r="D1613" s="37"/>
      <c r="E1613" s="37"/>
      <c r="F1613" s="37"/>
      <c r="G1613" s="37"/>
      <c r="H1613" s="37"/>
      <c r="I1613" s="37"/>
      <c r="J1613" s="37"/>
      <c r="K1613" s="37"/>
      <c r="L1613" s="37"/>
      <c r="M1613" s="37"/>
      <c r="N1613" s="4">
        <v>1</v>
      </c>
      <c r="O1613" s="46">
        <v>78.5</v>
      </c>
      <c r="P1613" s="47">
        <f t="shared" si="61"/>
        <v>78.5</v>
      </c>
    </row>
    <row r="1614" spans="1:16">
      <c r="A1614" s="44" t="s">
        <v>34</v>
      </c>
      <c r="B1614" s="31">
        <v>30</v>
      </c>
      <c r="C1614" s="37">
        <v>0.6</v>
      </c>
      <c r="D1614" s="37"/>
      <c r="E1614" s="37">
        <v>15.5</v>
      </c>
      <c r="F1614" s="37"/>
      <c r="G1614" s="37">
        <v>0.04</v>
      </c>
      <c r="H1614" s="37"/>
      <c r="I1614" s="37">
        <v>0.24</v>
      </c>
      <c r="J1614" s="37">
        <v>0.8</v>
      </c>
      <c r="K1614" s="37">
        <v>24</v>
      </c>
      <c r="L1614" s="37"/>
      <c r="M1614" s="37">
        <v>22</v>
      </c>
      <c r="N1614" s="5"/>
      <c r="O1614" s="5"/>
      <c r="P1614" s="47">
        <f t="shared" si="61"/>
        <v>0</v>
      </c>
    </row>
    <row r="1615" spans="1:16">
      <c r="A1615" s="45" t="s">
        <v>34</v>
      </c>
      <c r="B1615" s="5"/>
      <c r="C1615" s="5"/>
      <c r="D1615" s="5"/>
      <c r="E1615" s="5"/>
      <c r="F1615" s="5"/>
      <c r="G1615" s="5"/>
      <c r="H1615" s="5"/>
      <c r="I1615" s="5"/>
      <c r="J1615" s="5"/>
      <c r="K1615" s="5"/>
      <c r="L1615" s="5"/>
      <c r="M1615" s="5"/>
      <c r="N1615" s="4">
        <v>15</v>
      </c>
      <c r="O1615" s="61">
        <v>26</v>
      </c>
      <c r="P1615" s="47">
        <f t="shared" si="61"/>
        <v>390</v>
      </c>
    </row>
    <row r="1616" spans="1:16">
      <c r="A1616" s="45" t="s">
        <v>111</v>
      </c>
      <c r="B1616" s="5"/>
      <c r="C1616" s="5"/>
      <c r="D1616" s="5"/>
      <c r="E1616" s="5"/>
      <c r="F1616" s="5"/>
      <c r="G1616" s="5"/>
      <c r="H1616" s="5"/>
      <c r="I1616" s="5"/>
      <c r="J1616" s="5"/>
      <c r="K1616" s="5"/>
      <c r="L1616" s="5"/>
      <c r="M1616" s="5"/>
      <c r="N1616" s="4"/>
      <c r="O1616" s="61">
        <v>120</v>
      </c>
      <c r="P1616" s="47">
        <f t="shared" si="61"/>
        <v>0</v>
      </c>
    </row>
    <row r="1617" spans="1:16">
      <c r="A1617" s="45" t="s">
        <v>59</v>
      </c>
      <c r="B1617" s="5"/>
      <c r="C1617" s="5"/>
      <c r="D1617" s="5"/>
      <c r="E1617" s="5"/>
      <c r="F1617" s="5"/>
      <c r="G1617" s="5"/>
      <c r="H1617" s="5"/>
      <c r="I1617" s="5"/>
      <c r="J1617" s="5"/>
      <c r="K1617" s="5"/>
      <c r="L1617" s="5"/>
      <c r="M1617" s="5"/>
      <c r="N1617" s="4">
        <v>6.1150000000000002</v>
      </c>
      <c r="O1617" s="61">
        <v>230</v>
      </c>
      <c r="P1617" s="47">
        <f t="shared" si="61"/>
        <v>1406.45</v>
      </c>
    </row>
    <row r="1618" spans="1:16">
      <c r="A1618" s="44" t="s">
        <v>140</v>
      </c>
      <c r="B1618" s="37">
        <v>200</v>
      </c>
      <c r="C1618" s="37">
        <v>0.6</v>
      </c>
      <c r="D1618" s="37"/>
      <c r="E1618" s="37">
        <v>30.1</v>
      </c>
      <c r="F1618" s="37">
        <v>130</v>
      </c>
      <c r="G1618" s="37">
        <v>0.04</v>
      </c>
      <c r="H1618" s="37"/>
      <c r="I1618" s="37">
        <v>0.05</v>
      </c>
      <c r="J1618" s="37">
        <v>135</v>
      </c>
      <c r="K1618" s="37">
        <v>46</v>
      </c>
      <c r="L1618" s="37"/>
      <c r="M1618" s="37">
        <v>0.5</v>
      </c>
      <c r="N1618" s="40"/>
      <c r="O1618" s="40"/>
      <c r="P1618" s="47">
        <f t="shared" si="61"/>
        <v>0</v>
      </c>
    </row>
    <row r="1619" spans="1:16">
      <c r="A1619" s="45" t="s">
        <v>26</v>
      </c>
      <c r="B1619" s="5">
        <v>4</v>
      </c>
      <c r="C1619" s="5"/>
      <c r="D1619" s="5"/>
      <c r="E1619" s="5"/>
      <c r="F1619" s="5"/>
      <c r="G1619" s="5"/>
      <c r="H1619" s="5"/>
      <c r="I1619" s="5"/>
      <c r="J1619" s="5"/>
      <c r="K1619" s="5"/>
      <c r="L1619" s="5"/>
      <c r="M1619" s="5"/>
      <c r="N1619" s="4">
        <v>4</v>
      </c>
      <c r="O1619" s="40">
        <v>183.5</v>
      </c>
      <c r="P1619" s="47">
        <f t="shared" si="61"/>
        <v>734</v>
      </c>
    </row>
    <row r="1620" spans="1:16">
      <c r="A1620" s="45" t="s">
        <v>31</v>
      </c>
      <c r="B1620" s="5">
        <v>60</v>
      </c>
      <c r="C1620" s="5"/>
      <c r="D1620" s="5"/>
      <c r="E1620" s="5"/>
      <c r="F1620" s="5"/>
      <c r="G1620" s="5"/>
      <c r="H1620" s="5"/>
      <c r="I1620" s="5"/>
      <c r="J1620" s="5"/>
      <c r="K1620" s="5"/>
      <c r="L1620" s="5"/>
      <c r="M1620" s="5"/>
      <c r="N1620" s="4">
        <v>8</v>
      </c>
      <c r="O1620" s="40">
        <v>85</v>
      </c>
      <c r="P1620" s="47">
        <f t="shared" si="61"/>
        <v>680</v>
      </c>
    </row>
    <row r="1621" spans="1:16">
      <c r="A1621" s="45" t="s">
        <v>15</v>
      </c>
      <c r="B1621" s="5">
        <v>20</v>
      </c>
      <c r="C1621" s="5"/>
      <c r="D1621" s="5"/>
      <c r="E1621" s="5"/>
      <c r="F1621" s="5"/>
      <c r="G1621" s="5"/>
      <c r="H1621" s="5"/>
      <c r="I1621" s="5"/>
      <c r="J1621" s="5"/>
      <c r="K1621" s="5"/>
      <c r="L1621" s="5"/>
      <c r="M1621" s="5"/>
      <c r="N1621" s="4">
        <v>4.2</v>
      </c>
      <c r="O1621" s="40">
        <v>70</v>
      </c>
      <c r="P1621" s="47">
        <f t="shared" si="61"/>
        <v>294</v>
      </c>
    </row>
    <row r="1622" spans="1:16">
      <c r="A1622" s="45" t="s">
        <v>106</v>
      </c>
      <c r="B1622" s="5"/>
      <c r="C1622" s="5"/>
      <c r="D1622" s="5"/>
      <c r="E1622" s="5"/>
      <c r="F1622" s="5"/>
      <c r="G1622" s="5"/>
      <c r="H1622" s="5"/>
      <c r="I1622" s="5"/>
      <c r="J1622" s="5"/>
      <c r="K1622" s="5"/>
      <c r="L1622" s="5"/>
      <c r="M1622" s="5"/>
      <c r="N1622" s="40">
        <v>50.2</v>
      </c>
      <c r="O1622" s="40">
        <v>132</v>
      </c>
      <c r="P1622" s="47">
        <f t="shared" si="61"/>
        <v>6626.4000000000005</v>
      </c>
    </row>
    <row r="1623" spans="1:16">
      <c r="A1623" s="45" t="s">
        <v>293</v>
      </c>
      <c r="B1623" s="5"/>
      <c r="C1623" s="5"/>
      <c r="D1623" s="5"/>
      <c r="E1623" s="5"/>
      <c r="F1623" s="5"/>
      <c r="G1623" s="5"/>
      <c r="H1623" s="5"/>
      <c r="I1623" s="5"/>
      <c r="J1623" s="5"/>
      <c r="K1623" s="5"/>
      <c r="L1623" s="5"/>
      <c r="M1623" s="5"/>
      <c r="N1623" s="40">
        <v>25.1</v>
      </c>
      <c r="O1623" s="40">
        <v>310</v>
      </c>
      <c r="P1623" s="47">
        <f t="shared" si="61"/>
        <v>7781</v>
      </c>
    </row>
    <row r="1624" spans="1:16">
      <c r="A1624" s="93"/>
      <c r="B1624" s="30"/>
      <c r="C1624" t="s">
        <v>100</v>
      </c>
      <c r="D1624" t="s">
        <v>458</v>
      </c>
      <c r="I1624" t="s">
        <v>99</v>
      </c>
      <c r="K1624" s="30"/>
      <c r="L1624" s="30"/>
      <c r="M1624" s="30"/>
      <c r="N1624" s="110"/>
      <c r="O1624" s="110"/>
      <c r="P1624" s="101">
        <f>SUM(P1605:P1623)</f>
        <v>25371.420000000002</v>
      </c>
    </row>
    <row r="1625" spans="1:16">
      <c r="A1625" s="93"/>
      <c r="C1625" t="s">
        <v>374</v>
      </c>
      <c r="I1625" t="s">
        <v>99</v>
      </c>
      <c r="N1625" s="30"/>
      <c r="O1625" s="30"/>
    </row>
    <row r="1626" spans="1:16" ht="18.75">
      <c r="C1626" s="15"/>
      <c r="F1626" s="16" t="s">
        <v>67</v>
      </c>
      <c r="G1626" s="16"/>
      <c r="H1626" s="17"/>
      <c r="I1626" s="17"/>
      <c r="K1626" s="17"/>
      <c r="P1626" s="19"/>
    </row>
    <row r="1627" spans="1:16" ht="23.25">
      <c r="C1627" s="15"/>
      <c r="D1627" s="15"/>
      <c r="E1627" s="133" t="s">
        <v>376</v>
      </c>
      <c r="F1627" s="16"/>
      <c r="G1627" s="16"/>
      <c r="H1627" s="16" t="s">
        <v>377</v>
      </c>
      <c r="I1627" s="16"/>
      <c r="J1627" s="17"/>
      <c r="K1627" s="21"/>
    </row>
    <row r="1628" spans="1:16" ht="18.75">
      <c r="D1628" s="23" t="s">
        <v>70</v>
      </c>
      <c r="E1628" s="23"/>
      <c r="F1628" s="23"/>
    </row>
    <row r="1629" spans="1:16">
      <c r="A1629" s="53" t="s">
        <v>529</v>
      </c>
      <c r="L1629" s="21"/>
    </row>
    <row r="1630" spans="1:16">
      <c r="A1630" s="24" t="s">
        <v>149</v>
      </c>
      <c r="C1630" s="25"/>
      <c r="D1630" s="28"/>
      <c r="E1630" s="28" t="s">
        <v>6</v>
      </c>
      <c r="F1630" s="27"/>
      <c r="G1630" s="21"/>
      <c r="H1630" s="21"/>
      <c r="I1630" s="21"/>
      <c r="J1630" s="21"/>
      <c r="K1630" s="21"/>
      <c r="L1630" s="21"/>
      <c r="M1630" s="21"/>
      <c r="N1630" s="21"/>
      <c r="O1630" s="21"/>
      <c r="P1630" s="19"/>
    </row>
    <row r="1631" spans="1:16">
      <c r="A1631" s="29" t="s">
        <v>76</v>
      </c>
      <c r="B1631" s="20"/>
      <c r="C1631" s="20"/>
      <c r="D1631" s="27"/>
      <c r="E1631" s="27"/>
      <c r="F1631" s="27"/>
      <c r="G1631" s="21"/>
      <c r="H1631" s="21"/>
      <c r="I1631" s="21"/>
      <c r="J1631" s="21"/>
      <c r="K1631" s="21"/>
      <c r="L1631" s="21"/>
      <c r="M1631" s="21"/>
      <c r="N1631" s="21"/>
      <c r="O1631" s="21"/>
      <c r="P1631" s="19"/>
    </row>
    <row r="1632" spans="1:16">
      <c r="A1632" s="30"/>
      <c r="B1632" s="29"/>
      <c r="C1632" s="29"/>
      <c r="D1632" s="21"/>
      <c r="E1632" s="27"/>
      <c r="F1632" s="27"/>
      <c r="G1632" s="21"/>
      <c r="H1632" s="21"/>
      <c r="I1632" s="21"/>
      <c r="J1632" s="21"/>
      <c r="K1632" s="21"/>
      <c r="L1632" s="145"/>
      <c r="M1632" s="21"/>
      <c r="N1632" s="21"/>
      <c r="O1632">
        <v>154</v>
      </c>
      <c r="P1632" s="19"/>
    </row>
    <row r="1633" spans="1:16">
      <c r="A1633" s="31" t="s">
        <v>77</v>
      </c>
      <c r="B1633" s="33" t="s">
        <v>78</v>
      </c>
      <c r="C1633" s="34"/>
      <c r="D1633" s="34" t="s">
        <v>79</v>
      </c>
      <c r="E1633" s="34"/>
      <c r="F1633" s="34" t="s">
        <v>80</v>
      </c>
      <c r="G1633" s="34" t="s">
        <v>81</v>
      </c>
      <c r="H1633" s="34"/>
      <c r="I1633" s="34"/>
      <c r="J1633" s="34"/>
      <c r="K1633" s="34" t="s">
        <v>82</v>
      </c>
      <c r="M1633" s="34"/>
      <c r="N1633" s="35" t="s">
        <v>83</v>
      </c>
      <c r="O1633" s="36" t="s">
        <v>3</v>
      </c>
      <c r="P1633" s="36" t="s">
        <v>9</v>
      </c>
    </row>
    <row r="1634" spans="1:16">
      <c r="A1634" s="5"/>
      <c r="B1634" s="39" t="s">
        <v>85</v>
      </c>
      <c r="C1634" s="37" t="s">
        <v>86</v>
      </c>
      <c r="D1634" s="37" t="s">
        <v>87</v>
      </c>
      <c r="E1634" s="37" t="s">
        <v>88</v>
      </c>
      <c r="F1634" s="37"/>
      <c r="G1634" s="37" t="s">
        <v>89</v>
      </c>
      <c r="H1634" s="37" t="s">
        <v>90</v>
      </c>
      <c r="I1634" s="37" t="s">
        <v>91</v>
      </c>
      <c r="J1634" s="37" t="s">
        <v>92</v>
      </c>
      <c r="K1634" s="37" t="s">
        <v>93</v>
      </c>
      <c r="L1634" s="37" t="s">
        <v>94</v>
      </c>
      <c r="M1634" s="37" t="s">
        <v>95</v>
      </c>
      <c r="N1634" s="40"/>
      <c r="O1634" s="4"/>
      <c r="P1634" s="40"/>
    </row>
    <row r="1635" spans="1:16">
      <c r="A1635" s="5"/>
      <c r="B1635" s="39"/>
      <c r="C1635" s="37"/>
      <c r="D1635" s="37"/>
      <c r="E1635" s="37"/>
      <c r="F1635" s="37"/>
      <c r="G1635" s="37"/>
      <c r="H1635" s="37"/>
      <c r="I1635" s="37"/>
      <c r="J1635" s="37"/>
      <c r="K1635" s="37"/>
      <c r="L1635" s="37"/>
      <c r="M1635" s="37"/>
      <c r="N1635" s="40"/>
      <c r="O1635" s="4"/>
      <c r="P1635" s="40"/>
    </row>
    <row r="1636" spans="1:16">
      <c r="A1636" s="31" t="s">
        <v>530</v>
      </c>
      <c r="B1636" s="37">
        <v>250</v>
      </c>
      <c r="C1636" s="37">
        <v>1.2</v>
      </c>
      <c r="D1636" s="37">
        <v>4</v>
      </c>
      <c r="E1636" s="37">
        <v>2.7</v>
      </c>
      <c r="F1636" s="37">
        <v>260</v>
      </c>
      <c r="G1636" s="37">
        <v>0.26</v>
      </c>
      <c r="H1636" s="37">
        <v>40</v>
      </c>
      <c r="I1636" s="37">
        <v>122</v>
      </c>
      <c r="J1636" s="37">
        <v>128</v>
      </c>
      <c r="K1636" s="37">
        <v>146</v>
      </c>
      <c r="L1636" s="37">
        <v>56</v>
      </c>
      <c r="M1636" s="37">
        <v>2</v>
      </c>
      <c r="N1636" s="4"/>
      <c r="O1636" s="46"/>
      <c r="P1636" s="47"/>
    </row>
    <row r="1637" spans="1:16">
      <c r="A1637" s="45" t="s">
        <v>189</v>
      </c>
      <c r="B1637" s="37">
        <v>100</v>
      </c>
      <c r="C1637" s="37"/>
      <c r="D1637" s="37"/>
      <c r="E1637" s="37"/>
      <c r="F1637" s="37"/>
      <c r="G1637" s="37"/>
      <c r="H1637" s="37"/>
      <c r="I1637" s="37"/>
      <c r="J1637" s="37"/>
      <c r="K1637" s="37"/>
      <c r="L1637" s="37"/>
      <c r="M1637" s="37"/>
      <c r="N1637" s="4">
        <v>6</v>
      </c>
      <c r="O1637" s="96">
        <v>382</v>
      </c>
      <c r="P1637" s="47">
        <f t="shared" ref="P1637:P1651" si="62">O1637*N1637</f>
        <v>2292</v>
      </c>
    </row>
    <row r="1638" spans="1:16">
      <c r="A1638" s="45" t="s">
        <v>29</v>
      </c>
      <c r="B1638" s="37">
        <v>50</v>
      </c>
      <c r="C1638" s="37"/>
      <c r="D1638" s="37"/>
      <c r="E1638" s="37"/>
      <c r="F1638" s="37"/>
      <c r="G1638" s="37"/>
      <c r="H1638" s="37"/>
      <c r="I1638" s="37"/>
      <c r="J1638" s="37"/>
      <c r="K1638" s="37"/>
      <c r="L1638" s="37"/>
      <c r="M1638" s="37"/>
      <c r="N1638" s="4">
        <v>5</v>
      </c>
      <c r="O1638" s="96">
        <v>95</v>
      </c>
      <c r="P1638" s="47">
        <f t="shared" si="62"/>
        <v>475</v>
      </c>
    </row>
    <row r="1639" spans="1:16">
      <c r="A1639" s="45" t="s">
        <v>58</v>
      </c>
      <c r="B1639" s="37">
        <v>10</v>
      </c>
      <c r="C1639" s="37"/>
      <c r="D1639" s="37"/>
      <c r="E1639" s="37"/>
      <c r="F1639" s="37"/>
      <c r="G1639" s="37"/>
      <c r="H1639" s="37"/>
      <c r="I1639" s="37"/>
      <c r="J1639" s="37"/>
      <c r="K1639" s="37"/>
      <c r="L1639" s="37"/>
      <c r="M1639" s="37"/>
      <c r="N1639" s="4">
        <v>1.5</v>
      </c>
      <c r="O1639" s="46">
        <v>30</v>
      </c>
      <c r="P1639" s="47">
        <f t="shared" si="62"/>
        <v>45</v>
      </c>
    </row>
    <row r="1640" spans="1:16">
      <c r="A1640" s="45" t="s">
        <v>37</v>
      </c>
      <c r="B1640" s="37">
        <v>10</v>
      </c>
      <c r="C1640" s="37"/>
      <c r="D1640" s="37"/>
      <c r="E1640" s="37"/>
      <c r="F1640" s="37"/>
      <c r="G1640" s="37"/>
      <c r="H1640" s="37"/>
      <c r="I1640" s="37"/>
      <c r="J1640" s="37"/>
      <c r="K1640" s="37"/>
      <c r="L1640" s="37"/>
      <c r="M1640" s="37"/>
      <c r="N1640" s="4">
        <v>1.5</v>
      </c>
      <c r="O1640" s="46">
        <v>80</v>
      </c>
      <c r="P1640" s="47">
        <f t="shared" si="62"/>
        <v>120</v>
      </c>
    </row>
    <row r="1641" spans="1:16">
      <c r="A1641" s="45" t="s">
        <v>13</v>
      </c>
      <c r="B1641" s="37"/>
      <c r="C1641" s="37"/>
      <c r="D1641" s="37"/>
      <c r="E1641" s="37"/>
      <c r="F1641" s="37"/>
      <c r="G1641" s="37"/>
      <c r="H1641" s="37"/>
      <c r="I1641" s="37"/>
      <c r="J1641" s="37"/>
      <c r="K1641" s="37"/>
      <c r="L1641" s="37"/>
      <c r="M1641" s="37"/>
      <c r="N1641" s="4">
        <v>1</v>
      </c>
      <c r="O1641" s="46">
        <v>135</v>
      </c>
      <c r="P1641" s="47">
        <f t="shared" si="62"/>
        <v>135</v>
      </c>
    </row>
    <row r="1642" spans="1:16">
      <c r="A1642" s="45" t="s">
        <v>14</v>
      </c>
      <c r="B1642" s="37"/>
      <c r="C1642" s="37"/>
      <c r="D1642" s="37"/>
      <c r="E1642" s="37"/>
      <c r="F1642" s="37"/>
      <c r="G1642" s="37"/>
      <c r="H1642" s="37"/>
      <c r="I1642" s="37"/>
      <c r="J1642" s="37"/>
      <c r="K1642" s="37"/>
      <c r="L1642" s="37"/>
      <c r="M1642" s="37"/>
      <c r="N1642" s="4">
        <v>1</v>
      </c>
      <c r="O1642" s="46">
        <v>100</v>
      </c>
      <c r="P1642" s="47">
        <f t="shared" si="62"/>
        <v>100</v>
      </c>
    </row>
    <row r="1643" spans="1:16">
      <c r="A1643" s="45" t="s">
        <v>17</v>
      </c>
      <c r="B1643" s="37">
        <v>1</v>
      </c>
      <c r="C1643" s="37"/>
      <c r="D1643" s="37"/>
      <c r="E1643" s="37"/>
      <c r="F1643" s="37"/>
      <c r="G1643" s="37"/>
      <c r="H1643" s="37"/>
      <c r="I1643" s="37"/>
      <c r="J1643" s="37"/>
      <c r="K1643" s="37"/>
      <c r="L1643" s="37"/>
      <c r="M1643" s="37"/>
      <c r="N1643" s="4">
        <v>1</v>
      </c>
      <c r="O1643" s="46">
        <v>22.5</v>
      </c>
      <c r="P1643" s="47">
        <f t="shared" si="62"/>
        <v>22.5</v>
      </c>
    </row>
    <row r="1644" spans="1:16">
      <c r="A1644" s="45" t="s">
        <v>10</v>
      </c>
      <c r="B1644" s="37">
        <v>1</v>
      </c>
      <c r="C1644" s="37"/>
      <c r="D1644" s="37"/>
      <c r="E1644" s="37"/>
      <c r="F1644" s="37"/>
      <c r="G1644" s="37"/>
      <c r="H1644" s="37"/>
      <c r="I1644" s="37"/>
      <c r="J1644" s="37"/>
      <c r="K1644" s="37"/>
      <c r="L1644" s="37"/>
      <c r="M1644" s="37"/>
      <c r="N1644" s="4">
        <v>0</v>
      </c>
      <c r="O1644" s="46">
        <v>78.5</v>
      </c>
      <c r="P1644" s="47">
        <f t="shared" si="62"/>
        <v>0</v>
      </c>
    </row>
    <row r="1645" spans="1:16">
      <c r="A1645" s="44" t="s">
        <v>34</v>
      </c>
      <c r="B1645" s="31">
        <v>30</v>
      </c>
      <c r="C1645" s="37">
        <v>0.6</v>
      </c>
      <c r="D1645" s="37"/>
      <c r="E1645" s="37">
        <v>15.5</v>
      </c>
      <c r="F1645" s="37"/>
      <c r="G1645" s="37">
        <v>0.04</v>
      </c>
      <c r="H1645" s="37"/>
      <c r="I1645" s="37">
        <v>0.24</v>
      </c>
      <c r="J1645" s="37">
        <v>0.8</v>
      </c>
      <c r="K1645" s="37">
        <v>24</v>
      </c>
      <c r="L1645" s="37"/>
      <c r="M1645" s="37">
        <v>22</v>
      </c>
      <c r="N1645" s="5"/>
      <c r="O1645" s="5"/>
      <c r="P1645" s="47">
        <f t="shared" si="62"/>
        <v>0</v>
      </c>
    </row>
    <row r="1646" spans="1:16">
      <c r="A1646" s="45" t="s">
        <v>34</v>
      </c>
      <c r="B1646" s="5"/>
      <c r="C1646" s="5"/>
      <c r="D1646" s="5"/>
      <c r="E1646" s="5"/>
      <c r="F1646" s="5"/>
      <c r="G1646" s="5"/>
      <c r="H1646" s="5"/>
      <c r="I1646" s="5"/>
      <c r="J1646" s="5"/>
      <c r="K1646" s="5"/>
      <c r="L1646" s="5"/>
      <c r="M1646" s="5"/>
      <c r="N1646" s="4">
        <v>10</v>
      </c>
      <c r="O1646" s="61">
        <v>26</v>
      </c>
      <c r="P1646" s="47">
        <f t="shared" si="62"/>
        <v>260</v>
      </c>
    </row>
    <row r="1647" spans="1:16">
      <c r="A1647" s="45" t="s">
        <v>121</v>
      </c>
      <c r="B1647" s="5">
        <v>10</v>
      </c>
      <c r="C1647" s="5"/>
      <c r="D1647" s="5"/>
      <c r="E1647" s="5"/>
      <c r="F1647" s="5"/>
      <c r="G1647" s="5"/>
      <c r="H1647" s="5"/>
      <c r="I1647" s="5"/>
      <c r="J1647" s="5"/>
      <c r="K1647" s="5"/>
      <c r="L1647" s="5"/>
      <c r="M1647" s="5"/>
      <c r="N1647" s="4">
        <v>1.5</v>
      </c>
      <c r="O1647" s="61">
        <v>618</v>
      </c>
      <c r="P1647" s="47">
        <f t="shared" si="62"/>
        <v>927</v>
      </c>
    </row>
    <row r="1648" spans="1:16">
      <c r="A1648" s="44" t="s">
        <v>140</v>
      </c>
      <c r="B1648" s="37">
        <v>200</v>
      </c>
      <c r="C1648" s="37">
        <v>0.6</v>
      </c>
      <c r="D1648" s="37"/>
      <c r="E1648" s="37">
        <v>30.1</v>
      </c>
      <c r="F1648" s="37">
        <v>130</v>
      </c>
      <c r="G1648" s="37">
        <v>0.04</v>
      </c>
      <c r="H1648" s="37"/>
      <c r="I1648" s="37">
        <v>0.05</v>
      </c>
      <c r="J1648" s="37">
        <v>135</v>
      </c>
      <c r="K1648" s="37">
        <v>46</v>
      </c>
      <c r="L1648" s="37"/>
      <c r="M1648" s="37">
        <v>0.5</v>
      </c>
      <c r="N1648" s="40"/>
      <c r="O1648" s="40"/>
      <c r="P1648" s="47">
        <f t="shared" si="62"/>
        <v>0</v>
      </c>
    </row>
    <row r="1649" spans="1:16">
      <c r="A1649" s="45" t="s">
        <v>26</v>
      </c>
      <c r="B1649" s="5">
        <v>4</v>
      </c>
      <c r="C1649" s="5"/>
      <c r="D1649" s="5"/>
      <c r="E1649" s="5"/>
      <c r="F1649" s="5"/>
      <c r="G1649" s="5"/>
      <c r="H1649" s="5"/>
      <c r="I1649" s="5"/>
      <c r="J1649" s="5"/>
      <c r="K1649" s="5"/>
      <c r="L1649" s="5"/>
      <c r="M1649" s="5"/>
      <c r="N1649" s="4">
        <v>1</v>
      </c>
      <c r="O1649" s="40">
        <v>183.5</v>
      </c>
      <c r="P1649" s="47">
        <f t="shared" si="62"/>
        <v>183.5</v>
      </c>
    </row>
    <row r="1650" spans="1:16">
      <c r="A1650" s="45" t="s">
        <v>31</v>
      </c>
      <c r="B1650" s="5">
        <v>60</v>
      </c>
      <c r="C1650" s="5"/>
      <c r="D1650" s="5"/>
      <c r="E1650" s="5"/>
      <c r="F1650" s="5"/>
      <c r="G1650" s="5"/>
      <c r="H1650" s="5"/>
      <c r="I1650" s="5"/>
      <c r="J1650" s="5"/>
      <c r="K1650" s="5"/>
      <c r="L1650" s="5"/>
      <c r="M1650" s="5"/>
      <c r="N1650" s="11"/>
      <c r="O1650" s="40">
        <v>85</v>
      </c>
      <c r="P1650" s="47">
        <f t="shared" si="62"/>
        <v>0</v>
      </c>
    </row>
    <row r="1651" spans="1:16">
      <c r="A1651" s="45" t="s">
        <v>15</v>
      </c>
      <c r="B1651" s="5">
        <v>20</v>
      </c>
      <c r="C1651" s="5"/>
      <c r="D1651" s="5"/>
      <c r="E1651" s="5"/>
      <c r="F1651" s="5"/>
      <c r="G1651" s="5"/>
      <c r="H1651" s="5"/>
      <c r="I1651" s="5"/>
      <c r="J1651" s="5"/>
      <c r="K1651" s="5"/>
      <c r="L1651" s="5"/>
      <c r="M1651" s="5"/>
      <c r="N1651" s="4">
        <v>3.2</v>
      </c>
      <c r="O1651" s="40">
        <v>70</v>
      </c>
      <c r="P1651" s="47">
        <f t="shared" si="62"/>
        <v>224</v>
      </c>
    </row>
    <row r="1652" spans="1:16">
      <c r="A1652" s="93"/>
      <c r="C1652" t="s">
        <v>374</v>
      </c>
      <c r="D1652" t="s">
        <v>464</v>
      </c>
      <c r="I1652" t="s">
        <v>99</v>
      </c>
      <c r="N1652" s="30"/>
      <c r="O1652" s="30"/>
      <c r="P1652" s="101">
        <f>SUM(P1637:P1651)</f>
        <v>4784</v>
      </c>
    </row>
    <row r="1653" spans="1:16">
      <c r="C1653" t="s">
        <v>100</v>
      </c>
      <c r="D1653" t="s">
        <v>458</v>
      </c>
      <c r="I1653" t="s">
        <v>99</v>
      </c>
    </row>
    <row r="1654" spans="1:16" ht="18.75">
      <c r="C1654" s="15"/>
      <c r="F1654" s="16" t="s">
        <v>67</v>
      </c>
      <c r="G1654" s="16"/>
      <c r="H1654" s="17"/>
      <c r="I1654" s="17"/>
      <c r="K1654" s="17"/>
      <c r="P1654" s="19"/>
    </row>
    <row r="1655" spans="1:16" ht="23.25">
      <c r="C1655" s="15"/>
      <c r="D1655" s="15"/>
      <c r="E1655" s="133" t="s">
        <v>376</v>
      </c>
      <c r="F1655" s="16"/>
      <c r="G1655" s="16"/>
      <c r="H1655" s="16" t="s">
        <v>377</v>
      </c>
      <c r="I1655" s="16"/>
      <c r="J1655" s="17"/>
      <c r="K1655" s="21"/>
    </row>
    <row r="1656" spans="1:16" ht="18.75">
      <c r="D1656" s="23" t="s">
        <v>70</v>
      </c>
      <c r="E1656" s="23"/>
      <c r="F1656" s="23"/>
    </row>
    <row r="1657" spans="1:16">
      <c r="A1657" s="53" t="s">
        <v>529</v>
      </c>
      <c r="L1657" s="21"/>
    </row>
    <row r="1658" spans="1:16">
      <c r="A1658" s="24" t="s">
        <v>149</v>
      </c>
      <c r="C1658" s="25"/>
      <c r="D1658" s="28"/>
      <c r="E1658" s="28" t="s">
        <v>6</v>
      </c>
      <c r="F1658" s="27"/>
      <c r="G1658" s="21"/>
      <c r="H1658" s="21"/>
      <c r="I1658" s="21"/>
      <c r="J1658" s="21"/>
      <c r="K1658" s="21"/>
      <c r="L1658" s="21"/>
      <c r="M1658" s="21"/>
      <c r="N1658" s="21"/>
      <c r="O1658" s="21"/>
      <c r="P1658" s="19"/>
    </row>
    <row r="1659" spans="1:16">
      <c r="A1659" s="29" t="s">
        <v>76</v>
      </c>
      <c r="B1659" s="20"/>
      <c r="C1659" s="20"/>
      <c r="D1659" s="27"/>
      <c r="E1659" s="27"/>
      <c r="F1659" s="27"/>
      <c r="G1659" s="21"/>
      <c r="H1659" s="21"/>
      <c r="I1659" s="21"/>
      <c r="J1659" s="21"/>
      <c r="K1659" s="21"/>
      <c r="L1659" s="21"/>
      <c r="M1659" s="21"/>
      <c r="N1659" s="21"/>
      <c r="O1659" s="21"/>
      <c r="P1659" s="19"/>
    </row>
    <row r="1660" spans="1:16">
      <c r="A1660" s="30"/>
      <c r="B1660" s="29"/>
      <c r="C1660" s="29"/>
      <c r="D1660" s="21"/>
      <c r="E1660" s="27"/>
      <c r="F1660" s="27"/>
      <c r="G1660" s="21"/>
      <c r="H1660" s="21"/>
      <c r="I1660" s="21"/>
      <c r="J1660" s="21"/>
      <c r="K1660" s="21"/>
      <c r="L1660" s="145"/>
      <c r="M1660" s="21"/>
      <c r="N1660" s="21"/>
      <c r="O1660">
        <v>154</v>
      </c>
      <c r="P1660" s="19"/>
    </row>
    <row r="1661" spans="1:16">
      <c r="A1661" s="31" t="s">
        <v>77</v>
      </c>
      <c r="B1661" s="33" t="s">
        <v>78</v>
      </c>
      <c r="C1661" s="34"/>
      <c r="D1661" s="34" t="s">
        <v>79</v>
      </c>
      <c r="E1661" s="34"/>
      <c r="F1661" s="34" t="s">
        <v>80</v>
      </c>
      <c r="G1661" s="34" t="s">
        <v>81</v>
      </c>
      <c r="H1661" s="34"/>
      <c r="I1661" s="34"/>
      <c r="J1661" s="34"/>
      <c r="K1661" s="34" t="s">
        <v>82</v>
      </c>
      <c r="M1661" s="34"/>
      <c r="N1661" s="35" t="s">
        <v>83</v>
      </c>
      <c r="O1661" s="36" t="s">
        <v>3</v>
      </c>
      <c r="P1661" s="36" t="s">
        <v>9</v>
      </c>
    </row>
    <row r="1662" spans="1:16">
      <c r="A1662" s="5"/>
      <c r="B1662" s="39" t="s">
        <v>85</v>
      </c>
      <c r="C1662" s="37" t="s">
        <v>86</v>
      </c>
      <c r="D1662" s="37" t="s">
        <v>87</v>
      </c>
      <c r="E1662" s="37" t="s">
        <v>88</v>
      </c>
      <c r="F1662" s="37"/>
      <c r="G1662" s="37" t="s">
        <v>89</v>
      </c>
      <c r="H1662" s="37" t="s">
        <v>90</v>
      </c>
      <c r="I1662" s="37" t="s">
        <v>91</v>
      </c>
      <c r="J1662" s="37" t="s">
        <v>92</v>
      </c>
      <c r="K1662" s="37" t="s">
        <v>93</v>
      </c>
      <c r="L1662" s="37" t="s">
        <v>94</v>
      </c>
      <c r="M1662" s="37" t="s">
        <v>95</v>
      </c>
      <c r="N1662" s="40"/>
      <c r="O1662" s="4"/>
      <c r="P1662" s="40"/>
    </row>
    <row r="1663" spans="1:16">
      <c r="A1663" s="5"/>
      <c r="B1663" s="39"/>
      <c r="C1663" s="37"/>
      <c r="D1663" s="37"/>
      <c r="E1663" s="37"/>
      <c r="F1663" s="37"/>
      <c r="G1663" s="37"/>
      <c r="H1663" s="37"/>
      <c r="I1663" s="37"/>
      <c r="J1663" s="37"/>
      <c r="K1663" s="37"/>
      <c r="L1663" s="37"/>
      <c r="M1663" s="37"/>
      <c r="N1663" s="40"/>
      <c r="O1663" s="4"/>
      <c r="P1663" s="40"/>
    </row>
    <row r="1664" spans="1:16">
      <c r="A1664" s="31" t="s">
        <v>530</v>
      </c>
      <c r="B1664" s="37">
        <v>250</v>
      </c>
      <c r="C1664" s="37">
        <v>1.2</v>
      </c>
      <c r="D1664" s="37">
        <v>4</v>
      </c>
      <c r="E1664" s="37">
        <v>2.7</v>
      </c>
      <c r="F1664" s="37">
        <v>260</v>
      </c>
      <c r="G1664" s="37">
        <v>0.26</v>
      </c>
      <c r="H1664" s="37">
        <v>40</v>
      </c>
      <c r="I1664" s="37">
        <v>122</v>
      </c>
      <c r="J1664" s="37">
        <v>128</v>
      </c>
      <c r="K1664" s="37">
        <v>146</v>
      </c>
      <c r="L1664" s="37">
        <v>56</v>
      </c>
      <c r="M1664" s="37">
        <v>2</v>
      </c>
      <c r="N1664" s="4"/>
      <c r="O1664" s="46"/>
      <c r="P1664" s="47"/>
    </row>
    <row r="1665" spans="1:16">
      <c r="A1665" s="45" t="s">
        <v>189</v>
      </c>
      <c r="B1665" s="37">
        <v>100</v>
      </c>
      <c r="C1665" s="37"/>
      <c r="D1665" s="37"/>
      <c r="E1665" s="37"/>
      <c r="F1665" s="37"/>
      <c r="G1665" s="37"/>
      <c r="H1665" s="37"/>
      <c r="I1665" s="37"/>
      <c r="J1665" s="37"/>
      <c r="K1665" s="37"/>
      <c r="L1665" s="37"/>
      <c r="M1665" s="37"/>
      <c r="N1665" s="4">
        <v>3</v>
      </c>
      <c r="O1665" s="96">
        <v>382</v>
      </c>
      <c r="P1665" s="47">
        <f t="shared" ref="P1665:P1671" si="63">O1665*N1665</f>
        <v>1146</v>
      </c>
    </row>
    <row r="1666" spans="1:16">
      <c r="A1666" s="45" t="s">
        <v>29</v>
      </c>
      <c r="B1666" s="37">
        <v>50</v>
      </c>
      <c r="C1666" s="37"/>
      <c r="D1666" s="37"/>
      <c r="E1666" s="37"/>
      <c r="F1666" s="37"/>
      <c r="G1666" s="37"/>
      <c r="H1666" s="37"/>
      <c r="I1666" s="37"/>
      <c r="J1666" s="37"/>
      <c r="K1666" s="37"/>
      <c r="L1666" s="37"/>
      <c r="M1666" s="37"/>
      <c r="N1666" s="4">
        <v>2</v>
      </c>
      <c r="O1666" s="96">
        <v>95</v>
      </c>
      <c r="P1666" s="47">
        <f t="shared" si="63"/>
        <v>190</v>
      </c>
    </row>
    <row r="1667" spans="1:16">
      <c r="A1667" s="44" t="s">
        <v>34</v>
      </c>
      <c r="B1667" s="31">
        <v>30</v>
      </c>
      <c r="C1667" s="37">
        <v>0.6</v>
      </c>
      <c r="D1667" s="37"/>
      <c r="E1667" s="37">
        <v>15.5</v>
      </c>
      <c r="F1667" s="37"/>
      <c r="G1667" s="37">
        <v>0.04</v>
      </c>
      <c r="H1667" s="37"/>
      <c r="I1667" s="37">
        <v>0.24</v>
      </c>
      <c r="J1667" s="37">
        <v>0.8</v>
      </c>
      <c r="K1667" s="37">
        <v>24</v>
      </c>
      <c r="L1667" s="37"/>
      <c r="M1667" s="37">
        <v>22</v>
      </c>
      <c r="N1667" s="5"/>
      <c r="O1667" s="5"/>
      <c r="P1667" s="47">
        <f t="shared" si="63"/>
        <v>0</v>
      </c>
    </row>
    <row r="1668" spans="1:16">
      <c r="A1668" s="45" t="s">
        <v>34</v>
      </c>
      <c r="B1668" s="5"/>
      <c r="C1668" s="5"/>
      <c r="D1668" s="5"/>
      <c r="E1668" s="5"/>
      <c r="F1668" s="5"/>
      <c r="G1668" s="5"/>
      <c r="H1668" s="5"/>
      <c r="I1668" s="5"/>
      <c r="J1668" s="5"/>
      <c r="K1668" s="5"/>
      <c r="L1668" s="5"/>
      <c r="M1668" s="5"/>
      <c r="N1668" s="4">
        <v>5</v>
      </c>
      <c r="O1668" s="61">
        <v>26</v>
      </c>
      <c r="P1668" s="47">
        <f t="shared" si="63"/>
        <v>130</v>
      </c>
    </row>
    <row r="1669" spans="1:16">
      <c r="A1669" s="44" t="s">
        <v>108</v>
      </c>
      <c r="B1669" s="37">
        <v>200</v>
      </c>
      <c r="C1669" s="37">
        <v>0.6</v>
      </c>
      <c r="D1669" s="37"/>
      <c r="E1669" s="37">
        <v>30.1</v>
      </c>
      <c r="F1669" s="37">
        <v>130</v>
      </c>
      <c r="G1669" s="37">
        <v>0.04</v>
      </c>
      <c r="H1669" s="37"/>
      <c r="I1669" s="37">
        <v>0.05</v>
      </c>
      <c r="J1669" s="37">
        <v>135</v>
      </c>
      <c r="K1669" s="37">
        <v>46</v>
      </c>
      <c r="L1669" s="37"/>
      <c r="M1669" s="37">
        <v>0.5</v>
      </c>
      <c r="N1669" s="40"/>
      <c r="O1669" s="40"/>
      <c r="P1669" s="47">
        <f t="shared" si="63"/>
        <v>0</v>
      </c>
    </row>
    <row r="1670" spans="1:16">
      <c r="A1670" s="45" t="s">
        <v>31</v>
      </c>
      <c r="B1670" s="5">
        <v>20</v>
      </c>
      <c r="C1670" s="5"/>
      <c r="D1670" s="5"/>
      <c r="E1670" s="5"/>
      <c r="F1670" s="5"/>
      <c r="G1670" s="5"/>
      <c r="H1670" s="5"/>
      <c r="I1670" s="5"/>
      <c r="J1670" s="5"/>
      <c r="K1670" s="5"/>
      <c r="L1670" s="5"/>
      <c r="M1670" s="5"/>
      <c r="N1670" s="4">
        <v>1</v>
      </c>
      <c r="O1670" s="40">
        <v>85</v>
      </c>
      <c r="P1670" s="47">
        <f t="shared" si="63"/>
        <v>85</v>
      </c>
    </row>
    <row r="1671" spans="1:16">
      <c r="A1671" s="45" t="s">
        <v>49</v>
      </c>
      <c r="B1671" s="5">
        <v>1.5</v>
      </c>
      <c r="C1671" s="5"/>
      <c r="D1671" s="5"/>
      <c r="E1671" s="5"/>
      <c r="F1671" s="5"/>
      <c r="G1671" s="5"/>
      <c r="H1671" s="5"/>
      <c r="I1671" s="5"/>
      <c r="J1671" s="5"/>
      <c r="K1671" s="5"/>
      <c r="L1671" s="5"/>
      <c r="M1671" s="5"/>
      <c r="N1671" s="11"/>
      <c r="O1671" s="40">
        <v>387</v>
      </c>
      <c r="P1671" s="47">
        <f t="shared" si="63"/>
        <v>0</v>
      </c>
    </row>
    <row r="1672" spans="1:16">
      <c r="A1672" s="93"/>
      <c r="C1672" t="s">
        <v>374</v>
      </c>
      <c r="I1672" t="s">
        <v>99</v>
      </c>
      <c r="N1672" s="30"/>
      <c r="O1672" s="30"/>
      <c r="P1672" s="101">
        <f>SUM(P1665:P1671)</f>
        <v>1551</v>
      </c>
    </row>
    <row r="1673" spans="1:16">
      <c r="C1673" t="s">
        <v>100</v>
      </c>
      <c r="D1673" t="s">
        <v>458</v>
      </c>
      <c r="I1673" t="s">
        <v>99</v>
      </c>
    </row>
    <row r="1674" spans="1:16" ht="18.75">
      <c r="C1674" s="15"/>
      <c r="F1674" s="16" t="s">
        <v>67</v>
      </c>
      <c r="G1674" s="16"/>
      <c r="H1674" s="17"/>
      <c r="I1674" s="17"/>
      <c r="K1674" s="17"/>
      <c r="P1674" s="19"/>
    </row>
    <row r="1675" spans="1:16" ht="23.25">
      <c r="C1675" s="15"/>
      <c r="D1675" s="15"/>
      <c r="E1675" s="133" t="s">
        <v>376</v>
      </c>
      <c r="F1675" s="16"/>
      <c r="G1675" s="16"/>
      <c r="H1675" s="16" t="s">
        <v>377</v>
      </c>
      <c r="I1675" s="16"/>
      <c r="J1675" s="17"/>
      <c r="K1675" s="21"/>
    </row>
    <row r="1676" spans="1:16" ht="18.75">
      <c r="D1676" s="23" t="s">
        <v>70</v>
      </c>
      <c r="E1676" s="23"/>
      <c r="F1676" s="23"/>
    </row>
    <row r="1677" spans="1:16">
      <c r="A1677" s="53" t="s">
        <v>531</v>
      </c>
      <c r="L1677" s="21"/>
    </row>
    <row r="1678" spans="1:16">
      <c r="A1678" s="24" t="s">
        <v>149</v>
      </c>
      <c r="C1678" s="25"/>
      <c r="D1678" s="28"/>
      <c r="E1678" s="28" t="s">
        <v>5</v>
      </c>
      <c r="F1678" s="27"/>
      <c r="G1678" s="21"/>
      <c r="H1678" s="21"/>
      <c r="I1678" s="21"/>
      <c r="J1678" s="21"/>
      <c r="K1678" s="21"/>
      <c r="L1678" s="21"/>
      <c r="M1678" s="21"/>
      <c r="N1678" s="21"/>
      <c r="O1678" s="21"/>
      <c r="P1678" s="19"/>
    </row>
    <row r="1679" spans="1:16">
      <c r="A1679" s="29" t="s">
        <v>76</v>
      </c>
      <c r="B1679" s="20"/>
      <c r="C1679" s="20"/>
      <c r="D1679" s="27"/>
      <c r="E1679" s="27"/>
      <c r="F1679" s="27"/>
      <c r="G1679" s="21"/>
      <c r="H1679" s="21"/>
      <c r="I1679" s="21"/>
      <c r="J1679" s="21"/>
      <c r="K1679" s="21"/>
      <c r="L1679" s="21"/>
      <c r="M1679" s="21"/>
      <c r="N1679" s="21"/>
      <c r="O1679" s="21"/>
      <c r="P1679" s="19"/>
    </row>
    <row r="1680" spans="1:16">
      <c r="A1680" s="30"/>
      <c r="B1680" s="29"/>
      <c r="C1680" s="29"/>
      <c r="D1680" s="21"/>
      <c r="E1680" s="27"/>
      <c r="F1680" s="27"/>
      <c r="G1680" s="21"/>
      <c r="H1680" s="21"/>
      <c r="I1680" s="21"/>
      <c r="J1680" s="21"/>
      <c r="K1680" s="21"/>
      <c r="L1680" s="145"/>
      <c r="M1680" s="21"/>
      <c r="N1680" s="21"/>
      <c r="O1680">
        <v>214</v>
      </c>
      <c r="P1680" s="19"/>
    </row>
    <row r="1681" spans="1:16">
      <c r="A1681" s="31" t="s">
        <v>77</v>
      </c>
      <c r="B1681" s="33" t="s">
        <v>78</v>
      </c>
      <c r="C1681" s="34"/>
      <c r="D1681" s="34" t="s">
        <v>79</v>
      </c>
      <c r="E1681" s="34"/>
      <c r="F1681" s="34" t="s">
        <v>80</v>
      </c>
      <c r="G1681" s="34" t="s">
        <v>81</v>
      </c>
      <c r="H1681" s="34"/>
      <c r="I1681" s="34"/>
      <c r="J1681" s="34"/>
      <c r="K1681" s="34" t="s">
        <v>82</v>
      </c>
      <c r="M1681" s="34"/>
      <c r="N1681" s="35" t="s">
        <v>83</v>
      </c>
      <c r="O1681" s="36" t="s">
        <v>3</v>
      </c>
      <c r="P1681" s="36" t="s">
        <v>9</v>
      </c>
    </row>
    <row r="1682" spans="1:16">
      <c r="A1682" s="5"/>
      <c r="B1682" s="39" t="s">
        <v>85</v>
      </c>
      <c r="C1682" s="37" t="s">
        <v>86</v>
      </c>
      <c r="D1682" s="37" t="s">
        <v>87</v>
      </c>
      <c r="E1682" s="37" t="s">
        <v>88</v>
      </c>
      <c r="F1682" s="37"/>
      <c r="G1682" s="37" t="s">
        <v>89</v>
      </c>
      <c r="H1682" s="37" t="s">
        <v>90</v>
      </c>
      <c r="I1682" s="37" t="s">
        <v>91</v>
      </c>
      <c r="J1682" s="37" t="s">
        <v>92</v>
      </c>
      <c r="K1682" s="37" t="s">
        <v>93</v>
      </c>
      <c r="L1682" s="37" t="s">
        <v>94</v>
      </c>
      <c r="M1682" s="37" t="s">
        <v>95</v>
      </c>
      <c r="N1682" s="40"/>
      <c r="O1682" s="4"/>
      <c r="P1682" s="40"/>
    </row>
    <row r="1683" spans="1:16">
      <c r="A1683" s="31" t="s">
        <v>502</v>
      </c>
      <c r="B1683" s="37">
        <v>250</v>
      </c>
      <c r="C1683" s="37">
        <v>1.2</v>
      </c>
      <c r="D1683" s="37">
        <v>4</v>
      </c>
      <c r="E1683" s="37">
        <v>2.7</v>
      </c>
      <c r="F1683" s="37">
        <v>260</v>
      </c>
      <c r="G1683" s="37">
        <v>0.26</v>
      </c>
      <c r="H1683" s="37">
        <v>40</v>
      </c>
      <c r="I1683" s="37">
        <v>122</v>
      </c>
      <c r="J1683" s="37">
        <v>128</v>
      </c>
      <c r="K1683" s="37">
        <v>146</v>
      </c>
      <c r="L1683" s="37">
        <v>56</v>
      </c>
      <c r="M1683" s="37">
        <v>2</v>
      </c>
      <c r="N1683" s="4"/>
      <c r="O1683" s="46"/>
      <c r="P1683" s="47"/>
    </row>
    <row r="1684" spans="1:16">
      <c r="A1684" s="45" t="s">
        <v>135</v>
      </c>
      <c r="B1684" s="37">
        <v>100</v>
      </c>
      <c r="C1684" s="37"/>
      <c r="D1684" s="37"/>
      <c r="E1684" s="37"/>
      <c r="F1684" s="37"/>
      <c r="G1684" s="37"/>
      <c r="H1684" s="37"/>
      <c r="I1684" s="37"/>
      <c r="J1684" s="37"/>
      <c r="K1684" s="37"/>
      <c r="L1684" s="37"/>
      <c r="M1684" s="37"/>
      <c r="N1684" s="4">
        <v>23</v>
      </c>
      <c r="O1684" s="96">
        <v>310</v>
      </c>
      <c r="P1684" s="47">
        <f t="shared" ref="P1684:P1703" si="64">O1684*N1684</f>
        <v>7130</v>
      </c>
    </row>
    <row r="1685" spans="1:16">
      <c r="A1685" s="45" t="s">
        <v>175</v>
      </c>
      <c r="B1685" s="37">
        <v>50</v>
      </c>
      <c r="C1685" s="37"/>
      <c r="D1685" s="37"/>
      <c r="E1685" s="37"/>
      <c r="F1685" s="37"/>
      <c r="G1685" s="37"/>
      <c r="H1685" s="37"/>
      <c r="I1685" s="37"/>
      <c r="J1685" s="37"/>
      <c r="K1685" s="37"/>
      <c r="L1685" s="37"/>
      <c r="M1685" s="37"/>
      <c r="N1685" s="4">
        <v>6</v>
      </c>
      <c r="O1685" s="96">
        <v>48.5</v>
      </c>
      <c r="P1685" s="47">
        <f t="shared" si="64"/>
        <v>291</v>
      </c>
    </row>
    <row r="1686" spans="1:16">
      <c r="A1686" s="45" t="s">
        <v>58</v>
      </c>
      <c r="B1686" s="37">
        <v>10</v>
      </c>
      <c r="C1686" s="37"/>
      <c r="D1686" s="37"/>
      <c r="E1686" s="37"/>
      <c r="F1686" s="37"/>
      <c r="G1686" s="37"/>
      <c r="H1686" s="37"/>
      <c r="I1686" s="37"/>
      <c r="J1686" s="37"/>
      <c r="K1686" s="37"/>
      <c r="L1686" s="37"/>
      <c r="M1686" s="37"/>
      <c r="N1686" s="4">
        <v>3</v>
      </c>
      <c r="O1686" s="46">
        <v>30</v>
      </c>
      <c r="P1686" s="47">
        <f t="shared" si="64"/>
        <v>90</v>
      </c>
    </row>
    <row r="1687" spans="1:16">
      <c r="A1687" s="45" t="s">
        <v>320</v>
      </c>
      <c r="B1687" s="37"/>
      <c r="C1687" s="37"/>
      <c r="D1687" s="37"/>
      <c r="E1687" s="37"/>
      <c r="F1687" s="37"/>
      <c r="G1687" s="37"/>
      <c r="H1687" s="37"/>
      <c r="I1687" s="37"/>
      <c r="J1687" s="37"/>
      <c r="K1687" s="37"/>
      <c r="L1687" s="37"/>
      <c r="M1687" s="37"/>
      <c r="N1687" s="4">
        <v>4.9000000000000004</v>
      </c>
      <c r="O1687" s="46">
        <v>47.87</v>
      </c>
      <c r="P1687" s="47">
        <f t="shared" si="64"/>
        <v>234.56300000000002</v>
      </c>
    </row>
    <row r="1688" spans="1:16">
      <c r="A1688" s="45" t="s">
        <v>37</v>
      </c>
      <c r="B1688" s="37">
        <v>10</v>
      </c>
      <c r="C1688" s="37"/>
      <c r="D1688" s="37"/>
      <c r="E1688" s="37"/>
      <c r="F1688" s="37"/>
      <c r="G1688" s="37"/>
      <c r="H1688" s="37"/>
      <c r="I1688" s="37"/>
      <c r="J1688" s="37"/>
      <c r="K1688" s="37"/>
      <c r="L1688" s="37"/>
      <c r="M1688" s="37"/>
      <c r="N1688" s="4">
        <v>3</v>
      </c>
      <c r="O1688" s="46">
        <v>80</v>
      </c>
      <c r="P1688" s="47">
        <f t="shared" si="64"/>
        <v>240</v>
      </c>
    </row>
    <row r="1689" spans="1:16">
      <c r="A1689" s="45" t="s">
        <v>13</v>
      </c>
      <c r="B1689" s="37"/>
      <c r="C1689" s="37"/>
      <c r="D1689" s="37"/>
      <c r="E1689" s="37"/>
      <c r="F1689" s="37"/>
      <c r="G1689" s="37"/>
      <c r="H1689" s="37"/>
      <c r="I1689" s="37"/>
      <c r="J1689" s="37"/>
      <c r="K1689" s="37"/>
      <c r="L1689" s="37"/>
      <c r="M1689" s="37"/>
      <c r="N1689" s="4">
        <v>2</v>
      </c>
      <c r="O1689" s="46">
        <v>135</v>
      </c>
      <c r="P1689" s="47">
        <f t="shared" si="64"/>
        <v>270</v>
      </c>
    </row>
    <row r="1690" spans="1:16">
      <c r="A1690" s="45" t="s">
        <v>14</v>
      </c>
      <c r="B1690" s="37">
        <v>4</v>
      </c>
      <c r="C1690" s="37"/>
      <c r="D1690" s="37"/>
      <c r="E1690" s="37"/>
      <c r="F1690" s="37"/>
      <c r="G1690" s="37"/>
      <c r="H1690" s="37"/>
      <c r="I1690" s="37"/>
      <c r="J1690" s="37"/>
      <c r="K1690" s="37"/>
      <c r="L1690" s="37"/>
      <c r="M1690" s="37"/>
      <c r="N1690" s="4">
        <v>1</v>
      </c>
      <c r="O1690" s="46">
        <v>100</v>
      </c>
      <c r="P1690" s="47">
        <f t="shared" si="64"/>
        <v>100</v>
      </c>
    </row>
    <row r="1691" spans="1:16">
      <c r="A1691" s="45" t="s">
        <v>17</v>
      </c>
      <c r="B1691" s="37">
        <v>1</v>
      </c>
      <c r="C1691" s="37"/>
      <c r="D1691" s="37"/>
      <c r="E1691" s="37"/>
      <c r="F1691" s="37"/>
      <c r="G1691" s="37"/>
      <c r="H1691" s="37"/>
      <c r="I1691" s="37"/>
      <c r="J1691" s="37"/>
      <c r="K1691" s="37"/>
      <c r="L1691" s="37"/>
      <c r="M1691" s="37"/>
      <c r="N1691" s="4">
        <v>1</v>
      </c>
      <c r="O1691" s="46">
        <v>23.87</v>
      </c>
      <c r="P1691" s="47">
        <f t="shared" si="64"/>
        <v>23.87</v>
      </c>
    </row>
    <row r="1692" spans="1:16">
      <c r="A1692" s="45" t="s">
        <v>51</v>
      </c>
      <c r="B1692" s="37">
        <v>1</v>
      </c>
      <c r="C1692" s="37"/>
      <c r="D1692" s="37"/>
      <c r="E1692" s="37"/>
      <c r="F1692" s="37"/>
      <c r="G1692" s="37"/>
      <c r="H1692" s="37"/>
      <c r="I1692" s="37"/>
      <c r="J1692" s="37"/>
      <c r="K1692" s="37"/>
      <c r="L1692" s="37"/>
      <c r="M1692" s="37"/>
      <c r="N1692" s="4">
        <v>1</v>
      </c>
      <c r="O1692" s="46">
        <v>55.5</v>
      </c>
      <c r="P1692" s="47">
        <f t="shared" si="64"/>
        <v>55.5</v>
      </c>
    </row>
    <row r="1693" spans="1:16">
      <c r="A1693" s="45" t="s">
        <v>12</v>
      </c>
      <c r="B1693" s="37"/>
      <c r="C1693" s="37"/>
      <c r="D1693" s="37"/>
      <c r="E1693" s="37"/>
      <c r="F1693" s="37"/>
      <c r="G1693" s="37"/>
      <c r="H1693" s="37"/>
      <c r="I1693" s="37"/>
      <c r="J1693" s="37"/>
      <c r="K1693" s="37"/>
      <c r="L1693" s="37"/>
      <c r="M1693" s="37"/>
      <c r="N1693" s="4">
        <v>1.5</v>
      </c>
      <c r="O1693" s="46">
        <v>44.8</v>
      </c>
      <c r="P1693" s="47">
        <f t="shared" si="64"/>
        <v>67.199999999999989</v>
      </c>
    </row>
    <row r="1694" spans="1:16">
      <c r="A1694" s="44" t="s">
        <v>34</v>
      </c>
      <c r="B1694" s="31">
        <v>30</v>
      </c>
      <c r="C1694" s="37">
        <v>0.6</v>
      </c>
      <c r="D1694" s="37"/>
      <c r="E1694" s="37">
        <v>15.5</v>
      </c>
      <c r="F1694" s="37"/>
      <c r="G1694" s="37">
        <v>0.04</v>
      </c>
      <c r="H1694" s="37"/>
      <c r="I1694" s="37">
        <v>0.24</v>
      </c>
      <c r="J1694" s="37">
        <v>0.8</v>
      </c>
      <c r="K1694" s="37">
        <v>24</v>
      </c>
      <c r="L1694" s="37"/>
      <c r="M1694" s="37">
        <v>22</v>
      </c>
      <c r="N1694" s="40"/>
      <c r="O1694" s="40"/>
      <c r="P1694" s="47">
        <f t="shared" si="64"/>
        <v>0</v>
      </c>
    </row>
    <row r="1695" spans="1:16">
      <c r="A1695" s="45" t="s">
        <v>34</v>
      </c>
      <c r="B1695" s="5"/>
      <c r="C1695" s="5"/>
      <c r="D1695" s="5"/>
      <c r="E1695" s="5"/>
      <c r="F1695" s="5"/>
      <c r="G1695" s="5"/>
      <c r="H1695" s="5"/>
      <c r="I1695" s="5"/>
      <c r="J1695" s="5"/>
      <c r="K1695" s="5"/>
      <c r="L1695" s="5"/>
      <c r="M1695" s="5"/>
      <c r="N1695" s="4">
        <v>15</v>
      </c>
      <c r="O1695" s="61">
        <v>26</v>
      </c>
      <c r="P1695" s="47">
        <f t="shared" si="64"/>
        <v>390</v>
      </c>
    </row>
    <row r="1696" spans="1:16">
      <c r="A1696" s="45" t="s">
        <v>121</v>
      </c>
      <c r="B1696" s="5">
        <v>10</v>
      </c>
      <c r="C1696" s="5"/>
      <c r="D1696" s="5"/>
      <c r="E1696" s="5"/>
      <c r="F1696" s="5"/>
      <c r="G1696" s="5"/>
      <c r="H1696" s="5"/>
      <c r="I1696" s="5"/>
      <c r="J1696" s="5"/>
      <c r="K1696" s="5"/>
      <c r="L1696" s="5"/>
      <c r="M1696" s="5"/>
      <c r="N1696" s="4">
        <v>2.14</v>
      </c>
      <c r="O1696" s="61">
        <v>618</v>
      </c>
      <c r="P1696" s="47">
        <f t="shared" si="64"/>
        <v>1322.52</v>
      </c>
    </row>
    <row r="1697" spans="1:16">
      <c r="A1697" s="45" t="s">
        <v>111</v>
      </c>
      <c r="B1697" s="5"/>
      <c r="C1697" s="5"/>
      <c r="D1697" s="5"/>
      <c r="E1697" s="5"/>
      <c r="F1697" s="5"/>
      <c r="G1697" s="5"/>
      <c r="H1697" s="5"/>
      <c r="I1697" s="5"/>
      <c r="J1697" s="5"/>
      <c r="K1697" s="5"/>
      <c r="L1697" s="5"/>
      <c r="M1697" s="5"/>
      <c r="N1697" s="4"/>
      <c r="O1697" s="61"/>
      <c r="P1697" s="47">
        <f t="shared" si="64"/>
        <v>0</v>
      </c>
    </row>
    <row r="1698" spans="1:16">
      <c r="A1698" s="45" t="s">
        <v>59</v>
      </c>
      <c r="B1698" s="5"/>
      <c r="C1698" s="5"/>
      <c r="D1698" s="5"/>
      <c r="E1698" s="5"/>
      <c r="F1698" s="5"/>
      <c r="G1698" s="5"/>
      <c r="H1698" s="5"/>
      <c r="I1698" s="5"/>
      <c r="J1698" s="5"/>
      <c r="K1698" s="5"/>
      <c r="L1698" s="5"/>
      <c r="M1698" s="5"/>
      <c r="N1698" s="4">
        <v>6.43</v>
      </c>
      <c r="O1698" s="61">
        <v>228</v>
      </c>
      <c r="P1698" s="47">
        <f t="shared" si="64"/>
        <v>1466.04</v>
      </c>
    </row>
    <row r="1699" spans="1:16">
      <c r="A1699" s="44" t="s">
        <v>112</v>
      </c>
      <c r="B1699" s="37">
        <v>200</v>
      </c>
      <c r="C1699" s="37">
        <v>0.6</v>
      </c>
      <c r="D1699" s="37"/>
      <c r="E1699" s="37">
        <v>30.1</v>
      </c>
      <c r="F1699" s="37">
        <v>130</v>
      </c>
      <c r="G1699" s="37">
        <v>0.04</v>
      </c>
      <c r="H1699" s="37"/>
      <c r="I1699" s="37">
        <v>0.05</v>
      </c>
      <c r="J1699" s="37">
        <v>135</v>
      </c>
      <c r="K1699" s="37">
        <v>46</v>
      </c>
      <c r="L1699" s="37"/>
      <c r="M1699" s="37">
        <v>0.5</v>
      </c>
      <c r="N1699" s="40"/>
      <c r="O1699" s="40"/>
      <c r="P1699" s="47">
        <f t="shared" si="64"/>
        <v>0</v>
      </c>
    </row>
    <row r="1700" spans="1:16">
      <c r="A1700" s="45" t="s">
        <v>113</v>
      </c>
      <c r="B1700" s="5"/>
      <c r="C1700" s="5"/>
      <c r="D1700" s="5"/>
      <c r="E1700" s="5"/>
      <c r="F1700" s="5"/>
      <c r="G1700" s="5"/>
      <c r="H1700" s="5"/>
      <c r="I1700" s="5"/>
      <c r="J1700" s="5"/>
      <c r="K1700" s="5"/>
      <c r="L1700" s="5"/>
      <c r="M1700" s="5"/>
      <c r="N1700" s="19">
        <v>4.8</v>
      </c>
      <c r="O1700" s="19">
        <v>149.5</v>
      </c>
      <c r="P1700" s="47">
        <f t="shared" si="64"/>
        <v>717.6</v>
      </c>
    </row>
    <row r="1701" spans="1:16">
      <c r="A1701" s="45" t="s">
        <v>15</v>
      </c>
      <c r="B1701" s="5"/>
      <c r="C1701" s="5"/>
      <c r="D1701" s="5"/>
      <c r="E1701" s="5"/>
      <c r="F1701" s="5"/>
      <c r="G1701" s="5"/>
      <c r="H1701" s="5"/>
      <c r="I1701" s="5"/>
      <c r="J1701" s="5"/>
      <c r="K1701" s="5"/>
      <c r="L1701" s="5"/>
      <c r="M1701" s="5"/>
      <c r="N1701" s="4">
        <v>4.2</v>
      </c>
      <c r="O1701" s="40">
        <v>70</v>
      </c>
      <c r="P1701" s="47">
        <f t="shared" si="64"/>
        <v>294</v>
      </c>
    </row>
    <row r="1702" spans="1:16">
      <c r="A1702" s="45" t="s">
        <v>64</v>
      </c>
      <c r="B1702" s="5"/>
      <c r="C1702" s="5"/>
      <c r="D1702" s="5"/>
      <c r="E1702" s="5"/>
      <c r="F1702" s="5"/>
      <c r="G1702" s="5"/>
      <c r="H1702" s="5"/>
      <c r="I1702" s="5"/>
      <c r="J1702" s="5"/>
      <c r="K1702" s="5"/>
      <c r="L1702" s="5"/>
      <c r="M1702" s="5"/>
      <c r="N1702" s="4">
        <v>24.3</v>
      </c>
      <c r="O1702" s="40">
        <v>210</v>
      </c>
      <c r="P1702" s="47">
        <f t="shared" si="64"/>
        <v>5103</v>
      </c>
    </row>
    <row r="1703" spans="1:16">
      <c r="A1703" s="45" t="s">
        <v>61</v>
      </c>
      <c r="B1703" s="5"/>
      <c r="C1703" s="5"/>
      <c r="D1703" s="5"/>
      <c r="E1703" s="5"/>
      <c r="F1703" s="5"/>
      <c r="G1703" s="5"/>
      <c r="H1703" s="5"/>
      <c r="I1703" s="5"/>
      <c r="J1703" s="5"/>
      <c r="K1703" s="5"/>
      <c r="L1703" s="5"/>
      <c r="M1703" s="5"/>
      <c r="N1703" s="4">
        <v>61.1</v>
      </c>
      <c r="O1703" s="40">
        <v>175</v>
      </c>
      <c r="P1703" s="47">
        <f t="shared" si="64"/>
        <v>10692.5</v>
      </c>
    </row>
    <row r="1704" spans="1:16">
      <c r="A1704" s="93"/>
      <c r="B1704" s="30"/>
      <c r="C1704" t="s">
        <v>100</v>
      </c>
      <c r="D1704" t="s">
        <v>458</v>
      </c>
      <c r="I1704" t="s">
        <v>99</v>
      </c>
      <c r="K1704" s="30"/>
      <c r="L1704" s="30"/>
      <c r="M1704" s="30"/>
      <c r="N1704" s="9"/>
      <c r="O1704" s="110"/>
      <c r="P1704" s="101">
        <f>SUM(P1684:P1703)</f>
        <v>28487.793000000005</v>
      </c>
    </row>
    <row r="1705" spans="1:16">
      <c r="A1705" s="93"/>
      <c r="C1705" t="s">
        <v>374</v>
      </c>
      <c r="I1705" t="s">
        <v>99</v>
      </c>
      <c r="N1705" s="30"/>
      <c r="O1705" s="30"/>
    </row>
    <row r="1707" spans="1:16" ht="23.25">
      <c r="C1707" s="15"/>
      <c r="D1707" s="15"/>
      <c r="E1707" s="133" t="s">
        <v>376</v>
      </c>
      <c r="F1707" s="16"/>
      <c r="G1707" s="16"/>
      <c r="H1707" s="16" t="s">
        <v>377</v>
      </c>
      <c r="I1707" s="16"/>
      <c r="J1707" s="17"/>
      <c r="K1707" s="21"/>
    </row>
    <row r="1708" spans="1:16" ht="18.75">
      <c r="D1708" s="23" t="s">
        <v>70</v>
      </c>
      <c r="E1708" s="23"/>
      <c r="F1708" s="23"/>
    </row>
    <row r="1709" spans="1:16">
      <c r="A1709" s="53" t="s">
        <v>531</v>
      </c>
      <c r="L1709" s="21"/>
    </row>
    <row r="1710" spans="1:16">
      <c r="A1710" s="24" t="s">
        <v>149</v>
      </c>
      <c r="C1710" s="25"/>
      <c r="D1710" s="28"/>
      <c r="E1710" s="28" t="s">
        <v>6</v>
      </c>
      <c r="F1710" s="27"/>
      <c r="G1710" s="21"/>
      <c r="H1710" s="21"/>
      <c r="I1710" s="21"/>
      <c r="J1710" s="21"/>
      <c r="K1710" s="21"/>
      <c r="L1710" s="21"/>
      <c r="M1710" s="21"/>
      <c r="N1710" s="21"/>
      <c r="O1710" s="21"/>
      <c r="P1710" s="19"/>
    </row>
    <row r="1711" spans="1:16">
      <c r="A1711" s="29" t="s">
        <v>76</v>
      </c>
      <c r="B1711" s="20"/>
      <c r="C1711" s="20"/>
      <c r="D1711" s="27"/>
      <c r="E1711" s="27"/>
      <c r="F1711" s="27"/>
      <c r="G1711" s="21"/>
      <c r="H1711" s="21"/>
      <c r="I1711" s="21"/>
      <c r="J1711" s="21"/>
      <c r="K1711" s="21"/>
      <c r="L1711" s="21"/>
      <c r="M1711" s="21"/>
      <c r="N1711" s="21"/>
      <c r="O1711" s="21"/>
      <c r="P1711" s="19"/>
    </row>
    <row r="1712" spans="1:16">
      <c r="A1712" s="30"/>
      <c r="B1712" s="29"/>
      <c r="C1712" s="29"/>
      <c r="D1712" s="21"/>
      <c r="E1712" s="27"/>
      <c r="F1712" s="27"/>
      <c r="G1712" s="21"/>
      <c r="H1712" s="21"/>
      <c r="I1712" s="21"/>
      <c r="J1712" s="21"/>
      <c r="K1712" s="21"/>
      <c r="L1712" s="145"/>
      <c r="M1712" s="21"/>
      <c r="N1712" s="21"/>
      <c r="O1712">
        <v>154</v>
      </c>
      <c r="P1712" s="19"/>
    </row>
    <row r="1713" spans="1:16">
      <c r="A1713" s="31" t="s">
        <v>77</v>
      </c>
      <c r="B1713" s="33" t="s">
        <v>78</v>
      </c>
      <c r="C1713" s="34"/>
      <c r="D1713" s="34" t="s">
        <v>79</v>
      </c>
      <c r="E1713" s="34"/>
      <c r="F1713" s="34" t="s">
        <v>80</v>
      </c>
      <c r="G1713" s="34" t="s">
        <v>81</v>
      </c>
      <c r="H1713" s="34"/>
      <c r="I1713" s="34"/>
      <c r="J1713" s="34"/>
      <c r="K1713" s="34" t="s">
        <v>82</v>
      </c>
      <c r="M1713" s="34"/>
      <c r="N1713" s="35" t="s">
        <v>83</v>
      </c>
      <c r="O1713" s="36" t="s">
        <v>3</v>
      </c>
      <c r="P1713" s="36" t="s">
        <v>9</v>
      </c>
    </row>
    <row r="1714" spans="1:16">
      <c r="A1714" s="5"/>
      <c r="B1714" s="39" t="s">
        <v>85</v>
      </c>
      <c r="C1714" s="37" t="s">
        <v>86</v>
      </c>
      <c r="D1714" s="37" t="s">
        <v>87</v>
      </c>
      <c r="E1714" s="37" t="s">
        <v>88</v>
      </c>
      <c r="F1714" s="37"/>
      <c r="G1714" s="37" t="s">
        <v>89</v>
      </c>
      <c r="H1714" s="37" t="s">
        <v>90</v>
      </c>
      <c r="I1714" s="37" t="s">
        <v>91</v>
      </c>
      <c r="J1714" s="37" t="s">
        <v>92</v>
      </c>
      <c r="K1714" s="37" t="s">
        <v>93</v>
      </c>
      <c r="L1714" s="37" t="s">
        <v>94</v>
      </c>
      <c r="M1714" s="37" t="s">
        <v>95</v>
      </c>
      <c r="N1714" s="40"/>
      <c r="O1714" s="4"/>
      <c r="P1714" s="40"/>
    </row>
    <row r="1715" spans="1:16">
      <c r="A1715" s="31" t="s">
        <v>502</v>
      </c>
      <c r="B1715" s="37">
        <v>250</v>
      </c>
      <c r="C1715" s="37">
        <v>1.2</v>
      </c>
      <c r="D1715" s="37">
        <v>4</v>
      </c>
      <c r="E1715" s="37">
        <v>2.7</v>
      </c>
      <c r="F1715" s="37">
        <v>260</v>
      </c>
      <c r="G1715" s="37">
        <v>0.26</v>
      </c>
      <c r="H1715" s="37">
        <v>40</v>
      </c>
      <c r="I1715" s="37">
        <v>122</v>
      </c>
      <c r="J1715" s="37">
        <v>128</v>
      </c>
      <c r="K1715" s="37">
        <v>146</v>
      </c>
      <c r="L1715" s="37">
        <v>56</v>
      </c>
      <c r="M1715" s="37">
        <v>2</v>
      </c>
      <c r="N1715" s="4"/>
      <c r="O1715" s="46"/>
      <c r="P1715" s="47"/>
    </row>
    <row r="1716" spans="1:16">
      <c r="A1716" s="45" t="s">
        <v>135</v>
      </c>
      <c r="B1716" s="37">
        <v>100</v>
      </c>
      <c r="C1716" s="37"/>
      <c r="D1716" s="37"/>
      <c r="E1716" s="37"/>
      <c r="F1716" s="37"/>
      <c r="G1716" s="37"/>
      <c r="H1716" s="37"/>
      <c r="I1716" s="37"/>
      <c r="J1716" s="37"/>
      <c r="K1716" s="37"/>
      <c r="L1716" s="37"/>
      <c r="M1716" s="37"/>
      <c r="N1716" s="4">
        <v>10</v>
      </c>
      <c r="O1716" s="96">
        <v>310</v>
      </c>
      <c r="P1716" s="47">
        <f t="shared" ref="P1716:P1729" si="65">O1716*N1716</f>
        <v>3100</v>
      </c>
    </row>
    <row r="1717" spans="1:16">
      <c r="A1717" s="45" t="s">
        <v>175</v>
      </c>
      <c r="B1717" s="37">
        <v>50</v>
      </c>
      <c r="C1717" s="37"/>
      <c r="D1717" s="37"/>
      <c r="E1717" s="37"/>
      <c r="F1717" s="37"/>
      <c r="G1717" s="37"/>
      <c r="H1717" s="37"/>
      <c r="I1717" s="37"/>
      <c r="J1717" s="37"/>
      <c r="K1717" s="37"/>
      <c r="L1717" s="37"/>
      <c r="M1717" s="37"/>
      <c r="N1717" s="4">
        <v>5</v>
      </c>
      <c r="O1717" s="96">
        <v>48.5</v>
      </c>
      <c r="P1717" s="47">
        <f t="shared" si="65"/>
        <v>242.5</v>
      </c>
    </row>
    <row r="1718" spans="1:16">
      <c r="A1718" s="45" t="s">
        <v>58</v>
      </c>
      <c r="B1718" s="37">
        <v>10</v>
      </c>
      <c r="C1718" s="37"/>
      <c r="D1718" s="37"/>
      <c r="E1718" s="37"/>
      <c r="F1718" s="37"/>
      <c r="G1718" s="37"/>
      <c r="H1718" s="37"/>
      <c r="I1718" s="37"/>
      <c r="J1718" s="37"/>
      <c r="K1718" s="37"/>
      <c r="L1718" s="37"/>
      <c r="M1718" s="37"/>
      <c r="N1718" s="4">
        <v>1.5</v>
      </c>
      <c r="O1718" s="46">
        <v>30</v>
      </c>
      <c r="P1718" s="47">
        <f t="shared" si="65"/>
        <v>45</v>
      </c>
    </row>
    <row r="1719" spans="1:16">
      <c r="A1719" s="45" t="s">
        <v>37</v>
      </c>
      <c r="B1719" s="37">
        <v>10</v>
      </c>
      <c r="C1719" s="37"/>
      <c r="D1719" s="37"/>
      <c r="E1719" s="37"/>
      <c r="F1719" s="37"/>
      <c r="G1719" s="37"/>
      <c r="H1719" s="37"/>
      <c r="I1719" s="37"/>
      <c r="J1719" s="37"/>
      <c r="K1719" s="37"/>
      <c r="L1719" s="37"/>
      <c r="M1719" s="37"/>
      <c r="N1719" s="4">
        <v>1.5</v>
      </c>
      <c r="O1719" s="46">
        <v>80</v>
      </c>
      <c r="P1719" s="47">
        <f t="shared" si="65"/>
        <v>120</v>
      </c>
    </row>
    <row r="1720" spans="1:16">
      <c r="A1720" s="45" t="s">
        <v>13</v>
      </c>
      <c r="B1720" s="37"/>
      <c r="C1720" s="37"/>
      <c r="D1720" s="37"/>
      <c r="E1720" s="37"/>
      <c r="F1720" s="37"/>
      <c r="G1720" s="37"/>
      <c r="H1720" s="37"/>
      <c r="I1720" s="37"/>
      <c r="J1720" s="37"/>
      <c r="K1720" s="37"/>
      <c r="L1720" s="37"/>
      <c r="M1720" s="37"/>
      <c r="N1720" s="4">
        <v>1.5</v>
      </c>
      <c r="O1720" s="46">
        <v>135</v>
      </c>
      <c r="P1720" s="47">
        <f t="shared" si="65"/>
        <v>202.5</v>
      </c>
    </row>
    <row r="1721" spans="1:16">
      <c r="A1721" s="45" t="s">
        <v>14</v>
      </c>
      <c r="B1721" s="37">
        <v>4</v>
      </c>
      <c r="C1721" s="37"/>
      <c r="D1721" s="37"/>
      <c r="E1721" s="37"/>
      <c r="F1721" s="37"/>
      <c r="G1721" s="37"/>
      <c r="H1721" s="37"/>
      <c r="I1721" s="37"/>
      <c r="J1721" s="37"/>
      <c r="K1721" s="37"/>
      <c r="L1721" s="37"/>
      <c r="M1721" s="37"/>
      <c r="N1721" s="4"/>
      <c r="O1721" s="46">
        <v>100</v>
      </c>
      <c r="P1721" s="47">
        <f t="shared" si="65"/>
        <v>0</v>
      </c>
    </row>
    <row r="1722" spans="1:16">
      <c r="A1722" s="45" t="s">
        <v>17</v>
      </c>
      <c r="B1722" s="37">
        <v>1</v>
      </c>
      <c r="C1722" s="37"/>
      <c r="D1722" s="37"/>
      <c r="E1722" s="37"/>
      <c r="F1722" s="37"/>
      <c r="G1722" s="37"/>
      <c r="H1722" s="37"/>
      <c r="I1722" s="37"/>
      <c r="J1722" s="37"/>
      <c r="K1722" s="37"/>
      <c r="L1722" s="37"/>
      <c r="M1722" s="37"/>
      <c r="N1722" s="4"/>
      <c r="O1722" s="46">
        <v>23.87</v>
      </c>
      <c r="P1722" s="47">
        <f t="shared" si="65"/>
        <v>0</v>
      </c>
    </row>
    <row r="1723" spans="1:16">
      <c r="A1723" s="45" t="s">
        <v>51</v>
      </c>
      <c r="B1723" s="37">
        <v>1</v>
      </c>
      <c r="C1723" s="37"/>
      <c r="D1723" s="37"/>
      <c r="E1723" s="37"/>
      <c r="F1723" s="37"/>
      <c r="G1723" s="37"/>
      <c r="H1723" s="37"/>
      <c r="I1723" s="37"/>
      <c r="J1723" s="37"/>
      <c r="K1723" s="37"/>
      <c r="L1723" s="37"/>
      <c r="M1723" s="37"/>
      <c r="N1723" s="4"/>
      <c r="O1723" s="46">
        <v>55.5</v>
      </c>
      <c r="P1723" s="47">
        <f t="shared" si="65"/>
        <v>0</v>
      </c>
    </row>
    <row r="1724" spans="1:16">
      <c r="A1724" s="45" t="s">
        <v>10</v>
      </c>
      <c r="B1724" s="37">
        <v>1</v>
      </c>
      <c r="C1724" s="37"/>
      <c r="D1724" s="37"/>
      <c r="E1724" s="37"/>
      <c r="F1724" s="37"/>
      <c r="G1724" s="37"/>
      <c r="H1724" s="37"/>
      <c r="I1724" s="37"/>
      <c r="J1724" s="37"/>
      <c r="K1724" s="37"/>
      <c r="L1724" s="37"/>
      <c r="M1724" s="37"/>
      <c r="N1724" s="4"/>
      <c r="O1724" s="46">
        <v>78.5</v>
      </c>
      <c r="P1724" s="47">
        <f t="shared" si="65"/>
        <v>0</v>
      </c>
    </row>
    <row r="1725" spans="1:16">
      <c r="A1725" s="44" t="s">
        <v>34</v>
      </c>
      <c r="B1725" s="31">
        <v>30</v>
      </c>
      <c r="C1725" s="37">
        <v>0.6</v>
      </c>
      <c r="D1725" s="37"/>
      <c r="E1725" s="37">
        <v>15.5</v>
      </c>
      <c r="F1725" s="37"/>
      <c r="G1725" s="37">
        <v>0.04</v>
      </c>
      <c r="H1725" s="37"/>
      <c r="I1725" s="37">
        <v>0.24</v>
      </c>
      <c r="J1725" s="37">
        <v>0.8</v>
      </c>
      <c r="K1725" s="37">
        <v>24</v>
      </c>
      <c r="L1725" s="37"/>
      <c r="M1725" s="37">
        <v>22</v>
      </c>
      <c r="N1725" s="40"/>
      <c r="O1725" s="40"/>
      <c r="P1725" s="47">
        <f t="shared" si="65"/>
        <v>0</v>
      </c>
    </row>
    <row r="1726" spans="1:16">
      <c r="A1726" s="45" t="s">
        <v>34</v>
      </c>
      <c r="B1726" s="5"/>
      <c r="C1726" s="5"/>
      <c r="D1726" s="5"/>
      <c r="E1726" s="5"/>
      <c r="F1726" s="5"/>
      <c r="G1726" s="5"/>
      <c r="H1726" s="5"/>
      <c r="I1726" s="5"/>
      <c r="J1726" s="5"/>
      <c r="K1726" s="5"/>
      <c r="L1726" s="5"/>
      <c r="M1726" s="5"/>
      <c r="N1726" s="4">
        <v>10</v>
      </c>
      <c r="O1726" s="61">
        <v>26</v>
      </c>
      <c r="P1726" s="47">
        <f t="shared" si="65"/>
        <v>260</v>
      </c>
    </row>
    <row r="1727" spans="1:16">
      <c r="A1727" s="44" t="s">
        <v>112</v>
      </c>
      <c r="B1727" s="37">
        <v>200</v>
      </c>
      <c r="C1727" s="37">
        <v>0.6</v>
      </c>
      <c r="D1727" s="37"/>
      <c r="E1727" s="37">
        <v>30.1</v>
      </c>
      <c r="F1727" s="37">
        <v>130</v>
      </c>
      <c r="G1727" s="37">
        <v>0.04</v>
      </c>
      <c r="H1727" s="37"/>
      <c r="I1727" s="37">
        <v>0.05</v>
      </c>
      <c r="J1727" s="37">
        <v>135</v>
      </c>
      <c r="K1727" s="37">
        <v>46</v>
      </c>
      <c r="L1727" s="37"/>
      <c r="M1727" s="37">
        <v>0.5</v>
      </c>
      <c r="N1727" s="40"/>
      <c r="O1727" s="40"/>
      <c r="P1727" s="47">
        <f t="shared" si="65"/>
        <v>0</v>
      </c>
    </row>
    <row r="1728" spans="1:16">
      <c r="A1728" s="45" t="s">
        <v>113</v>
      </c>
      <c r="B1728" s="5">
        <v>20</v>
      </c>
      <c r="C1728" s="5"/>
      <c r="D1728" s="5"/>
      <c r="E1728" s="5"/>
      <c r="F1728" s="5"/>
      <c r="G1728" s="5"/>
      <c r="H1728" s="5"/>
      <c r="I1728" s="5"/>
      <c r="J1728" s="5"/>
      <c r="K1728" s="5"/>
      <c r="L1728" s="5"/>
      <c r="M1728" s="5"/>
      <c r="N1728" s="19">
        <v>3</v>
      </c>
      <c r="O1728" s="19">
        <v>149.5</v>
      </c>
      <c r="P1728" s="47">
        <f t="shared" si="65"/>
        <v>448.5</v>
      </c>
    </row>
    <row r="1729" spans="1:16">
      <c r="A1729" s="45" t="s">
        <v>15</v>
      </c>
      <c r="B1729" s="5">
        <v>20</v>
      </c>
      <c r="C1729" s="5"/>
      <c r="D1729" s="5"/>
      <c r="E1729" s="5"/>
      <c r="F1729" s="5"/>
      <c r="G1729" s="5"/>
      <c r="H1729" s="5"/>
      <c r="I1729" s="5"/>
      <c r="J1729" s="5"/>
      <c r="K1729" s="5"/>
      <c r="L1729" s="5"/>
      <c r="M1729" s="5"/>
      <c r="N1729" s="4">
        <v>3</v>
      </c>
      <c r="O1729" s="40">
        <v>70</v>
      </c>
      <c r="P1729" s="47">
        <f t="shared" si="65"/>
        <v>210</v>
      </c>
    </row>
    <row r="1730" spans="1:16">
      <c r="A1730" s="93"/>
      <c r="B1730" s="30"/>
      <c r="C1730" t="s">
        <v>100</v>
      </c>
      <c r="D1730" t="s">
        <v>458</v>
      </c>
      <c r="I1730" t="s">
        <v>99</v>
      </c>
      <c r="K1730" s="30"/>
      <c r="L1730" s="30"/>
      <c r="M1730" s="30"/>
      <c r="N1730" s="9"/>
      <c r="O1730" s="110"/>
      <c r="P1730" s="101">
        <f>SUM(P1716:P1729)</f>
        <v>4628.5</v>
      </c>
    </row>
    <row r="1731" spans="1:16">
      <c r="A1731" s="93"/>
      <c r="C1731" t="s">
        <v>374</v>
      </c>
      <c r="I1731" t="s">
        <v>99</v>
      </c>
      <c r="N1731" s="30"/>
      <c r="O1731" s="30"/>
    </row>
    <row r="1732" spans="1:16" ht="23.25">
      <c r="C1732" s="15"/>
      <c r="D1732" s="15"/>
      <c r="E1732" s="133" t="s">
        <v>376</v>
      </c>
      <c r="F1732" s="16"/>
      <c r="G1732" s="16"/>
      <c r="H1732" s="16" t="s">
        <v>377</v>
      </c>
      <c r="I1732" s="16"/>
      <c r="J1732" s="17"/>
      <c r="K1732" s="21"/>
    </row>
    <row r="1733" spans="1:16" ht="18.75">
      <c r="D1733" s="23" t="s">
        <v>70</v>
      </c>
      <c r="E1733" s="23"/>
      <c r="F1733" s="23"/>
    </row>
    <row r="1734" spans="1:16">
      <c r="A1734" s="53" t="s">
        <v>531</v>
      </c>
      <c r="L1734" s="21"/>
    </row>
    <row r="1735" spans="1:16">
      <c r="A1735" s="24" t="s">
        <v>149</v>
      </c>
      <c r="C1735" s="25"/>
      <c r="D1735" s="28"/>
      <c r="E1735" s="28" t="s">
        <v>7</v>
      </c>
      <c r="F1735" s="27"/>
      <c r="G1735" s="21"/>
      <c r="H1735" s="21"/>
      <c r="I1735" s="21"/>
      <c r="J1735" s="21"/>
      <c r="K1735" s="21"/>
      <c r="L1735" s="21"/>
      <c r="M1735" s="21"/>
      <c r="N1735" s="21"/>
      <c r="O1735" s="21"/>
      <c r="P1735" s="19"/>
    </row>
    <row r="1736" spans="1:16">
      <c r="A1736" s="29" t="s">
        <v>76</v>
      </c>
      <c r="B1736" s="20"/>
      <c r="C1736" s="20"/>
      <c r="D1736" s="27"/>
      <c r="E1736" s="27"/>
      <c r="F1736" s="27"/>
      <c r="G1736" s="21"/>
      <c r="H1736" s="21"/>
      <c r="I1736" s="21"/>
      <c r="J1736" s="21"/>
      <c r="K1736" s="21"/>
      <c r="L1736" s="21"/>
      <c r="M1736" s="21"/>
      <c r="N1736" s="21"/>
      <c r="O1736" s="21"/>
      <c r="P1736" s="19"/>
    </row>
    <row r="1737" spans="1:16">
      <c r="A1737" s="30"/>
      <c r="B1737" s="29"/>
      <c r="C1737" s="29"/>
      <c r="D1737" s="21"/>
      <c r="E1737" s="27"/>
      <c r="F1737" s="27"/>
      <c r="G1737" s="21"/>
      <c r="H1737" s="21"/>
      <c r="I1737" s="21"/>
      <c r="J1737" s="21"/>
      <c r="K1737" s="21"/>
      <c r="L1737" s="145"/>
      <c r="M1737" s="21"/>
      <c r="N1737" s="21"/>
      <c r="P1737" s="19"/>
    </row>
    <row r="1738" spans="1:16">
      <c r="A1738" s="31" t="s">
        <v>77</v>
      </c>
      <c r="B1738" s="33" t="s">
        <v>78</v>
      </c>
      <c r="C1738" s="34"/>
      <c r="D1738" s="34" t="s">
        <v>79</v>
      </c>
      <c r="E1738" s="34"/>
      <c r="F1738" s="34" t="s">
        <v>80</v>
      </c>
      <c r="G1738" s="34" t="s">
        <v>81</v>
      </c>
      <c r="H1738" s="34"/>
      <c r="I1738" s="34"/>
      <c r="J1738" s="34"/>
      <c r="K1738" s="34" t="s">
        <v>82</v>
      </c>
      <c r="M1738" s="34"/>
      <c r="N1738" s="35" t="s">
        <v>83</v>
      </c>
      <c r="O1738" s="36" t="s">
        <v>3</v>
      </c>
      <c r="P1738" s="36" t="s">
        <v>9</v>
      </c>
    </row>
    <row r="1739" spans="1:16">
      <c r="A1739" s="5"/>
      <c r="B1739" s="39" t="s">
        <v>85</v>
      </c>
      <c r="C1739" s="37" t="s">
        <v>86</v>
      </c>
      <c r="D1739" s="37" t="s">
        <v>87</v>
      </c>
      <c r="E1739" s="37" t="s">
        <v>88</v>
      </c>
      <c r="F1739" s="37"/>
      <c r="G1739" s="37" t="s">
        <v>89</v>
      </c>
      <c r="H1739" s="37" t="s">
        <v>90</v>
      </c>
      <c r="I1739" s="37" t="s">
        <v>91</v>
      </c>
      <c r="J1739" s="37" t="s">
        <v>92</v>
      </c>
      <c r="K1739" s="37" t="s">
        <v>93</v>
      </c>
      <c r="L1739" s="37" t="s">
        <v>94</v>
      </c>
      <c r="M1739" s="37" t="s">
        <v>95</v>
      </c>
      <c r="N1739" s="40"/>
      <c r="O1739" s="4"/>
      <c r="P1739" s="40"/>
    </row>
    <row r="1740" spans="1:16">
      <c r="A1740" s="31" t="s">
        <v>502</v>
      </c>
      <c r="B1740" s="37">
        <v>250</v>
      </c>
      <c r="C1740" s="37">
        <v>1.2</v>
      </c>
      <c r="D1740" s="37">
        <v>4</v>
      </c>
      <c r="E1740" s="37">
        <v>2.7</v>
      </c>
      <c r="F1740" s="37">
        <v>260</v>
      </c>
      <c r="G1740" s="37">
        <v>0.26</v>
      </c>
      <c r="H1740" s="37">
        <v>40</v>
      </c>
      <c r="I1740" s="37">
        <v>122</v>
      </c>
      <c r="J1740" s="37">
        <v>128</v>
      </c>
      <c r="K1740" s="37">
        <v>146</v>
      </c>
      <c r="L1740" s="37">
        <v>56</v>
      </c>
      <c r="M1740" s="37">
        <v>2</v>
      </c>
      <c r="N1740" s="4"/>
      <c r="O1740" s="46"/>
      <c r="P1740" s="47"/>
    </row>
    <row r="1741" spans="1:16">
      <c r="A1741" s="45" t="s">
        <v>135</v>
      </c>
      <c r="B1741" s="37">
        <v>100</v>
      </c>
      <c r="C1741" s="37"/>
      <c r="D1741" s="37"/>
      <c r="E1741" s="37"/>
      <c r="F1741" s="37"/>
      <c r="G1741" s="37"/>
      <c r="H1741" s="37"/>
      <c r="I1741" s="37"/>
      <c r="J1741" s="37"/>
      <c r="K1741" s="37"/>
      <c r="L1741" s="37"/>
      <c r="M1741" s="37"/>
      <c r="N1741" s="4">
        <v>3</v>
      </c>
      <c r="O1741" s="96">
        <v>310</v>
      </c>
      <c r="P1741" s="47">
        <f t="shared" ref="P1741:P1747" si="66">O1741*N1741</f>
        <v>930</v>
      </c>
    </row>
    <row r="1742" spans="1:16">
      <c r="A1742" s="45" t="s">
        <v>175</v>
      </c>
      <c r="B1742" s="37">
        <v>50</v>
      </c>
      <c r="C1742" s="37"/>
      <c r="D1742" s="37"/>
      <c r="E1742" s="37"/>
      <c r="F1742" s="37"/>
      <c r="G1742" s="37"/>
      <c r="H1742" s="37"/>
      <c r="I1742" s="37"/>
      <c r="J1742" s="37"/>
      <c r="K1742" s="37"/>
      <c r="L1742" s="37"/>
      <c r="M1742" s="37"/>
      <c r="N1742" s="4">
        <v>2</v>
      </c>
      <c r="O1742" s="96">
        <v>48.5</v>
      </c>
      <c r="P1742" s="47">
        <f t="shared" si="66"/>
        <v>97</v>
      </c>
    </row>
    <row r="1743" spans="1:16">
      <c r="A1743" s="44" t="s">
        <v>34</v>
      </c>
      <c r="B1743" s="31">
        <v>30</v>
      </c>
      <c r="C1743" s="37">
        <v>0.6</v>
      </c>
      <c r="D1743" s="37"/>
      <c r="E1743" s="37">
        <v>15.5</v>
      </c>
      <c r="F1743" s="37"/>
      <c r="G1743" s="37">
        <v>0.04</v>
      </c>
      <c r="H1743" s="37"/>
      <c r="I1743" s="37">
        <v>0.24</v>
      </c>
      <c r="J1743" s="37">
        <v>0.8</v>
      </c>
      <c r="K1743" s="37">
        <v>24</v>
      </c>
      <c r="L1743" s="37"/>
      <c r="M1743" s="37">
        <v>22</v>
      </c>
      <c r="N1743" s="40"/>
      <c r="O1743" s="40"/>
      <c r="P1743" s="47">
        <f t="shared" si="66"/>
        <v>0</v>
      </c>
    </row>
    <row r="1744" spans="1:16">
      <c r="A1744" s="45" t="s">
        <v>34</v>
      </c>
      <c r="B1744" s="5"/>
      <c r="C1744" s="5"/>
      <c r="D1744" s="5"/>
      <c r="E1744" s="5"/>
      <c r="F1744" s="5"/>
      <c r="G1744" s="5"/>
      <c r="H1744" s="5"/>
      <c r="I1744" s="5"/>
      <c r="J1744" s="5"/>
      <c r="K1744" s="5"/>
      <c r="L1744" s="5"/>
      <c r="M1744" s="5"/>
      <c r="N1744" s="4">
        <v>5</v>
      </c>
      <c r="O1744" s="61">
        <v>26</v>
      </c>
      <c r="P1744" s="47">
        <f t="shared" si="66"/>
        <v>130</v>
      </c>
    </row>
    <row r="1745" spans="1:16">
      <c r="A1745" s="44" t="s">
        <v>108</v>
      </c>
      <c r="B1745" s="37">
        <v>200</v>
      </c>
      <c r="C1745" s="37">
        <v>0.6</v>
      </c>
      <c r="D1745" s="37"/>
      <c r="E1745" s="37">
        <v>30.1</v>
      </c>
      <c r="F1745" s="37">
        <v>130</v>
      </c>
      <c r="G1745" s="37">
        <v>0.04</v>
      </c>
      <c r="H1745" s="37"/>
      <c r="I1745" s="37">
        <v>0.05</v>
      </c>
      <c r="J1745" s="37">
        <v>135</v>
      </c>
      <c r="K1745" s="37">
        <v>46</v>
      </c>
      <c r="L1745" s="37"/>
      <c r="M1745" s="37">
        <v>0.5</v>
      </c>
      <c r="N1745" s="40"/>
      <c r="O1745" s="40"/>
      <c r="P1745" s="47">
        <f t="shared" si="66"/>
        <v>0</v>
      </c>
    </row>
    <row r="1746" spans="1:16">
      <c r="A1746" s="45" t="s">
        <v>49</v>
      </c>
      <c r="B1746" s="5">
        <v>1.5</v>
      </c>
      <c r="C1746" s="5"/>
      <c r="D1746" s="5"/>
      <c r="E1746" s="5"/>
      <c r="F1746" s="5"/>
      <c r="G1746" s="5"/>
      <c r="H1746" s="5"/>
      <c r="I1746" s="5"/>
      <c r="J1746" s="5"/>
      <c r="K1746" s="5"/>
      <c r="L1746" s="5"/>
      <c r="M1746" s="5"/>
      <c r="N1746" s="19"/>
      <c r="O1746" s="19">
        <v>387</v>
      </c>
      <c r="P1746" s="47">
        <f t="shared" si="66"/>
        <v>0</v>
      </c>
    </row>
    <row r="1747" spans="1:16">
      <c r="A1747" s="45" t="s">
        <v>31</v>
      </c>
      <c r="B1747" s="5">
        <v>20</v>
      </c>
      <c r="C1747" s="5"/>
      <c r="D1747" s="5"/>
      <c r="E1747" s="5"/>
      <c r="F1747" s="5"/>
      <c r="G1747" s="5"/>
      <c r="H1747" s="5"/>
      <c r="I1747" s="5"/>
      <c r="J1747" s="5"/>
      <c r="K1747" s="5"/>
      <c r="L1747" s="5"/>
      <c r="M1747" s="5"/>
      <c r="N1747" s="4">
        <v>1</v>
      </c>
      <c r="O1747" s="40">
        <v>85</v>
      </c>
      <c r="P1747" s="190">
        <f t="shared" si="66"/>
        <v>85</v>
      </c>
    </row>
    <row r="1748" spans="1:16">
      <c r="A1748" s="93"/>
      <c r="B1748" s="30"/>
      <c r="C1748" t="s">
        <v>100</v>
      </c>
      <c r="D1748" t="s">
        <v>458</v>
      </c>
      <c r="I1748" t="s">
        <v>99</v>
      </c>
      <c r="K1748" s="30"/>
      <c r="L1748" s="30"/>
      <c r="M1748" s="30"/>
      <c r="N1748" s="9"/>
      <c r="O1748" s="110"/>
      <c r="P1748" s="101">
        <f>SUM(P1741:P1747)</f>
        <v>1242</v>
      </c>
    </row>
    <row r="1749" spans="1:16">
      <c r="A1749" s="93"/>
      <c r="C1749" t="s">
        <v>374</v>
      </c>
      <c r="I1749" t="s">
        <v>99</v>
      </c>
      <c r="N1749" s="30"/>
      <c r="O1749" s="30"/>
    </row>
    <row r="1751" spans="1:16" ht="18.75">
      <c r="C1751" s="15"/>
      <c r="F1751" s="16" t="s">
        <v>67</v>
      </c>
      <c r="G1751" s="16"/>
      <c r="H1751" s="17"/>
      <c r="I1751" s="17"/>
      <c r="K1751" s="17"/>
      <c r="P1751" s="19"/>
    </row>
    <row r="1752" spans="1:16" ht="23.25">
      <c r="C1752" s="15"/>
      <c r="D1752" s="15"/>
      <c r="E1752" s="133" t="s">
        <v>376</v>
      </c>
      <c r="F1752" s="16"/>
      <c r="G1752" s="16"/>
      <c r="H1752" s="16" t="s">
        <v>377</v>
      </c>
      <c r="I1752" s="16"/>
      <c r="J1752" s="17"/>
      <c r="K1752" s="21"/>
    </row>
    <row r="1753" spans="1:16" ht="18.75">
      <c r="D1753" s="23" t="s">
        <v>70</v>
      </c>
      <c r="E1753" s="23"/>
      <c r="F1753" s="23"/>
    </row>
    <row r="1754" spans="1:16">
      <c r="A1754" s="53" t="s">
        <v>537</v>
      </c>
      <c r="L1754" s="21"/>
    </row>
    <row r="1755" spans="1:16">
      <c r="A1755" s="24" t="s">
        <v>149</v>
      </c>
      <c r="C1755" s="25"/>
      <c r="D1755" s="28"/>
      <c r="E1755" s="28" t="s">
        <v>5</v>
      </c>
      <c r="F1755" s="27"/>
      <c r="G1755" s="21"/>
      <c r="H1755" s="21"/>
      <c r="I1755" s="21"/>
      <c r="J1755" s="21"/>
      <c r="K1755" s="21"/>
      <c r="L1755" s="21"/>
      <c r="M1755" s="21"/>
      <c r="N1755" s="21"/>
      <c r="O1755" s="21"/>
      <c r="P1755" s="19"/>
    </row>
    <row r="1756" spans="1:16">
      <c r="A1756" s="29" t="s">
        <v>76</v>
      </c>
      <c r="B1756" s="20"/>
      <c r="C1756" s="20"/>
      <c r="D1756" s="27"/>
      <c r="E1756" s="27"/>
      <c r="F1756" s="27"/>
      <c r="G1756" s="21"/>
      <c r="H1756" s="21"/>
      <c r="I1756" s="21"/>
      <c r="J1756" s="21"/>
      <c r="K1756" s="21"/>
      <c r="L1756" s="21"/>
      <c r="M1756" s="21"/>
      <c r="N1756" s="21"/>
      <c r="O1756" s="21"/>
      <c r="P1756" s="19"/>
    </row>
    <row r="1757" spans="1:16">
      <c r="A1757" s="30"/>
      <c r="B1757" s="29"/>
      <c r="C1757" s="29"/>
      <c r="D1757" s="21"/>
      <c r="E1757" s="27"/>
      <c r="F1757" s="27"/>
      <c r="G1757" s="21"/>
      <c r="H1757" s="21"/>
      <c r="I1757" s="21"/>
      <c r="J1757" s="21"/>
      <c r="K1757" s="21"/>
      <c r="L1757" s="145"/>
      <c r="M1757" s="21"/>
      <c r="N1757" s="21"/>
      <c r="O1757">
        <v>214</v>
      </c>
      <c r="P1757" s="19"/>
    </row>
    <row r="1758" spans="1:16">
      <c r="A1758" s="31" t="s">
        <v>77</v>
      </c>
      <c r="B1758" s="33" t="s">
        <v>78</v>
      </c>
      <c r="C1758" s="34"/>
      <c r="D1758" s="34" t="s">
        <v>79</v>
      </c>
      <c r="E1758" s="34"/>
      <c r="F1758" s="34" t="s">
        <v>80</v>
      </c>
      <c r="G1758" s="34" t="s">
        <v>81</v>
      </c>
      <c r="H1758" s="34"/>
      <c r="I1758" s="34"/>
      <c r="J1758" s="34"/>
      <c r="K1758" s="34" t="s">
        <v>82</v>
      </c>
      <c r="M1758" s="34"/>
      <c r="N1758" s="35" t="s">
        <v>83</v>
      </c>
      <c r="O1758" s="36" t="s">
        <v>3</v>
      </c>
      <c r="P1758" s="36" t="s">
        <v>9</v>
      </c>
    </row>
    <row r="1759" spans="1:16">
      <c r="A1759" s="5"/>
      <c r="B1759" s="39" t="s">
        <v>85</v>
      </c>
      <c r="C1759" s="37" t="s">
        <v>86</v>
      </c>
      <c r="D1759" s="37" t="s">
        <v>87</v>
      </c>
      <c r="E1759" s="37" t="s">
        <v>88</v>
      </c>
      <c r="F1759" s="37"/>
      <c r="G1759" s="37" t="s">
        <v>89</v>
      </c>
      <c r="H1759" s="37" t="s">
        <v>90</v>
      </c>
      <c r="I1759" s="37" t="s">
        <v>91</v>
      </c>
      <c r="J1759" s="37" t="s">
        <v>92</v>
      </c>
      <c r="K1759" s="37" t="s">
        <v>93</v>
      </c>
      <c r="L1759" s="37" t="s">
        <v>94</v>
      </c>
      <c r="M1759" s="37" t="s">
        <v>95</v>
      </c>
      <c r="N1759" s="40"/>
      <c r="O1759" s="4"/>
      <c r="P1759" s="40"/>
    </row>
    <row r="1760" spans="1:16">
      <c r="A1760" s="31" t="s">
        <v>538</v>
      </c>
      <c r="B1760" s="37">
        <v>250</v>
      </c>
      <c r="C1760" s="37">
        <v>1.2</v>
      </c>
      <c r="D1760" s="37">
        <v>4</v>
      </c>
      <c r="E1760" s="37">
        <v>2.7</v>
      </c>
      <c r="F1760" s="37">
        <v>260</v>
      </c>
      <c r="G1760" s="37">
        <v>0.26</v>
      </c>
      <c r="H1760" s="37">
        <v>40</v>
      </c>
      <c r="I1760" s="37">
        <v>122</v>
      </c>
      <c r="J1760" s="37">
        <v>128</v>
      </c>
      <c r="K1760" s="37">
        <v>146</v>
      </c>
      <c r="L1760" s="37">
        <v>56</v>
      </c>
      <c r="M1760" s="37">
        <v>2</v>
      </c>
      <c r="N1760" s="4"/>
      <c r="O1760" s="46"/>
      <c r="P1760" s="47"/>
    </row>
    <row r="1761" spans="1:16">
      <c r="A1761" s="45" t="s">
        <v>138</v>
      </c>
      <c r="B1761" s="37">
        <v>100</v>
      </c>
      <c r="C1761" s="37"/>
      <c r="D1761" s="37"/>
      <c r="E1761" s="37"/>
      <c r="F1761" s="37"/>
      <c r="G1761" s="37"/>
      <c r="H1761" s="37"/>
      <c r="I1761" s="37"/>
      <c r="J1761" s="37"/>
      <c r="K1761" s="37"/>
      <c r="L1761" s="37"/>
      <c r="M1761" s="37"/>
      <c r="N1761" s="189">
        <v>12.95</v>
      </c>
      <c r="O1761" s="201">
        <v>382</v>
      </c>
      <c r="P1761" s="190">
        <f t="shared" ref="P1761:P1777" si="67">O1761*N1761</f>
        <v>4946.8999999999996</v>
      </c>
    </row>
    <row r="1762" spans="1:16">
      <c r="A1762" s="45" t="s">
        <v>175</v>
      </c>
      <c r="B1762" s="37">
        <v>50</v>
      </c>
      <c r="C1762" s="37"/>
      <c r="D1762" s="37"/>
      <c r="E1762" s="37"/>
      <c r="F1762" s="37"/>
      <c r="G1762" s="37"/>
      <c r="H1762" s="37"/>
      <c r="I1762" s="37"/>
      <c r="J1762" s="37"/>
      <c r="K1762" s="37"/>
      <c r="L1762" s="37"/>
      <c r="M1762" s="37"/>
      <c r="N1762" s="189">
        <v>7</v>
      </c>
      <c r="O1762" s="201">
        <v>48.5</v>
      </c>
      <c r="P1762" s="190">
        <f t="shared" si="67"/>
        <v>339.5</v>
      </c>
    </row>
    <row r="1763" spans="1:16">
      <c r="A1763" s="45" t="s">
        <v>58</v>
      </c>
      <c r="B1763" s="37">
        <v>10</v>
      </c>
      <c r="C1763" s="37"/>
      <c r="D1763" s="37"/>
      <c r="E1763" s="37"/>
      <c r="F1763" s="37"/>
      <c r="G1763" s="37"/>
      <c r="H1763" s="37"/>
      <c r="I1763" s="37"/>
      <c r="J1763" s="37"/>
      <c r="K1763" s="37"/>
      <c r="L1763" s="37"/>
      <c r="M1763" s="37"/>
      <c r="N1763" s="189">
        <v>0.6</v>
      </c>
      <c r="O1763" s="202">
        <v>30</v>
      </c>
      <c r="P1763" s="190">
        <f t="shared" si="67"/>
        <v>18</v>
      </c>
    </row>
    <row r="1764" spans="1:16">
      <c r="A1764" s="45" t="s">
        <v>37</v>
      </c>
      <c r="B1764" s="37">
        <v>10</v>
      </c>
      <c r="C1764" s="37"/>
      <c r="D1764" s="37"/>
      <c r="E1764" s="37"/>
      <c r="F1764" s="37"/>
      <c r="G1764" s="37"/>
      <c r="H1764" s="37"/>
      <c r="I1764" s="37"/>
      <c r="J1764" s="37"/>
      <c r="K1764" s="37"/>
      <c r="L1764" s="37"/>
      <c r="M1764" s="37"/>
      <c r="N1764" s="189">
        <v>1.8</v>
      </c>
      <c r="O1764" s="202">
        <v>80</v>
      </c>
      <c r="P1764" s="190">
        <f t="shared" si="67"/>
        <v>144</v>
      </c>
    </row>
    <row r="1765" spans="1:16">
      <c r="A1765" s="45" t="s">
        <v>13</v>
      </c>
      <c r="B1765" s="37"/>
      <c r="C1765" s="37"/>
      <c r="D1765" s="37"/>
      <c r="E1765" s="37"/>
      <c r="F1765" s="37"/>
      <c r="G1765" s="37"/>
      <c r="H1765" s="37"/>
      <c r="I1765" s="37"/>
      <c r="J1765" s="37"/>
      <c r="K1765" s="37"/>
      <c r="L1765" s="37"/>
      <c r="M1765" s="37"/>
      <c r="N1765" s="189">
        <v>2</v>
      </c>
      <c r="O1765" s="202">
        <v>135</v>
      </c>
      <c r="P1765" s="190">
        <f t="shared" si="67"/>
        <v>270</v>
      </c>
    </row>
    <row r="1766" spans="1:16">
      <c r="A1766" s="45" t="s">
        <v>17</v>
      </c>
      <c r="B1766" s="37">
        <v>1</v>
      </c>
      <c r="C1766" s="37"/>
      <c r="D1766" s="37"/>
      <c r="E1766" s="37"/>
      <c r="F1766" s="37"/>
      <c r="G1766" s="37"/>
      <c r="H1766" s="37"/>
      <c r="I1766" s="37"/>
      <c r="J1766" s="37"/>
      <c r="K1766" s="37"/>
      <c r="L1766" s="37"/>
      <c r="M1766" s="37"/>
      <c r="N1766" s="189">
        <v>1</v>
      </c>
      <c r="O1766" s="202">
        <v>22.5</v>
      </c>
      <c r="P1766" s="190">
        <f t="shared" si="67"/>
        <v>22.5</v>
      </c>
    </row>
    <row r="1767" spans="1:16">
      <c r="A1767" s="45" t="s">
        <v>12</v>
      </c>
      <c r="B1767" s="37"/>
      <c r="C1767" s="37"/>
      <c r="D1767" s="37"/>
      <c r="E1767" s="37"/>
      <c r="F1767" s="37"/>
      <c r="G1767" s="37"/>
      <c r="H1767" s="37"/>
      <c r="I1767" s="37"/>
      <c r="J1767" s="37"/>
      <c r="K1767" s="37"/>
      <c r="L1767" s="37"/>
      <c r="M1767" s="37"/>
      <c r="N1767" s="189">
        <v>2</v>
      </c>
      <c r="O1767" s="202">
        <v>44.8</v>
      </c>
      <c r="P1767" s="190">
        <f t="shared" si="67"/>
        <v>89.6</v>
      </c>
    </row>
    <row r="1768" spans="1:16">
      <c r="A1768" s="44" t="s">
        <v>34</v>
      </c>
      <c r="B1768" s="31">
        <v>30</v>
      </c>
      <c r="C1768" s="37">
        <v>0.6</v>
      </c>
      <c r="D1768" s="37"/>
      <c r="E1768" s="37">
        <v>15.5</v>
      </c>
      <c r="F1768" s="37"/>
      <c r="G1768" s="37">
        <v>0.04</v>
      </c>
      <c r="H1768" s="37"/>
      <c r="I1768" s="37">
        <v>0.24</v>
      </c>
      <c r="J1768" s="37">
        <v>0.8</v>
      </c>
      <c r="K1768" s="37">
        <v>24</v>
      </c>
      <c r="L1768" s="37"/>
      <c r="M1768" s="37">
        <v>22</v>
      </c>
      <c r="N1768" s="37"/>
      <c r="O1768" s="37"/>
      <c r="P1768" s="190">
        <f t="shared" si="67"/>
        <v>0</v>
      </c>
    </row>
    <row r="1769" spans="1:16">
      <c r="A1769" s="45" t="s">
        <v>34</v>
      </c>
      <c r="B1769" s="5"/>
      <c r="C1769" s="5"/>
      <c r="D1769" s="5"/>
      <c r="E1769" s="5"/>
      <c r="F1769" s="5"/>
      <c r="G1769" s="5"/>
      <c r="H1769" s="5"/>
      <c r="I1769" s="5"/>
      <c r="J1769" s="5"/>
      <c r="K1769" s="5"/>
      <c r="L1769" s="5"/>
      <c r="M1769" s="5"/>
      <c r="N1769" s="189">
        <v>20</v>
      </c>
      <c r="O1769" s="203">
        <v>26</v>
      </c>
      <c r="P1769" s="190">
        <f t="shared" si="67"/>
        <v>520</v>
      </c>
    </row>
    <row r="1770" spans="1:16">
      <c r="A1770" s="31" t="s">
        <v>447</v>
      </c>
      <c r="B1770" s="5"/>
      <c r="C1770" s="5"/>
      <c r="D1770" s="5"/>
      <c r="E1770" s="5"/>
      <c r="F1770" s="5"/>
      <c r="G1770" s="5"/>
      <c r="H1770" s="5"/>
      <c r="I1770" s="5"/>
      <c r="J1770" s="5"/>
      <c r="K1770" s="5"/>
      <c r="L1770" s="5"/>
      <c r="M1770" s="5"/>
      <c r="N1770" s="189"/>
      <c r="O1770" s="203"/>
      <c r="P1770" s="190">
        <f t="shared" si="67"/>
        <v>0</v>
      </c>
    </row>
    <row r="1771" spans="1:16">
      <c r="A1771" s="45" t="s">
        <v>24</v>
      </c>
      <c r="B1771" s="5"/>
      <c r="C1771" s="5"/>
      <c r="D1771" s="5"/>
      <c r="E1771" s="5"/>
      <c r="F1771" s="5"/>
      <c r="G1771" s="5"/>
      <c r="H1771" s="5"/>
      <c r="I1771" s="5"/>
      <c r="J1771" s="5"/>
      <c r="K1771" s="5"/>
      <c r="L1771" s="5"/>
      <c r="M1771" s="5"/>
      <c r="N1771" s="189">
        <v>12</v>
      </c>
      <c r="O1771" s="203">
        <v>115</v>
      </c>
      <c r="P1771" s="190">
        <f t="shared" si="67"/>
        <v>1380</v>
      </c>
    </row>
    <row r="1772" spans="1:16">
      <c r="A1772" s="44" t="s">
        <v>117</v>
      </c>
      <c r="B1772" s="37">
        <v>200</v>
      </c>
      <c r="C1772" s="37">
        <v>0.6</v>
      </c>
      <c r="D1772" s="37"/>
      <c r="E1772" s="37">
        <v>30.1</v>
      </c>
      <c r="F1772" s="37">
        <v>130</v>
      </c>
      <c r="G1772" s="37">
        <v>0.04</v>
      </c>
      <c r="H1772" s="37"/>
      <c r="I1772" s="37">
        <v>0.05</v>
      </c>
      <c r="J1772" s="37">
        <v>135</v>
      </c>
      <c r="K1772" s="37">
        <v>46</v>
      </c>
      <c r="L1772" s="37"/>
      <c r="M1772" s="37">
        <v>0.5</v>
      </c>
      <c r="N1772" s="37"/>
      <c r="O1772" s="37"/>
      <c r="P1772" s="190">
        <f t="shared" si="67"/>
        <v>0</v>
      </c>
    </row>
    <row r="1773" spans="1:16">
      <c r="A1773" s="45" t="s">
        <v>49</v>
      </c>
      <c r="B1773" s="5">
        <v>1.5</v>
      </c>
      <c r="C1773" s="5"/>
      <c r="D1773" s="5"/>
      <c r="E1773" s="5"/>
      <c r="F1773" s="5"/>
      <c r="G1773" s="5"/>
      <c r="H1773" s="5"/>
      <c r="I1773" s="5"/>
      <c r="J1773" s="5"/>
      <c r="K1773" s="5"/>
      <c r="L1773" s="5"/>
      <c r="M1773" s="5"/>
      <c r="N1773" s="51"/>
      <c r="O1773" s="51">
        <v>387</v>
      </c>
      <c r="P1773" s="190">
        <f t="shared" si="67"/>
        <v>0</v>
      </c>
    </row>
    <row r="1774" spans="1:16">
      <c r="A1774" s="45" t="s">
        <v>15</v>
      </c>
      <c r="B1774" s="5">
        <v>15</v>
      </c>
      <c r="C1774" s="5"/>
      <c r="D1774" s="5"/>
      <c r="E1774" s="5"/>
      <c r="F1774" s="5"/>
      <c r="G1774" s="5"/>
      <c r="H1774" s="5"/>
      <c r="I1774" s="5"/>
      <c r="J1774" s="5"/>
      <c r="K1774" s="5"/>
      <c r="L1774" s="5"/>
      <c r="M1774" s="5"/>
      <c r="N1774" s="189">
        <v>4.2</v>
      </c>
      <c r="O1774" s="37">
        <v>70</v>
      </c>
      <c r="P1774" s="190">
        <f t="shared" si="67"/>
        <v>294</v>
      </c>
    </row>
    <row r="1775" spans="1:16">
      <c r="A1775" s="45" t="s">
        <v>293</v>
      </c>
      <c r="B1775" s="5"/>
      <c r="C1775" s="5"/>
      <c r="D1775" s="5"/>
      <c r="E1775" s="5"/>
      <c r="F1775" s="5"/>
      <c r="G1775" s="5"/>
      <c r="H1775" s="5"/>
      <c r="I1775" s="5"/>
      <c r="J1775" s="5"/>
      <c r="K1775" s="5"/>
      <c r="L1775" s="5"/>
      <c r="M1775" s="5"/>
      <c r="N1775" s="189">
        <v>52.2</v>
      </c>
      <c r="O1775" s="37">
        <v>310</v>
      </c>
      <c r="P1775" s="190">
        <f t="shared" si="67"/>
        <v>16182</v>
      </c>
    </row>
    <row r="1776" spans="1:16">
      <c r="A1776" s="45" t="s">
        <v>539</v>
      </c>
      <c r="B1776" s="5"/>
      <c r="C1776" s="5"/>
      <c r="D1776" s="5"/>
      <c r="E1776" s="5"/>
      <c r="F1776" s="5"/>
      <c r="G1776" s="5"/>
      <c r="H1776" s="5"/>
      <c r="I1776" s="5"/>
      <c r="J1776" s="5"/>
      <c r="K1776" s="5"/>
      <c r="L1776" s="5"/>
      <c r="M1776" s="5"/>
      <c r="N1776" s="189">
        <v>225</v>
      </c>
      <c r="O1776" s="37">
        <v>38</v>
      </c>
      <c r="P1776" s="190">
        <f t="shared" si="67"/>
        <v>8550</v>
      </c>
    </row>
    <row r="1777" spans="1:16">
      <c r="A1777" s="45" t="s">
        <v>322</v>
      </c>
      <c r="B1777" s="5"/>
      <c r="C1777" s="5"/>
      <c r="D1777" s="5"/>
      <c r="E1777" s="5"/>
      <c r="F1777" s="5"/>
      <c r="G1777" s="5"/>
      <c r="H1777" s="5"/>
      <c r="I1777" s="5"/>
      <c r="J1777" s="5"/>
      <c r="K1777" s="5"/>
      <c r="L1777" s="5"/>
      <c r="M1777" s="5"/>
      <c r="N1777" s="189">
        <v>18</v>
      </c>
      <c r="O1777" s="37">
        <v>252</v>
      </c>
      <c r="P1777" s="190">
        <f t="shared" si="67"/>
        <v>4536</v>
      </c>
    </row>
    <row r="1778" spans="1:16">
      <c r="A1778" s="93"/>
      <c r="B1778" s="30"/>
      <c r="C1778" t="s">
        <v>100</v>
      </c>
      <c r="D1778" t="s">
        <v>458</v>
      </c>
      <c r="I1778" t="s">
        <v>99</v>
      </c>
      <c r="K1778" s="30"/>
      <c r="L1778" s="30"/>
      <c r="M1778" s="30"/>
      <c r="N1778" s="48"/>
      <c r="O1778" s="48"/>
      <c r="P1778" s="204">
        <f>SUM(P1761:P1777)</f>
        <v>37292.5</v>
      </c>
    </row>
    <row r="1779" spans="1:16">
      <c r="A1779" s="93"/>
      <c r="C1779" t="s">
        <v>374</v>
      </c>
      <c r="I1779" t="s">
        <v>99</v>
      </c>
      <c r="N1779" s="48"/>
      <c r="O1779" s="48"/>
      <c r="P1779" s="51"/>
    </row>
    <row r="1781" spans="1:16" ht="18.75">
      <c r="C1781" s="15"/>
      <c r="F1781" s="16" t="s">
        <v>67</v>
      </c>
      <c r="G1781" s="16"/>
      <c r="H1781" s="17"/>
      <c r="I1781" s="17"/>
      <c r="K1781" s="17"/>
      <c r="P1781" s="19"/>
    </row>
    <row r="1782" spans="1:16" ht="23.25">
      <c r="C1782" s="15"/>
      <c r="D1782" s="15"/>
      <c r="E1782" s="133" t="s">
        <v>376</v>
      </c>
      <c r="F1782" s="16"/>
      <c r="G1782" s="16"/>
      <c r="H1782" s="16" t="s">
        <v>377</v>
      </c>
      <c r="I1782" s="16"/>
      <c r="J1782" s="17"/>
      <c r="K1782" s="21"/>
    </row>
    <row r="1783" spans="1:16" ht="18.75">
      <c r="D1783" s="23" t="s">
        <v>70</v>
      </c>
      <c r="E1783" s="23"/>
      <c r="F1783" s="23"/>
    </row>
    <row r="1784" spans="1:16">
      <c r="A1784" s="53" t="s">
        <v>537</v>
      </c>
      <c r="L1784" s="21"/>
    </row>
    <row r="1785" spans="1:16">
      <c r="A1785" s="24" t="s">
        <v>149</v>
      </c>
      <c r="C1785" s="25"/>
      <c r="D1785" s="28"/>
      <c r="E1785" s="28" t="s">
        <v>6</v>
      </c>
      <c r="F1785" s="27"/>
      <c r="G1785" s="21"/>
      <c r="H1785" s="21"/>
      <c r="I1785" s="21"/>
      <c r="J1785" s="21"/>
      <c r="K1785" s="21"/>
      <c r="L1785" s="21"/>
      <c r="M1785" s="21"/>
      <c r="N1785" s="21"/>
      <c r="O1785" s="21"/>
      <c r="P1785" s="19"/>
    </row>
    <row r="1786" spans="1:16">
      <c r="A1786" s="29" t="s">
        <v>76</v>
      </c>
      <c r="B1786" s="20"/>
      <c r="C1786" s="20"/>
      <c r="D1786" s="27"/>
      <c r="E1786" s="27"/>
      <c r="F1786" s="27"/>
      <c r="G1786" s="21"/>
      <c r="H1786" s="21"/>
      <c r="I1786" s="21"/>
      <c r="J1786" s="21"/>
      <c r="K1786" s="21"/>
      <c r="L1786" s="21"/>
      <c r="M1786" s="21"/>
      <c r="N1786" s="21"/>
      <c r="O1786" s="21"/>
      <c r="P1786" s="19"/>
    </row>
    <row r="1787" spans="1:16">
      <c r="A1787" s="30"/>
      <c r="B1787" s="29"/>
      <c r="C1787" s="29"/>
      <c r="D1787" s="21"/>
      <c r="E1787" s="27"/>
      <c r="F1787" s="27"/>
      <c r="G1787" s="21"/>
      <c r="H1787" s="21"/>
      <c r="I1787" s="21"/>
      <c r="J1787" s="21"/>
      <c r="K1787" s="21"/>
      <c r="L1787" s="145"/>
      <c r="M1787" s="21"/>
      <c r="N1787" s="21"/>
      <c r="O1787">
        <v>154</v>
      </c>
      <c r="P1787" s="19"/>
    </row>
    <row r="1788" spans="1:16">
      <c r="A1788" s="31" t="s">
        <v>77</v>
      </c>
      <c r="B1788" s="33" t="s">
        <v>78</v>
      </c>
      <c r="C1788" s="34"/>
      <c r="D1788" s="34" t="s">
        <v>79</v>
      </c>
      <c r="E1788" s="34"/>
      <c r="F1788" s="34" t="s">
        <v>80</v>
      </c>
      <c r="G1788" s="34" t="s">
        <v>81</v>
      </c>
      <c r="H1788" s="34"/>
      <c r="I1788" s="34"/>
      <c r="J1788" s="34"/>
      <c r="K1788" s="34" t="s">
        <v>82</v>
      </c>
      <c r="M1788" s="34"/>
      <c r="N1788" s="35" t="s">
        <v>83</v>
      </c>
      <c r="O1788" s="36" t="s">
        <v>3</v>
      </c>
      <c r="P1788" s="36" t="s">
        <v>9</v>
      </c>
    </row>
    <row r="1789" spans="1:16">
      <c r="A1789" s="5"/>
      <c r="B1789" s="39" t="s">
        <v>85</v>
      </c>
      <c r="C1789" s="37" t="s">
        <v>86</v>
      </c>
      <c r="D1789" s="37" t="s">
        <v>87</v>
      </c>
      <c r="E1789" s="37" t="s">
        <v>88</v>
      </c>
      <c r="F1789" s="37"/>
      <c r="G1789" s="37" t="s">
        <v>89</v>
      </c>
      <c r="H1789" s="37" t="s">
        <v>90</v>
      </c>
      <c r="I1789" s="37" t="s">
        <v>91</v>
      </c>
      <c r="J1789" s="37" t="s">
        <v>92</v>
      </c>
      <c r="K1789" s="37" t="s">
        <v>93</v>
      </c>
      <c r="L1789" s="37" t="s">
        <v>94</v>
      </c>
      <c r="M1789" s="37" t="s">
        <v>95</v>
      </c>
      <c r="N1789" s="40"/>
      <c r="O1789" s="4"/>
      <c r="P1789" s="40"/>
    </row>
    <row r="1790" spans="1:16">
      <c r="A1790" s="31" t="s">
        <v>538</v>
      </c>
      <c r="B1790" s="37">
        <v>250</v>
      </c>
      <c r="C1790" s="37">
        <v>1.2</v>
      </c>
      <c r="D1790" s="37">
        <v>4</v>
      </c>
      <c r="E1790" s="37">
        <v>2.7</v>
      </c>
      <c r="F1790" s="37">
        <v>260</v>
      </c>
      <c r="G1790" s="37">
        <v>0.26</v>
      </c>
      <c r="H1790" s="37">
        <v>40</v>
      </c>
      <c r="I1790" s="37">
        <v>122</v>
      </c>
      <c r="J1790" s="37">
        <v>128</v>
      </c>
      <c r="K1790" s="37">
        <v>146</v>
      </c>
      <c r="L1790" s="37">
        <v>56</v>
      </c>
      <c r="M1790" s="37">
        <v>2</v>
      </c>
      <c r="N1790" s="4"/>
      <c r="O1790" s="46"/>
      <c r="P1790" s="47"/>
    </row>
    <row r="1791" spans="1:16">
      <c r="A1791" s="45" t="s">
        <v>138</v>
      </c>
      <c r="B1791" s="37">
        <v>100</v>
      </c>
      <c r="C1791" s="37"/>
      <c r="D1791" s="37"/>
      <c r="E1791" s="37"/>
      <c r="F1791" s="37"/>
      <c r="G1791" s="37"/>
      <c r="H1791" s="37"/>
      <c r="I1791" s="37"/>
      <c r="J1791" s="37"/>
      <c r="K1791" s="37"/>
      <c r="L1791" s="37"/>
      <c r="M1791" s="37"/>
      <c r="N1791" s="189">
        <v>6</v>
      </c>
      <c r="O1791" s="201">
        <v>382</v>
      </c>
      <c r="P1791" s="190">
        <f t="shared" ref="P1791:P1800" si="68">O1791*N1791</f>
        <v>2292</v>
      </c>
    </row>
    <row r="1792" spans="1:16">
      <c r="A1792" s="45" t="s">
        <v>175</v>
      </c>
      <c r="B1792" s="37">
        <v>50</v>
      </c>
      <c r="C1792" s="37"/>
      <c r="D1792" s="37"/>
      <c r="E1792" s="37"/>
      <c r="F1792" s="37"/>
      <c r="G1792" s="37"/>
      <c r="H1792" s="37"/>
      <c r="I1792" s="37"/>
      <c r="J1792" s="37"/>
      <c r="K1792" s="37"/>
      <c r="L1792" s="37"/>
      <c r="M1792" s="37"/>
      <c r="N1792" s="189"/>
      <c r="O1792" s="201">
        <v>48.5</v>
      </c>
      <c r="P1792" s="190">
        <f t="shared" si="68"/>
        <v>0</v>
      </c>
    </row>
    <row r="1793" spans="1:16">
      <c r="A1793" s="45" t="s">
        <v>13</v>
      </c>
      <c r="B1793" s="37"/>
      <c r="C1793" s="37"/>
      <c r="D1793" s="37"/>
      <c r="E1793" s="37"/>
      <c r="F1793" s="37"/>
      <c r="G1793" s="37"/>
      <c r="H1793" s="37"/>
      <c r="I1793" s="37"/>
      <c r="J1793" s="37"/>
      <c r="K1793" s="37"/>
      <c r="L1793" s="37"/>
      <c r="M1793" s="37"/>
      <c r="N1793" s="189">
        <v>1</v>
      </c>
      <c r="O1793" s="202">
        <v>135</v>
      </c>
      <c r="P1793" s="190">
        <f t="shared" si="68"/>
        <v>135</v>
      </c>
    </row>
    <row r="1794" spans="1:16">
      <c r="A1794" s="45" t="s">
        <v>14</v>
      </c>
      <c r="B1794" s="37"/>
      <c r="C1794" s="37"/>
      <c r="D1794" s="37"/>
      <c r="E1794" s="37"/>
      <c r="F1794" s="37"/>
      <c r="G1794" s="37"/>
      <c r="H1794" s="37"/>
      <c r="I1794" s="37"/>
      <c r="J1794" s="37"/>
      <c r="K1794" s="37"/>
      <c r="L1794" s="37"/>
      <c r="M1794" s="37"/>
      <c r="N1794" s="189"/>
      <c r="O1794" s="202">
        <v>100</v>
      </c>
      <c r="P1794" s="190">
        <f t="shared" si="68"/>
        <v>0</v>
      </c>
    </row>
    <row r="1795" spans="1:16">
      <c r="A1795" s="45" t="s">
        <v>17</v>
      </c>
      <c r="B1795" s="37">
        <v>1</v>
      </c>
      <c r="C1795" s="37"/>
      <c r="D1795" s="37"/>
      <c r="E1795" s="37"/>
      <c r="F1795" s="37"/>
      <c r="G1795" s="37"/>
      <c r="H1795" s="37"/>
      <c r="I1795" s="37"/>
      <c r="J1795" s="37"/>
      <c r="K1795" s="37"/>
      <c r="L1795" s="37"/>
      <c r="M1795" s="37"/>
      <c r="N1795" s="189">
        <v>1</v>
      </c>
      <c r="O1795" s="202">
        <v>22.5</v>
      </c>
      <c r="P1795" s="190">
        <f t="shared" si="68"/>
        <v>22.5</v>
      </c>
    </row>
    <row r="1796" spans="1:16">
      <c r="A1796" s="44" t="s">
        <v>34</v>
      </c>
      <c r="B1796" s="31">
        <v>30</v>
      </c>
      <c r="C1796" s="37">
        <v>0.6</v>
      </c>
      <c r="D1796" s="37"/>
      <c r="E1796" s="37">
        <v>15.5</v>
      </c>
      <c r="F1796" s="37"/>
      <c r="G1796" s="37">
        <v>0.04</v>
      </c>
      <c r="H1796" s="37"/>
      <c r="I1796" s="37">
        <v>0.24</v>
      </c>
      <c r="J1796" s="37">
        <v>0.8</v>
      </c>
      <c r="K1796" s="37">
        <v>24</v>
      </c>
      <c r="L1796" s="37"/>
      <c r="M1796" s="37">
        <v>22</v>
      </c>
      <c r="N1796" s="37"/>
      <c r="O1796" s="37"/>
      <c r="P1796" s="190">
        <f t="shared" si="68"/>
        <v>0</v>
      </c>
    </row>
    <row r="1797" spans="1:16">
      <c r="A1797" s="45" t="s">
        <v>34</v>
      </c>
      <c r="B1797" s="5"/>
      <c r="C1797" s="5"/>
      <c r="D1797" s="5"/>
      <c r="E1797" s="5"/>
      <c r="F1797" s="5"/>
      <c r="G1797" s="5"/>
      <c r="H1797" s="5"/>
      <c r="I1797" s="5"/>
      <c r="J1797" s="5"/>
      <c r="K1797" s="5"/>
      <c r="L1797" s="5"/>
      <c r="M1797" s="5"/>
      <c r="N1797" s="189">
        <v>10</v>
      </c>
      <c r="O1797" s="203">
        <v>26</v>
      </c>
      <c r="P1797" s="190">
        <f t="shared" si="68"/>
        <v>260</v>
      </c>
    </row>
    <row r="1798" spans="1:16">
      <c r="A1798" s="44" t="s">
        <v>117</v>
      </c>
      <c r="B1798" s="37">
        <v>200</v>
      </c>
      <c r="C1798" s="37">
        <v>0.6</v>
      </c>
      <c r="D1798" s="37"/>
      <c r="E1798" s="37">
        <v>30.1</v>
      </c>
      <c r="F1798" s="37">
        <v>130</v>
      </c>
      <c r="G1798" s="37">
        <v>0.04</v>
      </c>
      <c r="H1798" s="37"/>
      <c r="I1798" s="37">
        <v>0.05</v>
      </c>
      <c r="J1798" s="37">
        <v>135</v>
      </c>
      <c r="K1798" s="37">
        <v>46</v>
      </c>
      <c r="L1798" s="37"/>
      <c r="M1798" s="37">
        <v>0.5</v>
      </c>
      <c r="N1798" s="37"/>
      <c r="O1798" s="37"/>
      <c r="P1798" s="190">
        <f t="shared" si="68"/>
        <v>0</v>
      </c>
    </row>
    <row r="1799" spans="1:16">
      <c r="A1799" s="45" t="s">
        <v>49</v>
      </c>
      <c r="B1799" s="5">
        <v>1.5</v>
      </c>
      <c r="C1799" s="5"/>
      <c r="D1799" s="5"/>
      <c r="E1799" s="5"/>
      <c r="F1799" s="5"/>
      <c r="G1799" s="5"/>
      <c r="H1799" s="5"/>
      <c r="I1799" s="5"/>
      <c r="J1799" s="5"/>
      <c r="K1799" s="5"/>
      <c r="L1799" s="5"/>
      <c r="M1799" s="5"/>
      <c r="N1799" s="51"/>
      <c r="O1799" s="51">
        <v>387</v>
      </c>
      <c r="P1799" s="190">
        <f t="shared" si="68"/>
        <v>0</v>
      </c>
    </row>
    <row r="1800" spans="1:16">
      <c r="A1800" s="45" t="s">
        <v>15</v>
      </c>
      <c r="B1800" s="5">
        <v>15</v>
      </c>
      <c r="C1800" s="5"/>
      <c r="D1800" s="5"/>
      <c r="E1800" s="5"/>
      <c r="F1800" s="5"/>
      <c r="G1800" s="5"/>
      <c r="H1800" s="5"/>
      <c r="I1800" s="5"/>
      <c r="J1800" s="5"/>
      <c r="K1800" s="5"/>
      <c r="L1800" s="5"/>
      <c r="M1800" s="5"/>
      <c r="N1800" s="189">
        <v>3.2</v>
      </c>
      <c r="O1800" s="37">
        <v>70</v>
      </c>
      <c r="P1800" s="190">
        <f t="shared" si="68"/>
        <v>224</v>
      </c>
    </row>
    <row r="1801" spans="1:16">
      <c r="A1801" s="93"/>
      <c r="B1801" s="30"/>
      <c r="C1801" t="s">
        <v>100</v>
      </c>
      <c r="D1801" t="s">
        <v>458</v>
      </c>
      <c r="I1801" t="s">
        <v>99</v>
      </c>
      <c r="K1801" s="30"/>
      <c r="L1801" s="30"/>
      <c r="M1801" s="30"/>
      <c r="N1801" s="48"/>
      <c r="O1801" s="48"/>
      <c r="P1801" s="204">
        <f>SUM(P1791:P1800)</f>
        <v>2933.5</v>
      </c>
    </row>
    <row r="1802" spans="1:16">
      <c r="A1802" s="93"/>
      <c r="C1802" t="s">
        <v>374</v>
      </c>
      <c r="I1802" t="s">
        <v>99</v>
      </c>
      <c r="N1802" s="48"/>
      <c r="O1802" s="48"/>
      <c r="P1802" s="51"/>
    </row>
    <row r="1803" spans="1:16" ht="18.75">
      <c r="C1803" s="15"/>
      <c r="F1803" s="16" t="s">
        <v>67</v>
      </c>
      <c r="G1803" s="16"/>
      <c r="H1803" s="17"/>
      <c r="I1803" s="17"/>
      <c r="K1803" s="17"/>
      <c r="P1803" s="19"/>
    </row>
    <row r="1804" spans="1:16" ht="23.25">
      <c r="C1804" s="15"/>
      <c r="D1804" s="15"/>
      <c r="E1804" s="133" t="s">
        <v>376</v>
      </c>
      <c r="F1804" s="16"/>
      <c r="G1804" s="16"/>
      <c r="H1804" s="16" t="s">
        <v>377</v>
      </c>
      <c r="I1804" s="16"/>
      <c r="J1804" s="17"/>
      <c r="K1804" s="21"/>
    </row>
    <row r="1805" spans="1:16" ht="18.75">
      <c r="D1805" s="23" t="s">
        <v>70</v>
      </c>
      <c r="E1805" s="23"/>
      <c r="F1805" s="23"/>
    </row>
    <row r="1806" spans="1:16">
      <c r="A1806" s="53" t="s">
        <v>540</v>
      </c>
      <c r="L1806" s="21"/>
    </row>
    <row r="1807" spans="1:16">
      <c r="A1807" s="24" t="s">
        <v>149</v>
      </c>
      <c r="C1807" s="25"/>
      <c r="D1807" s="28"/>
      <c r="E1807" s="28" t="s">
        <v>5</v>
      </c>
      <c r="F1807" s="27"/>
      <c r="G1807" s="21"/>
      <c r="H1807" s="21"/>
      <c r="I1807" s="21"/>
      <c r="J1807" s="21"/>
      <c r="K1807" s="21"/>
      <c r="L1807" s="21"/>
      <c r="M1807" s="21"/>
      <c r="N1807" s="21"/>
      <c r="O1807" s="21"/>
      <c r="P1807" s="19"/>
    </row>
    <row r="1808" spans="1:16">
      <c r="A1808" s="29" t="s">
        <v>76</v>
      </c>
      <c r="B1808" s="20"/>
      <c r="C1808" s="20"/>
      <c r="D1808" s="27"/>
      <c r="E1808" s="27"/>
      <c r="F1808" s="27"/>
      <c r="G1808" s="21"/>
      <c r="H1808" s="21"/>
      <c r="I1808" s="21"/>
      <c r="J1808" s="21"/>
      <c r="K1808" s="21"/>
      <c r="L1808" s="21"/>
      <c r="M1808" s="21"/>
      <c r="N1808" s="21"/>
      <c r="O1808" s="21"/>
      <c r="P1808" s="19"/>
    </row>
    <row r="1809" spans="1:17">
      <c r="A1809" s="30"/>
      <c r="B1809" s="29"/>
      <c r="C1809" s="29"/>
      <c r="D1809" s="21"/>
      <c r="E1809" s="27"/>
      <c r="F1809" s="27"/>
      <c r="G1809" s="21"/>
      <c r="H1809" s="21"/>
      <c r="I1809" s="21"/>
      <c r="J1809" s="21"/>
      <c r="K1809" s="21"/>
      <c r="L1809" s="145"/>
      <c r="M1809" s="21"/>
      <c r="N1809" s="21"/>
      <c r="O1809">
        <v>214</v>
      </c>
      <c r="P1809" s="19"/>
    </row>
    <row r="1810" spans="1:17">
      <c r="A1810" s="31" t="s">
        <v>77</v>
      </c>
      <c r="B1810" s="33" t="s">
        <v>78</v>
      </c>
      <c r="C1810" s="34"/>
      <c r="D1810" s="34" t="s">
        <v>79</v>
      </c>
      <c r="E1810" s="34"/>
      <c r="F1810" s="34" t="s">
        <v>80</v>
      </c>
      <c r="G1810" s="34" t="s">
        <v>81</v>
      </c>
      <c r="H1810" s="34"/>
      <c r="I1810" s="34"/>
      <c r="J1810" s="34"/>
      <c r="K1810" s="34" t="s">
        <v>82</v>
      </c>
      <c r="M1810" s="34"/>
      <c r="N1810" s="35" t="s">
        <v>83</v>
      </c>
      <c r="O1810" s="36" t="s">
        <v>3</v>
      </c>
      <c r="P1810" s="36" t="s">
        <v>9</v>
      </c>
    </row>
    <row r="1811" spans="1:17">
      <c r="A1811" s="5"/>
      <c r="B1811" s="39" t="s">
        <v>85</v>
      </c>
      <c r="C1811" s="37" t="s">
        <v>86</v>
      </c>
      <c r="D1811" s="37" t="s">
        <v>87</v>
      </c>
      <c r="E1811" s="37" t="s">
        <v>88</v>
      </c>
      <c r="F1811" s="37"/>
      <c r="G1811" s="37" t="s">
        <v>89</v>
      </c>
      <c r="H1811" s="37" t="s">
        <v>90</v>
      </c>
      <c r="I1811" s="37" t="s">
        <v>91</v>
      </c>
      <c r="J1811" s="37" t="s">
        <v>92</v>
      </c>
      <c r="K1811" s="37" t="s">
        <v>93</v>
      </c>
      <c r="L1811" s="37" t="s">
        <v>94</v>
      </c>
      <c r="M1811" s="37" t="s">
        <v>95</v>
      </c>
      <c r="N1811" s="40"/>
      <c r="O1811" s="4"/>
      <c r="P1811" s="40"/>
    </row>
    <row r="1812" spans="1:17">
      <c r="A1812" s="31" t="s">
        <v>541</v>
      </c>
      <c r="B1812" s="37">
        <v>250</v>
      </c>
      <c r="C1812" s="37">
        <v>1.2</v>
      </c>
      <c r="D1812" s="37">
        <v>4</v>
      </c>
      <c r="E1812" s="37">
        <v>2.7</v>
      </c>
      <c r="F1812" s="37">
        <v>260</v>
      </c>
      <c r="G1812" s="37">
        <v>0.26</v>
      </c>
      <c r="H1812" s="37">
        <v>40</v>
      </c>
      <c r="I1812" s="37">
        <v>122</v>
      </c>
      <c r="J1812" s="37">
        <v>128</v>
      </c>
      <c r="K1812" s="37">
        <v>146</v>
      </c>
      <c r="L1812" s="37">
        <v>56</v>
      </c>
      <c r="M1812" s="37">
        <v>2</v>
      </c>
      <c r="N1812" s="4"/>
      <c r="O1812" s="46"/>
      <c r="P1812" s="47"/>
    </row>
    <row r="1813" spans="1:17">
      <c r="A1813" s="45" t="s">
        <v>135</v>
      </c>
      <c r="B1813" s="37">
        <v>100</v>
      </c>
      <c r="C1813" s="37"/>
      <c r="D1813" s="37"/>
      <c r="E1813" s="37"/>
      <c r="F1813" s="37"/>
      <c r="G1813" s="37"/>
      <c r="H1813" s="37"/>
      <c r="I1813" s="37"/>
      <c r="J1813" s="37"/>
      <c r="K1813" s="37"/>
      <c r="L1813" s="37"/>
      <c r="M1813" s="37"/>
      <c r="N1813" s="189">
        <v>12</v>
      </c>
      <c r="O1813" s="201">
        <v>310</v>
      </c>
      <c r="P1813" s="190">
        <f t="shared" ref="P1813:P1825" si="69">O1813*N1813</f>
        <v>3720</v>
      </c>
    </row>
    <row r="1814" spans="1:17">
      <c r="A1814" s="45" t="s">
        <v>29</v>
      </c>
      <c r="B1814" s="37">
        <v>50</v>
      </c>
      <c r="C1814" s="37"/>
      <c r="D1814" s="37"/>
      <c r="E1814" s="37"/>
      <c r="F1814" s="37"/>
      <c r="G1814" s="37"/>
      <c r="H1814" s="37"/>
      <c r="I1814" s="37"/>
      <c r="J1814" s="37"/>
      <c r="K1814" s="37"/>
      <c r="L1814" s="37"/>
      <c r="M1814" s="37"/>
      <c r="N1814" s="189">
        <v>6</v>
      </c>
      <c r="O1814" s="201">
        <v>95</v>
      </c>
      <c r="P1814" s="190">
        <f t="shared" si="69"/>
        <v>570</v>
      </c>
    </row>
    <row r="1815" spans="1:17">
      <c r="A1815" s="45" t="s">
        <v>13</v>
      </c>
      <c r="B1815" s="37"/>
      <c r="C1815" s="37"/>
      <c r="D1815" s="37"/>
      <c r="E1815" s="37"/>
      <c r="F1815" s="37"/>
      <c r="G1815" s="37"/>
      <c r="H1815" s="37"/>
      <c r="I1815" s="37"/>
      <c r="J1815" s="37"/>
      <c r="K1815" s="37"/>
      <c r="L1815" s="37"/>
      <c r="M1815" s="37"/>
      <c r="N1815" s="189">
        <v>1</v>
      </c>
      <c r="O1815" s="202">
        <v>135</v>
      </c>
      <c r="P1815" s="190">
        <f t="shared" si="69"/>
        <v>135</v>
      </c>
    </row>
    <row r="1816" spans="1:17">
      <c r="A1816" s="44" t="s">
        <v>34</v>
      </c>
      <c r="B1816" s="31">
        <v>30</v>
      </c>
      <c r="C1816" s="37">
        <v>0.6</v>
      </c>
      <c r="D1816" s="37"/>
      <c r="E1816" s="37">
        <v>15.5</v>
      </c>
      <c r="F1816" s="37"/>
      <c r="G1816" s="37">
        <v>0.04</v>
      </c>
      <c r="H1816" s="37"/>
      <c r="I1816" s="37">
        <v>0.24</v>
      </c>
      <c r="J1816" s="37">
        <v>0.8</v>
      </c>
      <c r="K1816" s="37">
        <v>24</v>
      </c>
      <c r="L1816" s="37"/>
      <c r="M1816" s="37">
        <v>22</v>
      </c>
      <c r="N1816" s="37"/>
      <c r="O1816" s="37"/>
      <c r="P1816" s="190">
        <f t="shared" si="69"/>
        <v>0</v>
      </c>
    </row>
    <row r="1817" spans="1:17">
      <c r="A1817" s="45" t="s">
        <v>34</v>
      </c>
      <c r="B1817" s="5"/>
      <c r="C1817" s="5"/>
      <c r="D1817" s="5"/>
      <c r="E1817" s="5"/>
      <c r="F1817" s="5"/>
      <c r="G1817" s="5"/>
      <c r="H1817" s="5"/>
      <c r="I1817" s="5"/>
      <c r="J1817" s="5"/>
      <c r="K1817" s="5"/>
      <c r="L1817" s="5"/>
      <c r="M1817" s="5"/>
      <c r="N1817" s="189">
        <v>20</v>
      </c>
      <c r="O1817" s="203">
        <v>26</v>
      </c>
      <c r="P1817" s="190">
        <f t="shared" si="69"/>
        <v>520</v>
      </c>
    </row>
    <row r="1818" spans="1:17">
      <c r="A1818" s="45" t="s">
        <v>121</v>
      </c>
      <c r="B1818" s="5">
        <v>10</v>
      </c>
      <c r="C1818" s="5"/>
      <c r="D1818" s="5"/>
      <c r="E1818" s="5"/>
      <c r="F1818" s="5"/>
      <c r="G1818" s="5"/>
      <c r="H1818" s="5"/>
      <c r="I1818" s="5"/>
      <c r="J1818" s="5"/>
      <c r="K1818" s="5"/>
      <c r="L1818" s="5"/>
      <c r="M1818" s="5"/>
      <c r="N1818" s="189">
        <v>1.36</v>
      </c>
      <c r="O1818" s="203">
        <v>618</v>
      </c>
      <c r="P1818" s="190">
        <f t="shared" si="69"/>
        <v>840.48</v>
      </c>
    </row>
    <row r="1819" spans="1:17">
      <c r="A1819" s="44" t="s">
        <v>117</v>
      </c>
      <c r="B1819" s="37">
        <v>200</v>
      </c>
      <c r="C1819" s="37">
        <v>0.6</v>
      </c>
      <c r="D1819" s="37"/>
      <c r="E1819" s="37">
        <v>30.1</v>
      </c>
      <c r="F1819" s="37">
        <v>130</v>
      </c>
      <c r="G1819" s="37">
        <v>0.04</v>
      </c>
      <c r="H1819" s="37"/>
      <c r="I1819" s="37">
        <v>0.05</v>
      </c>
      <c r="J1819" s="37">
        <v>135</v>
      </c>
      <c r="K1819" s="37">
        <v>46</v>
      </c>
      <c r="L1819" s="37"/>
      <c r="M1819" s="37">
        <v>0.5</v>
      </c>
      <c r="N1819" s="37"/>
      <c r="O1819" s="37"/>
      <c r="P1819" s="190">
        <f t="shared" si="69"/>
        <v>0</v>
      </c>
    </row>
    <row r="1820" spans="1:17">
      <c r="A1820" s="45" t="s">
        <v>49</v>
      </c>
      <c r="B1820" s="5">
        <v>1.5</v>
      </c>
      <c r="C1820" s="5"/>
      <c r="D1820" s="5"/>
      <c r="E1820" s="5"/>
      <c r="F1820" s="5"/>
      <c r="G1820" s="5"/>
      <c r="H1820" s="5"/>
      <c r="I1820" s="5"/>
      <c r="J1820" s="5"/>
      <c r="K1820" s="5"/>
      <c r="L1820" s="5"/>
      <c r="M1820" s="5"/>
      <c r="N1820" s="51">
        <v>1</v>
      </c>
      <c r="O1820" s="51">
        <v>387</v>
      </c>
      <c r="P1820" s="190">
        <f t="shared" si="69"/>
        <v>387</v>
      </c>
    </row>
    <row r="1821" spans="1:17">
      <c r="A1821" s="45" t="s">
        <v>15</v>
      </c>
      <c r="B1821" s="5">
        <v>15</v>
      </c>
      <c r="C1821" s="5"/>
      <c r="D1821" s="5"/>
      <c r="E1821" s="5"/>
      <c r="F1821" s="5"/>
      <c r="G1821" s="5"/>
      <c r="H1821" s="5"/>
      <c r="I1821" s="5"/>
      <c r="J1821" s="5"/>
      <c r="K1821" s="5"/>
      <c r="L1821" s="5"/>
      <c r="M1821" s="5"/>
      <c r="N1821" s="189">
        <v>4.2</v>
      </c>
      <c r="O1821" s="37">
        <v>70</v>
      </c>
      <c r="P1821" s="190">
        <f t="shared" si="69"/>
        <v>294</v>
      </c>
    </row>
    <row r="1822" spans="1:17">
      <c r="A1822" s="45" t="s">
        <v>293</v>
      </c>
      <c r="B1822" s="5"/>
      <c r="C1822" s="5"/>
      <c r="D1822" s="5"/>
      <c r="E1822" s="5"/>
      <c r="F1822" s="5"/>
      <c r="G1822" s="5"/>
      <c r="H1822" s="5"/>
      <c r="I1822" s="5"/>
      <c r="J1822" s="5"/>
      <c r="K1822" s="5"/>
      <c r="L1822" s="5"/>
      <c r="M1822" s="5"/>
      <c r="N1822" s="189">
        <v>74.400000000000006</v>
      </c>
      <c r="O1822" s="37">
        <v>290</v>
      </c>
      <c r="P1822" s="190">
        <f t="shared" si="69"/>
        <v>21576</v>
      </c>
    </row>
    <row r="1823" spans="1:17">
      <c r="A1823" s="45" t="s">
        <v>123</v>
      </c>
      <c r="B1823" s="5"/>
      <c r="C1823" s="5"/>
      <c r="D1823" s="5"/>
      <c r="E1823" s="5"/>
      <c r="F1823" s="5"/>
      <c r="G1823" s="5"/>
      <c r="H1823" s="5"/>
      <c r="I1823" s="5"/>
      <c r="J1823" s="5"/>
      <c r="K1823" s="5"/>
      <c r="L1823" s="5"/>
      <c r="M1823" s="5"/>
      <c r="N1823" s="189">
        <v>220</v>
      </c>
      <c r="O1823" s="37">
        <v>23</v>
      </c>
      <c r="P1823" s="190">
        <f t="shared" si="69"/>
        <v>5060</v>
      </c>
      <c r="Q1823" s="68"/>
    </row>
    <row r="1824" spans="1:17">
      <c r="A1824" s="45" t="s">
        <v>61</v>
      </c>
      <c r="B1824" s="5"/>
      <c r="C1824" s="5"/>
      <c r="D1824" s="5"/>
      <c r="E1824" s="5"/>
      <c r="F1824" s="5"/>
      <c r="G1824" s="5"/>
      <c r="H1824" s="5"/>
      <c r="I1824" s="5"/>
      <c r="J1824" s="5"/>
      <c r="K1824" s="5"/>
      <c r="L1824" s="5"/>
      <c r="M1824" s="5"/>
      <c r="N1824" s="189">
        <v>37.5</v>
      </c>
      <c r="O1824" s="37">
        <v>182</v>
      </c>
      <c r="P1824" s="190">
        <f t="shared" si="69"/>
        <v>6825</v>
      </c>
    </row>
    <row r="1825" spans="1:16">
      <c r="A1825" s="45" t="s">
        <v>122</v>
      </c>
      <c r="B1825" s="5"/>
      <c r="C1825" s="5"/>
      <c r="D1825" s="5"/>
      <c r="E1825" s="5"/>
      <c r="F1825" s="5"/>
      <c r="G1825" s="5"/>
      <c r="H1825" s="5"/>
      <c r="I1825" s="5"/>
      <c r="J1825" s="5"/>
      <c r="K1825" s="5"/>
      <c r="L1825" s="5"/>
      <c r="M1825" s="5"/>
      <c r="N1825" s="189">
        <v>220</v>
      </c>
      <c r="O1825" s="62">
        <v>20</v>
      </c>
      <c r="P1825" s="190">
        <f t="shared" si="69"/>
        <v>4400</v>
      </c>
    </row>
    <row r="1826" spans="1:16">
      <c r="A1826" s="93"/>
      <c r="B1826" s="30"/>
      <c r="C1826" t="s">
        <v>100</v>
      </c>
      <c r="D1826" t="s">
        <v>458</v>
      </c>
      <c r="I1826" t="s">
        <v>99</v>
      </c>
      <c r="K1826" s="30"/>
      <c r="L1826" s="30"/>
      <c r="M1826" s="30"/>
      <c r="N1826" s="48"/>
      <c r="O1826" s="48"/>
      <c r="P1826" s="204">
        <f>SUM(P1813:P1825)</f>
        <v>44327.479999999996</v>
      </c>
    </row>
    <row r="1827" spans="1:16">
      <c r="A1827" s="93"/>
      <c r="C1827" t="s">
        <v>374</v>
      </c>
      <c r="I1827" t="s">
        <v>99</v>
      </c>
      <c r="N1827" s="48"/>
      <c r="O1827" s="48"/>
      <c r="P1827" s="191">
        <f>P1826/O1809</f>
        <v>207.13775700934576</v>
      </c>
    </row>
    <row r="1829" spans="1:16" ht="18.75">
      <c r="C1829" s="15"/>
      <c r="F1829" s="16" t="s">
        <v>67</v>
      </c>
      <c r="G1829" s="16"/>
      <c r="H1829" s="17"/>
      <c r="I1829" s="17"/>
      <c r="K1829" s="17"/>
      <c r="P1829" s="19"/>
    </row>
    <row r="1830" spans="1:16" ht="23.25">
      <c r="C1830" s="15"/>
      <c r="D1830" s="15"/>
      <c r="E1830" s="133" t="s">
        <v>376</v>
      </c>
      <c r="F1830" s="16"/>
      <c r="G1830" s="16"/>
      <c r="H1830" s="16" t="s">
        <v>377</v>
      </c>
      <c r="I1830" s="16"/>
      <c r="J1830" s="17"/>
      <c r="K1830" s="21"/>
    </row>
    <row r="1831" spans="1:16" ht="18.75">
      <c r="D1831" s="23" t="s">
        <v>70</v>
      </c>
      <c r="E1831" s="23"/>
      <c r="F1831" s="23"/>
    </row>
    <row r="1832" spans="1:16">
      <c r="A1832" s="53" t="s">
        <v>540</v>
      </c>
      <c r="L1832" s="21"/>
    </row>
    <row r="1833" spans="1:16">
      <c r="A1833" s="24" t="s">
        <v>149</v>
      </c>
      <c r="C1833" s="25"/>
      <c r="D1833" s="28"/>
      <c r="E1833" s="28" t="s">
        <v>6</v>
      </c>
      <c r="F1833" s="27"/>
      <c r="G1833" s="21"/>
      <c r="H1833" s="21"/>
      <c r="I1833" s="21"/>
      <c r="J1833" s="21"/>
      <c r="K1833" s="21"/>
      <c r="L1833" s="21"/>
      <c r="M1833" s="21"/>
      <c r="N1833" s="21"/>
      <c r="O1833" s="21"/>
      <c r="P1833" s="19"/>
    </row>
    <row r="1834" spans="1:16">
      <c r="A1834" s="29" t="s">
        <v>76</v>
      </c>
      <c r="B1834" s="20"/>
      <c r="C1834" s="20"/>
      <c r="D1834" s="27"/>
      <c r="E1834" s="27"/>
      <c r="F1834" s="27"/>
      <c r="G1834" s="21"/>
      <c r="H1834" s="21"/>
      <c r="I1834" s="21"/>
      <c r="J1834" s="21"/>
      <c r="K1834" s="21"/>
      <c r="L1834" s="21"/>
      <c r="M1834" s="21"/>
      <c r="N1834" s="21"/>
      <c r="O1834" s="21"/>
      <c r="P1834" s="19"/>
    </row>
    <row r="1835" spans="1:16">
      <c r="A1835" s="30"/>
      <c r="B1835" s="29"/>
      <c r="C1835" s="29"/>
      <c r="D1835" s="21"/>
      <c r="E1835" s="27"/>
      <c r="F1835" s="27"/>
      <c r="G1835" s="21"/>
      <c r="H1835" s="21"/>
      <c r="I1835" s="21"/>
      <c r="J1835" s="21"/>
      <c r="K1835" s="21"/>
      <c r="L1835" s="145"/>
      <c r="M1835" s="21"/>
      <c r="N1835" s="21"/>
      <c r="O1835">
        <v>154</v>
      </c>
      <c r="P1835" s="19"/>
    </row>
    <row r="1836" spans="1:16">
      <c r="A1836" s="31" t="s">
        <v>77</v>
      </c>
      <c r="B1836" s="33" t="s">
        <v>78</v>
      </c>
      <c r="C1836" s="34"/>
      <c r="D1836" s="34" t="s">
        <v>79</v>
      </c>
      <c r="E1836" s="34"/>
      <c r="F1836" s="34" t="s">
        <v>80</v>
      </c>
      <c r="G1836" s="34" t="s">
        <v>81</v>
      </c>
      <c r="H1836" s="34"/>
      <c r="I1836" s="34"/>
      <c r="J1836" s="34"/>
      <c r="K1836" s="34" t="s">
        <v>82</v>
      </c>
      <c r="M1836" s="34"/>
      <c r="N1836" s="35" t="s">
        <v>83</v>
      </c>
      <c r="O1836" s="36" t="s">
        <v>3</v>
      </c>
      <c r="P1836" s="36" t="s">
        <v>9</v>
      </c>
    </row>
    <row r="1837" spans="1:16">
      <c r="A1837" s="5"/>
      <c r="B1837" s="39" t="s">
        <v>85</v>
      </c>
      <c r="C1837" s="37" t="s">
        <v>86</v>
      </c>
      <c r="D1837" s="37" t="s">
        <v>87</v>
      </c>
      <c r="E1837" s="37" t="s">
        <v>88</v>
      </c>
      <c r="F1837" s="37"/>
      <c r="G1837" s="37" t="s">
        <v>89</v>
      </c>
      <c r="H1837" s="37" t="s">
        <v>90</v>
      </c>
      <c r="I1837" s="37" t="s">
        <v>91</v>
      </c>
      <c r="J1837" s="37" t="s">
        <v>92</v>
      </c>
      <c r="K1837" s="37" t="s">
        <v>93</v>
      </c>
      <c r="L1837" s="37" t="s">
        <v>94</v>
      </c>
      <c r="M1837" s="37" t="s">
        <v>95</v>
      </c>
      <c r="N1837" s="40"/>
      <c r="O1837" s="4"/>
      <c r="P1837" s="40"/>
    </row>
    <row r="1838" spans="1:16">
      <c r="A1838" s="31" t="s">
        <v>541</v>
      </c>
      <c r="B1838" s="37">
        <v>250</v>
      </c>
      <c r="C1838" s="37">
        <v>1.2</v>
      </c>
      <c r="D1838" s="37">
        <v>4</v>
      </c>
      <c r="E1838" s="37">
        <v>2.7</v>
      </c>
      <c r="F1838" s="37">
        <v>260</v>
      </c>
      <c r="G1838" s="37">
        <v>0.26</v>
      </c>
      <c r="H1838" s="37">
        <v>40</v>
      </c>
      <c r="I1838" s="37">
        <v>122</v>
      </c>
      <c r="J1838" s="37">
        <v>128</v>
      </c>
      <c r="K1838" s="37">
        <v>146</v>
      </c>
      <c r="L1838" s="37">
        <v>56</v>
      </c>
      <c r="M1838" s="37">
        <v>2</v>
      </c>
      <c r="N1838" s="4"/>
      <c r="O1838" s="46"/>
      <c r="P1838" s="47"/>
    </row>
    <row r="1839" spans="1:16">
      <c r="A1839" s="45" t="s">
        <v>135</v>
      </c>
      <c r="B1839" s="37">
        <v>100</v>
      </c>
      <c r="C1839" s="37"/>
      <c r="D1839" s="37"/>
      <c r="E1839" s="37"/>
      <c r="F1839" s="37"/>
      <c r="G1839" s="37"/>
      <c r="H1839" s="37"/>
      <c r="I1839" s="37"/>
      <c r="J1839" s="37"/>
      <c r="K1839" s="37"/>
      <c r="L1839" s="37"/>
      <c r="M1839" s="37"/>
      <c r="N1839" s="189">
        <v>8</v>
      </c>
      <c r="O1839" s="201">
        <v>310</v>
      </c>
      <c r="P1839" s="190">
        <f t="shared" ref="P1839:P1846" si="70">O1839*N1839</f>
        <v>2480</v>
      </c>
    </row>
    <row r="1840" spans="1:16">
      <c r="A1840" s="45" t="s">
        <v>29</v>
      </c>
      <c r="B1840" s="37">
        <v>50</v>
      </c>
      <c r="C1840" s="37"/>
      <c r="D1840" s="37"/>
      <c r="E1840" s="37"/>
      <c r="F1840" s="37"/>
      <c r="G1840" s="37"/>
      <c r="H1840" s="37"/>
      <c r="I1840" s="37"/>
      <c r="J1840" s="37"/>
      <c r="K1840" s="37"/>
      <c r="L1840" s="37"/>
      <c r="M1840" s="37"/>
      <c r="N1840" s="189">
        <v>4</v>
      </c>
      <c r="O1840" s="201">
        <v>95</v>
      </c>
      <c r="P1840" s="190">
        <f t="shared" si="70"/>
        <v>380</v>
      </c>
    </row>
    <row r="1841" spans="1:16">
      <c r="A1841" s="45" t="s">
        <v>13</v>
      </c>
      <c r="B1841" s="37"/>
      <c r="C1841" s="37"/>
      <c r="D1841" s="37"/>
      <c r="E1841" s="37"/>
      <c r="F1841" s="37"/>
      <c r="G1841" s="37"/>
      <c r="H1841" s="37"/>
      <c r="I1841" s="37"/>
      <c r="J1841" s="37"/>
      <c r="K1841" s="37"/>
      <c r="L1841" s="37"/>
      <c r="M1841" s="37"/>
      <c r="N1841" s="189">
        <v>1</v>
      </c>
      <c r="O1841" s="202">
        <v>135</v>
      </c>
      <c r="P1841" s="190">
        <f t="shared" si="70"/>
        <v>135</v>
      </c>
    </row>
    <row r="1842" spans="1:16">
      <c r="A1842" s="44" t="s">
        <v>34</v>
      </c>
      <c r="B1842" s="31">
        <v>30</v>
      </c>
      <c r="C1842" s="37">
        <v>0.6</v>
      </c>
      <c r="D1842" s="37"/>
      <c r="E1842" s="37">
        <v>15.5</v>
      </c>
      <c r="F1842" s="37"/>
      <c r="G1842" s="37">
        <v>0.04</v>
      </c>
      <c r="H1842" s="37"/>
      <c r="I1842" s="37">
        <v>0.24</v>
      </c>
      <c r="J1842" s="37">
        <v>0.8</v>
      </c>
      <c r="K1842" s="37">
        <v>24</v>
      </c>
      <c r="L1842" s="37"/>
      <c r="M1842" s="37">
        <v>22</v>
      </c>
      <c r="N1842" s="37"/>
      <c r="O1842" s="37"/>
      <c r="P1842" s="190">
        <f t="shared" si="70"/>
        <v>0</v>
      </c>
    </row>
    <row r="1843" spans="1:16">
      <c r="A1843" s="45" t="s">
        <v>34</v>
      </c>
      <c r="B1843" s="5"/>
      <c r="C1843" s="5"/>
      <c r="D1843" s="5"/>
      <c r="E1843" s="5"/>
      <c r="F1843" s="5"/>
      <c r="G1843" s="5"/>
      <c r="H1843" s="5"/>
      <c r="I1843" s="5"/>
      <c r="J1843" s="5"/>
      <c r="K1843" s="5"/>
      <c r="L1843" s="5"/>
      <c r="M1843" s="5"/>
      <c r="N1843" s="189">
        <v>10</v>
      </c>
      <c r="O1843" s="203">
        <v>26</v>
      </c>
      <c r="P1843" s="190">
        <f t="shared" si="70"/>
        <v>260</v>
      </c>
    </row>
    <row r="1844" spans="1:16">
      <c r="A1844" s="44" t="s">
        <v>117</v>
      </c>
      <c r="B1844" s="37">
        <v>200</v>
      </c>
      <c r="C1844" s="37">
        <v>0.6</v>
      </c>
      <c r="D1844" s="37"/>
      <c r="E1844" s="37">
        <v>30.1</v>
      </c>
      <c r="F1844" s="37">
        <v>130</v>
      </c>
      <c r="G1844" s="37">
        <v>0.04</v>
      </c>
      <c r="H1844" s="37"/>
      <c r="I1844" s="37">
        <v>0.05</v>
      </c>
      <c r="J1844" s="37">
        <v>135</v>
      </c>
      <c r="K1844" s="37">
        <v>46</v>
      </c>
      <c r="L1844" s="37"/>
      <c r="M1844" s="37">
        <v>0.5</v>
      </c>
      <c r="N1844" s="37"/>
      <c r="O1844" s="37"/>
      <c r="P1844" s="190">
        <f t="shared" si="70"/>
        <v>0</v>
      </c>
    </row>
    <row r="1845" spans="1:16">
      <c r="A1845" s="45" t="s">
        <v>49</v>
      </c>
      <c r="B1845" s="5">
        <v>1.5</v>
      </c>
      <c r="C1845" s="5"/>
      <c r="D1845" s="5"/>
      <c r="E1845" s="5"/>
      <c r="F1845" s="5"/>
      <c r="G1845" s="5"/>
      <c r="H1845" s="5"/>
      <c r="I1845" s="5"/>
      <c r="J1845" s="5"/>
      <c r="K1845" s="5"/>
      <c r="L1845" s="5"/>
      <c r="M1845" s="5"/>
      <c r="N1845" s="51"/>
      <c r="O1845" s="51">
        <v>387</v>
      </c>
      <c r="P1845" s="190">
        <f t="shared" si="70"/>
        <v>0</v>
      </c>
    </row>
    <row r="1846" spans="1:16">
      <c r="A1846" s="45" t="s">
        <v>15</v>
      </c>
      <c r="B1846" s="5">
        <v>15</v>
      </c>
      <c r="C1846" s="5"/>
      <c r="D1846" s="5"/>
      <c r="E1846" s="5"/>
      <c r="F1846" s="5"/>
      <c r="G1846" s="5"/>
      <c r="H1846" s="5"/>
      <c r="I1846" s="5"/>
      <c r="J1846" s="5"/>
      <c r="K1846" s="5"/>
      <c r="L1846" s="5"/>
      <c r="M1846" s="5"/>
      <c r="N1846" s="189">
        <v>3.2</v>
      </c>
      <c r="O1846" s="37">
        <v>70</v>
      </c>
      <c r="P1846" s="190">
        <f t="shared" si="70"/>
        <v>224</v>
      </c>
    </row>
    <row r="1847" spans="1:16">
      <c r="A1847" s="93"/>
      <c r="B1847" s="30"/>
      <c r="C1847" t="s">
        <v>100</v>
      </c>
      <c r="D1847" t="s">
        <v>458</v>
      </c>
      <c r="I1847" t="s">
        <v>99</v>
      </c>
      <c r="K1847" s="30"/>
      <c r="L1847" s="30"/>
      <c r="M1847" s="30"/>
      <c r="N1847" s="48"/>
      <c r="O1847" s="48"/>
      <c r="P1847" s="204">
        <f>SUM(P1839:P1846)</f>
        <v>3479</v>
      </c>
    </row>
    <row r="1848" spans="1:16">
      <c r="A1848" s="93"/>
      <c r="C1848" t="s">
        <v>374</v>
      </c>
      <c r="I1848" t="s">
        <v>99</v>
      </c>
      <c r="N1848" s="48"/>
      <c r="O1848" s="48"/>
      <c r="P1848" s="51"/>
    </row>
  </sheetData>
  <pageMargins left="0.7" right="0.7" top="0.75" bottom="0.75" header="0.3" footer="0.3"/>
  <pageSetup paperSize="9" scale="8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B2:L490"/>
  <sheetViews>
    <sheetView topLeftCell="A402" zoomScale="82" zoomScaleNormal="82" workbookViewId="0">
      <selection activeCell="B420" sqref="B420:L490"/>
    </sheetView>
  </sheetViews>
  <sheetFormatPr defaultRowHeight="15"/>
  <cols>
    <col min="4" max="4" width="17" customWidth="1"/>
    <col min="5" max="5" width="18" customWidth="1"/>
    <col min="6" max="6" width="21.5703125" customWidth="1"/>
    <col min="7" max="7" width="11.7109375" customWidth="1"/>
    <col min="9" max="9" width="18.140625" customWidth="1"/>
    <col min="11" max="11" width="11.28515625" customWidth="1"/>
    <col min="12" max="12" width="14.42578125" customWidth="1"/>
  </cols>
  <sheetData>
    <row r="2" spans="2:12">
      <c r="C2" s="53" t="s">
        <v>454</v>
      </c>
    </row>
    <row r="3" spans="2:12">
      <c r="B3" s="169" t="s">
        <v>427</v>
      </c>
      <c r="C3" s="169"/>
      <c r="D3" s="170" t="s">
        <v>428</v>
      </c>
      <c r="E3" s="170"/>
      <c r="F3" s="170"/>
      <c r="G3" s="169" t="s">
        <v>429</v>
      </c>
      <c r="H3" s="171"/>
      <c r="I3" s="169"/>
      <c r="J3" s="169"/>
      <c r="K3" s="169" t="s">
        <v>430</v>
      </c>
      <c r="L3" s="172" t="s">
        <v>454</v>
      </c>
    </row>
    <row r="4" spans="2:12">
      <c r="B4" s="173"/>
      <c r="C4" s="173"/>
      <c r="D4" s="173"/>
      <c r="E4" s="173"/>
      <c r="F4" s="173"/>
      <c r="G4" s="173"/>
      <c r="H4" s="173"/>
      <c r="I4" s="173"/>
      <c r="J4" s="173"/>
      <c r="K4" s="173"/>
      <c r="L4" s="173"/>
    </row>
    <row r="5" spans="2:12">
      <c r="B5" s="174" t="s">
        <v>431</v>
      </c>
      <c r="C5" s="174"/>
      <c r="D5" s="174" t="s">
        <v>432</v>
      </c>
      <c r="E5" s="174" t="s">
        <v>433</v>
      </c>
      <c r="F5" s="175" t="s">
        <v>434</v>
      </c>
      <c r="G5" s="174" t="s">
        <v>435</v>
      </c>
      <c r="H5" s="174" t="s">
        <v>436</v>
      </c>
      <c r="I5" s="174" t="s">
        <v>437</v>
      </c>
      <c r="J5" s="174" t="s">
        <v>438</v>
      </c>
      <c r="K5" s="174" t="s">
        <v>439</v>
      </c>
      <c r="L5" s="174" t="s">
        <v>440</v>
      </c>
    </row>
    <row r="6" spans="2:12" ht="15.75">
      <c r="B6" s="173" t="s">
        <v>77</v>
      </c>
      <c r="C6" s="173"/>
      <c r="D6" s="173" t="s">
        <v>441</v>
      </c>
      <c r="E6" s="173" t="s">
        <v>455</v>
      </c>
      <c r="F6" s="177" t="s">
        <v>365</v>
      </c>
      <c r="G6" s="178">
        <v>200</v>
      </c>
      <c r="H6" s="179">
        <v>23.35</v>
      </c>
      <c r="I6" s="178">
        <v>442</v>
      </c>
      <c r="J6" s="178">
        <v>4.5999999999999996</v>
      </c>
      <c r="K6" s="178">
        <v>5.2</v>
      </c>
      <c r="L6" s="178">
        <v>7.2</v>
      </c>
    </row>
    <row r="7" spans="2:12" ht="15.75">
      <c r="B7" s="173"/>
      <c r="C7" s="173"/>
      <c r="D7" s="173" t="s">
        <v>447</v>
      </c>
      <c r="E7" s="173"/>
      <c r="F7" s="177" t="s">
        <v>131</v>
      </c>
      <c r="G7" s="178">
        <v>70</v>
      </c>
      <c r="H7" s="179">
        <v>11.31</v>
      </c>
      <c r="I7" s="177">
        <v>108</v>
      </c>
      <c r="J7" s="177">
        <v>1.4</v>
      </c>
      <c r="K7" s="177">
        <v>2.6</v>
      </c>
      <c r="L7" s="177">
        <v>7.2</v>
      </c>
    </row>
    <row r="8" spans="2:12" ht="15.75">
      <c r="B8" s="173"/>
      <c r="C8" s="173"/>
      <c r="D8" s="173" t="s">
        <v>444</v>
      </c>
      <c r="E8" s="173"/>
      <c r="F8" s="177" t="s">
        <v>140</v>
      </c>
      <c r="G8" s="178">
        <v>200</v>
      </c>
      <c r="H8" s="179">
        <v>7.2</v>
      </c>
      <c r="I8" s="178">
        <v>82</v>
      </c>
      <c r="J8" s="178">
        <v>1.4</v>
      </c>
      <c r="K8" s="178">
        <v>1.6</v>
      </c>
      <c r="L8" s="178">
        <v>16.2</v>
      </c>
    </row>
    <row r="9" spans="2:12" ht="15.75">
      <c r="B9" s="173"/>
      <c r="C9" s="173"/>
      <c r="D9" s="173" t="s">
        <v>34</v>
      </c>
      <c r="E9" s="173"/>
      <c r="F9" s="177" t="s">
        <v>446</v>
      </c>
      <c r="G9" s="178">
        <v>30</v>
      </c>
      <c r="H9" s="179">
        <v>1.82</v>
      </c>
      <c r="I9" s="178">
        <v>70</v>
      </c>
      <c r="J9" s="178">
        <v>2.2799999999999998</v>
      </c>
      <c r="K9" s="178">
        <v>0.24</v>
      </c>
      <c r="L9" s="178">
        <v>1.76</v>
      </c>
    </row>
    <row r="10" spans="2:12" ht="15.75">
      <c r="B10" s="173"/>
      <c r="C10" s="173"/>
      <c r="D10" s="173"/>
      <c r="E10" s="173"/>
      <c r="F10" s="177" t="s">
        <v>121</v>
      </c>
      <c r="G10" s="178">
        <v>10</v>
      </c>
      <c r="H10" s="179">
        <v>5.4</v>
      </c>
      <c r="I10" s="178">
        <v>153</v>
      </c>
      <c r="J10" s="178">
        <v>2.4</v>
      </c>
      <c r="K10" s="178">
        <v>9.1999999999999993</v>
      </c>
      <c r="L10" s="178">
        <v>15</v>
      </c>
    </row>
    <row r="11" spans="2:12" ht="15.75">
      <c r="B11" s="173"/>
      <c r="C11" s="173"/>
      <c r="D11" s="173"/>
      <c r="E11" s="173"/>
      <c r="F11" s="177" t="s">
        <v>60</v>
      </c>
      <c r="G11" s="178">
        <v>10</v>
      </c>
      <c r="H11" s="179">
        <v>5.0199999999999996</v>
      </c>
      <c r="I11" s="178">
        <v>174</v>
      </c>
      <c r="J11" s="178">
        <v>6</v>
      </c>
      <c r="K11" s="178">
        <v>9.6999999999999993</v>
      </c>
      <c r="L11" s="178">
        <v>25</v>
      </c>
    </row>
    <row r="12" spans="2:12" ht="15.75">
      <c r="B12" s="173"/>
      <c r="C12" s="173"/>
      <c r="D12" s="173" t="s">
        <v>449</v>
      </c>
      <c r="E12" s="173"/>
      <c r="F12" s="177" t="s">
        <v>323</v>
      </c>
      <c r="G12" s="178">
        <v>170</v>
      </c>
      <c r="H12" s="179">
        <v>26.16</v>
      </c>
      <c r="I12" s="178">
        <v>49</v>
      </c>
      <c r="J12" s="178">
        <v>0.4</v>
      </c>
      <c r="K12" s="178">
        <v>10.6</v>
      </c>
      <c r="L12" s="178">
        <v>0.2</v>
      </c>
    </row>
    <row r="13" spans="2:12" ht="15.75">
      <c r="B13" s="173"/>
      <c r="C13" s="173"/>
      <c r="D13" s="173"/>
      <c r="E13" s="173"/>
      <c r="F13" s="177" t="s">
        <v>64</v>
      </c>
      <c r="G13" s="178">
        <v>120</v>
      </c>
      <c r="H13" s="179">
        <v>22.18</v>
      </c>
      <c r="I13" s="178">
        <v>33</v>
      </c>
      <c r="J13" s="178">
        <v>0.6</v>
      </c>
      <c r="K13" s="178">
        <v>7.5</v>
      </c>
      <c r="L13" s="178">
        <v>0.2</v>
      </c>
    </row>
    <row r="14" spans="2:12" ht="15.75">
      <c r="B14" s="173"/>
      <c r="C14" s="173"/>
      <c r="D14" s="173"/>
      <c r="E14" s="173"/>
      <c r="F14" s="177" t="s">
        <v>299</v>
      </c>
      <c r="G14" s="178">
        <v>100</v>
      </c>
      <c r="H14" s="179">
        <v>26.31</v>
      </c>
      <c r="I14" s="178">
        <v>67</v>
      </c>
      <c r="J14" s="178">
        <v>0.6</v>
      </c>
      <c r="K14" s="178">
        <v>17</v>
      </c>
      <c r="L14" s="178">
        <v>0.4</v>
      </c>
    </row>
    <row r="15" spans="2:12" ht="15.75">
      <c r="B15" s="173"/>
      <c r="C15" s="173"/>
      <c r="D15" s="173" t="s">
        <v>450</v>
      </c>
      <c r="E15" s="173"/>
      <c r="F15" s="177" t="s">
        <v>18</v>
      </c>
      <c r="G15" s="178">
        <v>28</v>
      </c>
      <c r="H15" s="179">
        <v>14.5</v>
      </c>
      <c r="I15" s="183">
        <v>445</v>
      </c>
      <c r="J15" s="184">
        <v>3.94</v>
      </c>
      <c r="K15" s="184">
        <v>18.3</v>
      </c>
      <c r="L15" s="184">
        <v>66.3</v>
      </c>
    </row>
    <row r="16" spans="2:12" ht="15.75">
      <c r="B16" s="173"/>
      <c r="C16" s="173"/>
      <c r="D16" s="173"/>
      <c r="E16" s="173"/>
      <c r="F16" s="177" t="s">
        <v>118</v>
      </c>
      <c r="G16" s="178">
        <v>902</v>
      </c>
      <c r="H16" s="179">
        <v>95</v>
      </c>
      <c r="I16" s="178">
        <v>549</v>
      </c>
      <c r="J16" s="178">
        <v>9.8000000000000007</v>
      </c>
      <c r="K16" s="178">
        <v>32.799999999999997</v>
      </c>
      <c r="L16" s="178">
        <v>64.8</v>
      </c>
    </row>
    <row r="17" spans="2:12">
      <c r="B17" s="169" t="s">
        <v>427</v>
      </c>
      <c r="C17" s="169"/>
      <c r="D17" s="170" t="s">
        <v>451</v>
      </c>
      <c r="E17" s="170"/>
      <c r="F17" s="170"/>
      <c r="G17" s="180" t="s">
        <v>429</v>
      </c>
      <c r="H17" s="181"/>
      <c r="I17" s="180"/>
      <c r="J17" s="180"/>
      <c r="K17" s="180" t="s">
        <v>430</v>
      </c>
      <c r="L17" s="172" t="s">
        <v>454</v>
      </c>
    </row>
    <row r="18" spans="2:12">
      <c r="B18" s="173"/>
      <c r="C18" s="173"/>
      <c r="D18" s="173"/>
      <c r="E18" s="173"/>
      <c r="F18" s="173"/>
      <c r="G18" s="182"/>
      <c r="H18" s="182"/>
      <c r="I18" s="182"/>
      <c r="J18" s="182"/>
      <c r="K18" s="182"/>
      <c r="L18" s="182"/>
    </row>
    <row r="19" spans="2:12">
      <c r="B19" s="174" t="s">
        <v>431</v>
      </c>
      <c r="C19" s="174"/>
      <c r="D19" s="174" t="s">
        <v>432</v>
      </c>
      <c r="E19" s="174" t="s">
        <v>433</v>
      </c>
      <c r="F19" s="175" t="s">
        <v>434</v>
      </c>
      <c r="G19" s="182" t="s">
        <v>435</v>
      </c>
      <c r="H19" s="182" t="s">
        <v>436</v>
      </c>
      <c r="I19" s="182" t="s">
        <v>437</v>
      </c>
      <c r="J19" s="182" t="s">
        <v>438</v>
      </c>
      <c r="K19" s="182" t="s">
        <v>439</v>
      </c>
      <c r="L19" s="182" t="s">
        <v>440</v>
      </c>
    </row>
    <row r="20" spans="2:12" ht="15.75">
      <c r="B20" s="173" t="s">
        <v>77</v>
      </c>
      <c r="C20" s="173"/>
      <c r="D20" s="173" t="s">
        <v>441</v>
      </c>
      <c r="E20" s="173" t="s">
        <v>455</v>
      </c>
      <c r="F20" s="177" t="s">
        <v>365</v>
      </c>
      <c r="G20" s="178">
        <v>200</v>
      </c>
      <c r="H20" s="179">
        <v>20.87</v>
      </c>
      <c r="I20" s="177">
        <v>324</v>
      </c>
      <c r="J20" s="177">
        <v>14.6</v>
      </c>
      <c r="K20" s="177">
        <v>18</v>
      </c>
      <c r="L20" s="177">
        <v>50.4</v>
      </c>
    </row>
    <row r="21" spans="2:12" ht="15.75">
      <c r="B21" s="173"/>
      <c r="C21" s="173"/>
      <c r="D21" s="173" t="s">
        <v>444</v>
      </c>
      <c r="E21" s="173"/>
      <c r="F21" s="177" t="s">
        <v>140</v>
      </c>
      <c r="G21" s="178">
        <v>200</v>
      </c>
      <c r="H21" s="179">
        <v>8.1999999999999993</v>
      </c>
      <c r="I21" s="177">
        <v>82</v>
      </c>
      <c r="J21" s="177">
        <v>1.4</v>
      </c>
      <c r="K21" s="177">
        <v>1.6</v>
      </c>
      <c r="L21" s="177">
        <v>16.2</v>
      </c>
    </row>
    <row r="22" spans="2:12" ht="15.75">
      <c r="B22" s="173"/>
      <c r="C22" s="173"/>
      <c r="D22" s="173" t="s">
        <v>34</v>
      </c>
      <c r="E22" s="173"/>
      <c r="F22" s="177" t="s">
        <v>446</v>
      </c>
      <c r="G22" s="178">
        <v>30</v>
      </c>
      <c r="H22" s="179">
        <v>2.25</v>
      </c>
      <c r="I22" s="177">
        <v>70</v>
      </c>
      <c r="J22" s="177">
        <v>2.2799999999999998</v>
      </c>
      <c r="K22" s="177">
        <v>0.24</v>
      </c>
      <c r="L22" s="177">
        <v>1.76</v>
      </c>
    </row>
    <row r="23" spans="2:12" ht="15.75">
      <c r="B23" s="173"/>
      <c r="C23" s="173"/>
      <c r="D23" s="173"/>
      <c r="E23" s="173"/>
      <c r="F23" s="177" t="s">
        <v>121</v>
      </c>
      <c r="G23" s="178"/>
      <c r="H23" s="179">
        <v>5</v>
      </c>
      <c r="I23" s="178">
        <v>153</v>
      </c>
      <c r="J23" s="178">
        <v>2.4</v>
      </c>
      <c r="K23" s="178">
        <v>9.1999999999999993</v>
      </c>
      <c r="L23" s="178">
        <v>15</v>
      </c>
    </row>
    <row r="24" spans="2:12" ht="15.75">
      <c r="B24" s="173"/>
      <c r="C24" s="173"/>
      <c r="D24" s="173"/>
      <c r="E24" s="173"/>
      <c r="F24" s="177" t="s">
        <v>60</v>
      </c>
      <c r="G24" s="178"/>
      <c r="H24" s="179">
        <v>3.5</v>
      </c>
      <c r="I24" s="178">
        <v>174</v>
      </c>
      <c r="J24" s="178">
        <v>6</v>
      </c>
      <c r="K24" s="178">
        <v>9.6999999999999993</v>
      </c>
      <c r="L24" s="178">
        <v>25</v>
      </c>
    </row>
    <row r="25" spans="2:12" ht="15.75">
      <c r="B25" s="5"/>
      <c r="C25" s="5"/>
      <c r="D25" s="5" t="s">
        <v>447</v>
      </c>
      <c r="E25" s="5"/>
      <c r="F25" s="177" t="s">
        <v>131</v>
      </c>
      <c r="G25" s="5"/>
      <c r="H25" s="5">
        <v>5.18</v>
      </c>
      <c r="I25" s="177">
        <v>108</v>
      </c>
      <c r="J25" s="177">
        <v>1.4</v>
      </c>
      <c r="K25" s="177">
        <v>2.6</v>
      </c>
      <c r="L25" s="177">
        <v>7.2</v>
      </c>
    </row>
    <row r="26" spans="2:12">
      <c r="G26" t="s">
        <v>456</v>
      </c>
    </row>
    <row r="27" spans="2:12" ht="15.75">
      <c r="F27" s="185" t="s">
        <v>457</v>
      </c>
      <c r="G27" t="s">
        <v>458</v>
      </c>
      <c r="I27" t="s">
        <v>377</v>
      </c>
    </row>
    <row r="28" spans="2:12">
      <c r="C28" s="53" t="s">
        <v>459</v>
      </c>
    </row>
    <row r="29" spans="2:12">
      <c r="B29" s="169" t="s">
        <v>427</v>
      </c>
      <c r="C29" s="169"/>
      <c r="D29" s="170" t="s">
        <v>428</v>
      </c>
      <c r="E29" s="170"/>
      <c r="F29" s="170"/>
      <c r="G29" s="169" t="s">
        <v>429</v>
      </c>
      <c r="H29" s="171"/>
      <c r="I29" s="169"/>
      <c r="J29" s="169"/>
      <c r="K29" s="169" t="s">
        <v>430</v>
      </c>
      <c r="L29" s="172" t="s">
        <v>459</v>
      </c>
    </row>
    <row r="30" spans="2:12">
      <c r="B30" s="173"/>
      <c r="C30" s="173"/>
      <c r="D30" s="173"/>
      <c r="E30" s="173"/>
      <c r="F30" s="173"/>
      <c r="G30" s="173"/>
      <c r="H30" s="173"/>
      <c r="I30" s="173"/>
      <c r="J30" s="173"/>
      <c r="K30" s="173"/>
      <c r="L30" s="173"/>
    </row>
    <row r="31" spans="2:12">
      <c r="B31" s="174" t="s">
        <v>431</v>
      </c>
      <c r="C31" s="174"/>
      <c r="D31" s="174" t="s">
        <v>432</v>
      </c>
      <c r="E31" s="174" t="s">
        <v>433</v>
      </c>
      <c r="F31" s="175" t="s">
        <v>434</v>
      </c>
      <c r="G31" s="174" t="s">
        <v>435</v>
      </c>
      <c r="H31" s="174" t="s">
        <v>436</v>
      </c>
      <c r="I31" s="174" t="s">
        <v>437</v>
      </c>
      <c r="J31" s="174" t="s">
        <v>438</v>
      </c>
      <c r="K31" s="174" t="s">
        <v>439</v>
      </c>
      <c r="L31" s="174" t="s">
        <v>440</v>
      </c>
    </row>
    <row r="32" spans="2:12" ht="31.5">
      <c r="B32" s="173" t="s">
        <v>77</v>
      </c>
      <c r="C32" s="173"/>
      <c r="D32" s="173" t="s">
        <v>441</v>
      </c>
      <c r="E32" s="173" t="s">
        <v>460</v>
      </c>
      <c r="F32" s="177" t="s">
        <v>461</v>
      </c>
      <c r="G32" s="178">
        <v>200</v>
      </c>
      <c r="H32" s="179">
        <v>46.86</v>
      </c>
      <c r="I32" s="178">
        <v>442</v>
      </c>
      <c r="J32" s="178">
        <v>4.5999999999999996</v>
      </c>
      <c r="K32" s="178">
        <v>5.2</v>
      </c>
      <c r="L32" s="178">
        <v>7.2</v>
      </c>
    </row>
    <row r="33" spans="2:12" ht="31.5">
      <c r="B33" s="173"/>
      <c r="C33" s="173"/>
      <c r="D33" s="173" t="s">
        <v>447</v>
      </c>
      <c r="E33" s="173"/>
      <c r="F33" s="177" t="s">
        <v>462</v>
      </c>
      <c r="G33" s="178">
        <v>70</v>
      </c>
      <c r="H33" s="179">
        <v>10.88</v>
      </c>
      <c r="I33" s="177">
        <v>108</v>
      </c>
      <c r="J33" s="177">
        <v>1.4</v>
      </c>
      <c r="K33" s="177">
        <v>2.6</v>
      </c>
      <c r="L33" s="177">
        <v>7.2</v>
      </c>
    </row>
    <row r="34" spans="2:12" ht="15.75">
      <c r="B34" s="173"/>
      <c r="C34" s="173"/>
      <c r="D34" s="173" t="s">
        <v>444</v>
      </c>
      <c r="E34" s="173"/>
      <c r="F34" s="177" t="s">
        <v>112</v>
      </c>
      <c r="G34" s="178">
        <v>200</v>
      </c>
      <c r="H34" s="179">
        <v>5.67</v>
      </c>
      <c r="I34" s="178">
        <v>82</v>
      </c>
      <c r="J34" s="178">
        <v>1.4</v>
      </c>
      <c r="K34" s="178">
        <v>1.6</v>
      </c>
      <c r="L34" s="178">
        <v>16.2</v>
      </c>
    </row>
    <row r="35" spans="2:12" ht="15.75">
      <c r="B35" s="173"/>
      <c r="C35" s="173"/>
      <c r="D35" s="173" t="s">
        <v>34</v>
      </c>
      <c r="E35" s="173"/>
      <c r="F35" s="177" t="s">
        <v>446</v>
      </c>
      <c r="G35" s="178">
        <v>30</v>
      </c>
      <c r="H35" s="179">
        <v>1.82</v>
      </c>
      <c r="I35" s="178">
        <v>70</v>
      </c>
      <c r="J35" s="178">
        <v>2.2799999999999998</v>
      </c>
      <c r="K35" s="178">
        <v>0.24</v>
      </c>
      <c r="L35" s="178">
        <v>1.76</v>
      </c>
    </row>
    <row r="36" spans="2:12" ht="15.75">
      <c r="B36" s="173"/>
      <c r="C36" s="173"/>
      <c r="D36" s="173"/>
      <c r="E36" s="173"/>
      <c r="F36" s="177" t="s">
        <v>121</v>
      </c>
      <c r="G36" s="178">
        <v>10</v>
      </c>
      <c r="H36" s="179">
        <v>5.4</v>
      </c>
      <c r="I36" s="178">
        <v>153</v>
      </c>
      <c r="J36" s="178">
        <v>2.4</v>
      </c>
      <c r="K36" s="178">
        <v>9.1999999999999993</v>
      </c>
      <c r="L36" s="178">
        <v>15</v>
      </c>
    </row>
    <row r="37" spans="2:12" ht="15.75">
      <c r="B37" s="173"/>
      <c r="C37" s="173"/>
      <c r="D37" s="173" t="s">
        <v>449</v>
      </c>
      <c r="E37" s="173"/>
      <c r="F37" s="177" t="s">
        <v>288</v>
      </c>
      <c r="G37" s="178">
        <v>400</v>
      </c>
      <c r="H37" s="179">
        <v>167.62</v>
      </c>
      <c r="I37" s="178">
        <v>67</v>
      </c>
      <c r="J37" s="178">
        <v>0.5</v>
      </c>
      <c r="K37" s="178">
        <v>11.5</v>
      </c>
      <c r="L37" s="178">
        <v>0.2</v>
      </c>
    </row>
    <row r="38" spans="2:12">
      <c r="B38" s="169" t="s">
        <v>427</v>
      </c>
      <c r="C38" s="169"/>
      <c r="D38" s="170" t="s">
        <v>451</v>
      </c>
      <c r="E38" s="170"/>
      <c r="F38" s="170"/>
      <c r="G38" s="180" t="s">
        <v>429</v>
      </c>
      <c r="H38" s="181"/>
      <c r="I38" s="180"/>
      <c r="J38" s="180"/>
      <c r="K38" s="180" t="s">
        <v>430</v>
      </c>
      <c r="L38" s="172" t="s">
        <v>459</v>
      </c>
    </row>
    <row r="39" spans="2:12">
      <c r="B39" s="173"/>
      <c r="C39" s="173"/>
      <c r="D39" s="173"/>
      <c r="E39" s="173"/>
      <c r="F39" s="173"/>
      <c r="G39" s="182"/>
      <c r="H39" s="182"/>
      <c r="I39" s="182"/>
      <c r="J39" s="182"/>
      <c r="K39" s="182"/>
      <c r="L39" s="182"/>
    </row>
    <row r="40" spans="2:12">
      <c r="B40" s="174" t="s">
        <v>431</v>
      </c>
      <c r="C40" s="174"/>
      <c r="D40" s="174" t="s">
        <v>432</v>
      </c>
      <c r="E40" s="174" t="s">
        <v>433</v>
      </c>
      <c r="F40" s="175" t="s">
        <v>434</v>
      </c>
      <c r="G40" s="182" t="s">
        <v>435</v>
      </c>
      <c r="H40" s="174" t="s">
        <v>436</v>
      </c>
      <c r="I40" s="182" t="s">
        <v>437</v>
      </c>
      <c r="J40" s="182" t="s">
        <v>438</v>
      </c>
      <c r="K40" s="182" t="s">
        <v>439</v>
      </c>
      <c r="L40" s="182" t="s">
        <v>440</v>
      </c>
    </row>
    <row r="41" spans="2:12" ht="31.5">
      <c r="B41" s="173" t="s">
        <v>77</v>
      </c>
      <c r="C41" s="173"/>
      <c r="D41" s="173" t="s">
        <v>441</v>
      </c>
      <c r="E41" s="173" t="s">
        <v>460</v>
      </c>
      <c r="F41" s="177" t="s">
        <v>461</v>
      </c>
      <c r="G41" s="178">
        <v>200</v>
      </c>
      <c r="H41" s="179">
        <v>34.44</v>
      </c>
      <c r="I41" s="177">
        <v>324</v>
      </c>
      <c r="J41" s="177">
        <v>14.6</v>
      </c>
      <c r="K41" s="177">
        <v>18</v>
      </c>
      <c r="L41" s="177">
        <v>50.4</v>
      </c>
    </row>
    <row r="42" spans="2:12" ht="15.75">
      <c r="B42" s="173"/>
      <c r="C42" s="173"/>
      <c r="D42" s="173" t="s">
        <v>444</v>
      </c>
      <c r="E42" s="173"/>
      <c r="F42" s="177" t="s">
        <v>112</v>
      </c>
      <c r="G42" s="178">
        <v>200</v>
      </c>
      <c r="H42" s="179">
        <v>4.5</v>
      </c>
      <c r="I42" s="177">
        <v>82</v>
      </c>
      <c r="J42" s="177">
        <v>1.4</v>
      </c>
      <c r="K42" s="177">
        <v>1.6</v>
      </c>
      <c r="L42" s="177">
        <v>16.2</v>
      </c>
    </row>
    <row r="43" spans="2:12" ht="15.75">
      <c r="B43" s="173"/>
      <c r="C43" s="173"/>
      <c r="D43" s="173" t="s">
        <v>34</v>
      </c>
      <c r="E43" s="173"/>
      <c r="F43" s="177" t="s">
        <v>446</v>
      </c>
      <c r="G43" s="178">
        <v>30</v>
      </c>
      <c r="H43" s="179">
        <v>2.2000000000000002</v>
      </c>
      <c r="I43" s="177">
        <v>70</v>
      </c>
      <c r="J43" s="177">
        <v>2.2799999999999998</v>
      </c>
      <c r="K43" s="177">
        <v>0.24</v>
      </c>
      <c r="L43" s="177">
        <v>1.76</v>
      </c>
    </row>
    <row r="44" spans="2:12" ht="15.75">
      <c r="B44" s="5"/>
      <c r="C44" s="5"/>
      <c r="D44" s="5" t="s">
        <v>447</v>
      </c>
      <c r="E44" s="5"/>
      <c r="F44" s="177" t="s">
        <v>463</v>
      </c>
      <c r="G44" s="5"/>
      <c r="H44" s="5">
        <v>3.86</v>
      </c>
      <c r="I44" s="177">
        <v>108</v>
      </c>
      <c r="J44" s="177">
        <v>1.4</v>
      </c>
      <c r="K44" s="177">
        <v>2.6</v>
      </c>
      <c r="L44" s="177">
        <v>7.2</v>
      </c>
    </row>
    <row r="45" spans="2:12">
      <c r="H45" s="68"/>
    </row>
    <row r="46" spans="2:12">
      <c r="G46" t="s">
        <v>456</v>
      </c>
    </row>
    <row r="47" spans="2:12" ht="15.75">
      <c r="F47" s="185" t="s">
        <v>457</v>
      </c>
      <c r="G47" t="s">
        <v>464</v>
      </c>
      <c r="I47" t="s">
        <v>377</v>
      </c>
    </row>
    <row r="48" spans="2:12">
      <c r="C48" s="53" t="s">
        <v>465</v>
      </c>
    </row>
    <row r="49" spans="2:12">
      <c r="B49" s="169" t="s">
        <v>427</v>
      </c>
      <c r="C49" s="169"/>
      <c r="D49" s="170" t="s">
        <v>428</v>
      </c>
      <c r="E49" s="170"/>
      <c r="F49" s="170"/>
      <c r="G49" s="169" t="s">
        <v>429</v>
      </c>
      <c r="H49" s="171"/>
      <c r="I49" s="169"/>
      <c r="J49" s="169"/>
      <c r="K49" s="169" t="s">
        <v>430</v>
      </c>
      <c r="L49" s="172" t="s">
        <v>465</v>
      </c>
    </row>
    <row r="50" spans="2:12">
      <c r="B50" s="173"/>
      <c r="C50" s="173"/>
      <c r="D50" s="173"/>
      <c r="E50" s="173"/>
      <c r="F50" s="173"/>
      <c r="G50" s="173"/>
      <c r="H50" s="173"/>
      <c r="I50" s="173"/>
      <c r="J50" s="173"/>
      <c r="K50" s="173"/>
      <c r="L50" s="173"/>
    </row>
    <row r="51" spans="2:12">
      <c r="B51" s="174" t="s">
        <v>431</v>
      </c>
      <c r="C51" s="174"/>
      <c r="D51" s="174" t="s">
        <v>432</v>
      </c>
      <c r="E51" s="174" t="s">
        <v>433</v>
      </c>
      <c r="F51" s="175" t="s">
        <v>434</v>
      </c>
      <c r="G51" s="174" t="s">
        <v>435</v>
      </c>
      <c r="H51" s="174" t="s">
        <v>436</v>
      </c>
      <c r="I51" s="174" t="s">
        <v>437</v>
      </c>
      <c r="J51" s="174" t="s">
        <v>438</v>
      </c>
      <c r="K51" s="174" t="s">
        <v>439</v>
      </c>
      <c r="L51" s="174" t="s">
        <v>440</v>
      </c>
    </row>
    <row r="52" spans="2:12" ht="15.75">
      <c r="B52" s="173" t="s">
        <v>77</v>
      </c>
      <c r="C52" s="173"/>
      <c r="D52" s="173" t="s">
        <v>441</v>
      </c>
      <c r="E52" s="173"/>
      <c r="F52" s="177" t="s">
        <v>306</v>
      </c>
      <c r="G52" s="178">
        <v>250</v>
      </c>
      <c r="H52" s="179">
        <v>55.02</v>
      </c>
      <c r="I52" s="178">
        <v>442</v>
      </c>
      <c r="J52" s="178">
        <v>4.5999999999999996</v>
      </c>
      <c r="K52" s="178">
        <v>5.2</v>
      </c>
      <c r="L52" s="178">
        <v>7.2</v>
      </c>
    </row>
    <row r="53" spans="2:12" ht="31.5">
      <c r="B53" s="173"/>
      <c r="C53" s="173"/>
      <c r="D53" s="173" t="s">
        <v>447</v>
      </c>
      <c r="E53" s="173"/>
      <c r="F53" s="177" t="s">
        <v>466</v>
      </c>
      <c r="G53" s="178">
        <v>70</v>
      </c>
      <c r="H53" s="179">
        <v>2.2999999999999998</v>
      </c>
      <c r="I53" s="177">
        <v>108</v>
      </c>
      <c r="J53" s="177">
        <v>1.4</v>
      </c>
      <c r="K53" s="177">
        <v>2.6</v>
      </c>
      <c r="L53" s="177">
        <v>7.2</v>
      </c>
    </row>
    <row r="54" spans="2:12" ht="15.75">
      <c r="B54" s="173"/>
      <c r="C54" s="173"/>
      <c r="D54" s="173" t="s">
        <v>444</v>
      </c>
      <c r="E54" s="173"/>
      <c r="F54" s="177" t="s">
        <v>54</v>
      </c>
      <c r="G54" s="178">
        <v>200</v>
      </c>
      <c r="H54" s="179">
        <v>27.98</v>
      </c>
      <c r="I54" s="178">
        <v>82</v>
      </c>
      <c r="J54" s="178">
        <v>1.4</v>
      </c>
      <c r="K54" s="178">
        <v>1.6</v>
      </c>
      <c r="L54" s="178">
        <v>16.2</v>
      </c>
    </row>
    <row r="55" spans="2:12" ht="15.75">
      <c r="B55" s="173"/>
      <c r="C55" s="173"/>
      <c r="D55" s="173" t="s">
        <v>34</v>
      </c>
      <c r="E55" s="173"/>
      <c r="F55" s="177" t="s">
        <v>446</v>
      </c>
      <c r="G55" s="178">
        <v>30</v>
      </c>
      <c r="H55" s="179">
        <v>1.82</v>
      </c>
      <c r="I55" s="178">
        <v>70</v>
      </c>
      <c r="J55" s="178">
        <v>2.2799999999999998</v>
      </c>
      <c r="K55" s="178">
        <v>0.24</v>
      </c>
      <c r="L55" s="178">
        <v>1.76</v>
      </c>
    </row>
    <row r="56" spans="2:12" ht="15.75">
      <c r="B56" s="173"/>
      <c r="C56" s="173"/>
      <c r="D56" s="173"/>
      <c r="E56" s="173"/>
      <c r="F56" s="177" t="s">
        <v>121</v>
      </c>
      <c r="G56" s="178">
        <v>10</v>
      </c>
      <c r="H56" s="179">
        <v>5.4</v>
      </c>
      <c r="I56" s="178">
        <v>153</v>
      </c>
      <c r="J56" s="178">
        <v>2.4</v>
      </c>
      <c r="K56" s="178">
        <v>9.1999999999999993</v>
      </c>
      <c r="L56" s="178">
        <v>15</v>
      </c>
    </row>
    <row r="57" spans="2:12" ht="15.75">
      <c r="B57" s="173"/>
      <c r="C57" s="173"/>
      <c r="D57" s="173" t="s">
        <v>449</v>
      </c>
      <c r="E57" s="173"/>
      <c r="F57" s="177" t="s">
        <v>61</v>
      </c>
      <c r="G57" s="178">
        <v>170</v>
      </c>
      <c r="H57" s="179">
        <v>55.31</v>
      </c>
      <c r="I57" s="178">
        <v>36</v>
      </c>
      <c r="J57" s="178">
        <v>0.9</v>
      </c>
      <c r="K57" s="178">
        <v>10.6</v>
      </c>
      <c r="L57" s="178">
        <v>0.2</v>
      </c>
    </row>
    <row r="58" spans="2:12" ht="15.75">
      <c r="B58" s="173"/>
      <c r="C58" s="173"/>
      <c r="D58" s="173"/>
      <c r="E58" s="173"/>
      <c r="F58" s="177" t="s">
        <v>106</v>
      </c>
      <c r="G58" s="178">
        <v>210</v>
      </c>
      <c r="H58" s="179">
        <v>37.85</v>
      </c>
      <c r="I58" s="178"/>
      <c r="J58" s="178"/>
      <c r="K58" s="178"/>
      <c r="L58" s="178"/>
    </row>
    <row r="59" spans="2:12" ht="15.75">
      <c r="B59" s="173"/>
      <c r="C59" s="173"/>
      <c r="D59" s="173" t="s">
        <v>450</v>
      </c>
      <c r="E59" s="173"/>
      <c r="F59" s="177" t="s">
        <v>206</v>
      </c>
      <c r="G59" s="178">
        <v>170</v>
      </c>
      <c r="H59" s="179">
        <v>52.57</v>
      </c>
      <c r="I59" s="178">
        <v>297</v>
      </c>
      <c r="J59" s="178">
        <v>7.7</v>
      </c>
      <c r="K59" s="178">
        <v>4.3</v>
      </c>
      <c r="L59" s="178">
        <v>5.8</v>
      </c>
    </row>
    <row r="60" spans="2:12">
      <c r="B60" s="169" t="s">
        <v>427</v>
      </c>
      <c r="C60" s="169"/>
      <c r="D60" s="170" t="s">
        <v>451</v>
      </c>
      <c r="E60" s="170"/>
      <c r="F60" s="170"/>
      <c r="G60" s="180" t="s">
        <v>429</v>
      </c>
      <c r="H60" s="181"/>
      <c r="I60" s="180"/>
      <c r="J60" s="180"/>
      <c r="K60" s="180" t="s">
        <v>430</v>
      </c>
      <c r="L60" s="172" t="s">
        <v>465</v>
      </c>
    </row>
    <row r="61" spans="2:12">
      <c r="B61" s="173"/>
      <c r="C61" s="173"/>
      <c r="D61" s="173"/>
      <c r="E61" s="173"/>
      <c r="F61" s="173"/>
      <c r="G61" s="182"/>
      <c r="H61" s="182"/>
      <c r="I61" s="182"/>
      <c r="J61" s="182"/>
      <c r="K61" s="182"/>
      <c r="L61" s="182"/>
    </row>
    <row r="62" spans="2:12">
      <c r="B62" s="174" t="s">
        <v>431</v>
      </c>
      <c r="C62" s="174"/>
      <c r="D62" s="174" t="s">
        <v>432</v>
      </c>
      <c r="E62" s="174" t="s">
        <v>433</v>
      </c>
      <c r="F62" s="175" t="s">
        <v>434</v>
      </c>
      <c r="G62" s="182" t="s">
        <v>435</v>
      </c>
      <c r="H62" s="174" t="s">
        <v>436</v>
      </c>
      <c r="I62" s="182" t="s">
        <v>437</v>
      </c>
      <c r="J62" s="182" t="s">
        <v>438</v>
      </c>
      <c r="K62" s="182" t="s">
        <v>439</v>
      </c>
      <c r="L62" s="182" t="s">
        <v>440</v>
      </c>
    </row>
    <row r="63" spans="2:12" ht="15.75">
      <c r="B63" s="173" t="s">
        <v>77</v>
      </c>
      <c r="C63" s="173"/>
      <c r="D63" s="173" t="s">
        <v>441</v>
      </c>
      <c r="E63" s="173"/>
      <c r="F63" s="177" t="s">
        <v>306</v>
      </c>
      <c r="G63" s="178">
        <v>200</v>
      </c>
      <c r="H63" s="179">
        <v>41.18</v>
      </c>
      <c r="I63" s="177">
        <v>324</v>
      </c>
      <c r="J63" s="177">
        <v>14.6</v>
      </c>
      <c r="K63" s="177">
        <v>18</v>
      </c>
      <c r="L63" s="177">
        <v>50.4</v>
      </c>
    </row>
    <row r="64" spans="2:12" ht="15.75">
      <c r="B64" s="173"/>
      <c r="C64" s="173"/>
      <c r="D64" s="173" t="s">
        <v>444</v>
      </c>
      <c r="E64" s="173"/>
      <c r="F64" s="177" t="s">
        <v>117</v>
      </c>
      <c r="G64" s="178">
        <v>200</v>
      </c>
      <c r="H64" s="179">
        <v>2</v>
      </c>
      <c r="I64" s="177">
        <v>82</v>
      </c>
      <c r="J64" s="177">
        <v>1.4</v>
      </c>
      <c r="K64" s="177">
        <v>1.6</v>
      </c>
      <c r="L64" s="177">
        <v>16.2</v>
      </c>
    </row>
    <row r="65" spans="2:12" ht="15.75">
      <c r="B65" s="173"/>
      <c r="C65" s="173"/>
      <c r="D65" s="173" t="s">
        <v>34</v>
      </c>
      <c r="E65" s="173"/>
      <c r="F65" s="177" t="s">
        <v>446</v>
      </c>
      <c r="G65" s="178">
        <v>30</v>
      </c>
      <c r="H65" s="179">
        <v>1.82</v>
      </c>
      <c r="I65" s="177">
        <v>70</v>
      </c>
      <c r="J65" s="177">
        <v>2.2799999999999998</v>
      </c>
      <c r="K65" s="177">
        <v>0.24</v>
      </c>
      <c r="L65" s="177">
        <v>1.76</v>
      </c>
    </row>
    <row r="66" spans="2:12">
      <c r="H66" s="68"/>
    </row>
    <row r="67" spans="2:12">
      <c r="G67" t="s">
        <v>456</v>
      </c>
    </row>
    <row r="68" spans="2:12" ht="15.75">
      <c r="F68" s="185" t="s">
        <v>457</v>
      </c>
      <c r="G68" t="s">
        <v>464</v>
      </c>
      <c r="I68" t="s">
        <v>377</v>
      </c>
    </row>
    <row r="69" spans="2:12">
      <c r="C69" s="53" t="s">
        <v>467</v>
      </c>
    </row>
    <row r="70" spans="2:12">
      <c r="B70" s="169" t="s">
        <v>427</v>
      </c>
      <c r="C70" s="169"/>
      <c r="D70" s="170" t="s">
        <v>428</v>
      </c>
      <c r="E70" s="170"/>
      <c r="F70" s="170"/>
      <c r="G70" s="169" t="s">
        <v>429</v>
      </c>
      <c r="H70" s="171"/>
      <c r="I70" s="169"/>
      <c r="J70" s="169"/>
      <c r="K70" s="169" t="s">
        <v>430</v>
      </c>
      <c r="L70" s="172" t="s">
        <v>467</v>
      </c>
    </row>
    <row r="71" spans="2:12">
      <c r="B71" s="173"/>
      <c r="C71" s="173"/>
      <c r="D71" s="173"/>
      <c r="E71" s="173"/>
      <c r="F71" s="173"/>
      <c r="G71" s="173"/>
      <c r="H71" s="173"/>
      <c r="I71" s="173"/>
      <c r="J71" s="173"/>
      <c r="K71" s="173"/>
      <c r="L71" s="173"/>
    </row>
    <row r="72" spans="2:12">
      <c r="B72" s="174" t="s">
        <v>431</v>
      </c>
      <c r="C72" s="174"/>
      <c r="D72" s="174" t="s">
        <v>432</v>
      </c>
      <c r="E72" s="174" t="s">
        <v>433</v>
      </c>
      <c r="F72" s="175" t="s">
        <v>434</v>
      </c>
      <c r="G72" s="174" t="s">
        <v>435</v>
      </c>
      <c r="H72" s="174" t="s">
        <v>436</v>
      </c>
      <c r="I72" s="174" t="s">
        <v>437</v>
      </c>
      <c r="J72" s="174" t="s">
        <v>438</v>
      </c>
      <c r="K72" s="174" t="s">
        <v>439</v>
      </c>
      <c r="L72" s="174" t="s">
        <v>440</v>
      </c>
    </row>
    <row r="73" spans="2:12" ht="31.5">
      <c r="B73" s="173" t="s">
        <v>77</v>
      </c>
      <c r="C73" s="173"/>
      <c r="D73" s="173" t="s">
        <v>441</v>
      </c>
      <c r="E73" s="173" t="s">
        <v>468</v>
      </c>
      <c r="F73" s="177" t="s">
        <v>469</v>
      </c>
      <c r="G73" s="178">
        <v>200</v>
      </c>
      <c r="H73" s="179">
        <v>40.32</v>
      </c>
      <c r="I73" s="178">
        <v>442</v>
      </c>
      <c r="J73" s="178">
        <v>4.5999999999999996</v>
      </c>
      <c r="K73" s="178">
        <v>5.2</v>
      </c>
      <c r="L73" s="178">
        <v>7.2</v>
      </c>
    </row>
    <row r="74" spans="2:12" ht="31.5">
      <c r="B74" s="173"/>
      <c r="C74" s="173"/>
      <c r="D74" s="173" t="s">
        <v>447</v>
      </c>
      <c r="E74" s="173"/>
      <c r="F74" s="177" t="s">
        <v>383</v>
      </c>
      <c r="G74" s="178">
        <v>70</v>
      </c>
      <c r="H74" s="179">
        <v>7.17</v>
      </c>
      <c r="I74" s="177">
        <v>108</v>
      </c>
      <c r="J74" s="177">
        <v>1.4</v>
      </c>
      <c r="K74" s="177">
        <v>2.6</v>
      </c>
      <c r="L74" s="177">
        <v>7.2</v>
      </c>
    </row>
    <row r="75" spans="2:12" ht="15.75">
      <c r="B75" s="173"/>
      <c r="C75" s="173"/>
      <c r="D75" s="173" t="s">
        <v>444</v>
      </c>
      <c r="E75" s="173"/>
      <c r="F75" s="177" t="s">
        <v>140</v>
      </c>
      <c r="G75" s="178">
        <v>200</v>
      </c>
      <c r="H75" s="179">
        <v>8</v>
      </c>
      <c r="I75" s="178">
        <v>82</v>
      </c>
      <c r="J75" s="178">
        <v>1.4</v>
      </c>
      <c r="K75" s="178">
        <v>1.6</v>
      </c>
      <c r="L75" s="178">
        <v>16.2</v>
      </c>
    </row>
    <row r="76" spans="2:12" ht="15.75">
      <c r="B76" s="173"/>
      <c r="C76" s="173"/>
      <c r="D76" s="173" t="s">
        <v>34</v>
      </c>
      <c r="E76" s="173"/>
      <c r="F76" s="177" t="s">
        <v>446</v>
      </c>
      <c r="G76" s="178">
        <v>30</v>
      </c>
      <c r="H76" s="179">
        <v>1.82</v>
      </c>
      <c r="I76" s="178">
        <v>70</v>
      </c>
      <c r="J76" s="178">
        <v>2.2799999999999998</v>
      </c>
      <c r="K76" s="178">
        <v>0.24</v>
      </c>
      <c r="L76" s="178">
        <v>1.76</v>
      </c>
    </row>
    <row r="77" spans="2:12" ht="15.75">
      <c r="B77" s="173"/>
      <c r="C77" s="173"/>
      <c r="D77" s="173"/>
      <c r="E77" s="173"/>
      <c r="F77" s="177" t="s">
        <v>121</v>
      </c>
      <c r="G77" s="178">
        <v>10</v>
      </c>
      <c r="H77" s="179">
        <v>5.33</v>
      </c>
      <c r="I77" s="178">
        <v>153</v>
      </c>
      <c r="J77" s="178">
        <v>2.4</v>
      </c>
      <c r="K77" s="178">
        <v>9.1999999999999993</v>
      </c>
      <c r="L77" s="178">
        <v>15</v>
      </c>
    </row>
    <row r="78" spans="2:12" ht="15.75">
      <c r="B78" s="173"/>
      <c r="C78" s="173"/>
      <c r="D78" s="173"/>
      <c r="E78" s="173"/>
      <c r="F78" s="177" t="s">
        <v>60</v>
      </c>
      <c r="G78" s="178">
        <v>10</v>
      </c>
      <c r="H78" s="179">
        <v>5.4</v>
      </c>
      <c r="I78" s="178">
        <v>174</v>
      </c>
      <c r="J78" s="178">
        <v>6</v>
      </c>
      <c r="K78" s="178">
        <v>9.6999999999999993</v>
      </c>
      <c r="L78" s="178">
        <v>25</v>
      </c>
    </row>
    <row r="79" spans="2:12" ht="15.75">
      <c r="B79" s="173"/>
      <c r="C79" s="173"/>
      <c r="D79" s="173" t="s">
        <v>449</v>
      </c>
      <c r="E79" s="173"/>
      <c r="F79" s="177" t="s">
        <v>61</v>
      </c>
      <c r="G79" s="178">
        <v>170</v>
      </c>
      <c r="H79" s="179">
        <v>46.98</v>
      </c>
      <c r="I79" s="178">
        <v>36</v>
      </c>
      <c r="J79" s="178">
        <v>0.9</v>
      </c>
      <c r="K79" s="178">
        <v>10.6</v>
      </c>
      <c r="L79" s="178">
        <v>9.5</v>
      </c>
    </row>
    <row r="80" spans="2:12" ht="15.75">
      <c r="B80" s="173"/>
      <c r="C80" s="173"/>
      <c r="D80" s="173"/>
      <c r="E80" s="173"/>
      <c r="F80" s="177" t="s">
        <v>213</v>
      </c>
      <c r="G80" s="178">
        <v>210</v>
      </c>
      <c r="H80" s="179">
        <v>46.32</v>
      </c>
      <c r="I80" s="178">
        <v>42</v>
      </c>
      <c r="J80" s="178">
        <v>0.4</v>
      </c>
      <c r="K80" s="178">
        <v>10.9</v>
      </c>
      <c r="L80" s="178">
        <v>0.3</v>
      </c>
    </row>
    <row r="81" spans="2:12" ht="15.75">
      <c r="B81" s="173"/>
      <c r="C81" s="173"/>
      <c r="D81" s="173"/>
      <c r="E81" s="173"/>
      <c r="F81" s="177" t="s">
        <v>54</v>
      </c>
      <c r="G81" s="178">
        <v>90</v>
      </c>
      <c r="H81" s="179">
        <v>29.81</v>
      </c>
      <c r="I81" s="183">
        <v>70</v>
      </c>
      <c r="J81" s="184">
        <v>4</v>
      </c>
      <c r="K81" s="184">
        <v>0.9</v>
      </c>
      <c r="L81" s="184">
        <v>11</v>
      </c>
    </row>
    <row r="82" spans="2:12" ht="15.75">
      <c r="B82" s="173"/>
      <c r="C82" s="173"/>
      <c r="D82" s="173" t="s">
        <v>450</v>
      </c>
      <c r="E82" s="173"/>
      <c r="F82" s="177" t="s">
        <v>206</v>
      </c>
      <c r="G82" s="178">
        <v>50</v>
      </c>
      <c r="H82" s="179">
        <v>47.1</v>
      </c>
      <c r="I82" s="178">
        <v>297</v>
      </c>
      <c r="J82" s="178">
        <v>7.7</v>
      </c>
      <c r="K82" s="178">
        <v>4.3</v>
      </c>
      <c r="L82" s="178">
        <v>5.8</v>
      </c>
    </row>
    <row r="83" spans="2:12">
      <c r="B83" s="169" t="s">
        <v>427</v>
      </c>
      <c r="C83" s="169"/>
      <c r="D83" s="170" t="s">
        <v>451</v>
      </c>
      <c r="E83" s="170"/>
      <c r="F83" s="170"/>
      <c r="G83" s="180" t="s">
        <v>429</v>
      </c>
      <c r="H83" s="181"/>
      <c r="I83" s="180"/>
      <c r="J83" s="180"/>
      <c r="K83" s="180" t="s">
        <v>430</v>
      </c>
      <c r="L83" s="172" t="s">
        <v>467</v>
      </c>
    </row>
    <row r="84" spans="2:12">
      <c r="B84" s="173"/>
      <c r="C84" s="173"/>
      <c r="D84" s="173"/>
      <c r="E84" s="173"/>
      <c r="F84" s="173"/>
      <c r="G84" s="182"/>
      <c r="H84" s="182"/>
      <c r="I84" s="182"/>
      <c r="J84" s="182"/>
      <c r="K84" s="182"/>
      <c r="L84" s="182"/>
    </row>
    <row r="85" spans="2:12">
      <c r="B85" s="174" t="s">
        <v>431</v>
      </c>
      <c r="C85" s="174"/>
      <c r="D85" s="174" t="s">
        <v>432</v>
      </c>
      <c r="E85" s="174" t="s">
        <v>433</v>
      </c>
      <c r="F85" s="175" t="s">
        <v>434</v>
      </c>
      <c r="G85" s="182" t="s">
        <v>435</v>
      </c>
      <c r="H85" s="174" t="s">
        <v>436</v>
      </c>
      <c r="I85" s="182" t="s">
        <v>437</v>
      </c>
      <c r="J85" s="182" t="s">
        <v>438</v>
      </c>
      <c r="K85" s="182" t="s">
        <v>439</v>
      </c>
      <c r="L85" s="182" t="s">
        <v>440</v>
      </c>
    </row>
    <row r="86" spans="2:12" ht="31.5">
      <c r="B86" s="173" t="s">
        <v>77</v>
      </c>
      <c r="C86" s="173"/>
      <c r="D86" s="173" t="s">
        <v>441</v>
      </c>
      <c r="E86" s="173" t="s">
        <v>468</v>
      </c>
      <c r="F86" s="177" t="s">
        <v>469</v>
      </c>
      <c r="G86" s="178">
        <v>200</v>
      </c>
      <c r="H86" s="179">
        <v>37.409999999999997</v>
      </c>
      <c r="I86" s="177">
        <v>324</v>
      </c>
      <c r="J86" s="177">
        <v>14.6</v>
      </c>
      <c r="K86" s="177">
        <v>18</v>
      </c>
      <c r="L86" s="177">
        <v>50.4</v>
      </c>
    </row>
    <row r="87" spans="2:12" ht="15.75">
      <c r="B87" s="173"/>
      <c r="C87" s="173"/>
      <c r="D87" s="173" t="s">
        <v>444</v>
      </c>
      <c r="E87" s="173"/>
      <c r="F87" s="177" t="s">
        <v>140</v>
      </c>
      <c r="G87" s="178">
        <v>200</v>
      </c>
      <c r="H87" s="179">
        <v>5.77</v>
      </c>
      <c r="I87" s="177">
        <v>82</v>
      </c>
      <c r="J87" s="177">
        <v>1.4</v>
      </c>
      <c r="K87" s="177">
        <v>1.6</v>
      </c>
      <c r="L87" s="177">
        <v>16.2</v>
      </c>
    </row>
    <row r="88" spans="2:12" ht="15.75">
      <c r="B88" s="173"/>
      <c r="C88" s="173"/>
      <c r="D88" s="173" t="s">
        <v>34</v>
      </c>
      <c r="E88" s="173"/>
      <c r="F88" s="177" t="s">
        <v>446</v>
      </c>
      <c r="G88" s="178">
        <v>30</v>
      </c>
      <c r="H88" s="179">
        <v>1.82</v>
      </c>
      <c r="I88" s="177">
        <v>70</v>
      </c>
      <c r="J88" s="177">
        <v>2.2799999999999998</v>
      </c>
      <c r="K88" s="177">
        <v>0.24</v>
      </c>
      <c r="L88" s="177">
        <v>1.76</v>
      </c>
    </row>
    <row r="90" spans="2:12">
      <c r="G90" t="s">
        <v>456</v>
      </c>
    </row>
    <row r="91" spans="2:12" ht="15.75">
      <c r="F91" s="185" t="s">
        <v>457</v>
      </c>
      <c r="G91" t="s">
        <v>464</v>
      </c>
      <c r="I91" t="s">
        <v>377</v>
      </c>
    </row>
    <row r="92" spans="2:12">
      <c r="C92" s="53" t="s">
        <v>470</v>
      </c>
    </row>
    <row r="93" spans="2:12">
      <c r="B93" s="169" t="s">
        <v>427</v>
      </c>
      <c r="C93" s="169"/>
      <c r="D93" s="170" t="s">
        <v>428</v>
      </c>
      <c r="E93" s="170"/>
      <c r="F93" s="170"/>
      <c r="G93" s="169" t="s">
        <v>429</v>
      </c>
      <c r="H93" s="171"/>
      <c r="I93" s="169"/>
      <c r="J93" s="169"/>
      <c r="K93" s="169" t="s">
        <v>430</v>
      </c>
      <c r="L93" s="172" t="s">
        <v>470</v>
      </c>
    </row>
    <row r="94" spans="2:12">
      <c r="B94" s="173"/>
      <c r="C94" s="173"/>
      <c r="D94" s="173"/>
      <c r="E94" s="173"/>
      <c r="F94" s="173"/>
      <c r="G94" s="173"/>
      <c r="H94" s="173"/>
      <c r="I94" s="173"/>
      <c r="J94" s="173"/>
      <c r="K94" s="173"/>
      <c r="L94" s="173"/>
    </row>
    <row r="95" spans="2:12">
      <c r="B95" s="174" t="s">
        <v>431</v>
      </c>
      <c r="C95" s="174"/>
      <c r="D95" s="174" t="s">
        <v>432</v>
      </c>
      <c r="E95" s="174" t="s">
        <v>433</v>
      </c>
      <c r="F95" s="175" t="s">
        <v>434</v>
      </c>
      <c r="G95" s="174" t="s">
        <v>435</v>
      </c>
      <c r="H95" s="174" t="s">
        <v>436</v>
      </c>
      <c r="I95" s="174" t="s">
        <v>437</v>
      </c>
      <c r="J95" s="174" t="s">
        <v>438</v>
      </c>
      <c r="K95" s="174" t="s">
        <v>439</v>
      </c>
      <c r="L95" s="174" t="s">
        <v>440</v>
      </c>
    </row>
    <row r="96" spans="2:12" ht="31.5">
      <c r="B96" s="173" t="s">
        <v>77</v>
      </c>
      <c r="C96" s="173"/>
      <c r="D96" s="173" t="s">
        <v>441</v>
      </c>
      <c r="E96" s="173" t="s">
        <v>471</v>
      </c>
      <c r="F96" s="177" t="s">
        <v>472</v>
      </c>
      <c r="G96" s="178">
        <v>200</v>
      </c>
      <c r="H96" s="179">
        <v>40</v>
      </c>
      <c r="I96" s="178">
        <v>442</v>
      </c>
      <c r="J96" s="178">
        <v>4.5999999999999996</v>
      </c>
      <c r="K96" s="178">
        <v>5.2</v>
      </c>
      <c r="L96" s="178">
        <v>7.2</v>
      </c>
    </row>
    <row r="97" spans="2:12" ht="15.75">
      <c r="B97" s="173"/>
      <c r="C97" s="173"/>
      <c r="D97" s="173" t="s">
        <v>444</v>
      </c>
      <c r="E97" s="173"/>
      <c r="F97" s="177" t="s">
        <v>117</v>
      </c>
      <c r="G97" s="178">
        <v>70</v>
      </c>
      <c r="H97" s="179">
        <v>1.52</v>
      </c>
      <c r="I97" s="177">
        <v>108</v>
      </c>
      <c r="J97" s="177">
        <v>1.4</v>
      </c>
      <c r="K97" s="177">
        <v>2.6</v>
      </c>
      <c r="L97" s="177">
        <v>7.2</v>
      </c>
    </row>
    <row r="98" spans="2:12" ht="15.75">
      <c r="B98" s="173"/>
      <c r="C98" s="173"/>
      <c r="D98" s="173" t="s">
        <v>34</v>
      </c>
      <c r="E98" s="173"/>
      <c r="F98" s="177" t="s">
        <v>446</v>
      </c>
      <c r="G98" s="178">
        <v>30</v>
      </c>
      <c r="H98" s="179">
        <v>1.82</v>
      </c>
      <c r="I98" s="178">
        <v>82</v>
      </c>
      <c r="J98" s="178">
        <v>1.4</v>
      </c>
      <c r="K98" s="178">
        <v>1.6</v>
      </c>
      <c r="L98" s="178">
        <v>16.2</v>
      </c>
    </row>
    <row r="99" spans="2:12" ht="15.75">
      <c r="B99" s="173"/>
      <c r="C99" s="173"/>
      <c r="D99" s="173"/>
      <c r="E99" s="173"/>
      <c r="F99" s="177" t="s">
        <v>60</v>
      </c>
      <c r="G99" s="178">
        <v>10</v>
      </c>
      <c r="H99" s="179">
        <v>5.39</v>
      </c>
      <c r="I99" s="178">
        <v>153</v>
      </c>
      <c r="J99" s="178">
        <v>2.4</v>
      </c>
      <c r="K99" s="178">
        <v>9.1999999999999993</v>
      </c>
      <c r="L99" s="178">
        <v>15</v>
      </c>
    </row>
    <row r="100" spans="2:12" ht="15.75">
      <c r="B100" s="173"/>
      <c r="C100" s="173"/>
      <c r="D100" s="173" t="s">
        <v>449</v>
      </c>
      <c r="E100" s="173"/>
      <c r="F100" s="177" t="s">
        <v>299</v>
      </c>
      <c r="G100" s="178">
        <v>100</v>
      </c>
      <c r="H100" s="179">
        <v>27.59</v>
      </c>
      <c r="I100" s="178">
        <v>67</v>
      </c>
      <c r="J100" s="178">
        <v>0.6</v>
      </c>
      <c r="K100" s="178">
        <v>17</v>
      </c>
      <c r="L100" s="178">
        <v>0.4</v>
      </c>
    </row>
    <row r="101" spans="2:12" ht="15.75">
      <c r="B101" s="173"/>
      <c r="C101" s="173"/>
      <c r="D101" s="173"/>
      <c r="E101" s="173"/>
      <c r="F101" s="177" t="s">
        <v>64</v>
      </c>
      <c r="G101" s="178">
        <v>120</v>
      </c>
      <c r="H101" s="179">
        <v>26.42</v>
      </c>
      <c r="I101" s="178">
        <v>33</v>
      </c>
      <c r="J101" s="178">
        <v>0.6</v>
      </c>
      <c r="K101" s="178">
        <v>7.5</v>
      </c>
      <c r="L101" s="178">
        <v>0.2</v>
      </c>
    </row>
    <row r="102" spans="2:12" ht="15.75">
      <c r="B102" s="173"/>
      <c r="C102" s="173"/>
      <c r="D102" s="173" t="s">
        <v>450</v>
      </c>
      <c r="E102" s="173"/>
      <c r="F102" s="177" t="s">
        <v>118</v>
      </c>
      <c r="G102" s="178">
        <v>90</v>
      </c>
      <c r="H102" s="179">
        <v>88.41</v>
      </c>
      <c r="I102" s="178">
        <v>549</v>
      </c>
      <c r="J102" s="178">
        <v>9.8000000000000007</v>
      </c>
      <c r="K102" s="178">
        <v>32.799999999999997</v>
      </c>
      <c r="L102" s="178">
        <v>64.8</v>
      </c>
    </row>
    <row r="103" spans="2:12" ht="15.75">
      <c r="B103" s="173"/>
      <c r="C103" s="173"/>
      <c r="D103" s="173"/>
      <c r="E103" s="173"/>
      <c r="F103" s="177" t="s">
        <v>206</v>
      </c>
      <c r="G103" s="178">
        <v>50</v>
      </c>
      <c r="H103" s="179">
        <v>47.1</v>
      </c>
      <c r="I103" s="178">
        <v>297</v>
      </c>
      <c r="J103" s="178">
        <v>7.7</v>
      </c>
      <c r="K103" s="178">
        <v>4.3</v>
      </c>
      <c r="L103" s="178">
        <v>5.8</v>
      </c>
    </row>
    <row r="104" spans="2:12">
      <c r="B104" s="169" t="s">
        <v>427</v>
      </c>
      <c r="C104" s="169"/>
      <c r="D104" s="170" t="s">
        <v>451</v>
      </c>
      <c r="E104" s="170"/>
      <c r="F104" s="173"/>
      <c r="G104" s="180" t="s">
        <v>429</v>
      </c>
      <c r="H104" s="181"/>
      <c r="I104" s="180"/>
      <c r="J104" s="180"/>
      <c r="K104" s="180" t="s">
        <v>430</v>
      </c>
      <c r="L104" s="172" t="s">
        <v>470</v>
      </c>
    </row>
    <row r="105" spans="2:12">
      <c r="B105" s="173"/>
      <c r="C105" s="173"/>
      <c r="D105" s="173"/>
      <c r="E105" s="173"/>
      <c r="F105" s="175" t="s">
        <v>434</v>
      </c>
      <c r="G105" s="182"/>
      <c r="H105" s="182"/>
      <c r="I105" s="182"/>
      <c r="J105" s="182"/>
      <c r="K105" s="182"/>
      <c r="L105" s="182"/>
    </row>
    <row r="106" spans="2:12">
      <c r="B106" s="174" t="s">
        <v>431</v>
      </c>
      <c r="C106" s="174"/>
      <c r="D106" s="174" t="s">
        <v>432</v>
      </c>
      <c r="E106" s="174" t="s">
        <v>433</v>
      </c>
      <c r="G106" s="182" t="s">
        <v>435</v>
      </c>
      <c r="H106" s="174" t="s">
        <v>436</v>
      </c>
      <c r="I106" s="182" t="s">
        <v>437</v>
      </c>
      <c r="J106" s="182" t="s">
        <v>438</v>
      </c>
      <c r="K106" s="182" t="s">
        <v>439</v>
      </c>
      <c r="L106" s="182" t="s">
        <v>440</v>
      </c>
    </row>
    <row r="107" spans="2:12" ht="31.5">
      <c r="B107" s="173" t="s">
        <v>77</v>
      </c>
      <c r="C107" s="173"/>
      <c r="D107" s="173" t="s">
        <v>441</v>
      </c>
      <c r="E107" s="173" t="s">
        <v>471</v>
      </c>
      <c r="F107" s="177" t="s">
        <v>472</v>
      </c>
      <c r="G107" s="178">
        <v>200</v>
      </c>
      <c r="H107" s="179">
        <v>38.28</v>
      </c>
      <c r="I107" s="177">
        <v>324</v>
      </c>
      <c r="J107" s="177">
        <v>14.6</v>
      </c>
      <c r="K107" s="177">
        <v>18</v>
      </c>
      <c r="L107" s="177">
        <v>50.4</v>
      </c>
    </row>
    <row r="108" spans="2:12" ht="15.75">
      <c r="B108" s="173"/>
      <c r="C108" s="173"/>
      <c r="D108" s="173" t="s">
        <v>444</v>
      </c>
      <c r="E108" s="173"/>
      <c r="F108" s="177" t="s">
        <v>117</v>
      </c>
      <c r="G108" s="178">
        <v>200</v>
      </c>
      <c r="H108" s="179">
        <v>1</v>
      </c>
      <c r="I108" s="177">
        <v>82</v>
      </c>
      <c r="J108" s="177">
        <v>1.4</v>
      </c>
      <c r="K108" s="177">
        <v>1.6</v>
      </c>
      <c r="L108" s="177">
        <v>16.2</v>
      </c>
    </row>
    <row r="109" spans="2:12" ht="15.75">
      <c r="B109" s="173"/>
      <c r="C109" s="173"/>
      <c r="D109" s="173" t="s">
        <v>34</v>
      </c>
      <c r="E109" s="173"/>
      <c r="F109" s="177" t="s">
        <v>446</v>
      </c>
      <c r="G109" s="178">
        <v>30</v>
      </c>
      <c r="H109" s="179">
        <v>2.12</v>
      </c>
      <c r="I109" s="177">
        <v>70</v>
      </c>
      <c r="J109" s="177">
        <v>2.2799999999999998</v>
      </c>
      <c r="K109" s="177">
        <v>0.24</v>
      </c>
      <c r="L109" s="177">
        <v>1.76</v>
      </c>
    </row>
    <row r="110" spans="2:12">
      <c r="B110" s="5"/>
      <c r="C110" s="5"/>
      <c r="D110" s="173" t="s">
        <v>447</v>
      </c>
      <c r="E110" s="5"/>
      <c r="F110" s="5" t="s">
        <v>177</v>
      </c>
      <c r="G110" s="5"/>
      <c r="H110" s="5">
        <v>3.6</v>
      </c>
      <c r="I110" s="5">
        <v>9.6999999999999993</v>
      </c>
      <c r="J110" s="5">
        <v>1.2</v>
      </c>
      <c r="K110" s="5">
        <v>7</v>
      </c>
      <c r="L110" s="5">
        <v>7.4</v>
      </c>
    </row>
    <row r="111" spans="2:12">
      <c r="H111" s="68"/>
    </row>
    <row r="112" spans="2:12">
      <c r="G112" t="s">
        <v>456</v>
      </c>
    </row>
    <row r="113" spans="2:12" ht="15.75">
      <c r="F113" s="185" t="s">
        <v>457</v>
      </c>
      <c r="G113" t="s">
        <v>464</v>
      </c>
      <c r="I113" t="s">
        <v>377</v>
      </c>
    </row>
    <row r="114" spans="2:12">
      <c r="C114" s="53" t="s">
        <v>473</v>
      </c>
    </row>
    <row r="115" spans="2:12">
      <c r="B115" s="169" t="s">
        <v>427</v>
      </c>
      <c r="C115" s="169"/>
      <c r="D115" s="170" t="s">
        <v>428</v>
      </c>
      <c r="E115" s="170"/>
      <c r="F115" s="170"/>
      <c r="G115" s="169" t="s">
        <v>429</v>
      </c>
      <c r="H115" s="171"/>
      <c r="I115" s="169"/>
      <c r="J115" s="169"/>
      <c r="K115" s="169" t="s">
        <v>430</v>
      </c>
      <c r="L115" s="172" t="s">
        <v>473</v>
      </c>
    </row>
    <row r="116" spans="2:12">
      <c r="B116" s="173"/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</row>
    <row r="117" spans="2:12">
      <c r="B117" s="174" t="s">
        <v>431</v>
      </c>
      <c r="C117" s="174"/>
      <c r="D117" s="174" t="s">
        <v>432</v>
      </c>
      <c r="E117" s="174" t="s">
        <v>433</v>
      </c>
      <c r="F117" s="175" t="s">
        <v>434</v>
      </c>
      <c r="G117" s="174" t="s">
        <v>435</v>
      </c>
      <c r="H117" s="174" t="s">
        <v>436</v>
      </c>
      <c r="I117" s="174" t="s">
        <v>437</v>
      </c>
      <c r="J117" s="174" t="s">
        <v>438</v>
      </c>
      <c r="K117" s="174" t="s">
        <v>439</v>
      </c>
      <c r="L117" s="174" t="s">
        <v>440</v>
      </c>
    </row>
    <row r="118" spans="2:12" ht="15.75">
      <c r="B118" s="173" t="s">
        <v>77</v>
      </c>
      <c r="C118" s="173"/>
      <c r="D118" s="173" t="s">
        <v>441</v>
      </c>
      <c r="E118" s="173">
        <v>197</v>
      </c>
      <c r="F118" s="177" t="s">
        <v>23</v>
      </c>
      <c r="G118" s="178">
        <v>250</v>
      </c>
      <c r="H118" s="179">
        <v>49.02</v>
      </c>
      <c r="I118" s="178">
        <v>442</v>
      </c>
      <c r="J118" s="178">
        <v>4.5999999999999996</v>
      </c>
      <c r="K118" s="178">
        <v>5.2</v>
      </c>
      <c r="L118" s="178">
        <v>7.2</v>
      </c>
    </row>
    <row r="119" spans="2:12" ht="15.75">
      <c r="B119" s="173"/>
      <c r="C119" s="173"/>
      <c r="D119" s="173" t="s">
        <v>444</v>
      </c>
      <c r="E119" s="173"/>
      <c r="F119" s="177" t="s">
        <v>474</v>
      </c>
      <c r="G119" s="178">
        <v>70</v>
      </c>
      <c r="H119" s="179">
        <v>1.85</v>
      </c>
      <c r="I119" s="177">
        <v>108</v>
      </c>
      <c r="J119" s="177">
        <v>1.4</v>
      </c>
      <c r="K119" s="177">
        <v>2.6</v>
      </c>
      <c r="L119" s="177">
        <v>7.2</v>
      </c>
    </row>
    <row r="120" spans="2:12" ht="15.75">
      <c r="B120" s="173"/>
      <c r="C120" s="173"/>
      <c r="D120" s="173" t="s">
        <v>34</v>
      </c>
      <c r="E120" s="173"/>
      <c r="F120" s="177" t="s">
        <v>446</v>
      </c>
      <c r="G120" s="178">
        <v>30</v>
      </c>
      <c r="H120" s="179">
        <v>1.82</v>
      </c>
      <c r="I120" s="178">
        <v>82</v>
      </c>
      <c r="J120" s="178">
        <v>1.4</v>
      </c>
      <c r="K120" s="178">
        <v>1.6</v>
      </c>
      <c r="L120" s="178">
        <v>16.2</v>
      </c>
    </row>
    <row r="121" spans="2:12" ht="15.75">
      <c r="B121" s="173"/>
      <c r="C121" s="173"/>
      <c r="D121" s="173"/>
      <c r="E121" s="173"/>
      <c r="F121" s="177" t="s">
        <v>121</v>
      </c>
      <c r="G121" s="178">
        <v>10</v>
      </c>
      <c r="H121" s="179">
        <v>5.4</v>
      </c>
      <c r="I121" s="178">
        <v>153</v>
      </c>
      <c r="J121" s="178">
        <v>2.4</v>
      </c>
      <c r="K121" s="178">
        <v>9.1999999999999993</v>
      </c>
      <c r="L121" s="178">
        <v>15</v>
      </c>
    </row>
    <row r="122" spans="2:12" ht="31.5">
      <c r="B122" s="173"/>
      <c r="C122" s="173"/>
      <c r="D122" s="173" t="s">
        <v>447</v>
      </c>
      <c r="E122" s="173"/>
      <c r="F122" s="177" t="s">
        <v>383</v>
      </c>
      <c r="G122" s="178">
        <v>70</v>
      </c>
      <c r="H122" s="179">
        <v>6.29</v>
      </c>
      <c r="I122" s="178">
        <v>16</v>
      </c>
      <c r="J122" s="178">
        <v>2.8</v>
      </c>
      <c r="K122" s="178">
        <v>0</v>
      </c>
      <c r="L122" s="178">
        <v>1.3</v>
      </c>
    </row>
    <row r="123" spans="2:12" ht="15.75">
      <c r="B123" s="173"/>
      <c r="C123" s="173"/>
      <c r="D123" s="173" t="s">
        <v>449</v>
      </c>
      <c r="E123" s="173"/>
      <c r="F123" s="177" t="s">
        <v>293</v>
      </c>
      <c r="G123" s="178">
        <v>400</v>
      </c>
      <c r="H123" s="179">
        <v>126.69</v>
      </c>
      <c r="I123" s="178">
        <v>52</v>
      </c>
      <c r="J123" s="178">
        <v>0.8</v>
      </c>
      <c r="K123" s="178">
        <v>11.3</v>
      </c>
      <c r="L123" s="178">
        <v>0.6</v>
      </c>
    </row>
    <row r="124" spans="2:12" ht="15.75">
      <c r="B124" s="173"/>
      <c r="C124" s="173"/>
      <c r="D124" s="173" t="s">
        <v>450</v>
      </c>
      <c r="E124" s="173"/>
      <c r="F124" s="177" t="s">
        <v>54</v>
      </c>
      <c r="G124" s="178">
        <v>90</v>
      </c>
      <c r="H124" s="179">
        <v>47.18</v>
      </c>
      <c r="I124" s="183">
        <v>70</v>
      </c>
      <c r="J124" s="184">
        <v>4</v>
      </c>
      <c r="K124" s="184">
        <v>0.9</v>
      </c>
      <c r="L124" s="184">
        <v>11</v>
      </c>
    </row>
    <row r="125" spans="2:12">
      <c r="B125" s="169" t="s">
        <v>427</v>
      </c>
      <c r="C125" s="169"/>
      <c r="D125" s="170" t="s">
        <v>451</v>
      </c>
      <c r="E125" s="170"/>
      <c r="F125" s="173"/>
      <c r="G125" s="180" t="s">
        <v>429</v>
      </c>
      <c r="H125" s="181"/>
      <c r="I125" s="180"/>
      <c r="J125" s="180"/>
      <c r="K125" s="180" t="s">
        <v>430</v>
      </c>
      <c r="L125" s="172" t="s">
        <v>473</v>
      </c>
    </row>
    <row r="126" spans="2:12">
      <c r="B126" s="173"/>
      <c r="C126" s="173"/>
      <c r="D126" s="173"/>
      <c r="E126" s="173"/>
      <c r="F126" s="175" t="s">
        <v>434</v>
      </c>
      <c r="G126" s="182"/>
      <c r="H126" s="182"/>
      <c r="I126" s="182"/>
      <c r="J126" s="182"/>
      <c r="K126" s="182"/>
      <c r="L126" s="182"/>
    </row>
    <row r="127" spans="2:12">
      <c r="B127" s="174" t="s">
        <v>431</v>
      </c>
      <c r="C127" s="174"/>
      <c r="D127" s="174" t="s">
        <v>432</v>
      </c>
      <c r="E127" s="174" t="s">
        <v>433</v>
      </c>
      <c r="G127" s="182" t="s">
        <v>435</v>
      </c>
      <c r="H127" s="174" t="s">
        <v>436</v>
      </c>
      <c r="I127" s="182" t="s">
        <v>437</v>
      </c>
      <c r="J127" s="182" t="s">
        <v>438</v>
      </c>
      <c r="K127" s="182" t="s">
        <v>439</v>
      </c>
      <c r="L127" s="182" t="s">
        <v>440</v>
      </c>
    </row>
    <row r="128" spans="2:12" ht="15.75">
      <c r="B128" s="173" t="s">
        <v>77</v>
      </c>
      <c r="C128" s="173"/>
      <c r="D128" s="173" t="s">
        <v>441</v>
      </c>
      <c r="E128" s="173" t="s">
        <v>475</v>
      </c>
      <c r="F128" s="177" t="s">
        <v>23</v>
      </c>
      <c r="G128" s="178">
        <v>250</v>
      </c>
      <c r="H128" s="179">
        <v>16.36</v>
      </c>
      <c r="I128" s="177">
        <v>324</v>
      </c>
      <c r="J128" s="177">
        <v>14.6</v>
      </c>
      <c r="K128" s="177">
        <v>18</v>
      </c>
      <c r="L128" s="177">
        <v>50.4</v>
      </c>
    </row>
    <row r="129" spans="2:12" ht="15.75">
      <c r="B129" s="173"/>
      <c r="C129" s="173"/>
      <c r="D129" s="173" t="s">
        <v>444</v>
      </c>
      <c r="E129" s="173"/>
      <c r="F129" s="177" t="s">
        <v>474</v>
      </c>
      <c r="G129" s="178">
        <v>200</v>
      </c>
      <c r="H129" s="179">
        <v>1.07</v>
      </c>
      <c r="I129" s="177">
        <v>82</v>
      </c>
      <c r="J129" s="177">
        <v>1.4</v>
      </c>
      <c r="K129" s="177">
        <v>1.6</v>
      </c>
      <c r="L129" s="177">
        <v>16.2</v>
      </c>
    </row>
    <row r="130" spans="2:12" ht="15.75">
      <c r="B130" s="173"/>
      <c r="C130" s="173"/>
      <c r="D130" s="173" t="s">
        <v>34</v>
      </c>
      <c r="E130" s="173"/>
      <c r="F130" s="177" t="s">
        <v>446</v>
      </c>
      <c r="G130" s="178">
        <v>30</v>
      </c>
      <c r="H130" s="179">
        <v>2.12</v>
      </c>
      <c r="I130" s="177">
        <v>70</v>
      </c>
      <c r="J130" s="177">
        <v>2.2799999999999998</v>
      </c>
      <c r="K130" s="177">
        <v>0.24</v>
      </c>
      <c r="L130" s="177">
        <v>1.76</v>
      </c>
    </row>
    <row r="131" spans="2:12" ht="15.75">
      <c r="B131" s="173"/>
      <c r="C131" s="173"/>
      <c r="D131" s="173"/>
      <c r="E131" s="173"/>
      <c r="F131" s="177" t="s">
        <v>60</v>
      </c>
      <c r="G131" s="178">
        <v>10</v>
      </c>
      <c r="H131" s="179">
        <v>4.42</v>
      </c>
      <c r="I131" s="178">
        <v>153</v>
      </c>
      <c r="J131" s="178">
        <v>2.4</v>
      </c>
      <c r="K131" s="178">
        <v>9.1999999999999993</v>
      </c>
      <c r="L131" s="178">
        <v>15</v>
      </c>
    </row>
    <row r="132" spans="2:12">
      <c r="B132" s="5"/>
      <c r="C132" s="5"/>
      <c r="D132" s="173" t="s">
        <v>447</v>
      </c>
      <c r="E132" s="5"/>
      <c r="F132" s="5" t="s">
        <v>476</v>
      </c>
      <c r="G132" s="5"/>
      <c r="H132" s="5">
        <v>21.03</v>
      </c>
      <c r="I132" s="5">
        <v>46</v>
      </c>
      <c r="J132" s="5">
        <v>0.5</v>
      </c>
      <c r="K132" s="5">
        <v>0.1</v>
      </c>
      <c r="L132" s="5">
        <v>10.1</v>
      </c>
    </row>
    <row r="133" spans="2:12">
      <c r="H133" s="68"/>
    </row>
    <row r="134" spans="2:12">
      <c r="G134" t="s">
        <v>456</v>
      </c>
    </row>
    <row r="135" spans="2:12" ht="15.75">
      <c r="F135" s="185" t="s">
        <v>457</v>
      </c>
      <c r="G135" t="s">
        <v>477</v>
      </c>
      <c r="I135" t="s">
        <v>377</v>
      </c>
    </row>
    <row r="136" spans="2:12">
      <c r="C136" s="53" t="s">
        <v>478</v>
      </c>
    </row>
    <row r="137" spans="2:12">
      <c r="B137" s="169" t="s">
        <v>427</v>
      </c>
      <c r="C137" s="169"/>
      <c r="D137" s="170" t="s">
        <v>428</v>
      </c>
      <c r="E137" s="170"/>
      <c r="F137" s="170"/>
      <c r="G137" s="169" t="s">
        <v>429</v>
      </c>
      <c r="H137" s="171"/>
      <c r="I137" s="169"/>
      <c r="J137" s="169"/>
      <c r="K137" s="169" t="s">
        <v>430</v>
      </c>
      <c r="L137" s="172" t="s">
        <v>478</v>
      </c>
    </row>
    <row r="138" spans="2:12">
      <c r="B138" s="173"/>
      <c r="C138" s="173"/>
      <c r="D138" s="173"/>
      <c r="E138" s="173"/>
      <c r="F138" s="173"/>
      <c r="G138" s="173"/>
      <c r="H138" s="173"/>
      <c r="I138" s="173"/>
      <c r="J138" s="173"/>
      <c r="K138" s="173"/>
      <c r="L138" s="173"/>
    </row>
    <row r="139" spans="2:12">
      <c r="B139" s="174" t="s">
        <v>431</v>
      </c>
      <c r="C139" s="174"/>
      <c r="D139" s="174" t="s">
        <v>432</v>
      </c>
      <c r="E139" s="174" t="s">
        <v>433</v>
      </c>
      <c r="F139" s="175" t="s">
        <v>434</v>
      </c>
      <c r="G139" s="174" t="s">
        <v>435</v>
      </c>
      <c r="H139" s="174" t="s">
        <v>436</v>
      </c>
      <c r="I139" s="174" t="s">
        <v>437</v>
      </c>
      <c r="J139" s="174" t="s">
        <v>438</v>
      </c>
      <c r="K139" s="174" t="s">
        <v>439</v>
      </c>
      <c r="L139" s="174" t="s">
        <v>440</v>
      </c>
    </row>
    <row r="140" spans="2:12" ht="31.5">
      <c r="B140" s="173" t="s">
        <v>77</v>
      </c>
      <c r="C140" s="173"/>
      <c r="D140" s="173" t="s">
        <v>441</v>
      </c>
      <c r="E140" s="176">
        <v>5.36</v>
      </c>
      <c r="F140" s="177" t="s">
        <v>390</v>
      </c>
      <c r="G140" s="178">
        <v>200</v>
      </c>
      <c r="H140" s="179">
        <v>44.22</v>
      </c>
      <c r="I140" s="178">
        <v>442</v>
      </c>
      <c r="J140" s="178">
        <v>4.5999999999999996</v>
      </c>
      <c r="K140" s="178">
        <v>5.2</v>
      </c>
      <c r="L140" s="178">
        <v>7.2</v>
      </c>
    </row>
    <row r="141" spans="2:12" ht="15.75">
      <c r="B141" s="173"/>
      <c r="C141" s="173"/>
      <c r="D141" s="173" t="s">
        <v>444</v>
      </c>
      <c r="E141" s="173"/>
      <c r="F141" s="177" t="s">
        <v>112</v>
      </c>
      <c r="G141" s="178">
        <v>70</v>
      </c>
      <c r="H141" s="179">
        <v>1.57</v>
      </c>
      <c r="I141" s="177">
        <v>108</v>
      </c>
      <c r="J141" s="177">
        <v>1.4</v>
      </c>
      <c r="K141" s="177">
        <v>2.6</v>
      </c>
      <c r="L141" s="177">
        <v>7.2</v>
      </c>
    </row>
    <row r="142" spans="2:12" ht="15.75">
      <c r="B142" s="173"/>
      <c r="C142" s="173"/>
      <c r="D142" s="173" t="s">
        <v>34</v>
      </c>
      <c r="E142" s="173"/>
      <c r="F142" s="177" t="s">
        <v>446</v>
      </c>
      <c r="G142" s="178">
        <v>30</v>
      </c>
      <c r="H142" s="179">
        <v>5.12</v>
      </c>
      <c r="I142" s="178">
        <v>82</v>
      </c>
      <c r="J142" s="178">
        <v>1.4</v>
      </c>
      <c r="K142" s="178">
        <v>1.6</v>
      </c>
      <c r="L142" s="178">
        <v>16.2</v>
      </c>
    </row>
    <row r="143" spans="2:12" ht="15.75">
      <c r="B143" s="173"/>
      <c r="C143" s="173"/>
      <c r="D143" s="173"/>
      <c r="E143" s="173"/>
      <c r="F143" s="177" t="s">
        <v>121</v>
      </c>
      <c r="G143" s="178">
        <v>10</v>
      </c>
      <c r="H143" s="179">
        <v>6.04</v>
      </c>
      <c r="I143" s="178">
        <v>153</v>
      </c>
      <c r="J143" s="178">
        <v>2.4</v>
      </c>
      <c r="K143" s="178">
        <v>9.1999999999999993</v>
      </c>
      <c r="L143" s="178">
        <v>15</v>
      </c>
    </row>
    <row r="144" spans="2:12" ht="15.75">
      <c r="B144" s="173"/>
      <c r="C144" s="173"/>
      <c r="D144" s="173"/>
      <c r="E144" s="173"/>
      <c r="F144" s="177" t="s">
        <v>60</v>
      </c>
      <c r="G144" s="178">
        <v>10</v>
      </c>
      <c r="H144" s="179">
        <v>5.0199999999999996</v>
      </c>
      <c r="I144" s="178">
        <v>174</v>
      </c>
      <c r="J144" s="178">
        <v>6</v>
      </c>
      <c r="K144" s="178">
        <v>9.6999999999999993</v>
      </c>
      <c r="L144" s="178">
        <v>25</v>
      </c>
    </row>
    <row r="145" spans="2:12" ht="15.75">
      <c r="B145" s="173"/>
      <c r="C145" s="173"/>
      <c r="D145" s="173" t="s">
        <v>447</v>
      </c>
      <c r="E145" s="173"/>
      <c r="F145" s="177" t="s">
        <v>166</v>
      </c>
      <c r="G145" s="178">
        <v>70</v>
      </c>
      <c r="H145" s="179">
        <v>1.46</v>
      </c>
      <c r="I145" s="178">
        <v>92</v>
      </c>
      <c r="J145" s="178">
        <v>4.5</v>
      </c>
      <c r="K145" s="178">
        <v>5.2</v>
      </c>
      <c r="L145" s="178">
        <v>1.2</v>
      </c>
    </row>
    <row r="146" spans="2:12" ht="15.75">
      <c r="B146" s="173"/>
      <c r="C146" s="173"/>
      <c r="D146" s="173" t="s">
        <v>449</v>
      </c>
      <c r="E146" s="173"/>
      <c r="F146" s="177" t="s">
        <v>97</v>
      </c>
      <c r="G146" s="178">
        <v>400</v>
      </c>
      <c r="H146" s="179">
        <v>29.07</v>
      </c>
      <c r="I146" s="178">
        <v>47</v>
      </c>
      <c r="J146" s="178">
        <v>0.4</v>
      </c>
      <c r="K146" s="178">
        <v>9.8000000000000007</v>
      </c>
      <c r="L146" s="178">
        <v>0.4</v>
      </c>
    </row>
    <row r="147" spans="2:12" ht="15.75">
      <c r="B147" s="173"/>
      <c r="C147" s="173"/>
      <c r="D147" s="173"/>
      <c r="E147" s="173"/>
      <c r="F147" s="177" t="s">
        <v>61</v>
      </c>
      <c r="G147" s="178">
        <v>180</v>
      </c>
      <c r="H147" s="179">
        <v>53.58</v>
      </c>
      <c r="I147" s="178">
        <v>36</v>
      </c>
      <c r="J147" s="178">
        <v>0.9</v>
      </c>
      <c r="K147" s="178">
        <v>10.6</v>
      </c>
      <c r="L147" s="178">
        <v>0.2</v>
      </c>
    </row>
    <row r="148" spans="2:12" ht="15.75">
      <c r="B148" s="173"/>
      <c r="C148" s="173"/>
      <c r="D148" s="173" t="s">
        <v>450</v>
      </c>
      <c r="E148" s="173"/>
      <c r="F148" s="177" t="s">
        <v>343</v>
      </c>
      <c r="G148" s="178">
        <v>90</v>
      </c>
      <c r="H148" s="179">
        <v>37.270000000000003</v>
      </c>
      <c r="I148" s="183">
        <v>377</v>
      </c>
      <c r="J148" s="184">
        <v>5.68</v>
      </c>
      <c r="K148" s="184">
        <v>14.97</v>
      </c>
      <c r="L148" s="184">
        <v>41.29</v>
      </c>
    </row>
    <row r="149" spans="2:12" ht="15.75">
      <c r="B149" s="173"/>
      <c r="C149" s="173"/>
      <c r="D149" s="173"/>
      <c r="E149" s="173"/>
      <c r="F149" s="186" t="s">
        <v>118</v>
      </c>
      <c r="G149" s="5">
        <v>90</v>
      </c>
      <c r="H149" s="5">
        <v>43.76</v>
      </c>
      <c r="I149" s="178">
        <v>549</v>
      </c>
      <c r="J149" s="178">
        <v>9.8000000000000007</v>
      </c>
      <c r="K149" s="178">
        <v>32.799999999999997</v>
      </c>
      <c r="L149" s="178">
        <v>64.8</v>
      </c>
    </row>
    <row r="150" spans="2:12" ht="15.75">
      <c r="B150" s="173"/>
      <c r="C150" s="173"/>
      <c r="D150" s="173"/>
      <c r="E150" s="173"/>
      <c r="F150" s="177" t="s">
        <v>44</v>
      </c>
      <c r="G150" s="178">
        <v>1</v>
      </c>
      <c r="H150" s="179">
        <v>11.14</v>
      </c>
      <c r="I150" s="178">
        <v>63</v>
      </c>
      <c r="J150" s="178">
        <v>5.0999999999999996</v>
      </c>
      <c r="K150" s="178">
        <v>4.5999999999999996</v>
      </c>
      <c r="L150" s="178">
        <v>0.3</v>
      </c>
    </row>
    <row r="151" spans="2:12">
      <c r="B151" s="169" t="s">
        <v>427</v>
      </c>
      <c r="C151" s="169"/>
      <c r="D151" s="170" t="s">
        <v>451</v>
      </c>
      <c r="E151" s="170"/>
      <c r="F151" s="173"/>
      <c r="G151" s="180" t="s">
        <v>429</v>
      </c>
      <c r="H151" s="181"/>
      <c r="I151" s="180"/>
      <c r="J151" s="180"/>
      <c r="K151" s="180" t="s">
        <v>430</v>
      </c>
      <c r="L151" s="172" t="s">
        <v>478</v>
      </c>
    </row>
    <row r="152" spans="2:12">
      <c r="B152" s="173"/>
      <c r="C152" s="173"/>
      <c r="D152" s="173"/>
      <c r="E152" s="173"/>
      <c r="F152" s="175" t="s">
        <v>434</v>
      </c>
      <c r="G152" s="182"/>
      <c r="H152" s="182"/>
      <c r="I152" s="182"/>
      <c r="J152" s="182"/>
      <c r="K152" s="182"/>
      <c r="L152" s="182"/>
    </row>
    <row r="153" spans="2:12">
      <c r="B153" s="174" t="s">
        <v>431</v>
      </c>
      <c r="C153" s="174"/>
      <c r="D153" s="174" t="s">
        <v>432</v>
      </c>
      <c r="E153" s="174" t="s">
        <v>433</v>
      </c>
      <c r="G153" s="182" t="s">
        <v>435</v>
      </c>
      <c r="H153" s="174" t="s">
        <v>436</v>
      </c>
      <c r="I153" s="182" t="s">
        <v>437</v>
      </c>
      <c r="J153" s="182" t="s">
        <v>438</v>
      </c>
      <c r="K153" s="182" t="s">
        <v>439</v>
      </c>
      <c r="L153" s="182" t="s">
        <v>440</v>
      </c>
    </row>
    <row r="154" spans="2:12" ht="31.5">
      <c r="B154" s="173" t="s">
        <v>77</v>
      </c>
      <c r="C154" s="173"/>
      <c r="D154" s="173" t="s">
        <v>441</v>
      </c>
      <c r="E154" s="173" t="s">
        <v>479</v>
      </c>
      <c r="F154" s="177" t="s">
        <v>390</v>
      </c>
      <c r="G154" s="178">
        <v>200</v>
      </c>
      <c r="H154" s="179">
        <v>40.17</v>
      </c>
      <c r="I154" s="177">
        <v>324</v>
      </c>
      <c r="J154" s="177">
        <v>14.6</v>
      </c>
      <c r="K154" s="177">
        <v>18</v>
      </c>
      <c r="L154" s="177">
        <v>50.4</v>
      </c>
    </row>
    <row r="155" spans="2:12" ht="15.75">
      <c r="B155" s="173"/>
      <c r="C155" s="173"/>
      <c r="D155" s="173" t="s">
        <v>444</v>
      </c>
      <c r="E155" s="173"/>
      <c r="F155" s="177" t="s">
        <v>112</v>
      </c>
      <c r="G155" s="178">
        <v>200</v>
      </c>
      <c r="H155" s="179">
        <v>3.07</v>
      </c>
      <c r="I155" s="177">
        <v>82</v>
      </c>
      <c r="J155" s="177">
        <v>1.4</v>
      </c>
      <c r="K155" s="177">
        <v>1.6</v>
      </c>
      <c r="L155" s="177">
        <v>16.2</v>
      </c>
    </row>
    <row r="156" spans="2:12" ht="15.75">
      <c r="B156" s="173"/>
      <c r="C156" s="173"/>
      <c r="D156" s="173" t="s">
        <v>34</v>
      </c>
      <c r="E156" s="173"/>
      <c r="F156" s="177" t="s">
        <v>446</v>
      </c>
      <c r="G156" s="178">
        <v>30</v>
      </c>
      <c r="H156" s="179">
        <v>1.76</v>
      </c>
      <c r="I156" s="177">
        <v>70</v>
      </c>
      <c r="J156" s="177">
        <v>2.2799999999999998</v>
      </c>
      <c r="K156" s="177">
        <v>0.24</v>
      </c>
      <c r="L156" s="177">
        <v>1.76</v>
      </c>
    </row>
    <row r="157" spans="2:12">
      <c r="G157" t="s">
        <v>456</v>
      </c>
    </row>
    <row r="158" spans="2:12" ht="15.75">
      <c r="F158" s="185" t="s">
        <v>457</v>
      </c>
      <c r="G158" t="s">
        <v>477</v>
      </c>
      <c r="I158" t="s">
        <v>377</v>
      </c>
    </row>
    <row r="159" spans="2:12">
      <c r="C159" s="53" t="s">
        <v>480</v>
      </c>
    </row>
    <row r="160" spans="2:12">
      <c r="B160" s="169" t="s">
        <v>427</v>
      </c>
      <c r="C160" s="169"/>
      <c r="D160" s="170" t="s">
        <v>428</v>
      </c>
      <c r="E160" s="170"/>
      <c r="F160" s="170"/>
      <c r="G160" s="169" t="s">
        <v>429</v>
      </c>
      <c r="H160" s="171"/>
      <c r="I160" s="169"/>
      <c r="J160" s="169"/>
      <c r="K160" s="169" t="s">
        <v>430</v>
      </c>
      <c r="L160" s="172" t="s">
        <v>480</v>
      </c>
    </row>
    <row r="161" spans="2:12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</row>
    <row r="162" spans="2:12">
      <c r="B162" s="174" t="s">
        <v>431</v>
      </c>
      <c r="C162" s="174"/>
      <c r="D162" s="174" t="s">
        <v>432</v>
      </c>
      <c r="E162" s="174" t="s">
        <v>433</v>
      </c>
      <c r="F162" s="175" t="s">
        <v>434</v>
      </c>
      <c r="G162" s="174" t="s">
        <v>435</v>
      </c>
      <c r="H162" s="174" t="s">
        <v>436</v>
      </c>
      <c r="I162" s="174" t="s">
        <v>437</v>
      </c>
      <c r="J162" s="174" t="s">
        <v>438</v>
      </c>
      <c r="K162" s="174" t="s">
        <v>439</v>
      </c>
      <c r="L162" s="174" t="s">
        <v>440</v>
      </c>
    </row>
    <row r="163" spans="2:12" ht="31.5">
      <c r="B163" s="173" t="s">
        <v>77</v>
      </c>
      <c r="C163" s="173"/>
      <c r="D163" s="173" t="s">
        <v>441</v>
      </c>
      <c r="E163" s="176">
        <v>5.36</v>
      </c>
      <c r="F163" s="177" t="s">
        <v>481</v>
      </c>
      <c r="G163" s="178">
        <v>200</v>
      </c>
      <c r="H163" s="179">
        <v>36.520000000000003</v>
      </c>
      <c r="I163" s="178">
        <v>143.80000000000001</v>
      </c>
      <c r="J163" s="178">
        <v>10.5</v>
      </c>
      <c r="K163" s="178">
        <v>4.4000000000000004</v>
      </c>
      <c r="L163" s="178">
        <v>14.7</v>
      </c>
    </row>
    <row r="164" spans="2:12" ht="31.5">
      <c r="B164" s="173"/>
      <c r="C164" s="173"/>
      <c r="D164" s="173" t="s">
        <v>444</v>
      </c>
      <c r="E164" s="173"/>
      <c r="F164" s="177" t="s">
        <v>250</v>
      </c>
      <c r="G164" s="178">
        <v>70</v>
      </c>
      <c r="H164" s="179">
        <v>1.86</v>
      </c>
      <c r="I164" s="177">
        <v>13.9</v>
      </c>
      <c r="J164" s="177">
        <v>0.1</v>
      </c>
      <c r="K164" s="177">
        <v>0</v>
      </c>
      <c r="L164" s="177">
        <v>3.4</v>
      </c>
    </row>
    <row r="165" spans="2:12" ht="15.75">
      <c r="B165" s="173"/>
      <c r="C165" s="173"/>
      <c r="D165" s="173" t="s">
        <v>34</v>
      </c>
      <c r="E165" s="173"/>
      <c r="F165" s="177" t="s">
        <v>446</v>
      </c>
      <c r="G165" s="178">
        <v>30</v>
      </c>
      <c r="H165" s="179">
        <v>1.57</v>
      </c>
      <c r="I165" s="178">
        <v>235</v>
      </c>
      <c r="J165" s="178">
        <v>7.9</v>
      </c>
      <c r="K165" s="178">
        <v>1</v>
      </c>
      <c r="L165" s="178">
        <v>48.3</v>
      </c>
    </row>
    <row r="166" spans="2:12" ht="15.75">
      <c r="B166" s="173"/>
      <c r="C166" s="173"/>
      <c r="D166" s="173"/>
      <c r="E166" s="173"/>
      <c r="F166" s="177" t="s">
        <v>482</v>
      </c>
      <c r="G166" s="178">
        <v>70</v>
      </c>
      <c r="H166" s="179">
        <v>34.06</v>
      </c>
      <c r="I166" s="178">
        <v>168.6</v>
      </c>
      <c r="J166" s="178">
        <v>12.9</v>
      </c>
      <c r="K166" s="178">
        <v>8.5</v>
      </c>
      <c r="L166" s="178">
        <v>9.4</v>
      </c>
    </row>
    <row r="167" spans="2:12" ht="15.75">
      <c r="B167" s="173"/>
      <c r="C167" s="173"/>
      <c r="D167" s="173"/>
      <c r="E167" s="173"/>
      <c r="F167" s="177" t="s">
        <v>60</v>
      </c>
      <c r="G167" s="178">
        <v>10</v>
      </c>
      <c r="H167" s="179">
        <v>5.0199999999999996</v>
      </c>
      <c r="I167" s="178">
        <v>174</v>
      </c>
      <c r="J167" s="178">
        <v>6</v>
      </c>
      <c r="K167" s="178">
        <v>9.6999999999999993</v>
      </c>
      <c r="L167" s="178">
        <v>25</v>
      </c>
    </row>
    <row r="168" spans="2:12" ht="15.75">
      <c r="B168" s="173"/>
      <c r="C168" s="173"/>
      <c r="D168" s="173" t="s">
        <v>447</v>
      </c>
      <c r="E168" s="173"/>
      <c r="F168" s="177" t="s">
        <v>111</v>
      </c>
      <c r="G168" s="178">
        <v>70</v>
      </c>
      <c r="H168" s="179">
        <v>7.84</v>
      </c>
      <c r="I168" s="178">
        <v>99.8</v>
      </c>
      <c r="J168" s="178">
        <v>0.6</v>
      </c>
      <c r="K168" s="178">
        <v>9.1999999999999993</v>
      </c>
      <c r="L168" s="178">
        <v>3.6</v>
      </c>
    </row>
    <row r="169" spans="2:12" ht="15.75">
      <c r="B169" s="173"/>
      <c r="C169" s="173"/>
      <c r="D169" s="173" t="s">
        <v>449</v>
      </c>
      <c r="E169" s="173"/>
      <c r="F169" s="177" t="s">
        <v>322</v>
      </c>
      <c r="G169" s="178">
        <v>400</v>
      </c>
      <c r="H169" s="179">
        <v>72.77</v>
      </c>
      <c r="I169" s="178">
        <v>33</v>
      </c>
      <c r="J169" s="178">
        <v>0.6</v>
      </c>
      <c r="K169" s="178">
        <v>7.5</v>
      </c>
      <c r="L169" s="178">
        <v>0.2</v>
      </c>
    </row>
    <row r="170" spans="2:12" ht="15.75">
      <c r="B170" s="173"/>
      <c r="C170" s="173"/>
      <c r="D170" s="173"/>
      <c r="E170" s="173"/>
      <c r="F170" s="177" t="s">
        <v>106</v>
      </c>
      <c r="G170" s="178">
        <v>180</v>
      </c>
      <c r="H170" s="179">
        <v>25.23</v>
      </c>
      <c r="I170" s="178">
        <v>89</v>
      </c>
      <c r="J170" s="178">
        <v>1.1000000000000001</v>
      </c>
      <c r="K170" s="178">
        <v>0.3</v>
      </c>
      <c r="L170" s="178">
        <v>23</v>
      </c>
    </row>
    <row r="171" spans="2:12" ht="15.75">
      <c r="B171" s="173"/>
      <c r="C171" s="173"/>
      <c r="D171" s="173" t="s">
        <v>450</v>
      </c>
      <c r="E171" s="173"/>
      <c r="F171" s="177" t="s">
        <v>54</v>
      </c>
      <c r="G171" s="178">
        <v>90</v>
      </c>
      <c r="H171" s="179">
        <v>24.27</v>
      </c>
      <c r="I171" s="183">
        <v>70</v>
      </c>
      <c r="J171" s="184">
        <v>4</v>
      </c>
      <c r="K171" s="184">
        <v>0.9</v>
      </c>
      <c r="L171" s="184">
        <v>11</v>
      </c>
    </row>
    <row r="172" spans="2:12" ht="15.75">
      <c r="B172" s="173"/>
      <c r="C172" s="173"/>
      <c r="D172" s="173" t="s">
        <v>483</v>
      </c>
      <c r="E172" s="173"/>
      <c r="F172" s="186" t="s">
        <v>484</v>
      </c>
      <c r="G172" s="5">
        <v>200</v>
      </c>
      <c r="H172" s="5">
        <v>20.51</v>
      </c>
      <c r="I172" s="5">
        <v>46</v>
      </c>
      <c r="J172" s="5">
        <v>0.5</v>
      </c>
      <c r="K172" s="5">
        <v>0.1</v>
      </c>
      <c r="L172" s="5">
        <v>10.1</v>
      </c>
    </row>
    <row r="173" spans="2:12" ht="15.75">
      <c r="B173" s="173"/>
      <c r="C173" s="173"/>
      <c r="D173" s="173" t="s">
        <v>447</v>
      </c>
      <c r="E173" s="173"/>
      <c r="F173" s="177" t="s">
        <v>24</v>
      </c>
      <c r="G173" s="178">
        <v>2.5000000000000001E-2</v>
      </c>
      <c r="H173" s="179">
        <v>8.6</v>
      </c>
      <c r="I173" s="178">
        <v>88</v>
      </c>
      <c r="J173" s="178">
        <v>17.5</v>
      </c>
      <c r="K173" s="178">
        <v>2</v>
      </c>
      <c r="L173" s="178">
        <v>0</v>
      </c>
    </row>
    <row r="174" spans="2:12">
      <c r="B174" s="169" t="s">
        <v>427</v>
      </c>
      <c r="C174" s="169"/>
      <c r="D174" s="170" t="s">
        <v>451</v>
      </c>
      <c r="E174" s="170"/>
      <c r="F174" s="173"/>
      <c r="G174" s="180" t="s">
        <v>429</v>
      </c>
      <c r="H174" s="181"/>
      <c r="I174" s="180"/>
      <c r="J174" s="180"/>
      <c r="K174" s="180" t="s">
        <v>430</v>
      </c>
      <c r="L174" s="172" t="s">
        <v>480</v>
      </c>
    </row>
    <row r="175" spans="2:12">
      <c r="B175" s="173"/>
      <c r="C175" s="173"/>
      <c r="D175" s="173"/>
      <c r="E175" s="173"/>
      <c r="F175" s="175" t="s">
        <v>434</v>
      </c>
      <c r="G175" s="182"/>
      <c r="H175" s="182"/>
      <c r="I175" s="182"/>
      <c r="J175" s="182"/>
      <c r="K175" s="182"/>
      <c r="L175" s="182"/>
    </row>
    <row r="176" spans="2:12">
      <c r="B176" s="174" t="s">
        <v>431</v>
      </c>
      <c r="C176" s="174"/>
      <c r="D176" s="174" t="s">
        <v>432</v>
      </c>
      <c r="E176" s="174" t="s">
        <v>433</v>
      </c>
      <c r="G176" s="182" t="s">
        <v>435</v>
      </c>
      <c r="H176" s="174" t="s">
        <v>436</v>
      </c>
      <c r="I176" s="182" t="s">
        <v>437</v>
      </c>
      <c r="J176" s="182" t="s">
        <v>438</v>
      </c>
      <c r="K176" s="182" t="s">
        <v>439</v>
      </c>
      <c r="L176" s="182" t="s">
        <v>440</v>
      </c>
    </row>
    <row r="177" spans="2:12" ht="31.5">
      <c r="B177" s="173" t="s">
        <v>77</v>
      </c>
      <c r="C177" s="173"/>
      <c r="D177" s="173" t="s">
        <v>441</v>
      </c>
      <c r="E177" s="173" t="s">
        <v>479</v>
      </c>
      <c r="F177" s="177" t="s">
        <v>481</v>
      </c>
      <c r="G177" s="178">
        <v>200</v>
      </c>
      <c r="H177" s="179">
        <v>39.42</v>
      </c>
      <c r="I177" s="178">
        <v>143.80000000000001</v>
      </c>
      <c r="J177" s="178">
        <v>10.5</v>
      </c>
      <c r="K177" s="178">
        <v>4.4000000000000004</v>
      </c>
      <c r="L177" s="178">
        <v>14.7</v>
      </c>
    </row>
    <row r="178" spans="2:12" ht="31.5">
      <c r="B178" s="173"/>
      <c r="C178" s="173"/>
      <c r="D178" s="173" t="s">
        <v>444</v>
      </c>
      <c r="E178" s="173"/>
      <c r="F178" s="177" t="s">
        <v>250</v>
      </c>
      <c r="G178" s="178">
        <v>200</v>
      </c>
      <c r="H178" s="179">
        <v>4.5999999999999996</v>
      </c>
      <c r="I178" s="177">
        <v>13.9</v>
      </c>
      <c r="J178" s="177">
        <v>0.1</v>
      </c>
      <c r="K178" s="177">
        <v>0</v>
      </c>
      <c r="L178" s="177">
        <v>3.4</v>
      </c>
    </row>
    <row r="179" spans="2:12" ht="15.75">
      <c r="B179" s="173"/>
      <c r="C179" s="173"/>
      <c r="D179" s="173" t="s">
        <v>34</v>
      </c>
      <c r="E179" s="173"/>
      <c r="F179" s="177" t="s">
        <v>446</v>
      </c>
      <c r="G179" s="178">
        <v>30</v>
      </c>
      <c r="H179" s="179">
        <v>0.98</v>
      </c>
      <c r="I179" s="178">
        <v>235</v>
      </c>
      <c r="J179" s="178">
        <v>7.9</v>
      </c>
      <c r="K179" s="178">
        <v>1</v>
      </c>
      <c r="L179" s="178">
        <v>48.3</v>
      </c>
    </row>
    <row r="180" spans="2:12">
      <c r="G180" t="s">
        <v>456</v>
      </c>
    </row>
    <row r="181" spans="2:12" ht="15.75">
      <c r="F181" s="185" t="s">
        <v>457</v>
      </c>
      <c r="G181" t="s">
        <v>477</v>
      </c>
      <c r="I181" t="s">
        <v>377</v>
      </c>
    </row>
    <row r="182" spans="2:12">
      <c r="C182" s="53" t="s">
        <v>485</v>
      </c>
    </row>
    <row r="183" spans="2:12">
      <c r="B183" s="169" t="s">
        <v>427</v>
      </c>
      <c r="C183" s="169"/>
      <c r="D183" s="170" t="s">
        <v>428</v>
      </c>
      <c r="E183" s="170"/>
      <c r="F183" s="170"/>
      <c r="G183" s="169" t="s">
        <v>429</v>
      </c>
      <c r="H183" s="171"/>
      <c r="I183" s="169"/>
      <c r="J183" s="169"/>
      <c r="K183" s="169" t="s">
        <v>430</v>
      </c>
      <c r="L183" s="172">
        <v>44540</v>
      </c>
    </row>
    <row r="184" spans="2:12"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</row>
    <row r="185" spans="2:12">
      <c r="B185" s="174" t="s">
        <v>431</v>
      </c>
      <c r="C185" s="174"/>
      <c r="D185" s="174" t="s">
        <v>432</v>
      </c>
      <c r="E185" s="174" t="s">
        <v>433</v>
      </c>
      <c r="F185" s="175" t="s">
        <v>434</v>
      </c>
      <c r="G185" s="174" t="s">
        <v>435</v>
      </c>
      <c r="H185" s="174" t="s">
        <v>436</v>
      </c>
      <c r="I185" s="174" t="s">
        <v>437</v>
      </c>
      <c r="J185" s="174" t="s">
        <v>438</v>
      </c>
      <c r="K185" s="174" t="s">
        <v>439</v>
      </c>
      <c r="L185" s="174" t="s">
        <v>440</v>
      </c>
    </row>
    <row r="186" spans="2:12" ht="31.5">
      <c r="B186" s="173" t="s">
        <v>77</v>
      </c>
      <c r="C186" s="173"/>
      <c r="D186" s="173" t="s">
        <v>441</v>
      </c>
      <c r="E186" s="176">
        <v>5.36</v>
      </c>
      <c r="F186" s="177" t="s">
        <v>396</v>
      </c>
      <c r="G186" s="178">
        <v>250</v>
      </c>
      <c r="H186" s="179">
        <v>17.87</v>
      </c>
      <c r="I186" s="178">
        <v>25.1</v>
      </c>
      <c r="J186" s="178">
        <v>1.5</v>
      </c>
      <c r="K186" s="178">
        <v>0.7</v>
      </c>
      <c r="L186" s="178">
        <v>3.2</v>
      </c>
    </row>
    <row r="187" spans="2:12" ht="15.75">
      <c r="B187" s="173"/>
      <c r="C187" s="173"/>
      <c r="D187" s="173" t="s">
        <v>483</v>
      </c>
      <c r="E187" s="173"/>
      <c r="F187" s="177" t="s">
        <v>398</v>
      </c>
      <c r="G187" s="178">
        <v>70</v>
      </c>
      <c r="H187">
        <v>12.62</v>
      </c>
      <c r="I187" s="177">
        <v>46</v>
      </c>
      <c r="J187" s="177">
        <v>0.5</v>
      </c>
      <c r="K187" s="177">
        <v>0.1</v>
      </c>
      <c r="L187" s="177">
        <v>10.1</v>
      </c>
    </row>
    <row r="188" spans="2:12" ht="15.75">
      <c r="B188" s="173"/>
      <c r="C188" s="173"/>
      <c r="D188" s="173" t="s">
        <v>34</v>
      </c>
      <c r="E188" s="173"/>
      <c r="F188" s="177" t="s">
        <v>446</v>
      </c>
      <c r="G188" s="178">
        <v>30</v>
      </c>
      <c r="H188" s="179">
        <v>1.57</v>
      </c>
      <c r="I188" s="178">
        <v>235</v>
      </c>
      <c r="J188" s="178">
        <v>7.9</v>
      </c>
      <c r="K188" s="178">
        <v>1</v>
      </c>
      <c r="L188" s="178">
        <v>48.3</v>
      </c>
    </row>
    <row r="189" spans="2:12" ht="15.75">
      <c r="B189" s="173"/>
      <c r="C189" s="173"/>
      <c r="D189" s="173" t="s">
        <v>449</v>
      </c>
      <c r="E189" s="173"/>
      <c r="F189" s="177" t="s">
        <v>299</v>
      </c>
      <c r="G189" s="178">
        <v>400</v>
      </c>
      <c r="H189" s="179">
        <v>21.64</v>
      </c>
      <c r="I189" s="178">
        <v>67</v>
      </c>
      <c r="J189" s="178">
        <v>0.6</v>
      </c>
      <c r="K189" s="178">
        <v>17</v>
      </c>
      <c r="L189" s="178">
        <v>0.4</v>
      </c>
    </row>
    <row r="190" spans="2:12" ht="15.75">
      <c r="B190" s="173"/>
      <c r="C190" s="173"/>
      <c r="D190" s="173" t="s">
        <v>450</v>
      </c>
      <c r="E190" s="173"/>
      <c r="F190" s="177" t="s">
        <v>206</v>
      </c>
      <c r="G190" s="178">
        <v>90</v>
      </c>
      <c r="H190" s="179">
        <v>48.57</v>
      </c>
      <c r="I190" s="178">
        <v>297</v>
      </c>
      <c r="J190" s="178">
        <v>7.7</v>
      </c>
      <c r="K190" s="178">
        <v>4.3</v>
      </c>
      <c r="L190" s="178">
        <v>5.8</v>
      </c>
    </row>
    <row r="191" spans="2:12" ht="15.75">
      <c r="B191" s="173"/>
      <c r="C191" s="173"/>
      <c r="D191" s="173"/>
      <c r="E191" s="173"/>
      <c r="F191" s="186" t="s">
        <v>118</v>
      </c>
      <c r="G191" s="5">
        <v>90</v>
      </c>
      <c r="H191" s="5">
        <v>92.52</v>
      </c>
      <c r="I191" s="178">
        <v>549</v>
      </c>
      <c r="J191" s="178">
        <v>9.8000000000000007</v>
      </c>
      <c r="K191" s="178">
        <v>32.799999999999997</v>
      </c>
      <c r="L191" s="178">
        <v>64.8</v>
      </c>
    </row>
    <row r="192" spans="2:12">
      <c r="B192" s="169" t="s">
        <v>427</v>
      </c>
      <c r="C192" s="169"/>
      <c r="D192" s="170" t="s">
        <v>451</v>
      </c>
      <c r="E192" s="170"/>
      <c r="F192" s="173"/>
      <c r="G192" s="180" t="s">
        <v>429</v>
      </c>
      <c r="H192" s="181"/>
      <c r="I192" s="180"/>
      <c r="J192" s="180"/>
      <c r="K192" s="180" t="s">
        <v>430</v>
      </c>
      <c r="L192" s="172" t="s">
        <v>485</v>
      </c>
    </row>
    <row r="193" spans="2:12">
      <c r="B193" s="173"/>
      <c r="C193" s="173"/>
      <c r="D193" s="173"/>
      <c r="E193" s="173"/>
      <c r="F193" s="175" t="s">
        <v>434</v>
      </c>
      <c r="G193" s="182"/>
      <c r="H193" s="182"/>
      <c r="I193" s="182"/>
      <c r="J193" s="182"/>
      <c r="K193" s="182"/>
      <c r="L193" s="182"/>
    </row>
    <row r="194" spans="2:12">
      <c r="B194" s="174" t="s">
        <v>431</v>
      </c>
      <c r="C194" s="174"/>
      <c r="D194" s="174" t="s">
        <v>432</v>
      </c>
      <c r="E194" s="174" t="s">
        <v>433</v>
      </c>
      <c r="G194" s="182" t="s">
        <v>435</v>
      </c>
      <c r="H194" s="174" t="s">
        <v>436</v>
      </c>
      <c r="I194" s="182" t="s">
        <v>437</v>
      </c>
      <c r="J194" s="182" t="s">
        <v>438</v>
      </c>
      <c r="K194" s="182" t="s">
        <v>439</v>
      </c>
      <c r="L194" s="182" t="s">
        <v>440</v>
      </c>
    </row>
    <row r="195" spans="2:12" ht="31.5">
      <c r="B195" s="173" t="s">
        <v>77</v>
      </c>
      <c r="C195" s="173"/>
      <c r="D195" s="173" t="s">
        <v>441</v>
      </c>
      <c r="E195" s="173" t="s">
        <v>479</v>
      </c>
      <c r="F195" s="177" t="s">
        <v>396</v>
      </c>
      <c r="G195" s="178">
        <v>250</v>
      </c>
      <c r="H195" s="179">
        <v>15.42</v>
      </c>
      <c r="I195" s="178">
        <v>143.80000000000001</v>
      </c>
      <c r="J195" s="178">
        <v>10.5</v>
      </c>
      <c r="K195" s="178">
        <v>4.4000000000000004</v>
      </c>
      <c r="L195" s="178">
        <v>14.7</v>
      </c>
    </row>
    <row r="196" spans="2:12" ht="15.75">
      <c r="B196" s="173"/>
      <c r="C196" s="173"/>
      <c r="D196" s="173" t="s">
        <v>444</v>
      </c>
      <c r="E196" s="173"/>
      <c r="F196" s="177" t="s">
        <v>117</v>
      </c>
      <c r="G196" s="178">
        <v>200</v>
      </c>
      <c r="H196" s="179">
        <v>0.96</v>
      </c>
      <c r="I196" s="177">
        <v>13.9</v>
      </c>
      <c r="J196" s="177">
        <v>0.1</v>
      </c>
      <c r="K196" s="177">
        <v>0</v>
      </c>
      <c r="L196" s="177">
        <v>3.4</v>
      </c>
    </row>
    <row r="197" spans="2:12" ht="15.75">
      <c r="B197" s="173"/>
      <c r="C197" s="173"/>
      <c r="D197" s="173" t="s">
        <v>34</v>
      </c>
      <c r="E197" s="173"/>
      <c r="F197" s="177" t="s">
        <v>446</v>
      </c>
      <c r="G197" s="178">
        <v>30</v>
      </c>
      <c r="H197" s="179">
        <v>0.96</v>
      </c>
      <c r="I197" s="178">
        <v>235</v>
      </c>
      <c r="J197" s="178">
        <v>7.9</v>
      </c>
      <c r="K197" s="178">
        <v>1</v>
      </c>
      <c r="L197" s="178">
        <v>48.3</v>
      </c>
    </row>
    <row r="198" spans="2:12" ht="15.75">
      <c r="B198" s="173"/>
      <c r="C198" s="173"/>
      <c r="D198" s="173"/>
      <c r="E198" s="173"/>
      <c r="F198" s="177" t="s">
        <v>60</v>
      </c>
      <c r="G198" s="178">
        <v>10</v>
      </c>
      <c r="H198" s="179">
        <v>4.83</v>
      </c>
      <c r="I198" s="178">
        <v>153</v>
      </c>
      <c r="J198" s="178">
        <v>2.4</v>
      </c>
      <c r="K198" s="178">
        <v>9.1999999999999993</v>
      </c>
      <c r="L198" s="178">
        <v>15</v>
      </c>
    </row>
    <row r="199" spans="2:12" ht="15.75">
      <c r="B199" s="5"/>
      <c r="C199" s="5"/>
      <c r="D199" s="5" t="s">
        <v>450</v>
      </c>
      <c r="E199" s="5"/>
      <c r="F199" s="187" t="s">
        <v>54</v>
      </c>
      <c r="G199" s="183">
        <v>90</v>
      </c>
      <c r="H199" s="179">
        <v>22.83</v>
      </c>
      <c r="I199" s="183">
        <v>70</v>
      </c>
      <c r="J199" s="184">
        <v>4</v>
      </c>
      <c r="K199" s="184">
        <v>0.9</v>
      </c>
      <c r="L199" s="184">
        <v>11</v>
      </c>
    </row>
    <row r="200" spans="2:12">
      <c r="G200" t="s">
        <v>456</v>
      </c>
    </row>
    <row r="201" spans="2:12" ht="15.75">
      <c r="F201" s="185" t="s">
        <v>457</v>
      </c>
      <c r="G201" t="s">
        <v>477</v>
      </c>
      <c r="I201" t="s">
        <v>377</v>
      </c>
    </row>
    <row r="202" spans="2:12">
      <c r="C202" s="53" t="s">
        <v>486</v>
      </c>
    </row>
    <row r="203" spans="2:12">
      <c r="B203" s="169" t="s">
        <v>427</v>
      </c>
      <c r="C203" s="169"/>
      <c r="D203" s="170" t="s">
        <v>428</v>
      </c>
      <c r="E203" s="170"/>
      <c r="F203" s="170"/>
      <c r="G203" s="169" t="s">
        <v>429</v>
      </c>
      <c r="H203" s="171"/>
      <c r="I203" s="169"/>
      <c r="J203" s="169"/>
      <c r="K203" s="169" t="s">
        <v>430</v>
      </c>
      <c r="L203" s="172">
        <v>44541</v>
      </c>
    </row>
    <row r="204" spans="2:12">
      <c r="B204" s="173"/>
      <c r="C204" s="173"/>
      <c r="D204" s="173"/>
      <c r="E204" s="173"/>
      <c r="F204" s="173"/>
      <c r="G204" s="173"/>
      <c r="H204" s="173"/>
      <c r="I204" s="173"/>
      <c r="J204" s="173"/>
      <c r="K204" s="173"/>
      <c r="L204" s="173"/>
    </row>
    <row r="205" spans="2:12">
      <c r="B205" s="174" t="s">
        <v>431</v>
      </c>
      <c r="C205" s="174"/>
      <c r="D205" s="174" t="s">
        <v>432</v>
      </c>
      <c r="E205" s="174" t="s">
        <v>433</v>
      </c>
      <c r="F205" s="175" t="s">
        <v>434</v>
      </c>
      <c r="G205" s="174" t="s">
        <v>435</v>
      </c>
      <c r="H205" s="174" t="s">
        <v>436</v>
      </c>
      <c r="I205" s="174" t="s">
        <v>437</v>
      </c>
      <c r="J205" s="174" t="s">
        <v>438</v>
      </c>
      <c r="K205" s="174" t="s">
        <v>439</v>
      </c>
      <c r="L205" s="174" t="s">
        <v>440</v>
      </c>
    </row>
    <row r="206" spans="2:12" ht="31.5">
      <c r="B206" s="173" t="s">
        <v>77</v>
      </c>
      <c r="C206" s="173"/>
      <c r="D206" s="173" t="s">
        <v>441</v>
      </c>
      <c r="E206" s="176">
        <v>5.36</v>
      </c>
      <c r="F206" s="177" t="s">
        <v>469</v>
      </c>
      <c r="G206" s="178">
        <v>200</v>
      </c>
      <c r="H206" s="179">
        <v>35.32</v>
      </c>
      <c r="I206" s="178">
        <v>199.3</v>
      </c>
      <c r="J206" s="178">
        <v>6.7</v>
      </c>
      <c r="K206" s="178">
        <v>11.6</v>
      </c>
      <c r="L206" s="178">
        <v>16.7</v>
      </c>
    </row>
    <row r="207" spans="2:12" ht="15.75">
      <c r="B207" s="173"/>
      <c r="C207" s="173"/>
      <c r="D207" s="173" t="s">
        <v>483</v>
      </c>
      <c r="E207" s="173"/>
      <c r="F207" s="177" t="s">
        <v>117</v>
      </c>
      <c r="G207" s="178">
        <v>200</v>
      </c>
      <c r="H207">
        <v>1.27</v>
      </c>
      <c r="I207" s="177">
        <v>46</v>
      </c>
      <c r="J207" s="177">
        <v>0.5</v>
      </c>
      <c r="K207" s="177">
        <v>0.1</v>
      </c>
      <c r="L207" s="177">
        <v>10.1</v>
      </c>
    </row>
    <row r="208" spans="2:12" ht="15.75">
      <c r="B208" s="173"/>
      <c r="C208" s="173"/>
      <c r="D208" s="173" t="s">
        <v>34</v>
      </c>
      <c r="E208" s="173"/>
      <c r="F208" s="177" t="s">
        <v>446</v>
      </c>
      <c r="G208" s="178">
        <v>30</v>
      </c>
      <c r="H208" s="179">
        <v>1.57</v>
      </c>
      <c r="I208" s="178">
        <v>235</v>
      </c>
      <c r="J208" s="178">
        <v>7.9</v>
      </c>
      <c r="K208" s="178">
        <v>1</v>
      </c>
      <c r="L208" s="178">
        <v>48.3</v>
      </c>
    </row>
    <row r="209" spans="2:12" ht="15.75">
      <c r="B209" s="173"/>
      <c r="C209" s="173"/>
      <c r="D209" s="173" t="s">
        <v>447</v>
      </c>
      <c r="E209" s="173"/>
      <c r="F209" s="177" t="s">
        <v>487</v>
      </c>
      <c r="G209" s="178">
        <v>70</v>
      </c>
      <c r="H209" s="179">
        <v>9</v>
      </c>
      <c r="I209" s="178">
        <v>52</v>
      </c>
      <c r="J209" s="178">
        <v>1.2</v>
      </c>
      <c r="K209" s="178">
        <v>4</v>
      </c>
      <c r="L209" s="178">
        <v>2.7</v>
      </c>
    </row>
    <row r="210" spans="2:12" ht="15.75">
      <c r="B210" s="173"/>
      <c r="C210" s="173"/>
      <c r="D210" s="173" t="s">
        <v>449</v>
      </c>
      <c r="E210" s="173"/>
      <c r="F210" s="177" t="s">
        <v>97</v>
      </c>
      <c r="G210" s="178">
        <v>150</v>
      </c>
      <c r="H210" s="179">
        <v>30.72</v>
      </c>
      <c r="I210" s="178">
        <v>47</v>
      </c>
      <c r="J210" s="178">
        <v>0.4</v>
      </c>
      <c r="K210" s="178">
        <v>9.8000000000000007</v>
      </c>
      <c r="L210" s="178">
        <v>0.4</v>
      </c>
    </row>
    <row r="211" spans="2:12" ht="15.75">
      <c r="B211" s="173"/>
      <c r="C211" s="173"/>
      <c r="D211" s="173"/>
      <c r="E211" s="173"/>
      <c r="F211" s="177" t="s">
        <v>106</v>
      </c>
      <c r="G211" s="178">
        <v>220</v>
      </c>
      <c r="H211" s="179">
        <v>22.78</v>
      </c>
      <c r="I211" s="178">
        <v>89</v>
      </c>
      <c r="J211" s="178">
        <v>1.1000000000000001</v>
      </c>
      <c r="K211" s="178">
        <v>0.3</v>
      </c>
      <c r="L211" s="178">
        <v>23</v>
      </c>
    </row>
    <row r="212" spans="2:12" ht="15.75">
      <c r="B212" s="173"/>
      <c r="C212" s="173"/>
      <c r="D212" s="173" t="s">
        <v>450</v>
      </c>
      <c r="E212" s="173"/>
      <c r="F212" s="177" t="s">
        <v>206</v>
      </c>
      <c r="G212" s="178">
        <v>90</v>
      </c>
      <c r="H212" s="179">
        <v>45.42</v>
      </c>
      <c r="I212" s="178">
        <v>297</v>
      </c>
      <c r="J212" s="178">
        <v>7.7</v>
      </c>
      <c r="K212" s="178">
        <v>4.3</v>
      </c>
      <c r="L212" s="178">
        <v>5.8</v>
      </c>
    </row>
    <row r="213" spans="2:12" ht="15.75">
      <c r="B213" s="173"/>
      <c r="C213" s="173"/>
      <c r="D213" s="173"/>
      <c r="E213" s="173"/>
      <c r="F213" s="177" t="s">
        <v>118</v>
      </c>
      <c r="G213" s="178">
        <v>90</v>
      </c>
      <c r="H213" s="179">
        <v>52</v>
      </c>
      <c r="I213" s="178">
        <v>549</v>
      </c>
      <c r="J213" s="178">
        <v>9.8000000000000007</v>
      </c>
      <c r="K213" s="178">
        <v>32.799999999999997</v>
      </c>
      <c r="L213" s="178">
        <v>64.8</v>
      </c>
    </row>
    <row r="214" spans="2:12">
      <c r="B214" s="169" t="s">
        <v>427</v>
      </c>
      <c r="C214" s="169"/>
      <c r="D214" s="170" t="s">
        <v>451</v>
      </c>
      <c r="E214" s="170"/>
      <c r="F214" s="173"/>
      <c r="G214" s="180" t="s">
        <v>429</v>
      </c>
      <c r="H214" s="181"/>
      <c r="I214" s="180"/>
      <c r="J214" s="180"/>
      <c r="K214" s="180" t="s">
        <v>430</v>
      </c>
      <c r="L214" s="172" t="s">
        <v>486</v>
      </c>
    </row>
    <row r="215" spans="2:12">
      <c r="B215" s="173"/>
      <c r="C215" s="173"/>
      <c r="D215" s="173"/>
      <c r="E215" s="173"/>
      <c r="F215" s="175" t="s">
        <v>434</v>
      </c>
      <c r="G215" s="182"/>
      <c r="H215" s="182"/>
      <c r="I215" s="182"/>
      <c r="J215" s="182"/>
      <c r="K215" s="182"/>
      <c r="L215" s="182"/>
    </row>
    <row r="216" spans="2:12">
      <c r="B216" s="174" t="s">
        <v>431</v>
      </c>
      <c r="C216" s="174"/>
      <c r="D216" s="174" t="s">
        <v>432</v>
      </c>
      <c r="E216" s="174" t="s">
        <v>433</v>
      </c>
      <c r="G216" s="182" t="s">
        <v>435</v>
      </c>
      <c r="H216" s="174" t="s">
        <v>436</v>
      </c>
      <c r="I216" s="182" t="s">
        <v>437</v>
      </c>
      <c r="J216" s="182" t="s">
        <v>438</v>
      </c>
      <c r="K216" s="182" t="s">
        <v>439</v>
      </c>
      <c r="L216" s="182" t="s">
        <v>440</v>
      </c>
    </row>
    <row r="217" spans="2:12" ht="31.5">
      <c r="B217" s="173" t="s">
        <v>77</v>
      </c>
      <c r="C217" s="173"/>
      <c r="D217" s="173" t="s">
        <v>441</v>
      </c>
      <c r="E217" s="173" t="s">
        <v>479</v>
      </c>
      <c r="F217" s="177" t="s">
        <v>469</v>
      </c>
      <c r="G217" s="178">
        <v>200</v>
      </c>
      <c r="H217" s="179">
        <v>36.64</v>
      </c>
      <c r="I217" s="178">
        <v>199.3</v>
      </c>
      <c r="J217" s="178">
        <v>6.7</v>
      </c>
      <c r="K217" s="178">
        <v>11.6</v>
      </c>
      <c r="L217" s="178">
        <v>16.7</v>
      </c>
    </row>
    <row r="218" spans="2:12" ht="15.75">
      <c r="B218" s="173"/>
      <c r="C218" s="173"/>
      <c r="D218" s="173" t="s">
        <v>444</v>
      </c>
      <c r="E218" s="173"/>
      <c r="F218" s="177" t="s">
        <v>112</v>
      </c>
      <c r="G218" s="178">
        <v>200</v>
      </c>
      <c r="H218" s="179">
        <v>5.51</v>
      </c>
      <c r="I218" s="177">
        <v>108</v>
      </c>
      <c r="J218" s="177">
        <v>1.4</v>
      </c>
      <c r="K218" s="177">
        <v>2.6</v>
      </c>
      <c r="L218" s="177">
        <v>7.2</v>
      </c>
    </row>
    <row r="219" spans="2:12" ht="15.75">
      <c r="B219" s="173"/>
      <c r="C219" s="173"/>
      <c r="D219" s="173" t="s">
        <v>34</v>
      </c>
      <c r="E219" s="173"/>
      <c r="F219" s="177" t="s">
        <v>446</v>
      </c>
      <c r="G219" s="178">
        <v>30</v>
      </c>
      <c r="H219" s="179">
        <v>0.96</v>
      </c>
      <c r="I219" s="178">
        <v>235</v>
      </c>
      <c r="J219" s="178">
        <v>7.9</v>
      </c>
      <c r="K219" s="178">
        <v>1</v>
      </c>
      <c r="L219" s="178">
        <v>48.3</v>
      </c>
    </row>
    <row r="220" spans="2:12" ht="31.5">
      <c r="B220" s="5"/>
      <c r="C220" s="5"/>
      <c r="D220" s="173" t="s">
        <v>447</v>
      </c>
      <c r="E220" s="5"/>
      <c r="F220" s="187" t="s">
        <v>488</v>
      </c>
      <c r="G220" s="5">
        <v>70</v>
      </c>
      <c r="H220" s="5">
        <v>1.89</v>
      </c>
      <c r="I220" s="5">
        <v>55.1</v>
      </c>
      <c r="J220" s="5">
        <v>2.5</v>
      </c>
      <c r="K220" s="5">
        <v>1.9</v>
      </c>
      <c r="L220" s="5">
        <v>7</v>
      </c>
    </row>
    <row r="222" spans="2:12" ht="15.75">
      <c r="E222" s="167" t="s">
        <v>489</v>
      </c>
      <c r="F222" s="185" t="s">
        <v>490</v>
      </c>
    </row>
    <row r="223" spans="2:12">
      <c r="C223" s="53"/>
    </row>
    <row r="224" spans="2:12">
      <c r="B224" s="169" t="s">
        <v>427</v>
      </c>
      <c r="C224" s="169"/>
      <c r="D224" s="170" t="s">
        <v>428</v>
      </c>
      <c r="E224" s="170"/>
      <c r="F224" s="170"/>
      <c r="G224" s="169" t="s">
        <v>429</v>
      </c>
      <c r="H224" s="171"/>
      <c r="I224" s="169"/>
      <c r="J224" s="169"/>
      <c r="K224" s="169" t="s">
        <v>430</v>
      </c>
      <c r="L224" s="172">
        <v>44543</v>
      </c>
    </row>
    <row r="225" spans="2:12">
      <c r="B225" s="173"/>
      <c r="C225" s="173"/>
      <c r="D225" s="173"/>
      <c r="E225" s="173"/>
      <c r="F225" s="173"/>
      <c r="G225" s="173"/>
      <c r="H225" s="173"/>
      <c r="I225" s="173"/>
      <c r="J225" s="173"/>
      <c r="K225" s="173"/>
      <c r="L225" s="173"/>
    </row>
    <row r="226" spans="2:12">
      <c r="B226" s="174" t="s">
        <v>431</v>
      </c>
      <c r="C226" s="174"/>
      <c r="D226" s="174" t="s">
        <v>432</v>
      </c>
      <c r="E226" s="174" t="s">
        <v>433</v>
      </c>
      <c r="F226" s="175" t="s">
        <v>434</v>
      </c>
      <c r="G226" s="174" t="s">
        <v>435</v>
      </c>
      <c r="H226" s="174" t="s">
        <v>436</v>
      </c>
      <c r="I226" s="174" t="s">
        <v>437</v>
      </c>
      <c r="J226" s="174" t="s">
        <v>438</v>
      </c>
      <c r="K226" s="174" t="s">
        <v>439</v>
      </c>
      <c r="L226" s="174" t="s">
        <v>440</v>
      </c>
    </row>
    <row r="227" spans="2:12" ht="15.75">
      <c r="B227" s="173" t="s">
        <v>77</v>
      </c>
      <c r="C227" s="173"/>
      <c r="D227" s="173" t="s">
        <v>441</v>
      </c>
      <c r="E227" s="176">
        <v>5.36</v>
      </c>
      <c r="F227" s="177" t="s">
        <v>406</v>
      </c>
      <c r="G227" s="178">
        <v>200</v>
      </c>
      <c r="H227" s="179">
        <v>40.79</v>
      </c>
      <c r="I227" s="178">
        <v>208.58</v>
      </c>
      <c r="J227" s="178">
        <v>140.5</v>
      </c>
      <c r="K227" s="178">
        <v>16</v>
      </c>
      <c r="L227" s="178">
        <v>6.2</v>
      </c>
    </row>
    <row r="228" spans="2:12" ht="15.75">
      <c r="B228" s="173"/>
      <c r="C228" s="173"/>
      <c r="D228" s="173" t="s">
        <v>444</v>
      </c>
      <c r="E228" s="173"/>
      <c r="F228" s="177" t="s">
        <v>108</v>
      </c>
      <c r="G228" s="178">
        <v>200</v>
      </c>
      <c r="H228">
        <v>3.65</v>
      </c>
      <c r="I228" s="177">
        <v>46</v>
      </c>
      <c r="J228" s="177">
        <v>0.5</v>
      </c>
      <c r="K228" s="177">
        <v>0.1</v>
      </c>
      <c r="L228" s="177">
        <v>10.1</v>
      </c>
    </row>
    <row r="229" spans="2:12" ht="15.75">
      <c r="B229" s="173"/>
      <c r="C229" s="173"/>
      <c r="D229" s="173" t="s">
        <v>34</v>
      </c>
      <c r="E229" s="173"/>
      <c r="F229" s="177" t="s">
        <v>105</v>
      </c>
      <c r="G229" s="178">
        <v>30</v>
      </c>
      <c r="H229" s="179">
        <v>1.58</v>
      </c>
      <c r="I229" s="178">
        <v>235</v>
      </c>
      <c r="J229" s="178">
        <v>7.9</v>
      </c>
      <c r="K229" s="178">
        <v>1</v>
      </c>
      <c r="L229" s="178">
        <v>48.3</v>
      </c>
    </row>
    <row r="230" spans="2:12" ht="15.75">
      <c r="B230" s="173"/>
      <c r="C230" s="173"/>
      <c r="D230" s="173"/>
      <c r="E230" s="173"/>
      <c r="F230" s="177" t="s">
        <v>183</v>
      </c>
      <c r="G230" s="178">
        <v>10</v>
      </c>
      <c r="H230" s="179">
        <v>5.0199999999999996</v>
      </c>
      <c r="I230" s="178">
        <v>174</v>
      </c>
      <c r="J230" s="178">
        <v>6</v>
      </c>
      <c r="K230" s="178">
        <v>9.6999999999999993</v>
      </c>
      <c r="L230" s="178">
        <v>25</v>
      </c>
    </row>
    <row r="231" spans="2:12" ht="15.75">
      <c r="B231" s="173"/>
      <c r="C231" s="173"/>
      <c r="D231" s="173"/>
      <c r="E231" s="173"/>
      <c r="F231" s="177" t="s">
        <v>121</v>
      </c>
      <c r="G231" s="178">
        <v>10</v>
      </c>
      <c r="H231" s="179">
        <v>6.18</v>
      </c>
      <c r="I231" s="178">
        <v>153</v>
      </c>
      <c r="J231" s="178">
        <v>2.4</v>
      </c>
      <c r="K231" s="178">
        <v>9.1999999999999993</v>
      </c>
      <c r="L231" s="178">
        <v>15</v>
      </c>
    </row>
    <row r="232" spans="2:12" ht="15.75">
      <c r="B232" s="173"/>
      <c r="C232" s="173"/>
      <c r="D232" s="173" t="s">
        <v>447</v>
      </c>
      <c r="E232" s="173"/>
      <c r="F232" s="177" t="s">
        <v>191</v>
      </c>
      <c r="G232" s="178">
        <v>70</v>
      </c>
      <c r="H232" s="179">
        <v>2.0299999999999998</v>
      </c>
      <c r="I232" s="178">
        <v>52</v>
      </c>
      <c r="J232" s="178">
        <v>1.2</v>
      </c>
      <c r="K232" s="178">
        <v>4</v>
      </c>
      <c r="L232" s="178">
        <v>2.7</v>
      </c>
    </row>
    <row r="233" spans="2:12" ht="15.75">
      <c r="B233" s="173"/>
      <c r="C233" s="173"/>
      <c r="D233" s="173" t="s">
        <v>449</v>
      </c>
      <c r="E233" s="173"/>
      <c r="F233" s="177" t="s">
        <v>62</v>
      </c>
      <c r="G233" s="178">
        <v>150</v>
      </c>
      <c r="H233" s="179">
        <v>58.7</v>
      </c>
      <c r="I233" s="178">
        <v>47</v>
      </c>
      <c r="J233" s="178">
        <v>0.4</v>
      </c>
      <c r="K233" s="178">
        <v>9.8000000000000007</v>
      </c>
      <c r="L233" s="178">
        <v>0.4</v>
      </c>
    </row>
    <row r="234" spans="2:12" ht="15.75">
      <c r="B234" s="173"/>
      <c r="C234" s="173"/>
      <c r="D234" s="173" t="s">
        <v>450</v>
      </c>
      <c r="E234" s="173"/>
      <c r="F234" s="177" t="s">
        <v>491</v>
      </c>
      <c r="G234" s="178">
        <v>90</v>
      </c>
      <c r="H234" s="179">
        <v>83.41</v>
      </c>
      <c r="I234" s="178">
        <v>297</v>
      </c>
      <c r="J234" s="178">
        <v>7.7</v>
      </c>
      <c r="K234" s="178">
        <v>4.3</v>
      </c>
      <c r="L234" s="178">
        <v>5.8</v>
      </c>
    </row>
    <row r="235" spans="2:12">
      <c r="B235" s="169" t="s">
        <v>427</v>
      </c>
      <c r="C235" s="169"/>
      <c r="D235" s="170" t="s">
        <v>451</v>
      </c>
      <c r="E235" s="170"/>
      <c r="F235" s="173"/>
      <c r="G235" s="180" t="s">
        <v>429</v>
      </c>
      <c r="H235" s="181"/>
      <c r="I235" s="180"/>
      <c r="J235" s="180"/>
      <c r="K235" s="180" t="s">
        <v>430</v>
      </c>
      <c r="L235" s="172" t="s">
        <v>492</v>
      </c>
    </row>
    <row r="236" spans="2:12">
      <c r="B236" s="173"/>
      <c r="C236" s="173"/>
      <c r="D236" s="173"/>
      <c r="E236" s="173"/>
      <c r="F236" s="175" t="s">
        <v>434</v>
      </c>
      <c r="G236" s="182"/>
      <c r="H236" s="182"/>
      <c r="I236" s="182"/>
      <c r="J236" s="182"/>
      <c r="K236" s="182"/>
      <c r="L236" s="182"/>
    </row>
    <row r="237" spans="2:12">
      <c r="B237" s="174" t="s">
        <v>431</v>
      </c>
      <c r="C237" s="174"/>
      <c r="D237" s="174" t="s">
        <v>432</v>
      </c>
      <c r="E237" s="174" t="s">
        <v>433</v>
      </c>
      <c r="G237" s="182" t="s">
        <v>435</v>
      </c>
      <c r="H237" s="174" t="s">
        <v>436</v>
      </c>
      <c r="I237" s="182" t="s">
        <v>437</v>
      </c>
      <c r="J237" s="182" t="s">
        <v>438</v>
      </c>
      <c r="K237" s="182" t="s">
        <v>439</v>
      </c>
      <c r="L237" s="182" t="s">
        <v>440</v>
      </c>
    </row>
    <row r="238" spans="2:12" ht="15.75">
      <c r="B238" s="173" t="s">
        <v>77</v>
      </c>
      <c r="C238" s="173"/>
      <c r="D238" s="173" t="s">
        <v>441</v>
      </c>
      <c r="E238" s="173" t="s">
        <v>479</v>
      </c>
      <c r="F238" s="177" t="s">
        <v>406</v>
      </c>
      <c r="G238" s="178">
        <v>200</v>
      </c>
      <c r="H238" s="179">
        <v>40.79</v>
      </c>
      <c r="I238" s="178">
        <v>199.3</v>
      </c>
      <c r="J238" s="178">
        <v>6.7</v>
      </c>
      <c r="K238" s="178">
        <v>11.6</v>
      </c>
      <c r="L238" s="178">
        <v>16.7</v>
      </c>
    </row>
    <row r="239" spans="2:12" ht="15.75">
      <c r="B239" s="173"/>
      <c r="C239" s="173"/>
      <c r="D239" s="173" t="s">
        <v>444</v>
      </c>
      <c r="E239" s="173"/>
      <c r="F239" s="177" t="s">
        <v>108</v>
      </c>
      <c r="G239" s="178">
        <v>200</v>
      </c>
      <c r="H239" s="179">
        <v>1.74</v>
      </c>
      <c r="I239" s="177">
        <v>108</v>
      </c>
      <c r="J239" s="177">
        <v>1.4</v>
      </c>
      <c r="K239" s="177">
        <v>2.6</v>
      </c>
      <c r="L239" s="177">
        <v>7.2</v>
      </c>
    </row>
    <row r="240" spans="2:12" ht="15.75">
      <c r="B240" s="173"/>
      <c r="C240" s="173"/>
      <c r="D240" s="173" t="s">
        <v>34</v>
      </c>
      <c r="E240" s="173"/>
      <c r="F240" s="177" t="s">
        <v>105</v>
      </c>
      <c r="G240" s="178">
        <v>30</v>
      </c>
      <c r="H240" s="179">
        <v>1.33</v>
      </c>
      <c r="I240" s="178">
        <v>235</v>
      </c>
      <c r="J240" s="178">
        <v>7.9</v>
      </c>
      <c r="K240" s="178">
        <v>1</v>
      </c>
      <c r="L240" s="178">
        <v>48.3</v>
      </c>
    </row>
    <row r="241" spans="2:12" ht="15.75">
      <c r="B241" s="5"/>
      <c r="C241" s="5"/>
      <c r="D241" s="173"/>
      <c r="E241" s="5"/>
      <c r="F241" s="187" t="s">
        <v>183</v>
      </c>
      <c r="G241" s="5">
        <v>10</v>
      </c>
      <c r="H241" s="5">
        <v>3.99</v>
      </c>
      <c r="I241" s="178">
        <v>174</v>
      </c>
      <c r="J241" s="178">
        <v>6</v>
      </c>
      <c r="K241" s="178">
        <v>9.6999999999999993</v>
      </c>
      <c r="L241" s="178">
        <v>25</v>
      </c>
    </row>
    <row r="244" spans="2:12" ht="15.75">
      <c r="E244" s="167" t="s">
        <v>493</v>
      </c>
      <c r="F244" s="185"/>
    </row>
    <row r="245" spans="2:12">
      <c r="C245" s="53"/>
    </row>
    <row r="246" spans="2:12">
      <c r="B246" s="169" t="s">
        <v>427</v>
      </c>
      <c r="C246" s="169"/>
      <c r="D246" s="170" t="s">
        <v>428</v>
      </c>
      <c r="E246" s="170"/>
      <c r="F246" s="170"/>
      <c r="G246" s="169" t="s">
        <v>429</v>
      </c>
      <c r="H246" s="171"/>
      <c r="I246" s="169"/>
      <c r="J246" s="169"/>
      <c r="K246" s="169" t="s">
        <v>430</v>
      </c>
      <c r="L246" s="172">
        <v>44544</v>
      </c>
    </row>
    <row r="247" spans="2:12">
      <c r="B247" s="173"/>
      <c r="C247" s="173"/>
      <c r="D247" s="173"/>
      <c r="E247" s="173"/>
      <c r="F247" s="173"/>
      <c r="G247" s="173"/>
      <c r="H247" s="173"/>
      <c r="I247" s="173"/>
      <c r="J247" s="173"/>
      <c r="K247" s="173"/>
      <c r="L247" s="173"/>
    </row>
    <row r="248" spans="2:12">
      <c r="B248" s="174" t="s">
        <v>431</v>
      </c>
      <c r="C248" s="174"/>
      <c r="D248" s="174" t="s">
        <v>432</v>
      </c>
      <c r="E248" s="174" t="s">
        <v>433</v>
      </c>
      <c r="F248" s="175" t="s">
        <v>434</v>
      </c>
      <c r="G248" s="174" t="s">
        <v>435</v>
      </c>
      <c r="H248" s="174" t="s">
        <v>436</v>
      </c>
      <c r="I248" s="174" t="s">
        <v>437</v>
      </c>
      <c r="J248" s="174" t="s">
        <v>438</v>
      </c>
      <c r="K248" s="174" t="s">
        <v>439</v>
      </c>
      <c r="L248" s="174" t="s">
        <v>440</v>
      </c>
    </row>
    <row r="249" spans="2:12" ht="15.75">
      <c r="B249" s="173" t="s">
        <v>77</v>
      </c>
      <c r="C249" s="173"/>
      <c r="D249" s="173" t="s">
        <v>441</v>
      </c>
      <c r="E249" s="176">
        <v>5.36</v>
      </c>
      <c r="F249" s="177" t="s">
        <v>23</v>
      </c>
      <c r="G249" s="178">
        <v>250</v>
      </c>
      <c r="H249" s="179">
        <v>24.74</v>
      </c>
      <c r="I249" s="178">
        <v>442</v>
      </c>
      <c r="J249" s="178">
        <v>4.5999999999999996</v>
      </c>
      <c r="K249" s="178">
        <v>5.2</v>
      </c>
      <c r="L249" s="178">
        <v>7.2</v>
      </c>
    </row>
    <row r="250" spans="2:12" ht="15.75">
      <c r="B250" s="173"/>
      <c r="C250" s="173"/>
      <c r="D250" s="173" t="s">
        <v>444</v>
      </c>
      <c r="E250" s="173"/>
      <c r="F250" s="177" t="s">
        <v>112</v>
      </c>
      <c r="G250" s="178">
        <v>200</v>
      </c>
      <c r="H250">
        <v>4.42</v>
      </c>
      <c r="I250" s="177">
        <v>82</v>
      </c>
      <c r="J250" s="177">
        <v>1.4</v>
      </c>
      <c r="K250" s="177">
        <v>1.6</v>
      </c>
      <c r="L250" s="177">
        <v>16.2</v>
      </c>
    </row>
    <row r="251" spans="2:12" ht="15.75">
      <c r="B251" s="173"/>
      <c r="C251" s="173"/>
      <c r="D251" s="173" t="s">
        <v>34</v>
      </c>
      <c r="E251" s="173"/>
      <c r="F251" s="177" t="s">
        <v>446</v>
      </c>
      <c r="G251" s="178">
        <v>30</v>
      </c>
      <c r="H251" s="179">
        <v>1.58</v>
      </c>
      <c r="I251" s="178">
        <v>235</v>
      </c>
      <c r="J251" s="178">
        <v>7.9</v>
      </c>
      <c r="K251" s="178">
        <v>1</v>
      </c>
      <c r="L251" s="178">
        <v>48.3</v>
      </c>
    </row>
    <row r="252" spans="2:12" ht="15.75">
      <c r="B252" s="173"/>
      <c r="C252" s="173"/>
      <c r="D252" s="173"/>
      <c r="E252" s="173"/>
      <c r="F252" s="177" t="s">
        <v>121</v>
      </c>
      <c r="G252" s="178">
        <v>10</v>
      </c>
      <c r="H252" s="179">
        <v>6.18</v>
      </c>
      <c r="I252" s="178">
        <v>153</v>
      </c>
      <c r="J252" s="178">
        <v>2.4</v>
      </c>
      <c r="K252" s="178">
        <v>9.1999999999999993</v>
      </c>
      <c r="L252" s="178">
        <v>15</v>
      </c>
    </row>
    <row r="253" spans="2:12" ht="31.5">
      <c r="B253" s="173"/>
      <c r="C253" s="173"/>
      <c r="D253" s="173" t="s">
        <v>447</v>
      </c>
      <c r="E253" s="173"/>
      <c r="F253" s="177" t="s">
        <v>410</v>
      </c>
      <c r="G253" s="178">
        <v>70</v>
      </c>
      <c r="H253" s="179">
        <v>11.72</v>
      </c>
      <c r="I253" s="178">
        <v>14</v>
      </c>
      <c r="J253" s="178">
        <v>0.82</v>
      </c>
      <c r="K253" s="178">
        <v>0.18</v>
      </c>
      <c r="L253" s="178">
        <v>2</v>
      </c>
    </row>
    <row r="254" spans="2:12" ht="15.75">
      <c r="B254" s="173"/>
      <c r="C254" s="173"/>
      <c r="D254" s="173" t="s">
        <v>449</v>
      </c>
      <c r="E254" s="173"/>
      <c r="F254" s="177" t="s">
        <v>293</v>
      </c>
      <c r="G254" s="178">
        <v>350</v>
      </c>
      <c r="H254" s="179">
        <v>145.35</v>
      </c>
      <c r="I254" s="178">
        <v>52</v>
      </c>
      <c r="J254" s="178">
        <v>0.8</v>
      </c>
      <c r="K254" s="178">
        <v>11.3</v>
      </c>
      <c r="L254" s="178">
        <v>0.6</v>
      </c>
    </row>
    <row r="255" spans="2:12" ht="15.75">
      <c r="B255" s="173"/>
      <c r="C255" s="173"/>
      <c r="D255" s="173"/>
      <c r="E255" s="173"/>
      <c r="F255" s="177"/>
      <c r="G255" s="178"/>
      <c r="H255" s="179"/>
      <c r="I255" s="178"/>
      <c r="J255" s="178"/>
      <c r="K255" s="178"/>
      <c r="L255" s="178"/>
    </row>
    <row r="256" spans="2:12">
      <c r="B256" s="169" t="s">
        <v>427</v>
      </c>
      <c r="C256" s="169"/>
      <c r="D256" s="170" t="s">
        <v>451</v>
      </c>
      <c r="E256" s="170"/>
      <c r="F256" s="173"/>
      <c r="G256" s="180" t="s">
        <v>429</v>
      </c>
      <c r="H256" s="181"/>
      <c r="I256" s="180"/>
      <c r="J256" s="180"/>
      <c r="K256" s="180" t="s">
        <v>430</v>
      </c>
      <c r="L256" s="172" t="s">
        <v>494</v>
      </c>
    </row>
    <row r="257" spans="2:12">
      <c r="B257" s="173"/>
      <c r="C257" s="173"/>
      <c r="D257" s="173"/>
      <c r="E257" s="173"/>
      <c r="F257" s="175" t="s">
        <v>434</v>
      </c>
      <c r="G257" s="182"/>
      <c r="H257" s="182"/>
      <c r="I257" s="182"/>
      <c r="J257" s="182"/>
      <c r="K257" s="182"/>
      <c r="L257" s="182"/>
    </row>
    <row r="258" spans="2:12">
      <c r="B258" s="174" t="s">
        <v>431</v>
      </c>
      <c r="C258" s="174"/>
      <c r="D258" s="174" t="s">
        <v>432</v>
      </c>
      <c r="E258" s="174" t="s">
        <v>433</v>
      </c>
      <c r="G258" s="182" t="s">
        <v>435</v>
      </c>
      <c r="H258" s="174" t="s">
        <v>436</v>
      </c>
      <c r="I258" s="182" t="s">
        <v>437</v>
      </c>
      <c r="J258" s="182" t="s">
        <v>438</v>
      </c>
      <c r="K258" s="182" t="s">
        <v>439</v>
      </c>
      <c r="L258" s="182" t="s">
        <v>440</v>
      </c>
    </row>
    <row r="259" spans="2:12" ht="15.75">
      <c r="B259" s="173" t="s">
        <v>77</v>
      </c>
      <c r="C259" s="173"/>
      <c r="D259" s="173" t="s">
        <v>441</v>
      </c>
      <c r="E259" s="173" t="s">
        <v>479</v>
      </c>
      <c r="F259" s="177" t="s">
        <v>23</v>
      </c>
      <c r="G259" s="178">
        <v>250</v>
      </c>
      <c r="H259" s="179">
        <v>24.61</v>
      </c>
      <c r="I259" s="178">
        <v>442</v>
      </c>
      <c r="J259" s="178">
        <v>4.5999999999999996</v>
      </c>
      <c r="K259" s="178">
        <v>5.2</v>
      </c>
      <c r="L259" s="178">
        <v>7.2</v>
      </c>
    </row>
    <row r="260" spans="2:12" ht="15.75">
      <c r="B260" s="173"/>
      <c r="C260" s="173"/>
      <c r="D260" s="173" t="s">
        <v>444</v>
      </c>
      <c r="E260" s="173"/>
      <c r="F260" s="177" t="s">
        <v>112</v>
      </c>
      <c r="G260" s="178">
        <v>200</v>
      </c>
      <c r="H260" s="179">
        <v>4.47</v>
      </c>
      <c r="I260" s="177">
        <v>82</v>
      </c>
      <c r="J260" s="177">
        <v>1.4</v>
      </c>
      <c r="K260" s="177">
        <v>1.6</v>
      </c>
      <c r="L260" s="177">
        <v>16.2</v>
      </c>
    </row>
    <row r="261" spans="2:12" ht="15.75">
      <c r="B261" s="173"/>
      <c r="C261" s="173"/>
      <c r="D261" s="173" t="s">
        <v>34</v>
      </c>
      <c r="E261" s="173"/>
      <c r="F261" s="177" t="s">
        <v>446</v>
      </c>
      <c r="G261" s="178">
        <v>30</v>
      </c>
      <c r="H261" s="179">
        <v>0.96</v>
      </c>
      <c r="I261" s="178">
        <v>235</v>
      </c>
      <c r="J261" s="178">
        <v>7.9</v>
      </c>
      <c r="K261" s="178">
        <v>1</v>
      </c>
      <c r="L261" s="178">
        <v>48.3</v>
      </c>
    </row>
    <row r="262" spans="2:12" ht="15.75">
      <c r="B262" s="173"/>
      <c r="C262" s="173"/>
      <c r="D262" s="173"/>
      <c r="E262" s="173"/>
      <c r="F262" s="177" t="s">
        <v>121</v>
      </c>
      <c r="G262" s="178">
        <v>10</v>
      </c>
      <c r="H262" s="179">
        <v>6.18</v>
      </c>
      <c r="I262" s="178">
        <v>153</v>
      </c>
      <c r="J262" s="178">
        <v>2.4</v>
      </c>
      <c r="K262" s="178">
        <v>9.1999999999999993</v>
      </c>
      <c r="L262" s="178">
        <v>15</v>
      </c>
    </row>
    <row r="263" spans="2:12" ht="15.75">
      <c r="B263" s="5"/>
      <c r="C263" s="5"/>
      <c r="D263" s="173" t="s">
        <v>447</v>
      </c>
      <c r="E263" s="5"/>
      <c r="F263" s="187" t="s">
        <v>24</v>
      </c>
      <c r="G263" s="5">
        <v>2.5000000000000001E-2</v>
      </c>
      <c r="H263" s="5">
        <v>8.4499999999999993</v>
      </c>
      <c r="I263" s="5">
        <v>88</v>
      </c>
      <c r="J263" s="5">
        <v>17.5</v>
      </c>
      <c r="K263" s="5">
        <v>2</v>
      </c>
      <c r="L263" s="5">
        <v>0</v>
      </c>
    </row>
    <row r="266" spans="2:12" ht="15.75">
      <c r="E266" s="167" t="s">
        <v>495</v>
      </c>
      <c r="F266" s="185"/>
    </row>
    <row r="267" spans="2:12">
      <c r="C267" s="53"/>
    </row>
    <row r="268" spans="2:12">
      <c r="B268" s="169" t="s">
        <v>427</v>
      </c>
      <c r="C268" s="169"/>
      <c r="D268" s="170" t="s">
        <v>428</v>
      </c>
      <c r="E268" s="170"/>
      <c r="F268" s="170"/>
      <c r="G268" s="169" t="s">
        <v>429</v>
      </c>
      <c r="H268" s="171"/>
      <c r="I268" s="169"/>
      <c r="J268" s="169"/>
      <c r="K268" s="169" t="s">
        <v>430</v>
      </c>
      <c r="L268" s="172">
        <v>44545</v>
      </c>
    </row>
    <row r="269" spans="2:12">
      <c r="B269" s="173"/>
      <c r="C269" s="173"/>
      <c r="D269" s="173"/>
      <c r="E269" s="173"/>
      <c r="F269" s="173"/>
      <c r="G269" s="173"/>
      <c r="H269" s="173"/>
      <c r="I269" s="173"/>
      <c r="J269" s="173"/>
      <c r="K269" s="173"/>
      <c r="L269" s="173"/>
    </row>
    <row r="270" spans="2:12">
      <c r="B270" s="174" t="s">
        <v>431</v>
      </c>
      <c r="C270" s="174"/>
      <c r="D270" s="174" t="s">
        <v>432</v>
      </c>
      <c r="E270" s="174" t="s">
        <v>433</v>
      </c>
      <c r="F270" s="175" t="s">
        <v>434</v>
      </c>
      <c r="G270" s="174" t="s">
        <v>435</v>
      </c>
      <c r="H270" s="174" t="s">
        <v>436</v>
      </c>
      <c r="I270" s="174" t="s">
        <v>437</v>
      </c>
      <c r="J270" s="174" t="s">
        <v>438</v>
      </c>
      <c r="K270" s="174" t="s">
        <v>439</v>
      </c>
      <c r="L270" s="174" t="s">
        <v>440</v>
      </c>
    </row>
    <row r="271" spans="2:12" ht="15.75">
      <c r="B271" s="173" t="s">
        <v>77</v>
      </c>
      <c r="C271" s="173"/>
      <c r="D271" s="173" t="s">
        <v>441</v>
      </c>
      <c r="E271" s="176">
        <v>5.36</v>
      </c>
      <c r="F271" s="177" t="s">
        <v>496</v>
      </c>
      <c r="G271" s="178">
        <v>200</v>
      </c>
      <c r="H271" s="179">
        <v>24.04</v>
      </c>
      <c r="I271" s="178">
        <v>218.7</v>
      </c>
      <c r="J271" s="178">
        <v>7.9</v>
      </c>
      <c r="K271" s="178">
        <v>3.9</v>
      </c>
      <c r="L271" s="178">
        <v>38.799999999999997</v>
      </c>
    </row>
    <row r="272" spans="2:12" ht="15.75">
      <c r="B272" s="173"/>
      <c r="C272" s="173"/>
      <c r="D272" s="173" t="s">
        <v>444</v>
      </c>
      <c r="E272" s="173"/>
      <c r="F272" s="177" t="s">
        <v>140</v>
      </c>
      <c r="G272" s="178">
        <v>200</v>
      </c>
      <c r="H272">
        <v>4.96</v>
      </c>
      <c r="I272" s="177">
        <v>77.28</v>
      </c>
      <c r="J272" s="177">
        <v>3.25</v>
      </c>
      <c r="K272" s="177">
        <v>2.06</v>
      </c>
      <c r="L272" s="177">
        <v>11.73</v>
      </c>
    </row>
    <row r="273" spans="2:12" ht="15.75">
      <c r="B273" s="173"/>
      <c r="C273" s="173"/>
      <c r="D273" s="173" t="s">
        <v>34</v>
      </c>
      <c r="E273" s="173"/>
      <c r="F273" s="177" t="s">
        <v>446</v>
      </c>
      <c r="G273" s="178">
        <v>30</v>
      </c>
      <c r="H273" s="179">
        <v>1.58</v>
      </c>
      <c r="I273" s="178">
        <v>235</v>
      </c>
      <c r="J273" s="178">
        <v>7.9</v>
      </c>
      <c r="K273" s="178">
        <v>1</v>
      </c>
      <c r="L273" s="178">
        <v>48.3</v>
      </c>
    </row>
    <row r="274" spans="2:12" ht="15.75">
      <c r="B274" s="173"/>
      <c r="C274" s="173"/>
      <c r="D274" s="173" t="s">
        <v>447</v>
      </c>
      <c r="E274" s="173"/>
      <c r="F274" s="177" t="s">
        <v>497</v>
      </c>
      <c r="G274" s="178">
        <v>70</v>
      </c>
      <c r="H274" s="179">
        <v>5.37</v>
      </c>
      <c r="I274" s="178">
        <v>24</v>
      </c>
      <c r="J274" s="178">
        <v>1.1000000000000001</v>
      </c>
      <c r="K274" s="178">
        <v>0.2</v>
      </c>
      <c r="L274" s="178">
        <v>3.8</v>
      </c>
    </row>
    <row r="275" spans="2:12" ht="15.75">
      <c r="B275" s="173"/>
      <c r="C275" s="173"/>
      <c r="D275" s="173" t="s">
        <v>449</v>
      </c>
      <c r="E275" s="173"/>
      <c r="F275" s="177" t="s">
        <v>62</v>
      </c>
      <c r="G275" s="178">
        <v>200</v>
      </c>
      <c r="H275" s="179">
        <v>87</v>
      </c>
      <c r="I275" s="178">
        <v>42</v>
      </c>
      <c r="J275" s="178">
        <v>0.4</v>
      </c>
      <c r="K275" s="178">
        <v>10.9</v>
      </c>
      <c r="L275" s="178">
        <v>0.3</v>
      </c>
    </row>
    <row r="276" spans="2:12" ht="15.75">
      <c r="B276" s="173"/>
      <c r="C276" s="173"/>
      <c r="D276" s="173"/>
      <c r="E276" s="173"/>
      <c r="F276" s="177" t="s">
        <v>299</v>
      </c>
      <c r="G276" s="178">
        <v>150</v>
      </c>
      <c r="H276" s="179">
        <v>28.03</v>
      </c>
      <c r="I276" s="178">
        <v>67</v>
      </c>
      <c r="J276" s="178">
        <v>0.6</v>
      </c>
      <c r="K276" s="178">
        <v>17</v>
      </c>
      <c r="L276" s="178">
        <v>0.4</v>
      </c>
    </row>
    <row r="277" spans="2:12" ht="15.75">
      <c r="B277" s="173"/>
      <c r="C277" s="173"/>
      <c r="D277" s="173"/>
      <c r="E277" s="173"/>
      <c r="F277" s="177" t="s">
        <v>498</v>
      </c>
      <c r="G277" s="178">
        <v>100</v>
      </c>
      <c r="H277" s="179">
        <v>46.73</v>
      </c>
      <c r="I277" s="178">
        <v>297</v>
      </c>
      <c r="J277" s="178">
        <v>7</v>
      </c>
      <c r="K277" s="178">
        <v>4.3</v>
      </c>
      <c r="L277" s="178">
        <v>58</v>
      </c>
    </row>
    <row r="278" spans="2:12">
      <c r="B278" s="169" t="s">
        <v>427</v>
      </c>
      <c r="C278" s="169"/>
      <c r="D278" s="170" t="s">
        <v>451</v>
      </c>
      <c r="E278" s="170"/>
      <c r="F278" s="173"/>
      <c r="G278" s="180" t="s">
        <v>429</v>
      </c>
      <c r="H278" s="181"/>
      <c r="I278" s="180"/>
      <c r="J278" s="180"/>
      <c r="K278" s="180" t="s">
        <v>430</v>
      </c>
      <c r="L278" s="172" t="s">
        <v>499</v>
      </c>
    </row>
    <row r="279" spans="2:12">
      <c r="B279" s="173"/>
      <c r="C279" s="173"/>
      <c r="D279" s="173"/>
      <c r="E279" s="173"/>
      <c r="F279" s="175" t="s">
        <v>434</v>
      </c>
      <c r="G279" s="182"/>
      <c r="H279" s="182"/>
      <c r="I279" s="182"/>
      <c r="J279" s="182"/>
      <c r="K279" s="182"/>
      <c r="L279" s="182"/>
    </row>
    <row r="280" spans="2:12">
      <c r="B280" s="174" t="s">
        <v>431</v>
      </c>
      <c r="C280" s="174"/>
      <c r="D280" s="174" t="s">
        <v>432</v>
      </c>
      <c r="E280" s="174" t="s">
        <v>433</v>
      </c>
      <c r="G280" s="182" t="s">
        <v>435</v>
      </c>
      <c r="H280" s="174" t="s">
        <v>436</v>
      </c>
      <c r="I280" s="182" t="s">
        <v>437</v>
      </c>
      <c r="J280" s="182" t="s">
        <v>438</v>
      </c>
      <c r="K280" s="182" t="s">
        <v>439</v>
      </c>
      <c r="L280" s="182" t="s">
        <v>440</v>
      </c>
    </row>
    <row r="281" spans="2:12" ht="15.75">
      <c r="B281" s="173" t="s">
        <v>77</v>
      </c>
      <c r="C281" s="173"/>
      <c r="D281" s="173" t="s">
        <v>441</v>
      </c>
      <c r="E281" s="173" t="s">
        <v>479</v>
      </c>
      <c r="F281" s="177" t="s">
        <v>496</v>
      </c>
      <c r="G281" s="178">
        <v>200</v>
      </c>
      <c r="H281" s="179">
        <v>23.64</v>
      </c>
      <c r="I281" s="178">
        <v>218.7</v>
      </c>
      <c r="J281" s="178">
        <v>7.9</v>
      </c>
      <c r="K281" s="178">
        <v>3.9</v>
      </c>
      <c r="L281" s="178">
        <v>38.799999999999997</v>
      </c>
    </row>
    <row r="282" spans="2:12" ht="15.75">
      <c r="B282" s="173"/>
      <c r="C282" s="173"/>
      <c r="D282" s="173" t="s">
        <v>444</v>
      </c>
      <c r="E282" s="173"/>
      <c r="F282" s="177" t="s">
        <v>140</v>
      </c>
      <c r="G282" s="178">
        <v>200</v>
      </c>
      <c r="H282" s="179">
        <v>4.46</v>
      </c>
      <c r="I282" s="177">
        <v>77.28</v>
      </c>
      <c r="J282" s="177">
        <v>3.25</v>
      </c>
      <c r="K282" s="177">
        <v>2.06</v>
      </c>
      <c r="L282" s="177">
        <v>11.73</v>
      </c>
    </row>
    <row r="283" spans="2:12" ht="15.75">
      <c r="B283" s="173"/>
      <c r="C283" s="173"/>
      <c r="D283" s="173" t="s">
        <v>34</v>
      </c>
      <c r="E283" s="173"/>
      <c r="F283" s="177" t="s">
        <v>446</v>
      </c>
      <c r="G283" s="178">
        <v>30</v>
      </c>
      <c r="H283" s="179">
        <v>1.04</v>
      </c>
      <c r="I283" s="178">
        <v>235</v>
      </c>
      <c r="J283" s="178">
        <v>7.9</v>
      </c>
      <c r="K283" s="178">
        <v>1</v>
      </c>
      <c r="L283" s="178">
        <v>48.3</v>
      </c>
    </row>
    <row r="284" spans="2:12" ht="15.75">
      <c r="B284" s="173"/>
      <c r="C284" s="173"/>
      <c r="D284" s="173"/>
      <c r="E284" s="173"/>
      <c r="F284" s="177" t="s">
        <v>145</v>
      </c>
      <c r="G284" s="178">
        <v>10</v>
      </c>
      <c r="H284" s="179">
        <v>6.37</v>
      </c>
      <c r="I284" s="178">
        <v>153</v>
      </c>
      <c r="J284" s="178">
        <v>2.4</v>
      </c>
      <c r="K284" s="178">
        <v>9.1999999999999993</v>
      </c>
      <c r="L284" s="178">
        <v>15</v>
      </c>
    </row>
    <row r="285" spans="2:12" ht="15.75">
      <c r="B285" s="5"/>
      <c r="C285" s="5"/>
      <c r="D285" s="173" t="s">
        <v>447</v>
      </c>
      <c r="E285" s="5"/>
      <c r="F285" s="177" t="s">
        <v>497</v>
      </c>
      <c r="G285" s="5">
        <v>2.5000000000000001E-2</v>
      </c>
      <c r="H285" s="5">
        <v>9.49</v>
      </c>
      <c r="I285" s="178">
        <v>24</v>
      </c>
      <c r="J285" s="178">
        <v>1.1000000000000001</v>
      </c>
      <c r="K285" s="178">
        <v>0.2</v>
      </c>
      <c r="L285" s="178">
        <v>3.8</v>
      </c>
    </row>
    <row r="286" spans="2:12" ht="15.75">
      <c r="L286" s="188"/>
    </row>
    <row r="287" spans="2:12" ht="15.75">
      <c r="E287" s="167" t="s">
        <v>426</v>
      </c>
      <c r="F287" s="185"/>
    </row>
    <row r="288" spans="2:12">
      <c r="C288" s="53"/>
    </row>
    <row r="289" spans="2:12">
      <c r="B289" s="169" t="s">
        <v>427</v>
      </c>
      <c r="C289" s="169"/>
      <c r="D289" s="170" t="s">
        <v>428</v>
      </c>
      <c r="E289" s="170"/>
      <c r="F289" s="170"/>
      <c r="G289" s="169" t="s">
        <v>429</v>
      </c>
      <c r="H289" s="171"/>
      <c r="I289" s="169"/>
      <c r="J289" s="169"/>
      <c r="K289" s="169" t="s">
        <v>430</v>
      </c>
      <c r="L289" s="172">
        <v>44546</v>
      </c>
    </row>
    <row r="290" spans="2:12">
      <c r="B290" s="173"/>
      <c r="C290" s="173"/>
      <c r="D290" s="173"/>
      <c r="E290" s="173"/>
      <c r="F290" s="173"/>
      <c r="G290" s="173"/>
      <c r="H290" s="173"/>
      <c r="I290" s="173"/>
      <c r="J290" s="173"/>
      <c r="K290" s="173"/>
      <c r="L290" s="173"/>
    </row>
    <row r="291" spans="2:12">
      <c r="B291" s="174" t="s">
        <v>431</v>
      </c>
      <c r="C291" s="174"/>
      <c r="D291" s="174" t="s">
        <v>432</v>
      </c>
      <c r="E291" s="174" t="s">
        <v>433</v>
      </c>
      <c r="F291" s="175" t="s">
        <v>434</v>
      </c>
      <c r="G291" s="174" t="s">
        <v>435</v>
      </c>
      <c r="H291" s="174" t="s">
        <v>436</v>
      </c>
      <c r="I291" s="174" t="s">
        <v>437</v>
      </c>
      <c r="J291" s="174" t="s">
        <v>438</v>
      </c>
      <c r="K291" s="174" t="s">
        <v>439</v>
      </c>
      <c r="L291" s="174" t="s">
        <v>440</v>
      </c>
    </row>
    <row r="292" spans="2:12" ht="15.75">
      <c r="B292" s="173" t="s">
        <v>77</v>
      </c>
      <c r="C292" s="173"/>
      <c r="D292" s="173" t="s">
        <v>441</v>
      </c>
      <c r="E292" s="176" t="s">
        <v>442</v>
      </c>
      <c r="F292" s="177" t="s">
        <v>307</v>
      </c>
      <c r="G292" s="178">
        <v>200</v>
      </c>
      <c r="H292" s="179">
        <v>60.2</v>
      </c>
      <c r="I292" s="178">
        <v>219</v>
      </c>
      <c r="J292" s="178">
        <v>9.9</v>
      </c>
      <c r="K292" s="178">
        <v>13.9</v>
      </c>
      <c r="L292" s="178">
        <v>13.5</v>
      </c>
    </row>
    <row r="293" spans="2:12" ht="15.75">
      <c r="B293" s="173"/>
      <c r="C293" s="173"/>
      <c r="D293" s="173" t="s">
        <v>444</v>
      </c>
      <c r="E293" s="173"/>
      <c r="F293" s="177" t="s">
        <v>308</v>
      </c>
      <c r="G293" s="178">
        <v>200</v>
      </c>
      <c r="H293">
        <v>13.36</v>
      </c>
      <c r="I293" s="177">
        <v>46</v>
      </c>
      <c r="J293" s="177">
        <v>0.5</v>
      </c>
      <c r="K293" s="177">
        <v>0.1</v>
      </c>
      <c r="L293" s="177">
        <v>10.1</v>
      </c>
    </row>
    <row r="294" spans="2:12" ht="15.75">
      <c r="B294" s="173"/>
      <c r="C294" s="173"/>
      <c r="D294" s="173" t="s">
        <v>34</v>
      </c>
      <c r="E294" s="173"/>
      <c r="F294" s="177" t="s">
        <v>446</v>
      </c>
      <c r="G294" s="178">
        <v>30</v>
      </c>
      <c r="H294" s="179">
        <v>1.58</v>
      </c>
      <c r="I294" s="178">
        <v>235</v>
      </c>
      <c r="J294" s="178">
        <v>7.9</v>
      </c>
      <c r="K294" s="178">
        <v>1</v>
      </c>
      <c r="L294" s="178">
        <v>48.3</v>
      </c>
    </row>
    <row r="295" spans="2:12" ht="15.75">
      <c r="B295" s="173"/>
      <c r="C295" s="173"/>
      <c r="D295" s="173" t="s">
        <v>449</v>
      </c>
      <c r="E295" s="173"/>
      <c r="F295" s="177" t="s">
        <v>323</v>
      </c>
      <c r="G295" s="178">
        <v>200</v>
      </c>
      <c r="H295" s="179">
        <v>24.79</v>
      </c>
      <c r="I295" s="178">
        <v>49</v>
      </c>
      <c r="J295" s="178">
        <v>0.4</v>
      </c>
      <c r="K295" s="178">
        <v>10.6</v>
      </c>
      <c r="L295" s="178">
        <v>0.2</v>
      </c>
    </row>
    <row r="296" spans="2:12" ht="15.75">
      <c r="B296" s="173"/>
      <c r="C296" s="173"/>
      <c r="D296" s="173"/>
      <c r="E296" s="173"/>
      <c r="F296" s="177" t="s">
        <v>106</v>
      </c>
      <c r="G296" s="178">
        <v>150</v>
      </c>
      <c r="H296" s="179">
        <v>30</v>
      </c>
      <c r="I296" s="178">
        <v>110</v>
      </c>
      <c r="J296" s="178">
        <v>1.5</v>
      </c>
      <c r="K296" s="178">
        <v>0.5</v>
      </c>
      <c r="L296" s="178">
        <v>21</v>
      </c>
    </row>
    <row r="297" spans="2:12" ht="15.75">
      <c r="B297" s="173"/>
      <c r="C297" s="173"/>
      <c r="D297" s="173" t="s">
        <v>450</v>
      </c>
      <c r="E297" s="173"/>
      <c r="F297" s="177" t="s">
        <v>355</v>
      </c>
      <c r="G297" s="178">
        <v>100</v>
      </c>
      <c r="H297" s="179">
        <v>25</v>
      </c>
      <c r="I297" s="178">
        <v>367</v>
      </c>
      <c r="J297" s="178">
        <v>6.1</v>
      </c>
      <c r="K297" s="178">
        <v>18.8</v>
      </c>
      <c r="L297" s="178">
        <v>68.099999999999994</v>
      </c>
    </row>
    <row r="298" spans="2:12" ht="15.75">
      <c r="B298" s="173"/>
      <c r="C298" s="173"/>
      <c r="D298" s="173"/>
      <c r="E298" s="173"/>
      <c r="F298" s="177" t="s">
        <v>54</v>
      </c>
      <c r="G298" s="178"/>
      <c r="H298" s="179">
        <v>23.3</v>
      </c>
      <c r="I298" s="178">
        <v>60</v>
      </c>
      <c r="J298" s="178">
        <v>4.3</v>
      </c>
      <c r="K298" s="178">
        <v>2</v>
      </c>
      <c r="L298" s="178">
        <v>6.2</v>
      </c>
    </row>
    <row r="299" spans="2:12">
      <c r="B299" s="169" t="s">
        <v>427</v>
      </c>
      <c r="C299" s="169"/>
      <c r="D299" s="170" t="s">
        <v>451</v>
      </c>
      <c r="E299" s="170"/>
      <c r="F299" s="173"/>
      <c r="G299" s="180" t="s">
        <v>429</v>
      </c>
      <c r="H299" s="181"/>
      <c r="I299" s="180"/>
      <c r="J299" s="180"/>
      <c r="K299" s="180" t="s">
        <v>430</v>
      </c>
      <c r="L299" s="172" t="s">
        <v>500</v>
      </c>
    </row>
    <row r="300" spans="2:12">
      <c r="B300" s="173"/>
      <c r="C300" s="173"/>
      <c r="D300" s="173"/>
      <c r="E300" s="173"/>
      <c r="F300" s="175" t="s">
        <v>434</v>
      </c>
      <c r="G300" s="182"/>
      <c r="H300" s="182"/>
      <c r="I300" s="182"/>
      <c r="J300" s="182"/>
      <c r="K300" s="182"/>
      <c r="L300" s="182"/>
    </row>
    <row r="301" spans="2:12">
      <c r="B301" s="174" t="s">
        <v>431</v>
      </c>
      <c r="C301" s="174"/>
      <c r="D301" s="174" t="s">
        <v>432</v>
      </c>
      <c r="E301" s="174" t="s">
        <v>433</v>
      </c>
      <c r="G301" s="182" t="s">
        <v>435</v>
      </c>
      <c r="H301" s="174" t="s">
        <v>436</v>
      </c>
      <c r="I301" s="182" t="s">
        <v>437</v>
      </c>
      <c r="J301" s="182" t="s">
        <v>438</v>
      </c>
      <c r="K301" s="182" t="s">
        <v>439</v>
      </c>
      <c r="L301" s="182" t="s">
        <v>440</v>
      </c>
    </row>
    <row r="302" spans="2:12" ht="15.75">
      <c r="B302" s="173" t="s">
        <v>77</v>
      </c>
      <c r="C302" s="173"/>
      <c r="D302" s="173" t="s">
        <v>441</v>
      </c>
      <c r="E302" s="173" t="s">
        <v>453</v>
      </c>
      <c r="F302" s="177" t="s">
        <v>307</v>
      </c>
      <c r="G302" s="178">
        <v>200</v>
      </c>
      <c r="H302" s="179">
        <v>43.77</v>
      </c>
      <c r="I302" s="178">
        <v>219</v>
      </c>
      <c r="J302" s="178">
        <v>9.9</v>
      </c>
      <c r="K302" s="178">
        <v>13.9</v>
      </c>
      <c r="L302" s="178">
        <v>13.5</v>
      </c>
    </row>
    <row r="303" spans="2:12" ht="15.75">
      <c r="B303" s="173"/>
      <c r="C303" s="173"/>
      <c r="D303" s="173" t="s">
        <v>444</v>
      </c>
      <c r="E303" s="173"/>
      <c r="F303" s="177" t="s">
        <v>117</v>
      </c>
      <c r="G303" s="178">
        <v>200</v>
      </c>
      <c r="H303" s="179">
        <v>0.85</v>
      </c>
      <c r="I303" s="177">
        <v>47</v>
      </c>
      <c r="J303" s="177">
        <v>0.02</v>
      </c>
      <c r="K303" s="177">
        <v>0</v>
      </c>
      <c r="L303" s="177">
        <v>12.51</v>
      </c>
    </row>
    <row r="304" spans="2:12" ht="15.75">
      <c r="B304" s="173"/>
      <c r="C304" s="173"/>
      <c r="D304" s="173" t="s">
        <v>34</v>
      </c>
      <c r="E304" s="173"/>
      <c r="F304" s="177" t="s">
        <v>446</v>
      </c>
      <c r="G304" s="178">
        <v>30</v>
      </c>
      <c r="H304" s="179">
        <v>0.84</v>
      </c>
      <c r="I304" s="178">
        <v>235</v>
      </c>
      <c r="J304" s="178">
        <v>7.9</v>
      </c>
      <c r="K304" s="178">
        <v>1</v>
      </c>
      <c r="L304" s="178">
        <v>48.3</v>
      </c>
    </row>
    <row r="306" spans="2:12" ht="15.75">
      <c r="E306" s="167" t="s">
        <v>426</v>
      </c>
      <c r="F306" s="168" t="s">
        <v>418</v>
      </c>
    </row>
    <row r="307" spans="2:12">
      <c r="C307" s="53"/>
    </row>
    <row r="308" spans="2:12">
      <c r="B308" s="169" t="s">
        <v>427</v>
      </c>
      <c r="C308" s="169"/>
      <c r="D308" s="170" t="s">
        <v>428</v>
      </c>
      <c r="E308" s="170"/>
      <c r="F308" s="170"/>
      <c r="G308" s="169" t="s">
        <v>429</v>
      </c>
      <c r="H308" s="171"/>
      <c r="I308" s="169"/>
      <c r="J308" s="169"/>
      <c r="K308" s="169" t="s">
        <v>430</v>
      </c>
      <c r="L308" s="172">
        <v>44547</v>
      </c>
    </row>
    <row r="309" spans="2:12">
      <c r="B309" s="173"/>
      <c r="C309" s="173"/>
      <c r="D309" s="173"/>
      <c r="E309" s="173"/>
      <c r="F309" s="173"/>
      <c r="G309" s="173"/>
      <c r="H309" s="173"/>
      <c r="I309" s="173"/>
      <c r="J309" s="173"/>
      <c r="K309" s="173"/>
      <c r="L309" s="173"/>
    </row>
    <row r="310" spans="2:12">
      <c r="B310" s="174" t="s">
        <v>431</v>
      </c>
      <c r="C310" s="174"/>
      <c r="D310" s="174" t="s">
        <v>432</v>
      </c>
      <c r="E310" s="174" t="s">
        <v>433</v>
      </c>
      <c r="F310" s="175" t="s">
        <v>434</v>
      </c>
      <c r="G310" s="174" t="s">
        <v>435</v>
      </c>
      <c r="H310" s="174" t="s">
        <v>436</v>
      </c>
      <c r="I310" s="174" t="s">
        <v>437</v>
      </c>
      <c r="J310" s="174" t="s">
        <v>438</v>
      </c>
      <c r="K310" s="174" t="s">
        <v>439</v>
      </c>
      <c r="L310" s="174" t="s">
        <v>440</v>
      </c>
    </row>
    <row r="311" spans="2:12" ht="15.75">
      <c r="B311" s="173" t="s">
        <v>77</v>
      </c>
      <c r="C311" s="173"/>
      <c r="D311" s="173" t="s">
        <v>441</v>
      </c>
      <c r="E311" s="176" t="s">
        <v>442</v>
      </c>
      <c r="F311" s="177" t="s">
        <v>130</v>
      </c>
      <c r="G311" s="178">
        <v>250</v>
      </c>
      <c r="H311" s="179">
        <v>18.25</v>
      </c>
      <c r="I311" s="178">
        <v>219</v>
      </c>
      <c r="J311" s="178">
        <v>9.9</v>
      </c>
      <c r="K311" s="178">
        <v>13.9</v>
      </c>
      <c r="L311" s="178">
        <v>13.5</v>
      </c>
    </row>
    <row r="312" spans="2:12" ht="15.75">
      <c r="B312" s="173"/>
      <c r="C312" s="173"/>
      <c r="D312" s="173" t="s">
        <v>444</v>
      </c>
      <c r="E312" s="173"/>
      <c r="F312" s="177" t="s">
        <v>112</v>
      </c>
      <c r="G312" s="178">
        <v>200</v>
      </c>
      <c r="H312">
        <v>4.51</v>
      </c>
      <c r="I312" s="177">
        <v>46</v>
      </c>
      <c r="J312" s="177">
        <v>0.5</v>
      </c>
      <c r="K312" s="177">
        <v>0.1</v>
      </c>
      <c r="L312" s="177">
        <v>10.1</v>
      </c>
    </row>
    <row r="313" spans="2:12" ht="15.75">
      <c r="B313" s="173"/>
      <c r="C313" s="173"/>
      <c r="D313" s="173" t="s">
        <v>34</v>
      </c>
      <c r="E313" s="173"/>
      <c r="F313" s="177" t="s">
        <v>446</v>
      </c>
      <c r="G313" s="178">
        <v>30</v>
      </c>
      <c r="H313" s="179">
        <v>2.06</v>
      </c>
      <c r="I313" s="178">
        <v>235</v>
      </c>
      <c r="J313" s="178">
        <v>7.9</v>
      </c>
      <c r="K313" s="178">
        <v>1</v>
      </c>
      <c r="L313" s="178">
        <v>48.3</v>
      </c>
    </row>
    <row r="314" spans="2:12" ht="31.5">
      <c r="B314" s="173"/>
      <c r="C314" s="173"/>
      <c r="D314" s="173" t="s">
        <v>447</v>
      </c>
      <c r="E314" s="173"/>
      <c r="F314" s="177" t="s">
        <v>290</v>
      </c>
      <c r="G314" s="178">
        <v>70</v>
      </c>
      <c r="H314" s="179">
        <v>3.35</v>
      </c>
      <c r="I314" s="178"/>
      <c r="J314" s="178"/>
      <c r="K314" s="178"/>
      <c r="L314" s="178"/>
    </row>
    <row r="315" spans="2:12" ht="15.75">
      <c r="B315" s="173"/>
      <c r="C315" s="173"/>
      <c r="D315" s="173" t="s">
        <v>449</v>
      </c>
      <c r="E315" s="173"/>
      <c r="F315" s="177" t="s">
        <v>61</v>
      </c>
      <c r="G315" s="178">
        <v>200</v>
      </c>
      <c r="H315" s="179">
        <v>44.99</v>
      </c>
      <c r="I315" s="178">
        <v>36</v>
      </c>
      <c r="J315" s="178">
        <v>0.9</v>
      </c>
      <c r="K315" s="178">
        <v>10.6</v>
      </c>
      <c r="L315" s="178">
        <v>0.2</v>
      </c>
    </row>
    <row r="316" spans="2:12" ht="15.75">
      <c r="B316" s="173"/>
      <c r="C316" s="173"/>
      <c r="D316" s="173"/>
      <c r="E316" s="173"/>
      <c r="F316" s="177" t="s">
        <v>97</v>
      </c>
      <c r="G316" s="178">
        <v>150</v>
      </c>
      <c r="H316" s="179">
        <v>29.77</v>
      </c>
      <c r="I316" s="178">
        <v>47</v>
      </c>
      <c r="J316" s="178">
        <v>0.4</v>
      </c>
      <c r="K316" s="178">
        <v>9.8000000000000007</v>
      </c>
      <c r="L316" s="178">
        <v>0.4</v>
      </c>
    </row>
    <row r="317" spans="2:12" ht="15.75">
      <c r="B317" s="173"/>
      <c r="C317" s="173"/>
      <c r="D317" s="173" t="s">
        <v>450</v>
      </c>
      <c r="E317" s="173"/>
      <c r="F317" s="177" t="s">
        <v>122</v>
      </c>
      <c r="G317" s="178">
        <v>90</v>
      </c>
      <c r="H317" s="179">
        <v>30</v>
      </c>
      <c r="I317" s="178">
        <v>367</v>
      </c>
      <c r="J317" s="178">
        <v>6.1</v>
      </c>
      <c r="K317" s="178">
        <v>18.8</v>
      </c>
      <c r="L317" s="178">
        <v>68.099999999999994</v>
      </c>
    </row>
    <row r="318" spans="2:12" ht="15.75">
      <c r="B318" s="173"/>
      <c r="C318" s="173"/>
      <c r="D318" s="173"/>
      <c r="E318" s="173"/>
      <c r="F318" s="177" t="s">
        <v>24</v>
      </c>
      <c r="G318" s="178">
        <v>2.5000000000000001E-2</v>
      </c>
      <c r="H318" s="179">
        <v>5.39</v>
      </c>
      <c r="I318" s="5">
        <v>88</v>
      </c>
      <c r="J318" s="5">
        <v>17.5</v>
      </c>
      <c r="K318" s="5">
        <v>2</v>
      </c>
      <c r="L318" s="5">
        <v>0</v>
      </c>
    </row>
    <row r="319" spans="2:12">
      <c r="B319" s="169" t="s">
        <v>427</v>
      </c>
      <c r="C319" s="169"/>
      <c r="D319" s="170" t="s">
        <v>451</v>
      </c>
      <c r="E319" s="170"/>
      <c r="F319" s="173"/>
      <c r="G319" s="180" t="s">
        <v>429</v>
      </c>
      <c r="H319" s="181"/>
      <c r="I319" s="180"/>
      <c r="J319" s="180"/>
      <c r="K319" s="180" t="s">
        <v>430</v>
      </c>
      <c r="L319" s="172" t="s">
        <v>501</v>
      </c>
    </row>
    <row r="320" spans="2:12">
      <c r="B320" s="173"/>
      <c r="C320" s="173"/>
      <c r="D320" s="173"/>
      <c r="E320" s="173"/>
      <c r="F320" s="175" t="s">
        <v>434</v>
      </c>
      <c r="G320" s="182"/>
      <c r="H320" s="182"/>
      <c r="I320" s="182"/>
      <c r="J320" s="182"/>
      <c r="K320" s="182"/>
      <c r="L320" s="182"/>
    </row>
    <row r="321" spans="2:12">
      <c r="B321" s="174" t="s">
        <v>431</v>
      </c>
      <c r="C321" s="174"/>
      <c r="D321" s="174" t="s">
        <v>432</v>
      </c>
      <c r="E321" s="174" t="s">
        <v>433</v>
      </c>
      <c r="G321" s="182" t="s">
        <v>435</v>
      </c>
      <c r="H321" s="174" t="s">
        <v>436</v>
      </c>
      <c r="I321" s="182" t="s">
        <v>437</v>
      </c>
      <c r="J321" s="182" t="s">
        <v>438</v>
      </c>
      <c r="K321" s="182" t="s">
        <v>439</v>
      </c>
      <c r="L321" s="182" t="s">
        <v>440</v>
      </c>
    </row>
    <row r="322" spans="2:12" ht="15.75">
      <c r="B322" s="173" t="s">
        <v>77</v>
      </c>
      <c r="C322" s="173"/>
      <c r="D322" s="173" t="s">
        <v>441</v>
      </c>
      <c r="E322" s="173" t="s">
        <v>453</v>
      </c>
      <c r="F322" s="177" t="s">
        <v>130</v>
      </c>
      <c r="G322" s="178">
        <v>250</v>
      </c>
      <c r="H322" s="179">
        <v>13.66</v>
      </c>
      <c r="I322" s="178">
        <v>219</v>
      </c>
      <c r="J322" s="178">
        <v>9.9</v>
      </c>
      <c r="K322" s="178">
        <v>13.9</v>
      </c>
      <c r="L322" s="178">
        <v>13.5</v>
      </c>
    </row>
    <row r="323" spans="2:12" ht="15.75">
      <c r="B323" s="173"/>
      <c r="C323" s="173"/>
      <c r="D323" s="173" t="s">
        <v>444</v>
      </c>
      <c r="E323" s="173"/>
      <c r="F323" s="177" t="s">
        <v>112</v>
      </c>
      <c r="G323" s="178">
        <v>200</v>
      </c>
      <c r="H323" s="179">
        <v>4.54</v>
      </c>
      <c r="I323" s="177">
        <v>47</v>
      </c>
      <c r="J323" s="177">
        <v>0.02</v>
      </c>
      <c r="K323" s="177">
        <v>0</v>
      </c>
      <c r="L323" s="177">
        <v>12.51</v>
      </c>
    </row>
    <row r="324" spans="2:12" ht="15.75">
      <c r="B324" s="173"/>
      <c r="C324" s="173"/>
      <c r="D324" s="173" t="s">
        <v>34</v>
      </c>
      <c r="E324" s="173"/>
      <c r="F324" s="177" t="s">
        <v>446</v>
      </c>
      <c r="G324" s="178">
        <v>30</v>
      </c>
      <c r="H324" s="179">
        <v>1.88</v>
      </c>
      <c r="I324" s="178">
        <v>235</v>
      </c>
      <c r="J324" s="178">
        <v>7.9</v>
      </c>
      <c r="K324" s="178">
        <v>1</v>
      </c>
      <c r="L324" s="178">
        <v>48.3</v>
      </c>
    </row>
    <row r="325" spans="2:12" ht="15.75">
      <c r="B325" s="173"/>
      <c r="C325" s="173"/>
      <c r="D325" s="173"/>
      <c r="E325" s="173"/>
      <c r="F325" s="177" t="s">
        <v>121</v>
      </c>
      <c r="G325" s="178">
        <v>10</v>
      </c>
      <c r="H325" s="179">
        <v>6.18</v>
      </c>
      <c r="I325" s="178">
        <v>153</v>
      </c>
      <c r="J325" s="178">
        <v>2.4</v>
      </c>
      <c r="K325" s="178">
        <v>9.1999999999999993</v>
      </c>
      <c r="L325" s="178">
        <v>15</v>
      </c>
    </row>
    <row r="326" spans="2:12" ht="15.75">
      <c r="B326" s="5"/>
      <c r="C326" s="5"/>
      <c r="D326" s="173" t="s">
        <v>449</v>
      </c>
      <c r="E326" s="5"/>
      <c r="F326" s="187" t="s">
        <v>61</v>
      </c>
      <c r="G326" s="183">
        <v>200</v>
      </c>
      <c r="H326" s="179">
        <v>18.739999999999998</v>
      </c>
      <c r="I326" s="178">
        <v>36</v>
      </c>
      <c r="J326" s="178">
        <v>0.9</v>
      </c>
      <c r="K326" s="178">
        <v>10.6</v>
      </c>
      <c r="L326" s="178">
        <v>0.2</v>
      </c>
    </row>
    <row r="328" spans="2:12" ht="15.75">
      <c r="E328" s="167" t="s">
        <v>426</v>
      </c>
      <c r="F328" s="168" t="s">
        <v>421</v>
      </c>
    </row>
    <row r="329" spans="2:12">
      <c r="C329" s="53"/>
    </row>
    <row r="330" spans="2:12">
      <c r="B330" s="169" t="s">
        <v>427</v>
      </c>
      <c r="C330" s="169"/>
      <c r="D330" s="170" t="s">
        <v>428</v>
      </c>
      <c r="E330" s="170"/>
      <c r="F330" s="170"/>
      <c r="G330" s="169" t="s">
        <v>429</v>
      </c>
      <c r="H330" s="171"/>
      <c r="I330" s="169"/>
      <c r="J330" s="169"/>
      <c r="K330" s="169" t="s">
        <v>430</v>
      </c>
      <c r="L330" s="172">
        <v>44548</v>
      </c>
    </row>
    <row r="331" spans="2:12">
      <c r="B331" s="173"/>
      <c r="C331" s="173"/>
      <c r="D331" s="173"/>
      <c r="E331" s="173"/>
      <c r="F331" s="173"/>
      <c r="G331" s="173"/>
      <c r="H331" s="173"/>
      <c r="I331" s="173"/>
      <c r="J331" s="173"/>
      <c r="K331" s="173"/>
      <c r="L331" s="173"/>
    </row>
    <row r="332" spans="2:12">
      <c r="B332" s="174" t="s">
        <v>431</v>
      </c>
      <c r="C332" s="174"/>
      <c r="D332" s="174" t="s">
        <v>432</v>
      </c>
      <c r="E332" s="174" t="s">
        <v>433</v>
      </c>
      <c r="F332" s="175" t="s">
        <v>434</v>
      </c>
      <c r="G332" s="174" t="s">
        <v>435</v>
      </c>
      <c r="H332" s="174" t="s">
        <v>436</v>
      </c>
      <c r="I332" s="174" t="s">
        <v>437</v>
      </c>
      <c r="J332" s="174" t="s">
        <v>438</v>
      </c>
      <c r="K332" s="174" t="s">
        <v>439</v>
      </c>
      <c r="L332" s="174" t="s">
        <v>440</v>
      </c>
    </row>
    <row r="333" spans="2:12" ht="20.25" customHeight="1">
      <c r="B333" s="173" t="s">
        <v>77</v>
      </c>
      <c r="C333" s="173"/>
      <c r="D333" s="173" t="s">
        <v>441</v>
      </c>
      <c r="E333" s="176" t="s">
        <v>442</v>
      </c>
      <c r="F333" s="177" t="s">
        <v>502</v>
      </c>
      <c r="G333" s="178">
        <v>200</v>
      </c>
      <c r="H333" s="179">
        <v>39.75</v>
      </c>
      <c r="I333" s="178">
        <v>219</v>
      </c>
      <c r="J333" s="178">
        <v>9.9</v>
      </c>
      <c r="K333" s="178">
        <v>13.9</v>
      </c>
      <c r="L333" s="178">
        <v>13.5</v>
      </c>
    </row>
    <row r="334" spans="2:12" ht="21.75" customHeight="1">
      <c r="B334" s="173"/>
      <c r="C334" s="173"/>
      <c r="D334" s="173" t="s">
        <v>444</v>
      </c>
      <c r="E334" s="173"/>
      <c r="F334" s="177" t="s">
        <v>140</v>
      </c>
      <c r="G334" s="178">
        <v>200</v>
      </c>
      <c r="H334">
        <v>4.8</v>
      </c>
      <c r="I334" s="177">
        <v>46</v>
      </c>
      <c r="J334" s="177">
        <v>0.5</v>
      </c>
      <c r="K334" s="177">
        <v>0.1</v>
      </c>
      <c r="L334" s="177">
        <v>10.1</v>
      </c>
    </row>
    <row r="335" spans="2:12" ht="21.75" customHeight="1">
      <c r="B335" s="173"/>
      <c r="C335" s="173"/>
      <c r="D335" s="173" t="s">
        <v>34</v>
      </c>
      <c r="E335" s="173"/>
      <c r="F335" s="177" t="s">
        <v>446</v>
      </c>
      <c r="G335" s="178">
        <v>30</v>
      </c>
      <c r="H335" s="179">
        <v>2.06</v>
      </c>
      <c r="I335" s="178">
        <v>235</v>
      </c>
      <c r="J335" s="178">
        <v>7.9</v>
      </c>
      <c r="K335" s="178">
        <v>1</v>
      </c>
      <c r="L335" s="178">
        <v>48.3</v>
      </c>
    </row>
    <row r="336" spans="2:12" ht="15.75">
      <c r="B336" s="173"/>
      <c r="C336" s="173"/>
      <c r="D336" s="173"/>
      <c r="E336" s="173"/>
      <c r="F336" s="177" t="s">
        <v>121</v>
      </c>
      <c r="G336" s="178">
        <v>10</v>
      </c>
      <c r="H336" s="179">
        <v>6.18</v>
      </c>
      <c r="I336" s="178"/>
      <c r="J336" s="178"/>
      <c r="K336" s="178"/>
      <c r="L336" s="178"/>
    </row>
    <row r="337" spans="2:12" ht="15.75">
      <c r="B337" s="173"/>
      <c r="C337" s="173"/>
      <c r="D337" s="173" t="s">
        <v>449</v>
      </c>
      <c r="E337" s="173"/>
      <c r="F337" s="177" t="s">
        <v>64</v>
      </c>
      <c r="G337" s="178">
        <v>200</v>
      </c>
      <c r="H337" s="179">
        <v>26.2</v>
      </c>
      <c r="I337" s="178">
        <v>36</v>
      </c>
      <c r="J337" s="178">
        <v>0.9</v>
      </c>
      <c r="K337" s="178">
        <v>10.6</v>
      </c>
      <c r="L337" s="178">
        <v>0.2</v>
      </c>
    </row>
    <row r="338" spans="2:12" ht="15.75">
      <c r="B338" s="173"/>
      <c r="C338" s="173"/>
      <c r="D338" s="173" t="s">
        <v>450</v>
      </c>
      <c r="E338" s="173"/>
      <c r="F338" s="177" t="s">
        <v>118</v>
      </c>
      <c r="G338" s="178">
        <v>90</v>
      </c>
      <c r="H338" s="179">
        <v>54</v>
      </c>
      <c r="I338" s="178">
        <v>367</v>
      </c>
      <c r="J338" s="178">
        <v>6.1</v>
      </c>
      <c r="K338" s="178">
        <v>18.8</v>
      </c>
      <c r="L338" s="178">
        <v>68.099999999999994</v>
      </c>
    </row>
    <row r="339" spans="2:12" ht="15.75">
      <c r="B339" s="173"/>
      <c r="C339" s="173"/>
      <c r="D339" s="173"/>
      <c r="E339" s="173"/>
      <c r="F339" s="177" t="s">
        <v>408</v>
      </c>
      <c r="G339" s="178">
        <v>2.5000000000000001E-2</v>
      </c>
      <c r="H339" s="179">
        <v>63.08</v>
      </c>
      <c r="I339" s="5">
        <v>88</v>
      </c>
      <c r="J339" s="5">
        <v>17.5</v>
      </c>
      <c r="K339" s="5">
        <v>2</v>
      </c>
      <c r="L339" s="5">
        <v>0</v>
      </c>
    </row>
    <row r="340" spans="2:12">
      <c r="B340" s="169" t="s">
        <v>427</v>
      </c>
      <c r="C340" s="169"/>
      <c r="D340" s="170" t="s">
        <v>451</v>
      </c>
      <c r="E340" s="170"/>
      <c r="F340" s="173"/>
      <c r="G340" s="180" t="s">
        <v>429</v>
      </c>
      <c r="H340" s="181"/>
      <c r="I340" s="180"/>
      <c r="J340" s="180"/>
      <c r="K340" s="180" t="s">
        <v>430</v>
      </c>
      <c r="L340" s="172" t="s">
        <v>503</v>
      </c>
    </row>
    <row r="341" spans="2:12">
      <c r="B341" s="173"/>
      <c r="C341" s="173"/>
      <c r="D341" s="173"/>
      <c r="E341" s="173"/>
      <c r="F341" s="175" t="s">
        <v>434</v>
      </c>
      <c r="G341" s="182"/>
      <c r="H341" s="182"/>
      <c r="I341" s="182"/>
      <c r="J341" s="182"/>
      <c r="K341" s="182"/>
      <c r="L341" s="182"/>
    </row>
    <row r="342" spans="2:12">
      <c r="B342" s="174" t="s">
        <v>431</v>
      </c>
      <c r="C342" s="174"/>
      <c r="D342" s="174" t="s">
        <v>432</v>
      </c>
      <c r="E342" s="174" t="s">
        <v>433</v>
      </c>
      <c r="G342" s="182" t="s">
        <v>435</v>
      </c>
      <c r="H342" s="174" t="s">
        <v>436</v>
      </c>
      <c r="I342" s="182" t="s">
        <v>437</v>
      </c>
      <c r="J342" s="182" t="s">
        <v>438</v>
      </c>
      <c r="K342" s="182" t="s">
        <v>439</v>
      </c>
      <c r="L342" s="182" t="s">
        <v>440</v>
      </c>
    </row>
    <row r="343" spans="2:12" ht="18" customHeight="1">
      <c r="B343" s="173" t="s">
        <v>77</v>
      </c>
      <c r="C343" s="173"/>
      <c r="D343" s="173" t="s">
        <v>441</v>
      </c>
      <c r="E343" s="173" t="s">
        <v>453</v>
      </c>
      <c r="F343" s="177" t="s">
        <v>502</v>
      </c>
      <c r="G343" s="178">
        <v>200</v>
      </c>
      <c r="H343" s="179">
        <v>38.590000000000003</v>
      </c>
      <c r="I343" s="178">
        <v>219</v>
      </c>
      <c r="J343" s="178">
        <v>9.9</v>
      </c>
      <c r="K343" s="178">
        <v>13.9</v>
      </c>
      <c r="L343" s="178">
        <v>13.5</v>
      </c>
    </row>
    <row r="344" spans="2:12" ht="21.75" customHeight="1">
      <c r="B344" s="173"/>
      <c r="C344" s="173"/>
      <c r="D344" s="173" t="s">
        <v>444</v>
      </c>
      <c r="E344" s="173"/>
      <c r="F344" s="177" t="s">
        <v>140</v>
      </c>
      <c r="G344" s="178">
        <v>200</v>
      </c>
      <c r="H344" s="179">
        <v>4.53</v>
      </c>
      <c r="I344" s="177">
        <v>47</v>
      </c>
      <c r="J344" s="177">
        <v>0.02</v>
      </c>
      <c r="K344" s="177">
        <v>0</v>
      </c>
      <c r="L344" s="177">
        <v>12.51</v>
      </c>
    </row>
    <row r="345" spans="2:12" ht="17.25" customHeight="1">
      <c r="B345" s="173"/>
      <c r="C345" s="173"/>
      <c r="D345" s="173" t="s">
        <v>34</v>
      </c>
      <c r="E345" s="173"/>
      <c r="F345" s="177" t="s">
        <v>446</v>
      </c>
      <c r="G345" s="178">
        <v>30</v>
      </c>
      <c r="H345" s="179">
        <v>1.88</v>
      </c>
      <c r="I345" s="178">
        <v>235</v>
      </c>
      <c r="J345" s="178">
        <v>7.9</v>
      </c>
      <c r="K345" s="178">
        <v>1</v>
      </c>
      <c r="L345" s="178">
        <v>48.3</v>
      </c>
    </row>
    <row r="347" spans="2:12" ht="15.75">
      <c r="E347" s="167" t="s">
        <v>426</v>
      </c>
      <c r="F347" s="168" t="s">
        <v>423</v>
      </c>
    </row>
    <row r="348" spans="2:12">
      <c r="C348" s="53"/>
    </row>
    <row r="349" spans="2:12">
      <c r="B349" s="169" t="s">
        <v>427</v>
      </c>
      <c r="C349" s="169"/>
      <c r="D349" s="170" t="s">
        <v>428</v>
      </c>
      <c r="E349" s="170"/>
      <c r="F349" s="170"/>
      <c r="G349" s="169" t="s">
        <v>429</v>
      </c>
      <c r="H349" s="171"/>
      <c r="I349" s="169"/>
      <c r="J349" s="169"/>
      <c r="K349" s="169" t="s">
        <v>430</v>
      </c>
      <c r="L349" s="172">
        <v>44550</v>
      </c>
    </row>
    <row r="350" spans="2:12">
      <c r="B350" s="173"/>
      <c r="C350" s="173"/>
      <c r="D350" s="173"/>
      <c r="E350" s="173"/>
      <c r="F350" s="173"/>
      <c r="G350" s="173"/>
      <c r="H350" s="173"/>
      <c r="I350" s="173"/>
      <c r="J350" s="173"/>
      <c r="K350" s="173"/>
      <c r="L350" s="173"/>
    </row>
    <row r="351" spans="2:12">
      <c r="B351" s="174" t="s">
        <v>431</v>
      </c>
      <c r="C351" s="174"/>
      <c r="D351" s="174" t="s">
        <v>432</v>
      </c>
      <c r="E351" s="174" t="s">
        <v>433</v>
      </c>
      <c r="F351" s="175" t="s">
        <v>434</v>
      </c>
      <c r="G351" s="174" t="s">
        <v>435</v>
      </c>
      <c r="H351" s="174" t="s">
        <v>436</v>
      </c>
      <c r="I351" s="174" t="s">
        <v>437</v>
      </c>
      <c r="J351" s="174" t="s">
        <v>438</v>
      </c>
      <c r="K351" s="174" t="s">
        <v>439</v>
      </c>
      <c r="L351" s="174" t="s">
        <v>440</v>
      </c>
    </row>
    <row r="352" spans="2:12" ht="15.75">
      <c r="B352" s="173" t="s">
        <v>77</v>
      </c>
      <c r="C352" s="173"/>
      <c r="D352" s="173" t="s">
        <v>441</v>
      </c>
      <c r="E352" s="176" t="s">
        <v>442</v>
      </c>
      <c r="F352" s="177" t="s">
        <v>443</v>
      </c>
      <c r="G352" s="178">
        <v>200</v>
      </c>
      <c r="H352" s="179">
        <v>49.9</v>
      </c>
      <c r="I352" s="178">
        <v>219</v>
      </c>
      <c r="J352" s="178">
        <v>9.9</v>
      </c>
      <c r="K352" s="178">
        <v>13.9</v>
      </c>
      <c r="L352" s="178">
        <v>13.5</v>
      </c>
    </row>
    <row r="353" spans="2:12" ht="15.75">
      <c r="B353" s="173"/>
      <c r="C353" s="173"/>
      <c r="D353" s="173" t="s">
        <v>444</v>
      </c>
      <c r="E353" s="173"/>
      <c r="F353" s="177" t="s">
        <v>445</v>
      </c>
      <c r="G353" s="178">
        <v>200</v>
      </c>
      <c r="H353">
        <v>2.86</v>
      </c>
      <c r="I353" s="177">
        <v>46</v>
      </c>
      <c r="J353" s="177">
        <v>0.5</v>
      </c>
      <c r="K353" s="177">
        <v>0.1</v>
      </c>
      <c r="L353" s="177">
        <v>10.1</v>
      </c>
    </row>
    <row r="354" spans="2:12" ht="15.75">
      <c r="B354" s="173"/>
      <c r="C354" s="173"/>
      <c r="D354" s="173" t="s">
        <v>34</v>
      </c>
      <c r="E354" s="173"/>
      <c r="F354" s="177" t="s">
        <v>446</v>
      </c>
      <c r="G354" s="178">
        <v>30</v>
      </c>
      <c r="H354" s="179">
        <v>2.06</v>
      </c>
      <c r="I354" s="178">
        <v>235</v>
      </c>
      <c r="J354" s="178">
        <v>7.9</v>
      </c>
      <c r="K354" s="178">
        <v>1</v>
      </c>
      <c r="L354" s="178">
        <v>48.3</v>
      </c>
    </row>
    <row r="355" spans="2:12" ht="15.75">
      <c r="B355" s="173"/>
      <c r="C355" s="173"/>
      <c r="D355" s="173" t="s">
        <v>447</v>
      </c>
      <c r="E355" s="173"/>
      <c r="F355" s="177" t="s">
        <v>448</v>
      </c>
      <c r="G355" s="178">
        <v>70</v>
      </c>
      <c r="H355" s="179">
        <v>12.55</v>
      </c>
      <c r="I355" s="178">
        <v>14</v>
      </c>
      <c r="J355" s="178">
        <v>0.82</v>
      </c>
      <c r="K355" s="178">
        <v>0.18</v>
      </c>
      <c r="L355" s="178">
        <v>2</v>
      </c>
    </row>
    <row r="356" spans="2:12" ht="15.75">
      <c r="B356" s="173"/>
      <c r="C356" s="173"/>
      <c r="D356" s="173" t="s">
        <v>449</v>
      </c>
      <c r="E356" s="173"/>
      <c r="F356" s="177" t="s">
        <v>97</v>
      </c>
      <c r="G356" s="178">
        <v>200</v>
      </c>
      <c r="H356" s="179">
        <v>28.86</v>
      </c>
      <c r="I356" s="178">
        <v>36</v>
      </c>
      <c r="J356" s="178">
        <v>0.9</v>
      </c>
      <c r="K356" s="178">
        <v>10.6</v>
      </c>
      <c r="L356" s="178">
        <v>0.2</v>
      </c>
    </row>
    <row r="357" spans="2:12" ht="15.75">
      <c r="B357" s="173"/>
      <c r="C357" s="173"/>
      <c r="D357" s="173" t="s">
        <v>450</v>
      </c>
      <c r="E357" s="173"/>
      <c r="F357" s="177" t="s">
        <v>408</v>
      </c>
      <c r="G357" s="178">
        <v>90</v>
      </c>
      <c r="H357" s="179">
        <v>57.82</v>
      </c>
      <c r="I357" s="178">
        <v>367</v>
      </c>
      <c r="J357" s="178">
        <v>6.1</v>
      </c>
      <c r="K357" s="178">
        <v>18.8</v>
      </c>
      <c r="L357" s="178">
        <v>68.099999999999994</v>
      </c>
    </row>
    <row r="358" spans="2:12" ht="15.75">
      <c r="B358" s="173"/>
      <c r="C358" s="173"/>
      <c r="D358" s="173"/>
      <c r="E358" s="173"/>
      <c r="F358" s="177" t="s">
        <v>361</v>
      </c>
      <c r="G358" s="178">
        <v>20</v>
      </c>
      <c r="H358" s="179">
        <v>35.979999999999997</v>
      </c>
      <c r="I358" s="5">
        <v>88</v>
      </c>
      <c r="J358" s="5">
        <v>17.5</v>
      </c>
      <c r="K358" s="5">
        <v>2</v>
      </c>
      <c r="L358" s="5">
        <v>0</v>
      </c>
    </row>
    <row r="359" spans="2:12">
      <c r="B359" s="169" t="s">
        <v>427</v>
      </c>
      <c r="C359" s="169"/>
      <c r="D359" s="170" t="s">
        <v>451</v>
      </c>
      <c r="E359" s="170"/>
      <c r="F359" s="173"/>
      <c r="G359" s="180" t="s">
        <v>429</v>
      </c>
      <c r="H359" s="181"/>
      <c r="I359" s="180"/>
      <c r="J359" s="180"/>
      <c r="K359" s="180" t="s">
        <v>430</v>
      </c>
      <c r="L359" s="172" t="s">
        <v>452</v>
      </c>
    </row>
    <row r="360" spans="2:12">
      <c r="B360" s="173"/>
      <c r="C360" s="173"/>
      <c r="D360" s="173"/>
      <c r="E360" s="173"/>
      <c r="F360" s="175" t="s">
        <v>434</v>
      </c>
      <c r="G360" s="182"/>
      <c r="H360" s="182"/>
      <c r="I360" s="182"/>
      <c r="J360" s="182"/>
      <c r="K360" s="182"/>
      <c r="L360" s="182"/>
    </row>
    <row r="361" spans="2:12">
      <c r="B361" s="174" t="s">
        <v>431</v>
      </c>
      <c r="C361" s="174"/>
      <c r="D361" s="174" t="s">
        <v>432</v>
      </c>
      <c r="E361" s="174" t="s">
        <v>433</v>
      </c>
      <c r="G361" s="182" t="s">
        <v>435</v>
      </c>
      <c r="H361" s="174" t="s">
        <v>436</v>
      </c>
      <c r="I361" s="182" t="s">
        <v>437</v>
      </c>
      <c r="J361" s="182" t="s">
        <v>438</v>
      </c>
      <c r="K361" s="182" t="s">
        <v>439</v>
      </c>
      <c r="L361" s="182" t="s">
        <v>440</v>
      </c>
    </row>
    <row r="362" spans="2:12" ht="15.75">
      <c r="B362" s="173" t="s">
        <v>77</v>
      </c>
      <c r="C362" s="173"/>
      <c r="D362" s="173" t="s">
        <v>441</v>
      </c>
      <c r="E362" s="173" t="s">
        <v>453</v>
      </c>
      <c r="F362" s="177" t="s">
        <v>443</v>
      </c>
      <c r="G362" s="178">
        <v>200</v>
      </c>
      <c r="H362" s="179">
        <v>42.06</v>
      </c>
      <c r="I362" s="178">
        <v>219</v>
      </c>
      <c r="J362" s="178">
        <v>9.9</v>
      </c>
      <c r="K362" s="178">
        <v>13.9</v>
      </c>
      <c r="L362" s="178">
        <v>13.5</v>
      </c>
    </row>
    <row r="363" spans="2:12" ht="15.75">
      <c r="B363" s="173"/>
      <c r="C363" s="173"/>
      <c r="D363" s="173" t="s">
        <v>444</v>
      </c>
      <c r="E363" s="173"/>
      <c r="F363" s="177" t="s">
        <v>445</v>
      </c>
      <c r="G363" s="178">
        <v>200</v>
      </c>
      <c r="H363" s="179">
        <v>1.06</v>
      </c>
      <c r="I363" s="177">
        <v>47</v>
      </c>
      <c r="J363" s="177">
        <v>0.02</v>
      </c>
      <c r="K363" s="177">
        <v>0</v>
      </c>
      <c r="L363" s="177">
        <v>12.51</v>
      </c>
    </row>
    <row r="364" spans="2:12" ht="15.75">
      <c r="B364" s="173"/>
      <c r="C364" s="173"/>
      <c r="D364" s="173" t="s">
        <v>34</v>
      </c>
      <c r="E364" s="173"/>
      <c r="F364" s="177" t="s">
        <v>446</v>
      </c>
      <c r="G364" s="178">
        <v>30</v>
      </c>
      <c r="H364" s="179">
        <v>1.88</v>
      </c>
      <c r="I364" s="178">
        <v>235</v>
      </c>
      <c r="J364" s="178">
        <v>7.9</v>
      </c>
      <c r="K364" s="178">
        <v>1</v>
      </c>
      <c r="L364" s="178">
        <v>48.3</v>
      </c>
    </row>
    <row r="366" spans="2:12" ht="14.25" customHeight="1">
      <c r="E366" s="167" t="s">
        <v>517</v>
      </c>
      <c r="F366" s="168"/>
    </row>
    <row r="367" spans="2:12" hidden="1">
      <c r="C367" s="53"/>
    </row>
    <row r="368" spans="2:12">
      <c r="B368" s="169" t="s">
        <v>427</v>
      </c>
      <c r="C368" s="169"/>
      <c r="D368" s="170" t="s">
        <v>428</v>
      </c>
      <c r="E368" s="170"/>
      <c r="F368" s="170"/>
      <c r="G368" s="169" t="s">
        <v>429</v>
      </c>
      <c r="H368" s="171"/>
      <c r="I368" s="169"/>
      <c r="J368" s="169"/>
      <c r="K368" s="169" t="s">
        <v>430</v>
      </c>
      <c r="L368" s="172">
        <v>44551</v>
      </c>
    </row>
    <row r="369" spans="2:12">
      <c r="B369" s="173"/>
      <c r="C369" s="173"/>
      <c r="D369" s="173"/>
      <c r="E369" s="173"/>
      <c r="F369" s="173"/>
      <c r="G369" s="173"/>
      <c r="H369" s="173"/>
      <c r="I369" s="173"/>
      <c r="J369" s="173"/>
      <c r="K369" s="173"/>
      <c r="L369" s="173"/>
    </row>
    <row r="370" spans="2:12">
      <c r="B370" s="174" t="s">
        <v>431</v>
      </c>
      <c r="C370" s="174"/>
      <c r="D370" s="174" t="s">
        <v>432</v>
      </c>
      <c r="E370" s="174" t="s">
        <v>433</v>
      </c>
      <c r="F370" s="175" t="s">
        <v>434</v>
      </c>
      <c r="G370" s="174" t="s">
        <v>435</v>
      </c>
      <c r="H370" s="174" t="s">
        <v>436</v>
      </c>
      <c r="I370" s="174" t="s">
        <v>437</v>
      </c>
      <c r="J370" s="174" t="s">
        <v>438</v>
      </c>
      <c r="K370" s="174" t="s">
        <v>439</v>
      </c>
      <c r="L370" s="174" t="s">
        <v>440</v>
      </c>
    </row>
    <row r="371" spans="2:12" ht="24" customHeight="1">
      <c r="B371" s="173" t="s">
        <v>77</v>
      </c>
      <c r="C371" s="173"/>
      <c r="D371" s="173" t="s">
        <v>441</v>
      </c>
      <c r="E371" s="176" t="s">
        <v>524</v>
      </c>
      <c r="F371" s="177" t="s">
        <v>306</v>
      </c>
      <c r="G371" s="178">
        <v>200</v>
      </c>
      <c r="H371" s="179">
        <v>77.650000000000006</v>
      </c>
      <c r="I371" s="178">
        <v>219</v>
      </c>
      <c r="J371" s="178">
        <v>9.9</v>
      </c>
      <c r="K371" s="178">
        <v>13.9</v>
      </c>
      <c r="L371" s="178">
        <v>13.5</v>
      </c>
    </row>
    <row r="372" spans="2:12" ht="19.5" customHeight="1">
      <c r="B372" s="173"/>
      <c r="C372" s="173"/>
      <c r="D372" s="173" t="s">
        <v>444</v>
      </c>
      <c r="E372" s="173"/>
      <c r="F372" s="177" t="s">
        <v>505</v>
      </c>
      <c r="G372" s="178">
        <v>200</v>
      </c>
      <c r="H372">
        <v>4.4000000000000004</v>
      </c>
      <c r="I372" s="177">
        <v>46</v>
      </c>
      <c r="J372" s="177">
        <v>0.5</v>
      </c>
      <c r="K372" s="177">
        <v>0.1</v>
      </c>
      <c r="L372" s="177">
        <v>10.1</v>
      </c>
    </row>
    <row r="373" spans="2:12" ht="21" customHeight="1">
      <c r="B373" s="173"/>
      <c r="C373" s="173"/>
      <c r="D373" s="173" t="s">
        <v>34</v>
      </c>
      <c r="E373" s="173"/>
      <c r="F373" s="177" t="s">
        <v>446</v>
      </c>
      <c r="G373" s="178">
        <v>30</v>
      </c>
      <c r="H373" s="179">
        <v>1.0900000000000001</v>
      </c>
      <c r="I373" s="178">
        <v>235</v>
      </c>
      <c r="J373" s="178">
        <v>7.9</v>
      </c>
      <c r="K373" s="178">
        <v>1</v>
      </c>
      <c r="L373" s="178">
        <v>48.3</v>
      </c>
    </row>
    <row r="374" spans="2:12" ht="15.75">
      <c r="B374" s="173"/>
      <c r="C374" s="173"/>
      <c r="D374" s="173" t="s">
        <v>449</v>
      </c>
      <c r="E374" s="173"/>
      <c r="F374" s="177" t="s">
        <v>518</v>
      </c>
      <c r="G374" s="178">
        <v>200</v>
      </c>
      <c r="H374" s="179">
        <v>29.7</v>
      </c>
      <c r="I374" s="178">
        <v>36</v>
      </c>
      <c r="J374" s="178">
        <v>0.9</v>
      </c>
      <c r="K374" s="178">
        <v>10.6</v>
      </c>
      <c r="L374" s="178">
        <v>0.2</v>
      </c>
    </row>
    <row r="375" spans="2:12" ht="15.75">
      <c r="B375" s="173"/>
      <c r="C375" s="173"/>
      <c r="D375" s="173"/>
      <c r="E375" s="173"/>
      <c r="F375" s="177" t="s">
        <v>519</v>
      </c>
      <c r="G375" s="178"/>
      <c r="H375" s="179">
        <v>54.51</v>
      </c>
      <c r="I375" s="178">
        <v>36</v>
      </c>
      <c r="J375" s="178">
        <v>0.9</v>
      </c>
      <c r="K375" s="178">
        <v>10.6</v>
      </c>
      <c r="L375" s="178">
        <v>9.5</v>
      </c>
    </row>
    <row r="376" spans="2:12" ht="15.75">
      <c r="B376" s="173"/>
      <c r="C376" s="173"/>
      <c r="D376" s="173" t="s">
        <v>450</v>
      </c>
      <c r="E376" s="173"/>
      <c r="F376" s="177" t="s">
        <v>520</v>
      </c>
      <c r="G376" s="178">
        <v>90</v>
      </c>
      <c r="H376" s="179">
        <v>35</v>
      </c>
      <c r="I376" s="178">
        <v>367</v>
      </c>
      <c r="J376" s="178">
        <v>6.1</v>
      </c>
      <c r="K376" s="178">
        <v>18.8</v>
      </c>
      <c r="L376" s="178">
        <v>68.099999999999994</v>
      </c>
    </row>
    <row r="377" spans="2:12">
      <c r="B377" s="169" t="s">
        <v>427</v>
      </c>
      <c r="C377" s="169"/>
      <c r="D377" s="170" t="s">
        <v>451</v>
      </c>
      <c r="E377" s="170"/>
      <c r="F377" s="173"/>
      <c r="G377" s="180" t="s">
        <v>429</v>
      </c>
      <c r="H377" s="181"/>
      <c r="I377" s="180"/>
      <c r="J377" s="180"/>
      <c r="K377" s="180" t="s">
        <v>430</v>
      </c>
      <c r="L377" s="172" t="s">
        <v>523</v>
      </c>
    </row>
    <row r="378" spans="2:12">
      <c r="B378" s="173"/>
      <c r="C378" s="173"/>
      <c r="D378" s="173"/>
      <c r="E378" s="173"/>
      <c r="F378" s="175" t="s">
        <v>434</v>
      </c>
      <c r="G378" s="182"/>
      <c r="H378" s="182"/>
      <c r="I378" s="182"/>
      <c r="J378" s="182"/>
      <c r="K378" s="182"/>
      <c r="L378" s="182"/>
    </row>
    <row r="379" spans="2:12">
      <c r="B379" s="174" t="s">
        <v>431</v>
      </c>
      <c r="C379" s="174"/>
      <c r="D379" s="174" t="s">
        <v>432</v>
      </c>
      <c r="E379" s="174" t="s">
        <v>433</v>
      </c>
      <c r="G379" s="182" t="s">
        <v>435</v>
      </c>
      <c r="H379" s="174" t="s">
        <v>436</v>
      </c>
      <c r="I379" s="182" t="s">
        <v>437</v>
      </c>
      <c r="J379" s="182" t="s">
        <v>438</v>
      </c>
      <c r="K379" s="182" t="s">
        <v>439</v>
      </c>
      <c r="L379" s="182" t="s">
        <v>440</v>
      </c>
    </row>
    <row r="380" spans="2:12" ht="18.75" customHeight="1">
      <c r="B380" s="173" t="s">
        <v>77</v>
      </c>
      <c r="C380" s="173"/>
      <c r="D380" s="173" t="s">
        <v>441</v>
      </c>
      <c r="E380" s="173" t="s">
        <v>525</v>
      </c>
      <c r="F380" s="177" t="s">
        <v>306</v>
      </c>
      <c r="G380" s="178">
        <v>200</v>
      </c>
      <c r="H380" s="179">
        <v>43.2</v>
      </c>
      <c r="I380" s="178">
        <v>219</v>
      </c>
      <c r="J380" s="178">
        <v>9.9</v>
      </c>
      <c r="K380" s="178">
        <v>13.9</v>
      </c>
      <c r="L380" s="178">
        <v>13.5</v>
      </c>
    </row>
    <row r="381" spans="2:12" ht="19.5" customHeight="1">
      <c r="B381" s="173"/>
      <c r="C381" s="173"/>
      <c r="D381" s="173" t="s">
        <v>444</v>
      </c>
      <c r="E381" s="173"/>
      <c r="F381" s="177" t="s">
        <v>505</v>
      </c>
      <c r="G381" s="178">
        <v>200</v>
      </c>
      <c r="H381" s="179">
        <v>0.95</v>
      </c>
      <c r="I381" s="177">
        <v>47</v>
      </c>
      <c r="J381" s="177">
        <v>0.02</v>
      </c>
      <c r="K381" s="177">
        <v>0</v>
      </c>
      <c r="L381" s="177">
        <v>12.51</v>
      </c>
    </row>
    <row r="382" spans="2:12" ht="18.75" customHeight="1">
      <c r="B382" s="173"/>
      <c r="C382" s="173"/>
      <c r="D382" s="173" t="s">
        <v>34</v>
      </c>
      <c r="E382" s="173"/>
      <c r="F382" s="177" t="s">
        <v>446</v>
      </c>
      <c r="G382" s="178">
        <v>30</v>
      </c>
      <c r="H382" s="179">
        <v>0.85</v>
      </c>
      <c r="I382" s="178">
        <v>235</v>
      </c>
      <c r="J382" s="178">
        <v>7.9</v>
      </c>
      <c r="K382" s="178">
        <v>1</v>
      </c>
      <c r="L382" s="178">
        <v>48.3</v>
      </c>
    </row>
    <row r="384" spans="2:12" ht="15.75">
      <c r="E384" s="167" t="s">
        <v>521</v>
      </c>
      <c r="F384" s="168"/>
    </row>
    <row r="385" spans="2:12">
      <c r="C385" s="53"/>
    </row>
    <row r="386" spans="2:12">
      <c r="B386" s="169" t="s">
        <v>427</v>
      </c>
      <c r="C386" s="169"/>
      <c r="D386" s="170" t="s">
        <v>428</v>
      </c>
      <c r="E386" s="170"/>
      <c r="F386" s="170"/>
      <c r="G386" s="169" t="s">
        <v>429</v>
      </c>
      <c r="H386" s="171"/>
      <c r="I386" s="169"/>
      <c r="J386" s="169"/>
      <c r="K386" s="169" t="s">
        <v>430</v>
      </c>
      <c r="L386" s="172">
        <v>44552</v>
      </c>
    </row>
    <row r="387" spans="2:12">
      <c r="B387" s="173"/>
      <c r="C387" s="173"/>
      <c r="D387" s="173"/>
      <c r="E387" s="173"/>
      <c r="F387" s="173"/>
      <c r="G387" s="173"/>
      <c r="H387" s="173"/>
      <c r="I387" s="173"/>
      <c r="J387" s="173"/>
      <c r="K387" s="173"/>
      <c r="L387" s="173"/>
    </row>
    <row r="388" spans="2:12">
      <c r="B388" s="174" t="s">
        <v>431</v>
      </c>
      <c r="C388" s="174"/>
      <c r="D388" s="174" t="s">
        <v>432</v>
      </c>
      <c r="E388" s="174" t="s">
        <v>433</v>
      </c>
      <c r="F388" s="175" t="s">
        <v>434</v>
      </c>
      <c r="G388" s="174" t="s">
        <v>435</v>
      </c>
      <c r="H388" s="174" t="s">
        <v>436</v>
      </c>
      <c r="I388" s="174" t="s">
        <v>437</v>
      </c>
      <c r="J388" s="174" t="s">
        <v>438</v>
      </c>
      <c r="K388" s="174" t="s">
        <v>439</v>
      </c>
      <c r="L388" s="174" t="s">
        <v>440</v>
      </c>
    </row>
    <row r="389" spans="2:12" ht="15.75">
      <c r="B389" s="173" t="s">
        <v>77</v>
      </c>
      <c r="C389" s="173"/>
      <c r="D389" s="173" t="s">
        <v>441</v>
      </c>
      <c r="E389" s="176" t="s">
        <v>524</v>
      </c>
      <c r="F389" s="177" t="s">
        <v>507</v>
      </c>
      <c r="G389" s="178">
        <v>200</v>
      </c>
      <c r="H389" s="179">
        <v>53.6</v>
      </c>
      <c r="I389" s="178">
        <v>201.2</v>
      </c>
      <c r="J389" s="178">
        <v>12.9</v>
      </c>
      <c r="K389" s="178">
        <v>5.9</v>
      </c>
      <c r="L389" s="178">
        <v>24.4</v>
      </c>
    </row>
    <row r="390" spans="2:12" ht="15.75">
      <c r="B390" s="173"/>
      <c r="C390" s="173"/>
      <c r="D390" s="173" t="s">
        <v>444</v>
      </c>
      <c r="E390" s="173"/>
      <c r="F390" s="177" t="s">
        <v>163</v>
      </c>
      <c r="G390" s="178">
        <v>200</v>
      </c>
      <c r="H390">
        <v>4.3</v>
      </c>
      <c r="I390" s="177">
        <v>46</v>
      </c>
      <c r="J390" s="177">
        <v>0.5</v>
      </c>
      <c r="K390" s="177">
        <v>0.1</v>
      </c>
      <c r="L390" s="177">
        <v>10.1</v>
      </c>
    </row>
    <row r="391" spans="2:12" ht="15.75">
      <c r="B391" s="173"/>
      <c r="C391" s="173"/>
      <c r="D391" s="173" t="s">
        <v>34</v>
      </c>
      <c r="E391" s="173"/>
      <c r="F391" s="177" t="s">
        <v>446</v>
      </c>
      <c r="G391" s="178">
        <v>30</v>
      </c>
      <c r="H391" s="179">
        <v>1.82</v>
      </c>
      <c r="I391" s="178">
        <v>235</v>
      </c>
      <c r="J391" s="178">
        <v>7.9</v>
      </c>
      <c r="K391" s="178">
        <v>1</v>
      </c>
      <c r="L391" s="178">
        <v>48.3</v>
      </c>
    </row>
    <row r="392" spans="2:12" ht="15.75">
      <c r="B392" s="173"/>
      <c r="C392" s="173"/>
      <c r="D392" s="173" t="s">
        <v>449</v>
      </c>
      <c r="E392" s="173"/>
      <c r="F392" s="177" t="s">
        <v>97</v>
      </c>
      <c r="G392" s="178">
        <v>200</v>
      </c>
      <c r="H392" s="179">
        <v>50.4</v>
      </c>
      <c r="I392" s="178">
        <v>47</v>
      </c>
      <c r="J392" s="178">
        <v>0.4</v>
      </c>
      <c r="K392" s="178">
        <v>9.8000000000000007</v>
      </c>
      <c r="L392" s="178">
        <v>0.4</v>
      </c>
    </row>
    <row r="393" spans="2:12" ht="15.75">
      <c r="B393" s="173"/>
      <c r="C393" s="173"/>
      <c r="D393" s="173" t="s">
        <v>450</v>
      </c>
      <c r="E393" s="173"/>
      <c r="F393" s="177" t="s">
        <v>118</v>
      </c>
      <c r="G393" s="178">
        <v>90</v>
      </c>
      <c r="H393" s="179">
        <v>68.87</v>
      </c>
      <c r="I393" s="178">
        <v>549</v>
      </c>
      <c r="J393" s="178">
        <v>9.8000000000000007</v>
      </c>
      <c r="K393" s="178">
        <v>32.799999999999997</v>
      </c>
      <c r="L393" s="178">
        <v>64.8</v>
      </c>
    </row>
    <row r="394" spans="2:12">
      <c r="B394" s="169" t="s">
        <v>427</v>
      </c>
      <c r="C394" s="169"/>
      <c r="D394" s="170" t="s">
        <v>451</v>
      </c>
      <c r="E394" s="170"/>
      <c r="F394" s="173"/>
      <c r="G394" s="180" t="s">
        <v>429</v>
      </c>
      <c r="H394" s="181"/>
      <c r="I394" s="180"/>
      <c r="J394" s="180"/>
      <c r="K394" s="180" t="s">
        <v>430</v>
      </c>
      <c r="L394" s="172" t="s">
        <v>522</v>
      </c>
    </row>
    <row r="395" spans="2:12">
      <c r="B395" s="173"/>
      <c r="C395" s="173"/>
      <c r="D395" s="173"/>
      <c r="E395" s="173"/>
      <c r="F395" s="175" t="s">
        <v>434</v>
      </c>
      <c r="G395" s="182"/>
      <c r="H395" s="182"/>
      <c r="I395" s="182"/>
      <c r="J395" s="182"/>
      <c r="K395" s="182"/>
      <c r="L395" s="182"/>
    </row>
    <row r="396" spans="2:12">
      <c r="B396" s="174" t="s">
        <v>431</v>
      </c>
      <c r="C396" s="174"/>
      <c r="D396" s="174" t="s">
        <v>432</v>
      </c>
      <c r="E396" s="174" t="s">
        <v>433</v>
      </c>
      <c r="G396" s="182" t="s">
        <v>435</v>
      </c>
      <c r="H396" s="174" t="s">
        <v>436</v>
      </c>
      <c r="I396" s="182" t="s">
        <v>437</v>
      </c>
      <c r="J396" s="182" t="s">
        <v>438</v>
      </c>
      <c r="K396" s="182" t="s">
        <v>439</v>
      </c>
      <c r="L396" s="182" t="s">
        <v>440</v>
      </c>
    </row>
    <row r="397" spans="2:12" ht="15.75">
      <c r="B397" s="173" t="s">
        <v>77</v>
      </c>
      <c r="C397" s="173"/>
      <c r="D397" s="173" t="s">
        <v>441</v>
      </c>
      <c r="E397" s="173" t="s">
        <v>525</v>
      </c>
      <c r="F397" s="177" t="s">
        <v>507</v>
      </c>
      <c r="G397" s="178">
        <v>200</v>
      </c>
      <c r="H397" s="179">
        <v>36.72</v>
      </c>
      <c r="I397" s="178">
        <v>201.2</v>
      </c>
      <c r="J397" s="178">
        <v>12.9</v>
      </c>
      <c r="K397" s="178">
        <v>5.9</v>
      </c>
      <c r="L397" s="178">
        <v>24.4</v>
      </c>
    </row>
    <row r="398" spans="2:12" ht="15.75">
      <c r="B398" s="173"/>
      <c r="C398" s="173"/>
      <c r="D398" s="173" t="s">
        <v>444</v>
      </c>
      <c r="E398" s="173"/>
      <c r="F398" s="177" t="s">
        <v>163</v>
      </c>
      <c r="G398" s="178">
        <v>200</v>
      </c>
      <c r="H398" s="179">
        <v>4.33</v>
      </c>
      <c r="I398" s="177">
        <v>46</v>
      </c>
      <c r="J398" s="177">
        <v>0.5</v>
      </c>
      <c r="K398" s="177">
        <v>0.1</v>
      </c>
      <c r="L398" s="177">
        <v>10.1</v>
      </c>
    </row>
    <row r="399" spans="2:12" ht="15.75">
      <c r="B399" s="173"/>
      <c r="C399" s="173"/>
      <c r="D399" s="173" t="s">
        <v>34</v>
      </c>
      <c r="E399" s="173"/>
      <c r="F399" s="177" t="s">
        <v>446</v>
      </c>
      <c r="G399" s="178">
        <v>30</v>
      </c>
      <c r="H399" s="179">
        <v>1.71</v>
      </c>
      <c r="I399" s="178">
        <v>235</v>
      </c>
      <c r="J399" s="178">
        <v>7.9</v>
      </c>
      <c r="K399" s="178">
        <v>1</v>
      </c>
      <c r="L399" s="178">
        <v>48.3</v>
      </c>
    </row>
    <row r="400" spans="2:12" ht="15.75">
      <c r="B400" s="5"/>
      <c r="C400" s="5"/>
      <c r="D400" s="5"/>
      <c r="E400" s="5"/>
      <c r="F400" s="187" t="s">
        <v>145</v>
      </c>
      <c r="G400" s="183">
        <v>10</v>
      </c>
      <c r="H400" s="179">
        <v>1.99</v>
      </c>
      <c r="I400" s="178">
        <v>153</v>
      </c>
      <c r="J400" s="178">
        <v>2.4</v>
      </c>
      <c r="K400" s="178">
        <v>9.1999999999999993</v>
      </c>
      <c r="L400" s="178">
        <v>15</v>
      </c>
    </row>
    <row r="403" spans="2:12" ht="15.75">
      <c r="E403" s="167" t="s">
        <v>526</v>
      </c>
      <c r="F403" s="168"/>
    </row>
    <row r="404" spans="2:12">
      <c r="C404" s="53"/>
    </row>
    <row r="405" spans="2:12">
      <c r="B405" s="169" t="s">
        <v>427</v>
      </c>
      <c r="C405" s="169"/>
      <c r="D405" s="170" t="s">
        <v>428</v>
      </c>
      <c r="E405" s="170"/>
      <c r="F405" s="170"/>
      <c r="G405" s="169" t="s">
        <v>429</v>
      </c>
      <c r="H405" s="171"/>
      <c r="I405" s="169"/>
      <c r="J405" s="169"/>
      <c r="K405" s="169" t="s">
        <v>430</v>
      </c>
      <c r="L405" s="172">
        <v>44553</v>
      </c>
    </row>
    <row r="406" spans="2:12">
      <c r="B406" s="173"/>
      <c r="C406" s="173"/>
      <c r="D406" s="173"/>
      <c r="E406" s="173"/>
      <c r="F406" s="173"/>
      <c r="G406" s="173"/>
      <c r="H406" s="173"/>
      <c r="I406" s="173"/>
      <c r="J406" s="173"/>
      <c r="K406" s="173"/>
      <c r="L406" s="173"/>
    </row>
    <row r="407" spans="2:12">
      <c r="B407" s="174" t="s">
        <v>431</v>
      </c>
      <c r="C407" s="174"/>
      <c r="D407" s="174" t="s">
        <v>432</v>
      </c>
      <c r="E407" s="174" t="s">
        <v>433</v>
      </c>
      <c r="F407" s="175" t="s">
        <v>434</v>
      </c>
      <c r="G407" s="174" t="s">
        <v>435</v>
      </c>
      <c r="H407" s="174" t="s">
        <v>436</v>
      </c>
      <c r="I407" s="174" t="s">
        <v>437</v>
      </c>
      <c r="J407" s="174" t="s">
        <v>438</v>
      </c>
      <c r="K407" s="174" t="s">
        <v>439</v>
      </c>
      <c r="L407" s="174" t="s">
        <v>440</v>
      </c>
    </row>
    <row r="408" spans="2:12" ht="15.75">
      <c r="B408" s="173" t="s">
        <v>77</v>
      </c>
      <c r="C408" s="173"/>
      <c r="D408" s="173" t="s">
        <v>441</v>
      </c>
      <c r="E408" s="176" t="s">
        <v>524</v>
      </c>
      <c r="F408" s="177" t="s">
        <v>285</v>
      </c>
      <c r="G408" s="178">
        <v>200</v>
      </c>
      <c r="H408" s="179">
        <v>40.340000000000003</v>
      </c>
      <c r="I408" s="178">
        <v>201.2</v>
      </c>
      <c r="J408" s="178">
        <v>12.9</v>
      </c>
      <c r="K408" s="178">
        <v>5.9</v>
      </c>
      <c r="L408" s="178">
        <v>24.4</v>
      </c>
    </row>
    <row r="409" spans="2:12" ht="15.75">
      <c r="B409" s="173"/>
      <c r="C409" s="173"/>
      <c r="D409" s="173" t="s">
        <v>444</v>
      </c>
      <c r="E409" s="173"/>
      <c r="F409" s="177" t="s">
        <v>108</v>
      </c>
      <c r="G409" s="178">
        <v>200</v>
      </c>
      <c r="H409">
        <v>4.59</v>
      </c>
      <c r="I409" s="177">
        <v>46</v>
      </c>
      <c r="J409" s="177">
        <v>0.5</v>
      </c>
      <c r="K409" s="177">
        <v>0.1</v>
      </c>
      <c r="L409" s="177">
        <v>10.1</v>
      </c>
    </row>
    <row r="410" spans="2:12" ht="15.75">
      <c r="B410" s="173"/>
      <c r="C410" s="173"/>
      <c r="D410" s="173" t="s">
        <v>34</v>
      </c>
      <c r="E410" s="173"/>
      <c r="F410" s="177" t="s">
        <v>446</v>
      </c>
      <c r="G410" s="178">
        <v>30</v>
      </c>
      <c r="H410" s="179">
        <v>1.82</v>
      </c>
      <c r="I410" s="178">
        <v>235</v>
      </c>
      <c r="J410" s="178">
        <v>7.9</v>
      </c>
      <c r="K410" s="178">
        <v>1</v>
      </c>
      <c r="L410" s="178">
        <v>48.3</v>
      </c>
    </row>
    <row r="411" spans="2:12" ht="15.75">
      <c r="B411" s="173"/>
      <c r="C411" s="173"/>
      <c r="D411" s="173" t="s">
        <v>449</v>
      </c>
      <c r="E411" s="173"/>
      <c r="F411" s="177" t="s">
        <v>293</v>
      </c>
      <c r="G411" s="178">
        <v>200</v>
      </c>
      <c r="H411" s="179">
        <v>151.81</v>
      </c>
      <c r="I411" s="178">
        <v>47</v>
      </c>
      <c r="J411" s="178">
        <v>0.4</v>
      </c>
      <c r="K411" s="178">
        <v>9.8000000000000007</v>
      </c>
      <c r="L411" s="178">
        <v>0.4</v>
      </c>
    </row>
    <row r="412" spans="2:12">
      <c r="B412" s="169" t="s">
        <v>427</v>
      </c>
      <c r="C412" s="169"/>
      <c r="D412" s="170" t="s">
        <v>451</v>
      </c>
      <c r="E412" s="170"/>
      <c r="F412" s="173"/>
      <c r="G412" s="180" t="s">
        <v>429</v>
      </c>
      <c r="H412" s="181"/>
      <c r="I412" s="180"/>
      <c r="J412" s="180"/>
      <c r="K412" s="180" t="s">
        <v>430</v>
      </c>
      <c r="L412" s="172" t="s">
        <v>527</v>
      </c>
    </row>
    <row r="413" spans="2:12">
      <c r="B413" s="173"/>
      <c r="C413" s="173"/>
      <c r="D413" s="173"/>
      <c r="E413" s="173"/>
      <c r="F413" s="175" t="s">
        <v>434</v>
      </c>
      <c r="G413" s="182"/>
      <c r="H413" s="182"/>
      <c r="I413" s="182"/>
      <c r="J413" s="182"/>
      <c r="K413" s="182"/>
      <c r="L413" s="182"/>
    </row>
    <row r="414" spans="2:12">
      <c r="B414" s="174" t="s">
        <v>431</v>
      </c>
      <c r="C414" s="174"/>
      <c r="D414" s="174" t="s">
        <v>432</v>
      </c>
      <c r="E414" s="174" t="s">
        <v>433</v>
      </c>
      <c r="G414" s="182" t="s">
        <v>435</v>
      </c>
      <c r="H414" s="174" t="s">
        <v>436</v>
      </c>
      <c r="I414" s="182" t="s">
        <v>437</v>
      </c>
      <c r="J414" s="182" t="s">
        <v>438</v>
      </c>
      <c r="K414" s="182" t="s">
        <v>439</v>
      </c>
      <c r="L414" s="182" t="s">
        <v>440</v>
      </c>
    </row>
    <row r="415" spans="2:12" ht="15.75">
      <c r="B415" s="173" t="s">
        <v>77</v>
      </c>
      <c r="C415" s="173"/>
      <c r="D415" s="173" t="s">
        <v>441</v>
      </c>
      <c r="E415" s="173" t="s">
        <v>525</v>
      </c>
      <c r="F415" s="177" t="s">
        <v>285</v>
      </c>
      <c r="G415" s="178">
        <v>200</v>
      </c>
      <c r="H415" s="179">
        <v>36.299999999999997</v>
      </c>
      <c r="I415" s="178">
        <v>201.2</v>
      </c>
      <c r="J415" s="178">
        <v>12.9</v>
      </c>
      <c r="K415" s="178">
        <v>5.9</v>
      </c>
      <c r="L415" s="178">
        <v>24.4</v>
      </c>
    </row>
    <row r="416" spans="2:12" ht="15.75">
      <c r="B416" s="173"/>
      <c r="C416" s="173"/>
      <c r="D416" s="173" t="s">
        <v>444</v>
      </c>
      <c r="E416" s="173"/>
      <c r="F416" s="177" t="s">
        <v>108</v>
      </c>
      <c r="G416" s="178">
        <v>200</v>
      </c>
      <c r="H416" s="179">
        <v>6.85</v>
      </c>
      <c r="I416" s="177">
        <v>46</v>
      </c>
      <c r="J416" s="177">
        <v>0.5</v>
      </c>
      <c r="K416" s="177">
        <v>0.1</v>
      </c>
      <c r="L416" s="177">
        <v>10.1</v>
      </c>
    </row>
    <row r="417" spans="2:12" ht="15.75">
      <c r="B417" s="173"/>
      <c r="C417" s="173"/>
      <c r="D417" s="173" t="s">
        <v>34</v>
      </c>
      <c r="E417" s="173"/>
      <c r="F417" s="177" t="s">
        <v>446</v>
      </c>
      <c r="G417" s="178">
        <v>30</v>
      </c>
      <c r="H417" s="179">
        <v>1.85</v>
      </c>
      <c r="I417" s="178">
        <v>235</v>
      </c>
      <c r="J417" s="178">
        <v>7.9</v>
      </c>
      <c r="K417" s="178">
        <v>1</v>
      </c>
      <c r="L417" s="178">
        <v>48.3</v>
      </c>
    </row>
    <row r="418" spans="2:12" ht="15.75">
      <c r="B418" s="5"/>
      <c r="C418" s="5"/>
      <c r="D418" s="5"/>
      <c r="E418" s="5"/>
      <c r="F418" s="187"/>
      <c r="G418" s="183">
        <v>10</v>
      </c>
      <c r="H418" s="179"/>
      <c r="I418" s="178">
        <v>153</v>
      </c>
      <c r="J418" s="178">
        <v>2.4</v>
      </c>
      <c r="K418" s="178">
        <v>9.1999999999999993</v>
      </c>
      <c r="L418" s="178">
        <v>15</v>
      </c>
    </row>
    <row r="420" spans="2:12" ht="15.75">
      <c r="E420" s="167" t="s">
        <v>532</v>
      </c>
      <c r="F420" s="168"/>
    </row>
    <row r="421" spans="2:12">
      <c r="C421" s="53"/>
    </row>
    <row r="422" spans="2:12">
      <c r="B422" s="169" t="s">
        <v>427</v>
      </c>
      <c r="C422" s="169"/>
      <c r="D422" s="170" t="s">
        <v>428</v>
      </c>
      <c r="E422" s="170"/>
      <c r="F422" s="170"/>
      <c r="G422" s="169" t="s">
        <v>429</v>
      </c>
      <c r="H422" s="171"/>
      <c r="I422" s="169"/>
      <c r="J422" s="169"/>
      <c r="K422" s="169" t="s">
        <v>430</v>
      </c>
      <c r="L422" s="172">
        <v>44554</v>
      </c>
    </row>
    <row r="423" spans="2:12">
      <c r="B423" s="173"/>
      <c r="C423" s="173"/>
      <c r="D423" s="173"/>
      <c r="E423" s="173"/>
      <c r="F423" s="173"/>
      <c r="G423" s="173"/>
      <c r="H423" s="173"/>
      <c r="I423" s="173"/>
      <c r="J423" s="173"/>
      <c r="K423" s="173"/>
      <c r="L423" s="173"/>
    </row>
    <row r="424" spans="2:12">
      <c r="B424" s="174" t="s">
        <v>431</v>
      </c>
      <c r="C424" s="174"/>
      <c r="D424" s="174" t="s">
        <v>432</v>
      </c>
      <c r="E424" s="174" t="s">
        <v>433</v>
      </c>
      <c r="F424" s="175" t="s">
        <v>434</v>
      </c>
      <c r="G424" s="174" t="s">
        <v>435</v>
      </c>
      <c r="H424" s="174" t="s">
        <v>436</v>
      </c>
      <c r="I424" s="174" t="s">
        <v>437</v>
      </c>
      <c r="J424" s="174" t="s">
        <v>438</v>
      </c>
      <c r="K424" s="174" t="s">
        <v>439</v>
      </c>
      <c r="L424" s="174" t="s">
        <v>440</v>
      </c>
    </row>
    <row r="425" spans="2:12" ht="15.75">
      <c r="B425" s="173" t="s">
        <v>77</v>
      </c>
      <c r="C425" s="173"/>
      <c r="D425" s="173" t="s">
        <v>441</v>
      </c>
      <c r="E425" s="176" t="s">
        <v>524</v>
      </c>
      <c r="F425" s="177" t="s">
        <v>530</v>
      </c>
      <c r="G425" s="178">
        <v>200</v>
      </c>
      <c r="H425" s="179">
        <v>34.856000000000002</v>
      </c>
      <c r="I425" s="178">
        <v>201.2</v>
      </c>
      <c r="J425" s="178">
        <v>12.9</v>
      </c>
      <c r="K425" s="178">
        <v>5.9</v>
      </c>
      <c r="L425" s="178">
        <v>24.4</v>
      </c>
    </row>
    <row r="426" spans="2:12" ht="15.75">
      <c r="B426" s="173"/>
      <c r="C426" s="173"/>
      <c r="D426" s="173" t="s">
        <v>444</v>
      </c>
      <c r="E426" s="173"/>
      <c r="F426" s="177" t="s">
        <v>140</v>
      </c>
      <c r="G426" s="178">
        <v>200</v>
      </c>
      <c r="H426">
        <v>7.98</v>
      </c>
      <c r="I426" s="177">
        <v>46</v>
      </c>
      <c r="J426" s="177">
        <v>0.5</v>
      </c>
      <c r="K426" s="177">
        <v>0.1</v>
      </c>
      <c r="L426" s="177">
        <v>10.1</v>
      </c>
    </row>
    <row r="427" spans="2:12" ht="15.75">
      <c r="B427" s="173"/>
      <c r="C427" s="173"/>
      <c r="D427" s="173" t="s">
        <v>34</v>
      </c>
      <c r="E427" s="173"/>
      <c r="F427" s="177" t="s">
        <v>446</v>
      </c>
      <c r="G427" s="178">
        <v>30</v>
      </c>
      <c r="H427" s="179">
        <v>1.82</v>
      </c>
      <c r="I427" s="178">
        <v>235</v>
      </c>
      <c r="J427" s="178">
        <v>7.9</v>
      </c>
      <c r="K427" s="178">
        <v>1</v>
      </c>
      <c r="L427" s="178">
        <v>48.3</v>
      </c>
    </row>
    <row r="428" spans="2:12" ht="15.75">
      <c r="B428" s="173"/>
      <c r="C428" s="173"/>
      <c r="D428" s="173" t="s">
        <v>447</v>
      </c>
      <c r="E428" s="173"/>
      <c r="F428" s="177" t="s">
        <v>111</v>
      </c>
      <c r="G428" s="178">
        <v>70</v>
      </c>
      <c r="H428" s="179">
        <v>6.57</v>
      </c>
      <c r="I428" s="178"/>
      <c r="J428" s="178"/>
      <c r="K428" s="178"/>
      <c r="L428" s="178"/>
    </row>
    <row r="429" spans="2:12" ht="15.75">
      <c r="B429" s="173"/>
      <c r="C429" s="173"/>
      <c r="D429" s="173" t="s">
        <v>449</v>
      </c>
      <c r="E429" s="173"/>
      <c r="F429" s="177" t="s">
        <v>293</v>
      </c>
      <c r="G429" s="178">
        <v>200</v>
      </c>
      <c r="H429" s="179">
        <v>36.4</v>
      </c>
      <c r="I429" s="178">
        <v>47</v>
      </c>
      <c r="J429" s="178">
        <v>0.4</v>
      </c>
      <c r="K429" s="178">
        <v>9.8000000000000007</v>
      </c>
      <c r="L429" s="178">
        <v>0.4</v>
      </c>
    </row>
    <row r="430" spans="2:12" ht="15.75">
      <c r="B430" s="173"/>
      <c r="C430" s="173"/>
      <c r="D430" s="173"/>
      <c r="E430" s="173"/>
      <c r="F430" s="177" t="s">
        <v>106</v>
      </c>
      <c r="G430" s="178">
        <v>250</v>
      </c>
      <c r="H430" s="179">
        <v>30.96</v>
      </c>
      <c r="I430" s="178"/>
      <c r="J430" s="178"/>
      <c r="K430" s="178"/>
      <c r="L430" s="178"/>
    </row>
    <row r="431" spans="2:12">
      <c r="B431" s="169" t="s">
        <v>427</v>
      </c>
      <c r="C431" s="169"/>
      <c r="D431" s="170" t="s">
        <v>451</v>
      </c>
      <c r="E431" s="170"/>
      <c r="F431" s="173"/>
      <c r="G431" s="180" t="s">
        <v>429</v>
      </c>
      <c r="H431" s="181"/>
      <c r="I431" s="180"/>
      <c r="J431" s="180"/>
      <c r="K431" s="180" t="s">
        <v>430</v>
      </c>
      <c r="L431" s="172" t="s">
        <v>533</v>
      </c>
    </row>
    <row r="432" spans="2:12">
      <c r="B432" s="173"/>
      <c r="C432" s="173"/>
      <c r="D432" s="173"/>
      <c r="E432" s="173"/>
      <c r="F432" s="175" t="s">
        <v>434</v>
      </c>
      <c r="G432" s="182"/>
      <c r="H432" s="182"/>
      <c r="I432" s="182"/>
      <c r="J432" s="182"/>
      <c r="K432" s="182"/>
      <c r="L432" s="182"/>
    </row>
    <row r="433" spans="2:12">
      <c r="B433" s="174" t="s">
        <v>431</v>
      </c>
      <c r="C433" s="174"/>
      <c r="D433" s="174" t="s">
        <v>432</v>
      </c>
      <c r="E433" s="174" t="s">
        <v>433</v>
      </c>
      <c r="G433" s="182" t="s">
        <v>435</v>
      </c>
      <c r="H433" s="174" t="s">
        <v>436</v>
      </c>
      <c r="I433" s="182" t="s">
        <v>437</v>
      </c>
      <c r="J433" s="182" t="s">
        <v>438</v>
      </c>
      <c r="K433" s="182" t="s">
        <v>439</v>
      </c>
      <c r="L433" s="182" t="s">
        <v>440</v>
      </c>
    </row>
    <row r="434" spans="2:12" ht="15.75">
      <c r="B434" s="173" t="s">
        <v>77</v>
      </c>
      <c r="C434" s="173"/>
      <c r="D434" s="173" t="s">
        <v>441</v>
      </c>
      <c r="E434" s="173" t="s">
        <v>525</v>
      </c>
      <c r="F434" s="177" t="s">
        <v>530</v>
      </c>
      <c r="G434" s="178">
        <v>200</v>
      </c>
      <c r="H434" s="179">
        <v>30.71</v>
      </c>
      <c r="I434" s="178">
        <v>201.2</v>
      </c>
      <c r="J434" s="178">
        <v>12.9</v>
      </c>
      <c r="K434" s="178">
        <v>5.9</v>
      </c>
      <c r="L434" s="178">
        <v>24.4</v>
      </c>
    </row>
    <row r="435" spans="2:12" ht="15.75">
      <c r="B435" s="173"/>
      <c r="C435" s="173"/>
      <c r="D435" s="173" t="s">
        <v>444</v>
      </c>
      <c r="E435" s="173"/>
      <c r="F435" s="177" t="s">
        <v>140</v>
      </c>
      <c r="G435" s="178">
        <v>200</v>
      </c>
      <c r="H435" s="179">
        <v>2.65</v>
      </c>
      <c r="I435" s="177">
        <v>46</v>
      </c>
      <c r="J435" s="177">
        <v>0.5</v>
      </c>
      <c r="K435" s="177">
        <v>0.1</v>
      </c>
      <c r="L435" s="177">
        <v>10.1</v>
      </c>
    </row>
    <row r="436" spans="2:12" ht="15.75">
      <c r="B436" s="173"/>
      <c r="C436" s="173"/>
      <c r="D436" s="173" t="s">
        <v>34</v>
      </c>
      <c r="E436" s="173"/>
      <c r="F436" s="177" t="s">
        <v>446</v>
      </c>
      <c r="G436" s="178">
        <v>30</v>
      </c>
      <c r="H436" s="179">
        <v>2.06</v>
      </c>
      <c r="I436" s="178">
        <v>235</v>
      </c>
      <c r="J436" s="178">
        <v>7.9</v>
      </c>
      <c r="K436" s="178">
        <v>1</v>
      </c>
      <c r="L436" s="178">
        <v>48.3</v>
      </c>
    </row>
    <row r="437" spans="2:12" ht="15.75">
      <c r="B437" s="5"/>
      <c r="C437" s="5"/>
      <c r="D437" s="5"/>
      <c r="E437" s="5"/>
      <c r="F437" s="187" t="s">
        <v>121</v>
      </c>
      <c r="G437" s="183">
        <v>10</v>
      </c>
      <c r="H437" s="179">
        <v>6</v>
      </c>
      <c r="I437" s="178">
        <v>153</v>
      </c>
      <c r="J437" s="178">
        <v>2.4</v>
      </c>
      <c r="K437" s="178">
        <v>9.1999999999999993</v>
      </c>
      <c r="L437" s="178">
        <v>15</v>
      </c>
    </row>
    <row r="439" spans="2:12" ht="15.75">
      <c r="E439" s="167" t="s">
        <v>534</v>
      </c>
      <c r="F439" s="168"/>
    </row>
    <row r="440" spans="2:12">
      <c r="C440" s="53"/>
    </row>
    <row r="441" spans="2:12">
      <c r="B441" s="169" t="s">
        <v>427</v>
      </c>
      <c r="C441" s="169"/>
      <c r="D441" s="170" t="s">
        <v>428</v>
      </c>
      <c r="E441" s="170"/>
      <c r="F441" s="170"/>
      <c r="G441" s="169" t="s">
        <v>429</v>
      </c>
      <c r="H441" s="171"/>
      <c r="I441" s="169"/>
      <c r="J441" s="169"/>
      <c r="K441" s="169" t="s">
        <v>430</v>
      </c>
      <c r="L441" s="172">
        <v>44555</v>
      </c>
    </row>
    <row r="442" spans="2:12">
      <c r="B442" s="173"/>
      <c r="C442" s="173"/>
      <c r="D442" s="173"/>
      <c r="E442" s="173"/>
      <c r="F442" s="173"/>
      <c r="G442" s="173"/>
      <c r="H442" s="173"/>
      <c r="I442" s="173"/>
      <c r="J442" s="173"/>
      <c r="K442" s="173"/>
      <c r="L442" s="173"/>
    </row>
    <row r="443" spans="2:12">
      <c r="B443" s="174" t="s">
        <v>431</v>
      </c>
      <c r="C443" s="174"/>
      <c r="D443" s="174" t="s">
        <v>432</v>
      </c>
      <c r="E443" s="174" t="s">
        <v>433</v>
      </c>
      <c r="F443" s="175" t="s">
        <v>434</v>
      </c>
      <c r="G443" s="174" t="s">
        <v>435</v>
      </c>
      <c r="H443" s="174" t="s">
        <v>436</v>
      </c>
      <c r="I443" s="174" t="s">
        <v>437</v>
      </c>
      <c r="J443" s="174" t="s">
        <v>438</v>
      </c>
      <c r="K443" s="174" t="s">
        <v>439</v>
      </c>
      <c r="L443" s="174" t="s">
        <v>440</v>
      </c>
    </row>
    <row r="444" spans="2:12" ht="15.75">
      <c r="B444" s="173" t="s">
        <v>77</v>
      </c>
      <c r="C444" s="173"/>
      <c r="D444" s="173" t="s">
        <v>441</v>
      </c>
      <c r="E444" s="176" t="s">
        <v>524</v>
      </c>
      <c r="F444" s="177" t="s">
        <v>544</v>
      </c>
      <c r="G444" s="178">
        <v>200</v>
      </c>
      <c r="H444" s="179">
        <v>40.729999999999997</v>
      </c>
      <c r="I444" s="178">
        <v>201.2</v>
      </c>
      <c r="J444" s="178">
        <v>12.9</v>
      </c>
      <c r="K444" s="178">
        <v>5.9</v>
      </c>
      <c r="L444" s="178">
        <v>24.4</v>
      </c>
    </row>
    <row r="445" spans="2:12" ht="15.75">
      <c r="B445" s="173"/>
      <c r="C445" s="173"/>
      <c r="D445" s="173" t="s">
        <v>444</v>
      </c>
      <c r="E445" s="173"/>
      <c r="F445" s="177" t="s">
        <v>112</v>
      </c>
      <c r="G445" s="178">
        <v>200</v>
      </c>
      <c r="H445">
        <v>4.75</v>
      </c>
      <c r="I445" s="177">
        <v>46</v>
      </c>
      <c r="J445" s="177">
        <v>0.5</v>
      </c>
      <c r="K445" s="177">
        <v>0.1</v>
      </c>
      <c r="L445" s="177">
        <v>10.1</v>
      </c>
    </row>
    <row r="446" spans="2:12" ht="15.75">
      <c r="B446" s="173"/>
      <c r="C446" s="173"/>
      <c r="D446" s="173" t="s">
        <v>34</v>
      </c>
      <c r="E446" s="173"/>
      <c r="F446" s="177" t="s">
        <v>446</v>
      </c>
      <c r="G446" s="178">
        <v>30</v>
      </c>
      <c r="H446" s="179">
        <v>1.82</v>
      </c>
      <c r="I446" s="178">
        <v>235</v>
      </c>
      <c r="J446" s="178">
        <v>7.9</v>
      </c>
      <c r="K446" s="178">
        <v>1</v>
      </c>
      <c r="L446" s="178">
        <v>48.3</v>
      </c>
    </row>
    <row r="447" spans="2:12" ht="15.75">
      <c r="B447" s="173"/>
      <c r="C447" s="173"/>
      <c r="D447" s="173" t="s">
        <v>447</v>
      </c>
      <c r="E447" s="173"/>
      <c r="F447" s="177" t="s">
        <v>111</v>
      </c>
      <c r="G447" s="178">
        <v>70</v>
      </c>
      <c r="H447" s="179">
        <v>6.85</v>
      </c>
      <c r="I447" s="178">
        <v>24</v>
      </c>
      <c r="J447" s="178">
        <v>1.1000000000000001</v>
      </c>
      <c r="K447" s="178">
        <v>0.2</v>
      </c>
      <c r="L447" s="178">
        <v>3.8</v>
      </c>
    </row>
    <row r="448" spans="2:12" ht="15.75">
      <c r="B448" s="173"/>
      <c r="C448" s="173"/>
      <c r="D448" s="173" t="s">
        <v>449</v>
      </c>
      <c r="E448" s="173"/>
      <c r="F448" s="177" t="s">
        <v>64</v>
      </c>
      <c r="G448" s="178">
        <v>200</v>
      </c>
      <c r="H448" s="179">
        <v>73.81</v>
      </c>
      <c r="I448" s="178">
        <v>47</v>
      </c>
      <c r="J448" s="178">
        <v>0.4</v>
      </c>
      <c r="K448" s="178">
        <v>9.8000000000000007</v>
      </c>
      <c r="L448" s="178">
        <v>0.4</v>
      </c>
    </row>
    <row r="449" spans="2:12">
      <c r="B449" s="169" t="s">
        <v>427</v>
      </c>
      <c r="C449" s="169"/>
      <c r="D449" s="170" t="s">
        <v>451</v>
      </c>
      <c r="E449" s="170"/>
      <c r="F449" s="173"/>
      <c r="G449" s="180" t="s">
        <v>429</v>
      </c>
      <c r="H449" s="181"/>
      <c r="I449" s="180"/>
      <c r="J449" s="180"/>
      <c r="K449" s="180" t="s">
        <v>430</v>
      </c>
      <c r="L449" s="172" t="s">
        <v>535</v>
      </c>
    </row>
    <row r="450" spans="2:12">
      <c r="B450" s="173"/>
      <c r="C450" s="173"/>
      <c r="D450" s="173"/>
      <c r="E450" s="173"/>
      <c r="F450" s="175" t="s">
        <v>434</v>
      </c>
      <c r="G450" s="182"/>
      <c r="H450" s="182"/>
      <c r="I450" s="182"/>
      <c r="J450" s="182"/>
      <c r="K450" s="182"/>
      <c r="L450" s="182"/>
    </row>
    <row r="451" spans="2:12">
      <c r="B451" s="174" t="s">
        <v>431</v>
      </c>
      <c r="C451" s="174"/>
      <c r="D451" s="174" t="s">
        <v>432</v>
      </c>
      <c r="E451" s="174" t="s">
        <v>433</v>
      </c>
      <c r="G451" s="182" t="s">
        <v>435</v>
      </c>
      <c r="H451" s="174" t="s">
        <v>436</v>
      </c>
      <c r="I451" s="182" t="s">
        <v>437</v>
      </c>
      <c r="J451" s="182" t="s">
        <v>438</v>
      </c>
      <c r="K451" s="182" t="s">
        <v>439</v>
      </c>
      <c r="L451" s="182" t="s">
        <v>440</v>
      </c>
    </row>
    <row r="452" spans="2:12" ht="15.75">
      <c r="B452" s="173" t="s">
        <v>77</v>
      </c>
      <c r="C452" s="173"/>
      <c r="D452" s="173" t="s">
        <v>441</v>
      </c>
      <c r="E452" s="173" t="s">
        <v>525</v>
      </c>
      <c r="F452" s="177" t="s">
        <v>536</v>
      </c>
      <c r="G452" s="178">
        <v>200</v>
      </c>
      <c r="H452" s="179">
        <v>38.08</v>
      </c>
      <c r="I452" s="178">
        <v>201.2</v>
      </c>
      <c r="J452" s="178">
        <v>12.9</v>
      </c>
      <c r="K452" s="178">
        <v>5.9</v>
      </c>
      <c r="L452" s="178">
        <v>24.4</v>
      </c>
    </row>
    <row r="453" spans="2:12" ht="15.75">
      <c r="B453" s="173"/>
      <c r="C453" s="173"/>
      <c r="D453" s="173" t="s">
        <v>444</v>
      </c>
      <c r="E453" s="173"/>
      <c r="F453" s="177" t="s">
        <v>112</v>
      </c>
      <c r="G453" s="178">
        <v>200</v>
      </c>
      <c r="H453" s="179">
        <v>4.32</v>
      </c>
      <c r="I453" s="177">
        <v>46</v>
      </c>
      <c r="J453" s="177">
        <v>0.5</v>
      </c>
      <c r="K453" s="177">
        <v>0.1</v>
      </c>
      <c r="L453" s="177">
        <v>10.1</v>
      </c>
    </row>
    <row r="454" spans="2:12" ht="15.75">
      <c r="B454" s="173"/>
      <c r="C454" s="173"/>
      <c r="D454" s="173" t="s">
        <v>34</v>
      </c>
      <c r="E454" s="173"/>
      <c r="F454" s="177" t="s">
        <v>446</v>
      </c>
      <c r="G454" s="178">
        <v>30</v>
      </c>
      <c r="H454" s="179">
        <v>2.6</v>
      </c>
      <c r="I454" s="178">
        <v>235</v>
      </c>
      <c r="J454" s="178">
        <v>7.9</v>
      </c>
      <c r="K454" s="178">
        <v>1</v>
      </c>
      <c r="L454" s="178">
        <v>48.3</v>
      </c>
    </row>
    <row r="456" spans="2:12" ht="15.75">
      <c r="E456" s="167" t="s">
        <v>542</v>
      </c>
      <c r="F456" s="168"/>
    </row>
    <row r="457" spans="2:12">
      <c r="C457" s="53"/>
    </row>
    <row r="458" spans="2:12">
      <c r="B458" s="169" t="s">
        <v>427</v>
      </c>
      <c r="C458" s="169"/>
      <c r="D458" s="170" t="s">
        <v>428</v>
      </c>
      <c r="E458" s="170"/>
      <c r="F458" s="170"/>
      <c r="G458" s="169" t="s">
        <v>429</v>
      </c>
      <c r="H458" s="171"/>
      <c r="I458" s="169"/>
      <c r="J458" s="169"/>
      <c r="K458" s="169" t="s">
        <v>430</v>
      </c>
      <c r="L458" s="172">
        <v>44557</v>
      </c>
    </row>
    <row r="459" spans="2:12">
      <c r="B459" s="173"/>
      <c r="C459" s="173"/>
      <c r="D459" s="173"/>
      <c r="E459" s="173"/>
      <c r="F459" s="173"/>
      <c r="G459" s="173"/>
      <c r="H459" s="173"/>
      <c r="I459" s="173"/>
      <c r="J459" s="173"/>
      <c r="K459" s="173"/>
      <c r="L459" s="173"/>
    </row>
    <row r="460" spans="2:12">
      <c r="B460" s="174" t="s">
        <v>431</v>
      </c>
      <c r="C460" s="174"/>
      <c r="D460" s="174" t="s">
        <v>432</v>
      </c>
      <c r="E460" s="174" t="s">
        <v>433</v>
      </c>
      <c r="F460" s="175" t="s">
        <v>434</v>
      </c>
      <c r="G460" s="174" t="s">
        <v>435</v>
      </c>
      <c r="H460" s="174" t="s">
        <v>436</v>
      </c>
      <c r="I460" s="174" t="s">
        <v>437</v>
      </c>
      <c r="J460" s="174" t="s">
        <v>438</v>
      </c>
      <c r="K460" s="174" t="s">
        <v>439</v>
      </c>
      <c r="L460" s="174" t="s">
        <v>440</v>
      </c>
    </row>
    <row r="461" spans="2:12" ht="15.75">
      <c r="B461" s="173" t="s">
        <v>77</v>
      </c>
      <c r="C461" s="173"/>
      <c r="D461" s="173" t="s">
        <v>441</v>
      </c>
      <c r="E461" s="176" t="s">
        <v>524</v>
      </c>
      <c r="F461" s="177" t="s">
        <v>538</v>
      </c>
      <c r="G461" s="178">
        <v>200</v>
      </c>
      <c r="H461" s="179">
        <v>42.08</v>
      </c>
      <c r="I461" s="178">
        <v>201.2</v>
      </c>
      <c r="J461" s="178">
        <v>12.9</v>
      </c>
      <c r="K461" s="178">
        <v>5.9</v>
      </c>
      <c r="L461" s="178">
        <v>24.4</v>
      </c>
    </row>
    <row r="462" spans="2:12" ht="15.75">
      <c r="B462" s="173"/>
      <c r="C462" s="173"/>
      <c r="D462" s="173" t="s">
        <v>444</v>
      </c>
      <c r="E462" s="173"/>
      <c r="F462" s="177" t="s">
        <v>117</v>
      </c>
      <c r="G462" s="178">
        <v>200</v>
      </c>
      <c r="H462">
        <v>1.47</v>
      </c>
      <c r="I462" s="177">
        <v>46</v>
      </c>
      <c r="J462" s="177">
        <v>0.5</v>
      </c>
      <c r="K462" s="177">
        <v>0.1</v>
      </c>
      <c r="L462" s="177">
        <v>10.1</v>
      </c>
    </row>
    <row r="463" spans="2:12" ht="15.75">
      <c r="B463" s="173"/>
      <c r="C463" s="173"/>
      <c r="D463" s="173" t="s">
        <v>34</v>
      </c>
      <c r="E463" s="173"/>
      <c r="F463" s="177" t="s">
        <v>446</v>
      </c>
      <c r="G463" s="178">
        <v>30</v>
      </c>
      <c r="H463" s="179">
        <v>2.4300000000000002</v>
      </c>
      <c r="I463" s="178">
        <v>235</v>
      </c>
      <c r="J463" s="178">
        <v>7.9</v>
      </c>
      <c r="K463" s="178">
        <v>1</v>
      </c>
      <c r="L463" s="178">
        <v>48.3</v>
      </c>
    </row>
    <row r="464" spans="2:12" ht="15.75">
      <c r="B464" s="173"/>
      <c r="C464" s="173"/>
      <c r="D464" s="173"/>
      <c r="E464" s="173"/>
      <c r="F464" s="177" t="s">
        <v>121</v>
      </c>
      <c r="G464" s="178">
        <v>10</v>
      </c>
      <c r="H464" s="179">
        <v>6.18</v>
      </c>
      <c r="I464" s="178">
        <v>153</v>
      </c>
      <c r="J464" s="178">
        <v>2.4</v>
      </c>
      <c r="K464" s="178">
        <v>9.1999999999999993</v>
      </c>
      <c r="L464" s="178">
        <v>15</v>
      </c>
    </row>
    <row r="465" spans="2:12" ht="15.75">
      <c r="B465" s="173"/>
      <c r="C465" s="173"/>
      <c r="D465" s="173" t="s">
        <v>447</v>
      </c>
      <c r="E465" s="173"/>
      <c r="F465" s="177" t="s">
        <v>24</v>
      </c>
      <c r="G465" s="178">
        <v>2.5000000000000001E-2</v>
      </c>
      <c r="H465" s="179">
        <v>6.45</v>
      </c>
      <c r="I465" s="178">
        <v>88</v>
      </c>
      <c r="J465" s="178">
        <v>17.5</v>
      </c>
      <c r="K465" s="178">
        <v>2</v>
      </c>
      <c r="L465" s="178">
        <v>0</v>
      </c>
    </row>
    <row r="466" spans="2:12" ht="15.75">
      <c r="B466" s="173"/>
      <c r="C466" s="173"/>
      <c r="D466" s="173" t="s">
        <v>449</v>
      </c>
      <c r="E466" s="173"/>
      <c r="F466" s="177" t="s">
        <v>97</v>
      </c>
      <c r="G466" s="178">
        <v>200</v>
      </c>
      <c r="H466" s="179">
        <v>45.96</v>
      </c>
      <c r="I466" s="178">
        <v>47</v>
      </c>
      <c r="J466" s="178">
        <v>0.4</v>
      </c>
      <c r="K466" s="178">
        <v>9.8000000000000007</v>
      </c>
      <c r="L466" s="178">
        <v>0.4</v>
      </c>
    </row>
    <row r="467" spans="2:12">
      <c r="B467" s="169" t="s">
        <v>427</v>
      </c>
      <c r="C467" s="169"/>
      <c r="D467" s="170" t="s">
        <v>451</v>
      </c>
      <c r="E467" s="170"/>
      <c r="F467" s="173"/>
      <c r="G467" s="180" t="s">
        <v>429</v>
      </c>
      <c r="H467" s="181"/>
      <c r="I467" s="180"/>
      <c r="J467" s="180"/>
      <c r="K467" s="180" t="s">
        <v>430</v>
      </c>
      <c r="L467" s="172" t="s">
        <v>543</v>
      </c>
    </row>
    <row r="468" spans="2:12">
      <c r="B468" s="173"/>
      <c r="C468" s="173"/>
      <c r="D468" s="173"/>
      <c r="E468" s="173"/>
      <c r="F468" s="175" t="s">
        <v>434</v>
      </c>
      <c r="G468" s="182"/>
      <c r="H468" s="182"/>
      <c r="I468" s="182"/>
      <c r="J468" s="182"/>
      <c r="K468" s="182"/>
      <c r="L468" s="182"/>
    </row>
    <row r="469" spans="2:12">
      <c r="B469" s="174" t="s">
        <v>431</v>
      </c>
      <c r="C469" s="174"/>
      <c r="D469" s="174" t="s">
        <v>432</v>
      </c>
      <c r="E469" s="174" t="s">
        <v>433</v>
      </c>
      <c r="G469" s="182" t="s">
        <v>435</v>
      </c>
      <c r="H469" s="174" t="s">
        <v>436</v>
      </c>
      <c r="I469" s="182" t="s">
        <v>437</v>
      </c>
      <c r="J469" s="182" t="s">
        <v>438</v>
      </c>
      <c r="K469" s="182" t="s">
        <v>439</v>
      </c>
      <c r="L469" s="182" t="s">
        <v>440</v>
      </c>
    </row>
    <row r="470" spans="2:12" ht="15.75">
      <c r="B470" s="173" t="s">
        <v>77</v>
      </c>
      <c r="C470" s="173"/>
      <c r="D470" s="173" t="s">
        <v>441</v>
      </c>
      <c r="E470" s="173" t="s">
        <v>525</v>
      </c>
      <c r="F470" s="177" t="s">
        <v>538</v>
      </c>
      <c r="G470" s="178">
        <v>200</v>
      </c>
      <c r="H470" s="179">
        <v>41.86</v>
      </c>
      <c r="I470" s="178">
        <v>201.2</v>
      </c>
      <c r="J470" s="178">
        <v>12.9</v>
      </c>
      <c r="K470" s="178">
        <v>5.9</v>
      </c>
      <c r="L470" s="178">
        <v>24.4</v>
      </c>
    </row>
    <row r="471" spans="2:12" ht="15.75">
      <c r="B471" s="173"/>
      <c r="C471" s="173"/>
      <c r="D471" s="173" t="s">
        <v>444</v>
      </c>
      <c r="E471" s="173"/>
      <c r="F471" s="177" t="s">
        <v>117</v>
      </c>
      <c r="G471" s="178">
        <v>200</v>
      </c>
      <c r="H471" s="179">
        <v>1.45</v>
      </c>
      <c r="I471" s="177">
        <v>46</v>
      </c>
      <c r="J471" s="177">
        <v>0.5</v>
      </c>
      <c r="K471" s="177">
        <v>0.1</v>
      </c>
      <c r="L471" s="177">
        <v>10.1</v>
      </c>
    </row>
    <row r="472" spans="2:12" ht="15.75">
      <c r="B472" s="173"/>
      <c r="C472" s="173"/>
      <c r="D472" s="173" t="s">
        <v>34</v>
      </c>
      <c r="E472" s="173"/>
      <c r="F472" s="177" t="s">
        <v>446</v>
      </c>
      <c r="G472" s="178">
        <v>30</v>
      </c>
      <c r="H472" s="179">
        <v>1.69</v>
      </c>
      <c r="I472" s="178">
        <v>235</v>
      </c>
      <c r="J472" s="178">
        <v>7.9</v>
      </c>
      <c r="K472" s="178">
        <v>1</v>
      </c>
      <c r="L472" s="178">
        <v>48.3</v>
      </c>
    </row>
    <row r="474" spans="2:12" ht="15.75">
      <c r="E474" s="167" t="s">
        <v>545</v>
      </c>
      <c r="F474" s="168"/>
    </row>
    <row r="475" spans="2:12">
      <c r="C475" s="53"/>
    </row>
    <row r="476" spans="2:12">
      <c r="B476" s="169" t="s">
        <v>427</v>
      </c>
      <c r="C476" s="169"/>
      <c r="D476" s="170" t="s">
        <v>428</v>
      </c>
      <c r="E476" s="170"/>
      <c r="F476" s="170"/>
      <c r="G476" s="169" t="s">
        <v>429</v>
      </c>
      <c r="H476" s="171"/>
      <c r="I476" s="169"/>
      <c r="J476" s="169"/>
      <c r="K476" s="169" t="s">
        <v>430</v>
      </c>
      <c r="L476" s="172">
        <v>44558</v>
      </c>
    </row>
    <row r="477" spans="2:12">
      <c r="B477" s="173"/>
      <c r="C477" s="173"/>
      <c r="D477" s="173"/>
      <c r="E477" s="173"/>
      <c r="F477" s="173"/>
      <c r="G477" s="173"/>
      <c r="H477" s="173"/>
      <c r="I477" s="173"/>
      <c r="J477" s="173"/>
      <c r="K477" s="173"/>
      <c r="L477" s="173"/>
    </row>
    <row r="478" spans="2:12">
      <c r="B478" s="174" t="s">
        <v>431</v>
      </c>
      <c r="C478" s="174"/>
      <c r="D478" s="174" t="s">
        <v>432</v>
      </c>
      <c r="E478" s="174" t="s">
        <v>433</v>
      </c>
      <c r="F478" s="175" t="s">
        <v>434</v>
      </c>
      <c r="G478" s="174" t="s">
        <v>435</v>
      </c>
      <c r="H478" s="174" t="s">
        <v>436</v>
      </c>
      <c r="I478" s="174" t="s">
        <v>437</v>
      </c>
      <c r="J478" s="174" t="s">
        <v>438</v>
      </c>
      <c r="K478" s="174" t="s">
        <v>439</v>
      </c>
      <c r="L478" s="174" t="s">
        <v>440</v>
      </c>
    </row>
    <row r="479" spans="2:12" ht="15.75">
      <c r="B479" s="173" t="s">
        <v>77</v>
      </c>
      <c r="C479" s="173"/>
      <c r="D479" s="173" t="s">
        <v>441</v>
      </c>
      <c r="E479" s="176" t="s">
        <v>524</v>
      </c>
      <c r="F479" s="177" t="s">
        <v>541</v>
      </c>
      <c r="G479" s="178">
        <v>200</v>
      </c>
      <c r="H479" s="179">
        <v>41.67</v>
      </c>
      <c r="I479" s="178">
        <v>201.2</v>
      </c>
      <c r="J479" s="178">
        <v>12.9</v>
      </c>
      <c r="K479" s="178">
        <v>5.9</v>
      </c>
      <c r="L479" s="178">
        <v>24.4</v>
      </c>
    </row>
    <row r="480" spans="2:12" ht="15.75">
      <c r="B480" s="173"/>
      <c r="C480" s="173"/>
      <c r="D480" s="173" t="s">
        <v>444</v>
      </c>
      <c r="E480" s="173"/>
      <c r="F480" s="177" t="s">
        <v>117</v>
      </c>
      <c r="G480" s="178">
        <v>200</v>
      </c>
      <c r="H480">
        <v>3.18</v>
      </c>
      <c r="I480" s="177">
        <v>46</v>
      </c>
      <c r="J480" s="177">
        <v>0.5</v>
      </c>
      <c r="K480" s="177">
        <v>0.1</v>
      </c>
      <c r="L480" s="177">
        <v>10.1</v>
      </c>
    </row>
    <row r="481" spans="2:12" ht="15.75">
      <c r="B481" s="173"/>
      <c r="C481" s="173"/>
      <c r="D481" s="173" t="s">
        <v>34</v>
      </c>
      <c r="E481" s="173"/>
      <c r="F481" s="177" t="s">
        <v>446</v>
      </c>
      <c r="G481" s="178">
        <v>30</v>
      </c>
      <c r="H481" s="179">
        <v>2.4300000000000002</v>
      </c>
      <c r="I481" s="178">
        <v>235</v>
      </c>
      <c r="J481" s="178">
        <v>7.9</v>
      </c>
      <c r="K481" s="178">
        <v>1</v>
      </c>
      <c r="L481" s="178">
        <v>48.3</v>
      </c>
    </row>
    <row r="482" spans="2:12" ht="15.75">
      <c r="B482" s="173"/>
      <c r="C482" s="173"/>
      <c r="D482" s="173"/>
      <c r="E482" s="173"/>
      <c r="F482" s="177" t="s">
        <v>121</v>
      </c>
      <c r="G482" s="178">
        <v>10</v>
      </c>
      <c r="H482" s="179">
        <v>6.18</v>
      </c>
      <c r="I482" s="178"/>
      <c r="J482" s="178"/>
      <c r="K482" s="178"/>
      <c r="L482" s="178"/>
    </row>
    <row r="483" spans="2:12" ht="15.75">
      <c r="B483" s="173"/>
      <c r="C483" s="173"/>
      <c r="D483" s="173" t="s">
        <v>450</v>
      </c>
      <c r="E483" s="173"/>
      <c r="F483" s="177" t="s">
        <v>206</v>
      </c>
      <c r="G483" s="178">
        <v>90</v>
      </c>
      <c r="H483" s="179">
        <v>44.2</v>
      </c>
      <c r="I483" s="178">
        <v>153</v>
      </c>
      <c r="J483" s="178">
        <v>2.4</v>
      </c>
      <c r="K483" s="178">
        <v>9.1999999999999993</v>
      </c>
      <c r="L483" s="178">
        <v>15</v>
      </c>
    </row>
    <row r="484" spans="2:12" ht="15.75">
      <c r="B484" s="173"/>
      <c r="C484" s="173"/>
      <c r="D484" s="173" t="s">
        <v>449</v>
      </c>
      <c r="E484" s="173"/>
      <c r="F484" s="177" t="s">
        <v>106</v>
      </c>
      <c r="G484" s="178">
        <v>200</v>
      </c>
      <c r="H484" s="179">
        <v>31.84</v>
      </c>
      <c r="I484" s="178">
        <v>47</v>
      </c>
      <c r="J484" s="178">
        <v>0.4</v>
      </c>
      <c r="K484" s="178">
        <v>9.8000000000000007</v>
      </c>
      <c r="L484" s="178">
        <v>0.4</v>
      </c>
    </row>
    <row r="485" spans="2:12">
      <c r="B485" s="169" t="s">
        <v>427</v>
      </c>
      <c r="C485" s="169"/>
      <c r="D485" s="170" t="s">
        <v>451</v>
      </c>
      <c r="E485" s="170"/>
      <c r="F485" s="173"/>
      <c r="G485" s="180" t="s">
        <v>429</v>
      </c>
      <c r="H485" s="181"/>
      <c r="I485" s="180"/>
      <c r="J485" s="180"/>
      <c r="K485" s="180" t="s">
        <v>430</v>
      </c>
      <c r="L485" s="172" t="s">
        <v>546</v>
      </c>
    </row>
    <row r="486" spans="2:12">
      <c r="B486" s="173"/>
      <c r="C486" s="173"/>
      <c r="D486" s="173"/>
      <c r="E486" s="173"/>
      <c r="F486" s="175" t="s">
        <v>434</v>
      </c>
      <c r="G486" s="182"/>
      <c r="H486" s="182"/>
      <c r="I486" s="182"/>
      <c r="J486" s="182"/>
      <c r="K486" s="182"/>
      <c r="L486" s="182"/>
    </row>
    <row r="487" spans="2:12">
      <c r="B487" s="174" t="s">
        <v>431</v>
      </c>
      <c r="C487" s="174"/>
      <c r="D487" s="174" t="s">
        <v>432</v>
      </c>
      <c r="E487" s="174" t="s">
        <v>433</v>
      </c>
      <c r="G487" s="182" t="s">
        <v>435</v>
      </c>
      <c r="H487" s="174" t="s">
        <v>436</v>
      </c>
      <c r="I487" s="182" t="s">
        <v>437</v>
      </c>
      <c r="J487" s="182" t="s">
        <v>438</v>
      </c>
      <c r="K487" s="182" t="s">
        <v>439</v>
      </c>
      <c r="L487" s="182" t="s">
        <v>440</v>
      </c>
    </row>
    <row r="488" spans="2:12" ht="15.75">
      <c r="B488" s="173" t="s">
        <v>77</v>
      </c>
      <c r="C488" s="173"/>
      <c r="D488" s="173" t="s">
        <v>441</v>
      </c>
      <c r="E488" s="173" t="s">
        <v>525</v>
      </c>
      <c r="F488" s="177" t="s">
        <v>541</v>
      </c>
      <c r="G488" s="178">
        <v>200</v>
      </c>
      <c r="H488" s="179">
        <v>39.409999999999997</v>
      </c>
      <c r="I488" s="178">
        <v>201.2</v>
      </c>
      <c r="J488" s="178">
        <v>12.9</v>
      </c>
      <c r="K488" s="178">
        <v>5.9</v>
      </c>
      <c r="L488" s="178">
        <v>24.4</v>
      </c>
    </row>
    <row r="489" spans="2:12" ht="15.75">
      <c r="B489" s="173"/>
      <c r="C489" s="173"/>
      <c r="D489" s="173" t="s">
        <v>444</v>
      </c>
      <c r="E489" s="173"/>
      <c r="F489" s="177" t="s">
        <v>117</v>
      </c>
      <c r="G489" s="178">
        <v>200</v>
      </c>
      <c r="H489" s="179">
        <v>1.45</v>
      </c>
      <c r="I489" s="177">
        <v>46</v>
      </c>
      <c r="J489" s="177">
        <v>0.5</v>
      </c>
      <c r="K489" s="177">
        <v>0.1</v>
      </c>
      <c r="L489" s="177">
        <v>10.1</v>
      </c>
    </row>
    <row r="490" spans="2:12" ht="15.75">
      <c r="B490" s="173"/>
      <c r="C490" s="173"/>
      <c r="D490" s="173" t="s">
        <v>34</v>
      </c>
      <c r="E490" s="173"/>
      <c r="F490" s="177" t="s">
        <v>446</v>
      </c>
      <c r="G490" s="178">
        <v>30</v>
      </c>
      <c r="H490" s="179">
        <v>2.06</v>
      </c>
      <c r="I490" s="178">
        <v>235</v>
      </c>
      <c r="J490" s="178">
        <v>7.9</v>
      </c>
      <c r="K490" s="178">
        <v>1</v>
      </c>
      <c r="L490" s="178">
        <v>48.3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J769"/>
  <sheetViews>
    <sheetView topLeftCell="A571" zoomScale="80" zoomScaleNormal="80" workbookViewId="0">
      <selection activeCell="B579" sqref="B579:O580"/>
    </sheetView>
  </sheetViews>
  <sheetFormatPr defaultRowHeight="15"/>
  <cols>
    <col min="1" max="1" width="8.140625" customWidth="1"/>
    <col min="2" max="2" width="18.140625" customWidth="1"/>
    <col min="5" max="5" width="12.28515625" customWidth="1"/>
    <col min="6" max="6" width="10.7109375" customWidth="1"/>
    <col min="7" max="7" width="12.42578125" customWidth="1"/>
    <col min="8" max="8" width="10" customWidth="1"/>
    <col min="9" max="9" width="9.7109375" customWidth="1"/>
    <col min="11" max="11" width="12" customWidth="1"/>
    <col min="12" max="12" width="13" customWidth="1"/>
    <col min="13" max="13" width="11.28515625" customWidth="1"/>
    <col min="14" max="14" width="10" customWidth="1"/>
    <col min="15" max="15" width="9.85546875" customWidth="1"/>
    <col min="16" max="16" width="9.5703125" customWidth="1"/>
    <col min="18" max="18" width="10.28515625" customWidth="1"/>
    <col min="19" max="19" width="10" customWidth="1"/>
    <col min="21" max="21" width="10.42578125" customWidth="1"/>
    <col min="24" max="24" width="12.5703125" customWidth="1"/>
    <col min="25" max="25" width="12.42578125" customWidth="1"/>
    <col min="26" max="27" width="11.85546875" customWidth="1"/>
    <col min="28" max="28" width="11.42578125" customWidth="1"/>
    <col min="29" max="29" width="12.140625" customWidth="1"/>
    <col min="30" max="30" width="14.5703125" customWidth="1"/>
    <col min="31" max="31" width="12.5703125" customWidth="1"/>
    <col min="34" max="34" width="13" customWidth="1"/>
    <col min="36" max="36" width="11.85546875" customWidth="1"/>
    <col min="64" max="64" width="11.5703125" customWidth="1"/>
    <col min="65" max="65" width="11.28515625" customWidth="1"/>
    <col min="67" max="67" width="11.7109375" customWidth="1"/>
    <col min="76" max="76" width="13.28515625" customWidth="1"/>
    <col min="77" max="77" width="11.85546875" customWidth="1"/>
    <col min="82" max="82" width="12.140625" customWidth="1"/>
  </cols>
  <sheetData>
    <row r="1" spans="1:36">
      <c r="A1" t="s">
        <v>227</v>
      </c>
      <c r="B1">
        <v>148805.15</v>
      </c>
      <c r="F1" s="6" t="s">
        <v>5</v>
      </c>
      <c r="G1" s="6" t="s">
        <v>5</v>
      </c>
      <c r="H1" s="6" t="s">
        <v>5</v>
      </c>
      <c r="I1" s="6" t="s">
        <v>5</v>
      </c>
      <c r="J1" s="6" t="s">
        <v>5</v>
      </c>
      <c r="K1" s="6" t="s">
        <v>5</v>
      </c>
      <c r="L1" s="6" t="s">
        <v>5</v>
      </c>
      <c r="M1" s="6" t="s">
        <v>5</v>
      </c>
      <c r="N1" s="6" t="s">
        <v>5</v>
      </c>
      <c r="O1" s="6" t="s">
        <v>5</v>
      </c>
      <c r="P1" s="6" t="s">
        <v>5</v>
      </c>
      <c r="Q1" s="6" t="s">
        <v>5</v>
      </c>
      <c r="R1" s="6" t="s">
        <v>5</v>
      </c>
      <c r="S1" s="6" t="s">
        <v>5</v>
      </c>
      <c r="T1" s="6" t="s">
        <v>5</v>
      </c>
      <c r="U1" s="6" t="s">
        <v>5</v>
      </c>
      <c r="V1" s="6" t="s">
        <v>5</v>
      </c>
      <c r="W1" s="6" t="s">
        <v>5</v>
      </c>
      <c r="X1" s="6" t="s">
        <v>5</v>
      </c>
      <c r="Y1" s="6" t="s">
        <v>5</v>
      </c>
      <c r="Z1" s="6" t="s">
        <v>5</v>
      </c>
      <c r="AA1" s="6" t="s">
        <v>5</v>
      </c>
      <c r="AB1" s="13" t="s">
        <v>5</v>
      </c>
      <c r="AC1" s="13" t="s">
        <v>5</v>
      </c>
      <c r="AD1" s="14" t="s">
        <v>226</v>
      </c>
    </row>
    <row r="2" spans="1:36">
      <c r="B2" t="s">
        <v>333</v>
      </c>
      <c r="F2" s="5">
        <v>214</v>
      </c>
      <c r="G2" s="5">
        <v>214</v>
      </c>
      <c r="H2" s="5">
        <v>214</v>
      </c>
      <c r="I2" s="5">
        <v>214</v>
      </c>
      <c r="J2" s="5">
        <v>214</v>
      </c>
      <c r="K2" s="5">
        <v>214</v>
      </c>
      <c r="L2" s="5">
        <v>214</v>
      </c>
      <c r="M2" s="5">
        <v>214</v>
      </c>
      <c r="N2" s="5">
        <v>214</v>
      </c>
      <c r="O2" s="5">
        <v>214</v>
      </c>
      <c r="P2" s="5">
        <v>214</v>
      </c>
      <c r="Q2" s="5">
        <v>214</v>
      </c>
      <c r="R2" s="5">
        <v>214</v>
      </c>
      <c r="S2" s="5">
        <v>214</v>
      </c>
      <c r="T2" s="5">
        <v>214</v>
      </c>
      <c r="U2" s="5">
        <v>214</v>
      </c>
      <c r="V2" s="5">
        <v>214</v>
      </c>
      <c r="W2" s="5">
        <v>214</v>
      </c>
      <c r="X2" s="5">
        <v>214</v>
      </c>
      <c r="Y2" s="5">
        <v>214</v>
      </c>
      <c r="Z2" s="5">
        <v>214</v>
      </c>
      <c r="AA2" s="5">
        <v>214</v>
      </c>
      <c r="AB2" s="6">
        <v>214</v>
      </c>
      <c r="AC2" s="13">
        <v>214</v>
      </c>
    </row>
    <row r="3" spans="1:36">
      <c r="B3" s="5" t="s">
        <v>2</v>
      </c>
      <c r="C3" s="5" t="s">
        <v>3</v>
      </c>
      <c r="D3" s="5" t="s">
        <v>8</v>
      </c>
      <c r="E3" s="5" t="s">
        <v>9</v>
      </c>
      <c r="F3" s="5">
        <v>1</v>
      </c>
      <c r="G3" s="5">
        <v>2</v>
      </c>
      <c r="H3" s="5">
        <v>3</v>
      </c>
      <c r="I3" s="5">
        <v>4</v>
      </c>
      <c r="J3" s="5">
        <v>6</v>
      </c>
      <c r="K3" s="6">
        <v>7</v>
      </c>
      <c r="L3" s="6">
        <v>8</v>
      </c>
      <c r="M3" s="6">
        <v>9</v>
      </c>
      <c r="N3" s="6">
        <v>10</v>
      </c>
      <c r="O3" s="6">
        <v>11</v>
      </c>
      <c r="P3" s="6">
        <v>13</v>
      </c>
      <c r="Q3" s="6">
        <v>14</v>
      </c>
      <c r="R3" s="6">
        <v>15</v>
      </c>
      <c r="S3" s="6">
        <v>16</v>
      </c>
      <c r="T3" s="6">
        <v>17</v>
      </c>
      <c r="U3" s="6">
        <v>18</v>
      </c>
      <c r="V3" s="6">
        <v>20</v>
      </c>
      <c r="W3" s="6">
        <v>21</v>
      </c>
      <c r="X3" s="6">
        <v>22</v>
      </c>
      <c r="Y3" s="6">
        <v>23</v>
      </c>
      <c r="Z3" s="6">
        <v>24</v>
      </c>
      <c r="AA3" s="6">
        <v>25</v>
      </c>
      <c r="AB3" s="6">
        <v>27</v>
      </c>
      <c r="AC3" s="6">
        <v>28</v>
      </c>
      <c r="AF3" s="5" t="s">
        <v>2</v>
      </c>
      <c r="AG3" s="5" t="s">
        <v>3</v>
      </c>
      <c r="AH3" s="5" t="s">
        <v>8</v>
      </c>
      <c r="AI3" s="5" t="s">
        <v>9</v>
      </c>
    </row>
    <row r="4" spans="1:36">
      <c r="A4" s="7"/>
      <c r="B4" s="4" t="s">
        <v>49</v>
      </c>
      <c r="C4" s="8">
        <v>118</v>
      </c>
      <c r="D4" s="5">
        <v>2</v>
      </c>
      <c r="E4" s="5">
        <f>D4*C4</f>
        <v>236</v>
      </c>
      <c r="F4" s="5"/>
      <c r="G4" s="5"/>
      <c r="H4" s="5"/>
      <c r="I4" s="5"/>
      <c r="J4" s="5">
        <v>1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>
        <f t="shared" ref="AD4:AD35" si="0">SUM(F4:AC4)</f>
        <v>1</v>
      </c>
      <c r="AE4" s="68">
        <f t="shared" ref="AE4:AE35" si="1">AD4*C4</f>
        <v>118</v>
      </c>
      <c r="AF4" s="11" t="s">
        <v>49</v>
      </c>
      <c r="AG4" s="162">
        <v>118</v>
      </c>
      <c r="AH4" s="5">
        <f t="shared" ref="AH4:AH35" si="2">D4-AD4</f>
        <v>1</v>
      </c>
      <c r="AI4" s="135">
        <f>AH4*AG4</f>
        <v>118</v>
      </c>
      <c r="AJ4" s="163"/>
    </row>
    <row r="5" spans="1:36">
      <c r="A5" s="7"/>
      <c r="B5" s="4" t="s">
        <v>50</v>
      </c>
      <c r="C5" s="8">
        <v>78</v>
      </c>
      <c r="D5" s="5">
        <v>4</v>
      </c>
      <c r="E5" s="5">
        <f t="shared" ref="E5:E68" si="3">D5*C5</f>
        <v>312</v>
      </c>
      <c r="F5" s="5"/>
      <c r="G5" s="5"/>
      <c r="H5" s="5"/>
      <c r="I5" s="5"/>
      <c r="J5" s="5"/>
      <c r="K5" s="5"/>
      <c r="L5" s="5"/>
      <c r="M5" s="5"/>
      <c r="N5" s="5">
        <v>4</v>
      </c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>
        <f t="shared" si="0"/>
        <v>4</v>
      </c>
      <c r="AE5" s="68">
        <f t="shared" si="1"/>
        <v>312</v>
      </c>
      <c r="AF5" s="11" t="s">
        <v>50</v>
      </c>
      <c r="AG5" s="162">
        <v>78</v>
      </c>
      <c r="AH5" s="5">
        <f t="shared" si="2"/>
        <v>0</v>
      </c>
      <c r="AI5" s="135">
        <f t="shared" ref="AI5:AI68" si="4">AH5*AG5</f>
        <v>0</v>
      </c>
      <c r="AJ5" s="163"/>
    </row>
    <row r="6" spans="1:36">
      <c r="A6" s="7"/>
      <c r="B6" s="4" t="s">
        <v>43</v>
      </c>
      <c r="C6" s="8">
        <v>43.33</v>
      </c>
      <c r="D6" s="5">
        <v>8.1</v>
      </c>
      <c r="E6" s="5">
        <f t="shared" si="3"/>
        <v>350.97299999999996</v>
      </c>
      <c r="F6" s="5"/>
      <c r="G6" s="5"/>
      <c r="H6" s="5"/>
      <c r="I6" s="5">
        <v>8.1</v>
      </c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>
        <f t="shared" si="0"/>
        <v>8.1</v>
      </c>
      <c r="AE6" s="68">
        <f t="shared" si="1"/>
        <v>350.97299999999996</v>
      </c>
      <c r="AF6" s="11" t="s">
        <v>43</v>
      </c>
      <c r="AG6" s="162">
        <v>43.33</v>
      </c>
      <c r="AH6" s="5">
        <f t="shared" si="2"/>
        <v>0</v>
      </c>
      <c r="AI6" s="135">
        <f t="shared" si="4"/>
        <v>0</v>
      </c>
      <c r="AJ6" s="163"/>
    </row>
    <row r="7" spans="1:36">
      <c r="A7" s="7"/>
      <c r="B7" s="4" t="s">
        <v>10</v>
      </c>
      <c r="C7" s="8">
        <v>65</v>
      </c>
      <c r="D7" s="5">
        <v>17</v>
      </c>
      <c r="E7" s="5">
        <f t="shared" si="3"/>
        <v>1105</v>
      </c>
      <c r="F7" s="5">
        <v>2</v>
      </c>
      <c r="G7" s="5">
        <v>2</v>
      </c>
      <c r="H7" s="5">
        <v>2</v>
      </c>
      <c r="I7" s="5">
        <v>1</v>
      </c>
      <c r="J7" s="5">
        <v>1</v>
      </c>
      <c r="K7" s="5"/>
      <c r="L7" s="5"/>
      <c r="M7" s="5"/>
      <c r="N7" s="5">
        <v>1</v>
      </c>
      <c r="O7" s="5"/>
      <c r="P7" s="5">
        <v>1</v>
      </c>
      <c r="Q7" s="5">
        <v>1</v>
      </c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>
        <f t="shared" si="0"/>
        <v>11</v>
      </c>
      <c r="AE7" s="68">
        <f t="shared" si="1"/>
        <v>715</v>
      </c>
      <c r="AF7" s="11" t="s">
        <v>10</v>
      </c>
      <c r="AG7" s="162">
        <v>65</v>
      </c>
      <c r="AH7" s="5">
        <f t="shared" si="2"/>
        <v>6</v>
      </c>
      <c r="AI7" s="135">
        <f t="shared" si="4"/>
        <v>390</v>
      </c>
      <c r="AJ7" s="163"/>
    </row>
    <row r="8" spans="1:36">
      <c r="A8" s="7"/>
      <c r="B8" s="4" t="s">
        <v>51</v>
      </c>
      <c r="C8" s="8">
        <v>47</v>
      </c>
      <c r="D8" s="5">
        <v>4</v>
      </c>
      <c r="E8" s="5">
        <f t="shared" si="3"/>
        <v>188</v>
      </c>
      <c r="F8" s="5"/>
      <c r="G8" s="5"/>
      <c r="H8" s="5">
        <v>1</v>
      </c>
      <c r="I8" s="5">
        <v>1</v>
      </c>
      <c r="J8" s="5">
        <v>1</v>
      </c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>
        <f t="shared" si="0"/>
        <v>3</v>
      </c>
      <c r="AE8" s="68">
        <f t="shared" si="1"/>
        <v>141</v>
      </c>
      <c r="AF8" s="11" t="s">
        <v>51</v>
      </c>
      <c r="AG8" s="162">
        <v>47</v>
      </c>
      <c r="AH8" s="5">
        <f t="shared" si="2"/>
        <v>1</v>
      </c>
      <c r="AI8" s="135">
        <f t="shared" si="4"/>
        <v>47</v>
      </c>
      <c r="AJ8" s="163"/>
    </row>
    <row r="9" spans="1:36">
      <c r="A9" s="7"/>
      <c r="B9" s="4" t="s">
        <v>55</v>
      </c>
      <c r="C9" s="8">
        <v>39</v>
      </c>
      <c r="D9" s="5">
        <v>118.74</v>
      </c>
      <c r="E9" s="5">
        <f t="shared" si="3"/>
        <v>4630.8599999999997</v>
      </c>
      <c r="F9" s="5">
        <v>6.38</v>
      </c>
      <c r="G9" s="5">
        <v>45</v>
      </c>
      <c r="H9" s="5"/>
      <c r="I9" s="5"/>
      <c r="J9" s="5"/>
      <c r="K9" s="5">
        <v>35.36</v>
      </c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>
        <f t="shared" si="0"/>
        <v>86.740000000000009</v>
      </c>
      <c r="AE9" s="68">
        <f t="shared" si="1"/>
        <v>3382.8600000000006</v>
      </c>
      <c r="AF9" s="11" t="s">
        <v>55</v>
      </c>
      <c r="AG9" s="162">
        <v>39</v>
      </c>
      <c r="AH9" s="5">
        <f t="shared" si="2"/>
        <v>31.999999999999986</v>
      </c>
      <c r="AI9" s="135">
        <f t="shared" si="4"/>
        <v>1247.9999999999995</v>
      </c>
      <c r="AJ9" s="163"/>
    </row>
    <row r="10" spans="1:36">
      <c r="A10" s="7"/>
      <c r="B10" s="4" t="s">
        <v>270</v>
      </c>
      <c r="C10" s="8">
        <v>218.42</v>
      </c>
      <c r="D10" s="5">
        <v>6.25</v>
      </c>
      <c r="E10" s="5">
        <f t="shared" si="3"/>
        <v>1365.125</v>
      </c>
      <c r="F10" s="5"/>
      <c r="G10" s="5">
        <v>4.2</v>
      </c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>
        <f t="shared" si="0"/>
        <v>4.2</v>
      </c>
      <c r="AE10" s="68">
        <f t="shared" si="1"/>
        <v>917.36400000000003</v>
      </c>
      <c r="AF10" s="11" t="s">
        <v>270</v>
      </c>
      <c r="AG10" s="162">
        <v>218.42</v>
      </c>
      <c r="AH10" s="5">
        <f t="shared" si="2"/>
        <v>2.0499999999999998</v>
      </c>
      <c r="AI10" s="135">
        <f t="shared" si="4"/>
        <v>447.76099999999991</v>
      </c>
      <c r="AJ10" s="163"/>
    </row>
    <row r="11" spans="1:36">
      <c r="A11" s="7"/>
      <c r="B11" s="4" t="s">
        <v>271</v>
      </c>
      <c r="C11" s="8">
        <v>47.62</v>
      </c>
      <c r="D11" s="5">
        <v>18</v>
      </c>
      <c r="E11" s="5">
        <f t="shared" si="3"/>
        <v>857.16</v>
      </c>
      <c r="F11" s="40">
        <v>6</v>
      </c>
      <c r="G11" s="5"/>
      <c r="H11" s="5">
        <v>10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>
        <f t="shared" si="0"/>
        <v>16</v>
      </c>
      <c r="AE11" s="68">
        <f t="shared" si="1"/>
        <v>761.92</v>
      </c>
      <c r="AF11" s="11" t="s">
        <v>271</v>
      </c>
      <c r="AG11" s="162">
        <v>47.62</v>
      </c>
      <c r="AH11" s="5">
        <f t="shared" si="2"/>
        <v>2</v>
      </c>
      <c r="AI11" s="135">
        <f t="shared" si="4"/>
        <v>95.24</v>
      </c>
      <c r="AJ11" s="163"/>
    </row>
    <row r="12" spans="1:36">
      <c r="A12" s="7"/>
      <c r="B12" s="4" t="s">
        <v>13</v>
      </c>
      <c r="C12" s="8">
        <v>116.49</v>
      </c>
      <c r="D12" s="5">
        <v>3</v>
      </c>
      <c r="E12" s="5">
        <f t="shared" si="3"/>
        <v>349.46999999999997</v>
      </c>
      <c r="F12" s="5">
        <v>2</v>
      </c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>
        <f t="shared" si="0"/>
        <v>2</v>
      </c>
      <c r="AE12" s="68">
        <f t="shared" si="1"/>
        <v>232.98</v>
      </c>
      <c r="AF12" s="11" t="s">
        <v>13</v>
      </c>
      <c r="AG12" s="162">
        <v>116.49</v>
      </c>
      <c r="AH12" s="5">
        <f t="shared" si="2"/>
        <v>1</v>
      </c>
      <c r="AI12" s="135">
        <f t="shared" si="4"/>
        <v>116.49</v>
      </c>
      <c r="AJ12" s="163"/>
    </row>
    <row r="13" spans="1:36">
      <c r="A13" s="7"/>
      <c r="B13" s="4" t="s">
        <v>23</v>
      </c>
      <c r="C13" s="8">
        <v>53.67</v>
      </c>
      <c r="D13" s="5">
        <v>24</v>
      </c>
      <c r="E13" s="5">
        <f t="shared" si="3"/>
        <v>1288.08</v>
      </c>
      <c r="F13" s="5"/>
      <c r="G13" s="5"/>
      <c r="H13" s="5"/>
      <c r="I13" s="5"/>
      <c r="J13" s="5"/>
      <c r="K13" s="5">
        <v>8</v>
      </c>
      <c r="L13" s="5"/>
      <c r="M13" s="5"/>
      <c r="N13" s="5"/>
      <c r="O13" s="5"/>
      <c r="P13" s="5"/>
      <c r="Q13" s="5">
        <v>8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>
        <f t="shared" si="0"/>
        <v>16</v>
      </c>
      <c r="AE13" s="68">
        <f t="shared" si="1"/>
        <v>858.72</v>
      </c>
      <c r="AF13" s="11" t="s">
        <v>23</v>
      </c>
      <c r="AG13" s="162">
        <v>53.67</v>
      </c>
      <c r="AH13" s="5">
        <f t="shared" si="2"/>
        <v>8</v>
      </c>
      <c r="AI13" s="135">
        <f t="shared" si="4"/>
        <v>429.36</v>
      </c>
      <c r="AJ13" s="163"/>
    </row>
    <row r="14" spans="1:36">
      <c r="A14" s="7"/>
      <c r="B14" s="4" t="s">
        <v>14</v>
      </c>
      <c r="C14" s="8">
        <v>131.12</v>
      </c>
      <c r="D14" s="5">
        <v>8</v>
      </c>
      <c r="E14" s="5">
        <f t="shared" si="3"/>
        <v>1048.96</v>
      </c>
      <c r="F14" s="5">
        <v>1</v>
      </c>
      <c r="G14" s="5">
        <v>1</v>
      </c>
      <c r="H14" s="5"/>
      <c r="I14" s="5">
        <v>1</v>
      </c>
      <c r="J14" s="5">
        <v>1</v>
      </c>
      <c r="K14" s="5"/>
      <c r="L14" s="5">
        <v>1</v>
      </c>
      <c r="M14" s="5">
        <v>1</v>
      </c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>
        <f t="shared" si="0"/>
        <v>6</v>
      </c>
      <c r="AE14" s="68">
        <f t="shared" si="1"/>
        <v>786.72</v>
      </c>
      <c r="AF14" s="11" t="s">
        <v>14</v>
      </c>
      <c r="AG14" s="162">
        <v>131.12</v>
      </c>
      <c r="AH14" s="5">
        <f t="shared" si="2"/>
        <v>2</v>
      </c>
      <c r="AI14" s="135">
        <f t="shared" si="4"/>
        <v>262.24</v>
      </c>
      <c r="AJ14" s="163"/>
    </row>
    <row r="15" spans="1:36">
      <c r="A15" s="7"/>
      <c r="B15" s="4" t="s">
        <v>16</v>
      </c>
      <c r="C15" s="8">
        <v>109.15</v>
      </c>
      <c r="D15" s="5">
        <v>4.8499999999999996</v>
      </c>
      <c r="E15" s="5">
        <f t="shared" si="3"/>
        <v>529.37749999999994</v>
      </c>
      <c r="F15" s="5"/>
      <c r="G15" s="5"/>
      <c r="H15" s="5"/>
      <c r="I15" s="5"/>
      <c r="J15" s="5">
        <v>4.8499999999999996</v>
      </c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>
        <f t="shared" si="0"/>
        <v>4.8499999999999996</v>
      </c>
      <c r="AE15" s="68">
        <f t="shared" si="1"/>
        <v>529.37749999999994</v>
      </c>
      <c r="AF15" s="11" t="s">
        <v>16</v>
      </c>
      <c r="AG15" s="162">
        <v>109.15</v>
      </c>
      <c r="AH15" s="5">
        <f t="shared" si="2"/>
        <v>0</v>
      </c>
      <c r="AI15" s="135">
        <f t="shared" si="4"/>
        <v>0</v>
      </c>
      <c r="AJ15" s="163"/>
    </row>
    <row r="16" spans="1:36">
      <c r="A16" s="7"/>
      <c r="B16" s="4" t="s">
        <v>15</v>
      </c>
      <c r="C16" s="8">
        <v>74.52</v>
      </c>
      <c r="D16" s="5">
        <v>7.9</v>
      </c>
      <c r="E16" s="5">
        <f t="shared" si="3"/>
        <v>588.70799999999997</v>
      </c>
      <c r="F16" s="5">
        <v>3.2</v>
      </c>
      <c r="G16" s="5">
        <v>2.6</v>
      </c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104"/>
      <c r="AA16" s="5"/>
      <c r="AB16" s="5"/>
      <c r="AC16" s="5"/>
      <c r="AD16">
        <f t="shared" si="0"/>
        <v>5.8000000000000007</v>
      </c>
      <c r="AE16" s="68">
        <f t="shared" si="1"/>
        <v>432.21600000000001</v>
      </c>
      <c r="AF16" s="11" t="s">
        <v>15</v>
      </c>
      <c r="AG16" s="162">
        <v>74.52</v>
      </c>
      <c r="AH16" s="5">
        <f t="shared" si="2"/>
        <v>2.0999999999999996</v>
      </c>
      <c r="AI16" s="135">
        <f t="shared" si="4"/>
        <v>156.49199999999996</v>
      </c>
      <c r="AJ16" s="163"/>
    </row>
    <row r="17" spans="1:36">
      <c r="A17" s="7"/>
      <c r="B17" s="4" t="s">
        <v>17</v>
      </c>
      <c r="C17" s="8">
        <v>23.87</v>
      </c>
      <c r="D17" s="5">
        <v>14</v>
      </c>
      <c r="E17" s="5">
        <f t="shared" si="3"/>
        <v>334.18</v>
      </c>
      <c r="F17" s="5">
        <v>1</v>
      </c>
      <c r="G17" s="5">
        <v>1</v>
      </c>
      <c r="H17" s="5">
        <v>1</v>
      </c>
      <c r="I17" s="5"/>
      <c r="J17" s="5">
        <v>1</v>
      </c>
      <c r="K17" s="5"/>
      <c r="L17" s="5">
        <v>1</v>
      </c>
      <c r="M17" s="5"/>
      <c r="N17" s="5">
        <v>1</v>
      </c>
      <c r="O17" s="5"/>
      <c r="P17" s="5">
        <v>1</v>
      </c>
      <c r="Q17" s="5">
        <v>1</v>
      </c>
      <c r="R17" s="5"/>
      <c r="S17" s="5">
        <v>1</v>
      </c>
      <c r="T17" s="5">
        <v>1</v>
      </c>
      <c r="U17" s="5"/>
      <c r="V17" s="5"/>
      <c r="W17" s="5">
        <v>1</v>
      </c>
      <c r="X17" s="5"/>
      <c r="Y17" s="5"/>
      <c r="Z17" s="104">
        <v>1</v>
      </c>
      <c r="AA17" s="5">
        <v>1</v>
      </c>
      <c r="AB17" s="5"/>
      <c r="AC17" s="5"/>
      <c r="AD17">
        <f t="shared" si="0"/>
        <v>13</v>
      </c>
      <c r="AE17" s="68">
        <f t="shared" si="1"/>
        <v>310.31</v>
      </c>
      <c r="AF17" s="11" t="s">
        <v>17</v>
      </c>
      <c r="AG17" s="162">
        <v>23.87</v>
      </c>
      <c r="AH17" s="5">
        <f t="shared" si="2"/>
        <v>1</v>
      </c>
      <c r="AI17" s="135">
        <f t="shared" si="4"/>
        <v>23.87</v>
      </c>
      <c r="AJ17" s="163"/>
    </row>
    <row r="18" spans="1:36">
      <c r="A18" s="7"/>
      <c r="B18" s="4" t="s">
        <v>43</v>
      </c>
      <c r="C18" s="8">
        <v>45.97</v>
      </c>
      <c r="D18" s="5">
        <v>50</v>
      </c>
      <c r="E18" s="5">
        <f t="shared" si="3"/>
        <v>2298.5</v>
      </c>
      <c r="F18" s="5"/>
      <c r="G18" s="5"/>
      <c r="H18" s="5"/>
      <c r="I18" s="5">
        <v>1.9</v>
      </c>
      <c r="J18" s="5"/>
      <c r="K18" s="5"/>
      <c r="L18" s="5">
        <v>8.8000000000000007</v>
      </c>
      <c r="M18" s="5"/>
      <c r="N18" s="5">
        <v>3</v>
      </c>
      <c r="O18" s="5">
        <v>10.7</v>
      </c>
      <c r="P18" s="5"/>
      <c r="Q18" s="5"/>
      <c r="R18" s="5"/>
      <c r="S18" s="5"/>
      <c r="T18" s="5"/>
      <c r="U18" s="5"/>
      <c r="V18" s="5"/>
      <c r="W18" s="5"/>
      <c r="X18" s="5"/>
      <c r="Y18" s="5"/>
      <c r="Z18" s="104"/>
      <c r="AA18" s="5"/>
      <c r="AB18" s="5"/>
      <c r="AC18" s="5"/>
      <c r="AD18">
        <f t="shared" si="0"/>
        <v>24.4</v>
      </c>
      <c r="AE18" s="68">
        <f t="shared" si="1"/>
        <v>1121.6679999999999</v>
      </c>
      <c r="AF18" s="11" t="s">
        <v>43</v>
      </c>
      <c r="AG18" s="162">
        <v>45.97</v>
      </c>
      <c r="AH18" s="5">
        <f t="shared" si="2"/>
        <v>25.6</v>
      </c>
      <c r="AI18" s="135">
        <f t="shared" si="4"/>
        <v>1176.8320000000001</v>
      </c>
      <c r="AJ18" s="163"/>
    </row>
    <row r="19" spans="1:36">
      <c r="A19" s="7"/>
      <c r="B19" s="4" t="s">
        <v>29</v>
      </c>
      <c r="C19" s="8">
        <v>68</v>
      </c>
      <c r="D19" s="5">
        <v>47</v>
      </c>
      <c r="E19" s="5">
        <f t="shared" si="3"/>
        <v>3196</v>
      </c>
      <c r="F19" s="5">
        <v>11</v>
      </c>
      <c r="G19" s="5"/>
      <c r="H19" s="5"/>
      <c r="I19" s="5"/>
      <c r="J19" s="5"/>
      <c r="K19" s="5">
        <v>4</v>
      </c>
      <c r="L19" s="5"/>
      <c r="M19" s="5">
        <v>10.7</v>
      </c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104"/>
      <c r="AA19" s="5"/>
      <c r="AB19" s="5"/>
      <c r="AC19" s="5"/>
      <c r="AD19">
        <f t="shared" si="0"/>
        <v>25.7</v>
      </c>
      <c r="AE19" s="68">
        <f t="shared" si="1"/>
        <v>1747.6</v>
      </c>
      <c r="AF19" s="11" t="s">
        <v>29</v>
      </c>
      <c r="AG19" s="162">
        <v>68</v>
      </c>
      <c r="AH19" s="5">
        <f t="shared" si="2"/>
        <v>21.3</v>
      </c>
      <c r="AI19" s="135">
        <f t="shared" si="4"/>
        <v>1448.4</v>
      </c>
      <c r="AJ19" s="163"/>
    </row>
    <row r="20" spans="1:36">
      <c r="A20" s="7"/>
      <c r="B20" s="4" t="s">
        <v>31</v>
      </c>
      <c r="C20" s="8">
        <v>79</v>
      </c>
      <c r="D20" s="5">
        <v>29</v>
      </c>
      <c r="E20" s="5">
        <f t="shared" si="3"/>
        <v>2291</v>
      </c>
      <c r="F20" s="5">
        <v>8</v>
      </c>
      <c r="G20" s="5">
        <v>8</v>
      </c>
      <c r="H20" s="5"/>
      <c r="I20" s="5">
        <v>3</v>
      </c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104"/>
      <c r="AA20" s="5"/>
      <c r="AB20" s="5"/>
      <c r="AC20" s="5"/>
      <c r="AD20">
        <f t="shared" si="0"/>
        <v>19</v>
      </c>
      <c r="AE20" s="68">
        <f t="shared" si="1"/>
        <v>1501</v>
      </c>
      <c r="AF20" s="11" t="s">
        <v>31</v>
      </c>
      <c r="AG20" s="162">
        <v>79</v>
      </c>
      <c r="AH20" s="5">
        <f t="shared" si="2"/>
        <v>10</v>
      </c>
      <c r="AI20" s="135">
        <f t="shared" si="4"/>
        <v>790</v>
      </c>
      <c r="AJ20" s="163"/>
    </row>
    <row r="21" spans="1:36">
      <c r="A21" s="7"/>
      <c r="B21" s="4" t="s">
        <v>311</v>
      </c>
      <c r="C21" s="8">
        <v>125</v>
      </c>
      <c r="D21" s="5">
        <v>4</v>
      </c>
      <c r="E21" s="5">
        <f t="shared" si="3"/>
        <v>500</v>
      </c>
      <c r="F21" s="5">
        <v>4</v>
      </c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104"/>
      <c r="AA21" s="5"/>
      <c r="AB21" s="5"/>
      <c r="AC21" s="5"/>
      <c r="AD21">
        <f t="shared" si="0"/>
        <v>4</v>
      </c>
      <c r="AE21" s="68">
        <f t="shared" si="1"/>
        <v>500</v>
      </c>
      <c r="AF21" s="11" t="s">
        <v>311</v>
      </c>
      <c r="AG21" s="162">
        <v>125</v>
      </c>
      <c r="AH21" s="5">
        <f t="shared" si="2"/>
        <v>0</v>
      </c>
      <c r="AI21" s="135">
        <f t="shared" si="4"/>
        <v>0</v>
      </c>
      <c r="AJ21" s="163"/>
    </row>
    <row r="22" spans="1:36">
      <c r="A22" s="7"/>
      <c r="B22" s="4" t="s">
        <v>145</v>
      </c>
      <c r="C22" s="8">
        <v>540</v>
      </c>
      <c r="D22" s="5">
        <v>12.37</v>
      </c>
      <c r="E22" s="5">
        <f t="shared" si="3"/>
        <v>6679.7999999999993</v>
      </c>
      <c r="F22" s="5">
        <v>2.14</v>
      </c>
      <c r="G22" s="5">
        <v>2.14</v>
      </c>
      <c r="H22" s="5">
        <v>2.14</v>
      </c>
      <c r="I22" s="5">
        <v>2.14</v>
      </c>
      <c r="J22" s="5"/>
      <c r="K22" s="5">
        <v>2.14</v>
      </c>
      <c r="L22" s="5">
        <v>0.37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104"/>
      <c r="AA22" s="5"/>
      <c r="AB22" s="5"/>
      <c r="AC22" s="5"/>
      <c r="AD22">
        <f t="shared" si="0"/>
        <v>11.07</v>
      </c>
      <c r="AE22" s="68">
        <f t="shared" si="1"/>
        <v>5977.8</v>
      </c>
      <c r="AF22" s="11" t="s">
        <v>145</v>
      </c>
      <c r="AG22" s="162">
        <v>540</v>
      </c>
      <c r="AH22" s="5">
        <f t="shared" si="2"/>
        <v>1.2999999999999989</v>
      </c>
      <c r="AI22" s="135">
        <f t="shared" si="4"/>
        <v>701.99999999999943</v>
      </c>
      <c r="AJ22" s="163"/>
    </row>
    <row r="23" spans="1:36">
      <c r="A23" s="7"/>
      <c r="B23" s="4" t="s">
        <v>15</v>
      </c>
      <c r="C23" s="8">
        <v>65</v>
      </c>
      <c r="D23" s="5">
        <v>50</v>
      </c>
      <c r="E23" s="5">
        <f t="shared" si="3"/>
        <v>3250</v>
      </c>
      <c r="F23" s="5"/>
      <c r="G23" s="5">
        <v>1.6</v>
      </c>
      <c r="H23" s="5"/>
      <c r="I23" s="5">
        <v>4.2</v>
      </c>
      <c r="J23" s="5">
        <v>3.2</v>
      </c>
      <c r="K23" s="5"/>
      <c r="L23" s="5">
        <v>4.2</v>
      </c>
      <c r="M23" s="5">
        <v>3.2</v>
      </c>
      <c r="N23" s="5"/>
      <c r="O23" s="5">
        <v>4.2</v>
      </c>
      <c r="P23" s="5"/>
      <c r="Q23" s="5">
        <v>4.2</v>
      </c>
      <c r="R23" s="5"/>
      <c r="S23" s="5"/>
      <c r="T23" s="5"/>
      <c r="U23" s="5"/>
      <c r="V23" s="5"/>
      <c r="W23" s="5"/>
      <c r="X23" s="5"/>
      <c r="Y23" s="5"/>
      <c r="Z23" s="104"/>
      <c r="AA23" s="5"/>
      <c r="AB23" s="5"/>
      <c r="AC23" s="5"/>
      <c r="AD23">
        <f t="shared" si="0"/>
        <v>24.799999999999997</v>
      </c>
      <c r="AE23" s="68">
        <f t="shared" si="1"/>
        <v>1611.9999999999998</v>
      </c>
      <c r="AF23" s="11" t="s">
        <v>15</v>
      </c>
      <c r="AG23" s="162">
        <v>65</v>
      </c>
      <c r="AH23" s="5">
        <f t="shared" si="2"/>
        <v>25.200000000000003</v>
      </c>
      <c r="AI23" s="135">
        <f t="shared" si="4"/>
        <v>1638.0000000000002</v>
      </c>
      <c r="AJ23" s="163"/>
    </row>
    <row r="24" spans="1:36">
      <c r="A24" s="7"/>
      <c r="B24" s="4" t="s">
        <v>311</v>
      </c>
      <c r="C24" s="8">
        <v>172</v>
      </c>
      <c r="D24" s="5">
        <v>12</v>
      </c>
      <c r="E24" s="5">
        <f t="shared" si="3"/>
        <v>2064</v>
      </c>
      <c r="F24" s="164">
        <v>1</v>
      </c>
      <c r="G24" s="5"/>
      <c r="H24" s="5"/>
      <c r="I24" s="5">
        <v>5</v>
      </c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104"/>
      <c r="AA24" s="5"/>
      <c r="AB24" s="5"/>
      <c r="AC24" s="5"/>
      <c r="AD24" s="196">
        <f t="shared" si="0"/>
        <v>6</v>
      </c>
      <c r="AE24" s="68">
        <f t="shared" si="1"/>
        <v>1032</v>
      </c>
      <c r="AF24" s="11" t="s">
        <v>311</v>
      </c>
      <c r="AG24" s="162">
        <v>172</v>
      </c>
      <c r="AH24" s="5">
        <f t="shared" si="2"/>
        <v>6</v>
      </c>
      <c r="AI24" s="135">
        <f t="shared" si="4"/>
        <v>1032</v>
      </c>
      <c r="AJ24" s="163"/>
    </row>
    <row r="25" spans="1:36">
      <c r="A25" s="7"/>
      <c r="B25" s="4" t="s">
        <v>283</v>
      </c>
      <c r="C25" s="8">
        <v>16</v>
      </c>
      <c r="D25" s="5">
        <v>11</v>
      </c>
      <c r="E25" s="5">
        <f t="shared" si="3"/>
        <v>176</v>
      </c>
      <c r="F25" s="5"/>
      <c r="G25" s="5"/>
      <c r="H25" s="5"/>
      <c r="I25" s="5"/>
      <c r="J25" s="5"/>
      <c r="K25" s="5"/>
      <c r="L25" s="5">
        <v>11</v>
      </c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104"/>
      <c r="AA25" s="5"/>
      <c r="AB25" s="5"/>
      <c r="AC25" s="5"/>
      <c r="AD25">
        <f t="shared" si="0"/>
        <v>11</v>
      </c>
      <c r="AE25" s="68">
        <f t="shared" si="1"/>
        <v>176</v>
      </c>
      <c r="AF25" s="11" t="s">
        <v>283</v>
      </c>
      <c r="AG25" s="162">
        <v>16</v>
      </c>
      <c r="AH25" s="5">
        <f t="shared" si="2"/>
        <v>0</v>
      </c>
      <c r="AI25" s="135">
        <f t="shared" si="4"/>
        <v>0</v>
      </c>
      <c r="AJ25" s="163"/>
    </row>
    <row r="26" spans="1:36">
      <c r="A26" s="7"/>
      <c r="B26" s="4" t="s">
        <v>44</v>
      </c>
      <c r="C26" s="8">
        <v>9</v>
      </c>
      <c r="D26" s="5">
        <v>22</v>
      </c>
      <c r="E26" s="5">
        <f t="shared" si="3"/>
        <v>198</v>
      </c>
      <c r="F26" s="5"/>
      <c r="G26" s="5"/>
      <c r="H26" s="5"/>
      <c r="I26" s="5"/>
      <c r="J26" s="5"/>
      <c r="K26" s="5"/>
      <c r="L26" s="5">
        <v>22</v>
      </c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104"/>
      <c r="AA26" s="5"/>
      <c r="AB26" s="5"/>
      <c r="AC26" s="5"/>
      <c r="AD26">
        <f t="shared" si="0"/>
        <v>22</v>
      </c>
      <c r="AE26" s="68">
        <f t="shared" si="1"/>
        <v>198</v>
      </c>
      <c r="AF26" s="11" t="s">
        <v>44</v>
      </c>
      <c r="AG26" s="162">
        <v>9</v>
      </c>
      <c r="AH26" s="5">
        <f t="shared" si="2"/>
        <v>0</v>
      </c>
      <c r="AI26" s="135">
        <f t="shared" si="4"/>
        <v>0</v>
      </c>
      <c r="AJ26" s="163"/>
    </row>
    <row r="27" spans="1:36">
      <c r="A27" s="7"/>
      <c r="B27" s="4" t="s">
        <v>314</v>
      </c>
      <c r="C27" s="8">
        <v>115</v>
      </c>
      <c r="D27" s="5">
        <v>48</v>
      </c>
      <c r="E27" s="5">
        <f t="shared" si="3"/>
        <v>5520</v>
      </c>
      <c r="F27" s="5"/>
      <c r="G27" s="5"/>
      <c r="H27" s="5"/>
      <c r="I27" s="5"/>
      <c r="J27" s="5"/>
      <c r="K27" s="5"/>
      <c r="L27" s="5"/>
      <c r="M27" s="5">
        <v>16</v>
      </c>
      <c r="N27" s="5"/>
      <c r="O27" s="5"/>
      <c r="P27" s="5"/>
      <c r="Q27" s="5"/>
      <c r="R27" s="5"/>
      <c r="S27" s="5"/>
      <c r="T27" s="5">
        <v>10</v>
      </c>
      <c r="U27" s="5"/>
      <c r="V27" s="5"/>
      <c r="W27" s="5"/>
      <c r="X27" s="5"/>
      <c r="Y27" s="5"/>
      <c r="Z27" s="104"/>
      <c r="AA27" s="5"/>
      <c r="AB27" s="5">
        <v>12</v>
      </c>
      <c r="AC27" s="5"/>
      <c r="AD27">
        <f t="shared" si="0"/>
        <v>38</v>
      </c>
      <c r="AE27" s="68">
        <f t="shared" si="1"/>
        <v>4370</v>
      </c>
      <c r="AF27" s="11" t="s">
        <v>314</v>
      </c>
      <c r="AG27" s="162">
        <v>115</v>
      </c>
      <c r="AH27" s="5">
        <f t="shared" si="2"/>
        <v>10</v>
      </c>
      <c r="AI27" s="135">
        <f t="shared" si="4"/>
        <v>1150</v>
      </c>
      <c r="AJ27" s="163"/>
    </row>
    <row r="28" spans="1:36">
      <c r="A28" s="7"/>
      <c r="B28" s="4" t="s">
        <v>37</v>
      </c>
      <c r="C28" s="8">
        <v>90</v>
      </c>
      <c r="D28" s="5">
        <v>3.18</v>
      </c>
      <c r="E28" s="5">
        <f t="shared" si="3"/>
        <v>286.2</v>
      </c>
      <c r="F28" s="104">
        <v>3.18</v>
      </c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104"/>
      <c r="AA28" s="5"/>
      <c r="AB28" s="5"/>
      <c r="AC28" s="5"/>
      <c r="AD28">
        <f t="shared" si="0"/>
        <v>3.18</v>
      </c>
      <c r="AE28" s="68">
        <f t="shared" si="1"/>
        <v>286.2</v>
      </c>
      <c r="AF28" s="11" t="s">
        <v>37</v>
      </c>
      <c r="AG28" s="162">
        <v>90</v>
      </c>
      <c r="AH28" s="5">
        <f t="shared" si="2"/>
        <v>0</v>
      </c>
      <c r="AI28" s="135">
        <f t="shared" si="4"/>
        <v>0</v>
      </c>
      <c r="AJ28" s="163"/>
    </row>
    <row r="29" spans="1:36">
      <c r="A29" s="7"/>
      <c r="B29" s="4" t="s">
        <v>57</v>
      </c>
      <c r="C29" s="8">
        <v>54</v>
      </c>
      <c r="D29" s="5">
        <v>5.7</v>
      </c>
      <c r="E29" s="5">
        <f t="shared" si="3"/>
        <v>307.8</v>
      </c>
      <c r="F29" s="5">
        <v>2</v>
      </c>
      <c r="G29" s="5"/>
      <c r="H29" s="5"/>
      <c r="I29" s="5"/>
      <c r="J29" s="5"/>
      <c r="K29" s="5"/>
      <c r="L29" s="5">
        <v>2.7</v>
      </c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104"/>
      <c r="AA29" s="5"/>
      <c r="AB29" s="5"/>
      <c r="AC29" s="5"/>
      <c r="AD29">
        <f t="shared" si="0"/>
        <v>4.7</v>
      </c>
      <c r="AE29" s="68">
        <f t="shared" si="1"/>
        <v>253.8</v>
      </c>
      <c r="AF29" s="11" t="s">
        <v>57</v>
      </c>
      <c r="AG29" s="162">
        <v>54</v>
      </c>
      <c r="AH29" s="5">
        <f t="shared" si="2"/>
        <v>1</v>
      </c>
      <c r="AI29" s="135">
        <f t="shared" si="4"/>
        <v>54</v>
      </c>
      <c r="AJ29" s="163"/>
    </row>
    <row r="30" spans="1:36">
      <c r="A30" s="7"/>
      <c r="B30" s="4" t="s">
        <v>58</v>
      </c>
      <c r="C30" s="8">
        <v>30</v>
      </c>
      <c r="D30" s="5">
        <v>27.55</v>
      </c>
      <c r="E30" s="5">
        <f t="shared" si="3"/>
        <v>826.5</v>
      </c>
      <c r="F30" s="5">
        <v>4.0999999999999996</v>
      </c>
      <c r="G30" s="5">
        <v>3.1</v>
      </c>
      <c r="H30" s="5">
        <v>0.5</v>
      </c>
      <c r="I30" s="5">
        <v>2.2999999999999998</v>
      </c>
      <c r="J30" s="5">
        <v>2.5</v>
      </c>
      <c r="K30" s="5">
        <v>2.1</v>
      </c>
      <c r="L30" s="5">
        <v>2.1</v>
      </c>
      <c r="M30" s="5">
        <v>2.1</v>
      </c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104"/>
      <c r="AA30" s="5"/>
      <c r="AB30" s="5"/>
      <c r="AC30" s="5"/>
      <c r="AD30">
        <f t="shared" si="0"/>
        <v>18.8</v>
      </c>
      <c r="AE30" s="68">
        <f t="shared" si="1"/>
        <v>564</v>
      </c>
      <c r="AF30" s="11" t="s">
        <v>58</v>
      </c>
      <c r="AG30" s="162">
        <v>30</v>
      </c>
      <c r="AH30" s="5">
        <f t="shared" si="2"/>
        <v>8.75</v>
      </c>
      <c r="AI30" s="135">
        <f t="shared" si="4"/>
        <v>262.5</v>
      </c>
      <c r="AJ30" s="163"/>
    </row>
    <row r="31" spans="1:36">
      <c r="A31" s="7"/>
      <c r="B31" s="11" t="s">
        <v>36</v>
      </c>
      <c r="C31" s="8">
        <v>265</v>
      </c>
      <c r="D31" s="104">
        <v>125.35</v>
      </c>
      <c r="E31" s="104">
        <f t="shared" si="3"/>
        <v>33217.75</v>
      </c>
      <c r="F31" s="104">
        <v>13.16</v>
      </c>
      <c r="G31" s="104"/>
      <c r="H31" s="104"/>
      <c r="I31" s="104"/>
      <c r="J31" s="104"/>
      <c r="K31" s="104">
        <v>10.7</v>
      </c>
      <c r="L31" s="104"/>
      <c r="M31" s="104"/>
      <c r="N31" s="104">
        <v>11.55</v>
      </c>
      <c r="O31" s="104"/>
      <c r="P31" s="104"/>
      <c r="Q31" s="104">
        <v>11</v>
      </c>
      <c r="R31" s="5">
        <v>12.8</v>
      </c>
      <c r="S31" s="5"/>
      <c r="T31" s="5">
        <v>10.7</v>
      </c>
      <c r="U31" s="5"/>
      <c r="V31" s="5"/>
      <c r="W31" s="5"/>
      <c r="X31" s="5"/>
      <c r="Y31" s="5"/>
      <c r="Z31" s="104"/>
      <c r="AA31" s="5"/>
      <c r="AB31" s="5"/>
      <c r="AC31" s="5"/>
      <c r="AD31">
        <f t="shared" si="0"/>
        <v>69.91</v>
      </c>
      <c r="AE31" s="68">
        <f t="shared" si="1"/>
        <v>18526.149999999998</v>
      </c>
      <c r="AF31" s="11" t="s">
        <v>36</v>
      </c>
      <c r="AG31" s="162">
        <v>265</v>
      </c>
      <c r="AH31" s="5">
        <f t="shared" si="2"/>
        <v>55.44</v>
      </c>
      <c r="AI31" s="135">
        <f t="shared" si="4"/>
        <v>14691.599999999999</v>
      </c>
      <c r="AJ31" s="163"/>
    </row>
    <row r="32" spans="1:36">
      <c r="A32" s="7"/>
      <c r="B32" s="4" t="s">
        <v>172</v>
      </c>
      <c r="C32" s="8">
        <v>121.35</v>
      </c>
      <c r="D32" s="104">
        <v>12</v>
      </c>
      <c r="E32" s="104">
        <f t="shared" si="3"/>
        <v>1456.1999999999998</v>
      </c>
      <c r="F32" s="104">
        <v>8</v>
      </c>
      <c r="G32" s="104"/>
      <c r="H32" s="104"/>
      <c r="I32" s="104">
        <v>2</v>
      </c>
      <c r="J32" s="104"/>
      <c r="K32" s="104"/>
      <c r="L32" s="104"/>
      <c r="M32" s="104"/>
      <c r="N32" s="104"/>
      <c r="O32" s="104"/>
      <c r="P32" s="104"/>
      <c r="Q32" s="104"/>
      <c r="R32" s="5"/>
      <c r="S32" s="5"/>
      <c r="T32" s="5"/>
      <c r="U32" s="5"/>
      <c r="V32" s="5"/>
      <c r="W32" s="5"/>
      <c r="X32" s="5"/>
      <c r="Y32" s="5"/>
      <c r="Z32" s="104"/>
      <c r="AA32" s="5"/>
      <c r="AB32" s="5"/>
      <c r="AC32" s="5"/>
      <c r="AD32">
        <f t="shared" si="0"/>
        <v>10</v>
      </c>
      <c r="AE32" s="68">
        <f t="shared" si="1"/>
        <v>1213.5</v>
      </c>
      <c r="AF32" s="11" t="s">
        <v>172</v>
      </c>
      <c r="AG32" s="162">
        <v>121.35</v>
      </c>
      <c r="AH32" s="5">
        <f t="shared" si="2"/>
        <v>2</v>
      </c>
      <c r="AI32" s="135">
        <f t="shared" si="4"/>
        <v>242.7</v>
      </c>
      <c r="AJ32" s="163"/>
    </row>
    <row r="33" spans="1:36">
      <c r="A33" s="7"/>
      <c r="B33" s="4" t="s">
        <v>13</v>
      </c>
      <c r="C33" s="8">
        <v>116.94</v>
      </c>
      <c r="D33" s="104">
        <v>30</v>
      </c>
      <c r="E33" s="104">
        <f t="shared" si="3"/>
        <v>3508.2</v>
      </c>
      <c r="F33" s="104"/>
      <c r="G33" s="104">
        <v>2</v>
      </c>
      <c r="H33" s="104"/>
      <c r="I33" s="104">
        <v>2</v>
      </c>
      <c r="J33" s="104">
        <v>2</v>
      </c>
      <c r="K33" s="104">
        <v>0.7</v>
      </c>
      <c r="L33" s="104">
        <v>2</v>
      </c>
      <c r="M33" s="104">
        <v>2</v>
      </c>
      <c r="N33" s="104">
        <v>1</v>
      </c>
      <c r="O33" s="104">
        <v>1.5</v>
      </c>
      <c r="P33" s="104">
        <v>2</v>
      </c>
      <c r="Q33" s="104">
        <v>0.7</v>
      </c>
      <c r="R33" s="5">
        <v>2</v>
      </c>
      <c r="S33" s="5"/>
      <c r="T33" s="5">
        <v>1</v>
      </c>
      <c r="U33" s="5">
        <v>2</v>
      </c>
      <c r="V33" s="5">
        <v>2</v>
      </c>
      <c r="W33" s="5"/>
      <c r="X33" s="5"/>
      <c r="Y33" s="5"/>
      <c r="Z33" s="104"/>
      <c r="AA33" s="5"/>
      <c r="AB33" s="5"/>
      <c r="AC33" s="5"/>
      <c r="AD33">
        <f t="shared" si="0"/>
        <v>22.9</v>
      </c>
      <c r="AE33" s="68">
        <f t="shared" si="1"/>
        <v>2677.9259999999999</v>
      </c>
      <c r="AF33" s="11" t="s">
        <v>13</v>
      </c>
      <c r="AG33" s="162">
        <v>116.94</v>
      </c>
      <c r="AH33" s="5">
        <f t="shared" si="2"/>
        <v>7.1000000000000014</v>
      </c>
      <c r="AI33" s="135">
        <f t="shared" si="4"/>
        <v>830.27400000000011</v>
      </c>
      <c r="AJ33" s="163"/>
    </row>
    <row r="34" spans="1:36">
      <c r="A34" s="7"/>
      <c r="B34" s="4" t="s">
        <v>272</v>
      </c>
      <c r="C34" s="8">
        <v>502.12</v>
      </c>
      <c r="D34" s="104">
        <v>3.1349999999999998</v>
      </c>
      <c r="E34" s="104">
        <f t="shared" si="3"/>
        <v>1574.1461999999999</v>
      </c>
      <c r="F34" s="104">
        <v>2.14</v>
      </c>
      <c r="G34" s="104"/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5"/>
      <c r="S34" s="5"/>
      <c r="T34" s="5"/>
      <c r="U34" s="5"/>
      <c r="V34" s="5"/>
      <c r="W34" s="5"/>
      <c r="X34" s="5"/>
      <c r="Y34" s="5"/>
      <c r="Z34" s="104"/>
      <c r="AA34" s="5"/>
      <c r="AB34" s="5"/>
      <c r="AC34" s="5"/>
      <c r="AD34">
        <f t="shared" si="0"/>
        <v>2.14</v>
      </c>
      <c r="AE34" s="68">
        <f t="shared" si="1"/>
        <v>1074.5368000000001</v>
      </c>
      <c r="AF34" s="11" t="s">
        <v>272</v>
      </c>
      <c r="AG34" s="162">
        <v>502.12</v>
      </c>
      <c r="AH34" s="5">
        <f t="shared" si="2"/>
        <v>0.99499999999999966</v>
      </c>
      <c r="AI34" s="135">
        <f t="shared" si="4"/>
        <v>499.60939999999982</v>
      </c>
      <c r="AJ34" s="163"/>
    </row>
    <row r="35" spans="1:36">
      <c r="A35" s="7"/>
      <c r="B35" s="4" t="s">
        <v>184</v>
      </c>
      <c r="C35" s="8">
        <v>233.23</v>
      </c>
      <c r="D35" s="104">
        <v>40</v>
      </c>
      <c r="E35" s="104">
        <f t="shared" si="3"/>
        <v>9329.1999999999989</v>
      </c>
      <c r="F35" s="104"/>
      <c r="G35" s="104">
        <v>21.5</v>
      </c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5"/>
      <c r="S35" s="5"/>
      <c r="T35" s="5"/>
      <c r="U35" s="5"/>
      <c r="V35" s="5"/>
      <c r="W35" s="5"/>
      <c r="X35" s="5"/>
      <c r="Y35" s="5"/>
      <c r="Z35" s="104"/>
      <c r="AA35" s="5"/>
      <c r="AB35" s="5"/>
      <c r="AC35" s="5"/>
      <c r="AD35">
        <f t="shared" si="0"/>
        <v>21.5</v>
      </c>
      <c r="AE35" s="68">
        <f t="shared" si="1"/>
        <v>5014.4449999999997</v>
      </c>
      <c r="AF35" s="11" t="s">
        <v>184</v>
      </c>
      <c r="AG35" s="162">
        <v>233.23</v>
      </c>
      <c r="AH35" s="5">
        <f t="shared" si="2"/>
        <v>18.5</v>
      </c>
      <c r="AI35" s="135">
        <f t="shared" si="4"/>
        <v>4314.7550000000001</v>
      </c>
      <c r="AJ35" s="163"/>
    </row>
    <row r="36" spans="1:36">
      <c r="A36" s="7"/>
      <c r="B36" s="4" t="s">
        <v>16</v>
      </c>
      <c r="C36" s="8">
        <v>112.63</v>
      </c>
      <c r="D36" s="104">
        <v>50</v>
      </c>
      <c r="E36" s="104">
        <f t="shared" si="3"/>
        <v>5631.5</v>
      </c>
      <c r="F36" s="104"/>
      <c r="G36" s="104"/>
      <c r="H36" s="104"/>
      <c r="I36" s="104"/>
      <c r="J36" s="104">
        <v>4</v>
      </c>
      <c r="K36" s="104"/>
      <c r="L36" s="104"/>
      <c r="M36" s="104"/>
      <c r="N36" s="104"/>
      <c r="O36" s="104"/>
      <c r="P36" s="4">
        <v>10.7</v>
      </c>
      <c r="Q36" s="104"/>
      <c r="R36" s="5"/>
      <c r="S36" s="5"/>
      <c r="T36" s="5"/>
      <c r="U36" s="5"/>
      <c r="V36" s="5">
        <v>10.7</v>
      </c>
      <c r="W36" s="5"/>
      <c r="X36" s="5"/>
      <c r="Y36" s="5"/>
      <c r="Z36" s="104"/>
      <c r="AA36" s="5"/>
      <c r="AB36" s="5"/>
      <c r="AC36" s="5"/>
      <c r="AD36">
        <f t="shared" ref="AD36:AD67" si="5">SUM(F36:AC36)</f>
        <v>25.4</v>
      </c>
      <c r="AE36" s="68">
        <f t="shared" ref="AE36:AE67" si="6">AD36*C36</f>
        <v>2860.8019999999997</v>
      </c>
      <c r="AF36" s="11" t="s">
        <v>16</v>
      </c>
      <c r="AG36" s="162">
        <v>112.63</v>
      </c>
      <c r="AH36" s="5">
        <f t="shared" ref="AH36:AH67" si="7">D36-AD36</f>
        <v>24.6</v>
      </c>
      <c r="AI36" s="135">
        <f t="shared" si="4"/>
        <v>2770.6979999999999</v>
      </c>
      <c r="AJ36" s="163"/>
    </row>
    <row r="37" spans="1:36">
      <c r="A37" s="7"/>
      <c r="B37" s="4" t="s">
        <v>320</v>
      </c>
      <c r="C37" s="8">
        <v>47.87</v>
      </c>
      <c r="D37" s="104">
        <v>32</v>
      </c>
      <c r="E37" s="104">
        <f t="shared" si="3"/>
        <v>1531.84</v>
      </c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3"/>
      <c r="Q37" s="104"/>
      <c r="R37" s="5"/>
      <c r="S37" s="5"/>
      <c r="T37" s="5"/>
      <c r="U37" s="5">
        <v>10.7</v>
      </c>
      <c r="V37" s="5"/>
      <c r="W37" s="5"/>
      <c r="X37" s="5"/>
      <c r="Y37" s="5"/>
      <c r="Z37" s="104"/>
      <c r="AA37" s="5">
        <v>4.9000000000000004</v>
      </c>
      <c r="AB37" s="5"/>
      <c r="AC37" s="5"/>
      <c r="AD37">
        <f t="shared" si="5"/>
        <v>15.6</v>
      </c>
      <c r="AE37" s="68">
        <f t="shared" si="6"/>
        <v>746.77199999999993</v>
      </c>
      <c r="AF37" s="11" t="s">
        <v>320</v>
      </c>
      <c r="AG37" s="162">
        <v>47.87</v>
      </c>
      <c r="AH37" s="5">
        <f t="shared" si="7"/>
        <v>16.399999999999999</v>
      </c>
      <c r="AI37" s="135">
        <f t="shared" si="4"/>
        <v>785.06799999999987</v>
      </c>
      <c r="AJ37" s="163"/>
    </row>
    <row r="38" spans="1:36">
      <c r="A38" s="7"/>
      <c r="B38" s="4" t="s">
        <v>56</v>
      </c>
      <c r="C38" s="8">
        <v>82.89</v>
      </c>
      <c r="D38" s="104">
        <v>10.67</v>
      </c>
      <c r="E38" s="104">
        <f t="shared" si="3"/>
        <v>884.43629999999996</v>
      </c>
      <c r="F38" s="104">
        <v>5</v>
      </c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5"/>
      <c r="S38" s="5"/>
      <c r="T38" s="5"/>
      <c r="U38" s="5"/>
      <c r="V38" s="5"/>
      <c r="W38" s="5"/>
      <c r="X38" s="5"/>
      <c r="Y38" s="5"/>
      <c r="Z38" s="104"/>
      <c r="AA38" s="5"/>
      <c r="AB38" s="5"/>
      <c r="AC38" s="5"/>
      <c r="AD38">
        <f t="shared" si="5"/>
        <v>5</v>
      </c>
      <c r="AE38" s="68">
        <f t="shared" si="6"/>
        <v>414.45</v>
      </c>
      <c r="AF38" s="11" t="s">
        <v>56</v>
      </c>
      <c r="AG38" s="162">
        <v>82.89</v>
      </c>
      <c r="AH38" s="5">
        <f t="shared" si="7"/>
        <v>5.67</v>
      </c>
      <c r="AI38" s="135">
        <f t="shared" si="4"/>
        <v>469.98629999999997</v>
      </c>
      <c r="AJ38" s="163"/>
    </row>
    <row r="39" spans="1:36">
      <c r="A39" s="7"/>
      <c r="B39" s="4" t="s">
        <v>54</v>
      </c>
      <c r="C39" s="8">
        <v>69.63</v>
      </c>
      <c r="D39" s="104">
        <v>86</v>
      </c>
      <c r="E39" s="104">
        <f t="shared" si="3"/>
        <v>5988.1799999999994</v>
      </c>
      <c r="F39" s="104"/>
      <c r="G39" s="104"/>
      <c r="H39" s="104">
        <v>86</v>
      </c>
      <c r="I39" s="104"/>
      <c r="J39" s="104"/>
      <c r="K39" s="104"/>
      <c r="L39" s="104"/>
      <c r="M39" s="104"/>
      <c r="N39" s="104"/>
      <c r="O39" s="104"/>
      <c r="P39" s="104"/>
      <c r="Q39" s="104"/>
      <c r="R39" s="5"/>
      <c r="S39" s="5"/>
      <c r="T39" s="5"/>
      <c r="U39" s="5"/>
      <c r="V39" s="5"/>
      <c r="W39" s="5"/>
      <c r="X39" s="5"/>
      <c r="Y39" s="5"/>
      <c r="Z39" s="104"/>
      <c r="AA39" s="5"/>
      <c r="AB39" s="5"/>
      <c r="AC39" s="5"/>
      <c r="AD39">
        <f t="shared" si="5"/>
        <v>86</v>
      </c>
      <c r="AE39" s="68">
        <f t="shared" si="6"/>
        <v>5988.1799999999994</v>
      </c>
      <c r="AF39" s="11" t="s">
        <v>54</v>
      </c>
      <c r="AG39" s="162">
        <v>69.63</v>
      </c>
      <c r="AH39" s="5">
        <f t="shared" si="7"/>
        <v>0</v>
      </c>
      <c r="AI39" s="135">
        <f t="shared" si="4"/>
        <v>0</v>
      </c>
      <c r="AJ39" s="163"/>
    </row>
    <row r="40" spans="1:36">
      <c r="A40" s="7"/>
      <c r="B40" s="8" t="s">
        <v>322</v>
      </c>
      <c r="C40" s="8">
        <v>210</v>
      </c>
      <c r="D40" s="104">
        <v>22.6</v>
      </c>
      <c r="E40" s="104">
        <f t="shared" si="3"/>
        <v>4746</v>
      </c>
      <c r="F40" s="104">
        <v>22.6</v>
      </c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5"/>
      <c r="S40" s="5"/>
      <c r="T40" s="5"/>
      <c r="U40" s="5"/>
      <c r="V40" s="5"/>
      <c r="W40" s="5"/>
      <c r="X40" s="5"/>
      <c r="Y40" s="5"/>
      <c r="Z40" s="104"/>
      <c r="AA40" s="5"/>
      <c r="AB40" s="5"/>
      <c r="AC40" s="5"/>
      <c r="AD40">
        <f t="shared" si="5"/>
        <v>22.6</v>
      </c>
      <c r="AE40" s="68">
        <f t="shared" si="6"/>
        <v>4746</v>
      </c>
      <c r="AF40" s="63" t="s">
        <v>322</v>
      </c>
      <c r="AG40" s="162">
        <v>210</v>
      </c>
      <c r="AH40" s="5">
        <f t="shared" si="7"/>
        <v>0</v>
      </c>
      <c r="AI40" s="135">
        <f t="shared" si="4"/>
        <v>0</v>
      </c>
      <c r="AJ40" s="163"/>
    </row>
    <row r="41" spans="1:36">
      <c r="A41" s="7"/>
      <c r="B41" s="8" t="s">
        <v>323</v>
      </c>
      <c r="C41" s="8">
        <v>224</v>
      </c>
      <c r="D41" s="104">
        <v>25</v>
      </c>
      <c r="E41" s="104">
        <f t="shared" si="3"/>
        <v>5600</v>
      </c>
      <c r="F41" s="104">
        <v>25</v>
      </c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5"/>
      <c r="S41" s="5"/>
      <c r="T41" s="5"/>
      <c r="U41" s="5"/>
      <c r="V41" s="5"/>
      <c r="W41" s="5"/>
      <c r="X41" s="5"/>
      <c r="Y41" s="5"/>
      <c r="Z41" s="104"/>
      <c r="AA41" s="5"/>
      <c r="AB41" s="5"/>
      <c r="AC41" s="5"/>
      <c r="AD41">
        <f t="shared" si="5"/>
        <v>25</v>
      </c>
      <c r="AE41" s="68">
        <f t="shared" si="6"/>
        <v>5600</v>
      </c>
      <c r="AF41" s="63" t="s">
        <v>323</v>
      </c>
      <c r="AG41" s="162">
        <v>224</v>
      </c>
      <c r="AH41" s="5">
        <f t="shared" si="7"/>
        <v>0</v>
      </c>
      <c r="AI41" s="135">
        <f t="shared" si="4"/>
        <v>0</v>
      </c>
      <c r="AJ41" s="163"/>
    </row>
    <row r="42" spans="1:36">
      <c r="A42" s="7"/>
      <c r="B42" s="8" t="s">
        <v>133</v>
      </c>
      <c r="C42" s="8">
        <v>224</v>
      </c>
      <c r="D42" s="104">
        <v>5</v>
      </c>
      <c r="E42" s="104">
        <f t="shared" si="3"/>
        <v>1120</v>
      </c>
      <c r="F42" s="104"/>
      <c r="G42" s="104">
        <v>5</v>
      </c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5"/>
      <c r="S42" s="5"/>
      <c r="T42" s="5"/>
      <c r="U42" s="5"/>
      <c r="V42" s="5"/>
      <c r="W42" s="5"/>
      <c r="X42" s="5"/>
      <c r="Y42" s="5"/>
      <c r="Z42" s="104"/>
      <c r="AA42" s="5"/>
      <c r="AB42" s="5"/>
      <c r="AC42" s="5"/>
      <c r="AD42">
        <f t="shared" si="5"/>
        <v>5</v>
      </c>
      <c r="AE42" s="68">
        <f t="shared" si="6"/>
        <v>1120</v>
      </c>
      <c r="AF42" s="63" t="s">
        <v>133</v>
      </c>
      <c r="AG42" s="162">
        <v>224</v>
      </c>
      <c r="AH42" s="5">
        <f t="shared" si="7"/>
        <v>0</v>
      </c>
      <c r="AI42" s="135">
        <f t="shared" si="4"/>
        <v>0</v>
      </c>
      <c r="AJ42" s="163"/>
    </row>
    <row r="43" spans="1:36">
      <c r="A43" s="7"/>
      <c r="B43" s="8" t="s">
        <v>59</v>
      </c>
      <c r="C43" s="8">
        <v>224</v>
      </c>
      <c r="D43" s="104">
        <v>5</v>
      </c>
      <c r="E43" s="104">
        <f t="shared" si="3"/>
        <v>1120</v>
      </c>
      <c r="F43" s="104"/>
      <c r="G43" s="104">
        <v>5</v>
      </c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5"/>
      <c r="S43" s="5"/>
      <c r="T43" s="5"/>
      <c r="U43" s="5"/>
      <c r="V43" s="5"/>
      <c r="W43" s="5"/>
      <c r="X43" s="5"/>
      <c r="Y43" s="5"/>
      <c r="Z43" s="104"/>
      <c r="AA43" s="5"/>
      <c r="AB43" s="5"/>
      <c r="AC43" s="5"/>
      <c r="AD43">
        <f t="shared" si="5"/>
        <v>5</v>
      </c>
      <c r="AE43" s="68">
        <f t="shared" si="6"/>
        <v>1120</v>
      </c>
      <c r="AF43" s="63" t="s">
        <v>59</v>
      </c>
      <c r="AG43" s="162">
        <v>224</v>
      </c>
      <c r="AH43" s="5">
        <f t="shared" si="7"/>
        <v>0</v>
      </c>
      <c r="AI43" s="135">
        <f t="shared" si="4"/>
        <v>0</v>
      </c>
      <c r="AJ43" s="163"/>
    </row>
    <row r="44" spans="1:36">
      <c r="A44" s="7"/>
      <c r="B44" s="8" t="s">
        <v>124</v>
      </c>
      <c r="C44" s="8">
        <v>140</v>
      </c>
      <c r="D44" s="104">
        <v>7</v>
      </c>
      <c r="E44" s="104">
        <f t="shared" si="3"/>
        <v>980</v>
      </c>
      <c r="F44" s="104"/>
      <c r="G44" s="104"/>
      <c r="H44" s="104"/>
      <c r="I44" s="104"/>
      <c r="J44" s="104"/>
      <c r="K44" s="104"/>
      <c r="L44" s="104"/>
      <c r="M44" s="104"/>
      <c r="N44" s="104">
        <v>7</v>
      </c>
      <c r="O44" s="104"/>
      <c r="P44" s="104"/>
      <c r="Q44" s="104"/>
      <c r="R44" s="5"/>
      <c r="S44" s="5"/>
      <c r="T44" s="5"/>
      <c r="U44" s="5"/>
      <c r="V44" s="5"/>
      <c r="W44" s="5"/>
      <c r="X44" s="5"/>
      <c r="Y44" s="5"/>
      <c r="Z44" s="104"/>
      <c r="AA44" s="5"/>
      <c r="AB44" s="5"/>
      <c r="AC44" s="5"/>
      <c r="AD44">
        <f t="shared" si="5"/>
        <v>7</v>
      </c>
      <c r="AE44" s="68">
        <f t="shared" si="6"/>
        <v>980</v>
      </c>
      <c r="AF44" s="63" t="s">
        <v>124</v>
      </c>
      <c r="AG44" s="162">
        <v>140</v>
      </c>
      <c r="AH44" s="5">
        <f t="shared" si="7"/>
        <v>0</v>
      </c>
      <c r="AI44" s="135">
        <f t="shared" si="4"/>
        <v>0</v>
      </c>
      <c r="AJ44" s="163"/>
    </row>
    <row r="45" spans="1:36">
      <c r="A45" s="7"/>
      <c r="B45" s="8" t="s">
        <v>299</v>
      </c>
      <c r="C45" s="8">
        <v>245</v>
      </c>
      <c r="D45" s="104">
        <v>23</v>
      </c>
      <c r="E45" s="104">
        <f t="shared" si="3"/>
        <v>5635</v>
      </c>
      <c r="F45" s="104">
        <v>23</v>
      </c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5"/>
      <c r="S45" s="5"/>
      <c r="T45" s="5"/>
      <c r="U45" s="5"/>
      <c r="V45" s="5"/>
      <c r="W45" s="5"/>
      <c r="X45" s="5"/>
      <c r="Y45" s="5"/>
      <c r="Z45" s="104"/>
      <c r="AA45" s="5"/>
      <c r="AB45" s="5"/>
      <c r="AC45" s="5"/>
      <c r="AD45">
        <f t="shared" si="5"/>
        <v>23</v>
      </c>
      <c r="AE45" s="68">
        <f t="shared" si="6"/>
        <v>5635</v>
      </c>
      <c r="AF45" s="63" t="s">
        <v>299</v>
      </c>
      <c r="AG45" s="162">
        <v>245</v>
      </c>
      <c r="AH45" s="5">
        <f t="shared" si="7"/>
        <v>0</v>
      </c>
      <c r="AI45" s="135">
        <f t="shared" si="4"/>
        <v>0</v>
      </c>
      <c r="AJ45" s="163"/>
    </row>
    <row r="46" spans="1:36">
      <c r="A46" s="7"/>
      <c r="B46" s="8" t="s">
        <v>324</v>
      </c>
      <c r="C46" s="8">
        <v>30</v>
      </c>
      <c r="D46" s="104">
        <v>20</v>
      </c>
      <c r="E46" s="104">
        <f t="shared" si="3"/>
        <v>600</v>
      </c>
      <c r="F46" s="104">
        <v>1.5</v>
      </c>
      <c r="G46" s="104">
        <v>1.5</v>
      </c>
      <c r="H46" s="104"/>
      <c r="I46" s="104">
        <v>1.6</v>
      </c>
      <c r="J46" s="104">
        <v>1.08</v>
      </c>
      <c r="K46" s="104"/>
      <c r="L46" s="104"/>
      <c r="M46" s="104">
        <v>1.5</v>
      </c>
      <c r="N46" s="104"/>
      <c r="O46" s="104">
        <v>1.5</v>
      </c>
      <c r="P46" s="104">
        <v>1.5</v>
      </c>
      <c r="Q46" s="104"/>
      <c r="R46" s="5"/>
      <c r="S46" s="5"/>
      <c r="T46" s="5"/>
      <c r="U46" s="5">
        <v>1.5</v>
      </c>
      <c r="V46" s="5">
        <v>1.5</v>
      </c>
      <c r="W46" s="5"/>
      <c r="X46" s="5"/>
      <c r="Y46" s="5"/>
      <c r="Z46" s="104"/>
      <c r="AA46" s="5"/>
      <c r="AB46" s="5"/>
      <c r="AC46" s="5"/>
      <c r="AD46">
        <f t="shared" si="5"/>
        <v>13.18</v>
      </c>
      <c r="AE46" s="68">
        <f t="shared" si="6"/>
        <v>395.4</v>
      </c>
      <c r="AF46" s="63" t="s">
        <v>324</v>
      </c>
      <c r="AG46" s="162">
        <v>30</v>
      </c>
      <c r="AH46" s="5">
        <f t="shared" si="7"/>
        <v>6.82</v>
      </c>
      <c r="AI46" s="135">
        <f t="shared" si="4"/>
        <v>204.60000000000002</v>
      </c>
      <c r="AJ46" s="163"/>
    </row>
    <row r="47" spans="1:36">
      <c r="A47" s="7"/>
      <c r="B47" s="8" t="s">
        <v>325</v>
      </c>
      <c r="C47" s="8">
        <v>95</v>
      </c>
      <c r="D47" s="104">
        <v>214</v>
      </c>
      <c r="E47" s="104">
        <f t="shared" si="3"/>
        <v>20330</v>
      </c>
      <c r="F47" s="104">
        <v>214</v>
      </c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5"/>
      <c r="S47" s="5"/>
      <c r="T47" s="5"/>
      <c r="U47" s="5"/>
      <c r="V47" s="5"/>
      <c r="W47" s="5"/>
      <c r="X47" s="5"/>
      <c r="Y47" s="5"/>
      <c r="Z47" s="104"/>
      <c r="AA47" s="5"/>
      <c r="AB47" s="5"/>
      <c r="AC47" s="5"/>
      <c r="AD47">
        <f t="shared" si="5"/>
        <v>214</v>
      </c>
      <c r="AE47" s="68">
        <f t="shared" si="6"/>
        <v>20330</v>
      </c>
      <c r="AF47" s="63" t="s">
        <v>325</v>
      </c>
      <c r="AG47" s="162">
        <v>95</v>
      </c>
      <c r="AH47" s="5">
        <f t="shared" si="7"/>
        <v>0</v>
      </c>
      <c r="AI47" s="135">
        <f t="shared" si="4"/>
        <v>0</v>
      </c>
      <c r="AJ47" s="163"/>
    </row>
    <row r="48" spans="1:36">
      <c r="A48" s="7"/>
      <c r="B48" s="8" t="s">
        <v>18</v>
      </c>
      <c r="C48" s="8">
        <v>14.5</v>
      </c>
      <c r="D48" s="104">
        <v>214</v>
      </c>
      <c r="E48" s="104">
        <f t="shared" si="3"/>
        <v>3103</v>
      </c>
      <c r="F48" s="104">
        <v>214</v>
      </c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5"/>
      <c r="S48" s="5"/>
      <c r="T48" s="5"/>
      <c r="U48" s="5"/>
      <c r="V48" s="5"/>
      <c r="W48" s="5"/>
      <c r="X48" s="5"/>
      <c r="Y48" s="5"/>
      <c r="Z48" s="104"/>
      <c r="AA48" s="5"/>
      <c r="AB48" s="5"/>
      <c r="AC48" s="5"/>
      <c r="AD48">
        <f t="shared" si="5"/>
        <v>214</v>
      </c>
      <c r="AE48" s="68">
        <f t="shared" si="6"/>
        <v>3103</v>
      </c>
      <c r="AF48" s="63" t="s">
        <v>18</v>
      </c>
      <c r="AG48" s="162">
        <v>14.5</v>
      </c>
      <c r="AH48" s="5">
        <f t="shared" si="7"/>
        <v>0</v>
      </c>
      <c r="AI48" s="135">
        <f t="shared" si="4"/>
        <v>0</v>
      </c>
      <c r="AJ48" s="163"/>
    </row>
    <row r="49" spans="1:36">
      <c r="A49" s="7"/>
      <c r="B49" s="8" t="s">
        <v>37</v>
      </c>
      <c r="C49" s="8">
        <v>88</v>
      </c>
      <c r="D49" s="104">
        <v>19</v>
      </c>
      <c r="E49" s="104">
        <f t="shared" si="3"/>
        <v>1672</v>
      </c>
      <c r="F49" s="104">
        <v>0.95</v>
      </c>
      <c r="G49" s="104">
        <v>2.5</v>
      </c>
      <c r="H49" s="104"/>
      <c r="I49" s="104">
        <v>2.6</v>
      </c>
      <c r="J49" s="104"/>
      <c r="K49" s="104">
        <v>2.1</v>
      </c>
      <c r="L49" s="104">
        <v>2.0299999999999998</v>
      </c>
      <c r="M49" s="104"/>
      <c r="N49" s="104"/>
      <c r="O49" s="104"/>
      <c r="P49" s="104"/>
      <c r="Q49" s="104"/>
      <c r="R49" s="5"/>
      <c r="S49" s="5"/>
      <c r="T49" s="5"/>
      <c r="U49" s="5"/>
      <c r="V49" s="5"/>
      <c r="W49" s="5"/>
      <c r="X49" s="5"/>
      <c r="Y49" s="5"/>
      <c r="Z49" s="104"/>
      <c r="AA49" s="5"/>
      <c r="AB49" s="5"/>
      <c r="AC49" s="5"/>
      <c r="AD49">
        <f t="shared" si="5"/>
        <v>10.18</v>
      </c>
      <c r="AE49" s="68">
        <f t="shared" si="6"/>
        <v>895.83999999999992</v>
      </c>
      <c r="AF49" s="63" t="s">
        <v>37</v>
      </c>
      <c r="AG49" s="162">
        <v>88</v>
      </c>
      <c r="AH49" s="5">
        <f t="shared" si="7"/>
        <v>8.82</v>
      </c>
      <c r="AI49" s="135">
        <f t="shared" si="4"/>
        <v>776.16000000000008</v>
      </c>
      <c r="AJ49" s="163"/>
    </row>
    <row r="50" spans="1:36">
      <c r="A50" s="9"/>
      <c r="B50" s="8" t="s">
        <v>34</v>
      </c>
      <c r="C50" s="8">
        <v>26</v>
      </c>
      <c r="D50" s="104">
        <v>640</v>
      </c>
      <c r="E50" s="104">
        <f t="shared" si="3"/>
        <v>16640</v>
      </c>
      <c r="F50" s="104">
        <v>15</v>
      </c>
      <c r="G50" s="104">
        <v>15</v>
      </c>
      <c r="H50" s="104">
        <v>15</v>
      </c>
      <c r="I50" s="104">
        <v>15</v>
      </c>
      <c r="J50" s="104">
        <v>15</v>
      </c>
      <c r="K50" s="104">
        <v>15</v>
      </c>
      <c r="L50" s="104">
        <v>13</v>
      </c>
      <c r="M50" s="104">
        <v>13</v>
      </c>
      <c r="N50" s="104">
        <v>13</v>
      </c>
      <c r="O50" s="104">
        <v>13</v>
      </c>
      <c r="P50" s="104">
        <v>13</v>
      </c>
      <c r="Q50" s="104">
        <v>13</v>
      </c>
      <c r="R50" s="5">
        <v>13</v>
      </c>
      <c r="S50" s="5">
        <v>13</v>
      </c>
      <c r="T50" s="5">
        <v>17</v>
      </c>
      <c r="U50" s="5">
        <v>17</v>
      </c>
      <c r="V50" s="5">
        <v>17</v>
      </c>
      <c r="W50" s="4">
        <v>15</v>
      </c>
      <c r="X50" s="193">
        <v>15</v>
      </c>
      <c r="Y50" s="193">
        <v>15</v>
      </c>
      <c r="Z50" s="105">
        <v>15</v>
      </c>
      <c r="AA50" s="105">
        <v>15</v>
      </c>
      <c r="AB50" s="105">
        <v>20</v>
      </c>
      <c r="AC50" s="96">
        <v>20</v>
      </c>
      <c r="AD50">
        <f t="shared" si="5"/>
        <v>360</v>
      </c>
      <c r="AE50" s="68">
        <f t="shared" si="6"/>
        <v>9360</v>
      </c>
      <c r="AF50" s="8" t="s">
        <v>34</v>
      </c>
      <c r="AG50" s="162">
        <v>26</v>
      </c>
      <c r="AH50" s="5">
        <f t="shared" si="7"/>
        <v>280</v>
      </c>
      <c r="AI50" s="135">
        <f t="shared" si="4"/>
        <v>7280</v>
      </c>
      <c r="AJ50" s="163"/>
    </row>
    <row r="51" spans="1:36">
      <c r="A51" s="9"/>
      <c r="B51" s="8" t="s">
        <v>61</v>
      </c>
      <c r="C51" s="8">
        <v>190</v>
      </c>
      <c r="D51" s="104">
        <v>62.3</v>
      </c>
      <c r="E51" s="104">
        <f t="shared" si="3"/>
        <v>11837</v>
      </c>
      <c r="F51" s="104"/>
      <c r="G51" s="104"/>
      <c r="H51" s="104">
        <v>62.3</v>
      </c>
      <c r="I51" s="104"/>
      <c r="J51" s="104"/>
      <c r="K51" s="104"/>
      <c r="L51" s="104"/>
      <c r="M51" s="104"/>
      <c r="N51" s="104"/>
      <c r="O51" s="104"/>
      <c r="P51" s="104"/>
      <c r="Q51" s="104"/>
      <c r="R51" s="5"/>
      <c r="S51" s="5"/>
      <c r="T51" s="5"/>
      <c r="U51" s="5"/>
      <c r="V51" s="5"/>
      <c r="W51" s="5"/>
      <c r="X51" s="5"/>
      <c r="Y51" s="5"/>
      <c r="Z51" s="104"/>
      <c r="AA51" s="5"/>
      <c r="AB51" s="5"/>
      <c r="AC51" s="5"/>
      <c r="AD51">
        <f t="shared" si="5"/>
        <v>62.3</v>
      </c>
      <c r="AE51" s="68">
        <f t="shared" si="6"/>
        <v>11837</v>
      </c>
      <c r="AF51" s="63" t="s">
        <v>61</v>
      </c>
      <c r="AG51" s="162">
        <v>190</v>
      </c>
      <c r="AH51" s="5">
        <f t="shared" si="7"/>
        <v>0</v>
      </c>
      <c r="AI51" s="135">
        <f t="shared" si="4"/>
        <v>0</v>
      </c>
      <c r="AJ51" s="163"/>
    </row>
    <row r="52" spans="1:36">
      <c r="A52" s="9"/>
      <c r="B52" s="8" t="s">
        <v>293</v>
      </c>
      <c r="C52" s="8">
        <v>280</v>
      </c>
      <c r="D52" s="104">
        <v>116.6</v>
      </c>
      <c r="E52" s="104">
        <f t="shared" si="3"/>
        <v>32648</v>
      </c>
      <c r="F52" s="104"/>
      <c r="G52" s="104"/>
      <c r="H52" s="104"/>
      <c r="I52" s="104"/>
      <c r="J52" s="104"/>
      <c r="K52" s="104">
        <v>116.6</v>
      </c>
      <c r="L52" s="104"/>
      <c r="M52" s="104"/>
      <c r="N52" s="104"/>
      <c r="O52" s="104"/>
      <c r="P52" s="104"/>
      <c r="Q52" s="104"/>
      <c r="R52" s="5"/>
      <c r="S52" s="5"/>
      <c r="T52" s="5"/>
      <c r="U52" s="5"/>
      <c r="V52" s="5"/>
      <c r="W52" s="5"/>
      <c r="X52" s="5"/>
      <c r="Y52" s="5"/>
      <c r="Z52" s="104"/>
      <c r="AA52" s="5"/>
      <c r="AB52" s="5"/>
      <c r="AC52" s="5"/>
      <c r="AD52">
        <f t="shared" si="5"/>
        <v>116.6</v>
      </c>
      <c r="AE52" s="68">
        <f t="shared" si="6"/>
        <v>32648</v>
      </c>
      <c r="AF52" s="63" t="s">
        <v>293</v>
      </c>
      <c r="AG52" s="162">
        <v>280</v>
      </c>
      <c r="AH52" s="5">
        <f t="shared" si="7"/>
        <v>0</v>
      </c>
      <c r="AI52" s="135">
        <f t="shared" si="4"/>
        <v>0</v>
      </c>
      <c r="AJ52" s="163"/>
    </row>
    <row r="53" spans="1:36">
      <c r="A53" s="9"/>
      <c r="B53" s="8" t="s">
        <v>288</v>
      </c>
      <c r="C53" s="8">
        <v>378</v>
      </c>
      <c r="D53" s="104">
        <v>94.9</v>
      </c>
      <c r="E53" s="104">
        <f t="shared" si="3"/>
        <v>35872.200000000004</v>
      </c>
      <c r="F53" s="104"/>
      <c r="G53" s="104">
        <v>94.9</v>
      </c>
      <c r="H53" s="104"/>
      <c r="I53" s="104"/>
      <c r="J53" s="104"/>
      <c r="K53" s="104"/>
      <c r="L53" s="104"/>
      <c r="M53" s="104"/>
      <c r="N53" s="104"/>
      <c r="O53" s="104"/>
      <c r="P53" s="104"/>
      <c r="Q53" s="104"/>
      <c r="R53" s="5"/>
      <c r="S53" s="5"/>
      <c r="T53" s="5"/>
      <c r="U53" s="5"/>
      <c r="V53" s="5"/>
      <c r="W53" s="5"/>
      <c r="X53" s="5"/>
      <c r="Y53" s="5"/>
      <c r="Z53" s="104"/>
      <c r="AA53" s="5"/>
      <c r="AB53" s="5"/>
      <c r="AC53" s="5"/>
      <c r="AD53">
        <f t="shared" si="5"/>
        <v>94.9</v>
      </c>
      <c r="AE53" s="68">
        <f t="shared" si="6"/>
        <v>35872.200000000004</v>
      </c>
      <c r="AF53" s="63" t="s">
        <v>288</v>
      </c>
      <c r="AG53" s="162">
        <v>378</v>
      </c>
      <c r="AH53" s="5">
        <f t="shared" si="7"/>
        <v>0</v>
      </c>
      <c r="AI53" s="135">
        <f t="shared" si="4"/>
        <v>0</v>
      </c>
      <c r="AJ53" s="163"/>
    </row>
    <row r="54" spans="1:36">
      <c r="A54" s="9"/>
      <c r="B54" s="8" t="s">
        <v>106</v>
      </c>
      <c r="C54" s="8">
        <v>135</v>
      </c>
      <c r="D54" s="104">
        <v>60</v>
      </c>
      <c r="E54" s="104">
        <f t="shared" si="3"/>
        <v>8100</v>
      </c>
      <c r="F54" s="104"/>
      <c r="G54" s="104"/>
      <c r="H54" s="104">
        <v>60</v>
      </c>
      <c r="I54" s="104"/>
      <c r="J54" s="104"/>
      <c r="K54" s="104"/>
      <c r="L54" s="104"/>
      <c r="M54" s="104"/>
      <c r="N54" s="104"/>
      <c r="O54" s="104"/>
      <c r="P54" s="104"/>
      <c r="Q54" s="104"/>
      <c r="R54" s="5"/>
      <c r="S54" s="5"/>
      <c r="T54" s="5"/>
      <c r="U54" s="5"/>
      <c r="V54" s="5"/>
      <c r="W54" s="5"/>
      <c r="X54" s="5"/>
      <c r="Y54" s="5"/>
      <c r="Z54" s="104"/>
      <c r="AA54" s="5"/>
      <c r="AB54" s="5"/>
      <c r="AC54" s="5"/>
      <c r="AD54">
        <f t="shared" si="5"/>
        <v>60</v>
      </c>
      <c r="AE54" s="68">
        <f t="shared" si="6"/>
        <v>8100</v>
      </c>
      <c r="AF54" s="63" t="s">
        <v>106</v>
      </c>
      <c r="AG54" s="162">
        <v>135</v>
      </c>
      <c r="AH54" s="5">
        <f t="shared" si="7"/>
        <v>0</v>
      </c>
      <c r="AI54" s="135">
        <f t="shared" si="4"/>
        <v>0</v>
      </c>
      <c r="AJ54" s="163"/>
    </row>
    <row r="55" spans="1:36">
      <c r="A55" s="9"/>
      <c r="B55" s="8" t="s">
        <v>334</v>
      </c>
      <c r="C55" s="8">
        <v>50</v>
      </c>
      <c r="D55" s="104">
        <v>225</v>
      </c>
      <c r="E55" s="104">
        <f t="shared" si="3"/>
        <v>11250</v>
      </c>
      <c r="F55" s="104"/>
      <c r="G55" s="104"/>
      <c r="H55" s="104">
        <v>225</v>
      </c>
      <c r="I55" s="104"/>
      <c r="J55" s="104"/>
      <c r="K55" s="104"/>
      <c r="L55" s="104"/>
      <c r="M55" s="104"/>
      <c r="N55" s="104"/>
      <c r="O55" s="104"/>
      <c r="P55" s="104"/>
      <c r="Q55" s="104"/>
      <c r="R55" s="5"/>
      <c r="S55" s="5"/>
      <c r="T55" s="5"/>
      <c r="U55" s="5"/>
      <c r="V55" s="5"/>
      <c r="W55" s="5"/>
      <c r="X55" s="5"/>
      <c r="Y55" s="5"/>
      <c r="Z55" s="104"/>
      <c r="AA55" s="5"/>
      <c r="AB55" s="5"/>
      <c r="AC55" s="5"/>
      <c r="AD55">
        <f t="shared" si="5"/>
        <v>225</v>
      </c>
      <c r="AE55" s="68">
        <f t="shared" si="6"/>
        <v>11250</v>
      </c>
      <c r="AF55" s="63" t="s">
        <v>334</v>
      </c>
      <c r="AG55" s="162">
        <v>50</v>
      </c>
      <c r="AH55" s="5">
        <f t="shared" si="7"/>
        <v>0</v>
      </c>
      <c r="AI55" s="135">
        <f t="shared" si="4"/>
        <v>0</v>
      </c>
      <c r="AJ55" s="163"/>
    </row>
    <row r="56" spans="1:36">
      <c r="A56" s="9"/>
      <c r="B56" s="8" t="s">
        <v>335</v>
      </c>
      <c r="C56" s="8">
        <v>45</v>
      </c>
      <c r="D56" s="104">
        <v>224</v>
      </c>
      <c r="E56" s="104">
        <f t="shared" si="3"/>
        <v>10080</v>
      </c>
      <c r="F56" s="104"/>
      <c r="G56" s="104"/>
      <c r="H56" s="104"/>
      <c r="I56" s="104"/>
      <c r="J56" s="104">
        <v>224</v>
      </c>
      <c r="K56" s="104"/>
      <c r="L56" s="104"/>
      <c r="M56" s="104"/>
      <c r="N56" s="104"/>
      <c r="O56" s="104"/>
      <c r="P56" s="104"/>
      <c r="Q56" s="104"/>
      <c r="R56" s="5"/>
      <c r="S56" s="5"/>
      <c r="T56" s="5"/>
      <c r="U56" s="5"/>
      <c r="V56" s="5"/>
      <c r="W56" s="5"/>
      <c r="X56" s="5"/>
      <c r="Y56" s="5"/>
      <c r="Z56" s="104"/>
      <c r="AA56" s="5"/>
      <c r="AB56" s="5"/>
      <c r="AC56" s="5"/>
      <c r="AD56">
        <f t="shared" si="5"/>
        <v>224</v>
      </c>
      <c r="AE56" s="68">
        <f t="shared" si="6"/>
        <v>10080</v>
      </c>
      <c r="AF56" s="63" t="s">
        <v>335</v>
      </c>
      <c r="AG56" s="162">
        <v>45</v>
      </c>
      <c r="AH56" s="5">
        <f t="shared" si="7"/>
        <v>0</v>
      </c>
      <c r="AI56" s="135">
        <f t="shared" si="4"/>
        <v>0</v>
      </c>
      <c r="AJ56" s="163"/>
    </row>
    <row r="57" spans="1:36">
      <c r="A57" s="9"/>
      <c r="B57" s="8" t="s">
        <v>336</v>
      </c>
      <c r="C57" s="8">
        <v>45</v>
      </c>
      <c r="D57" s="104">
        <v>224</v>
      </c>
      <c r="E57" s="104">
        <f t="shared" si="3"/>
        <v>10080</v>
      </c>
      <c r="F57" s="104"/>
      <c r="G57" s="104"/>
      <c r="H57" s="104"/>
      <c r="I57" s="104">
        <v>224</v>
      </c>
      <c r="J57" s="104"/>
      <c r="K57" s="104"/>
      <c r="L57" s="104"/>
      <c r="M57" s="104"/>
      <c r="N57" s="104"/>
      <c r="O57" s="104"/>
      <c r="P57" s="104"/>
      <c r="Q57" s="104"/>
      <c r="R57" s="5"/>
      <c r="S57" s="5"/>
      <c r="T57" s="5"/>
      <c r="U57" s="5"/>
      <c r="V57" s="5"/>
      <c r="W57" s="5"/>
      <c r="X57" s="5"/>
      <c r="Y57" s="5"/>
      <c r="Z57" s="104"/>
      <c r="AA57" s="5"/>
      <c r="AB57" s="5"/>
      <c r="AC57" s="5"/>
      <c r="AD57">
        <f t="shared" si="5"/>
        <v>224</v>
      </c>
      <c r="AE57" s="68">
        <f t="shared" si="6"/>
        <v>10080</v>
      </c>
      <c r="AF57" s="63" t="s">
        <v>336</v>
      </c>
      <c r="AG57" s="162">
        <v>45</v>
      </c>
      <c r="AH57" s="5">
        <f t="shared" si="7"/>
        <v>0</v>
      </c>
      <c r="AI57" s="135">
        <f t="shared" si="4"/>
        <v>0</v>
      </c>
      <c r="AJ57" s="163"/>
    </row>
    <row r="58" spans="1:36">
      <c r="A58" s="9"/>
      <c r="B58" s="8" t="s">
        <v>337</v>
      </c>
      <c r="C58" s="8">
        <v>86</v>
      </c>
      <c r="D58" s="104">
        <v>220</v>
      </c>
      <c r="E58" s="104">
        <f t="shared" si="3"/>
        <v>18920</v>
      </c>
      <c r="F58" s="104"/>
      <c r="G58" s="104"/>
      <c r="H58" s="104"/>
      <c r="I58" s="104"/>
      <c r="J58" s="104">
        <v>220</v>
      </c>
      <c r="K58" s="104"/>
      <c r="L58" s="104"/>
      <c r="M58" s="104"/>
      <c r="N58" s="104"/>
      <c r="O58" s="104"/>
      <c r="P58" s="104"/>
      <c r="Q58" s="104"/>
      <c r="R58" s="5"/>
      <c r="S58" s="5"/>
      <c r="T58" s="5"/>
      <c r="U58" s="5"/>
      <c r="V58" s="5"/>
      <c r="W58" s="5"/>
      <c r="X58" s="5"/>
      <c r="Y58" s="5"/>
      <c r="Z58" s="104"/>
      <c r="AA58" s="5"/>
      <c r="AB58" s="5"/>
      <c r="AC58" s="5"/>
      <c r="AD58">
        <f t="shared" si="5"/>
        <v>220</v>
      </c>
      <c r="AE58" s="68">
        <f t="shared" si="6"/>
        <v>18920</v>
      </c>
      <c r="AF58" s="63" t="s">
        <v>337</v>
      </c>
      <c r="AG58" s="162">
        <v>86</v>
      </c>
      <c r="AH58" s="5">
        <f t="shared" si="7"/>
        <v>0</v>
      </c>
      <c r="AI58" s="135">
        <f t="shared" si="4"/>
        <v>0</v>
      </c>
      <c r="AJ58" s="163"/>
    </row>
    <row r="59" spans="1:36">
      <c r="A59" s="9"/>
      <c r="B59" s="8" t="s">
        <v>118</v>
      </c>
      <c r="C59" s="8">
        <v>90</v>
      </c>
      <c r="D59" s="104">
        <v>220</v>
      </c>
      <c r="E59" s="104">
        <f t="shared" si="3"/>
        <v>19800</v>
      </c>
      <c r="F59" s="104"/>
      <c r="G59" s="104"/>
      <c r="H59" s="104"/>
      <c r="I59" s="104"/>
      <c r="J59" s="104"/>
      <c r="K59" s="104"/>
      <c r="L59" s="104"/>
      <c r="M59" s="104"/>
      <c r="N59" s="104">
        <v>220</v>
      </c>
      <c r="O59" s="104"/>
      <c r="P59" s="104"/>
      <c r="Q59" s="104"/>
      <c r="R59" s="5"/>
      <c r="S59" s="5"/>
      <c r="T59" s="5"/>
      <c r="U59" s="5"/>
      <c r="V59" s="5"/>
      <c r="W59" s="5"/>
      <c r="X59" s="5"/>
      <c r="Y59" s="5"/>
      <c r="Z59" s="104"/>
      <c r="AA59" s="5"/>
      <c r="AB59" s="5"/>
      <c r="AC59" s="5"/>
      <c r="AD59">
        <f t="shared" si="5"/>
        <v>220</v>
      </c>
      <c r="AE59" s="68">
        <f t="shared" si="6"/>
        <v>19800</v>
      </c>
      <c r="AF59" s="63" t="s">
        <v>118</v>
      </c>
      <c r="AG59" s="162">
        <v>90</v>
      </c>
      <c r="AH59" s="5">
        <f t="shared" si="7"/>
        <v>0</v>
      </c>
      <c r="AI59" s="135">
        <f t="shared" si="4"/>
        <v>0</v>
      </c>
      <c r="AJ59" s="163"/>
    </row>
    <row r="60" spans="1:36">
      <c r="A60" s="9"/>
      <c r="B60" s="8" t="s">
        <v>338</v>
      </c>
      <c r="C60" s="8">
        <v>29</v>
      </c>
      <c r="D60" s="6">
        <v>220</v>
      </c>
      <c r="E60" s="5">
        <f t="shared" si="3"/>
        <v>6380</v>
      </c>
      <c r="F60" s="5"/>
      <c r="G60" s="5"/>
      <c r="H60" s="5"/>
      <c r="I60" s="5">
        <v>220</v>
      </c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104"/>
      <c r="AA60" s="5"/>
      <c r="AB60" s="5"/>
      <c r="AC60" s="5"/>
      <c r="AD60">
        <f t="shared" si="5"/>
        <v>220</v>
      </c>
      <c r="AE60" s="68">
        <f t="shared" si="6"/>
        <v>6380</v>
      </c>
      <c r="AF60" s="63" t="s">
        <v>338</v>
      </c>
      <c r="AG60" s="162">
        <v>29</v>
      </c>
      <c r="AH60" s="5">
        <f t="shared" si="7"/>
        <v>0</v>
      </c>
      <c r="AI60" s="135">
        <f t="shared" si="4"/>
        <v>0</v>
      </c>
      <c r="AJ60" s="163"/>
    </row>
    <row r="61" spans="1:36">
      <c r="A61" s="9"/>
      <c r="B61" s="8" t="s">
        <v>339</v>
      </c>
      <c r="C61" s="8">
        <v>29</v>
      </c>
      <c r="D61" s="6">
        <v>220</v>
      </c>
      <c r="E61" s="5">
        <f t="shared" si="3"/>
        <v>6380</v>
      </c>
      <c r="F61" s="5"/>
      <c r="G61" s="5"/>
      <c r="H61" s="5"/>
      <c r="I61" s="5"/>
      <c r="J61" s="5"/>
      <c r="K61" s="5">
        <v>220</v>
      </c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104"/>
      <c r="AA61" s="5"/>
      <c r="AB61" s="5"/>
      <c r="AC61" s="5"/>
      <c r="AD61">
        <f t="shared" si="5"/>
        <v>220</v>
      </c>
      <c r="AE61" s="68">
        <f t="shared" si="6"/>
        <v>6380</v>
      </c>
      <c r="AF61" s="63" t="s">
        <v>339</v>
      </c>
      <c r="AG61" s="162">
        <v>29</v>
      </c>
      <c r="AH61" s="5">
        <f t="shared" si="7"/>
        <v>0</v>
      </c>
      <c r="AI61" s="135">
        <f t="shared" si="4"/>
        <v>0</v>
      </c>
      <c r="AJ61" s="163"/>
    </row>
    <row r="62" spans="1:36">
      <c r="A62" s="9"/>
      <c r="B62" s="8" t="s">
        <v>62</v>
      </c>
      <c r="C62" s="8">
        <v>230</v>
      </c>
      <c r="D62" s="6">
        <v>43.1</v>
      </c>
      <c r="E62" s="5">
        <f t="shared" si="3"/>
        <v>9913</v>
      </c>
      <c r="F62" s="5"/>
      <c r="G62" s="5"/>
      <c r="H62" s="5"/>
      <c r="I62" s="5">
        <v>43.1</v>
      </c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104"/>
      <c r="AA62" s="5"/>
      <c r="AB62" s="5"/>
      <c r="AC62" s="5"/>
      <c r="AD62">
        <f t="shared" si="5"/>
        <v>43.1</v>
      </c>
      <c r="AE62" s="68">
        <f t="shared" si="6"/>
        <v>9913</v>
      </c>
      <c r="AF62" s="63" t="s">
        <v>62</v>
      </c>
      <c r="AG62" s="162">
        <v>230</v>
      </c>
      <c r="AH62" s="5">
        <f t="shared" si="7"/>
        <v>0</v>
      </c>
      <c r="AI62" s="135">
        <f t="shared" si="4"/>
        <v>0</v>
      </c>
      <c r="AJ62" s="163"/>
    </row>
    <row r="63" spans="1:36">
      <c r="A63" s="9"/>
      <c r="B63" s="8" t="s">
        <v>322</v>
      </c>
      <c r="C63" s="8">
        <v>220</v>
      </c>
      <c r="D63" s="6">
        <v>25.7</v>
      </c>
      <c r="E63" s="5">
        <f t="shared" si="3"/>
        <v>5654</v>
      </c>
      <c r="F63" s="5"/>
      <c r="G63" s="5"/>
      <c r="H63" s="5"/>
      <c r="I63" s="5"/>
      <c r="J63" s="5">
        <v>25.7</v>
      </c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104"/>
      <c r="AA63" s="5"/>
      <c r="AB63" s="5"/>
      <c r="AC63" s="5"/>
      <c r="AD63">
        <f t="shared" si="5"/>
        <v>25.7</v>
      </c>
      <c r="AE63" s="68">
        <f t="shared" si="6"/>
        <v>5654</v>
      </c>
      <c r="AF63" s="63" t="s">
        <v>322</v>
      </c>
      <c r="AG63" s="162">
        <v>220</v>
      </c>
      <c r="AH63" s="5">
        <f t="shared" si="7"/>
        <v>0</v>
      </c>
      <c r="AI63" s="135">
        <f t="shared" si="4"/>
        <v>0</v>
      </c>
      <c r="AJ63" s="163"/>
    </row>
    <row r="64" spans="1:36">
      <c r="A64" s="9"/>
      <c r="B64" s="8" t="s">
        <v>61</v>
      </c>
      <c r="C64" s="8">
        <v>185</v>
      </c>
      <c r="D64" s="6">
        <v>57.6</v>
      </c>
      <c r="E64" s="5">
        <f t="shared" si="3"/>
        <v>10656</v>
      </c>
      <c r="F64" s="5"/>
      <c r="G64" s="5"/>
      <c r="H64" s="5"/>
      <c r="I64" s="5">
        <v>57.6</v>
      </c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104"/>
      <c r="AA64" s="5"/>
      <c r="AB64" s="5"/>
      <c r="AC64" s="5"/>
      <c r="AD64">
        <f t="shared" si="5"/>
        <v>57.6</v>
      </c>
      <c r="AE64" s="68">
        <f t="shared" si="6"/>
        <v>10656</v>
      </c>
      <c r="AF64" s="63" t="s">
        <v>61</v>
      </c>
      <c r="AG64" s="162">
        <v>185</v>
      </c>
      <c r="AH64" s="5">
        <f t="shared" si="7"/>
        <v>0</v>
      </c>
      <c r="AI64" s="135">
        <f t="shared" si="4"/>
        <v>0</v>
      </c>
      <c r="AJ64" s="163"/>
    </row>
    <row r="65" spans="1:36">
      <c r="A65" s="9"/>
      <c r="B65" s="8" t="s">
        <v>299</v>
      </c>
      <c r="C65" s="8">
        <v>240</v>
      </c>
      <c r="D65" s="6">
        <v>24.6</v>
      </c>
      <c r="E65" s="5">
        <f t="shared" si="3"/>
        <v>5904</v>
      </c>
      <c r="F65" s="5"/>
      <c r="G65" s="5"/>
      <c r="H65" s="5"/>
      <c r="I65" s="5"/>
      <c r="J65" s="5">
        <v>24.6</v>
      </c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104"/>
      <c r="AA65" s="5"/>
      <c r="AB65" s="5"/>
      <c r="AC65" s="5"/>
      <c r="AD65">
        <f t="shared" si="5"/>
        <v>24.6</v>
      </c>
      <c r="AE65" s="68">
        <f t="shared" si="6"/>
        <v>5904</v>
      </c>
      <c r="AF65" s="63" t="s">
        <v>299</v>
      </c>
      <c r="AG65" s="162">
        <v>240</v>
      </c>
      <c r="AH65" s="5">
        <f t="shared" si="7"/>
        <v>0</v>
      </c>
      <c r="AI65" s="135">
        <f t="shared" si="4"/>
        <v>0</v>
      </c>
      <c r="AJ65" s="163"/>
    </row>
    <row r="66" spans="1:36">
      <c r="A66" s="9"/>
      <c r="B66" s="8" t="s">
        <v>307</v>
      </c>
      <c r="C66" s="8">
        <v>340</v>
      </c>
      <c r="D66" s="4">
        <v>66</v>
      </c>
      <c r="E66" s="7">
        <f t="shared" si="3"/>
        <v>22440</v>
      </c>
      <c r="F66" s="104"/>
      <c r="G66" s="104"/>
      <c r="H66" s="104">
        <v>36.28</v>
      </c>
      <c r="I66" s="104"/>
      <c r="J66" s="104"/>
      <c r="K66" s="104"/>
      <c r="L66" s="104"/>
      <c r="M66" s="104"/>
      <c r="N66" s="104"/>
      <c r="O66" s="104"/>
      <c r="P66" s="5"/>
      <c r="Q66" s="5"/>
      <c r="R66" s="5"/>
      <c r="S66" s="5"/>
      <c r="T66" s="5"/>
      <c r="U66" s="5"/>
      <c r="V66" s="5"/>
      <c r="W66" s="5"/>
      <c r="X66" s="5"/>
      <c r="Y66" s="5"/>
      <c r="Z66" s="104"/>
      <c r="AA66" s="5"/>
      <c r="AB66" s="5"/>
      <c r="AC66" s="5"/>
      <c r="AD66">
        <f t="shared" si="5"/>
        <v>36.28</v>
      </c>
      <c r="AE66" s="68">
        <f t="shared" si="6"/>
        <v>12335.2</v>
      </c>
      <c r="AF66" s="63" t="s">
        <v>307</v>
      </c>
      <c r="AG66" s="162">
        <v>340</v>
      </c>
      <c r="AH66" s="5">
        <f t="shared" si="7"/>
        <v>29.72</v>
      </c>
      <c r="AI66" s="135">
        <f t="shared" si="4"/>
        <v>10104.799999999999</v>
      </c>
      <c r="AJ66" s="163"/>
    </row>
    <row r="67" spans="1:36">
      <c r="A67" s="9"/>
      <c r="B67" s="8" t="s">
        <v>135</v>
      </c>
      <c r="C67" s="8">
        <v>310</v>
      </c>
      <c r="D67" s="104">
        <v>122.5</v>
      </c>
      <c r="E67" s="7">
        <f t="shared" si="3"/>
        <v>37975</v>
      </c>
      <c r="F67" s="104"/>
      <c r="G67" s="104"/>
      <c r="H67" s="104"/>
      <c r="I67" s="104">
        <v>22.5</v>
      </c>
      <c r="J67" s="104"/>
      <c r="K67" s="104"/>
      <c r="L67" s="104"/>
      <c r="M67" s="104"/>
      <c r="N67" s="104"/>
      <c r="O67" s="104">
        <v>21.5</v>
      </c>
      <c r="P67" s="5">
        <v>21.5</v>
      </c>
      <c r="Q67" s="5"/>
      <c r="R67" s="5"/>
      <c r="S67" s="5"/>
      <c r="T67" s="5"/>
      <c r="U67" s="5"/>
      <c r="V67" s="5"/>
      <c r="W67" s="5"/>
      <c r="X67" s="5"/>
      <c r="Y67" s="5"/>
      <c r="Z67" s="104"/>
      <c r="AA67" s="5"/>
      <c r="AB67" s="5"/>
      <c r="AC67" s="5"/>
      <c r="AD67">
        <f t="shared" si="5"/>
        <v>65.5</v>
      </c>
      <c r="AE67" s="68">
        <f t="shared" si="6"/>
        <v>20305</v>
      </c>
      <c r="AF67" s="63" t="s">
        <v>135</v>
      </c>
      <c r="AG67" s="162">
        <v>310</v>
      </c>
      <c r="AH67" s="5">
        <f t="shared" si="7"/>
        <v>57</v>
      </c>
      <c r="AI67" s="135">
        <f t="shared" si="4"/>
        <v>17670</v>
      </c>
      <c r="AJ67" s="163"/>
    </row>
    <row r="68" spans="1:36">
      <c r="A68" s="9"/>
      <c r="B68" s="8" t="s">
        <v>65</v>
      </c>
      <c r="C68" s="8">
        <v>320</v>
      </c>
      <c r="D68" s="104">
        <v>42.5</v>
      </c>
      <c r="E68" s="7">
        <f t="shared" si="3"/>
        <v>13600</v>
      </c>
      <c r="F68" s="104"/>
      <c r="G68" s="104"/>
      <c r="H68" s="104"/>
      <c r="I68" s="104"/>
      <c r="J68" s="104">
        <v>21.5</v>
      </c>
      <c r="K68" s="104"/>
      <c r="L68" s="104"/>
      <c r="M68" s="104"/>
      <c r="N68" s="104"/>
      <c r="O68" s="104"/>
      <c r="P68" s="5"/>
      <c r="Q68" s="5"/>
      <c r="R68" s="5"/>
      <c r="S68" s="5"/>
      <c r="T68" s="5"/>
      <c r="U68" s="5"/>
      <c r="V68" s="5"/>
      <c r="W68" s="5"/>
      <c r="X68" s="5"/>
      <c r="Y68" s="5"/>
      <c r="Z68" s="104"/>
      <c r="AA68" s="5"/>
      <c r="AB68" s="5"/>
      <c r="AC68" s="5"/>
      <c r="AD68">
        <f t="shared" ref="AD68:AD99" si="8">SUM(F68:AC68)</f>
        <v>21.5</v>
      </c>
      <c r="AE68" s="68">
        <f t="shared" ref="AE68:AE99" si="9">AD68*C68</f>
        <v>6880</v>
      </c>
      <c r="AF68" s="63" t="s">
        <v>65</v>
      </c>
      <c r="AG68" s="162">
        <v>320</v>
      </c>
      <c r="AH68" s="5">
        <f t="shared" ref="AH68:AH99" si="10">D68-AD68</f>
        <v>21</v>
      </c>
      <c r="AI68" s="135">
        <f t="shared" si="4"/>
        <v>6720</v>
      </c>
      <c r="AJ68" s="163"/>
    </row>
    <row r="69" spans="1:36">
      <c r="A69" s="9"/>
      <c r="B69" s="8" t="s">
        <v>31</v>
      </c>
      <c r="C69" s="8">
        <v>79</v>
      </c>
      <c r="D69" s="104">
        <v>36</v>
      </c>
      <c r="E69" s="5">
        <f t="shared" ref="E69:E132" si="11">D69*C69</f>
        <v>2844</v>
      </c>
      <c r="F69" s="104"/>
      <c r="G69" s="104"/>
      <c r="H69" s="104"/>
      <c r="I69" s="104">
        <v>5</v>
      </c>
      <c r="J69" s="104"/>
      <c r="K69" s="104">
        <v>5</v>
      </c>
      <c r="L69" s="104"/>
      <c r="M69" s="104"/>
      <c r="N69" s="104"/>
      <c r="O69" s="104"/>
      <c r="P69" s="5">
        <v>5</v>
      </c>
      <c r="Q69" s="5"/>
      <c r="R69" s="5"/>
      <c r="S69" s="5"/>
      <c r="T69" s="5"/>
      <c r="U69" s="5"/>
      <c r="V69" s="5"/>
      <c r="W69" s="5"/>
      <c r="X69" s="5"/>
      <c r="Y69" s="5"/>
      <c r="Z69" s="104"/>
      <c r="AA69" s="5"/>
      <c r="AB69" s="5"/>
      <c r="AC69" s="5"/>
      <c r="AD69">
        <f t="shared" si="8"/>
        <v>15</v>
      </c>
      <c r="AE69" s="68">
        <f t="shared" si="9"/>
        <v>1185</v>
      </c>
      <c r="AF69" s="63" t="s">
        <v>31</v>
      </c>
      <c r="AG69" s="162">
        <v>79</v>
      </c>
      <c r="AH69" s="5">
        <f t="shared" si="10"/>
        <v>21</v>
      </c>
      <c r="AI69" s="135">
        <f t="shared" ref="AI69:AI132" si="12">AH69*AG69</f>
        <v>1659</v>
      </c>
      <c r="AJ69" s="163"/>
    </row>
    <row r="70" spans="1:36">
      <c r="A70" s="9"/>
      <c r="B70" s="8" t="s">
        <v>272</v>
      </c>
      <c r="C70" s="8">
        <v>539</v>
      </c>
      <c r="D70" s="6">
        <v>4.3460000000000001</v>
      </c>
      <c r="E70" s="5">
        <f t="shared" si="11"/>
        <v>2342.4940000000001</v>
      </c>
      <c r="F70" s="5"/>
      <c r="G70" s="5"/>
      <c r="H70" s="5"/>
      <c r="I70" s="5">
        <v>2.14</v>
      </c>
      <c r="J70" s="5">
        <v>2.14</v>
      </c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104"/>
      <c r="AA70" s="5"/>
      <c r="AB70" s="5"/>
      <c r="AC70" s="5"/>
      <c r="AD70">
        <f t="shared" si="8"/>
        <v>4.28</v>
      </c>
      <c r="AE70" s="68">
        <f t="shared" si="9"/>
        <v>2306.92</v>
      </c>
      <c r="AF70" s="63" t="s">
        <v>272</v>
      </c>
      <c r="AG70" s="162">
        <v>539</v>
      </c>
      <c r="AH70" s="5">
        <f t="shared" si="10"/>
        <v>6.5999999999999837E-2</v>
      </c>
      <c r="AI70" s="135">
        <f t="shared" si="12"/>
        <v>35.573999999999913</v>
      </c>
      <c r="AJ70" s="163"/>
    </row>
    <row r="71" spans="1:36">
      <c r="A71" s="9"/>
      <c r="B71" s="8" t="s">
        <v>340</v>
      </c>
      <c r="C71" s="8">
        <v>112.24</v>
      </c>
      <c r="D71" s="6">
        <v>24</v>
      </c>
      <c r="E71" s="5">
        <f t="shared" si="11"/>
        <v>2693.7599999999998</v>
      </c>
      <c r="F71" s="5"/>
      <c r="G71" s="5"/>
      <c r="H71" s="5"/>
      <c r="I71" s="5">
        <v>12</v>
      </c>
      <c r="J71" s="5"/>
      <c r="K71" s="5">
        <v>12</v>
      </c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104"/>
      <c r="AA71" s="5"/>
      <c r="AB71" s="5"/>
      <c r="AC71" s="5"/>
      <c r="AD71">
        <f t="shared" si="8"/>
        <v>24</v>
      </c>
      <c r="AE71" s="68">
        <f t="shared" si="9"/>
        <v>2693.7599999999998</v>
      </c>
      <c r="AF71" s="63" t="s">
        <v>340</v>
      </c>
      <c r="AG71" s="162">
        <v>112.24</v>
      </c>
      <c r="AH71" s="5">
        <f t="shared" si="10"/>
        <v>0</v>
      </c>
      <c r="AI71" s="135">
        <f t="shared" si="12"/>
        <v>0</v>
      </c>
      <c r="AJ71" s="163"/>
    </row>
    <row r="72" spans="1:36">
      <c r="A72" s="9"/>
      <c r="B72" s="8" t="s">
        <v>177</v>
      </c>
      <c r="C72" s="8">
        <v>87.55</v>
      </c>
      <c r="D72" s="6">
        <v>6</v>
      </c>
      <c r="E72" s="5">
        <f t="shared" si="11"/>
        <v>525.29999999999995</v>
      </c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104"/>
      <c r="AA72" s="5"/>
      <c r="AB72" s="5"/>
      <c r="AC72" s="5"/>
      <c r="AD72">
        <f t="shared" si="8"/>
        <v>0</v>
      </c>
      <c r="AE72" s="68">
        <f t="shared" si="9"/>
        <v>0</v>
      </c>
      <c r="AF72" s="63" t="s">
        <v>177</v>
      </c>
      <c r="AG72" s="162">
        <v>87.55</v>
      </c>
      <c r="AH72" s="5">
        <f t="shared" si="10"/>
        <v>6</v>
      </c>
      <c r="AI72" s="135">
        <f t="shared" si="12"/>
        <v>525.29999999999995</v>
      </c>
      <c r="AJ72" s="163"/>
    </row>
    <row r="73" spans="1:36">
      <c r="A73" s="9"/>
      <c r="B73" s="8" t="s">
        <v>272</v>
      </c>
      <c r="C73" s="8">
        <v>502.13</v>
      </c>
      <c r="D73" s="6">
        <v>10.025</v>
      </c>
      <c r="E73" s="5">
        <f t="shared" si="11"/>
        <v>5033.8532500000001</v>
      </c>
      <c r="F73" s="5"/>
      <c r="G73" s="5"/>
      <c r="H73" s="5"/>
      <c r="I73" s="5"/>
      <c r="J73" s="5"/>
      <c r="K73" s="5"/>
      <c r="L73" s="5">
        <v>2.14</v>
      </c>
      <c r="M73" s="5">
        <v>2.14</v>
      </c>
      <c r="N73" s="5"/>
      <c r="O73" s="5"/>
      <c r="P73" s="5">
        <v>2.14</v>
      </c>
      <c r="Q73" s="5"/>
      <c r="R73" s="5"/>
      <c r="S73" s="5"/>
      <c r="T73" s="5"/>
      <c r="U73" s="5"/>
      <c r="V73" s="5"/>
      <c r="W73" s="5"/>
      <c r="X73" s="5"/>
      <c r="Y73" s="5"/>
      <c r="Z73" s="104"/>
      <c r="AA73" s="5"/>
      <c r="AB73" s="5"/>
      <c r="AC73" s="5"/>
      <c r="AD73">
        <f t="shared" si="8"/>
        <v>6.42</v>
      </c>
      <c r="AE73" s="68">
        <f t="shared" si="9"/>
        <v>3223.6745999999998</v>
      </c>
      <c r="AF73" s="63" t="s">
        <v>272</v>
      </c>
      <c r="AG73" s="162">
        <v>502.13</v>
      </c>
      <c r="AH73" s="5">
        <f t="shared" si="10"/>
        <v>3.6050000000000004</v>
      </c>
      <c r="AI73" s="135">
        <f t="shared" si="12"/>
        <v>1810.1786500000003</v>
      </c>
      <c r="AJ73" s="163"/>
    </row>
    <row r="74" spans="1:36">
      <c r="A74" s="9"/>
      <c r="B74" s="8" t="s">
        <v>44</v>
      </c>
      <c r="C74" s="8">
        <v>104.1</v>
      </c>
      <c r="D74" s="6">
        <v>21</v>
      </c>
      <c r="E74" s="5">
        <f t="shared" si="11"/>
        <v>2186.1</v>
      </c>
      <c r="F74" s="5"/>
      <c r="G74" s="5"/>
      <c r="H74" s="5"/>
      <c r="I74" s="5"/>
      <c r="J74" s="5"/>
      <c r="K74" s="5"/>
      <c r="L74" s="5">
        <v>21</v>
      </c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104"/>
      <c r="AA74" s="5"/>
      <c r="AB74" s="5"/>
      <c r="AC74" s="5"/>
      <c r="AD74">
        <f t="shared" si="8"/>
        <v>21</v>
      </c>
      <c r="AE74" s="68">
        <f t="shared" si="9"/>
        <v>2186.1</v>
      </c>
      <c r="AF74" s="63" t="s">
        <v>44</v>
      </c>
      <c r="AG74" s="162">
        <v>104.1</v>
      </c>
      <c r="AH74" s="5">
        <f t="shared" si="10"/>
        <v>0</v>
      </c>
      <c r="AI74" s="135">
        <f t="shared" si="12"/>
        <v>0</v>
      </c>
      <c r="AJ74" s="163"/>
    </row>
    <row r="75" spans="1:36">
      <c r="A75" s="9"/>
      <c r="B75" s="8" t="s">
        <v>341</v>
      </c>
      <c r="C75" s="8">
        <v>17.21</v>
      </c>
      <c r="D75" s="6">
        <v>120</v>
      </c>
      <c r="E75" s="5">
        <f t="shared" si="11"/>
        <v>2065.2000000000003</v>
      </c>
      <c r="F75" s="5"/>
      <c r="G75" s="5"/>
      <c r="H75" s="5"/>
      <c r="I75" s="5"/>
      <c r="J75" s="5"/>
      <c r="K75" s="5">
        <v>120</v>
      </c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104"/>
      <c r="AA75" s="5"/>
      <c r="AB75" s="5"/>
      <c r="AC75" s="5"/>
      <c r="AD75">
        <f t="shared" si="8"/>
        <v>120</v>
      </c>
      <c r="AE75" s="68">
        <f t="shared" si="9"/>
        <v>2065.2000000000003</v>
      </c>
      <c r="AF75" s="63" t="s">
        <v>342</v>
      </c>
      <c r="AG75" s="162">
        <v>17.21</v>
      </c>
      <c r="AH75" s="5">
        <f t="shared" si="10"/>
        <v>0</v>
      </c>
      <c r="AI75" s="135">
        <f t="shared" si="12"/>
        <v>0</v>
      </c>
      <c r="AJ75" s="163"/>
    </row>
    <row r="76" spans="1:36">
      <c r="A76" s="9"/>
      <c r="B76" s="8" t="s">
        <v>342</v>
      </c>
      <c r="C76" s="8">
        <v>17.21</v>
      </c>
      <c r="D76" s="6">
        <v>96</v>
      </c>
      <c r="E76" s="5">
        <f t="shared" si="11"/>
        <v>1652.16</v>
      </c>
      <c r="F76" s="5"/>
      <c r="G76" s="5"/>
      <c r="H76" s="5"/>
      <c r="I76" s="5"/>
      <c r="J76" s="5"/>
      <c r="K76" s="5">
        <v>96</v>
      </c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104"/>
      <c r="AA76" s="5"/>
      <c r="AB76" s="5"/>
      <c r="AC76" s="5"/>
      <c r="AD76">
        <f t="shared" si="8"/>
        <v>96</v>
      </c>
      <c r="AE76" s="68">
        <f t="shared" si="9"/>
        <v>1652.16</v>
      </c>
      <c r="AF76" s="63" t="s">
        <v>342</v>
      </c>
      <c r="AG76" s="162">
        <v>17.21</v>
      </c>
      <c r="AH76" s="5">
        <f t="shared" si="10"/>
        <v>0</v>
      </c>
      <c r="AI76" s="135">
        <f t="shared" si="12"/>
        <v>0</v>
      </c>
      <c r="AJ76" s="163"/>
    </row>
    <row r="77" spans="1:36">
      <c r="A77" s="9"/>
      <c r="B77" s="8" t="s">
        <v>106</v>
      </c>
      <c r="C77" s="8">
        <v>135</v>
      </c>
      <c r="D77" s="6">
        <v>40</v>
      </c>
      <c r="E77" s="5">
        <f t="shared" si="11"/>
        <v>5400</v>
      </c>
      <c r="F77" s="5"/>
      <c r="G77" s="5"/>
      <c r="H77" s="5"/>
      <c r="I77" s="5"/>
      <c r="J77" s="6"/>
      <c r="K77" s="5"/>
      <c r="L77" s="5"/>
      <c r="M77" s="5">
        <v>40</v>
      </c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104"/>
      <c r="AA77" s="5"/>
      <c r="AB77" s="5"/>
      <c r="AC77" s="5"/>
      <c r="AD77">
        <f t="shared" si="8"/>
        <v>40</v>
      </c>
      <c r="AE77" s="68">
        <f t="shared" si="9"/>
        <v>5400</v>
      </c>
      <c r="AF77" s="63" t="s">
        <v>106</v>
      </c>
      <c r="AG77" s="162">
        <v>135</v>
      </c>
      <c r="AH77" s="5">
        <f t="shared" si="10"/>
        <v>0</v>
      </c>
      <c r="AI77" s="135">
        <f t="shared" si="12"/>
        <v>0</v>
      </c>
      <c r="AJ77" s="163"/>
    </row>
    <row r="78" spans="1:36">
      <c r="A78" s="9"/>
      <c r="B78" s="8" t="s">
        <v>61</v>
      </c>
      <c r="C78" s="8">
        <v>182</v>
      </c>
      <c r="D78" s="6">
        <v>63</v>
      </c>
      <c r="E78" s="5">
        <f t="shared" si="11"/>
        <v>11466</v>
      </c>
      <c r="F78" s="5"/>
      <c r="G78" s="5"/>
      <c r="H78" s="5"/>
      <c r="I78" s="5"/>
      <c r="J78" s="6"/>
      <c r="K78" s="5"/>
      <c r="L78" s="5">
        <v>63</v>
      </c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104"/>
      <c r="AA78" s="5"/>
      <c r="AB78" s="5"/>
      <c r="AC78" s="5"/>
      <c r="AD78">
        <f t="shared" si="8"/>
        <v>63</v>
      </c>
      <c r="AE78" s="68">
        <f t="shared" si="9"/>
        <v>11466</v>
      </c>
      <c r="AF78" s="63" t="s">
        <v>61</v>
      </c>
      <c r="AG78" s="162">
        <v>182</v>
      </c>
      <c r="AH78" s="5">
        <f t="shared" si="10"/>
        <v>0</v>
      </c>
      <c r="AI78" s="135">
        <f t="shared" si="12"/>
        <v>0</v>
      </c>
      <c r="AJ78" s="163"/>
    </row>
    <row r="79" spans="1:36">
      <c r="A79" s="9"/>
      <c r="B79" s="8" t="s">
        <v>213</v>
      </c>
      <c r="C79" s="8">
        <v>252</v>
      </c>
      <c r="D79" s="6">
        <v>49.4</v>
      </c>
      <c r="E79" s="5">
        <f t="shared" si="11"/>
        <v>12448.8</v>
      </c>
      <c r="F79" s="5"/>
      <c r="G79" s="5"/>
      <c r="H79" s="5"/>
      <c r="I79" s="5"/>
      <c r="J79" s="6"/>
      <c r="K79" s="5"/>
      <c r="L79" s="5"/>
      <c r="M79" s="5"/>
      <c r="N79" s="5"/>
      <c r="O79" s="5"/>
      <c r="P79" s="5">
        <v>49.4</v>
      </c>
      <c r="Q79" s="5"/>
      <c r="R79" s="5"/>
      <c r="S79" s="5"/>
      <c r="T79" s="5"/>
      <c r="U79" s="5"/>
      <c r="V79" s="5"/>
      <c r="W79" s="5"/>
      <c r="X79" s="5"/>
      <c r="Y79" s="5"/>
      <c r="Z79" s="104"/>
      <c r="AA79" s="5"/>
      <c r="AB79" s="5"/>
      <c r="AC79" s="5"/>
      <c r="AD79">
        <f t="shared" si="8"/>
        <v>49.4</v>
      </c>
      <c r="AE79" s="68">
        <f t="shared" si="9"/>
        <v>12448.8</v>
      </c>
      <c r="AF79" s="63" t="s">
        <v>213</v>
      </c>
      <c r="AG79" s="162">
        <v>252</v>
      </c>
      <c r="AH79" s="5">
        <f t="shared" si="10"/>
        <v>0</v>
      </c>
      <c r="AI79" s="135">
        <f t="shared" si="12"/>
        <v>0</v>
      </c>
      <c r="AJ79" s="163"/>
    </row>
    <row r="80" spans="1:36">
      <c r="A80" s="9"/>
      <c r="B80" s="8" t="s">
        <v>97</v>
      </c>
      <c r="C80" s="8">
        <v>154</v>
      </c>
      <c r="D80" s="6">
        <v>40.4</v>
      </c>
      <c r="E80" s="5">
        <f t="shared" si="11"/>
        <v>6221.5999999999995</v>
      </c>
      <c r="F80" s="5"/>
      <c r="G80" s="5"/>
      <c r="H80" s="5"/>
      <c r="I80" s="5"/>
      <c r="J80" s="6"/>
      <c r="K80" s="5"/>
      <c r="L80" s="5">
        <v>40.4</v>
      </c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104"/>
      <c r="AA80" s="5"/>
      <c r="AB80" s="5"/>
      <c r="AC80" s="5"/>
      <c r="AD80">
        <f t="shared" si="8"/>
        <v>40.4</v>
      </c>
      <c r="AE80" s="68">
        <f t="shared" si="9"/>
        <v>6221.5999999999995</v>
      </c>
      <c r="AF80" s="63" t="s">
        <v>97</v>
      </c>
      <c r="AG80" s="162">
        <v>154</v>
      </c>
      <c r="AH80" s="5">
        <f t="shared" si="10"/>
        <v>0</v>
      </c>
      <c r="AI80" s="135">
        <f t="shared" si="12"/>
        <v>0</v>
      </c>
      <c r="AJ80" s="163"/>
    </row>
    <row r="81" spans="1:36">
      <c r="A81" s="9"/>
      <c r="B81" s="8" t="s">
        <v>188</v>
      </c>
      <c r="C81" s="8">
        <v>210</v>
      </c>
      <c r="D81" s="6">
        <v>1.4</v>
      </c>
      <c r="E81" s="5">
        <f t="shared" si="11"/>
        <v>294</v>
      </c>
      <c r="F81" s="5"/>
      <c r="G81" s="5"/>
      <c r="H81" s="5"/>
      <c r="I81" s="5"/>
      <c r="J81" s="6"/>
      <c r="K81" s="5"/>
      <c r="L81" s="5"/>
      <c r="M81" s="5">
        <v>0.9</v>
      </c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104"/>
      <c r="AA81" s="5"/>
      <c r="AB81" s="5"/>
      <c r="AC81" s="5"/>
      <c r="AD81">
        <f t="shared" si="8"/>
        <v>0.9</v>
      </c>
      <c r="AE81" s="68">
        <f t="shared" si="9"/>
        <v>189</v>
      </c>
      <c r="AF81" s="63" t="s">
        <v>188</v>
      </c>
      <c r="AG81" s="162">
        <v>210</v>
      </c>
      <c r="AH81" s="5">
        <f t="shared" si="10"/>
        <v>0.49999999999999989</v>
      </c>
      <c r="AI81" s="135">
        <f t="shared" si="12"/>
        <v>104.99999999999997</v>
      </c>
      <c r="AJ81" s="163"/>
    </row>
    <row r="82" spans="1:36">
      <c r="A82" s="9"/>
      <c r="B82" s="8" t="s">
        <v>113</v>
      </c>
      <c r="C82" s="8">
        <v>196</v>
      </c>
      <c r="D82" s="6">
        <v>10</v>
      </c>
      <c r="E82" s="5">
        <f t="shared" si="11"/>
        <v>1960</v>
      </c>
      <c r="F82" s="5"/>
      <c r="G82" s="5"/>
      <c r="H82" s="5"/>
      <c r="I82" s="5"/>
      <c r="J82" s="6"/>
      <c r="K82" s="5"/>
      <c r="L82" s="5">
        <v>4.2</v>
      </c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104"/>
      <c r="AA82" s="5"/>
      <c r="AB82" s="5"/>
      <c r="AC82" s="5"/>
      <c r="AD82">
        <f t="shared" si="8"/>
        <v>4.2</v>
      </c>
      <c r="AE82" s="68">
        <f t="shared" si="9"/>
        <v>823.2</v>
      </c>
      <c r="AF82" s="63" t="s">
        <v>113</v>
      </c>
      <c r="AG82" s="162">
        <v>196</v>
      </c>
      <c r="AH82" s="5">
        <f t="shared" si="10"/>
        <v>5.8</v>
      </c>
      <c r="AI82" s="135">
        <f t="shared" si="12"/>
        <v>1136.8</v>
      </c>
      <c r="AJ82" s="163"/>
    </row>
    <row r="83" spans="1:36">
      <c r="A83" s="9"/>
      <c r="B83" s="8" t="s">
        <v>206</v>
      </c>
      <c r="C83" s="8">
        <v>378</v>
      </c>
      <c r="D83" s="6">
        <v>27.5</v>
      </c>
      <c r="E83" s="5">
        <f t="shared" si="11"/>
        <v>10395</v>
      </c>
      <c r="F83" s="5"/>
      <c r="G83" s="5"/>
      <c r="H83" s="5"/>
      <c r="I83" s="5"/>
      <c r="J83" s="6"/>
      <c r="K83" s="5"/>
      <c r="L83" s="5"/>
      <c r="M83" s="5"/>
      <c r="N83" s="5">
        <v>27.5</v>
      </c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104"/>
      <c r="AA83" s="5"/>
      <c r="AB83" s="5"/>
      <c r="AC83" s="5"/>
      <c r="AD83">
        <f t="shared" si="8"/>
        <v>27.5</v>
      </c>
      <c r="AE83" s="68">
        <f t="shared" si="9"/>
        <v>10395</v>
      </c>
      <c r="AF83" s="63" t="s">
        <v>206</v>
      </c>
      <c r="AG83" s="162">
        <v>378</v>
      </c>
      <c r="AH83" s="5">
        <f t="shared" si="10"/>
        <v>0</v>
      </c>
      <c r="AI83" s="135">
        <f t="shared" si="12"/>
        <v>0</v>
      </c>
      <c r="AJ83" s="163"/>
    </row>
    <row r="84" spans="1:36">
      <c r="A84" s="9"/>
      <c r="B84" s="8" t="s">
        <v>343</v>
      </c>
      <c r="C84" s="8">
        <v>39</v>
      </c>
      <c r="D84" s="6">
        <v>200</v>
      </c>
      <c r="E84" s="5">
        <f t="shared" si="11"/>
        <v>7800</v>
      </c>
      <c r="F84" s="5"/>
      <c r="G84" s="5"/>
      <c r="H84" s="5"/>
      <c r="I84" s="5"/>
      <c r="J84" s="6"/>
      <c r="K84" s="5"/>
      <c r="L84" s="5">
        <v>200</v>
      </c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104"/>
      <c r="AA84" s="5"/>
      <c r="AB84" s="5"/>
      <c r="AC84" s="5"/>
      <c r="AD84">
        <f t="shared" si="8"/>
        <v>200</v>
      </c>
      <c r="AE84" s="68">
        <f t="shared" si="9"/>
        <v>7800</v>
      </c>
      <c r="AF84" s="63" t="s">
        <v>343</v>
      </c>
      <c r="AG84" s="162">
        <v>39</v>
      </c>
      <c r="AH84" s="5">
        <f t="shared" si="10"/>
        <v>0</v>
      </c>
      <c r="AI84" s="135">
        <f t="shared" si="12"/>
        <v>0</v>
      </c>
      <c r="AJ84" s="163"/>
    </row>
    <row r="85" spans="1:36">
      <c r="A85" s="9"/>
      <c r="B85" s="8" t="s">
        <v>344</v>
      </c>
      <c r="C85" s="8">
        <v>432</v>
      </c>
      <c r="D85" s="6">
        <v>22.5</v>
      </c>
      <c r="E85" s="5">
        <f t="shared" si="11"/>
        <v>9720</v>
      </c>
      <c r="F85" s="5"/>
      <c r="G85" s="5"/>
      <c r="H85" s="5"/>
      <c r="I85" s="5"/>
      <c r="J85" s="6"/>
      <c r="K85" s="5"/>
      <c r="L85" s="5"/>
      <c r="M85" s="5"/>
      <c r="N85" s="5"/>
      <c r="O85" s="5">
        <v>22.5</v>
      </c>
      <c r="P85" s="5"/>
      <c r="Q85" s="5"/>
      <c r="R85" s="5"/>
      <c r="S85" s="5"/>
      <c r="T85" s="5"/>
      <c r="U85" s="5"/>
      <c r="V85" s="5"/>
      <c r="W85" s="5"/>
      <c r="X85" s="5"/>
      <c r="Y85" s="5"/>
      <c r="Z85" s="104"/>
      <c r="AA85" s="5"/>
      <c r="AB85" s="5"/>
      <c r="AC85" s="5"/>
      <c r="AD85">
        <f t="shared" si="8"/>
        <v>22.5</v>
      </c>
      <c r="AE85" s="68">
        <f t="shared" si="9"/>
        <v>9720</v>
      </c>
      <c r="AF85" s="63" t="s">
        <v>344</v>
      </c>
      <c r="AG85" s="162">
        <v>432</v>
      </c>
      <c r="AH85" s="5">
        <f t="shared" si="10"/>
        <v>0</v>
      </c>
      <c r="AI85" s="135">
        <f t="shared" si="12"/>
        <v>0</v>
      </c>
      <c r="AJ85" s="163"/>
    </row>
    <row r="86" spans="1:36">
      <c r="A86" s="9"/>
      <c r="B86" s="8" t="s">
        <v>179</v>
      </c>
      <c r="C86" s="8">
        <v>120</v>
      </c>
      <c r="D86" s="6">
        <v>15</v>
      </c>
      <c r="E86" s="5">
        <f t="shared" si="11"/>
        <v>1800</v>
      </c>
      <c r="F86" s="5"/>
      <c r="G86" s="5"/>
      <c r="H86" s="5"/>
      <c r="I86" s="5"/>
      <c r="J86" s="6"/>
      <c r="K86" s="5"/>
      <c r="L86" s="5"/>
      <c r="M86" s="5"/>
      <c r="N86" s="5">
        <v>15</v>
      </c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104"/>
      <c r="AA86" s="5"/>
      <c r="AB86" s="5"/>
      <c r="AC86" s="5"/>
      <c r="AD86">
        <f t="shared" si="8"/>
        <v>15</v>
      </c>
      <c r="AE86" s="68">
        <f t="shared" si="9"/>
        <v>1800</v>
      </c>
      <c r="AF86" s="63" t="s">
        <v>179</v>
      </c>
      <c r="AG86" s="162">
        <v>120</v>
      </c>
      <c r="AH86" s="5">
        <f t="shared" si="10"/>
        <v>0</v>
      </c>
      <c r="AI86" s="135">
        <f t="shared" si="12"/>
        <v>0</v>
      </c>
      <c r="AJ86" s="163"/>
    </row>
    <row r="87" spans="1:36">
      <c r="A87" s="9"/>
      <c r="B87" s="8" t="s">
        <v>345</v>
      </c>
      <c r="C87" s="8">
        <v>20</v>
      </c>
      <c r="D87" s="6">
        <v>104</v>
      </c>
      <c r="E87" s="5">
        <f t="shared" si="11"/>
        <v>2080</v>
      </c>
      <c r="F87" s="5"/>
      <c r="G87" s="5"/>
      <c r="H87" s="5"/>
      <c r="I87" s="5"/>
      <c r="J87" s="6"/>
      <c r="K87" s="5"/>
      <c r="L87" s="5"/>
      <c r="M87" s="5">
        <v>104</v>
      </c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104"/>
      <c r="AA87" s="5"/>
      <c r="AB87" s="5"/>
      <c r="AC87" s="5"/>
      <c r="AD87">
        <f t="shared" si="8"/>
        <v>104</v>
      </c>
      <c r="AE87" s="68">
        <f t="shared" si="9"/>
        <v>2080</v>
      </c>
      <c r="AF87" s="63" t="s">
        <v>346</v>
      </c>
      <c r="AG87" s="162">
        <v>20</v>
      </c>
      <c r="AH87" s="5">
        <f t="shared" si="10"/>
        <v>0</v>
      </c>
      <c r="AI87" s="135">
        <f t="shared" si="12"/>
        <v>0</v>
      </c>
      <c r="AJ87" s="163"/>
    </row>
    <row r="88" spans="1:36">
      <c r="A88" s="9"/>
      <c r="B88" s="8" t="s">
        <v>345</v>
      </c>
      <c r="C88" s="8">
        <v>21</v>
      </c>
      <c r="D88" s="6">
        <v>110</v>
      </c>
      <c r="E88" s="5">
        <f t="shared" si="11"/>
        <v>2310</v>
      </c>
      <c r="F88" s="5"/>
      <c r="G88" s="5"/>
      <c r="H88" s="5"/>
      <c r="I88" s="5"/>
      <c r="J88" s="6"/>
      <c r="K88" s="5"/>
      <c r="L88" s="5"/>
      <c r="M88" s="5">
        <v>110</v>
      </c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104"/>
      <c r="AA88" s="5"/>
      <c r="AB88" s="5"/>
      <c r="AC88" s="5"/>
      <c r="AD88">
        <f t="shared" si="8"/>
        <v>110</v>
      </c>
      <c r="AE88" s="68">
        <f t="shared" si="9"/>
        <v>2310</v>
      </c>
      <c r="AF88" s="63" t="s">
        <v>347</v>
      </c>
      <c r="AG88" s="162">
        <v>21</v>
      </c>
      <c r="AH88" s="5">
        <f t="shared" si="10"/>
        <v>0</v>
      </c>
      <c r="AI88" s="135">
        <f t="shared" si="12"/>
        <v>0</v>
      </c>
      <c r="AJ88" s="163"/>
    </row>
    <row r="89" spans="1:36">
      <c r="A89" s="9"/>
      <c r="B89" s="8" t="s">
        <v>345</v>
      </c>
      <c r="C89" s="8">
        <v>26</v>
      </c>
      <c r="D89" s="6">
        <v>214</v>
      </c>
      <c r="E89" s="5">
        <f t="shared" si="11"/>
        <v>5564</v>
      </c>
      <c r="F89" s="5"/>
      <c r="G89" s="5"/>
      <c r="H89" s="5"/>
      <c r="I89" s="5"/>
      <c r="J89" s="6"/>
      <c r="K89" s="5"/>
      <c r="L89" s="5"/>
      <c r="M89" s="5"/>
      <c r="N89" s="5"/>
      <c r="O89" s="5"/>
      <c r="P89" s="5"/>
      <c r="Q89" s="5"/>
      <c r="R89" s="5"/>
      <c r="S89" s="5"/>
      <c r="T89" s="5">
        <v>67</v>
      </c>
      <c r="U89" s="5"/>
      <c r="V89" s="5"/>
      <c r="W89" s="5"/>
      <c r="X89" s="5"/>
      <c r="Y89" s="5"/>
      <c r="Z89" s="104"/>
      <c r="AA89" s="5"/>
      <c r="AB89" s="5"/>
      <c r="AC89" s="5"/>
      <c r="AD89">
        <f t="shared" si="8"/>
        <v>67</v>
      </c>
      <c r="AE89" s="68">
        <f t="shared" si="9"/>
        <v>1742</v>
      </c>
      <c r="AF89" s="63" t="s">
        <v>348</v>
      </c>
      <c r="AG89" s="162">
        <v>26</v>
      </c>
      <c r="AH89" s="5">
        <f t="shared" si="10"/>
        <v>147</v>
      </c>
      <c r="AI89" s="135">
        <f t="shared" si="12"/>
        <v>3822</v>
      </c>
      <c r="AJ89" s="163"/>
    </row>
    <row r="90" spans="1:36">
      <c r="A90" s="9"/>
      <c r="B90" s="8" t="s">
        <v>118</v>
      </c>
      <c r="C90" s="8">
        <v>52</v>
      </c>
      <c r="D90" s="6">
        <v>214</v>
      </c>
      <c r="E90" s="5">
        <f t="shared" si="11"/>
        <v>11128</v>
      </c>
      <c r="F90" s="5"/>
      <c r="G90" s="5"/>
      <c r="H90" s="5"/>
      <c r="I90" s="5"/>
      <c r="J90" s="6"/>
      <c r="K90" s="5"/>
      <c r="L90" s="5"/>
      <c r="M90" s="5"/>
      <c r="N90" s="5"/>
      <c r="O90" s="5">
        <v>214</v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104"/>
      <c r="AA90" s="5"/>
      <c r="AB90" s="5"/>
      <c r="AC90" s="5"/>
      <c r="AD90">
        <f t="shared" si="8"/>
        <v>214</v>
      </c>
      <c r="AE90" s="68">
        <f t="shared" si="9"/>
        <v>11128</v>
      </c>
      <c r="AF90" s="63" t="s">
        <v>118</v>
      </c>
      <c r="AG90" s="162">
        <v>52</v>
      </c>
      <c r="AH90" s="5">
        <f t="shared" si="10"/>
        <v>0</v>
      </c>
      <c r="AI90" s="135">
        <f t="shared" si="12"/>
        <v>0</v>
      </c>
      <c r="AJ90" s="163"/>
    </row>
    <row r="91" spans="1:36">
      <c r="A91" s="9"/>
      <c r="B91" s="8" t="s">
        <v>54</v>
      </c>
      <c r="C91" s="8">
        <v>23.8</v>
      </c>
      <c r="D91" s="6">
        <v>216</v>
      </c>
      <c r="E91" s="5">
        <f t="shared" si="11"/>
        <v>5140.8</v>
      </c>
      <c r="F91" s="5"/>
      <c r="G91" s="5"/>
      <c r="H91" s="5"/>
      <c r="I91" s="5"/>
      <c r="J91" s="6"/>
      <c r="K91" s="5"/>
      <c r="L91" s="5"/>
      <c r="M91" s="5"/>
      <c r="N91" s="5"/>
      <c r="O91" s="5"/>
      <c r="P91" s="5"/>
      <c r="Q91" s="5"/>
      <c r="R91" s="5"/>
      <c r="S91" s="5">
        <v>81</v>
      </c>
      <c r="T91" s="5"/>
      <c r="U91" s="5"/>
      <c r="V91" s="5"/>
      <c r="W91" s="5"/>
      <c r="X91" s="5"/>
      <c r="Y91" s="5"/>
      <c r="Z91" s="104"/>
      <c r="AA91" s="5"/>
      <c r="AB91" s="5"/>
      <c r="AC91" s="5"/>
      <c r="AD91">
        <f t="shared" si="8"/>
        <v>81</v>
      </c>
      <c r="AE91" s="68">
        <f t="shared" si="9"/>
        <v>1927.8</v>
      </c>
      <c r="AF91" s="63" t="s">
        <v>54</v>
      </c>
      <c r="AG91" s="162">
        <v>23.8</v>
      </c>
      <c r="AH91" s="5">
        <f t="shared" si="10"/>
        <v>135</v>
      </c>
      <c r="AI91" s="135">
        <f t="shared" si="12"/>
        <v>3213</v>
      </c>
      <c r="AJ91" s="163"/>
    </row>
    <row r="92" spans="1:36">
      <c r="A92" s="9"/>
      <c r="B92" s="8" t="s">
        <v>339</v>
      </c>
      <c r="C92" s="8">
        <v>24.5</v>
      </c>
      <c r="D92" s="6">
        <v>212</v>
      </c>
      <c r="E92" s="5">
        <f t="shared" si="11"/>
        <v>5194</v>
      </c>
      <c r="F92" s="5"/>
      <c r="G92" s="5"/>
      <c r="H92" s="5"/>
      <c r="I92" s="5"/>
      <c r="J92" s="6"/>
      <c r="K92" s="5"/>
      <c r="L92" s="5"/>
      <c r="M92" s="5">
        <v>212</v>
      </c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104"/>
      <c r="AA92" s="5"/>
      <c r="AB92" s="5"/>
      <c r="AC92" s="5"/>
      <c r="AD92">
        <f t="shared" si="8"/>
        <v>212</v>
      </c>
      <c r="AE92" s="68">
        <f t="shared" si="9"/>
        <v>5194</v>
      </c>
      <c r="AF92" s="63" t="s">
        <v>339</v>
      </c>
      <c r="AG92" s="162">
        <v>24.5</v>
      </c>
      <c r="AH92" s="5">
        <f t="shared" si="10"/>
        <v>0</v>
      </c>
      <c r="AI92" s="135">
        <f t="shared" si="12"/>
        <v>0</v>
      </c>
      <c r="AJ92" s="163"/>
    </row>
    <row r="93" spans="1:36">
      <c r="A93" s="9"/>
      <c r="B93" s="8" t="s">
        <v>349</v>
      </c>
      <c r="C93" s="8">
        <v>404</v>
      </c>
      <c r="D93" s="6">
        <v>40.4</v>
      </c>
      <c r="E93" s="5">
        <f t="shared" si="11"/>
        <v>16321.599999999999</v>
      </c>
      <c r="F93" s="5"/>
      <c r="G93" s="5"/>
      <c r="H93" s="5"/>
      <c r="I93" s="5"/>
      <c r="J93" s="6"/>
      <c r="K93" s="5"/>
      <c r="L93" s="5">
        <v>21.5</v>
      </c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104"/>
      <c r="AA93" s="5"/>
      <c r="AB93" s="5"/>
      <c r="AC93" s="5"/>
      <c r="AD93">
        <f t="shared" si="8"/>
        <v>21.5</v>
      </c>
      <c r="AE93" s="68">
        <f t="shared" si="9"/>
        <v>8686</v>
      </c>
      <c r="AF93" s="63" t="s">
        <v>349</v>
      </c>
      <c r="AG93" s="162">
        <v>404</v>
      </c>
      <c r="AH93" s="5">
        <f t="shared" si="10"/>
        <v>18.899999999999999</v>
      </c>
      <c r="AI93" s="135">
        <f t="shared" si="12"/>
        <v>7635.5999999999995</v>
      </c>
      <c r="AJ93" s="163"/>
    </row>
    <row r="94" spans="1:36">
      <c r="A94" s="9"/>
      <c r="B94" s="8" t="s">
        <v>350</v>
      </c>
      <c r="C94" s="8">
        <v>253</v>
      </c>
      <c r="D94" s="6">
        <v>52.125</v>
      </c>
      <c r="E94" s="5">
        <f t="shared" si="11"/>
        <v>13187.625</v>
      </c>
      <c r="F94" s="5"/>
      <c r="G94" s="5"/>
      <c r="H94" s="5"/>
      <c r="I94" s="5"/>
      <c r="J94" s="6"/>
      <c r="K94" s="5"/>
      <c r="L94" s="5"/>
      <c r="M94" s="5">
        <v>28.625</v>
      </c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104"/>
      <c r="AA94" s="5"/>
      <c r="AB94" s="5"/>
      <c r="AC94" s="5"/>
      <c r="AD94">
        <f t="shared" si="8"/>
        <v>28.625</v>
      </c>
      <c r="AE94" s="68">
        <f t="shared" si="9"/>
        <v>7242.125</v>
      </c>
      <c r="AF94" s="63" t="s">
        <v>350</v>
      </c>
      <c r="AG94" s="162">
        <v>253</v>
      </c>
      <c r="AH94" s="5">
        <f t="shared" si="10"/>
        <v>23.5</v>
      </c>
      <c r="AI94" s="135">
        <f t="shared" si="12"/>
        <v>5945.5</v>
      </c>
      <c r="AJ94" s="163"/>
    </row>
    <row r="95" spans="1:36">
      <c r="A95" s="9"/>
      <c r="B95" s="8" t="s">
        <v>137</v>
      </c>
      <c r="C95" s="8">
        <v>105</v>
      </c>
      <c r="D95" s="6">
        <v>18</v>
      </c>
      <c r="E95" s="5">
        <f t="shared" si="11"/>
        <v>1890</v>
      </c>
      <c r="F95" s="5"/>
      <c r="G95" s="5"/>
      <c r="H95" s="5"/>
      <c r="I95" s="5"/>
      <c r="J95" s="6"/>
      <c r="K95" s="5"/>
      <c r="L95" s="5"/>
      <c r="M95" s="5">
        <v>18</v>
      </c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104"/>
      <c r="AA95" s="5"/>
      <c r="AB95" s="5"/>
      <c r="AC95" s="5"/>
      <c r="AD95">
        <f t="shared" si="8"/>
        <v>18</v>
      </c>
      <c r="AE95" s="68">
        <f t="shared" si="9"/>
        <v>1890</v>
      </c>
      <c r="AF95" s="63" t="s">
        <v>137</v>
      </c>
      <c r="AG95" s="162">
        <v>105</v>
      </c>
      <c r="AH95" s="5">
        <f t="shared" si="10"/>
        <v>0</v>
      </c>
      <c r="AI95" s="135">
        <f t="shared" si="12"/>
        <v>0</v>
      </c>
      <c r="AJ95" s="163"/>
    </row>
    <row r="96" spans="1:36">
      <c r="A96" s="9"/>
      <c r="B96" s="8" t="s">
        <v>136</v>
      </c>
      <c r="C96" s="8">
        <v>120</v>
      </c>
      <c r="D96" s="6">
        <v>45</v>
      </c>
      <c r="E96" s="5">
        <f t="shared" si="11"/>
        <v>5400</v>
      </c>
      <c r="F96" s="5"/>
      <c r="G96" s="5"/>
      <c r="H96" s="5"/>
      <c r="I96" s="5"/>
      <c r="J96" s="6"/>
      <c r="K96" s="5"/>
      <c r="L96" s="5"/>
      <c r="M96" s="5">
        <v>45</v>
      </c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104"/>
      <c r="AA96" s="5"/>
      <c r="AB96" s="5"/>
      <c r="AC96" s="5"/>
      <c r="AD96">
        <f t="shared" si="8"/>
        <v>45</v>
      </c>
      <c r="AE96" s="68">
        <f t="shared" si="9"/>
        <v>5400</v>
      </c>
      <c r="AF96" s="63" t="s">
        <v>136</v>
      </c>
      <c r="AG96" s="162">
        <v>120</v>
      </c>
      <c r="AH96" s="5">
        <f t="shared" si="10"/>
        <v>0</v>
      </c>
      <c r="AI96" s="135">
        <f t="shared" si="12"/>
        <v>0</v>
      </c>
      <c r="AJ96" s="163"/>
    </row>
    <row r="97" spans="1:36">
      <c r="A97" s="9"/>
      <c r="B97" s="8" t="s">
        <v>145</v>
      </c>
      <c r="C97" s="8">
        <v>618</v>
      </c>
      <c r="D97" s="6">
        <v>15</v>
      </c>
      <c r="E97" s="5">
        <f t="shared" si="11"/>
        <v>9270</v>
      </c>
      <c r="F97" s="5"/>
      <c r="G97" s="5"/>
      <c r="H97" s="5"/>
      <c r="I97" s="5"/>
      <c r="J97" s="6"/>
      <c r="K97" s="5"/>
      <c r="L97" s="5">
        <v>1.77</v>
      </c>
      <c r="M97" s="5"/>
      <c r="N97" s="5"/>
      <c r="O97" s="5"/>
      <c r="P97" s="5">
        <v>2.14</v>
      </c>
      <c r="Q97" s="5">
        <v>2.14</v>
      </c>
      <c r="R97" s="5"/>
      <c r="S97" s="5"/>
      <c r="T97" s="5">
        <v>2.14</v>
      </c>
      <c r="U97" s="5">
        <v>2.14</v>
      </c>
      <c r="V97" s="5"/>
      <c r="W97" s="5"/>
      <c r="X97" s="5"/>
      <c r="Y97" s="5"/>
      <c r="Z97" s="104"/>
      <c r="AA97" s="5"/>
      <c r="AB97" s="5"/>
      <c r="AC97" s="5"/>
      <c r="AD97">
        <f t="shared" si="8"/>
        <v>10.330000000000002</v>
      </c>
      <c r="AE97" s="68">
        <f t="shared" si="9"/>
        <v>6383.9400000000014</v>
      </c>
      <c r="AF97" s="63" t="s">
        <v>145</v>
      </c>
      <c r="AG97" s="162">
        <v>618</v>
      </c>
      <c r="AH97" s="5">
        <f t="shared" si="10"/>
        <v>4.6699999999999982</v>
      </c>
      <c r="AI97" s="135">
        <f t="shared" si="12"/>
        <v>2886.059999999999</v>
      </c>
      <c r="AJ97" s="163"/>
    </row>
    <row r="98" spans="1:36">
      <c r="A98" s="9"/>
      <c r="B98" s="8" t="s">
        <v>37</v>
      </c>
      <c r="C98" s="8">
        <v>80</v>
      </c>
      <c r="D98" s="6">
        <v>20.399999999999999</v>
      </c>
      <c r="E98" s="5">
        <f t="shared" si="11"/>
        <v>1632</v>
      </c>
      <c r="F98" s="5"/>
      <c r="G98" s="5"/>
      <c r="H98" s="5"/>
      <c r="I98" s="5"/>
      <c r="J98" s="6"/>
      <c r="K98" s="5"/>
      <c r="L98" s="5"/>
      <c r="M98" s="5">
        <v>1.81</v>
      </c>
      <c r="N98" s="5">
        <v>2.1</v>
      </c>
      <c r="O98" s="5">
        <v>2.1</v>
      </c>
      <c r="P98" s="5">
        <v>3.1</v>
      </c>
      <c r="Q98" s="5">
        <v>2.1</v>
      </c>
      <c r="R98" s="5">
        <v>2.1</v>
      </c>
      <c r="S98" s="5"/>
      <c r="T98" s="5">
        <v>0.06</v>
      </c>
      <c r="U98" s="5"/>
      <c r="V98" s="5"/>
      <c r="W98" s="5"/>
      <c r="X98" s="5"/>
      <c r="Y98" s="5"/>
      <c r="Z98" s="104"/>
      <c r="AA98" s="5"/>
      <c r="AB98" s="5"/>
      <c r="AC98" s="5"/>
      <c r="AD98">
        <f t="shared" si="8"/>
        <v>13.37</v>
      </c>
      <c r="AE98" s="68">
        <f t="shared" si="9"/>
        <v>1069.5999999999999</v>
      </c>
      <c r="AF98" s="63" t="s">
        <v>37</v>
      </c>
      <c r="AG98" s="162">
        <v>80</v>
      </c>
      <c r="AH98" s="5">
        <f t="shared" si="10"/>
        <v>7.0299999999999994</v>
      </c>
      <c r="AI98" s="135">
        <f t="shared" si="12"/>
        <v>562.4</v>
      </c>
      <c r="AJ98" s="163"/>
    </row>
    <row r="99" spans="1:36">
      <c r="A99" s="9"/>
      <c r="B99" s="8" t="s">
        <v>58</v>
      </c>
      <c r="C99" s="8">
        <v>27</v>
      </c>
      <c r="D99" s="6">
        <v>31</v>
      </c>
      <c r="E99" s="5">
        <f t="shared" si="11"/>
        <v>837</v>
      </c>
      <c r="F99" s="5"/>
      <c r="G99" s="5"/>
      <c r="H99" s="5"/>
      <c r="I99" s="5"/>
      <c r="J99" s="6"/>
      <c r="K99" s="5"/>
      <c r="L99" s="5"/>
      <c r="M99" s="5"/>
      <c r="N99" s="5">
        <v>2.12</v>
      </c>
      <c r="O99" s="5">
        <v>2.1</v>
      </c>
      <c r="P99" s="5">
        <v>3.1</v>
      </c>
      <c r="Q99" s="5">
        <v>2.1</v>
      </c>
      <c r="R99" s="5">
        <v>2.1</v>
      </c>
      <c r="S99" s="5"/>
      <c r="T99" s="5">
        <v>3.1</v>
      </c>
      <c r="U99" s="5">
        <v>2.1</v>
      </c>
      <c r="V99" s="5">
        <v>2.1</v>
      </c>
      <c r="W99" s="5"/>
      <c r="X99" s="5"/>
      <c r="Y99" s="5"/>
      <c r="Z99" s="104"/>
      <c r="AA99" s="5"/>
      <c r="AB99" s="5"/>
      <c r="AC99" s="5"/>
      <c r="AD99">
        <f t="shared" si="8"/>
        <v>18.82</v>
      </c>
      <c r="AE99" s="68">
        <f t="shared" si="9"/>
        <v>508.14</v>
      </c>
      <c r="AF99" s="63" t="s">
        <v>58</v>
      </c>
      <c r="AG99" s="162">
        <v>27</v>
      </c>
      <c r="AH99" s="5">
        <f t="shared" si="10"/>
        <v>12.18</v>
      </c>
      <c r="AI99" s="135">
        <f t="shared" si="12"/>
        <v>328.86</v>
      </c>
      <c r="AJ99" s="163"/>
    </row>
    <row r="100" spans="1:36">
      <c r="A100" s="9"/>
      <c r="B100" s="8" t="s">
        <v>57</v>
      </c>
      <c r="C100" s="8">
        <v>55</v>
      </c>
      <c r="D100" s="6">
        <v>10.3</v>
      </c>
      <c r="E100" s="5">
        <f t="shared" si="11"/>
        <v>566.5</v>
      </c>
      <c r="F100" s="5"/>
      <c r="G100" s="5"/>
      <c r="H100" s="5"/>
      <c r="I100" s="5"/>
      <c r="J100" s="6"/>
      <c r="K100" s="5"/>
      <c r="L100" s="5">
        <v>3.04</v>
      </c>
      <c r="M100" s="5"/>
      <c r="N100" s="5"/>
      <c r="O100" s="5"/>
      <c r="P100" s="5"/>
      <c r="Q100" s="5"/>
      <c r="R100" s="5"/>
      <c r="S100" s="5"/>
      <c r="T100" s="5">
        <v>4</v>
      </c>
      <c r="U100" s="5"/>
      <c r="V100" s="5"/>
      <c r="W100" s="5"/>
      <c r="X100" s="5"/>
      <c r="Y100" s="5"/>
      <c r="Z100" s="104"/>
      <c r="AA100" s="5"/>
      <c r="AB100" s="5"/>
      <c r="AC100" s="5"/>
      <c r="AD100">
        <f t="shared" ref="AD100:AD131" si="13">SUM(F100:AC100)</f>
        <v>7.04</v>
      </c>
      <c r="AE100" s="68">
        <f t="shared" ref="AE100:AE131" si="14">AD100*C100</f>
        <v>387.2</v>
      </c>
      <c r="AF100" s="63" t="s">
        <v>57</v>
      </c>
      <c r="AG100" s="162">
        <v>55</v>
      </c>
      <c r="AH100" s="5">
        <f t="shared" ref="AH100:AH131" si="15">D100-AD100</f>
        <v>3.2600000000000007</v>
      </c>
      <c r="AI100" s="135">
        <f t="shared" si="12"/>
        <v>179.30000000000004</v>
      </c>
      <c r="AJ100" s="163"/>
    </row>
    <row r="101" spans="1:36">
      <c r="A101" s="9"/>
      <c r="B101" s="8" t="s">
        <v>133</v>
      </c>
      <c r="C101" s="8">
        <v>205</v>
      </c>
      <c r="D101" s="6">
        <v>9.1850000000000005</v>
      </c>
      <c r="E101" s="5">
        <f t="shared" si="11"/>
        <v>1882.9250000000002</v>
      </c>
      <c r="F101" s="5"/>
      <c r="G101" s="5"/>
      <c r="H101" s="5"/>
      <c r="I101" s="5"/>
      <c r="J101" s="6"/>
      <c r="K101" s="5"/>
      <c r="L101" s="5"/>
      <c r="M101" s="5"/>
      <c r="N101" s="5"/>
      <c r="O101" s="5">
        <v>9.1850000000000005</v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104"/>
      <c r="AA101" s="5"/>
      <c r="AB101" s="5"/>
      <c r="AC101" s="5"/>
      <c r="AD101">
        <f t="shared" si="13"/>
        <v>9.1850000000000005</v>
      </c>
      <c r="AE101" s="68">
        <f t="shared" si="14"/>
        <v>1882.9250000000002</v>
      </c>
      <c r="AF101" s="63" t="s">
        <v>133</v>
      </c>
      <c r="AG101" s="162">
        <v>205</v>
      </c>
      <c r="AH101" s="5">
        <f t="shared" si="15"/>
        <v>0</v>
      </c>
      <c r="AI101" s="135">
        <f t="shared" si="12"/>
        <v>0</v>
      </c>
      <c r="AJ101" s="163"/>
    </row>
    <row r="102" spans="1:36">
      <c r="A102" s="9"/>
      <c r="B102" s="8" t="s">
        <v>59</v>
      </c>
      <c r="C102" s="8">
        <v>190</v>
      </c>
      <c r="D102" s="6">
        <v>8.6</v>
      </c>
      <c r="E102" s="5">
        <f t="shared" si="11"/>
        <v>1634</v>
      </c>
      <c r="F102" s="5"/>
      <c r="G102" s="5"/>
      <c r="H102" s="5"/>
      <c r="I102" s="5"/>
      <c r="J102" s="6"/>
      <c r="K102" s="5"/>
      <c r="L102" s="5"/>
      <c r="M102" s="5">
        <v>8.6</v>
      </c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104"/>
      <c r="AA102" s="5"/>
      <c r="AB102" s="5"/>
      <c r="AC102" s="5"/>
      <c r="AD102">
        <f t="shared" si="13"/>
        <v>8.6</v>
      </c>
      <c r="AE102" s="68">
        <f t="shared" si="14"/>
        <v>1634</v>
      </c>
      <c r="AF102" s="63" t="s">
        <v>59</v>
      </c>
      <c r="AG102" s="162">
        <v>190</v>
      </c>
      <c r="AH102" s="5">
        <f t="shared" si="15"/>
        <v>0</v>
      </c>
      <c r="AI102" s="135">
        <f t="shared" si="12"/>
        <v>0</v>
      </c>
      <c r="AJ102" s="163"/>
    </row>
    <row r="103" spans="1:36">
      <c r="A103" s="9"/>
      <c r="B103" s="8" t="s">
        <v>56</v>
      </c>
      <c r="C103" s="8">
        <v>58</v>
      </c>
      <c r="D103" s="6">
        <v>18.3</v>
      </c>
      <c r="E103" s="5">
        <f t="shared" si="11"/>
        <v>1061.4000000000001</v>
      </c>
      <c r="F103" s="5"/>
      <c r="G103" s="5"/>
      <c r="H103" s="5"/>
      <c r="I103" s="5"/>
      <c r="J103" s="6"/>
      <c r="K103" s="5"/>
      <c r="L103" s="5"/>
      <c r="M103" s="5"/>
      <c r="N103" s="5"/>
      <c r="O103" s="5"/>
      <c r="P103" s="5">
        <v>8</v>
      </c>
      <c r="Q103" s="5"/>
      <c r="R103" s="5"/>
      <c r="S103" s="5"/>
      <c r="T103" s="5">
        <v>6</v>
      </c>
      <c r="U103" s="5"/>
      <c r="V103" s="5"/>
      <c r="W103" s="5"/>
      <c r="X103" s="5"/>
      <c r="Y103" s="5"/>
      <c r="Z103" s="104"/>
      <c r="AA103" s="5"/>
      <c r="AB103" s="5"/>
      <c r="AC103" s="5"/>
      <c r="AD103">
        <f t="shared" si="13"/>
        <v>14</v>
      </c>
      <c r="AE103" s="68">
        <f t="shared" si="14"/>
        <v>812</v>
      </c>
      <c r="AF103" s="63" t="s">
        <v>56</v>
      </c>
      <c r="AG103" s="162">
        <v>58</v>
      </c>
      <c r="AH103" s="5">
        <f t="shared" si="15"/>
        <v>4.3000000000000007</v>
      </c>
      <c r="AI103" s="135">
        <f t="shared" si="12"/>
        <v>249.40000000000003</v>
      </c>
      <c r="AJ103" s="163"/>
    </row>
    <row r="104" spans="1:36">
      <c r="A104" s="9"/>
      <c r="B104" s="8" t="s">
        <v>322</v>
      </c>
      <c r="C104" s="8">
        <v>220</v>
      </c>
      <c r="D104" s="6">
        <v>26.1</v>
      </c>
      <c r="E104" s="5">
        <f t="shared" si="11"/>
        <v>5742</v>
      </c>
      <c r="F104" s="5"/>
      <c r="G104" s="5"/>
      <c r="H104" s="5"/>
      <c r="I104" s="5"/>
      <c r="J104" s="6"/>
      <c r="K104" s="5"/>
      <c r="L104" s="5"/>
      <c r="M104" s="5">
        <v>26.1</v>
      </c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104"/>
      <c r="AA104" s="5"/>
      <c r="AB104" s="5"/>
      <c r="AC104" s="5"/>
      <c r="AD104">
        <f t="shared" si="13"/>
        <v>26.1</v>
      </c>
      <c r="AE104" s="68">
        <f t="shared" si="14"/>
        <v>5742</v>
      </c>
      <c r="AF104" s="63" t="s">
        <v>322</v>
      </c>
      <c r="AG104" s="162">
        <v>220</v>
      </c>
      <c r="AH104" s="5">
        <f t="shared" si="15"/>
        <v>0</v>
      </c>
      <c r="AI104" s="135">
        <f t="shared" si="12"/>
        <v>0</v>
      </c>
      <c r="AJ104" s="163"/>
    </row>
    <row r="105" spans="1:36">
      <c r="A105" s="9"/>
      <c r="B105" s="8" t="s">
        <v>299</v>
      </c>
      <c r="C105" s="8">
        <v>240</v>
      </c>
      <c r="D105" s="6">
        <v>19.3</v>
      </c>
      <c r="E105" s="5">
        <f t="shared" si="11"/>
        <v>4632</v>
      </c>
      <c r="F105" s="5"/>
      <c r="G105" s="5"/>
      <c r="H105" s="5"/>
      <c r="I105" s="5"/>
      <c r="J105" s="6"/>
      <c r="K105" s="5"/>
      <c r="L105" s="5"/>
      <c r="M105" s="5"/>
      <c r="N105" s="5">
        <v>19.3</v>
      </c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104"/>
      <c r="AA105" s="5"/>
      <c r="AB105" s="5"/>
      <c r="AC105" s="5"/>
      <c r="AD105">
        <f t="shared" si="13"/>
        <v>19.3</v>
      </c>
      <c r="AE105" s="68">
        <f t="shared" si="14"/>
        <v>4632</v>
      </c>
      <c r="AF105" s="63" t="s">
        <v>299</v>
      </c>
      <c r="AG105" s="162">
        <v>240</v>
      </c>
      <c r="AH105" s="5">
        <f t="shared" si="15"/>
        <v>0</v>
      </c>
      <c r="AI105" s="135">
        <f t="shared" si="12"/>
        <v>0</v>
      </c>
      <c r="AJ105" s="163"/>
    </row>
    <row r="106" spans="1:36">
      <c r="A106" s="9"/>
      <c r="B106" s="8" t="s">
        <v>141</v>
      </c>
      <c r="C106" s="8">
        <v>160</v>
      </c>
      <c r="D106" s="6">
        <v>41.1</v>
      </c>
      <c r="E106" s="5">
        <f t="shared" si="11"/>
        <v>6576</v>
      </c>
      <c r="F106" s="5"/>
      <c r="G106" s="5"/>
      <c r="H106" s="5"/>
      <c r="I106" s="5"/>
      <c r="J106" s="6"/>
      <c r="K106" s="5"/>
      <c r="L106" s="5"/>
      <c r="M106" s="5"/>
      <c r="N106" s="5"/>
      <c r="O106" s="5">
        <v>41.1</v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104"/>
      <c r="AA106" s="5"/>
      <c r="AB106" s="5"/>
      <c r="AC106" s="5"/>
      <c r="AD106">
        <f t="shared" si="13"/>
        <v>41.1</v>
      </c>
      <c r="AE106" s="68">
        <f t="shared" si="14"/>
        <v>6576</v>
      </c>
      <c r="AF106" s="63" t="s">
        <v>141</v>
      </c>
      <c r="AG106" s="162">
        <v>160</v>
      </c>
      <c r="AH106" s="5">
        <f t="shared" si="15"/>
        <v>0</v>
      </c>
      <c r="AI106" s="135">
        <f t="shared" si="12"/>
        <v>0</v>
      </c>
      <c r="AJ106" s="163"/>
    </row>
    <row r="107" spans="1:36">
      <c r="A107" s="9"/>
      <c r="B107" s="8" t="s">
        <v>106</v>
      </c>
      <c r="C107" s="8">
        <v>125</v>
      </c>
      <c r="D107" s="6">
        <v>39</v>
      </c>
      <c r="E107" s="5">
        <f t="shared" si="11"/>
        <v>4875</v>
      </c>
      <c r="F107" s="5"/>
      <c r="G107" s="5"/>
      <c r="H107" s="5"/>
      <c r="I107" s="5"/>
      <c r="J107" s="6"/>
      <c r="K107" s="5"/>
      <c r="L107" s="5"/>
      <c r="M107" s="5"/>
      <c r="N107" s="5"/>
      <c r="O107" s="5">
        <v>39</v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104"/>
      <c r="AA107" s="5"/>
      <c r="AB107" s="5"/>
      <c r="AC107" s="5"/>
      <c r="AD107">
        <f t="shared" si="13"/>
        <v>39</v>
      </c>
      <c r="AE107" s="68">
        <f t="shared" si="14"/>
        <v>4875</v>
      </c>
      <c r="AF107" s="63" t="s">
        <v>106</v>
      </c>
      <c r="AG107" s="162">
        <v>125</v>
      </c>
      <c r="AH107" s="5">
        <f t="shared" si="15"/>
        <v>0</v>
      </c>
      <c r="AI107" s="135">
        <f t="shared" si="12"/>
        <v>0</v>
      </c>
      <c r="AJ107" s="163"/>
    </row>
    <row r="108" spans="1:36">
      <c r="A108" s="9"/>
      <c r="B108" s="8" t="s">
        <v>14</v>
      </c>
      <c r="C108" s="8">
        <v>100</v>
      </c>
      <c r="D108" s="6">
        <v>14</v>
      </c>
      <c r="E108" s="5">
        <f t="shared" si="11"/>
        <v>1400</v>
      </c>
      <c r="F108" s="5"/>
      <c r="G108" s="5"/>
      <c r="H108" s="5"/>
      <c r="I108" s="5"/>
      <c r="J108" s="6"/>
      <c r="K108" s="5"/>
      <c r="L108" s="5"/>
      <c r="M108" s="5"/>
      <c r="N108" s="5"/>
      <c r="O108" s="5"/>
      <c r="P108" s="5">
        <v>3</v>
      </c>
      <c r="Q108" s="5"/>
      <c r="R108" s="5">
        <v>2</v>
      </c>
      <c r="S108" s="5"/>
      <c r="T108" s="5">
        <v>2</v>
      </c>
      <c r="U108" s="5">
        <v>2</v>
      </c>
      <c r="V108" s="5">
        <v>2</v>
      </c>
      <c r="W108" s="5"/>
      <c r="X108" s="5"/>
      <c r="Y108" s="5"/>
      <c r="Z108" s="104"/>
      <c r="AA108" s="5"/>
      <c r="AB108" s="5"/>
      <c r="AC108" s="5"/>
      <c r="AD108">
        <f t="shared" si="13"/>
        <v>11</v>
      </c>
      <c r="AE108" s="68">
        <f t="shared" si="14"/>
        <v>1100</v>
      </c>
      <c r="AF108" s="63" t="s">
        <v>14</v>
      </c>
      <c r="AG108" s="162">
        <v>100</v>
      </c>
      <c r="AH108" s="5">
        <f t="shared" si="15"/>
        <v>3</v>
      </c>
      <c r="AI108" s="135">
        <f t="shared" si="12"/>
        <v>300</v>
      </c>
      <c r="AJ108" s="163"/>
    </row>
    <row r="109" spans="1:36">
      <c r="A109" s="9"/>
      <c r="B109" s="8" t="s">
        <v>172</v>
      </c>
      <c r="C109" s="8">
        <v>165</v>
      </c>
      <c r="D109" s="6">
        <v>12</v>
      </c>
      <c r="E109" s="5">
        <f t="shared" si="11"/>
        <v>1980</v>
      </c>
      <c r="F109" s="5"/>
      <c r="G109" s="5"/>
      <c r="H109" s="5"/>
      <c r="I109" s="5"/>
      <c r="J109" s="6"/>
      <c r="K109" s="5"/>
      <c r="L109" s="5"/>
      <c r="M109" s="5"/>
      <c r="N109" s="5"/>
      <c r="O109" s="5"/>
      <c r="P109" s="5"/>
      <c r="Q109" s="5">
        <v>7</v>
      </c>
      <c r="R109" s="5"/>
      <c r="S109" s="5"/>
      <c r="T109" s="5"/>
      <c r="U109" s="5"/>
      <c r="V109" s="5"/>
      <c r="W109" s="5"/>
      <c r="X109" s="5"/>
      <c r="Y109" s="5"/>
      <c r="Z109" s="104"/>
      <c r="AA109" s="5"/>
      <c r="AB109" s="5"/>
      <c r="AC109" s="5"/>
      <c r="AD109">
        <f t="shared" si="13"/>
        <v>7</v>
      </c>
      <c r="AE109" s="68">
        <f t="shared" si="14"/>
        <v>1155</v>
      </c>
      <c r="AF109" s="63" t="s">
        <v>172</v>
      </c>
      <c r="AG109" s="162">
        <v>165</v>
      </c>
      <c r="AH109" s="5">
        <f t="shared" si="15"/>
        <v>5</v>
      </c>
      <c r="AI109" s="135">
        <f t="shared" si="12"/>
        <v>825</v>
      </c>
      <c r="AJ109" s="163"/>
    </row>
    <row r="110" spans="1:36">
      <c r="A110" s="9"/>
      <c r="B110" s="8" t="s">
        <v>351</v>
      </c>
      <c r="C110" s="8">
        <v>53</v>
      </c>
      <c r="D110" s="6">
        <v>4</v>
      </c>
      <c r="E110" s="5">
        <f t="shared" si="11"/>
        <v>212</v>
      </c>
      <c r="F110" s="5"/>
      <c r="G110" s="5"/>
      <c r="H110" s="5"/>
      <c r="I110" s="5"/>
      <c r="J110" s="6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104"/>
      <c r="AA110" s="5"/>
      <c r="AB110" s="5"/>
      <c r="AC110" s="5"/>
      <c r="AD110">
        <f t="shared" si="13"/>
        <v>0</v>
      </c>
      <c r="AE110" s="68">
        <f t="shared" si="14"/>
        <v>0</v>
      </c>
      <c r="AF110" s="63" t="s">
        <v>351</v>
      </c>
      <c r="AG110" s="162">
        <v>53</v>
      </c>
      <c r="AH110" s="5">
        <f t="shared" si="15"/>
        <v>4</v>
      </c>
      <c r="AI110" s="135">
        <f t="shared" si="12"/>
        <v>212</v>
      </c>
      <c r="AJ110" s="163"/>
    </row>
    <row r="111" spans="1:36">
      <c r="A111" s="9"/>
      <c r="B111" s="8" t="s">
        <v>49</v>
      </c>
      <c r="C111" s="8">
        <v>387</v>
      </c>
      <c r="D111" s="6">
        <v>5</v>
      </c>
      <c r="E111" s="5">
        <f t="shared" si="11"/>
        <v>1935</v>
      </c>
      <c r="F111" s="5"/>
      <c r="G111" s="5"/>
      <c r="H111" s="5"/>
      <c r="I111" s="5"/>
      <c r="J111" s="6"/>
      <c r="K111" s="5"/>
      <c r="L111" s="5"/>
      <c r="M111" s="5"/>
      <c r="N111" s="5"/>
      <c r="O111" s="5"/>
      <c r="P111" s="5">
        <v>1</v>
      </c>
      <c r="Q111" s="5"/>
      <c r="R111" s="5"/>
      <c r="S111" s="5"/>
      <c r="T111" s="5"/>
      <c r="U111" s="5"/>
      <c r="V111" s="5">
        <v>1</v>
      </c>
      <c r="W111" s="5"/>
      <c r="X111" s="5"/>
      <c r="Y111" s="5"/>
      <c r="Z111" s="104"/>
      <c r="AA111" s="5"/>
      <c r="AB111" s="5"/>
      <c r="AC111" s="5">
        <v>1</v>
      </c>
      <c r="AD111">
        <f t="shared" si="13"/>
        <v>3</v>
      </c>
      <c r="AE111" s="68">
        <f t="shared" si="14"/>
        <v>1161</v>
      </c>
      <c r="AF111" s="63" t="s">
        <v>49</v>
      </c>
      <c r="AG111" s="162">
        <v>387</v>
      </c>
      <c r="AH111" s="5">
        <f t="shared" si="15"/>
        <v>2</v>
      </c>
      <c r="AI111" s="135">
        <f t="shared" si="12"/>
        <v>774</v>
      </c>
      <c r="AJ111" s="163"/>
    </row>
    <row r="112" spans="1:36">
      <c r="A112" s="9"/>
      <c r="B112" s="8" t="s">
        <v>213</v>
      </c>
      <c r="C112" s="8">
        <v>266</v>
      </c>
      <c r="D112" s="6">
        <v>70</v>
      </c>
      <c r="E112" s="5">
        <f t="shared" si="11"/>
        <v>18620</v>
      </c>
      <c r="F112" s="5"/>
      <c r="G112" s="5"/>
      <c r="H112" s="5"/>
      <c r="I112" s="5"/>
      <c r="J112" s="6"/>
      <c r="K112" s="5"/>
      <c r="L112" s="5"/>
      <c r="M112" s="5"/>
      <c r="N112" s="5"/>
      <c r="O112" s="5"/>
      <c r="P112" s="5"/>
      <c r="Q112" s="5"/>
      <c r="R112" s="5">
        <v>70</v>
      </c>
      <c r="S112" s="5"/>
      <c r="T112" s="5"/>
      <c r="U112" s="5"/>
      <c r="V112" s="5"/>
      <c r="W112" s="5"/>
      <c r="X112" s="5"/>
      <c r="Y112" s="5"/>
      <c r="Z112" s="104"/>
      <c r="AA112" s="5"/>
      <c r="AB112" s="5"/>
      <c r="AC112" s="5"/>
      <c r="AD112">
        <f t="shared" si="13"/>
        <v>70</v>
      </c>
      <c r="AE112" s="68">
        <f t="shared" si="14"/>
        <v>18620</v>
      </c>
      <c r="AF112" s="63" t="s">
        <v>213</v>
      </c>
      <c r="AG112" s="162">
        <v>266</v>
      </c>
      <c r="AH112" s="5">
        <f t="shared" si="15"/>
        <v>0</v>
      </c>
      <c r="AI112" s="135">
        <f t="shared" si="12"/>
        <v>0</v>
      </c>
      <c r="AJ112" s="163"/>
    </row>
    <row r="113" spans="1:36">
      <c r="A113" s="9"/>
      <c r="B113" s="8" t="s">
        <v>299</v>
      </c>
      <c r="C113" s="8">
        <v>240</v>
      </c>
      <c r="D113" s="6">
        <v>25</v>
      </c>
      <c r="E113" s="5">
        <f t="shared" si="11"/>
        <v>6000</v>
      </c>
      <c r="F113" s="5"/>
      <c r="G113" s="5"/>
      <c r="H113" s="5"/>
      <c r="I113" s="5"/>
      <c r="J113" s="6"/>
      <c r="K113" s="5"/>
      <c r="L113" s="5"/>
      <c r="M113" s="5"/>
      <c r="N113" s="5"/>
      <c r="O113" s="5"/>
      <c r="P113" s="5"/>
      <c r="Q113" s="5"/>
      <c r="R113" s="5">
        <v>25</v>
      </c>
      <c r="S113" s="5"/>
      <c r="T113" s="5"/>
      <c r="U113" s="5"/>
      <c r="V113" s="5"/>
      <c r="W113" s="5"/>
      <c r="X113" s="5"/>
      <c r="Y113" s="5"/>
      <c r="Z113" s="104"/>
      <c r="AA113" s="5"/>
      <c r="AB113" s="5"/>
      <c r="AC113" s="5"/>
      <c r="AD113">
        <f t="shared" si="13"/>
        <v>25</v>
      </c>
      <c r="AE113" s="68">
        <f t="shared" si="14"/>
        <v>6000</v>
      </c>
      <c r="AF113" s="63" t="s">
        <v>299</v>
      </c>
      <c r="AG113" s="162">
        <v>240</v>
      </c>
      <c r="AH113" s="5">
        <f t="shared" si="15"/>
        <v>0</v>
      </c>
      <c r="AI113" s="135">
        <f t="shared" si="12"/>
        <v>0</v>
      </c>
      <c r="AJ113" s="163"/>
    </row>
    <row r="114" spans="1:36">
      <c r="A114" s="9"/>
      <c r="B114" s="8" t="s">
        <v>293</v>
      </c>
      <c r="C114" s="8">
        <v>294</v>
      </c>
      <c r="D114" s="6">
        <v>105.8</v>
      </c>
      <c r="E114" s="5">
        <f t="shared" si="11"/>
        <v>31105.200000000001</v>
      </c>
      <c r="F114" s="5"/>
      <c r="G114" s="5"/>
      <c r="H114" s="5"/>
      <c r="I114" s="5"/>
      <c r="J114" s="6"/>
      <c r="K114" s="5"/>
      <c r="L114" s="5"/>
      <c r="M114" s="5"/>
      <c r="N114" s="5"/>
      <c r="O114" s="5"/>
      <c r="P114" s="5"/>
      <c r="Q114" s="5">
        <v>105.8</v>
      </c>
      <c r="R114" s="5"/>
      <c r="S114" s="5"/>
      <c r="T114" s="5"/>
      <c r="U114" s="5"/>
      <c r="V114" s="5"/>
      <c r="W114" s="5"/>
      <c r="X114" s="5"/>
      <c r="Y114" s="5"/>
      <c r="Z114" s="104"/>
      <c r="AA114" s="5"/>
      <c r="AB114" s="5"/>
      <c r="AC114" s="5"/>
      <c r="AD114">
        <f t="shared" si="13"/>
        <v>105.8</v>
      </c>
      <c r="AE114" s="68">
        <f t="shared" si="14"/>
        <v>31105.200000000001</v>
      </c>
      <c r="AF114" s="63" t="s">
        <v>293</v>
      </c>
      <c r="AG114" s="162">
        <v>294</v>
      </c>
      <c r="AH114" s="5">
        <f t="shared" si="15"/>
        <v>0</v>
      </c>
      <c r="AI114" s="135">
        <f t="shared" si="12"/>
        <v>0</v>
      </c>
      <c r="AJ114" s="163"/>
    </row>
    <row r="115" spans="1:36">
      <c r="A115" s="9"/>
      <c r="B115" s="8" t="s">
        <v>323</v>
      </c>
      <c r="C115" s="8">
        <v>240</v>
      </c>
      <c r="D115" s="6">
        <v>22.1</v>
      </c>
      <c r="E115" s="5">
        <f t="shared" si="11"/>
        <v>5304</v>
      </c>
      <c r="F115" s="5"/>
      <c r="G115" s="5"/>
      <c r="H115" s="5"/>
      <c r="I115" s="5"/>
      <c r="J115" s="6"/>
      <c r="K115" s="5"/>
      <c r="L115" s="5"/>
      <c r="M115" s="5"/>
      <c r="N115" s="5"/>
      <c r="O115" s="5"/>
      <c r="P115" s="5"/>
      <c r="Q115" s="5"/>
      <c r="R115" s="5"/>
      <c r="S115" s="5">
        <v>22.1</v>
      </c>
      <c r="T115" s="5"/>
      <c r="U115" s="5"/>
      <c r="V115" s="5"/>
      <c r="W115" s="5"/>
      <c r="X115" s="5"/>
      <c r="Y115" s="5"/>
      <c r="Z115" s="104"/>
      <c r="AA115" s="5"/>
      <c r="AB115" s="5"/>
      <c r="AC115" s="5"/>
      <c r="AD115">
        <f t="shared" si="13"/>
        <v>22.1</v>
      </c>
      <c r="AE115" s="68">
        <f t="shared" si="14"/>
        <v>5304</v>
      </c>
      <c r="AF115" s="63" t="s">
        <v>323</v>
      </c>
      <c r="AG115" s="162">
        <v>240</v>
      </c>
      <c r="AH115" s="5">
        <f t="shared" si="15"/>
        <v>0</v>
      </c>
      <c r="AI115" s="135">
        <f t="shared" si="12"/>
        <v>0</v>
      </c>
      <c r="AJ115" s="163"/>
    </row>
    <row r="116" spans="1:36">
      <c r="A116" s="9"/>
      <c r="B116" s="8" t="s">
        <v>29</v>
      </c>
      <c r="C116" s="8">
        <v>95</v>
      </c>
      <c r="D116" s="6">
        <v>50</v>
      </c>
      <c r="E116" s="5">
        <f t="shared" si="11"/>
        <v>4750</v>
      </c>
      <c r="F116" s="5"/>
      <c r="G116" s="5"/>
      <c r="H116" s="5"/>
      <c r="I116" s="5"/>
      <c r="J116" s="6"/>
      <c r="K116" s="5"/>
      <c r="L116" s="5"/>
      <c r="M116" s="5"/>
      <c r="N116" s="5"/>
      <c r="O116" s="5"/>
      <c r="P116" s="5"/>
      <c r="Q116" s="5">
        <v>4.2</v>
      </c>
      <c r="R116" s="5">
        <v>10.7</v>
      </c>
      <c r="S116" s="5"/>
      <c r="T116" s="5"/>
      <c r="U116" s="5"/>
      <c r="V116" s="5"/>
      <c r="W116" s="5"/>
      <c r="X116" s="5">
        <v>13.7</v>
      </c>
      <c r="Y116" s="5"/>
      <c r="Z116" s="104"/>
      <c r="AA116" s="5"/>
      <c r="AB116" s="5"/>
      <c r="AC116" s="5"/>
      <c r="AD116">
        <f t="shared" si="13"/>
        <v>28.599999999999998</v>
      </c>
      <c r="AE116" s="68">
        <f t="shared" si="14"/>
        <v>2717</v>
      </c>
      <c r="AF116" s="63" t="s">
        <v>29</v>
      </c>
      <c r="AG116" s="162">
        <v>95</v>
      </c>
      <c r="AH116" s="5">
        <f t="shared" si="15"/>
        <v>21.400000000000002</v>
      </c>
      <c r="AI116" s="135">
        <f t="shared" si="12"/>
        <v>2033.0000000000002</v>
      </c>
      <c r="AJ116" s="163"/>
    </row>
    <row r="117" spans="1:36">
      <c r="A117" s="9"/>
      <c r="B117" s="8" t="s">
        <v>113</v>
      </c>
      <c r="C117" s="8">
        <v>160</v>
      </c>
      <c r="D117" s="6">
        <v>15</v>
      </c>
      <c r="E117" s="5">
        <f t="shared" si="11"/>
        <v>2400</v>
      </c>
      <c r="F117" s="5"/>
      <c r="G117" s="5"/>
      <c r="H117" s="5"/>
      <c r="I117" s="5"/>
      <c r="J117" s="6"/>
      <c r="K117" s="5"/>
      <c r="L117" s="5"/>
      <c r="M117" s="5"/>
      <c r="N117" s="5"/>
      <c r="O117" s="5"/>
      <c r="P117" s="5"/>
      <c r="Q117" s="5">
        <v>4.2</v>
      </c>
      <c r="S117" s="5"/>
      <c r="T117" s="5">
        <v>4.2</v>
      </c>
      <c r="U117" s="5"/>
      <c r="V117" s="5"/>
      <c r="W117" s="5"/>
      <c r="X117" s="5"/>
      <c r="Y117" s="5"/>
      <c r="Z117" s="104"/>
      <c r="AA117" s="5"/>
      <c r="AB117" s="5"/>
      <c r="AC117" s="5"/>
      <c r="AD117">
        <f t="shared" si="13"/>
        <v>8.4</v>
      </c>
      <c r="AE117" s="68">
        <f t="shared" si="14"/>
        <v>1344</v>
      </c>
      <c r="AF117" s="63" t="s">
        <v>113</v>
      </c>
      <c r="AG117" s="162">
        <v>160</v>
      </c>
      <c r="AH117" s="5">
        <f t="shared" si="15"/>
        <v>6.6</v>
      </c>
      <c r="AI117" s="135">
        <f t="shared" si="12"/>
        <v>1056</v>
      </c>
      <c r="AJ117" s="163"/>
    </row>
    <row r="118" spans="1:36">
      <c r="A118" s="9"/>
      <c r="B118" s="8" t="s">
        <v>124</v>
      </c>
      <c r="C118" s="8">
        <v>65</v>
      </c>
      <c r="D118" s="6">
        <v>44</v>
      </c>
      <c r="E118" s="5">
        <f t="shared" si="11"/>
        <v>2860</v>
      </c>
      <c r="F118" s="5"/>
      <c r="G118" s="5"/>
      <c r="H118" s="5"/>
      <c r="I118" s="5"/>
      <c r="J118" s="6"/>
      <c r="K118" s="5"/>
      <c r="L118" s="5"/>
      <c r="M118" s="5"/>
      <c r="N118" s="5"/>
      <c r="O118" s="5"/>
      <c r="P118" s="5"/>
      <c r="Q118" s="5"/>
      <c r="R118" s="5"/>
      <c r="S118" s="5">
        <v>44</v>
      </c>
      <c r="T118" s="5"/>
      <c r="U118" s="5"/>
      <c r="V118" s="5"/>
      <c r="W118" s="5"/>
      <c r="X118" s="5"/>
      <c r="Y118" s="5"/>
      <c r="Z118" s="104"/>
      <c r="AA118" s="5"/>
      <c r="AB118" s="5"/>
      <c r="AC118" s="5"/>
      <c r="AD118">
        <f t="shared" si="13"/>
        <v>44</v>
      </c>
      <c r="AE118" s="68">
        <f t="shared" si="14"/>
        <v>2860</v>
      </c>
      <c r="AF118" s="63" t="s">
        <v>124</v>
      </c>
      <c r="AG118" s="162">
        <v>65</v>
      </c>
      <c r="AH118" s="5">
        <f t="shared" si="15"/>
        <v>0</v>
      </c>
      <c r="AI118" s="135">
        <f t="shared" si="12"/>
        <v>0</v>
      </c>
      <c r="AJ118" s="163"/>
    </row>
    <row r="119" spans="1:36">
      <c r="A119" s="9"/>
      <c r="B119" s="8" t="s">
        <v>352</v>
      </c>
      <c r="C119" s="8">
        <v>500</v>
      </c>
      <c r="D119" s="6">
        <v>27</v>
      </c>
      <c r="E119" s="5">
        <f t="shared" si="11"/>
        <v>13500</v>
      </c>
      <c r="F119" s="5"/>
      <c r="G119" s="5"/>
      <c r="H119" s="5"/>
      <c r="I119" s="5"/>
      <c r="J119" s="6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>
        <v>27</v>
      </c>
      <c r="V119" s="5"/>
      <c r="W119" s="5"/>
      <c r="X119" s="5"/>
      <c r="Y119" s="5"/>
      <c r="Z119" s="104"/>
      <c r="AA119" s="5"/>
      <c r="AB119" s="5"/>
      <c r="AC119" s="5"/>
      <c r="AD119">
        <f t="shared" si="13"/>
        <v>27</v>
      </c>
      <c r="AE119" s="68">
        <f t="shared" si="14"/>
        <v>13500</v>
      </c>
      <c r="AF119" s="63" t="s">
        <v>352</v>
      </c>
      <c r="AG119" s="162">
        <v>500</v>
      </c>
      <c r="AH119" s="5">
        <f t="shared" si="15"/>
        <v>0</v>
      </c>
      <c r="AI119" s="135">
        <f t="shared" si="12"/>
        <v>0</v>
      </c>
      <c r="AJ119" s="163"/>
    </row>
    <row r="120" spans="1:36">
      <c r="A120" s="9"/>
      <c r="B120" s="8" t="s">
        <v>353</v>
      </c>
      <c r="C120" s="8">
        <v>500</v>
      </c>
      <c r="D120" s="6">
        <v>20</v>
      </c>
      <c r="E120" s="5">
        <f t="shared" si="11"/>
        <v>10000</v>
      </c>
      <c r="F120" s="5"/>
      <c r="G120" s="5"/>
      <c r="H120" s="5"/>
      <c r="I120" s="5"/>
      <c r="J120" s="6"/>
      <c r="K120" s="5"/>
      <c r="L120" s="5"/>
      <c r="M120" s="5"/>
      <c r="N120" s="5"/>
      <c r="O120" s="5"/>
      <c r="P120" s="5"/>
      <c r="Q120" s="5"/>
      <c r="R120" s="5">
        <v>20</v>
      </c>
      <c r="S120" s="5"/>
      <c r="T120" s="5"/>
      <c r="U120" s="5"/>
      <c r="V120" s="5"/>
      <c r="W120" s="5"/>
      <c r="X120" s="5"/>
      <c r="Y120" s="5"/>
      <c r="Z120" s="104"/>
      <c r="AA120" s="5"/>
      <c r="AB120" s="5"/>
      <c r="AC120" s="5"/>
      <c r="AD120">
        <f t="shared" si="13"/>
        <v>20</v>
      </c>
      <c r="AE120" s="68">
        <f t="shared" si="14"/>
        <v>10000</v>
      </c>
      <c r="AF120" s="63" t="s">
        <v>353</v>
      </c>
      <c r="AG120" s="162">
        <v>500</v>
      </c>
      <c r="AH120" s="5">
        <f t="shared" si="15"/>
        <v>0</v>
      </c>
      <c r="AI120" s="135">
        <f t="shared" si="12"/>
        <v>0</v>
      </c>
      <c r="AJ120" s="163"/>
    </row>
    <row r="121" spans="1:36">
      <c r="A121" s="9"/>
      <c r="B121" s="8" t="s">
        <v>354</v>
      </c>
      <c r="C121" s="8">
        <v>510</v>
      </c>
      <c r="D121" s="6">
        <v>35</v>
      </c>
      <c r="E121" s="5">
        <f t="shared" si="11"/>
        <v>17850</v>
      </c>
      <c r="F121" s="5"/>
      <c r="G121" s="5"/>
      <c r="H121" s="5"/>
      <c r="I121" s="5"/>
      <c r="J121" s="6"/>
      <c r="K121" s="5"/>
      <c r="L121" s="5"/>
      <c r="M121" s="5"/>
      <c r="N121" s="5"/>
      <c r="O121" s="5"/>
      <c r="P121" s="5">
        <v>35</v>
      </c>
      <c r="Q121" s="5"/>
      <c r="R121" s="5"/>
      <c r="S121" s="5"/>
      <c r="T121" s="5"/>
      <c r="U121" s="5"/>
      <c r="V121" s="5"/>
      <c r="W121" s="5"/>
      <c r="X121" s="5"/>
      <c r="Y121" s="5"/>
      <c r="Z121" s="104"/>
      <c r="AA121" s="5"/>
      <c r="AB121" s="5"/>
      <c r="AC121" s="5"/>
      <c r="AD121">
        <f t="shared" si="13"/>
        <v>35</v>
      </c>
      <c r="AE121" s="68">
        <f t="shared" si="14"/>
        <v>17850</v>
      </c>
      <c r="AF121" s="63" t="s">
        <v>354</v>
      </c>
      <c r="AG121" s="162">
        <v>510</v>
      </c>
      <c r="AH121" s="5">
        <f t="shared" si="15"/>
        <v>0</v>
      </c>
      <c r="AI121" s="135">
        <f t="shared" si="12"/>
        <v>0</v>
      </c>
      <c r="AJ121" s="163"/>
    </row>
    <row r="122" spans="1:36">
      <c r="A122" s="9"/>
      <c r="B122" s="8" t="s">
        <v>355</v>
      </c>
      <c r="C122" s="8">
        <v>25</v>
      </c>
      <c r="D122" s="6">
        <v>214</v>
      </c>
      <c r="E122" s="5">
        <f t="shared" si="11"/>
        <v>5350</v>
      </c>
      <c r="F122" s="5"/>
      <c r="G122" s="5"/>
      <c r="H122" s="5"/>
      <c r="I122" s="5"/>
      <c r="J122" s="6"/>
      <c r="K122" s="5"/>
      <c r="L122" s="5"/>
      <c r="M122" s="5"/>
      <c r="N122" s="5"/>
      <c r="O122" s="5"/>
      <c r="P122" s="5"/>
      <c r="Q122" s="5"/>
      <c r="R122" s="5"/>
      <c r="S122" s="5">
        <v>214</v>
      </c>
      <c r="T122" s="5"/>
      <c r="U122" s="5"/>
      <c r="V122" s="5"/>
      <c r="W122" s="5"/>
      <c r="X122" s="5"/>
      <c r="Y122" s="5"/>
      <c r="Z122" s="104"/>
      <c r="AA122" s="5"/>
      <c r="AB122" s="5"/>
      <c r="AC122" s="5"/>
      <c r="AD122">
        <f t="shared" si="13"/>
        <v>214</v>
      </c>
      <c r="AE122" s="68">
        <f t="shared" si="14"/>
        <v>5350</v>
      </c>
      <c r="AF122" s="63" t="s">
        <v>355</v>
      </c>
      <c r="AG122" s="162">
        <v>25</v>
      </c>
      <c r="AH122" s="5">
        <f t="shared" si="15"/>
        <v>0</v>
      </c>
      <c r="AI122" s="135">
        <f t="shared" si="12"/>
        <v>0</v>
      </c>
      <c r="AJ122" s="163"/>
    </row>
    <row r="123" spans="1:36">
      <c r="A123" s="9"/>
      <c r="B123" s="8" t="s">
        <v>356</v>
      </c>
      <c r="C123" s="8">
        <v>30</v>
      </c>
      <c r="D123" s="6">
        <v>224</v>
      </c>
      <c r="E123" s="5">
        <f t="shared" si="11"/>
        <v>6720</v>
      </c>
      <c r="F123" s="5"/>
      <c r="G123" s="5"/>
      <c r="H123" s="5"/>
      <c r="I123" s="5"/>
      <c r="J123" s="6"/>
      <c r="K123" s="5"/>
      <c r="L123" s="5"/>
      <c r="M123" s="5"/>
      <c r="N123" s="5"/>
      <c r="O123" s="5"/>
      <c r="P123" s="5"/>
      <c r="Q123" s="5"/>
      <c r="R123" s="5"/>
      <c r="S123" s="5">
        <v>224</v>
      </c>
      <c r="T123" s="5"/>
      <c r="U123" s="5"/>
      <c r="V123" s="5"/>
      <c r="W123" s="5"/>
      <c r="X123" s="5"/>
      <c r="Y123" s="5"/>
      <c r="Z123" s="104"/>
      <c r="AA123" s="5"/>
      <c r="AB123" s="5"/>
      <c r="AC123" s="5"/>
      <c r="AD123">
        <f t="shared" si="13"/>
        <v>224</v>
      </c>
      <c r="AE123" s="68">
        <f t="shared" si="14"/>
        <v>6720</v>
      </c>
      <c r="AF123" s="63" t="s">
        <v>356</v>
      </c>
      <c r="AG123" s="162">
        <v>30</v>
      </c>
      <c r="AH123" s="5">
        <f t="shared" si="15"/>
        <v>0</v>
      </c>
      <c r="AI123" s="135">
        <f t="shared" si="12"/>
        <v>0</v>
      </c>
      <c r="AJ123" s="163"/>
    </row>
    <row r="124" spans="1:36">
      <c r="A124" s="9"/>
      <c r="B124" s="8" t="s">
        <v>122</v>
      </c>
      <c r="C124" s="8">
        <v>30</v>
      </c>
      <c r="D124" s="6">
        <v>214</v>
      </c>
      <c r="E124" s="5">
        <f t="shared" si="11"/>
        <v>6420</v>
      </c>
      <c r="F124" s="5"/>
      <c r="G124" s="5"/>
      <c r="H124" s="5"/>
      <c r="I124" s="5"/>
      <c r="J124" s="6"/>
      <c r="K124" s="5"/>
      <c r="L124" s="5"/>
      <c r="M124" s="5"/>
      <c r="N124" s="5"/>
      <c r="O124" s="5"/>
      <c r="P124" s="5"/>
      <c r="Q124" s="5"/>
      <c r="R124" s="5"/>
      <c r="S124" s="5"/>
      <c r="T124" s="5">
        <v>214</v>
      </c>
      <c r="U124" s="5"/>
      <c r="V124" s="5"/>
      <c r="W124" s="5"/>
      <c r="X124" s="5"/>
      <c r="Y124" s="5"/>
      <c r="Z124" s="104"/>
      <c r="AA124" s="5"/>
      <c r="AB124" s="5"/>
      <c r="AC124" s="5"/>
      <c r="AD124">
        <f t="shared" si="13"/>
        <v>214</v>
      </c>
      <c r="AE124" s="68">
        <f t="shared" si="14"/>
        <v>6420</v>
      </c>
      <c r="AF124" s="63" t="s">
        <v>122</v>
      </c>
      <c r="AG124" s="162">
        <v>30</v>
      </c>
      <c r="AH124" s="5">
        <f t="shared" si="15"/>
        <v>0</v>
      </c>
      <c r="AI124" s="135">
        <f t="shared" si="12"/>
        <v>0</v>
      </c>
      <c r="AJ124" s="163"/>
    </row>
    <row r="125" spans="1:36">
      <c r="A125" s="9"/>
      <c r="B125" s="8" t="s">
        <v>15</v>
      </c>
      <c r="C125" s="8">
        <v>66</v>
      </c>
      <c r="D125" s="6">
        <v>5.3</v>
      </c>
      <c r="E125" s="5">
        <f t="shared" si="11"/>
        <v>349.8</v>
      </c>
      <c r="F125" s="5"/>
      <c r="G125" s="5"/>
      <c r="H125" s="5"/>
      <c r="I125" s="5"/>
      <c r="J125" s="6"/>
      <c r="K125" s="5"/>
      <c r="L125" s="5"/>
      <c r="M125" s="5"/>
      <c r="N125" s="5"/>
      <c r="O125" s="5"/>
      <c r="P125" s="5"/>
      <c r="Q125" s="5"/>
      <c r="R125" s="5">
        <v>4.2</v>
      </c>
      <c r="S125" s="5"/>
      <c r="T125" s="5"/>
      <c r="U125" s="5"/>
      <c r="V125" s="5"/>
      <c r="W125" s="5"/>
      <c r="X125" s="5"/>
      <c r="Y125" s="5"/>
      <c r="Z125" s="104"/>
      <c r="AA125" s="5"/>
      <c r="AB125" s="5"/>
      <c r="AC125" s="5"/>
      <c r="AD125">
        <f t="shared" si="13"/>
        <v>4.2</v>
      </c>
      <c r="AE125" s="68">
        <f t="shared" si="14"/>
        <v>277.2</v>
      </c>
      <c r="AF125" s="63" t="s">
        <v>15</v>
      </c>
      <c r="AG125" s="162">
        <v>66</v>
      </c>
      <c r="AH125" s="5">
        <f t="shared" si="15"/>
        <v>1.0999999999999996</v>
      </c>
      <c r="AI125" s="135">
        <f t="shared" si="12"/>
        <v>72.59999999999998</v>
      </c>
      <c r="AJ125" s="163"/>
    </row>
    <row r="126" spans="1:36">
      <c r="A126" s="9"/>
      <c r="B126" s="8" t="s">
        <v>133</v>
      </c>
      <c r="C126" s="8">
        <v>228</v>
      </c>
      <c r="D126" s="6">
        <v>11</v>
      </c>
      <c r="E126" s="5">
        <f t="shared" si="11"/>
        <v>2508</v>
      </c>
      <c r="F126" s="5"/>
      <c r="G126" s="5"/>
      <c r="H126" s="5"/>
      <c r="I126" s="5"/>
      <c r="J126" s="6"/>
      <c r="K126" s="5"/>
      <c r="L126" s="5"/>
      <c r="M126" s="5"/>
      <c r="N126" s="5"/>
      <c r="O126" s="5"/>
      <c r="P126" s="5"/>
      <c r="Q126" s="5">
        <v>11</v>
      </c>
      <c r="R126" s="5"/>
      <c r="S126" s="5"/>
      <c r="T126" s="5"/>
      <c r="U126" s="5"/>
      <c r="V126" s="5"/>
      <c r="W126" s="5"/>
      <c r="X126" s="5"/>
      <c r="Y126" s="5"/>
      <c r="Z126" s="104"/>
      <c r="AA126" s="5"/>
      <c r="AB126" s="5"/>
      <c r="AC126" s="5"/>
      <c r="AD126">
        <f t="shared" si="13"/>
        <v>11</v>
      </c>
      <c r="AE126" s="68">
        <f t="shared" si="14"/>
        <v>2508</v>
      </c>
      <c r="AF126" s="63" t="s">
        <v>133</v>
      </c>
      <c r="AG126" s="162">
        <v>228</v>
      </c>
      <c r="AH126" s="5">
        <f t="shared" si="15"/>
        <v>0</v>
      </c>
      <c r="AI126" s="135">
        <f t="shared" si="12"/>
        <v>0</v>
      </c>
      <c r="AJ126" s="163"/>
    </row>
    <row r="127" spans="1:36">
      <c r="A127" s="9"/>
      <c r="B127" s="8" t="s">
        <v>59</v>
      </c>
      <c r="C127" s="8">
        <v>230</v>
      </c>
      <c r="D127" s="6">
        <v>10.199999999999999</v>
      </c>
      <c r="E127" s="5">
        <f t="shared" si="11"/>
        <v>2346</v>
      </c>
      <c r="F127" s="5"/>
      <c r="G127" s="5"/>
      <c r="H127" s="5"/>
      <c r="I127" s="5"/>
      <c r="J127" s="6"/>
      <c r="K127" s="5"/>
      <c r="L127" s="5"/>
      <c r="M127" s="5"/>
      <c r="N127" s="5"/>
      <c r="O127" s="5"/>
      <c r="P127" s="5"/>
      <c r="Q127" s="5"/>
      <c r="R127" s="5">
        <v>5</v>
      </c>
      <c r="S127" s="5"/>
      <c r="T127" s="5"/>
      <c r="U127" s="5"/>
      <c r="V127" s="5"/>
      <c r="W127" s="5"/>
      <c r="X127" s="5"/>
      <c r="Y127" s="5"/>
      <c r="Z127" s="104"/>
      <c r="AA127" s="5"/>
      <c r="AB127" s="5"/>
      <c r="AC127" s="5"/>
      <c r="AD127">
        <f t="shared" si="13"/>
        <v>5</v>
      </c>
      <c r="AE127" s="68">
        <f t="shared" si="14"/>
        <v>1150</v>
      </c>
      <c r="AF127" s="63" t="s">
        <v>59</v>
      </c>
      <c r="AG127" s="162">
        <v>230</v>
      </c>
      <c r="AH127" s="5">
        <f t="shared" si="15"/>
        <v>5.1999999999999993</v>
      </c>
      <c r="AI127" s="135">
        <f t="shared" si="12"/>
        <v>1195.9999999999998</v>
      </c>
      <c r="AJ127" s="163"/>
    </row>
    <row r="128" spans="1:36">
      <c r="A128" s="9"/>
      <c r="B128" s="8" t="s">
        <v>96</v>
      </c>
      <c r="C128" s="8">
        <v>24.5</v>
      </c>
      <c r="D128" s="6">
        <v>150</v>
      </c>
      <c r="E128" s="5">
        <f t="shared" si="11"/>
        <v>3675</v>
      </c>
      <c r="F128" s="5"/>
      <c r="G128" s="5"/>
      <c r="H128" s="5"/>
      <c r="I128" s="5"/>
      <c r="J128" s="6"/>
      <c r="K128" s="5"/>
      <c r="L128" s="5"/>
      <c r="M128" s="5"/>
      <c r="N128" s="5"/>
      <c r="O128" s="5"/>
      <c r="P128" s="5"/>
      <c r="Q128" s="5"/>
      <c r="R128" s="5"/>
      <c r="S128" s="5"/>
      <c r="T128" s="5">
        <v>150</v>
      </c>
      <c r="U128" s="5"/>
      <c r="V128" s="5"/>
      <c r="W128" s="5"/>
      <c r="X128" s="5"/>
      <c r="Y128" s="5"/>
      <c r="Z128" s="104"/>
      <c r="AA128" s="5"/>
      <c r="AB128" s="5"/>
      <c r="AC128" s="5"/>
      <c r="AD128">
        <f t="shared" si="13"/>
        <v>150</v>
      </c>
      <c r="AE128" s="68">
        <f t="shared" si="14"/>
        <v>3675</v>
      </c>
      <c r="AF128" s="63" t="s">
        <v>96</v>
      </c>
      <c r="AG128" s="162">
        <v>24.5</v>
      </c>
      <c r="AH128" s="5">
        <f t="shared" si="15"/>
        <v>0</v>
      </c>
      <c r="AI128" s="135">
        <f t="shared" si="12"/>
        <v>0</v>
      </c>
      <c r="AJ128" s="163"/>
    </row>
    <row r="129" spans="1:36">
      <c r="A129" s="9"/>
      <c r="B129" s="8" t="s">
        <v>141</v>
      </c>
      <c r="C129" s="8">
        <v>155</v>
      </c>
      <c r="D129" s="6">
        <v>41.1</v>
      </c>
      <c r="E129" s="5">
        <f t="shared" si="11"/>
        <v>6370.5</v>
      </c>
      <c r="F129" s="5"/>
      <c r="G129" s="5"/>
      <c r="H129" s="5"/>
      <c r="I129" s="5"/>
      <c r="J129" s="6"/>
      <c r="K129" s="5"/>
      <c r="L129" s="5"/>
      <c r="M129" s="5"/>
      <c r="N129" s="5"/>
      <c r="O129" s="5"/>
      <c r="P129" s="5"/>
      <c r="Q129" s="5"/>
      <c r="R129" s="5"/>
      <c r="S129" s="5"/>
      <c r="T129" s="5">
        <v>41.1</v>
      </c>
      <c r="U129" s="5"/>
      <c r="V129" s="5"/>
      <c r="W129" s="5"/>
      <c r="X129" s="5"/>
      <c r="Y129" s="5"/>
      <c r="Z129" s="104"/>
      <c r="AA129" s="5"/>
      <c r="AB129" s="5"/>
      <c r="AC129" s="5"/>
      <c r="AD129">
        <f t="shared" si="13"/>
        <v>41.1</v>
      </c>
      <c r="AE129" s="68">
        <f t="shared" si="14"/>
        <v>6370.5</v>
      </c>
      <c r="AF129" s="63" t="s">
        <v>141</v>
      </c>
      <c r="AG129" s="162">
        <v>155</v>
      </c>
      <c r="AH129" s="5">
        <f t="shared" si="15"/>
        <v>0</v>
      </c>
      <c r="AI129" s="135">
        <f t="shared" si="12"/>
        <v>0</v>
      </c>
      <c r="AJ129" s="163"/>
    </row>
    <row r="130" spans="1:36">
      <c r="A130" s="9"/>
      <c r="B130" s="8" t="s">
        <v>322</v>
      </c>
      <c r="C130" s="8">
        <v>210</v>
      </c>
      <c r="D130" s="6">
        <v>26.7</v>
      </c>
      <c r="E130" s="5">
        <f t="shared" si="11"/>
        <v>5607</v>
      </c>
      <c r="F130" s="5"/>
      <c r="G130" s="5"/>
      <c r="H130" s="5"/>
      <c r="I130" s="5"/>
      <c r="J130" s="6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>
        <v>26.7</v>
      </c>
      <c r="V130" s="5"/>
      <c r="W130" s="5"/>
      <c r="X130" s="5"/>
      <c r="Y130" s="5"/>
      <c r="Z130" s="104"/>
      <c r="AA130" s="5"/>
      <c r="AB130" s="5"/>
      <c r="AC130" s="5"/>
      <c r="AD130">
        <f t="shared" si="13"/>
        <v>26.7</v>
      </c>
      <c r="AE130" s="68">
        <f t="shared" si="14"/>
        <v>5607</v>
      </c>
      <c r="AF130" s="63" t="s">
        <v>322</v>
      </c>
      <c r="AG130" s="162">
        <v>210</v>
      </c>
      <c r="AH130" s="5">
        <f t="shared" si="15"/>
        <v>0</v>
      </c>
      <c r="AI130" s="135">
        <f t="shared" si="12"/>
        <v>0</v>
      </c>
      <c r="AJ130" s="163"/>
    </row>
    <row r="131" spans="1:36">
      <c r="A131" s="9"/>
      <c r="B131" s="8" t="s">
        <v>61</v>
      </c>
      <c r="C131" s="8">
        <v>175</v>
      </c>
      <c r="D131" s="6">
        <v>71.3</v>
      </c>
      <c r="E131" s="5">
        <f t="shared" si="11"/>
        <v>12477.5</v>
      </c>
      <c r="F131" s="5"/>
      <c r="G131" s="5"/>
      <c r="H131" s="5"/>
      <c r="I131" s="5"/>
      <c r="J131" s="6"/>
      <c r="K131" s="5"/>
      <c r="L131" s="5"/>
      <c r="M131" s="5"/>
      <c r="N131" s="5"/>
      <c r="O131" s="5"/>
      <c r="P131" s="5"/>
      <c r="Q131" s="5"/>
      <c r="R131" s="5"/>
      <c r="S131" s="5"/>
      <c r="T131" s="5">
        <v>55.02</v>
      </c>
      <c r="U131" s="5"/>
      <c r="V131" s="5"/>
      <c r="W131" s="5"/>
      <c r="X131" s="5"/>
      <c r="Y131" s="5"/>
      <c r="Z131" s="104"/>
      <c r="AA131" s="5"/>
      <c r="AB131" s="5"/>
      <c r="AC131" s="5"/>
      <c r="AD131">
        <f t="shared" si="13"/>
        <v>55.02</v>
      </c>
      <c r="AE131" s="68">
        <f t="shared" si="14"/>
        <v>9628.5</v>
      </c>
      <c r="AF131" s="63" t="s">
        <v>61</v>
      </c>
      <c r="AG131" s="162">
        <v>175</v>
      </c>
      <c r="AH131" s="5">
        <f t="shared" si="15"/>
        <v>16.279999999999994</v>
      </c>
      <c r="AI131" s="135">
        <f t="shared" si="12"/>
        <v>2848.9999999999991</v>
      </c>
      <c r="AJ131" s="163"/>
    </row>
    <row r="132" spans="1:36">
      <c r="A132" s="9"/>
      <c r="B132" s="8" t="s">
        <v>106</v>
      </c>
      <c r="C132" s="8">
        <v>128</v>
      </c>
      <c r="D132" s="6">
        <v>46</v>
      </c>
      <c r="E132" s="5">
        <f t="shared" si="11"/>
        <v>5888</v>
      </c>
      <c r="F132" s="5"/>
      <c r="G132" s="5"/>
      <c r="H132" s="5"/>
      <c r="I132" s="5"/>
      <c r="J132" s="6"/>
      <c r="K132" s="5"/>
      <c r="L132" s="5"/>
      <c r="M132" s="5"/>
      <c r="N132" s="5"/>
      <c r="O132" s="5"/>
      <c r="P132" s="5"/>
      <c r="Q132" s="5"/>
      <c r="R132" s="5"/>
      <c r="S132" s="5">
        <v>46</v>
      </c>
      <c r="T132" s="5"/>
      <c r="U132" s="5"/>
      <c r="V132" s="5"/>
      <c r="W132" s="5"/>
      <c r="X132" s="5"/>
      <c r="Y132" s="5"/>
      <c r="Z132" s="104"/>
      <c r="AA132" s="5"/>
      <c r="AB132" s="5"/>
      <c r="AC132" s="5"/>
      <c r="AD132">
        <f t="shared" ref="AD132:AD163" si="16">SUM(F132:AC132)</f>
        <v>46</v>
      </c>
      <c r="AE132" s="68">
        <f t="shared" ref="AE132:AE163" si="17">AD132*C132</f>
        <v>5888</v>
      </c>
      <c r="AF132" s="63" t="s">
        <v>106</v>
      </c>
      <c r="AG132" s="162">
        <v>128</v>
      </c>
      <c r="AH132" s="5">
        <f t="shared" ref="AH132:AH163" si="18">D132-AD132</f>
        <v>0</v>
      </c>
      <c r="AI132" s="135">
        <f t="shared" si="12"/>
        <v>0</v>
      </c>
      <c r="AJ132" s="163"/>
    </row>
    <row r="133" spans="1:36">
      <c r="A133" s="9"/>
      <c r="B133" s="8" t="s">
        <v>351</v>
      </c>
      <c r="C133" s="8">
        <v>43.5</v>
      </c>
      <c r="D133" s="6">
        <v>15</v>
      </c>
      <c r="E133" s="5">
        <f t="shared" ref="E133:E189" si="19">D133*C133</f>
        <v>652.5</v>
      </c>
      <c r="F133" s="5"/>
      <c r="G133" s="5"/>
      <c r="H133" s="5"/>
      <c r="I133" s="5"/>
      <c r="J133" s="6"/>
      <c r="K133" s="5"/>
      <c r="L133" s="5"/>
      <c r="M133" s="5"/>
      <c r="N133" s="5"/>
      <c r="O133" s="5"/>
      <c r="P133" s="5"/>
      <c r="Q133" s="5"/>
      <c r="R133" s="5"/>
      <c r="S133" s="5"/>
      <c r="T133" s="5">
        <v>15</v>
      </c>
      <c r="U133" s="5"/>
      <c r="V133" s="5"/>
      <c r="W133" s="5"/>
      <c r="X133" s="5"/>
      <c r="Y133" s="5"/>
      <c r="Z133" s="104"/>
      <c r="AA133" s="5"/>
      <c r="AB133" s="5"/>
      <c r="AC133" s="5"/>
      <c r="AD133">
        <f t="shared" si="16"/>
        <v>15</v>
      </c>
      <c r="AE133" s="68">
        <f t="shared" si="17"/>
        <v>652.5</v>
      </c>
      <c r="AF133" s="63" t="s">
        <v>351</v>
      </c>
      <c r="AG133" s="162">
        <v>43.5</v>
      </c>
      <c r="AH133" s="5">
        <f t="shared" si="18"/>
        <v>0</v>
      </c>
      <c r="AI133" s="135">
        <f t="shared" ref="AI133:AI189" si="20">AH133*AG133</f>
        <v>0</v>
      </c>
      <c r="AJ133" s="163"/>
    </row>
    <row r="134" spans="1:36">
      <c r="A134" s="9"/>
      <c r="B134" s="8" t="s">
        <v>54</v>
      </c>
      <c r="C134" s="8">
        <v>22.5</v>
      </c>
      <c r="D134" s="6">
        <v>136</v>
      </c>
      <c r="E134" s="5">
        <f t="shared" si="19"/>
        <v>3060</v>
      </c>
      <c r="F134" s="5"/>
      <c r="G134" s="5"/>
      <c r="H134" s="5"/>
      <c r="I134" s="5"/>
      <c r="J134" s="6"/>
      <c r="K134" s="5"/>
      <c r="L134" s="5"/>
      <c r="M134" s="5"/>
      <c r="N134" s="5"/>
      <c r="O134" s="5"/>
      <c r="P134" s="5"/>
      <c r="Q134" s="5"/>
      <c r="R134" s="5"/>
      <c r="S134" s="5">
        <v>136</v>
      </c>
      <c r="T134" s="5"/>
      <c r="U134" s="5"/>
      <c r="V134" s="5"/>
      <c r="W134" s="5"/>
      <c r="X134" s="5"/>
      <c r="Y134" s="5"/>
      <c r="Z134" s="104"/>
      <c r="AA134" s="5"/>
      <c r="AB134" s="5"/>
      <c r="AC134" s="5"/>
      <c r="AD134">
        <f t="shared" si="16"/>
        <v>136</v>
      </c>
      <c r="AE134" s="68">
        <f t="shared" si="17"/>
        <v>3060</v>
      </c>
      <c r="AF134" s="63" t="s">
        <v>54</v>
      </c>
      <c r="AG134" s="162">
        <v>22.5</v>
      </c>
      <c r="AH134" s="5">
        <f t="shared" si="18"/>
        <v>0</v>
      </c>
      <c r="AI134" s="135">
        <f t="shared" si="20"/>
        <v>0</v>
      </c>
      <c r="AJ134" s="163"/>
    </row>
    <row r="135" spans="1:36">
      <c r="A135" s="9"/>
      <c r="B135" s="8" t="s">
        <v>10</v>
      </c>
      <c r="C135" s="8">
        <v>78.5</v>
      </c>
      <c r="D135" s="6">
        <v>12</v>
      </c>
      <c r="E135" s="5">
        <f t="shared" si="19"/>
        <v>942</v>
      </c>
      <c r="F135" s="5"/>
      <c r="G135" s="5"/>
      <c r="H135" s="5"/>
      <c r="I135" s="5"/>
      <c r="J135" s="6"/>
      <c r="K135" s="5"/>
      <c r="L135" s="5"/>
      <c r="M135" s="5"/>
      <c r="N135" s="5"/>
      <c r="O135" s="5"/>
      <c r="P135" s="5"/>
      <c r="Q135" s="5"/>
      <c r="R135" s="5">
        <v>1</v>
      </c>
      <c r="S135" s="5">
        <v>1</v>
      </c>
      <c r="T135" s="5">
        <v>1</v>
      </c>
      <c r="U135" s="5">
        <v>1</v>
      </c>
      <c r="V135" s="5">
        <v>1</v>
      </c>
      <c r="W135" s="5">
        <v>1</v>
      </c>
      <c r="X135" s="5">
        <v>1</v>
      </c>
      <c r="Y135" s="5">
        <v>1</v>
      </c>
      <c r="Z135" s="104">
        <v>1</v>
      </c>
      <c r="AA135" s="5"/>
      <c r="AB135" s="5"/>
      <c r="AC135" s="5"/>
      <c r="AD135">
        <f t="shared" si="16"/>
        <v>9</v>
      </c>
      <c r="AE135" s="68">
        <f t="shared" si="17"/>
        <v>706.5</v>
      </c>
      <c r="AF135" s="63" t="s">
        <v>10</v>
      </c>
      <c r="AG135" s="162">
        <v>78.5</v>
      </c>
      <c r="AH135" s="5">
        <f t="shared" si="18"/>
        <v>3</v>
      </c>
      <c r="AI135" s="135">
        <f t="shared" si="20"/>
        <v>235.5</v>
      </c>
      <c r="AJ135" s="163"/>
    </row>
    <row r="136" spans="1:36">
      <c r="A136" s="9"/>
      <c r="B136" s="8" t="s">
        <v>357</v>
      </c>
      <c r="C136" s="8">
        <v>134.5</v>
      </c>
      <c r="D136" s="6">
        <v>27</v>
      </c>
      <c r="E136" s="5">
        <f t="shared" si="19"/>
        <v>3631.5</v>
      </c>
      <c r="F136" s="5"/>
      <c r="G136" s="5"/>
      <c r="H136" s="5"/>
      <c r="I136" s="5"/>
      <c r="J136" s="6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>
        <v>12</v>
      </c>
      <c r="Z136" s="105"/>
      <c r="AA136" s="102"/>
      <c r="AB136" s="102"/>
      <c r="AC136" s="102"/>
      <c r="AD136">
        <f t="shared" si="16"/>
        <v>12</v>
      </c>
      <c r="AE136" s="68">
        <f t="shared" si="17"/>
        <v>1614</v>
      </c>
      <c r="AF136" s="63" t="s">
        <v>357</v>
      </c>
      <c r="AG136" s="162">
        <v>134.5</v>
      </c>
      <c r="AH136" s="5">
        <f t="shared" si="18"/>
        <v>15</v>
      </c>
      <c r="AI136" s="135">
        <f t="shared" si="20"/>
        <v>2017.5</v>
      </c>
      <c r="AJ136" s="163"/>
    </row>
    <row r="137" spans="1:36">
      <c r="A137" s="9"/>
      <c r="B137" s="8" t="s">
        <v>15</v>
      </c>
      <c r="C137" s="8">
        <v>70</v>
      </c>
      <c r="D137" s="6">
        <v>25</v>
      </c>
      <c r="E137" s="5">
        <f t="shared" si="19"/>
        <v>1750</v>
      </c>
      <c r="F137" s="5"/>
      <c r="G137" s="5"/>
      <c r="H137" s="5"/>
      <c r="I137" s="5"/>
      <c r="J137" s="6"/>
      <c r="K137" s="5"/>
      <c r="L137" s="5"/>
      <c r="M137" s="5"/>
      <c r="N137" s="5"/>
      <c r="O137" s="5"/>
      <c r="P137" s="5"/>
      <c r="Q137" s="5"/>
      <c r="R137" s="5"/>
      <c r="S137" s="5"/>
      <c r="T137" s="5">
        <v>4.2</v>
      </c>
      <c r="U137" s="5">
        <v>4.2</v>
      </c>
      <c r="V137" s="5">
        <v>3.2</v>
      </c>
      <c r="W137" s="5">
        <v>4.2</v>
      </c>
      <c r="X137" s="5"/>
      <c r="Y137" s="5"/>
      <c r="Z137" s="104"/>
      <c r="AA137" s="5"/>
      <c r="AB137" s="5"/>
      <c r="AC137" s="5"/>
      <c r="AD137">
        <f t="shared" si="16"/>
        <v>15.8</v>
      </c>
      <c r="AE137" s="68">
        <f t="shared" si="17"/>
        <v>1106</v>
      </c>
      <c r="AF137" s="63" t="s">
        <v>15</v>
      </c>
      <c r="AG137" s="162">
        <v>70</v>
      </c>
      <c r="AH137" s="5">
        <f t="shared" si="18"/>
        <v>9.1999999999999993</v>
      </c>
      <c r="AI137" s="135">
        <f t="shared" si="20"/>
        <v>644</v>
      </c>
      <c r="AJ137" s="163"/>
    </row>
    <row r="138" spans="1:36">
      <c r="A138" s="9"/>
      <c r="B138" s="8" t="s">
        <v>13</v>
      </c>
      <c r="C138" s="8">
        <v>135</v>
      </c>
      <c r="D138" s="6">
        <v>15</v>
      </c>
      <c r="E138" s="5">
        <f t="shared" si="19"/>
        <v>2025</v>
      </c>
      <c r="F138" s="5"/>
      <c r="G138" s="5"/>
      <c r="H138" s="5"/>
      <c r="I138" s="5"/>
      <c r="J138" s="6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>
        <v>1.5</v>
      </c>
      <c r="Y138" s="5">
        <v>1</v>
      </c>
      <c r="Z138" s="104">
        <v>2</v>
      </c>
      <c r="AA138" s="5">
        <v>2</v>
      </c>
      <c r="AB138" s="5">
        <v>2</v>
      </c>
      <c r="AC138" s="5">
        <v>1</v>
      </c>
      <c r="AD138">
        <f t="shared" si="16"/>
        <v>9.5</v>
      </c>
      <c r="AE138" s="68">
        <f t="shared" si="17"/>
        <v>1282.5</v>
      </c>
      <c r="AF138" s="63" t="s">
        <v>13</v>
      </c>
      <c r="AG138" s="162">
        <v>135</v>
      </c>
      <c r="AH138" s="5">
        <f t="shared" si="18"/>
        <v>5.5</v>
      </c>
      <c r="AI138" s="135">
        <f t="shared" si="20"/>
        <v>742.5</v>
      </c>
      <c r="AJ138" s="163"/>
    </row>
    <row r="139" spans="1:36">
      <c r="A139" s="9"/>
      <c r="B139" s="8" t="s">
        <v>358</v>
      </c>
      <c r="C139" s="8">
        <v>55.5</v>
      </c>
      <c r="D139" s="6">
        <v>10</v>
      </c>
      <c r="E139" s="5">
        <f t="shared" si="19"/>
        <v>555</v>
      </c>
      <c r="F139" s="5"/>
      <c r="G139" s="5"/>
      <c r="H139" s="5"/>
      <c r="I139" s="5"/>
      <c r="J139" s="6"/>
      <c r="K139" s="5"/>
      <c r="L139" s="5"/>
      <c r="M139" s="5"/>
      <c r="N139" s="5"/>
      <c r="O139" s="5"/>
      <c r="P139" s="5"/>
      <c r="Q139" s="5"/>
      <c r="R139" s="5"/>
      <c r="S139" s="5">
        <v>1</v>
      </c>
      <c r="T139" s="5">
        <v>1</v>
      </c>
      <c r="U139" s="5">
        <v>1</v>
      </c>
      <c r="V139" s="5">
        <v>1</v>
      </c>
      <c r="W139" s="5">
        <v>1</v>
      </c>
      <c r="X139" s="5">
        <v>1</v>
      </c>
      <c r="Y139" s="5"/>
      <c r="Z139" s="104"/>
      <c r="AA139" s="5">
        <v>1</v>
      </c>
      <c r="AB139" s="5"/>
      <c r="AC139" s="5"/>
      <c r="AD139">
        <f t="shared" si="16"/>
        <v>7</v>
      </c>
      <c r="AE139" s="68">
        <f t="shared" si="17"/>
        <v>388.5</v>
      </c>
      <c r="AF139" s="63" t="s">
        <v>358</v>
      </c>
      <c r="AG139" s="162">
        <v>55.5</v>
      </c>
      <c r="AH139" s="5">
        <f t="shared" si="18"/>
        <v>3</v>
      </c>
      <c r="AI139" s="135">
        <f t="shared" si="20"/>
        <v>166.5</v>
      </c>
      <c r="AJ139" s="163"/>
    </row>
    <row r="140" spans="1:36">
      <c r="A140" s="9"/>
      <c r="B140" s="8" t="s">
        <v>359</v>
      </c>
      <c r="C140" s="8">
        <v>44.8</v>
      </c>
      <c r="D140" s="6">
        <v>5</v>
      </c>
      <c r="E140" s="5">
        <f t="shared" si="19"/>
        <v>224</v>
      </c>
      <c r="F140" s="5"/>
      <c r="G140" s="5"/>
      <c r="H140" s="5"/>
      <c r="I140" s="5"/>
      <c r="J140" s="6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4"/>
      <c r="Y140" s="4"/>
      <c r="Z140" s="4">
        <v>1.5</v>
      </c>
      <c r="AA140" s="4">
        <v>1.5</v>
      </c>
      <c r="AB140" s="4">
        <v>2</v>
      </c>
      <c r="AC140" s="4"/>
      <c r="AD140">
        <f t="shared" si="16"/>
        <v>5</v>
      </c>
      <c r="AE140" s="68">
        <f t="shared" si="17"/>
        <v>224</v>
      </c>
      <c r="AF140" s="63" t="s">
        <v>359</v>
      </c>
      <c r="AG140" s="162">
        <v>44.8</v>
      </c>
      <c r="AH140" s="5">
        <f t="shared" si="18"/>
        <v>0</v>
      </c>
      <c r="AI140" s="135">
        <f t="shared" si="20"/>
        <v>0</v>
      </c>
      <c r="AJ140" s="163"/>
    </row>
    <row r="141" spans="1:36">
      <c r="A141" s="9"/>
      <c r="B141" s="8" t="s">
        <v>26</v>
      </c>
      <c r="C141" s="8">
        <v>136.69999999999999</v>
      </c>
      <c r="D141" s="6">
        <v>6</v>
      </c>
      <c r="E141" s="5">
        <f t="shared" si="19"/>
        <v>820.19999999999993</v>
      </c>
      <c r="F141" s="5"/>
      <c r="G141" s="5"/>
      <c r="H141" s="5"/>
      <c r="I141" s="5"/>
      <c r="J141" s="6"/>
      <c r="K141" s="5"/>
      <c r="L141" s="5"/>
      <c r="M141" s="5"/>
      <c r="N141" s="5"/>
      <c r="O141" s="5"/>
      <c r="P141" s="5"/>
      <c r="Q141" s="5"/>
      <c r="R141" s="5">
        <v>4</v>
      </c>
      <c r="S141" s="5"/>
      <c r="T141" s="5"/>
      <c r="U141" s="5"/>
      <c r="V141" s="5"/>
      <c r="W141" s="5"/>
      <c r="X141" s="4"/>
      <c r="Y141" s="4"/>
      <c r="Z141" s="4"/>
      <c r="AA141" s="4"/>
      <c r="AB141" s="4"/>
      <c r="AC141" s="4"/>
      <c r="AD141">
        <f t="shared" si="16"/>
        <v>4</v>
      </c>
      <c r="AE141" s="68">
        <f t="shared" si="17"/>
        <v>546.79999999999995</v>
      </c>
      <c r="AF141" s="63" t="s">
        <v>26</v>
      </c>
      <c r="AG141" s="162">
        <v>136.69999999999999</v>
      </c>
      <c r="AH141" s="5">
        <f t="shared" si="18"/>
        <v>2</v>
      </c>
      <c r="AI141" s="135">
        <f t="shared" si="20"/>
        <v>273.39999999999998</v>
      </c>
      <c r="AJ141" s="163"/>
    </row>
    <row r="142" spans="1:36">
      <c r="A142" s="9"/>
      <c r="B142" s="8" t="s">
        <v>31</v>
      </c>
      <c r="C142" s="8">
        <v>85</v>
      </c>
      <c r="D142" s="6">
        <v>24</v>
      </c>
      <c r="E142" s="5">
        <f t="shared" si="19"/>
        <v>2040</v>
      </c>
      <c r="F142" s="5"/>
      <c r="G142" s="5"/>
      <c r="H142" s="5"/>
      <c r="I142" s="5"/>
      <c r="J142" s="6"/>
      <c r="K142" s="5"/>
      <c r="L142" s="5"/>
      <c r="M142" s="5"/>
      <c r="N142" s="5"/>
      <c r="O142" s="5"/>
      <c r="P142" s="5"/>
      <c r="Q142" s="5"/>
      <c r="R142" s="5">
        <v>6</v>
      </c>
      <c r="S142" s="5"/>
      <c r="T142" s="5"/>
      <c r="U142" s="5">
        <v>6</v>
      </c>
      <c r="V142" s="5"/>
      <c r="W142" s="5">
        <v>5</v>
      </c>
      <c r="X142" s="4"/>
      <c r="Y142" s="4"/>
      <c r="Z142" s="4"/>
      <c r="AA142" s="4"/>
      <c r="AB142" s="4"/>
      <c r="AC142" s="4"/>
      <c r="AD142">
        <f t="shared" si="16"/>
        <v>17</v>
      </c>
      <c r="AE142" s="68">
        <f t="shared" si="17"/>
        <v>1445</v>
      </c>
      <c r="AF142" s="63" t="s">
        <v>31</v>
      </c>
      <c r="AG142" s="162">
        <v>85</v>
      </c>
      <c r="AH142" s="5">
        <f t="shared" si="18"/>
        <v>7</v>
      </c>
      <c r="AI142" s="135">
        <f t="shared" si="20"/>
        <v>595</v>
      </c>
      <c r="AJ142" s="163"/>
    </row>
    <row r="143" spans="1:36">
      <c r="A143" s="9"/>
      <c r="B143" s="8" t="s">
        <v>307</v>
      </c>
      <c r="C143" s="8">
        <v>340</v>
      </c>
      <c r="D143" s="6">
        <v>62</v>
      </c>
      <c r="E143" s="7">
        <f t="shared" si="19"/>
        <v>21080</v>
      </c>
      <c r="F143" s="5"/>
      <c r="G143" s="5"/>
      <c r="H143" s="5"/>
      <c r="I143" s="5"/>
      <c r="J143" s="6"/>
      <c r="K143" s="5"/>
      <c r="L143" s="5"/>
      <c r="M143" s="5"/>
      <c r="N143" s="5"/>
      <c r="O143" s="5"/>
      <c r="P143" s="5"/>
      <c r="Q143" s="5"/>
      <c r="R143" s="5"/>
      <c r="S143" s="5">
        <v>37.43</v>
      </c>
      <c r="T143" s="5"/>
      <c r="U143" s="5"/>
      <c r="V143" s="5"/>
      <c r="W143" s="5"/>
      <c r="X143" s="4"/>
      <c r="Y143" s="4"/>
      <c r="Z143" s="4"/>
      <c r="AA143" s="4"/>
      <c r="AB143" s="4"/>
      <c r="AC143" s="4"/>
      <c r="AD143">
        <f t="shared" si="16"/>
        <v>37.43</v>
      </c>
      <c r="AE143" s="68">
        <f t="shared" si="17"/>
        <v>12726.2</v>
      </c>
      <c r="AF143" s="63" t="s">
        <v>307</v>
      </c>
      <c r="AG143" s="162">
        <v>340</v>
      </c>
      <c r="AH143" s="5">
        <f t="shared" si="18"/>
        <v>24.57</v>
      </c>
      <c r="AI143" s="135">
        <f t="shared" si="20"/>
        <v>8353.7999999999993</v>
      </c>
      <c r="AJ143" s="163"/>
    </row>
    <row r="144" spans="1:36">
      <c r="A144" s="9"/>
      <c r="B144" s="8" t="s">
        <v>135</v>
      </c>
      <c r="C144" s="8">
        <v>310</v>
      </c>
      <c r="D144" s="6">
        <v>45</v>
      </c>
      <c r="E144" s="7">
        <f t="shared" si="19"/>
        <v>13950</v>
      </c>
      <c r="F144" s="5"/>
      <c r="G144" s="5"/>
      <c r="H144" s="5"/>
      <c r="I144" s="5"/>
      <c r="J144" s="6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>
        <v>23.5</v>
      </c>
      <c r="V144" s="5"/>
      <c r="W144" s="5"/>
      <c r="X144" s="4"/>
      <c r="Y144" s="4"/>
      <c r="Z144" s="4"/>
      <c r="AA144" s="4"/>
      <c r="AB144" s="4"/>
      <c r="AC144" s="4"/>
      <c r="AD144">
        <f t="shared" si="16"/>
        <v>23.5</v>
      </c>
      <c r="AE144" s="68">
        <f t="shared" si="17"/>
        <v>7285</v>
      </c>
      <c r="AF144" s="63" t="s">
        <v>135</v>
      </c>
      <c r="AG144" s="162">
        <v>310</v>
      </c>
      <c r="AH144" s="5">
        <f t="shared" si="18"/>
        <v>21.5</v>
      </c>
      <c r="AI144" s="135">
        <f t="shared" si="20"/>
        <v>6665</v>
      </c>
      <c r="AJ144" s="163"/>
    </row>
    <row r="145" spans="1:36">
      <c r="A145" s="9"/>
      <c r="B145" s="8" t="s">
        <v>360</v>
      </c>
      <c r="C145" s="8">
        <v>54</v>
      </c>
      <c r="D145" s="6">
        <v>214</v>
      </c>
      <c r="E145" s="5">
        <f t="shared" si="19"/>
        <v>11556</v>
      </c>
      <c r="F145" s="5"/>
      <c r="G145" s="5"/>
      <c r="H145" s="5"/>
      <c r="I145" s="5"/>
      <c r="J145" s="6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>
        <v>214</v>
      </c>
      <c r="V145" s="5"/>
      <c r="W145" s="5"/>
      <c r="X145" s="4"/>
      <c r="Y145" s="4"/>
      <c r="Z145" s="4"/>
      <c r="AA145" s="4"/>
      <c r="AB145" s="4"/>
      <c r="AC145" s="4"/>
      <c r="AD145">
        <f t="shared" si="16"/>
        <v>214</v>
      </c>
      <c r="AE145" s="68">
        <f t="shared" si="17"/>
        <v>11556</v>
      </c>
      <c r="AF145" s="63" t="s">
        <v>360</v>
      </c>
      <c r="AG145" s="162">
        <v>54</v>
      </c>
      <c r="AH145" s="5">
        <f t="shared" si="18"/>
        <v>0</v>
      </c>
      <c r="AI145" s="135">
        <f t="shared" si="20"/>
        <v>0</v>
      </c>
      <c r="AJ145" s="163"/>
    </row>
    <row r="146" spans="1:36">
      <c r="A146" s="9"/>
      <c r="B146" s="8" t="s">
        <v>26</v>
      </c>
      <c r="C146" s="8">
        <v>112</v>
      </c>
      <c r="D146" s="6">
        <v>6</v>
      </c>
      <c r="E146" s="5">
        <f t="shared" si="19"/>
        <v>672</v>
      </c>
      <c r="F146" s="5"/>
      <c r="G146" s="5"/>
      <c r="H146" s="5"/>
      <c r="I146" s="5"/>
      <c r="J146" s="6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>
        <v>2</v>
      </c>
      <c r="V146" s="5"/>
      <c r="W146" s="5">
        <v>2</v>
      </c>
      <c r="X146" s="4"/>
      <c r="Y146" s="4"/>
      <c r="Z146" s="4"/>
      <c r="AA146" s="4"/>
      <c r="AB146" s="4"/>
      <c r="AC146" s="4"/>
      <c r="AD146">
        <f t="shared" si="16"/>
        <v>4</v>
      </c>
      <c r="AE146" s="68">
        <f t="shared" si="17"/>
        <v>448</v>
      </c>
      <c r="AF146" s="63" t="s">
        <v>26</v>
      </c>
      <c r="AG146" s="162">
        <v>112</v>
      </c>
      <c r="AH146" s="5">
        <f t="shared" si="18"/>
        <v>2</v>
      </c>
      <c r="AI146" s="135">
        <f t="shared" si="20"/>
        <v>224</v>
      </c>
      <c r="AJ146" s="163"/>
    </row>
    <row r="147" spans="1:36">
      <c r="A147" s="9"/>
      <c r="B147" s="8" t="s">
        <v>97</v>
      </c>
      <c r="C147" s="8">
        <v>160</v>
      </c>
      <c r="D147" s="6">
        <v>38.6</v>
      </c>
      <c r="E147" s="5">
        <f t="shared" si="19"/>
        <v>6176</v>
      </c>
      <c r="F147" s="5"/>
      <c r="G147" s="5"/>
      <c r="H147" s="5"/>
      <c r="I147" s="5"/>
      <c r="J147" s="6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>
        <v>38.6</v>
      </c>
      <c r="W147" s="5"/>
      <c r="X147" s="4"/>
      <c r="Y147" s="4"/>
      <c r="Z147" s="4"/>
      <c r="AA147" s="4"/>
      <c r="AB147" s="4"/>
      <c r="AC147" s="4"/>
      <c r="AD147">
        <f t="shared" si="16"/>
        <v>38.6</v>
      </c>
      <c r="AE147" s="68">
        <f t="shared" si="17"/>
        <v>6176</v>
      </c>
      <c r="AF147" s="63" t="s">
        <v>97</v>
      </c>
      <c r="AG147" s="162">
        <v>160</v>
      </c>
      <c r="AH147" s="5">
        <f t="shared" si="18"/>
        <v>0</v>
      </c>
      <c r="AI147" s="135">
        <f t="shared" si="20"/>
        <v>0</v>
      </c>
      <c r="AJ147" s="163"/>
    </row>
    <row r="148" spans="1:36">
      <c r="A148" s="9"/>
      <c r="B148" s="8" t="s">
        <v>29</v>
      </c>
      <c r="C148" s="8">
        <v>95</v>
      </c>
      <c r="D148" s="6">
        <v>25</v>
      </c>
      <c r="E148" s="5">
        <f t="shared" si="19"/>
        <v>2375</v>
      </c>
      <c r="F148" s="5"/>
      <c r="G148" s="5"/>
      <c r="H148" s="5"/>
      <c r="I148" s="5"/>
      <c r="J148" s="6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4"/>
      <c r="Y148" s="4"/>
      <c r="Z148" s="4">
        <v>8</v>
      </c>
      <c r="AA148" s="4"/>
      <c r="AB148" s="4"/>
      <c r="AC148" s="4">
        <v>6</v>
      </c>
      <c r="AD148">
        <f t="shared" si="16"/>
        <v>14</v>
      </c>
      <c r="AE148" s="68">
        <f t="shared" si="17"/>
        <v>1330</v>
      </c>
      <c r="AF148" s="63" t="s">
        <v>29</v>
      </c>
      <c r="AG148" s="162">
        <v>95</v>
      </c>
      <c r="AH148" s="5">
        <f t="shared" si="18"/>
        <v>11</v>
      </c>
      <c r="AI148" s="135">
        <f t="shared" si="20"/>
        <v>1045</v>
      </c>
      <c r="AJ148" s="163"/>
    </row>
    <row r="149" spans="1:36">
      <c r="A149" s="9"/>
      <c r="B149" s="8" t="s">
        <v>344</v>
      </c>
      <c r="C149" s="8">
        <v>450</v>
      </c>
      <c r="D149" s="6">
        <v>27.5</v>
      </c>
      <c r="E149" s="5">
        <f t="shared" si="19"/>
        <v>12375</v>
      </c>
      <c r="F149" s="5"/>
      <c r="G149" s="5"/>
      <c r="H149" s="5"/>
      <c r="I149" s="5"/>
      <c r="J149" s="6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>
        <v>27.5</v>
      </c>
      <c r="W149" s="5"/>
      <c r="X149" s="4"/>
      <c r="Y149" s="4"/>
      <c r="Z149" s="4"/>
      <c r="AA149" s="4"/>
      <c r="AB149" s="4"/>
      <c r="AC149" s="4"/>
      <c r="AD149">
        <f t="shared" si="16"/>
        <v>27.5</v>
      </c>
      <c r="AE149" s="68">
        <f t="shared" si="17"/>
        <v>12375</v>
      </c>
      <c r="AF149" s="63" t="s">
        <v>344</v>
      </c>
      <c r="AG149" s="162">
        <v>450</v>
      </c>
      <c r="AH149" s="5">
        <f t="shared" si="18"/>
        <v>0</v>
      </c>
      <c r="AI149" s="135">
        <f t="shared" si="20"/>
        <v>0</v>
      </c>
      <c r="AJ149" s="163"/>
    </row>
    <row r="150" spans="1:36">
      <c r="A150" s="9"/>
      <c r="B150" s="8" t="s">
        <v>206</v>
      </c>
      <c r="C150" s="8">
        <v>500</v>
      </c>
      <c r="D150" s="6">
        <v>15</v>
      </c>
      <c r="E150" s="5">
        <f t="shared" si="19"/>
        <v>7500</v>
      </c>
      <c r="F150" s="5"/>
      <c r="G150" s="5"/>
      <c r="H150" s="5"/>
      <c r="I150" s="5"/>
      <c r="J150" s="6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>
        <v>15</v>
      </c>
      <c r="X150" s="4"/>
      <c r="Y150" s="4"/>
      <c r="Z150" s="4"/>
      <c r="AA150" s="4"/>
      <c r="AB150" s="4"/>
      <c r="AC150" s="4"/>
      <c r="AD150">
        <f t="shared" si="16"/>
        <v>15</v>
      </c>
      <c r="AE150" s="68">
        <f t="shared" si="17"/>
        <v>7500</v>
      </c>
      <c r="AF150" s="63" t="s">
        <v>206</v>
      </c>
      <c r="AG150" s="162">
        <v>500</v>
      </c>
      <c r="AH150" s="5">
        <f t="shared" si="18"/>
        <v>0</v>
      </c>
      <c r="AI150" s="135">
        <f t="shared" si="20"/>
        <v>0</v>
      </c>
      <c r="AJ150" s="163"/>
    </row>
    <row r="151" spans="1:36">
      <c r="A151" s="9"/>
      <c r="B151" s="8" t="s">
        <v>361</v>
      </c>
      <c r="C151" s="8">
        <v>35</v>
      </c>
      <c r="D151" s="6">
        <v>220</v>
      </c>
      <c r="E151" s="5">
        <f t="shared" si="19"/>
        <v>7700</v>
      </c>
      <c r="F151" s="5"/>
      <c r="G151" s="5"/>
      <c r="H151" s="5"/>
      <c r="I151" s="5"/>
      <c r="J151" s="6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>
        <v>220</v>
      </c>
      <c r="W151" s="5"/>
      <c r="X151" s="4"/>
      <c r="Y151" s="4"/>
      <c r="Z151" s="4"/>
      <c r="AA151" s="4"/>
      <c r="AB151" s="4"/>
      <c r="AC151" s="4"/>
      <c r="AD151">
        <f t="shared" si="16"/>
        <v>220</v>
      </c>
      <c r="AE151" s="68">
        <f t="shared" si="17"/>
        <v>7700</v>
      </c>
      <c r="AF151" s="63" t="s">
        <v>361</v>
      </c>
      <c r="AG151" s="162">
        <v>35</v>
      </c>
      <c r="AH151" s="5">
        <f t="shared" si="18"/>
        <v>0</v>
      </c>
      <c r="AI151" s="135">
        <f t="shared" si="20"/>
        <v>0</v>
      </c>
      <c r="AJ151" s="163"/>
    </row>
    <row r="152" spans="1:36">
      <c r="A152" s="9"/>
      <c r="B152" s="8" t="s">
        <v>138</v>
      </c>
      <c r="C152" s="8">
        <v>409.5</v>
      </c>
      <c r="D152" s="8">
        <v>42.3</v>
      </c>
      <c r="E152" s="5">
        <f t="shared" si="19"/>
        <v>17321.849999999999</v>
      </c>
      <c r="F152" s="5"/>
      <c r="G152" s="5"/>
      <c r="H152" s="5"/>
      <c r="I152" s="5"/>
      <c r="J152" s="6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>
        <v>24.8</v>
      </c>
      <c r="W152" s="5"/>
      <c r="X152" s="4"/>
      <c r="Y152" s="4"/>
      <c r="Z152" s="4"/>
      <c r="AA152" s="4"/>
      <c r="AB152" s="4"/>
      <c r="AC152" s="4"/>
      <c r="AD152">
        <f t="shared" si="16"/>
        <v>24.8</v>
      </c>
      <c r="AE152" s="68">
        <f t="shared" si="17"/>
        <v>10155.6</v>
      </c>
      <c r="AF152" s="63" t="s">
        <v>138</v>
      </c>
      <c r="AG152" s="165">
        <v>409.5</v>
      </c>
      <c r="AH152" s="5">
        <f t="shared" si="18"/>
        <v>17.499999999999996</v>
      </c>
      <c r="AI152" s="135">
        <f t="shared" si="20"/>
        <v>7166.2499999999982</v>
      </c>
      <c r="AJ152" s="163"/>
    </row>
    <row r="153" spans="1:36">
      <c r="A153" s="9"/>
      <c r="B153" s="8" t="s">
        <v>27</v>
      </c>
      <c r="C153" s="8">
        <v>260</v>
      </c>
      <c r="D153" s="8">
        <v>45</v>
      </c>
      <c r="E153" s="5">
        <f t="shared" si="19"/>
        <v>11700</v>
      </c>
      <c r="F153" s="5"/>
      <c r="G153" s="5"/>
      <c r="H153" s="5"/>
      <c r="I153" s="5"/>
      <c r="J153" s="6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4"/>
      <c r="Y153" s="4">
        <v>24</v>
      </c>
      <c r="Z153" s="47"/>
      <c r="AA153" s="47"/>
      <c r="AB153" s="47"/>
      <c r="AC153" s="47"/>
      <c r="AD153">
        <f t="shared" si="16"/>
        <v>24</v>
      </c>
      <c r="AE153" s="68">
        <f t="shared" si="17"/>
        <v>6240</v>
      </c>
      <c r="AF153" s="63" t="s">
        <v>27</v>
      </c>
      <c r="AG153" s="165">
        <v>260</v>
      </c>
      <c r="AH153" s="5">
        <f t="shared" si="18"/>
        <v>21</v>
      </c>
      <c r="AI153" s="135">
        <f t="shared" si="20"/>
        <v>5460</v>
      </c>
      <c r="AJ153" s="163"/>
    </row>
    <row r="154" spans="1:36">
      <c r="A154" s="9"/>
      <c r="B154" s="8" t="s">
        <v>189</v>
      </c>
      <c r="C154" s="8">
        <v>382</v>
      </c>
      <c r="D154" s="8">
        <v>42.95</v>
      </c>
      <c r="E154" s="5">
        <f t="shared" si="19"/>
        <v>16406.900000000001</v>
      </c>
      <c r="F154" s="5"/>
      <c r="G154" s="5"/>
      <c r="H154" s="5"/>
      <c r="I154" s="5"/>
      <c r="J154" s="6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4"/>
      <c r="Y154" s="4"/>
      <c r="Z154" s="4">
        <v>15</v>
      </c>
      <c r="AA154" s="4"/>
      <c r="AB154" s="4">
        <v>12.95</v>
      </c>
      <c r="AC154" s="4"/>
      <c r="AD154">
        <f t="shared" si="16"/>
        <v>27.95</v>
      </c>
      <c r="AE154" s="68">
        <f t="shared" si="17"/>
        <v>10676.9</v>
      </c>
      <c r="AF154" s="63" t="s">
        <v>189</v>
      </c>
      <c r="AG154" s="165">
        <v>382</v>
      </c>
      <c r="AH154" s="5">
        <f t="shared" si="18"/>
        <v>15.000000000000004</v>
      </c>
      <c r="AI154" s="135">
        <f t="shared" si="20"/>
        <v>5730.0000000000009</v>
      </c>
      <c r="AJ154" s="163"/>
    </row>
    <row r="155" spans="1:36">
      <c r="A155" s="9"/>
      <c r="B155" s="8" t="s">
        <v>362</v>
      </c>
      <c r="C155" s="8">
        <v>160</v>
      </c>
      <c r="D155" s="8">
        <v>33.799999999999997</v>
      </c>
      <c r="E155" s="5">
        <f t="shared" si="19"/>
        <v>5408</v>
      </c>
      <c r="F155" s="5"/>
      <c r="G155" s="5"/>
      <c r="H155" s="5"/>
      <c r="I155" s="5"/>
      <c r="J155" s="6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4">
        <v>33.799999999999997</v>
      </c>
      <c r="Y155" s="4"/>
      <c r="Z155" s="4"/>
      <c r="AA155" s="4"/>
      <c r="AB155" s="4"/>
      <c r="AC155" s="4"/>
      <c r="AD155">
        <f t="shared" si="16"/>
        <v>33.799999999999997</v>
      </c>
      <c r="AE155" s="68">
        <f t="shared" si="17"/>
        <v>5408</v>
      </c>
      <c r="AF155" s="63" t="s">
        <v>362</v>
      </c>
      <c r="AG155" s="162">
        <v>160</v>
      </c>
      <c r="AH155" s="5">
        <f t="shared" si="18"/>
        <v>0</v>
      </c>
      <c r="AI155" s="135">
        <f t="shared" si="20"/>
        <v>0</v>
      </c>
      <c r="AJ155" s="163"/>
    </row>
    <row r="156" spans="1:36">
      <c r="A156" s="9"/>
      <c r="B156" s="8" t="s">
        <v>61</v>
      </c>
      <c r="C156" s="8">
        <v>190</v>
      </c>
      <c r="D156" s="8">
        <v>61.4</v>
      </c>
      <c r="E156" s="5">
        <f t="shared" si="19"/>
        <v>11666</v>
      </c>
      <c r="F156" s="5"/>
      <c r="G156" s="5"/>
      <c r="H156" s="5"/>
      <c r="I156" s="5"/>
      <c r="J156" s="6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>
        <v>61.4</v>
      </c>
      <c r="X156" s="4"/>
      <c r="Y156" s="4"/>
      <c r="Z156" s="4"/>
      <c r="AA156" s="4"/>
      <c r="AB156" s="4"/>
      <c r="AC156" s="4"/>
      <c r="AD156">
        <f t="shared" si="16"/>
        <v>61.4</v>
      </c>
      <c r="AE156" s="68">
        <f t="shared" si="17"/>
        <v>11666</v>
      </c>
      <c r="AF156" s="63" t="s">
        <v>61</v>
      </c>
      <c r="AG156" s="162">
        <v>190</v>
      </c>
      <c r="AH156" s="5">
        <f t="shared" si="18"/>
        <v>0</v>
      </c>
      <c r="AI156" s="135">
        <f t="shared" si="20"/>
        <v>0</v>
      </c>
      <c r="AJ156" s="163"/>
    </row>
    <row r="157" spans="1:36">
      <c r="A157" s="9"/>
      <c r="B157" s="8" t="s">
        <v>106</v>
      </c>
      <c r="C157" s="8">
        <v>140</v>
      </c>
      <c r="D157" s="8">
        <v>45.4</v>
      </c>
      <c r="E157" s="5">
        <f t="shared" si="19"/>
        <v>6356</v>
      </c>
      <c r="F157" s="5"/>
      <c r="G157" s="5"/>
      <c r="H157" s="5"/>
      <c r="I157" s="5"/>
      <c r="J157" s="6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>
        <v>45.4</v>
      </c>
      <c r="X157" s="4"/>
      <c r="Y157" s="4"/>
      <c r="Z157" s="4"/>
      <c r="AA157" s="4"/>
      <c r="AB157" s="4"/>
      <c r="AC157" s="4"/>
      <c r="AD157">
        <f t="shared" si="16"/>
        <v>45.4</v>
      </c>
      <c r="AE157" s="68">
        <f t="shared" si="17"/>
        <v>6356</v>
      </c>
      <c r="AF157" s="63" t="s">
        <v>106</v>
      </c>
      <c r="AG157" s="162">
        <v>140</v>
      </c>
      <c r="AH157" s="5">
        <f t="shared" si="18"/>
        <v>0</v>
      </c>
      <c r="AI157" s="135">
        <f t="shared" si="20"/>
        <v>0</v>
      </c>
      <c r="AJ157" s="163"/>
    </row>
    <row r="158" spans="1:36">
      <c r="A158" s="9"/>
      <c r="B158" s="8" t="s">
        <v>133</v>
      </c>
      <c r="C158" s="8">
        <v>266</v>
      </c>
      <c r="D158" s="8">
        <v>10.1</v>
      </c>
      <c r="E158" s="5">
        <f t="shared" si="19"/>
        <v>2686.6</v>
      </c>
      <c r="F158" s="5"/>
      <c r="G158" s="5"/>
      <c r="H158" s="5"/>
      <c r="I158" s="5"/>
      <c r="J158" s="6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>
        <v>10.1</v>
      </c>
      <c r="W158" s="5"/>
      <c r="X158" s="4"/>
      <c r="Y158" s="4"/>
      <c r="Z158" s="4"/>
      <c r="AA158" s="4"/>
      <c r="AB158" s="4"/>
      <c r="AC158" s="4"/>
      <c r="AD158">
        <f t="shared" si="16"/>
        <v>10.1</v>
      </c>
      <c r="AE158" s="68">
        <f t="shared" si="17"/>
        <v>2686.6</v>
      </c>
      <c r="AF158" s="63" t="s">
        <v>133</v>
      </c>
      <c r="AG158" s="162">
        <v>266</v>
      </c>
      <c r="AH158" s="5">
        <f t="shared" si="18"/>
        <v>0</v>
      </c>
      <c r="AI158" s="135">
        <f t="shared" si="20"/>
        <v>0</v>
      </c>
      <c r="AJ158" s="163"/>
    </row>
    <row r="159" spans="1:36">
      <c r="A159" s="9"/>
      <c r="B159" s="8" t="s">
        <v>59</v>
      </c>
      <c r="C159" s="8">
        <v>252</v>
      </c>
      <c r="D159" s="8">
        <v>10</v>
      </c>
      <c r="E159" s="5">
        <f t="shared" si="19"/>
        <v>2520</v>
      </c>
      <c r="F159" s="5"/>
      <c r="G159" s="5"/>
      <c r="H159" s="5"/>
      <c r="I159" s="5"/>
      <c r="J159" s="6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>
        <v>10</v>
      </c>
      <c r="X159" s="4"/>
      <c r="Y159" s="4"/>
      <c r="Z159" s="4"/>
      <c r="AA159" s="4"/>
      <c r="AB159" s="4"/>
      <c r="AC159" s="4"/>
      <c r="AD159">
        <f t="shared" si="16"/>
        <v>10</v>
      </c>
      <c r="AE159" s="68">
        <f t="shared" si="17"/>
        <v>2520</v>
      </c>
      <c r="AF159" s="63" t="s">
        <v>59</v>
      </c>
      <c r="AG159" s="162">
        <v>252</v>
      </c>
      <c r="AH159" s="5">
        <f t="shared" si="18"/>
        <v>0</v>
      </c>
      <c r="AI159" s="135">
        <f t="shared" si="20"/>
        <v>0</v>
      </c>
      <c r="AJ159" s="163"/>
    </row>
    <row r="160" spans="1:36">
      <c r="A160" s="9"/>
      <c r="B160" s="8" t="s">
        <v>293</v>
      </c>
      <c r="C160" s="8">
        <v>310</v>
      </c>
      <c r="D160" s="8">
        <v>128.80000000000001</v>
      </c>
      <c r="E160" s="5">
        <f t="shared" si="19"/>
        <v>39928</v>
      </c>
      <c r="F160" s="5"/>
      <c r="G160" s="5"/>
      <c r="H160" s="5"/>
      <c r="I160" s="5"/>
      <c r="J160" s="6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4"/>
      <c r="Y160" s="4">
        <v>51.5</v>
      </c>
      <c r="Z160" s="4">
        <v>25.1</v>
      </c>
      <c r="AA160" s="4"/>
      <c r="AB160" s="4">
        <v>52.2</v>
      </c>
      <c r="AC160" s="4"/>
      <c r="AD160">
        <f t="shared" si="16"/>
        <v>128.80000000000001</v>
      </c>
      <c r="AE160" s="68">
        <f t="shared" si="17"/>
        <v>39928</v>
      </c>
      <c r="AF160" s="63" t="s">
        <v>293</v>
      </c>
      <c r="AG160" s="162">
        <v>310</v>
      </c>
      <c r="AH160" s="5">
        <f t="shared" si="18"/>
        <v>0</v>
      </c>
      <c r="AI160" s="135">
        <f t="shared" si="20"/>
        <v>0</v>
      </c>
      <c r="AJ160" s="163"/>
    </row>
    <row r="161" spans="1:36">
      <c r="A161" s="9"/>
      <c r="B161" s="8" t="s">
        <v>118</v>
      </c>
      <c r="C161" s="8">
        <v>67</v>
      </c>
      <c r="D161" s="8">
        <v>220</v>
      </c>
      <c r="E161" s="5">
        <f t="shared" si="19"/>
        <v>14740</v>
      </c>
      <c r="F161" s="5"/>
      <c r="G161" s="5"/>
      <c r="H161" s="5"/>
      <c r="I161" s="5"/>
      <c r="J161" s="6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4">
        <v>220</v>
      </c>
      <c r="Y161" s="4"/>
      <c r="Z161" s="4"/>
      <c r="AA161" s="4"/>
      <c r="AB161" s="4"/>
      <c r="AC161" s="4"/>
      <c r="AD161">
        <f t="shared" si="16"/>
        <v>220</v>
      </c>
      <c r="AE161" s="68">
        <f t="shared" si="17"/>
        <v>14740</v>
      </c>
      <c r="AF161" s="63" t="s">
        <v>118</v>
      </c>
      <c r="AG161" s="162">
        <v>67</v>
      </c>
      <c r="AH161" s="5">
        <f t="shared" si="18"/>
        <v>0</v>
      </c>
      <c r="AI161" s="135">
        <f t="shared" si="20"/>
        <v>0</v>
      </c>
      <c r="AJ161" s="163"/>
    </row>
    <row r="162" spans="1:36">
      <c r="A162" s="9"/>
      <c r="B162" s="8" t="s">
        <v>307</v>
      </c>
      <c r="C162" s="8">
        <v>340</v>
      </c>
      <c r="D162" s="8">
        <v>66</v>
      </c>
      <c r="E162" s="7">
        <f t="shared" si="19"/>
        <v>22440</v>
      </c>
      <c r="F162" s="5"/>
      <c r="G162" s="5"/>
      <c r="H162" s="5"/>
      <c r="I162" s="5"/>
      <c r="J162" s="6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>
        <v>41</v>
      </c>
      <c r="X162" s="4"/>
      <c r="Y162" s="4"/>
      <c r="Z162" s="4"/>
      <c r="AA162" s="4"/>
      <c r="AB162" s="4"/>
      <c r="AC162" s="4"/>
      <c r="AD162">
        <f t="shared" si="16"/>
        <v>41</v>
      </c>
      <c r="AE162" s="68">
        <f t="shared" si="17"/>
        <v>13940</v>
      </c>
      <c r="AF162" s="63" t="s">
        <v>307</v>
      </c>
      <c r="AG162" s="8">
        <v>340</v>
      </c>
      <c r="AH162" s="5">
        <f t="shared" si="18"/>
        <v>25</v>
      </c>
      <c r="AI162" s="135">
        <f t="shared" si="20"/>
        <v>8500</v>
      </c>
      <c r="AJ162" s="163"/>
    </row>
    <row r="163" spans="1:36">
      <c r="A163" s="9"/>
      <c r="B163" s="8" t="s">
        <v>65</v>
      </c>
      <c r="C163" s="8">
        <v>320</v>
      </c>
      <c r="D163" s="8">
        <v>45</v>
      </c>
      <c r="E163" s="7">
        <f t="shared" si="19"/>
        <v>14400</v>
      </c>
      <c r="F163" s="5"/>
      <c r="G163" s="5"/>
      <c r="H163" s="5"/>
      <c r="I163" s="5"/>
      <c r="J163" s="6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4">
        <v>29</v>
      </c>
      <c r="Y163" s="4"/>
      <c r="Z163" s="4"/>
      <c r="AA163" s="4"/>
      <c r="AB163" s="4"/>
      <c r="AC163" s="4"/>
      <c r="AD163">
        <f t="shared" si="16"/>
        <v>29</v>
      </c>
      <c r="AE163" s="68">
        <f t="shared" si="17"/>
        <v>9280</v>
      </c>
      <c r="AF163" s="63" t="s">
        <v>65</v>
      </c>
      <c r="AG163" s="8">
        <v>320</v>
      </c>
      <c r="AH163" s="5">
        <f t="shared" si="18"/>
        <v>16</v>
      </c>
      <c r="AI163" s="135">
        <f t="shared" si="20"/>
        <v>5120</v>
      </c>
      <c r="AJ163" s="163"/>
    </row>
    <row r="164" spans="1:36">
      <c r="A164" s="9"/>
      <c r="B164" s="8" t="s">
        <v>508</v>
      </c>
      <c r="C164" s="8">
        <v>80</v>
      </c>
      <c r="D164" s="8">
        <v>20.2</v>
      </c>
      <c r="E164" s="5">
        <f t="shared" si="19"/>
        <v>1616</v>
      </c>
      <c r="F164" s="5"/>
      <c r="G164" s="5"/>
      <c r="H164" s="5"/>
      <c r="I164" s="5"/>
      <c r="J164" s="6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4">
        <v>3.2</v>
      </c>
      <c r="Y164" s="4">
        <v>2.1</v>
      </c>
      <c r="Z164" s="206">
        <v>3</v>
      </c>
      <c r="AA164" s="206">
        <v>3</v>
      </c>
      <c r="AB164" s="205">
        <v>1.8</v>
      </c>
      <c r="AC164" s="205"/>
      <c r="AD164">
        <f t="shared" ref="AD164:AD190" si="21">SUM(F164:AC164)</f>
        <v>13.100000000000001</v>
      </c>
      <c r="AE164" s="68">
        <f t="shared" ref="AE164:AE189" si="22">AD164*C164</f>
        <v>1048</v>
      </c>
      <c r="AF164" s="63" t="s">
        <v>37</v>
      </c>
      <c r="AG164" s="8">
        <v>80</v>
      </c>
      <c r="AH164" s="5">
        <f t="shared" ref="AH164:AH189" si="23">D164-AD164</f>
        <v>7.0999999999999979</v>
      </c>
      <c r="AI164" s="135">
        <f t="shared" si="20"/>
        <v>567.99999999999977</v>
      </c>
      <c r="AJ164" s="163"/>
    </row>
    <row r="165" spans="1:36">
      <c r="A165" s="9"/>
      <c r="B165" s="8" t="s">
        <v>58</v>
      </c>
      <c r="C165" s="8">
        <v>30</v>
      </c>
      <c r="D165" s="8">
        <v>19</v>
      </c>
      <c r="E165" s="5">
        <f t="shared" si="19"/>
        <v>570</v>
      </c>
      <c r="F165" s="5"/>
      <c r="G165" s="5"/>
      <c r="H165" s="5"/>
      <c r="I165" s="5"/>
      <c r="J165" s="6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4">
        <v>3.2</v>
      </c>
      <c r="Y165" s="4">
        <v>2.1</v>
      </c>
      <c r="Z165" s="206">
        <v>3</v>
      </c>
      <c r="AA165" s="206">
        <v>3</v>
      </c>
      <c r="AB165" s="205">
        <v>0.6</v>
      </c>
      <c r="AC165" s="205"/>
      <c r="AD165">
        <f t="shared" si="21"/>
        <v>11.9</v>
      </c>
      <c r="AE165" s="68">
        <f t="shared" si="22"/>
        <v>357</v>
      </c>
      <c r="AF165" s="63" t="s">
        <v>58</v>
      </c>
      <c r="AG165" s="8">
        <v>30</v>
      </c>
      <c r="AH165" s="5">
        <f t="shared" si="23"/>
        <v>7.1</v>
      </c>
      <c r="AI165" s="135">
        <f t="shared" si="20"/>
        <v>213</v>
      </c>
      <c r="AJ165" s="163"/>
    </row>
    <row r="166" spans="1:36">
      <c r="A166" s="9"/>
      <c r="B166" s="8" t="s">
        <v>509</v>
      </c>
      <c r="C166" s="8">
        <v>149.5</v>
      </c>
      <c r="D166" s="8">
        <v>15</v>
      </c>
      <c r="E166" s="5">
        <f t="shared" si="19"/>
        <v>2242.5</v>
      </c>
      <c r="F166" s="5"/>
      <c r="G166" s="5"/>
      <c r="H166" s="5"/>
      <c r="I166" s="5"/>
      <c r="J166" s="6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4">
        <v>4.2</v>
      </c>
      <c r="Y166" s="4"/>
      <c r="Z166" s="4"/>
      <c r="AA166" s="4">
        <v>4.8</v>
      </c>
      <c r="AB166" s="4"/>
      <c r="AC166" s="4"/>
      <c r="AD166">
        <f t="shared" si="21"/>
        <v>9</v>
      </c>
      <c r="AE166" s="68">
        <f t="shared" si="22"/>
        <v>1345.5</v>
      </c>
      <c r="AF166" s="63" t="s">
        <v>509</v>
      </c>
      <c r="AG166" s="8">
        <v>149.5</v>
      </c>
      <c r="AH166" s="5">
        <f t="shared" si="23"/>
        <v>6</v>
      </c>
      <c r="AI166" s="135">
        <f t="shared" si="20"/>
        <v>897</v>
      </c>
      <c r="AJ166" s="163"/>
    </row>
    <row r="167" spans="1:36">
      <c r="A167" s="9"/>
      <c r="B167" s="8" t="s">
        <v>31</v>
      </c>
      <c r="C167" s="8">
        <v>85</v>
      </c>
      <c r="D167" s="8">
        <v>24</v>
      </c>
      <c r="E167" s="5">
        <f t="shared" si="19"/>
        <v>2040</v>
      </c>
      <c r="F167" s="5"/>
      <c r="G167" s="5"/>
      <c r="H167" s="5"/>
      <c r="I167" s="5"/>
      <c r="J167" s="6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4"/>
      <c r="Y167" s="4">
        <v>7</v>
      </c>
      <c r="Z167" s="206">
        <v>8</v>
      </c>
      <c r="AA167" s="47"/>
      <c r="AB167" s="206"/>
      <c r="AC167" s="206"/>
      <c r="AD167">
        <f t="shared" si="21"/>
        <v>15</v>
      </c>
      <c r="AE167" s="68">
        <f t="shared" si="22"/>
        <v>1275</v>
      </c>
      <c r="AF167" s="63" t="s">
        <v>31</v>
      </c>
      <c r="AG167" s="8">
        <v>85</v>
      </c>
      <c r="AH167" s="5">
        <f t="shared" si="23"/>
        <v>9</v>
      </c>
      <c r="AI167" s="135">
        <f t="shared" si="20"/>
        <v>765</v>
      </c>
      <c r="AJ167" s="163"/>
    </row>
    <row r="168" spans="1:36">
      <c r="A168" s="9"/>
      <c r="B168" s="8" t="s">
        <v>322</v>
      </c>
      <c r="C168" s="8">
        <v>210</v>
      </c>
      <c r="D168" s="8">
        <v>24.3</v>
      </c>
      <c r="E168" s="5">
        <f t="shared" si="19"/>
        <v>5103</v>
      </c>
      <c r="F168" s="5"/>
      <c r="G168" s="5"/>
      <c r="H168" s="5"/>
      <c r="I168" s="5"/>
      <c r="J168" s="6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4"/>
      <c r="Y168" s="4"/>
      <c r="Z168" s="4"/>
      <c r="AA168" s="4">
        <v>24.3</v>
      </c>
      <c r="AB168" s="4"/>
      <c r="AC168" s="4"/>
      <c r="AD168">
        <f t="shared" si="21"/>
        <v>24.3</v>
      </c>
      <c r="AE168" s="68">
        <f t="shared" si="22"/>
        <v>5103</v>
      </c>
      <c r="AF168" s="63" t="s">
        <v>322</v>
      </c>
      <c r="AG168" s="8">
        <v>210</v>
      </c>
      <c r="AH168" s="5">
        <f t="shared" si="23"/>
        <v>0</v>
      </c>
      <c r="AI168" s="135">
        <f t="shared" si="20"/>
        <v>0</v>
      </c>
      <c r="AJ168" s="163"/>
    </row>
    <row r="169" spans="1:36">
      <c r="A169" s="9"/>
      <c r="B169" s="8" t="s">
        <v>141</v>
      </c>
      <c r="C169" s="8">
        <v>155</v>
      </c>
      <c r="D169" s="8">
        <v>34.700000000000003</v>
      </c>
      <c r="E169" s="5">
        <f t="shared" si="19"/>
        <v>5378.5</v>
      </c>
      <c r="F169" s="5"/>
      <c r="G169" s="5"/>
      <c r="H169" s="5"/>
      <c r="I169" s="5"/>
      <c r="J169" s="6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4">
        <v>34.700000000000003</v>
      </c>
      <c r="Y169" s="4"/>
      <c r="Z169" s="4"/>
      <c r="AA169" s="4"/>
      <c r="AB169" s="4"/>
      <c r="AC169" s="4"/>
      <c r="AD169">
        <f t="shared" si="21"/>
        <v>34.700000000000003</v>
      </c>
      <c r="AE169" s="68">
        <f t="shared" si="22"/>
        <v>5378.5</v>
      </c>
      <c r="AF169" s="63" t="s">
        <v>141</v>
      </c>
      <c r="AG169" s="8">
        <v>155</v>
      </c>
      <c r="AH169" s="5">
        <f t="shared" si="23"/>
        <v>0</v>
      </c>
      <c r="AI169" s="135">
        <f t="shared" si="20"/>
        <v>0</v>
      </c>
      <c r="AJ169" s="163"/>
    </row>
    <row r="170" spans="1:36">
      <c r="A170" s="9"/>
      <c r="B170" s="8" t="s">
        <v>106</v>
      </c>
      <c r="C170" s="8">
        <v>132</v>
      </c>
      <c r="D170" s="8">
        <v>50.2</v>
      </c>
      <c r="E170" s="5">
        <f t="shared" si="19"/>
        <v>6626.4000000000005</v>
      </c>
      <c r="F170" s="5"/>
      <c r="G170" s="5"/>
      <c r="H170" s="5"/>
      <c r="I170" s="5"/>
      <c r="J170" s="6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4"/>
      <c r="Y170" s="4"/>
      <c r="Z170" s="4">
        <v>50.2</v>
      </c>
      <c r="AA170" s="4"/>
      <c r="AB170" s="4"/>
      <c r="AC170" s="4"/>
      <c r="AD170">
        <f t="shared" si="21"/>
        <v>50.2</v>
      </c>
      <c r="AE170" s="68">
        <f t="shared" si="22"/>
        <v>6626.4000000000005</v>
      </c>
      <c r="AF170" s="63" t="s">
        <v>106</v>
      </c>
      <c r="AG170" s="8">
        <v>132</v>
      </c>
      <c r="AH170" s="5">
        <f t="shared" si="23"/>
        <v>0</v>
      </c>
      <c r="AI170" s="135">
        <f t="shared" si="20"/>
        <v>0</v>
      </c>
      <c r="AJ170" s="163"/>
    </row>
    <row r="171" spans="1:36">
      <c r="A171" s="9"/>
      <c r="B171" s="8" t="s">
        <v>61</v>
      </c>
      <c r="C171" s="8">
        <v>175</v>
      </c>
      <c r="D171" s="8">
        <v>61.1</v>
      </c>
      <c r="E171" s="5">
        <f t="shared" si="19"/>
        <v>10692.5</v>
      </c>
      <c r="F171" s="5"/>
      <c r="G171" s="5"/>
      <c r="H171" s="5"/>
      <c r="I171" s="5"/>
      <c r="J171" s="6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4"/>
      <c r="Y171" s="4"/>
      <c r="Z171" s="4"/>
      <c r="AA171" s="4">
        <v>61.1</v>
      </c>
      <c r="AB171" s="4"/>
      <c r="AC171" s="4"/>
      <c r="AD171">
        <f t="shared" si="21"/>
        <v>61.1</v>
      </c>
      <c r="AE171" s="68">
        <f t="shared" si="22"/>
        <v>10692.5</v>
      </c>
      <c r="AF171" s="63" t="s">
        <v>61</v>
      </c>
      <c r="AG171" s="8">
        <v>175</v>
      </c>
      <c r="AH171" s="5">
        <f t="shared" si="23"/>
        <v>0</v>
      </c>
      <c r="AI171" s="135">
        <f t="shared" si="20"/>
        <v>0</v>
      </c>
      <c r="AJ171" s="163"/>
    </row>
    <row r="172" spans="1:36">
      <c r="A172" s="9"/>
      <c r="B172" s="8" t="s">
        <v>26</v>
      </c>
      <c r="C172" s="8">
        <v>183.5</v>
      </c>
      <c r="D172" s="8">
        <v>5</v>
      </c>
      <c r="E172" s="5">
        <f t="shared" si="19"/>
        <v>917.5</v>
      </c>
      <c r="F172" s="5"/>
      <c r="G172" s="5"/>
      <c r="H172" s="5"/>
      <c r="I172" s="5"/>
      <c r="J172" s="6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4">
        <v>4</v>
      </c>
      <c r="AA172" s="5"/>
      <c r="AB172" s="5"/>
      <c r="AC172" s="5"/>
      <c r="AD172">
        <f t="shared" si="21"/>
        <v>4</v>
      </c>
      <c r="AE172" s="68">
        <f t="shared" si="22"/>
        <v>734</v>
      </c>
      <c r="AF172" s="63" t="s">
        <v>26</v>
      </c>
      <c r="AG172" s="8">
        <v>183.5</v>
      </c>
      <c r="AH172" s="5">
        <f t="shared" si="23"/>
        <v>1</v>
      </c>
      <c r="AI172" s="135">
        <f t="shared" si="20"/>
        <v>183.5</v>
      </c>
      <c r="AJ172" s="163"/>
    </row>
    <row r="173" spans="1:36">
      <c r="A173" s="9"/>
      <c r="B173" s="8" t="s">
        <v>187</v>
      </c>
      <c r="C173" s="8">
        <v>48.5</v>
      </c>
      <c r="D173" s="8">
        <v>20</v>
      </c>
      <c r="E173" s="5">
        <f t="shared" si="19"/>
        <v>970</v>
      </c>
      <c r="F173" s="5"/>
      <c r="G173" s="5"/>
      <c r="H173" s="5"/>
      <c r="I173" s="5"/>
      <c r="J173" s="6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04"/>
      <c r="AA173" s="5">
        <v>6</v>
      </c>
      <c r="AB173" s="5">
        <v>7</v>
      </c>
      <c r="AC173" s="5"/>
      <c r="AD173">
        <f t="shared" si="21"/>
        <v>13</v>
      </c>
      <c r="AE173" s="68">
        <f t="shared" si="22"/>
        <v>630.5</v>
      </c>
      <c r="AF173" s="63" t="s">
        <v>187</v>
      </c>
      <c r="AG173" s="8">
        <v>48.5</v>
      </c>
      <c r="AH173" s="5">
        <f t="shared" si="23"/>
        <v>7</v>
      </c>
      <c r="AI173" s="135">
        <f t="shared" si="20"/>
        <v>339.5</v>
      </c>
      <c r="AJ173" s="163"/>
    </row>
    <row r="174" spans="1:36">
      <c r="A174" s="9"/>
      <c r="B174" s="8" t="s">
        <v>15</v>
      </c>
      <c r="C174" s="8">
        <v>70</v>
      </c>
      <c r="D174" s="8">
        <v>50</v>
      </c>
      <c r="E174" s="5">
        <f t="shared" si="19"/>
        <v>3500</v>
      </c>
      <c r="F174" s="5"/>
      <c r="G174" s="5"/>
      <c r="H174" s="5"/>
      <c r="I174" s="5"/>
      <c r="J174" s="6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>
        <v>4.2</v>
      </c>
      <c r="Y174" s="5"/>
      <c r="Z174" s="104">
        <v>4.2</v>
      </c>
      <c r="AA174" s="5">
        <v>4.2</v>
      </c>
      <c r="AB174" s="5">
        <v>4.2</v>
      </c>
      <c r="AC174" s="5">
        <v>4.2</v>
      </c>
      <c r="AD174">
        <f t="shared" si="21"/>
        <v>21</v>
      </c>
      <c r="AE174" s="68">
        <f t="shared" si="22"/>
        <v>1470</v>
      </c>
      <c r="AF174" s="8" t="s">
        <v>15</v>
      </c>
      <c r="AG174" s="8">
        <v>70</v>
      </c>
      <c r="AH174" s="5">
        <f t="shared" si="23"/>
        <v>29</v>
      </c>
      <c r="AI174" s="135">
        <f t="shared" si="20"/>
        <v>2030</v>
      </c>
      <c r="AJ174" s="163"/>
    </row>
    <row r="175" spans="1:36">
      <c r="A175" s="9"/>
      <c r="B175" s="8" t="s">
        <v>17</v>
      </c>
      <c r="C175" s="8">
        <v>22.5</v>
      </c>
      <c r="D175" s="8">
        <v>10</v>
      </c>
      <c r="E175" s="5">
        <f t="shared" si="19"/>
        <v>225</v>
      </c>
      <c r="F175" s="5"/>
      <c r="G175" s="5"/>
      <c r="H175" s="5"/>
      <c r="I175" s="5"/>
      <c r="J175" s="6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04"/>
      <c r="AA175" s="5"/>
      <c r="AB175" s="5">
        <v>1</v>
      </c>
      <c r="AC175" s="5"/>
      <c r="AD175">
        <f t="shared" si="21"/>
        <v>1</v>
      </c>
      <c r="AE175" s="68">
        <f t="shared" si="22"/>
        <v>22.5</v>
      </c>
      <c r="AF175" s="8" t="s">
        <v>17</v>
      </c>
      <c r="AG175" s="8">
        <v>22.5</v>
      </c>
      <c r="AH175" s="5">
        <f t="shared" si="23"/>
        <v>9</v>
      </c>
      <c r="AI175" s="135">
        <f t="shared" si="20"/>
        <v>202.5</v>
      </c>
      <c r="AJ175" s="163"/>
    </row>
    <row r="176" spans="1:36">
      <c r="A176" s="9"/>
      <c r="B176" s="8" t="s">
        <v>510</v>
      </c>
      <c r="C176" s="8">
        <v>100</v>
      </c>
      <c r="D176" s="8">
        <v>8</v>
      </c>
      <c r="E176" s="5">
        <f t="shared" si="19"/>
        <v>800</v>
      </c>
      <c r="F176" s="5"/>
      <c r="G176" s="5"/>
      <c r="H176" s="5"/>
      <c r="I176" s="5"/>
      <c r="J176" s="6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>
        <v>2</v>
      </c>
      <c r="Y176" s="5">
        <v>2</v>
      </c>
      <c r="Z176" s="104">
        <v>2</v>
      </c>
      <c r="AA176" s="40">
        <v>1</v>
      </c>
      <c r="AB176" s="5"/>
      <c r="AC176" s="5"/>
      <c r="AD176">
        <f t="shared" si="21"/>
        <v>7</v>
      </c>
      <c r="AE176" s="68">
        <f t="shared" si="22"/>
        <v>700</v>
      </c>
      <c r="AF176" s="63" t="s">
        <v>510</v>
      </c>
      <c r="AG176" s="8">
        <v>100</v>
      </c>
      <c r="AH176" s="5">
        <f t="shared" si="23"/>
        <v>1</v>
      </c>
      <c r="AI176" s="135">
        <f t="shared" si="20"/>
        <v>100</v>
      </c>
      <c r="AJ176" s="163"/>
    </row>
    <row r="177" spans="1:36">
      <c r="A177" s="9"/>
      <c r="B177" s="8" t="s">
        <v>351</v>
      </c>
      <c r="C177" s="8">
        <v>43.5</v>
      </c>
      <c r="D177" s="8">
        <v>10</v>
      </c>
      <c r="E177" s="5">
        <f t="shared" si="19"/>
        <v>435</v>
      </c>
      <c r="F177" s="5"/>
      <c r="G177" s="5"/>
      <c r="H177" s="5"/>
      <c r="I177" s="5"/>
      <c r="J177" s="6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04"/>
      <c r="AA177" s="5"/>
      <c r="AB177" s="5"/>
      <c r="AC177" s="5"/>
      <c r="AD177">
        <f t="shared" si="21"/>
        <v>0</v>
      </c>
      <c r="AE177" s="68">
        <f t="shared" si="22"/>
        <v>0</v>
      </c>
      <c r="AF177" s="63" t="s">
        <v>351</v>
      </c>
      <c r="AG177" s="8">
        <v>43.5</v>
      </c>
      <c r="AH177" s="5">
        <f t="shared" si="23"/>
        <v>10</v>
      </c>
      <c r="AI177" s="135">
        <f t="shared" si="20"/>
        <v>435</v>
      </c>
      <c r="AJ177" s="163"/>
    </row>
    <row r="178" spans="1:36">
      <c r="A178" s="9"/>
      <c r="B178" s="8" t="s">
        <v>172</v>
      </c>
      <c r="C178" s="8">
        <v>165</v>
      </c>
      <c r="D178" s="8">
        <v>10</v>
      </c>
      <c r="E178" s="5">
        <f t="shared" si="19"/>
        <v>1650</v>
      </c>
      <c r="F178" s="5"/>
      <c r="G178" s="5"/>
      <c r="H178" s="5"/>
      <c r="I178" s="5"/>
      <c r="J178" s="6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>
        <v>10</v>
      </c>
      <c r="Y178" s="5"/>
      <c r="Z178" s="104"/>
      <c r="AA178" s="5"/>
      <c r="AB178" s="5"/>
      <c r="AC178" s="5"/>
      <c r="AD178">
        <f t="shared" si="21"/>
        <v>10</v>
      </c>
      <c r="AE178" s="68">
        <f t="shared" si="22"/>
        <v>1650</v>
      </c>
      <c r="AF178" s="63" t="s">
        <v>172</v>
      </c>
      <c r="AG178" s="8">
        <v>165</v>
      </c>
      <c r="AH178" s="5">
        <f t="shared" si="23"/>
        <v>0</v>
      </c>
      <c r="AI178" s="135">
        <f t="shared" si="20"/>
        <v>0</v>
      </c>
      <c r="AJ178" s="163"/>
    </row>
    <row r="179" spans="1:36">
      <c r="A179" s="9"/>
      <c r="B179" s="8" t="s">
        <v>133</v>
      </c>
      <c r="C179" s="8">
        <v>228</v>
      </c>
      <c r="D179" s="8">
        <v>6.43</v>
      </c>
      <c r="E179" s="5">
        <f t="shared" si="19"/>
        <v>1466.04</v>
      </c>
      <c r="F179" s="5"/>
      <c r="G179" s="5"/>
      <c r="H179" s="5"/>
      <c r="I179" s="5"/>
      <c r="J179" s="6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04"/>
      <c r="AA179" s="5">
        <v>6.43</v>
      </c>
      <c r="AB179" s="5"/>
      <c r="AC179" s="5"/>
      <c r="AD179">
        <f t="shared" si="21"/>
        <v>6.43</v>
      </c>
      <c r="AE179" s="68">
        <f t="shared" si="22"/>
        <v>1466.04</v>
      </c>
      <c r="AF179" s="63" t="s">
        <v>133</v>
      </c>
      <c r="AG179" s="8">
        <v>228</v>
      </c>
      <c r="AH179" s="5">
        <f t="shared" si="23"/>
        <v>0</v>
      </c>
      <c r="AI179" s="135">
        <f t="shared" si="20"/>
        <v>0</v>
      </c>
      <c r="AJ179" s="163"/>
    </row>
    <row r="180" spans="1:36">
      <c r="A180" s="9"/>
      <c r="B180" s="8" t="s">
        <v>59</v>
      </c>
      <c r="C180" s="8">
        <v>230</v>
      </c>
      <c r="D180" s="8">
        <v>6.1150000000000002</v>
      </c>
      <c r="E180" s="5">
        <f t="shared" si="19"/>
        <v>1406.45</v>
      </c>
      <c r="F180" s="5"/>
      <c r="G180" s="5"/>
      <c r="H180" s="5"/>
      <c r="I180" s="5"/>
      <c r="J180" s="6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04">
        <v>6.1150000000000002</v>
      </c>
      <c r="AA180" s="5"/>
      <c r="AB180" s="5"/>
      <c r="AC180" s="5"/>
      <c r="AD180">
        <f t="shared" si="21"/>
        <v>6.1150000000000002</v>
      </c>
      <c r="AE180" s="68">
        <f t="shared" si="22"/>
        <v>1406.45</v>
      </c>
      <c r="AF180" s="63" t="s">
        <v>59</v>
      </c>
      <c r="AG180" s="8">
        <v>230</v>
      </c>
      <c r="AH180" s="5">
        <f t="shared" si="23"/>
        <v>0</v>
      </c>
      <c r="AI180" s="135">
        <f t="shared" si="20"/>
        <v>0</v>
      </c>
      <c r="AJ180" s="163"/>
    </row>
    <row r="181" spans="1:36">
      <c r="A181" s="9"/>
      <c r="B181" s="8" t="s">
        <v>514</v>
      </c>
      <c r="C181" s="8">
        <v>20</v>
      </c>
      <c r="D181" s="5">
        <v>220</v>
      </c>
      <c r="E181" s="5">
        <f t="shared" si="19"/>
        <v>4400</v>
      </c>
      <c r="F181" s="5"/>
      <c r="G181" s="5"/>
      <c r="H181" s="5"/>
      <c r="I181" s="5"/>
      <c r="J181" s="6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04"/>
      <c r="AA181" s="5"/>
      <c r="AB181" s="5"/>
      <c r="AC181" s="5">
        <v>220</v>
      </c>
      <c r="AD181">
        <f t="shared" si="21"/>
        <v>220</v>
      </c>
      <c r="AE181" s="68">
        <f t="shared" si="22"/>
        <v>4400</v>
      </c>
      <c r="AF181" s="63" t="s">
        <v>514</v>
      </c>
      <c r="AG181" s="8">
        <v>20</v>
      </c>
      <c r="AH181" s="5">
        <f t="shared" si="23"/>
        <v>0</v>
      </c>
      <c r="AI181" s="135">
        <f t="shared" si="20"/>
        <v>0</v>
      </c>
      <c r="AJ181" s="163"/>
    </row>
    <row r="182" spans="1:36">
      <c r="A182" s="9"/>
      <c r="B182" s="8" t="s">
        <v>515</v>
      </c>
      <c r="C182" s="8">
        <v>38</v>
      </c>
      <c r="D182" s="5">
        <v>225</v>
      </c>
      <c r="E182" s="5">
        <f t="shared" si="19"/>
        <v>8550</v>
      </c>
      <c r="F182" s="5"/>
      <c r="G182" s="5"/>
      <c r="H182" s="5"/>
      <c r="I182" s="5"/>
      <c r="J182" s="6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04"/>
      <c r="AA182" s="5"/>
      <c r="AB182" s="5">
        <v>225</v>
      </c>
      <c r="AC182" s="5"/>
      <c r="AD182">
        <f t="shared" si="21"/>
        <v>225</v>
      </c>
      <c r="AE182" s="68">
        <f t="shared" si="22"/>
        <v>8550</v>
      </c>
      <c r="AF182" s="63" t="s">
        <v>515</v>
      </c>
      <c r="AG182" s="8">
        <v>38</v>
      </c>
      <c r="AH182" s="5">
        <f t="shared" si="23"/>
        <v>0</v>
      </c>
      <c r="AI182" s="135">
        <f t="shared" si="20"/>
        <v>0</v>
      </c>
      <c r="AJ182" s="163"/>
    </row>
    <row r="183" spans="1:36">
      <c r="A183" s="9"/>
      <c r="B183" s="8" t="s">
        <v>516</v>
      </c>
      <c r="C183" s="8">
        <v>23</v>
      </c>
      <c r="D183" s="5">
        <v>220</v>
      </c>
      <c r="E183" s="5">
        <f t="shared" si="19"/>
        <v>5060</v>
      </c>
      <c r="F183" s="5"/>
      <c r="G183" s="5"/>
      <c r="H183" s="5"/>
      <c r="I183" s="5"/>
      <c r="J183" s="6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04"/>
      <c r="AA183" s="5"/>
      <c r="AB183" s="5"/>
      <c r="AC183" s="5">
        <v>220</v>
      </c>
      <c r="AD183">
        <f t="shared" si="21"/>
        <v>220</v>
      </c>
      <c r="AE183" s="68">
        <f t="shared" si="22"/>
        <v>5060</v>
      </c>
      <c r="AF183" s="63" t="s">
        <v>516</v>
      </c>
      <c r="AG183" s="8">
        <v>23</v>
      </c>
      <c r="AH183" s="5">
        <f t="shared" si="23"/>
        <v>0</v>
      </c>
      <c r="AI183" s="135">
        <f t="shared" si="20"/>
        <v>0</v>
      </c>
      <c r="AJ183" s="163"/>
    </row>
    <row r="184" spans="1:36">
      <c r="A184" s="9"/>
      <c r="B184" s="8" t="s">
        <v>135</v>
      </c>
      <c r="C184" s="8">
        <v>310</v>
      </c>
      <c r="D184" s="8">
        <v>36</v>
      </c>
      <c r="E184" s="7">
        <f t="shared" si="19"/>
        <v>11160</v>
      </c>
      <c r="F184" s="5"/>
      <c r="G184" s="5"/>
      <c r="H184" s="5"/>
      <c r="I184" s="5"/>
      <c r="J184" s="6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04"/>
      <c r="AA184" s="5">
        <v>23</v>
      </c>
      <c r="AB184" s="5"/>
      <c r="AC184" s="5"/>
      <c r="AD184">
        <f t="shared" si="21"/>
        <v>23</v>
      </c>
      <c r="AE184" s="68">
        <f t="shared" si="22"/>
        <v>7130</v>
      </c>
      <c r="AF184" s="63" t="s">
        <v>135</v>
      </c>
      <c r="AG184" s="8">
        <v>310</v>
      </c>
      <c r="AH184" s="5">
        <f t="shared" si="23"/>
        <v>13</v>
      </c>
      <c r="AI184" s="135">
        <f t="shared" si="20"/>
        <v>4030</v>
      </c>
      <c r="AJ184" s="163"/>
    </row>
    <row r="185" spans="1:36">
      <c r="A185" s="9"/>
      <c r="B185" s="8" t="s">
        <v>145</v>
      </c>
      <c r="C185" s="8">
        <v>618</v>
      </c>
      <c r="D185" s="8">
        <v>5</v>
      </c>
      <c r="E185" s="5">
        <f t="shared" si="19"/>
        <v>3090</v>
      </c>
      <c r="F185" s="5"/>
      <c r="G185" s="5"/>
      <c r="H185" s="5"/>
      <c r="I185" s="5"/>
      <c r="J185" s="6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04"/>
      <c r="AA185" s="5">
        <v>2.14</v>
      </c>
      <c r="AB185" s="5"/>
      <c r="AC185" s="5">
        <v>1.36</v>
      </c>
      <c r="AD185">
        <f t="shared" si="21"/>
        <v>3.5</v>
      </c>
      <c r="AE185" s="68">
        <f t="shared" si="22"/>
        <v>2163</v>
      </c>
      <c r="AF185" s="63" t="s">
        <v>145</v>
      </c>
      <c r="AG185" s="8">
        <v>618</v>
      </c>
      <c r="AH185" s="5">
        <f t="shared" si="23"/>
        <v>1.5</v>
      </c>
      <c r="AI185" s="135">
        <f t="shared" si="20"/>
        <v>927</v>
      </c>
      <c r="AJ185" s="163"/>
    </row>
    <row r="186" spans="1:36">
      <c r="A186" s="9"/>
      <c r="B186" s="8" t="s">
        <v>61</v>
      </c>
      <c r="C186" s="8">
        <v>182</v>
      </c>
      <c r="D186" s="8">
        <v>37.5</v>
      </c>
      <c r="E186" s="5">
        <f t="shared" si="19"/>
        <v>6825</v>
      </c>
      <c r="F186" s="5"/>
      <c r="G186" s="5"/>
      <c r="H186" s="5"/>
      <c r="I186" s="5"/>
      <c r="J186" s="6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04"/>
      <c r="AA186" s="5"/>
      <c r="AB186" s="5"/>
      <c r="AC186" s="5">
        <v>37.5</v>
      </c>
      <c r="AD186">
        <f t="shared" si="21"/>
        <v>37.5</v>
      </c>
      <c r="AE186" s="68">
        <f t="shared" si="22"/>
        <v>6825</v>
      </c>
      <c r="AF186" s="63" t="s">
        <v>61</v>
      </c>
      <c r="AG186" s="8">
        <v>182</v>
      </c>
      <c r="AH186" s="5">
        <f t="shared" si="23"/>
        <v>0</v>
      </c>
      <c r="AI186" s="5">
        <f>AH186*AG186</f>
        <v>0</v>
      </c>
      <c r="AJ186" s="163"/>
    </row>
    <row r="187" spans="1:36">
      <c r="A187" s="9"/>
      <c r="B187" s="8" t="s">
        <v>322</v>
      </c>
      <c r="C187" s="8">
        <v>252</v>
      </c>
      <c r="D187" s="8">
        <v>18</v>
      </c>
      <c r="E187" s="5">
        <f t="shared" si="19"/>
        <v>4536</v>
      </c>
      <c r="F187" s="5"/>
      <c r="G187" s="5"/>
      <c r="H187" s="5"/>
      <c r="I187" s="5"/>
      <c r="J187" s="6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04"/>
      <c r="AA187" s="5"/>
      <c r="AB187" s="5">
        <v>18</v>
      </c>
      <c r="AC187" s="5"/>
      <c r="AD187">
        <f t="shared" si="21"/>
        <v>18</v>
      </c>
      <c r="AE187" s="68">
        <f t="shared" si="22"/>
        <v>4536</v>
      </c>
      <c r="AF187" s="63" t="s">
        <v>322</v>
      </c>
      <c r="AG187" s="8">
        <v>252</v>
      </c>
      <c r="AH187" s="5">
        <f t="shared" si="23"/>
        <v>0</v>
      </c>
      <c r="AI187" s="5">
        <f t="shared" si="20"/>
        <v>0</v>
      </c>
      <c r="AJ187" s="163"/>
    </row>
    <row r="188" spans="1:36">
      <c r="A188" s="9"/>
      <c r="B188" s="8" t="s">
        <v>293</v>
      </c>
      <c r="C188" s="8">
        <v>290</v>
      </c>
      <c r="D188" s="8">
        <v>74.400000000000006</v>
      </c>
      <c r="E188" s="5">
        <f t="shared" si="19"/>
        <v>21576</v>
      </c>
      <c r="F188" s="5"/>
      <c r="G188" s="5"/>
      <c r="H188" s="5"/>
      <c r="I188" s="5"/>
      <c r="J188" s="6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04"/>
      <c r="AA188" s="5"/>
      <c r="AB188" s="5"/>
      <c r="AC188" s="5">
        <v>74.400000000000006</v>
      </c>
      <c r="AD188">
        <f t="shared" si="21"/>
        <v>74.400000000000006</v>
      </c>
      <c r="AE188" s="68">
        <f t="shared" si="22"/>
        <v>21576</v>
      </c>
      <c r="AF188" s="63" t="s">
        <v>293</v>
      </c>
      <c r="AG188" s="8">
        <v>290</v>
      </c>
      <c r="AH188" s="5">
        <f t="shared" si="23"/>
        <v>0</v>
      </c>
      <c r="AI188" s="5">
        <f t="shared" si="20"/>
        <v>0</v>
      </c>
      <c r="AJ188" s="163"/>
    </row>
    <row r="189" spans="1:36">
      <c r="A189" s="9"/>
      <c r="B189" s="8" t="s">
        <v>135</v>
      </c>
      <c r="C189" s="8">
        <v>310</v>
      </c>
      <c r="D189" s="8">
        <v>20</v>
      </c>
      <c r="E189" s="7">
        <f t="shared" si="19"/>
        <v>6200</v>
      </c>
      <c r="F189" s="5"/>
      <c r="G189" s="5"/>
      <c r="H189" s="5"/>
      <c r="I189" s="5"/>
      <c r="J189" s="6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04"/>
      <c r="AA189" s="5"/>
      <c r="AB189" s="5"/>
      <c r="AC189" s="5">
        <v>12</v>
      </c>
      <c r="AD189">
        <f t="shared" si="21"/>
        <v>12</v>
      </c>
      <c r="AE189" s="68">
        <f t="shared" si="22"/>
        <v>3720</v>
      </c>
      <c r="AF189" s="63" t="s">
        <v>135</v>
      </c>
      <c r="AG189" s="8">
        <v>310</v>
      </c>
      <c r="AH189" s="5">
        <f t="shared" si="23"/>
        <v>8</v>
      </c>
      <c r="AI189" s="5">
        <f t="shared" si="20"/>
        <v>2480</v>
      </c>
      <c r="AJ189" s="163"/>
    </row>
    <row r="190" spans="1:36">
      <c r="E190" s="103">
        <f>SUM(E4:E189)</f>
        <v>1194028.9032499997</v>
      </c>
      <c r="F190" s="13">
        <v>50895.56</v>
      </c>
      <c r="G190">
        <v>49151.23</v>
      </c>
      <c r="H190" s="14">
        <v>51748.05</v>
      </c>
      <c r="I190" s="14">
        <v>51318.76</v>
      </c>
      <c r="J190" s="14">
        <v>50895.63</v>
      </c>
      <c r="K190" s="14">
        <v>51278.400000000001</v>
      </c>
      <c r="L190" s="14">
        <v>41884.160000000003</v>
      </c>
      <c r="M190" s="14">
        <v>41887.08</v>
      </c>
      <c r="N190" s="14">
        <v>41886.71</v>
      </c>
      <c r="O190" s="14">
        <v>42394.91</v>
      </c>
      <c r="P190" s="14">
        <v>43149.47</v>
      </c>
      <c r="Q190" s="14">
        <v>41512.51</v>
      </c>
      <c r="R190" s="14">
        <v>42587.58</v>
      </c>
      <c r="S190" s="14">
        <v>44331.87</v>
      </c>
      <c r="T190" s="14">
        <v>36335.83</v>
      </c>
      <c r="U190" s="13">
        <v>41922.31</v>
      </c>
      <c r="V190" s="14">
        <v>42020.92</v>
      </c>
      <c r="W190" s="14">
        <v>43472.87</v>
      </c>
      <c r="X190" s="99">
        <v>39958.400000000001</v>
      </c>
      <c r="Y190" s="99">
        <v>25448.5</v>
      </c>
      <c r="Z190" s="195">
        <v>25371.42</v>
      </c>
      <c r="AA190" s="99">
        <v>28487.79</v>
      </c>
      <c r="AB190" s="99">
        <v>37292.5</v>
      </c>
      <c r="AC190" s="99">
        <v>44327.48</v>
      </c>
      <c r="AD190" s="68">
        <f t="shared" si="21"/>
        <v>1009559.9400000002</v>
      </c>
      <c r="AE190" s="68">
        <f>SUM(AE4:AE189)</f>
        <v>1009559.9448999998</v>
      </c>
      <c r="AF190" s="30"/>
      <c r="AG190" s="30"/>
      <c r="AH190" s="13">
        <f>SUM(AH4:AH189)</f>
        <v>1465.7259999999999</v>
      </c>
      <c r="AI190" s="14">
        <f>SUM(AI4:AI185)</f>
        <v>181988.95835</v>
      </c>
      <c r="AJ190" s="68">
        <f>AI190+AE190</f>
        <v>1191548.9032499997</v>
      </c>
    </row>
    <row r="191" spans="1:36">
      <c r="F191" t="s">
        <v>5</v>
      </c>
      <c r="G191" t="s">
        <v>5</v>
      </c>
      <c r="H191" t="s">
        <v>5</v>
      </c>
      <c r="I191" t="s">
        <v>5</v>
      </c>
      <c r="J191" t="s">
        <v>5</v>
      </c>
      <c r="K191" t="s">
        <v>5</v>
      </c>
      <c r="L191" t="s">
        <v>5</v>
      </c>
      <c r="M191" t="s">
        <v>5</v>
      </c>
      <c r="N191" t="s">
        <v>5</v>
      </c>
      <c r="O191" t="s">
        <v>5</v>
      </c>
      <c r="P191" t="s">
        <v>5</v>
      </c>
      <c r="Q191" t="s">
        <v>5</v>
      </c>
      <c r="R191" t="s">
        <v>5</v>
      </c>
      <c r="S191" t="s">
        <v>5</v>
      </c>
      <c r="T191" t="s">
        <v>5</v>
      </c>
      <c r="U191" t="s">
        <v>5</v>
      </c>
      <c r="V191" t="s">
        <v>5</v>
      </c>
      <c r="W191" t="s">
        <v>5</v>
      </c>
      <c r="X191" t="s">
        <v>5</v>
      </c>
      <c r="Y191" t="s">
        <v>528</v>
      </c>
      <c r="Z191" t="s">
        <v>5</v>
      </c>
      <c r="AA191" t="s">
        <v>5</v>
      </c>
      <c r="AB191" t="s">
        <v>5</v>
      </c>
      <c r="AC191" t="s">
        <v>5</v>
      </c>
      <c r="AE191" s="68">
        <f>AE190-AD190</f>
        <v>4.8999995924532413E-3</v>
      </c>
      <c r="AF191" s="30"/>
      <c r="AG191" s="30"/>
      <c r="AH191" s="14"/>
      <c r="AI191" s="30"/>
    </row>
    <row r="192" spans="1:36">
      <c r="E192">
        <v>1</v>
      </c>
      <c r="F192">
        <v>2</v>
      </c>
      <c r="G192">
        <v>3</v>
      </c>
      <c r="H192">
        <v>4</v>
      </c>
      <c r="I192">
        <v>5</v>
      </c>
      <c r="J192">
        <v>6</v>
      </c>
      <c r="K192">
        <v>7</v>
      </c>
      <c r="L192">
        <v>8</v>
      </c>
      <c r="M192">
        <v>9</v>
      </c>
      <c r="N192">
        <v>10</v>
      </c>
      <c r="O192">
        <v>11</v>
      </c>
      <c r="P192">
        <v>12</v>
      </c>
      <c r="Q192">
        <v>13</v>
      </c>
      <c r="R192">
        <v>14</v>
      </c>
      <c r="S192">
        <v>15</v>
      </c>
      <c r="T192">
        <v>16</v>
      </c>
      <c r="U192">
        <v>17</v>
      </c>
      <c r="V192">
        <v>18</v>
      </c>
      <c r="W192">
        <v>19</v>
      </c>
      <c r="X192">
        <v>20</v>
      </c>
      <c r="Y192">
        <v>21</v>
      </c>
      <c r="Z192">
        <v>22</v>
      </c>
      <c r="AA192">
        <v>23</v>
      </c>
      <c r="AB192">
        <v>24</v>
      </c>
      <c r="AG192" s="30"/>
    </row>
    <row r="193" spans="1:36">
      <c r="B193">
        <v>148805.15</v>
      </c>
      <c r="F193" s="6" t="s">
        <v>6</v>
      </c>
      <c r="G193" s="6" t="s">
        <v>6</v>
      </c>
      <c r="H193" s="6" t="s">
        <v>6</v>
      </c>
      <c r="I193" s="6" t="s">
        <v>6</v>
      </c>
      <c r="J193" s="6" t="s">
        <v>6</v>
      </c>
      <c r="K193" s="6" t="s">
        <v>6</v>
      </c>
      <c r="L193" s="6" t="s">
        <v>6</v>
      </c>
      <c r="M193" s="6" t="s">
        <v>6</v>
      </c>
      <c r="N193" s="6" t="s">
        <v>6</v>
      </c>
      <c r="O193" s="6" t="s">
        <v>6</v>
      </c>
      <c r="P193" s="6" t="s">
        <v>6</v>
      </c>
      <c r="Q193" s="6" t="s">
        <v>6</v>
      </c>
      <c r="R193" s="6" t="s">
        <v>6</v>
      </c>
      <c r="S193" s="6" t="s">
        <v>6</v>
      </c>
      <c r="T193" s="6" t="s">
        <v>6</v>
      </c>
      <c r="U193" s="6" t="s">
        <v>6</v>
      </c>
      <c r="V193" s="6" t="s">
        <v>6</v>
      </c>
      <c r="W193" s="6" t="s">
        <v>6</v>
      </c>
      <c r="X193" s="6" t="s">
        <v>6</v>
      </c>
      <c r="Y193" s="6" t="s">
        <v>6</v>
      </c>
      <c r="Z193" s="6" t="s">
        <v>6</v>
      </c>
      <c r="AA193" s="6" t="s">
        <v>6</v>
      </c>
      <c r="AB193" s="13" t="s">
        <v>6</v>
      </c>
      <c r="AC193" s="13" t="s">
        <v>6</v>
      </c>
      <c r="AD193" s="14" t="s">
        <v>226</v>
      </c>
    </row>
    <row r="194" spans="1:36">
      <c r="B194" t="s">
        <v>333</v>
      </c>
      <c r="F194" s="5">
        <v>140</v>
      </c>
      <c r="G194" s="5">
        <v>140</v>
      </c>
      <c r="H194" s="5">
        <v>140</v>
      </c>
      <c r="I194" s="5">
        <v>135</v>
      </c>
      <c r="J194" s="5">
        <v>135</v>
      </c>
      <c r="K194" s="5">
        <v>135</v>
      </c>
      <c r="L194" s="5">
        <v>135</v>
      </c>
      <c r="M194" s="5">
        <v>135</v>
      </c>
      <c r="N194" s="5">
        <v>135</v>
      </c>
      <c r="O194" s="5">
        <v>135</v>
      </c>
      <c r="P194" s="5">
        <v>135</v>
      </c>
      <c r="Q194" s="5">
        <v>136</v>
      </c>
      <c r="R194" s="5">
        <v>126</v>
      </c>
      <c r="S194" s="5">
        <v>152</v>
      </c>
      <c r="T194" s="5">
        <v>152</v>
      </c>
      <c r="U194" s="5">
        <v>152</v>
      </c>
      <c r="V194" s="5">
        <v>152</v>
      </c>
      <c r="W194" s="5">
        <v>152</v>
      </c>
      <c r="X194" s="5">
        <v>152</v>
      </c>
      <c r="Y194" s="5">
        <v>154</v>
      </c>
      <c r="Z194" s="5">
        <v>154</v>
      </c>
      <c r="AA194" s="5">
        <v>154</v>
      </c>
      <c r="AB194" s="6">
        <v>154</v>
      </c>
      <c r="AC194" s="13">
        <v>154</v>
      </c>
    </row>
    <row r="195" spans="1:36">
      <c r="B195" s="5" t="s">
        <v>2</v>
      </c>
      <c r="C195" s="5" t="s">
        <v>3</v>
      </c>
      <c r="D195" s="5" t="s">
        <v>8</v>
      </c>
      <c r="E195" s="5" t="s">
        <v>9</v>
      </c>
      <c r="F195" s="5">
        <v>1</v>
      </c>
      <c r="G195" s="5">
        <v>2</v>
      </c>
      <c r="H195" s="5">
        <v>3</v>
      </c>
      <c r="I195" s="5">
        <v>4</v>
      </c>
      <c r="J195" s="5">
        <v>6</v>
      </c>
      <c r="K195" s="6">
        <v>7</v>
      </c>
      <c r="L195" s="6">
        <v>8</v>
      </c>
      <c r="M195" s="6">
        <v>9</v>
      </c>
      <c r="N195" s="6">
        <v>10</v>
      </c>
      <c r="O195" s="6">
        <v>11</v>
      </c>
      <c r="P195" s="6">
        <v>13</v>
      </c>
      <c r="Q195" s="6">
        <v>14</v>
      </c>
      <c r="R195" s="6">
        <v>15</v>
      </c>
      <c r="S195" s="6">
        <v>16</v>
      </c>
      <c r="T195" s="6">
        <v>17</v>
      </c>
      <c r="U195" s="6">
        <v>18</v>
      </c>
      <c r="V195" s="6">
        <v>20</v>
      </c>
      <c r="W195" s="6">
        <v>21</v>
      </c>
      <c r="X195" s="6">
        <v>22</v>
      </c>
      <c r="Y195" s="6">
        <v>23</v>
      </c>
      <c r="Z195" s="6">
        <v>24</v>
      </c>
      <c r="AA195" s="6">
        <v>25</v>
      </c>
      <c r="AB195" s="6">
        <v>27</v>
      </c>
      <c r="AC195" s="6">
        <v>28</v>
      </c>
      <c r="AF195" s="5" t="s">
        <v>2</v>
      </c>
      <c r="AG195" s="5" t="s">
        <v>3</v>
      </c>
      <c r="AH195" s="5" t="s">
        <v>8</v>
      </c>
      <c r="AI195" s="5" t="s">
        <v>9</v>
      </c>
    </row>
    <row r="196" spans="1:36">
      <c r="A196" s="7"/>
      <c r="B196" s="4" t="s">
        <v>49</v>
      </c>
      <c r="C196" s="8">
        <v>118</v>
      </c>
      <c r="D196" s="5">
        <v>2</v>
      </c>
      <c r="E196" s="5">
        <f>D196*C196</f>
        <v>236</v>
      </c>
      <c r="F196" s="5"/>
      <c r="G196" s="5"/>
      <c r="H196" s="5">
        <v>1</v>
      </c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>
        <f t="shared" ref="AD196:AD227" si="24">SUM(F196:AC196)</f>
        <v>1</v>
      </c>
      <c r="AE196" s="68">
        <f t="shared" ref="AE196:AE227" si="25">AD196*C196</f>
        <v>118</v>
      </c>
      <c r="AF196" s="11" t="s">
        <v>49</v>
      </c>
      <c r="AG196" s="162">
        <v>118</v>
      </c>
      <c r="AH196" s="5">
        <f t="shared" ref="AH196:AH227" si="26">D196-AD196</f>
        <v>1</v>
      </c>
      <c r="AI196" s="135">
        <f>AH196*AG196</f>
        <v>118</v>
      </c>
      <c r="AJ196" s="163"/>
    </row>
    <row r="197" spans="1:36">
      <c r="A197" s="7"/>
      <c r="B197" s="4" t="s">
        <v>50</v>
      </c>
      <c r="C197" s="8">
        <v>78</v>
      </c>
      <c r="D197" s="5">
        <v>4</v>
      </c>
      <c r="E197" s="5">
        <f t="shared" ref="E197:E260" si="27">D197*C197</f>
        <v>312</v>
      </c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>
        <f t="shared" si="24"/>
        <v>0</v>
      </c>
      <c r="AE197" s="68">
        <f t="shared" si="25"/>
        <v>0</v>
      </c>
      <c r="AF197" s="11" t="s">
        <v>50</v>
      </c>
      <c r="AG197" s="162">
        <v>78</v>
      </c>
      <c r="AH197" s="5">
        <f t="shared" si="26"/>
        <v>4</v>
      </c>
      <c r="AI197" s="135">
        <f t="shared" ref="AI197:AI260" si="28">AH197*AG197</f>
        <v>312</v>
      </c>
      <c r="AJ197" s="163"/>
    </row>
    <row r="198" spans="1:36">
      <c r="A198" s="7"/>
      <c r="B198" s="4" t="s">
        <v>43</v>
      </c>
      <c r="C198" s="8">
        <v>43.33</v>
      </c>
      <c r="D198" s="5">
        <v>8.1</v>
      </c>
      <c r="E198" s="5">
        <f t="shared" si="27"/>
        <v>350.97299999999996</v>
      </c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>
        <f t="shared" si="24"/>
        <v>0</v>
      </c>
      <c r="AE198" s="68">
        <f t="shared" si="25"/>
        <v>0</v>
      </c>
      <c r="AF198" s="11" t="s">
        <v>43</v>
      </c>
      <c r="AG198" s="162">
        <v>43.33</v>
      </c>
      <c r="AH198" s="5">
        <f t="shared" si="26"/>
        <v>8.1</v>
      </c>
      <c r="AI198" s="135">
        <f t="shared" si="28"/>
        <v>350.97299999999996</v>
      </c>
      <c r="AJ198" s="163"/>
    </row>
    <row r="199" spans="1:36">
      <c r="A199" s="7"/>
      <c r="B199" s="4" t="s">
        <v>10</v>
      </c>
      <c r="C199" s="8">
        <v>65</v>
      </c>
      <c r="D199" s="5">
        <v>17</v>
      </c>
      <c r="E199" s="5">
        <f t="shared" si="27"/>
        <v>1105</v>
      </c>
      <c r="F199" s="5"/>
      <c r="G199" s="5">
        <v>1</v>
      </c>
      <c r="H199" s="5">
        <v>1</v>
      </c>
      <c r="I199" s="5">
        <v>1</v>
      </c>
      <c r="J199" s="5"/>
      <c r="K199" s="5"/>
      <c r="L199" s="5"/>
      <c r="M199" s="5"/>
      <c r="N199" s="5">
        <v>1</v>
      </c>
      <c r="O199" s="5">
        <v>1</v>
      </c>
      <c r="P199" s="5">
        <v>1</v>
      </c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>
        <f t="shared" si="24"/>
        <v>6</v>
      </c>
      <c r="AE199" s="68">
        <f t="shared" si="25"/>
        <v>390</v>
      </c>
      <c r="AF199" s="11" t="s">
        <v>10</v>
      </c>
      <c r="AG199" s="162">
        <v>65</v>
      </c>
      <c r="AH199" s="5">
        <f t="shared" si="26"/>
        <v>11</v>
      </c>
      <c r="AI199" s="135">
        <f t="shared" si="28"/>
        <v>715</v>
      </c>
      <c r="AJ199" s="163"/>
    </row>
    <row r="200" spans="1:36">
      <c r="A200" s="7"/>
      <c r="B200" s="4" t="s">
        <v>51</v>
      </c>
      <c r="C200" s="8">
        <v>47</v>
      </c>
      <c r="D200" s="5">
        <v>4</v>
      </c>
      <c r="E200" s="5">
        <f t="shared" si="27"/>
        <v>188</v>
      </c>
      <c r="F200" s="5"/>
      <c r="G200" s="5"/>
      <c r="H200" s="5"/>
      <c r="I200" s="5">
        <v>1</v>
      </c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>
        <f t="shared" si="24"/>
        <v>1</v>
      </c>
      <c r="AE200" s="68">
        <f t="shared" si="25"/>
        <v>47</v>
      </c>
      <c r="AF200" s="11" t="s">
        <v>51</v>
      </c>
      <c r="AG200" s="162">
        <v>47</v>
      </c>
      <c r="AH200" s="5">
        <f t="shared" si="26"/>
        <v>3</v>
      </c>
      <c r="AI200" s="135">
        <f t="shared" si="28"/>
        <v>141</v>
      </c>
      <c r="AJ200" s="163"/>
    </row>
    <row r="201" spans="1:36">
      <c r="A201" s="7"/>
      <c r="B201" s="4" t="s">
        <v>55</v>
      </c>
      <c r="C201" s="8">
        <v>39</v>
      </c>
      <c r="D201" s="5">
        <v>118.74</v>
      </c>
      <c r="E201" s="5">
        <f t="shared" si="27"/>
        <v>4630.8599999999997</v>
      </c>
      <c r="F201" s="5">
        <v>3</v>
      </c>
      <c r="G201" s="5">
        <v>21</v>
      </c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>
        <f t="shared" si="24"/>
        <v>24</v>
      </c>
      <c r="AE201" s="68">
        <f t="shared" si="25"/>
        <v>936</v>
      </c>
      <c r="AF201" s="11" t="s">
        <v>55</v>
      </c>
      <c r="AG201" s="162">
        <v>39</v>
      </c>
      <c r="AH201" s="5">
        <f t="shared" si="26"/>
        <v>94.74</v>
      </c>
      <c r="AI201" s="135">
        <f t="shared" si="28"/>
        <v>3694.8599999999997</v>
      </c>
      <c r="AJ201" s="163"/>
    </row>
    <row r="202" spans="1:36">
      <c r="A202" s="7"/>
      <c r="B202" s="4" t="s">
        <v>270</v>
      </c>
      <c r="C202" s="8">
        <v>218.42</v>
      </c>
      <c r="D202" s="5">
        <v>6.25</v>
      </c>
      <c r="E202" s="5">
        <f t="shared" si="27"/>
        <v>1365.125</v>
      </c>
      <c r="F202" s="5"/>
      <c r="G202" s="5">
        <v>2.0499999999999998</v>
      </c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>
        <f t="shared" si="24"/>
        <v>2.0499999999999998</v>
      </c>
      <c r="AE202" s="68">
        <f t="shared" si="25"/>
        <v>447.76099999999991</v>
      </c>
      <c r="AF202" s="11" t="s">
        <v>270</v>
      </c>
      <c r="AG202" s="162">
        <v>218.42</v>
      </c>
      <c r="AH202" s="5">
        <f t="shared" si="26"/>
        <v>4.2</v>
      </c>
      <c r="AI202" s="135">
        <f t="shared" si="28"/>
        <v>917.36400000000003</v>
      </c>
      <c r="AJ202" s="163"/>
    </row>
    <row r="203" spans="1:36">
      <c r="A203" s="7"/>
      <c r="B203" s="4" t="s">
        <v>271</v>
      </c>
      <c r="C203" s="8">
        <v>47.62</v>
      </c>
      <c r="D203" s="5">
        <v>18</v>
      </c>
      <c r="E203" s="5">
        <f t="shared" si="27"/>
        <v>857.16</v>
      </c>
      <c r="F203" s="5">
        <v>2</v>
      </c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>
        <f t="shared" si="24"/>
        <v>2</v>
      </c>
      <c r="AE203" s="68">
        <f t="shared" si="25"/>
        <v>95.24</v>
      </c>
      <c r="AF203" s="11" t="s">
        <v>271</v>
      </c>
      <c r="AG203" s="162">
        <v>47.62</v>
      </c>
      <c r="AH203" s="5">
        <f t="shared" si="26"/>
        <v>16</v>
      </c>
      <c r="AI203" s="135">
        <f t="shared" si="28"/>
        <v>761.92</v>
      </c>
      <c r="AJ203" s="163"/>
    </row>
    <row r="204" spans="1:36">
      <c r="A204" s="7"/>
      <c r="B204" s="4" t="s">
        <v>13</v>
      </c>
      <c r="C204" s="8">
        <v>116.49</v>
      </c>
      <c r="D204" s="5">
        <v>3</v>
      </c>
      <c r="E204" s="5">
        <f t="shared" si="27"/>
        <v>349.46999999999997</v>
      </c>
      <c r="F204" s="5">
        <v>1</v>
      </c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>
        <f t="shared" si="24"/>
        <v>1</v>
      </c>
      <c r="AE204" s="68">
        <f t="shared" si="25"/>
        <v>116.49</v>
      </c>
      <c r="AF204" s="11" t="s">
        <v>13</v>
      </c>
      <c r="AG204" s="162">
        <v>116.49</v>
      </c>
      <c r="AH204" s="5">
        <f t="shared" si="26"/>
        <v>2</v>
      </c>
      <c r="AI204" s="135">
        <f t="shared" si="28"/>
        <v>232.98</v>
      </c>
      <c r="AJ204" s="163"/>
    </row>
    <row r="205" spans="1:36">
      <c r="A205" s="7"/>
      <c r="B205" s="4" t="s">
        <v>23</v>
      </c>
      <c r="C205" s="8">
        <v>53.67</v>
      </c>
      <c r="D205" s="5">
        <v>24</v>
      </c>
      <c r="E205" s="5">
        <f t="shared" si="27"/>
        <v>1288.08</v>
      </c>
      <c r="F205" s="5"/>
      <c r="G205" s="5"/>
      <c r="H205" s="5"/>
      <c r="I205" s="5"/>
      <c r="J205" s="5"/>
      <c r="K205" s="5">
        <v>3</v>
      </c>
      <c r="L205" s="5"/>
      <c r="M205" s="5"/>
      <c r="N205" s="5"/>
      <c r="O205" s="5"/>
      <c r="P205" s="5"/>
      <c r="Q205" s="5">
        <v>4</v>
      </c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>
        <f t="shared" si="24"/>
        <v>7</v>
      </c>
      <c r="AE205" s="68">
        <f t="shared" si="25"/>
        <v>375.69</v>
      </c>
      <c r="AF205" s="11" t="s">
        <v>23</v>
      </c>
      <c r="AG205" s="162">
        <v>53.67</v>
      </c>
      <c r="AH205" s="5">
        <f t="shared" si="26"/>
        <v>17</v>
      </c>
      <c r="AI205" s="135">
        <f t="shared" si="28"/>
        <v>912.39</v>
      </c>
      <c r="AJ205" s="163"/>
    </row>
    <row r="206" spans="1:36">
      <c r="A206" s="7"/>
      <c r="B206" s="4" t="s">
        <v>14</v>
      </c>
      <c r="C206" s="8">
        <v>131.12</v>
      </c>
      <c r="D206" s="5">
        <v>8</v>
      </c>
      <c r="E206" s="5">
        <f t="shared" si="27"/>
        <v>1048.96</v>
      </c>
      <c r="F206" s="5"/>
      <c r="G206" s="5"/>
      <c r="H206" s="5"/>
      <c r="I206" s="5">
        <v>1</v>
      </c>
      <c r="J206" s="5"/>
      <c r="K206" s="5"/>
      <c r="L206" s="5"/>
      <c r="M206" s="5"/>
      <c r="N206" s="5"/>
      <c r="O206" s="5">
        <v>1</v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>
        <f t="shared" si="24"/>
        <v>2</v>
      </c>
      <c r="AE206" s="68">
        <f t="shared" si="25"/>
        <v>262.24</v>
      </c>
      <c r="AF206" s="11" t="s">
        <v>14</v>
      </c>
      <c r="AG206" s="162">
        <v>131.12</v>
      </c>
      <c r="AH206" s="5">
        <f t="shared" si="26"/>
        <v>6</v>
      </c>
      <c r="AI206" s="135">
        <f t="shared" si="28"/>
        <v>786.72</v>
      </c>
      <c r="AJ206" s="163"/>
    </row>
    <row r="207" spans="1:36">
      <c r="A207" s="7"/>
      <c r="B207" s="4" t="s">
        <v>16</v>
      </c>
      <c r="C207" s="8">
        <v>109.15</v>
      </c>
      <c r="D207" s="5">
        <v>4.8499999999999996</v>
      </c>
      <c r="E207" s="5">
        <f t="shared" si="27"/>
        <v>529.37749999999994</v>
      </c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>
        <f t="shared" si="24"/>
        <v>0</v>
      </c>
      <c r="AE207" s="68">
        <f t="shared" si="25"/>
        <v>0</v>
      </c>
      <c r="AF207" s="11" t="s">
        <v>16</v>
      </c>
      <c r="AG207" s="162">
        <v>109.15</v>
      </c>
      <c r="AH207" s="5">
        <f t="shared" si="26"/>
        <v>4.8499999999999996</v>
      </c>
      <c r="AI207" s="135">
        <f t="shared" si="28"/>
        <v>529.37749999999994</v>
      </c>
      <c r="AJ207" s="163"/>
    </row>
    <row r="208" spans="1:36">
      <c r="A208" s="7"/>
      <c r="B208" s="4" t="s">
        <v>15</v>
      </c>
      <c r="C208" s="8">
        <v>74.52</v>
      </c>
      <c r="D208" s="5">
        <v>7.9</v>
      </c>
      <c r="E208" s="5">
        <f t="shared" si="27"/>
        <v>588.70799999999997</v>
      </c>
      <c r="F208" s="5">
        <v>2.1</v>
      </c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04"/>
      <c r="AA208" s="5"/>
      <c r="AB208" s="5"/>
      <c r="AC208" s="5"/>
      <c r="AD208">
        <f t="shared" si="24"/>
        <v>2.1</v>
      </c>
      <c r="AE208" s="68">
        <f t="shared" si="25"/>
        <v>156.49199999999999</v>
      </c>
      <c r="AF208" s="11" t="s">
        <v>15</v>
      </c>
      <c r="AG208" s="162">
        <v>74.52</v>
      </c>
      <c r="AH208" s="5">
        <f t="shared" si="26"/>
        <v>5.8000000000000007</v>
      </c>
      <c r="AI208" s="135">
        <f t="shared" si="28"/>
        <v>432.21600000000001</v>
      </c>
      <c r="AJ208" s="163"/>
    </row>
    <row r="209" spans="1:36">
      <c r="A209" s="7"/>
      <c r="B209" s="4" t="s">
        <v>17</v>
      </c>
      <c r="C209" s="8">
        <v>23.87</v>
      </c>
      <c r="D209" s="5">
        <v>14</v>
      </c>
      <c r="E209" s="5">
        <f t="shared" si="27"/>
        <v>334.18</v>
      </c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>
        <v>1</v>
      </c>
      <c r="Q209" s="5"/>
      <c r="R209" s="5"/>
      <c r="S209" s="5"/>
      <c r="T209" s="5"/>
      <c r="U209" s="5"/>
      <c r="V209" s="5"/>
      <c r="W209" s="5"/>
      <c r="X209" s="5"/>
      <c r="Y209" s="5"/>
      <c r="Z209" s="104"/>
      <c r="AA209" s="5"/>
      <c r="AB209" s="5"/>
      <c r="AC209" s="5"/>
      <c r="AD209">
        <f t="shared" si="24"/>
        <v>1</v>
      </c>
      <c r="AE209" s="68">
        <f t="shared" si="25"/>
        <v>23.87</v>
      </c>
      <c r="AF209" s="11" t="s">
        <v>17</v>
      </c>
      <c r="AG209" s="162">
        <v>23.87</v>
      </c>
      <c r="AH209" s="5">
        <f t="shared" si="26"/>
        <v>13</v>
      </c>
      <c r="AI209" s="135">
        <f t="shared" si="28"/>
        <v>310.31</v>
      </c>
      <c r="AJ209" s="163"/>
    </row>
    <row r="210" spans="1:36">
      <c r="A210" s="7"/>
      <c r="B210" s="4" t="s">
        <v>43</v>
      </c>
      <c r="C210" s="8">
        <v>45.97</v>
      </c>
      <c r="D210" s="5">
        <v>50</v>
      </c>
      <c r="E210" s="5">
        <f t="shared" si="27"/>
        <v>2298.5</v>
      </c>
      <c r="F210" s="5"/>
      <c r="G210" s="5"/>
      <c r="H210" s="5"/>
      <c r="I210" s="5">
        <v>7.3</v>
      </c>
      <c r="J210" s="5"/>
      <c r="K210" s="5"/>
      <c r="L210" s="5">
        <v>7.4</v>
      </c>
      <c r="M210" s="5"/>
      <c r="N210" s="5">
        <v>2.7</v>
      </c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04"/>
      <c r="AA210" s="5"/>
      <c r="AB210" s="5"/>
      <c r="AC210" s="5"/>
      <c r="AD210">
        <f t="shared" si="24"/>
        <v>17.399999999999999</v>
      </c>
      <c r="AE210" s="68">
        <f t="shared" si="25"/>
        <v>799.87799999999993</v>
      </c>
      <c r="AF210" s="11" t="s">
        <v>43</v>
      </c>
      <c r="AG210" s="162">
        <v>45.97</v>
      </c>
      <c r="AH210" s="5">
        <f t="shared" si="26"/>
        <v>32.6</v>
      </c>
      <c r="AI210" s="135">
        <f t="shared" si="28"/>
        <v>1498.6220000000001</v>
      </c>
      <c r="AJ210" s="163"/>
    </row>
    <row r="211" spans="1:36">
      <c r="A211" s="7"/>
      <c r="B211" s="4" t="s">
        <v>29</v>
      </c>
      <c r="C211" s="8">
        <v>68</v>
      </c>
      <c r="D211" s="5">
        <v>47</v>
      </c>
      <c r="E211" s="5">
        <f t="shared" si="27"/>
        <v>3196</v>
      </c>
      <c r="F211" s="5">
        <v>7</v>
      </c>
      <c r="G211" s="5"/>
      <c r="H211" s="5"/>
      <c r="I211" s="5"/>
      <c r="J211" s="5"/>
      <c r="K211" s="5">
        <v>2.8</v>
      </c>
      <c r="L211" s="5"/>
      <c r="M211" s="5">
        <v>6.8</v>
      </c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04"/>
      <c r="AA211" s="5"/>
      <c r="AB211" s="5"/>
      <c r="AC211" s="5"/>
      <c r="AD211">
        <f t="shared" si="24"/>
        <v>16.600000000000001</v>
      </c>
      <c r="AE211" s="68">
        <f t="shared" si="25"/>
        <v>1128.8000000000002</v>
      </c>
      <c r="AF211" s="11" t="s">
        <v>29</v>
      </c>
      <c r="AG211" s="162">
        <v>68</v>
      </c>
      <c r="AH211" s="5">
        <f t="shared" si="26"/>
        <v>30.4</v>
      </c>
      <c r="AI211" s="135">
        <f t="shared" si="28"/>
        <v>2067.1999999999998</v>
      </c>
      <c r="AJ211" s="163"/>
    </row>
    <row r="212" spans="1:36">
      <c r="A212" s="7"/>
      <c r="B212" s="4" t="s">
        <v>31</v>
      </c>
      <c r="C212" s="8">
        <v>79</v>
      </c>
      <c r="D212" s="5">
        <v>29</v>
      </c>
      <c r="E212" s="5">
        <f t="shared" si="27"/>
        <v>2291</v>
      </c>
      <c r="F212" s="5">
        <v>4</v>
      </c>
      <c r="G212" s="5">
        <v>3</v>
      </c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04"/>
      <c r="AA212" s="5"/>
      <c r="AB212" s="5"/>
      <c r="AC212" s="5"/>
      <c r="AD212">
        <f t="shared" si="24"/>
        <v>7</v>
      </c>
      <c r="AE212" s="68">
        <f t="shared" si="25"/>
        <v>553</v>
      </c>
      <c r="AF212" s="11" t="s">
        <v>31</v>
      </c>
      <c r="AG212" s="162">
        <v>79</v>
      </c>
      <c r="AH212" s="5">
        <f t="shared" si="26"/>
        <v>22</v>
      </c>
      <c r="AI212" s="135">
        <f t="shared" si="28"/>
        <v>1738</v>
      </c>
      <c r="AJ212" s="163"/>
    </row>
    <row r="213" spans="1:36">
      <c r="A213" s="7"/>
      <c r="B213" s="4" t="s">
        <v>311</v>
      </c>
      <c r="C213" s="8">
        <v>125</v>
      </c>
      <c r="D213" s="5">
        <v>4</v>
      </c>
      <c r="E213" s="5">
        <f t="shared" si="27"/>
        <v>500</v>
      </c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04"/>
      <c r="AA213" s="5"/>
      <c r="AB213" s="5"/>
      <c r="AC213" s="5"/>
      <c r="AD213">
        <f t="shared" si="24"/>
        <v>0</v>
      </c>
      <c r="AE213" s="68">
        <f t="shared" si="25"/>
        <v>0</v>
      </c>
      <c r="AF213" s="11" t="s">
        <v>311</v>
      </c>
      <c r="AG213" s="162">
        <v>125</v>
      </c>
      <c r="AH213" s="5">
        <f t="shared" si="26"/>
        <v>4</v>
      </c>
      <c r="AI213" s="135">
        <f t="shared" si="28"/>
        <v>500</v>
      </c>
      <c r="AJ213" s="163"/>
    </row>
    <row r="214" spans="1:36">
      <c r="A214" s="7"/>
      <c r="B214" s="4" t="s">
        <v>145</v>
      </c>
      <c r="C214" s="8">
        <v>540</v>
      </c>
      <c r="D214" s="5">
        <v>12.37</v>
      </c>
      <c r="E214" s="5">
        <f t="shared" si="27"/>
        <v>6679.7999999999993</v>
      </c>
      <c r="F214" s="5">
        <v>1.3</v>
      </c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04"/>
      <c r="AA214" s="5"/>
      <c r="AB214" s="5"/>
      <c r="AC214" s="5"/>
      <c r="AD214">
        <f t="shared" si="24"/>
        <v>1.3</v>
      </c>
      <c r="AE214" s="68">
        <f t="shared" si="25"/>
        <v>702</v>
      </c>
      <c r="AF214" s="11" t="s">
        <v>145</v>
      </c>
      <c r="AG214" s="162">
        <v>540</v>
      </c>
      <c r="AH214" s="5">
        <f t="shared" si="26"/>
        <v>11.069999999999999</v>
      </c>
      <c r="AI214" s="135">
        <f t="shared" si="28"/>
        <v>5977.7999999999993</v>
      </c>
      <c r="AJ214" s="163"/>
    </row>
    <row r="215" spans="1:36">
      <c r="A215" s="7"/>
      <c r="B215" s="4" t="s">
        <v>15</v>
      </c>
      <c r="C215" s="8">
        <v>65</v>
      </c>
      <c r="D215" s="5">
        <v>50</v>
      </c>
      <c r="E215" s="5">
        <f t="shared" si="27"/>
        <v>3250</v>
      </c>
      <c r="F215" s="5"/>
      <c r="G215" s="5">
        <v>2.8</v>
      </c>
      <c r="H215" s="5">
        <v>2.1</v>
      </c>
      <c r="I215" s="5">
        <v>2.9</v>
      </c>
      <c r="J215" s="5">
        <v>2.2000000000000002</v>
      </c>
      <c r="K215" s="5"/>
      <c r="L215" s="5">
        <v>2.9</v>
      </c>
      <c r="M215" s="5">
        <v>2</v>
      </c>
      <c r="N215" s="5">
        <v>2</v>
      </c>
      <c r="O215" s="5">
        <v>2.7</v>
      </c>
      <c r="P215" s="5"/>
      <c r="Q215" s="5">
        <v>2.7</v>
      </c>
      <c r="R215" s="5">
        <v>2.9</v>
      </c>
      <c r="S215" s="5"/>
      <c r="T215" s="5"/>
      <c r="U215" s="5"/>
      <c r="V215" s="5"/>
      <c r="W215" s="5"/>
      <c r="X215" s="5"/>
      <c r="Y215" s="5"/>
      <c r="Z215" s="104"/>
      <c r="AA215" s="5"/>
      <c r="AB215" s="5"/>
      <c r="AC215" s="5"/>
      <c r="AD215">
        <f t="shared" si="24"/>
        <v>25.199999999999996</v>
      </c>
      <c r="AE215" s="68">
        <f t="shared" si="25"/>
        <v>1637.9999999999998</v>
      </c>
      <c r="AF215" s="11" t="s">
        <v>15</v>
      </c>
      <c r="AG215" s="162">
        <v>65</v>
      </c>
      <c r="AH215" s="5">
        <f t="shared" si="26"/>
        <v>24.800000000000004</v>
      </c>
      <c r="AI215" s="135">
        <f t="shared" si="28"/>
        <v>1612.0000000000002</v>
      </c>
      <c r="AJ215" s="163"/>
    </row>
    <row r="216" spans="1:36">
      <c r="A216" s="7"/>
      <c r="B216" s="4" t="s">
        <v>311</v>
      </c>
      <c r="C216" s="8">
        <v>172</v>
      </c>
      <c r="D216" s="5">
        <v>12</v>
      </c>
      <c r="E216" s="5">
        <f t="shared" si="27"/>
        <v>2064</v>
      </c>
      <c r="F216" s="5">
        <v>4</v>
      </c>
      <c r="G216" s="5"/>
      <c r="H216" s="5"/>
      <c r="I216" s="5">
        <v>2</v>
      </c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04"/>
      <c r="AA216" s="5"/>
      <c r="AB216" s="5"/>
      <c r="AC216" s="5"/>
      <c r="AD216" s="196">
        <f t="shared" si="24"/>
        <v>6</v>
      </c>
      <c r="AE216" s="68">
        <f t="shared" si="25"/>
        <v>1032</v>
      </c>
      <c r="AF216" s="11" t="s">
        <v>311</v>
      </c>
      <c r="AG216" s="162">
        <v>172</v>
      </c>
      <c r="AH216" s="5">
        <f t="shared" si="26"/>
        <v>6</v>
      </c>
      <c r="AI216" s="135">
        <f t="shared" si="28"/>
        <v>1032</v>
      </c>
      <c r="AJ216" s="163"/>
    </row>
    <row r="217" spans="1:36">
      <c r="A217" s="7"/>
      <c r="B217" s="4" t="s">
        <v>283</v>
      </c>
      <c r="C217" s="8">
        <v>16</v>
      </c>
      <c r="D217" s="5">
        <v>11</v>
      </c>
      <c r="E217" s="5">
        <f t="shared" si="27"/>
        <v>176</v>
      </c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04"/>
      <c r="AA217" s="5"/>
      <c r="AB217" s="5"/>
      <c r="AC217" s="5"/>
      <c r="AD217">
        <f t="shared" si="24"/>
        <v>0</v>
      </c>
      <c r="AE217" s="68">
        <f t="shared" si="25"/>
        <v>0</v>
      </c>
      <c r="AF217" s="11" t="s">
        <v>283</v>
      </c>
      <c r="AG217" s="162">
        <v>16</v>
      </c>
      <c r="AH217" s="5">
        <f t="shared" si="26"/>
        <v>11</v>
      </c>
      <c r="AI217" s="135">
        <f t="shared" si="28"/>
        <v>176</v>
      </c>
      <c r="AJ217" s="163"/>
    </row>
    <row r="218" spans="1:36">
      <c r="A218" s="7"/>
      <c r="B218" s="4" t="s">
        <v>44</v>
      </c>
      <c r="C218" s="8">
        <v>9</v>
      </c>
      <c r="D218" s="5">
        <v>22</v>
      </c>
      <c r="E218" s="5">
        <f t="shared" si="27"/>
        <v>198</v>
      </c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04"/>
      <c r="AA218" s="5"/>
      <c r="AB218" s="5"/>
      <c r="AC218" s="5"/>
      <c r="AD218">
        <f t="shared" si="24"/>
        <v>0</v>
      </c>
      <c r="AE218" s="68">
        <f t="shared" si="25"/>
        <v>0</v>
      </c>
      <c r="AF218" s="11" t="s">
        <v>44</v>
      </c>
      <c r="AG218" s="162">
        <v>9</v>
      </c>
      <c r="AH218" s="5">
        <f t="shared" si="26"/>
        <v>22</v>
      </c>
      <c r="AI218" s="135">
        <f t="shared" si="28"/>
        <v>198</v>
      </c>
      <c r="AJ218" s="163"/>
    </row>
    <row r="219" spans="1:36">
      <c r="A219" s="7"/>
      <c r="B219" s="4" t="s">
        <v>314</v>
      </c>
      <c r="C219" s="8">
        <v>115</v>
      </c>
      <c r="D219" s="5">
        <v>48</v>
      </c>
      <c r="E219" s="5">
        <f t="shared" si="27"/>
        <v>5520</v>
      </c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>
        <v>10</v>
      </c>
      <c r="R219" s="5"/>
      <c r="S219" s="5"/>
      <c r="T219" s="5"/>
      <c r="U219" s="5"/>
      <c r="V219" s="5"/>
      <c r="W219" s="5"/>
      <c r="X219" s="5"/>
      <c r="Y219" s="5"/>
      <c r="Z219" s="104"/>
      <c r="AA219" s="5"/>
      <c r="AB219" s="5"/>
      <c r="AC219" s="5"/>
      <c r="AD219">
        <f t="shared" si="24"/>
        <v>10</v>
      </c>
      <c r="AE219" s="68">
        <f t="shared" si="25"/>
        <v>1150</v>
      </c>
      <c r="AF219" s="11" t="s">
        <v>314</v>
      </c>
      <c r="AG219" s="162">
        <v>115</v>
      </c>
      <c r="AH219" s="5">
        <f t="shared" si="26"/>
        <v>38</v>
      </c>
      <c r="AI219" s="135">
        <f t="shared" si="28"/>
        <v>4370</v>
      </c>
      <c r="AJ219" s="163"/>
    </row>
    <row r="220" spans="1:36">
      <c r="A220" s="7"/>
      <c r="B220" s="4" t="s">
        <v>37</v>
      </c>
      <c r="C220" s="8">
        <v>90</v>
      </c>
      <c r="D220" s="5">
        <v>3.18</v>
      </c>
      <c r="E220" s="5">
        <f t="shared" si="27"/>
        <v>286.2</v>
      </c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04"/>
      <c r="AA220" s="5"/>
      <c r="AB220" s="5"/>
      <c r="AC220" s="5"/>
      <c r="AD220">
        <f t="shared" si="24"/>
        <v>0</v>
      </c>
      <c r="AE220" s="68">
        <f t="shared" si="25"/>
        <v>0</v>
      </c>
      <c r="AF220" s="11" t="s">
        <v>37</v>
      </c>
      <c r="AG220" s="162">
        <v>90</v>
      </c>
      <c r="AH220" s="5">
        <f t="shared" si="26"/>
        <v>3.18</v>
      </c>
      <c r="AI220" s="135">
        <f t="shared" si="28"/>
        <v>286.2</v>
      </c>
      <c r="AJ220" s="163"/>
    </row>
    <row r="221" spans="1:36">
      <c r="A221" s="7"/>
      <c r="B221" s="4" t="s">
        <v>57</v>
      </c>
      <c r="C221" s="8">
        <v>54</v>
      </c>
      <c r="D221" s="5">
        <v>5.7</v>
      </c>
      <c r="E221" s="5">
        <f t="shared" si="27"/>
        <v>307.8</v>
      </c>
      <c r="F221" s="5">
        <v>1</v>
      </c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04"/>
      <c r="AA221" s="5"/>
      <c r="AB221" s="5"/>
      <c r="AC221" s="5"/>
      <c r="AD221">
        <f t="shared" si="24"/>
        <v>1</v>
      </c>
      <c r="AE221" s="68">
        <f t="shared" si="25"/>
        <v>54</v>
      </c>
      <c r="AF221" s="11" t="s">
        <v>57</v>
      </c>
      <c r="AG221" s="162">
        <v>54</v>
      </c>
      <c r="AH221" s="5">
        <f t="shared" si="26"/>
        <v>4.7</v>
      </c>
      <c r="AI221" s="135">
        <f t="shared" si="28"/>
        <v>253.8</v>
      </c>
      <c r="AJ221" s="163"/>
    </row>
    <row r="222" spans="1:36">
      <c r="A222" s="7"/>
      <c r="B222" s="4" t="s">
        <v>58</v>
      </c>
      <c r="C222" s="8">
        <v>30</v>
      </c>
      <c r="D222" s="5">
        <v>27.55</v>
      </c>
      <c r="E222" s="5">
        <f t="shared" si="27"/>
        <v>826.5</v>
      </c>
      <c r="F222" s="5">
        <v>1.5</v>
      </c>
      <c r="G222" s="5">
        <v>1.3</v>
      </c>
      <c r="H222" s="5"/>
      <c r="I222" s="5">
        <v>1.3</v>
      </c>
      <c r="J222" s="5">
        <v>1</v>
      </c>
      <c r="K222" s="5">
        <v>1.4</v>
      </c>
      <c r="L222" s="5">
        <v>1.4</v>
      </c>
      <c r="M222" s="5">
        <v>0.65</v>
      </c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04"/>
      <c r="AA222" s="5"/>
      <c r="AB222" s="5"/>
      <c r="AC222" s="5"/>
      <c r="AD222">
        <f t="shared" si="24"/>
        <v>8.5500000000000007</v>
      </c>
      <c r="AE222" s="68">
        <f t="shared" si="25"/>
        <v>256.5</v>
      </c>
      <c r="AF222" s="11" t="s">
        <v>58</v>
      </c>
      <c r="AG222" s="162">
        <v>30</v>
      </c>
      <c r="AH222" s="5">
        <f t="shared" si="26"/>
        <v>19</v>
      </c>
      <c r="AI222" s="135">
        <f t="shared" si="28"/>
        <v>570</v>
      </c>
      <c r="AJ222" s="163"/>
    </row>
    <row r="223" spans="1:36">
      <c r="A223" s="7"/>
      <c r="B223" s="72" t="s">
        <v>36</v>
      </c>
      <c r="C223" s="8">
        <v>265</v>
      </c>
      <c r="D223" s="5">
        <v>125.35</v>
      </c>
      <c r="E223" s="5">
        <f t="shared" si="27"/>
        <v>33217.75</v>
      </c>
      <c r="F223" s="5">
        <v>8.4</v>
      </c>
      <c r="G223" s="5"/>
      <c r="H223" s="5"/>
      <c r="I223" s="5"/>
      <c r="J223" s="5"/>
      <c r="K223" s="5">
        <v>7</v>
      </c>
      <c r="L223" s="5"/>
      <c r="M223" s="5"/>
      <c r="N223" s="5">
        <v>6.8</v>
      </c>
      <c r="O223" s="5"/>
      <c r="P223" s="5"/>
      <c r="Q223" s="5">
        <v>7.08</v>
      </c>
      <c r="R223" s="5">
        <v>7.17</v>
      </c>
      <c r="S223" s="5"/>
      <c r="T223" s="5">
        <v>6.6</v>
      </c>
      <c r="U223" s="5"/>
      <c r="V223" s="5"/>
      <c r="W223" s="5"/>
      <c r="X223" s="5"/>
      <c r="Y223" s="5"/>
      <c r="Z223" s="104"/>
      <c r="AA223" s="5"/>
      <c r="AB223" s="5"/>
      <c r="AC223" s="5"/>
      <c r="AD223">
        <f t="shared" si="24"/>
        <v>43.050000000000004</v>
      </c>
      <c r="AE223" s="68">
        <f t="shared" si="25"/>
        <v>11408.250000000002</v>
      </c>
      <c r="AF223" s="11" t="s">
        <v>36</v>
      </c>
      <c r="AG223" s="162">
        <v>265</v>
      </c>
      <c r="AH223" s="5">
        <f t="shared" si="26"/>
        <v>82.299999999999983</v>
      </c>
      <c r="AI223" s="135">
        <f t="shared" si="28"/>
        <v>21809.499999999996</v>
      </c>
      <c r="AJ223" s="163"/>
    </row>
    <row r="224" spans="1:36">
      <c r="A224" s="7"/>
      <c r="B224" s="4" t="s">
        <v>172</v>
      </c>
      <c r="C224" s="8">
        <v>121.35</v>
      </c>
      <c r="D224" s="5">
        <v>12</v>
      </c>
      <c r="E224" s="5">
        <f t="shared" si="27"/>
        <v>1456.1999999999998</v>
      </c>
      <c r="F224" s="5">
        <v>2</v>
      </c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04"/>
      <c r="AA224" s="5"/>
      <c r="AB224" s="5"/>
      <c r="AC224" s="5"/>
      <c r="AD224">
        <f t="shared" si="24"/>
        <v>2</v>
      </c>
      <c r="AE224" s="68">
        <f t="shared" si="25"/>
        <v>242.7</v>
      </c>
      <c r="AF224" s="11" t="s">
        <v>172</v>
      </c>
      <c r="AG224" s="162">
        <v>121.35</v>
      </c>
      <c r="AH224" s="5">
        <f t="shared" si="26"/>
        <v>10</v>
      </c>
      <c r="AI224" s="135">
        <f t="shared" si="28"/>
        <v>1213.5</v>
      </c>
      <c r="AJ224" s="163"/>
    </row>
    <row r="225" spans="1:36">
      <c r="A225" s="7"/>
      <c r="B225" s="4" t="s">
        <v>13</v>
      </c>
      <c r="C225" s="8">
        <v>116.94</v>
      </c>
      <c r="D225" s="5">
        <v>30</v>
      </c>
      <c r="E225" s="5">
        <f t="shared" si="27"/>
        <v>3508.2</v>
      </c>
      <c r="F225" s="5"/>
      <c r="G225" s="5"/>
      <c r="H225" s="5"/>
      <c r="I225" s="5">
        <v>1</v>
      </c>
      <c r="J225" s="5"/>
      <c r="K225" s="5">
        <v>0.3</v>
      </c>
      <c r="L225" s="5"/>
      <c r="M225" s="5">
        <v>1</v>
      </c>
      <c r="N225" s="5"/>
      <c r="O225" s="5">
        <v>1.5</v>
      </c>
      <c r="P225" s="5">
        <v>1</v>
      </c>
      <c r="Q225" s="5">
        <v>0.3</v>
      </c>
      <c r="R225" s="5">
        <v>1</v>
      </c>
      <c r="S225" s="5"/>
      <c r="T225" s="5"/>
      <c r="U225" s="5">
        <v>1</v>
      </c>
      <c r="V225" s="5"/>
      <c r="W225" s="5"/>
      <c r="X225" s="5"/>
      <c r="Y225" s="5"/>
      <c r="Z225" s="104"/>
      <c r="AA225" s="5"/>
      <c r="AB225" s="5"/>
      <c r="AC225" s="5"/>
      <c r="AD225">
        <f t="shared" si="24"/>
        <v>7.1</v>
      </c>
      <c r="AE225" s="68">
        <f t="shared" si="25"/>
        <v>830.27399999999989</v>
      </c>
      <c r="AF225" s="11" t="s">
        <v>13</v>
      </c>
      <c r="AG225" s="162">
        <v>116.94</v>
      </c>
      <c r="AH225" s="5">
        <f t="shared" si="26"/>
        <v>22.9</v>
      </c>
      <c r="AI225" s="135">
        <f t="shared" si="28"/>
        <v>2677.9259999999999</v>
      </c>
      <c r="AJ225" s="163"/>
    </row>
    <row r="226" spans="1:36">
      <c r="A226" s="7"/>
      <c r="B226" s="4" t="s">
        <v>272</v>
      </c>
      <c r="C226" s="8">
        <v>502.12</v>
      </c>
      <c r="D226" s="5">
        <v>3.1349999999999998</v>
      </c>
      <c r="E226" s="5">
        <f t="shared" si="27"/>
        <v>1574.1461999999999</v>
      </c>
      <c r="F226" s="5">
        <v>0.995</v>
      </c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04"/>
      <c r="AA226" s="5"/>
      <c r="AB226" s="5"/>
      <c r="AC226" s="5"/>
      <c r="AD226">
        <f t="shared" si="24"/>
        <v>0.995</v>
      </c>
      <c r="AE226" s="68">
        <f t="shared" si="25"/>
        <v>499.60939999999999</v>
      </c>
      <c r="AF226" s="11" t="s">
        <v>272</v>
      </c>
      <c r="AG226" s="162">
        <v>502.12</v>
      </c>
      <c r="AH226" s="5">
        <f t="shared" si="26"/>
        <v>2.1399999999999997</v>
      </c>
      <c r="AI226" s="135">
        <f t="shared" si="28"/>
        <v>1074.5367999999999</v>
      </c>
      <c r="AJ226" s="163"/>
    </row>
    <row r="227" spans="1:36">
      <c r="A227" s="7"/>
      <c r="B227" s="4" t="s">
        <v>184</v>
      </c>
      <c r="C227" s="8">
        <v>233.23</v>
      </c>
      <c r="D227" s="5">
        <v>40</v>
      </c>
      <c r="E227" s="5">
        <f t="shared" si="27"/>
        <v>9329.1999999999989</v>
      </c>
      <c r="F227" s="5"/>
      <c r="G227" s="5">
        <v>14</v>
      </c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04"/>
      <c r="AA227" s="5"/>
      <c r="AB227" s="5"/>
      <c r="AC227" s="5"/>
      <c r="AD227">
        <f t="shared" si="24"/>
        <v>14</v>
      </c>
      <c r="AE227" s="68">
        <f t="shared" si="25"/>
        <v>3265.22</v>
      </c>
      <c r="AF227" s="11" t="s">
        <v>184</v>
      </c>
      <c r="AG227" s="162">
        <v>233.23</v>
      </c>
      <c r="AH227" s="5">
        <f t="shared" si="26"/>
        <v>26</v>
      </c>
      <c r="AI227" s="135">
        <f t="shared" si="28"/>
        <v>6063.98</v>
      </c>
      <c r="AJ227" s="163"/>
    </row>
    <row r="228" spans="1:36">
      <c r="A228" s="7"/>
      <c r="B228" s="4" t="s">
        <v>16</v>
      </c>
      <c r="C228" s="8">
        <v>112.63</v>
      </c>
      <c r="D228" s="5">
        <v>50</v>
      </c>
      <c r="E228" s="5">
        <f t="shared" si="27"/>
        <v>5631.5</v>
      </c>
      <c r="F228" s="5"/>
      <c r="G228" s="5"/>
      <c r="H228" s="5"/>
      <c r="I228" s="5"/>
      <c r="J228" s="5">
        <v>7.3</v>
      </c>
      <c r="K228" s="5"/>
      <c r="L228" s="5"/>
      <c r="M228" s="5"/>
      <c r="N228" s="5"/>
      <c r="O228" s="5"/>
      <c r="P228" s="4">
        <v>6.7</v>
      </c>
      <c r="Q228" s="4"/>
      <c r="R228" s="4"/>
      <c r="S228" s="4"/>
      <c r="T228" s="4"/>
      <c r="U228" s="4"/>
      <c r="V228" s="4">
        <v>5.6</v>
      </c>
      <c r="W228" s="4"/>
      <c r="X228" s="4"/>
      <c r="Y228" s="4"/>
      <c r="Z228" s="4"/>
      <c r="AA228" s="5"/>
      <c r="AB228" s="5"/>
      <c r="AC228" s="5"/>
      <c r="AD228">
        <f t="shared" ref="AD228:AD259" si="29">SUM(F228:AC228)</f>
        <v>19.600000000000001</v>
      </c>
      <c r="AE228" s="68">
        <f t="shared" ref="AE228:AE259" si="30">AD228*C228</f>
        <v>2207.5480000000002</v>
      </c>
      <c r="AF228" s="11" t="s">
        <v>16</v>
      </c>
      <c r="AG228" s="162">
        <v>112.63</v>
      </c>
      <c r="AH228" s="5">
        <f t="shared" ref="AH228:AH259" si="31">D228-AD228</f>
        <v>30.4</v>
      </c>
      <c r="AI228" s="135">
        <f t="shared" si="28"/>
        <v>3423.9519999999998</v>
      </c>
      <c r="AJ228" s="163"/>
    </row>
    <row r="229" spans="1:36">
      <c r="A229" s="7"/>
      <c r="B229" s="4" t="s">
        <v>320</v>
      </c>
      <c r="C229" s="8">
        <v>47.87</v>
      </c>
      <c r="D229" s="5">
        <v>32</v>
      </c>
      <c r="E229" s="5">
        <f t="shared" si="27"/>
        <v>1531.84</v>
      </c>
      <c r="F229" s="5"/>
      <c r="G229" s="5"/>
      <c r="H229" s="5"/>
      <c r="I229" s="5"/>
      <c r="J229" s="5"/>
      <c r="K229" s="5"/>
      <c r="L229" s="5"/>
      <c r="M229" s="5"/>
      <c r="N229" s="5"/>
      <c r="O229" s="5">
        <v>6.8</v>
      </c>
      <c r="P229" s="86"/>
      <c r="Q229" s="4"/>
      <c r="R229" s="4"/>
      <c r="S229" s="4"/>
      <c r="T229" s="4"/>
      <c r="U229" s="4">
        <v>7.6</v>
      </c>
      <c r="V229" s="4"/>
      <c r="W229" s="4"/>
      <c r="X229" s="4"/>
      <c r="Y229" s="4"/>
      <c r="Z229" s="4"/>
      <c r="AA229" s="5"/>
      <c r="AB229" s="5"/>
      <c r="AC229" s="5"/>
      <c r="AD229">
        <f t="shared" si="29"/>
        <v>14.399999999999999</v>
      </c>
      <c r="AE229" s="68">
        <f t="shared" si="30"/>
        <v>689.32799999999986</v>
      </c>
      <c r="AF229" s="11" t="s">
        <v>320</v>
      </c>
      <c r="AG229" s="162">
        <v>47.87</v>
      </c>
      <c r="AH229" s="5">
        <f t="shared" si="31"/>
        <v>17.600000000000001</v>
      </c>
      <c r="AI229" s="135">
        <f t="shared" si="28"/>
        <v>842.51200000000006</v>
      </c>
      <c r="AJ229" s="163"/>
    </row>
    <row r="230" spans="1:36">
      <c r="A230" s="7"/>
      <c r="B230" s="4" t="s">
        <v>56</v>
      </c>
      <c r="C230" s="8">
        <v>82.89</v>
      </c>
      <c r="D230" s="5">
        <v>10.67</v>
      </c>
      <c r="E230" s="5">
        <f t="shared" si="27"/>
        <v>884.43629999999996</v>
      </c>
      <c r="F230" s="5">
        <v>0.53</v>
      </c>
      <c r="G230" s="104">
        <v>5.14</v>
      </c>
      <c r="H230" s="5"/>
      <c r="I230" s="5"/>
      <c r="J230" s="5"/>
      <c r="K230" s="5"/>
      <c r="L230" s="5"/>
      <c r="M230" s="5"/>
      <c r="N230" s="5"/>
      <c r="O230" s="5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5"/>
      <c r="AB230" s="5"/>
      <c r="AC230" s="5"/>
      <c r="AD230">
        <f t="shared" si="29"/>
        <v>5.67</v>
      </c>
      <c r="AE230" s="68">
        <f t="shared" si="30"/>
        <v>469.98629999999997</v>
      </c>
      <c r="AF230" s="11" t="s">
        <v>56</v>
      </c>
      <c r="AG230" s="162">
        <v>82.89</v>
      </c>
      <c r="AH230" s="5">
        <f t="shared" si="31"/>
        <v>5</v>
      </c>
      <c r="AI230" s="135">
        <f t="shared" si="28"/>
        <v>414.45</v>
      </c>
      <c r="AJ230" s="163"/>
    </row>
    <row r="231" spans="1:36">
      <c r="A231" s="7"/>
      <c r="B231" s="4" t="s">
        <v>54</v>
      </c>
      <c r="C231" s="8">
        <v>69.63</v>
      </c>
      <c r="D231" s="5">
        <v>86</v>
      </c>
      <c r="E231" s="5">
        <f t="shared" si="27"/>
        <v>5988.1799999999994</v>
      </c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5"/>
      <c r="AB231" s="5"/>
      <c r="AC231" s="5"/>
      <c r="AD231">
        <f t="shared" si="29"/>
        <v>0</v>
      </c>
      <c r="AE231" s="68">
        <f t="shared" si="30"/>
        <v>0</v>
      </c>
      <c r="AF231" s="11" t="s">
        <v>54</v>
      </c>
      <c r="AG231" s="162">
        <v>69.63</v>
      </c>
      <c r="AH231" s="5">
        <f t="shared" si="31"/>
        <v>86</v>
      </c>
      <c r="AI231" s="135">
        <f t="shared" si="28"/>
        <v>5988.1799999999994</v>
      </c>
      <c r="AJ231" s="163"/>
    </row>
    <row r="232" spans="1:36">
      <c r="A232" s="7"/>
      <c r="B232" s="8" t="s">
        <v>322</v>
      </c>
      <c r="C232" s="8">
        <v>210</v>
      </c>
      <c r="D232" s="5">
        <v>22.6</v>
      </c>
      <c r="E232" s="5">
        <f t="shared" si="27"/>
        <v>4746</v>
      </c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5"/>
      <c r="AB232" s="5"/>
      <c r="AC232" s="5"/>
      <c r="AD232">
        <f t="shared" si="29"/>
        <v>0</v>
      </c>
      <c r="AE232" s="68">
        <f t="shared" si="30"/>
        <v>0</v>
      </c>
      <c r="AF232" s="63" t="s">
        <v>322</v>
      </c>
      <c r="AG232" s="162">
        <v>210</v>
      </c>
      <c r="AH232" s="5">
        <f t="shared" si="31"/>
        <v>22.6</v>
      </c>
      <c r="AI232" s="135">
        <f t="shared" si="28"/>
        <v>4746</v>
      </c>
      <c r="AJ232" s="163"/>
    </row>
    <row r="233" spans="1:36">
      <c r="A233" s="7"/>
      <c r="B233" s="8" t="s">
        <v>323</v>
      </c>
      <c r="C233" s="8">
        <v>224</v>
      </c>
      <c r="D233" s="5">
        <v>25</v>
      </c>
      <c r="E233" s="5">
        <f t="shared" si="27"/>
        <v>5600</v>
      </c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5"/>
      <c r="AB233" s="5"/>
      <c r="AC233" s="5"/>
      <c r="AD233">
        <f t="shared" si="29"/>
        <v>0</v>
      </c>
      <c r="AE233" s="68">
        <f t="shared" si="30"/>
        <v>0</v>
      </c>
      <c r="AF233" s="63" t="s">
        <v>323</v>
      </c>
      <c r="AG233" s="162">
        <v>224</v>
      </c>
      <c r="AH233" s="5">
        <f t="shared" si="31"/>
        <v>25</v>
      </c>
      <c r="AI233" s="135">
        <f t="shared" si="28"/>
        <v>5600</v>
      </c>
      <c r="AJ233" s="163"/>
    </row>
    <row r="234" spans="1:36">
      <c r="A234" s="7"/>
      <c r="B234" s="8" t="s">
        <v>133</v>
      </c>
      <c r="C234" s="8">
        <v>224</v>
      </c>
      <c r="D234" s="5">
        <v>5</v>
      </c>
      <c r="E234" s="5">
        <f t="shared" si="27"/>
        <v>1120</v>
      </c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5"/>
      <c r="AB234" s="5"/>
      <c r="AC234" s="5"/>
      <c r="AD234">
        <f t="shared" si="29"/>
        <v>0</v>
      </c>
      <c r="AE234" s="68">
        <f t="shared" si="30"/>
        <v>0</v>
      </c>
      <c r="AF234" s="63" t="s">
        <v>133</v>
      </c>
      <c r="AG234" s="162">
        <v>224</v>
      </c>
      <c r="AH234" s="5">
        <f t="shared" si="31"/>
        <v>5</v>
      </c>
      <c r="AI234" s="135">
        <f t="shared" si="28"/>
        <v>1120</v>
      </c>
      <c r="AJ234" s="163"/>
    </row>
    <row r="235" spans="1:36">
      <c r="A235" s="7"/>
      <c r="B235" s="8" t="s">
        <v>59</v>
      </c>
      <c r="C235" s="8">
        <v>224</v>
      </c>
      <c r="D235" s="5">
        <v>5</v>
      </c>
      <c r="E235" s="5">
        <f t="shared" si="27"/>
        <v>1120</v>
      </c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5"/>
      <c r="AB235" s="5"/>
      <c r="AC235" s="5"/>
      <c r="AD235">
        <f t="shared" si="29"/>
        <v>0</v>
      </c>
      <c r="AE235" s="68">
        <f t="shared" si="30"/>
        <v>0</v>
      </c>
      <c r="AF235" s="63" t="s">
        <v>59</v>
      </c>
      <c r="AG235" s="162">
        <v>224</v>
      </c>
      <c r="AH235" s="5">
        <f t="shared" si="31"/>
        <v>5</v>
      </c>
      <c r="AI235" s="135">
        <f t="shared" si="28"/>
        <v>1120</v>
      </c>
      <c r="AJ235" s="163"/>
    </row>
    <row r="236" spans="1:36">
      <c r="A236" s="7"/>
      <c r="B236" s="8" t="s">
        <v>124</v>
      </c>
      <c r="C236" s="8">
        <v>140</v>
      </c>
      <c r="D236" s="5">
        <v>7</v>
      </c>
      <c r="E236" s="5">
        <f t="shared" si="27"/>
        <v>980</v>
      </c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5"/>
      <c r="AB236" s="5"/>
      <c r="AC236" s="5"/>
      <c r="AD236">
        <f t="shared" si="29"/>
        <v>0</v>
      </c>
      <c r="AE236" s="68">
        <f t="shared" si="30"/>
        <v>0</v>
      </c>
      <c r="AF236" s="63" t="s">
        <v>124</v>
      </c>
      <c r="AG236" s="162">
        <v>140</v>
      </c>
      <c r="AH236" s="5">
        <f t="shared" si="31"/>
        <v>7</v>
      </c>
      <c r="AI236" s="135">
        <f t="shared" si="28"/>
        <v>980</v>
      </c>
      <c r="AJ236" s="163"/>
    </row>
    <row r="237" spans="1:36">
      <c r="A237" s="7"/>
      <c r="B237" s="8" t="s">
        <v>299</v>
      </c>
      <c r="C237" s="8">
        <v>245</v>
      </c>
      <c r="D237" s="5">
        <v>23</v>
      </c>
      <c r="E237" s="5">
        <f t="shared" si="27"/>
        <v>5635</v>
      </c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5"/>
      <c r="AB237" s="5"/>
      <c r="AC237" s="5"/>
      <c r="AD237">
        <f t="shared" si="29"/>
        <v>0</v>
      </c>
      <c r="AE237" s="68">
        <f t="shared" si="30"/>
        <v>0</v>
      </c>
      <c r="AF237" s="63" t="s">
        <v>299</v>
      </c>
      <c r="AG237" s="162">
        <v>245</v>
      </c>
      <c r="AH237" s="5">
        <f t="shared" si="31"/>
        <v>23</v>
      </c>
      <c r="AI237" s="135">
        <f t="shared" si="28"/>
        <v>5635</v>
      </c>
      <c r="AJ237" s="163"/>
    </row>
    <row r="238" spans="1:36">
      <c r="A238" s="7"/>
      <c r="B238" s="8" t="s">
        <v>324</v>
      </c>
      <c r="C238" s="8">
        <v>30</v>
      </c>
      <c r="D238" s="5">
        <v>20</v>
      </c>
      <c r="E238" s="5">
        <f t="shared" si="27"/>
        <v>600</v>
      </c>
      <c r="F238" s="5"/>
      <c r="G238" s="5">
        <v>1</v>
      </c>
      <c r="H238" s="5"/>
      <c r="I238" s="5">
        <v>1</v>
      </c>
      <c r="J238" s="5"/>
      <c r="K238" s="5"/>
      <c r="L238" s="5"/>
      <c r="M238" s="5"/>
      <c r="N238" s="5"/>
      <c r="O238" s="5">
        <v>1</v>
      </c>
      <c r="P238" s="4">
        <v>1</v>
      </c>
      <c r="Q238" s="4"/>
      <c r="R238" s="4">
        <v>1.5</v>
      </c>
      <c r="S238" s="4"/>
      <c r="T238" s="4"/>
      <c r="U238" s="4">
        <v>1</v>
      </c>
      <c r="V238" s="4">
        <v>0.32</v>
      </c>
      <c r="W238" s="4"/>
      <c r="X238" s="4"/>
      <c r="Y238" s="4"/>
      <c r="Z238" s="4"/>
      <c r="AA238" s="5"/>
      <c r="AB238" s="5"/>
      <c r="AC238" s="5"/>
      <c r="AD238">
        <f t="shared" si="29"/>
        <v>6.82</v>
      </c>
      <c r="AE238" s="68">
        <f t="shared" si="30"/>
        <v>204.60000000000002</v>
      </c>
      <c r="AF238" s="63" t="s">
        <v>324</v>
      </c>
      <c r="AG238" s="162">
        <v>30</v>
      </c>
      <c r="AH238" s="5">
        <f t="shared" si="31"/>
        <v>13.18</v>
      </c>
      <c r="AI238" s="135">
        <f t="shared" si="28"/>
        <v>395.4</v>
      </c>
      <c r="AJ238" s="163"/>
    </row>
    <row r="239" spans="1:36">
      <c r="A239" s="7"/>
      <c r="B239" s="8" t="s">
        <v>325</v>
      </c>
      <c r="C239" s="8">
        <v>95</v>
      </c>
      <c r="D239" s="5">
        <v>214</v>
      </c>
      <c r="E239" s="5">
        <f t="shared" si="27"/>
        <v>20330</v>
      </c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5"/>
      <c r="AB239" s="5"/>
      <c r="AC239" s="5"/>
      <c r="AD239">
        <f t="shared" si="29"/>
        <v>0</v>
      </c>
      <c r="AE239" s="68">
        <f t="shared" si="30"/>
        <v>0</v>
      </c>
      <c r="AF239" s="63" t="s">
        <v>325</v>
      </c>
      <c r="AG239" s="162">
        <v>95</v>
      </c>
      <c r="AH239" s="5">
        <f t="shared" si="31"/>
        <v>214</v>
      </c>
      <c r="AI239" s="135">
        <f t="shared" si="28"/>
        <v>20330</v>
      </c>
      <c r="AJ239" s="163"/>
    </row>
    <row r="240" spans="1:36">
      <c r="A240" s="7"/>
      <c r="B240" s="8" t="s">
        <v>18</v>
      </c>
      <c r="C240" s="8">
        <v>14.5</v>
      </c>
      <c r="D240" s="5">
        <v>214</v>
      </c>
      <c r="E240" s="5">
        <f t="shared" si="27"/>
        <v>3103</v>
      </c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5"/>
      <c r="AB240" s="5"/>
      <c r="AC240" s="5"/>
      <c r="AD240">
        <f t="shared" si="29"/>
        <v>0</v>
      </c>
      <c r="AE240" s="68">
        <f t="shared" si="30"/>
        <v>0</v>
      </c>
      <c r="AF240" s="63" t="s">
        <v>18</v>
      </c>
      <c r="AG240" s="162">
        <v>14.5</v>
      </c>
      <c r="AH240" s="5">
        <f t="shared" si="31"/>
        <v>214</v>
      </c>
      <c r="AI240" s="135">
        <f t="shared" si="28"/>
        <v>3103</v>
      </c>
      <c r="AJ240" s="163"/>
    </row>
    <row r="241" spans="1:36">
      <c r="A241" s="7"/>
      <c r="B241" s="8" t="s">
        <v>37</v>
      </c>
      <c r="C241" s="8">
        <v>88</v>
      </c>
      <c r="D241" s="5">
        <v>19</v>
      </c>
      <c r="E241" s="5">
        <f t="shared" si="27"/>
        <v>1672</v>
      </c>
      <c r="F241" s="5">
        <v>2.39</v>
      </c>
      <c r="G241" s="5">
        <v>2.5</v>
      </c>
      <c r="H241" s="5"/>
      <c r="I241" s="5">
        <v>1.33</v>
      </c>
      <c r="J241" s="5">
        <v>1</v>
      </c>
      <c r="K241" s="5">
        <v>1.4</v>
      </c>
      <c r="L241" s="5"/>
      <c r="M241" s="5"/>
      <c r="N241" s="5"/>
      <c r="O241" s="5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5"/>
      <c r="AB241" s="5"/>
      <c r="AC241" s="5"/>
      <c r="AD241">
        <f t="shared" si="29"/>
        <v>8.620000000000001</v>
      </c>
      <c r="AE241" s="68">
        <f t="shared" si="30"/>
        <v>758.56000000000006</v>
      </c>
      <c r="AF241" s="63" t="s">
        <v>37</v>
      </c>
      <c r="AG241" s="162">
        <v>88</v>
      </c>
      <c r="AH241" s="5">
        <f t="shared" si="31"/>
        <v>10.379999999999999</v>
      </c>
      <c r="AI241" s="135">
        <f t="shared" si="28"/>
        <v>913.43999999999994</v>
      </c>
      <c r="AJ241" s="163"/>
    </row>
    <row r="242" spans="1:36">
      <c r="A242" s="9"/>
      <c r="B242" s="80" t="s">
        <v>34</v>
      </c>
      <c r="C242" s="8">
        <v>26</v>
      </c>
      <c r="D242" s="5">
        <v>640</v>
      </c>
      <c r="E242" s="5">
        <f t="shared" si="27"/>
        <v>16640</v>
      </c>
      <c r="F242" s="5">
        <v>12</v>
      </c>
      <c r="G242" s="5">
        <v>12</v>
      </c>
      <c r="H242" s="5">
        <v>12</v>
      </c>
      <c r="I242" s="5">
        <v>12</v>
      </c>
      <c r="J242" s="5">
        <v>12</v>
      </c>
      <c r="K242" s="4">
        <v>7</v>
      </c>
      <c r="L242" s="5">
        <v>10</v>
      </c>
      <c r="M242" s="5">
        <v>5</v>
      </c>
      <c r="N242" s="5">
        <v>5</v>
      </c>
      <c r="O242" s="5">
        <v>5</v>
      </c>
      <c r="P242" s="4">
        <v>7</v>
      </c>
      <c r="Q242" s="4">
        <v>5</v>
      </c>
      <c r="R242" s="4">
        <v>5</v>
      </c>
      <c r="S242" s="4">
        <v>5</v>
      </c>
      <c r="T242" s="4">
        <v>11</v>
      </c>
      <c r="U242" s="4">
        <v>11</v>
      </c>
      <c r="V242" s="4">
        <v>11</v>
      </c>
      <c r="W242" s="4">
        <v>10</v>
      </c>
      <c r="X242" s="206">
        <v>12</v>
      </c>
      <c r="Y242" s="206">
        <v>13</v>
      </c>
      <c r="Z242" s="47">
        <v>10</v>
      </c>
      <c r="AA242" s="102">
        <v>10</v>
      </c>
      <c r="AB242" s="102">
        <v>10</v>
      </c>
      <c r="AC242" s="102">
        <v>10</v>
      </c>
      <c r="AD242">
        <f t="shared" si="29"/>
        <v>222</v>
      </c>
      <c r="AE242" s="68">
        <f t="shared" si="30"/>
        <v>5772</v>
      </c>
      <c r="AF242" s="8" t="s">
        <v>34</v>
      </c>
      <c r="AG242" s="162">
        <v>26</v>
      </c>
      <c r="AH242" s="5">
        <f t="shared" si="31"/>
        <v>418</v>
      </c>
      <c r="AI242" s="135">
        <f t="shared" si="28"/>
        <v>10868</v>
      </c>
      <c r="AJ242" s="163"/>
    </row>
    <row r="243" spans="1:36">
      <c r="A243" s="9"/>
      <c r="B243" s="8" t="s">
        <v>61</v>
      </c>
      <c r="C243" s="8">
        <v>190</v>
      </c>
      <c r="D243" s="6">
        <v>62.3</v>
      </c>
      <c r="E243" s="5">
        <f t="shared" si="27"/>
        <v>11837</v>
      </c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5"/>
      <c r="AB243" s="5"/>
      <c r="AC243" s="5"/>
      <c r="AD243">
        <f t="shared" si="29"/>
        <v>0</v>
      </c>
      <c r="AE243" s="68">
        <f t="shared" si="30"/>
        <v>0</v>
      </c>
      <c r="AF243" s="63" t="s">
        <v>61</v>
      </c>
      <c r="AG243" s="162">
        <v>190</v>
      </c>
      <c r="AH243" s="5">
        <f t="shared" si="31"/>
        <v>62.3</v>
      </c>
      <c r="AI243" s="135">
        <f t="shared" si="28"/>
        <v>11837</v>
      </c>
      <c r="AJ243" s="163"/>
    </row>
    <row r="244" spans="1:36">
      <c r="A244" s="9"/>
      <c r="B244" s="8" t="s">
        <v>293</v>
      </c>
      <c r="C244" s="8">
        <v>280</v>
      </c>
      <c r="D244" s="6">
        <v>116.6</v>
      </c>
      <c r="E244" s="5">
        <f t="shared" si="27"/>
        <v>32648</v>
      </c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5"/>
      <c r="AB244" s="5"/>
      <c r="AC244" s="5"/>
      <c r="AD244">
        <f t="shared" si="29"/>
        <v>0</v>
      </c>
      <c r="AE244" s="68">
        <f t="shared" si="30"/>
        <v>0</v>
      </c>
      <c r="AF244" s="63" t="s">
        <v>293</v>
      </c>
      <c r="AG244" s="162">
        <v>280</v>
      </c>
      <c r="AH244" s="5">
        <f t="shared" si="31"/>
        <v>116.6</v>
      </c>
      <c r="AI244" s="135">
        <f t="shared" si="28"/>
        <v>32648</v>
      </c>
      <c r="AJ244" s="163"/>
    </row>
    <row r="245" spans="1:36">
      <c r="A245" s="9"/>
      <c r="B245" s="8" t="s">
        <v>288</v>
      </c>
      <c r="C245" s="8">
        <v>378</v>
      </c>
      <c r="D245" s="6">
        <v>94.9</v>
      </c>
      <c r="E245" s="5">
        <f t="shared" si="27"/>
        <v>35872.200000000004</v>
      </c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04"/>
      <c r="AA245" s="5"/>
      <c r="AB245" s="5"/>
      <c r="AC245" s="5"/>
      <c r="AD245">
        <f t="shared" si="29"/>
        <v>0</v>
      </c>
      <c r="AE245" s="68">
        <f t="shared" si="30"/>
        <v>0</v>
      </c>
      <c r="AF245" s="63" t="s">
        <v>288</v>
      </c>
      <c r="AG245" s="162">
        <v>378</v>
      </c>
      <c r="AH245" s="5">
        <f t="shared" si="31"/>
        <v>94.9</v>
      </c>
      <c r="AI245" s="135">
        <f t="shared" si="28"/>
        <v>35872.200000000004</v>
      </c>
      <c r="AJ245" s="163"/>
    </row>
    <row r="246" spans="1:36">
      <c r="A246" s="9"/>
      <c r="B246" s="8" t="s">
        <v>106</v>
      </c>
      <c r="C246" s="8">
        <v>135</v>
      </c>
      <c r="D246" s="6">
        <v>60</v>
      </c>
      <c r="E246" s="5">
        <f t="shared" si="27"/>
        <v>8100</v>
      </c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04"/>
      <c r="AA246" s="5"/>
      <c r="AB246" s="5"/>
      <c r="AC246" s="5"/>
      <c r="AD246">
        <f t="shared" si="29"/>
        <v>0</v>
      </c>
      <c r="AE246" s="68">
        <f t="shared" si="30"/>
        <v>0</v>
      </c>
      <c r="AF246" s="63" t="s">
        <v>106</v>
      </c>
      <c r="AG246" s="162">
        <v>135</v>
      </c>
      <c r="AH246" s="5">
        <f t="shared" si="31"/>
        <v>60</v>
      </c>
      <c r="AI246" s="135">
        <f t="shared" si="28"/>
        <v>8100</v>
      </c>
      <c r="AJ246" s="163"/>
    </row>
    <row r="247" spans="1:36">
      <c r="A247" s="9"/>
      <c r="B247" s="8" t="s">
        <v>334</v>
      </c>
      <c r="C247" s="8">
        <v>50</v>
      </c>
      <c r="D247" s="6">
        <v>225</v>
      </c>
      <c r="E247" s="5">
        <f t="shared" si="27"/>
        <v>11250</v>
      </c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04"/>
      <c r="AA247" s="5"/>
      <c r="AB247" s="5"/>
      <c r="AC247" s="5"/>
      <c r="AD247">
        <f t="shared" si="29"/>
        <v>0</v>
      </c>
      <c r="AE247" s="68">
        <f t="shared" si="30"/>
        <v>0</v>
      </c>
      <c r="AF247" s="63" t="s">
        <v>334</v>
      </c>
      <c r="AG247" s="162">
        <v>50</v>
      </c>
      <c r="AH247" s="5">
        <f t="shared" si="31"/>
        <v>225</v>
      </c>
      <c r="AI247" s="135">
        <f t="shared" si="28"/>
        <v>11250</v>
      </c>
      <c r="AJ247" s="163"/>
    </row>
    <row r="248" spans="1:36">
      <c r="A248" s="9"/>
      <c r="B248" s="8" t="s">
        <v>335</v>
      </c>
      <c r="C248" s="8">
        <v>45</v>
      </c>
      <c r="D248" s="6">
        <v>224</v>
      </c>
      <c r="E248" s="5">
        <f t="shared" si="27"/>
        <v>10080</v>
      </c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04"/>
      <c r="AA248" s="5"/>
      <c r="AB248" s="5"/>
      <c r="AC248" s="5"/>
      <c r="AD248">
        <f t="shared" si="29"/>
        <v>0</v>
      </c>
      <c r="AE248" s="68">
        <f t="shared" si="30"/>
        <v>0</v>
      </c>
      <c r="AF248" s="63" t="s">
        <v>335</v>
      </c>
      <c r="AG248" s="162">
        <v>45</v>
      </c>
      <c r="AH248" s="5">
        <f t="shared" si="31"/>
        <v>224</v>
      </c>
      <c r="AI248" s="135">
        <f t="shared" si="28"/>
        <v>10080</v>
      </c>
      <c r="AJ248" s="163"/>
    </row>
    <row r="249" spans="1:36">
      <c r="A249" s="9"/>
      <c r="B249" s="8" t="s">
        <v>336</v>
      </c>
      <c r="C249" s="8">
        <v>45</v>
      </c>
      <c r="D249" s="6">
        <v>224</v>
      </c>
      <c r="E249" s="5">
        <f t="shared" si="27"/>
        <v>10080</v>
      </c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04"/>
      <c r="AA249" s="5"/>
      <c r="AB249" s="5"/>
      <c r="AC249" s="5"/>
      <c r="AD249">
        <f t="shared" si="29"/>
        <v>0</v>
      </c>
      <c r="AE249" s="68">
        <f t="shared" si="30"/>
        <v>0</v>
      </c>
      <c r="AF249" s="63" t="s">
        <v>336</v>
      </c>
      <c r="AG249" s="162">
        <v>45</v>
      </c>
      <c r="AH249" s="5">
        <f t="shared" si="31"/>
        <v>224</v>
      </c>
      <c r="AI249" s="135">
        <f t="shared" si="28"/>
        <v>10080</v>
      </c>
      <c r="AJ249" s="163"/>
    </row>
    <row r="250" spans="1:36">
      <c r="A250" s="9"/>
      <c r="B250" s="8" t="s">
        <v>337</v>
      </c>
      <c r="C250" s="8">
        <v>86</v>
      </c>
      <c r="D250" s="6">
        <v>220</v>
      </c>
      <c r="E250" s="5">
        <f t="shared" si="27"/>
        <v>18920</v>
      </c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04"/>
      <c r="AA250" s="5"/>
      <c r="AB250" s="5"/>
      <c r="AC250" s="5"/>
      <c r="AD250">
        <f t="shared" si="29"/>
        <v>0</v>
      </c>
      <c r="AE250" s="68">
        <f t="shared" si="30"/>
        <v>0</v>
      </c>
      <c r="AF250" s="63" t="s">
        <v>337</v>
      </c>
      <c r="AG250" s="162">
        <v>86</v>
      </c>
      <c r="AH250" s="5">
        <f t="shared" si="31"/>
        <v>220</v>
      </c>
      <c r="AI250" s="135">
        <f t="shared" si="28"/>
        <v>18920</v>
      </c>
      <c r="AJ250" s="163"/>
    </row>
    <row r="251" spans="1:36">
      <c r="A251" s="9"/>
      <c r="B251" s="8" t="s">
        <v>118</v>
      </c>
      <c r="C251" s="8">
        <v>90</v>
      </c>
      <c r="D251" s="6">
        <v>220</v>
      </c>
      <c r="E251" s="5">
        <f t="shared" si="27"/>
        <v>19800</v>
      </c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04"/>
      <c r="AA251" s="5"/>
      <c r="AB251" s="5"/>
      <c r="AC251" s="5"/>
      <c r="AD251">
        <f t="shared" si="29"/>
        <v>0</v>
      </c>
      <c r="AE251" s="68">
        <f t="shared" si="30"/>
        <v>0</v>
      </c>
      <c r="AF251" s="63" t="s">
        <v>118</v>
      </c>
      <c r="AG251" s="162">
        <v>90</v>
      </c>
      <c r="AH251" s="5">
        <f t="shared" si="31"/>
        <v>220</v>
      </c>
      <c r="AI251" s="135">
        <f t="shared" si="28"/>
        <v>19800</v>
      </c>
      <c r="AJ251" s="163"/>
    </row>
    <row r="252" spans="1:36">
      <c r="A252" s="9"/>
      <c r="B252" s="8" t="s">
        <v>338</v>
      </c>
      <c r="C252" s="8">
        <v>29</v>
      </c>
      <c r="D252" s="6">
        <v>220</v>
      </c>
      <c r="E252" s="5">
        <f t="shared" si="27"/>
        <v>6380</v>
      </c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04"/>
      <c r="AA252" s="5"/>
      <c r="AB252" s="5"/>
      <c r="AC252" s="5"/>
      <c r="AD252">
        <f t="shared" si="29"/>
        <v>0</v>
      </c>
      <c r="AE252" s="68">
        <f t="shared" si="30"/>
        <v>0</v>
      </c>
      <c r="AF252" s="63" t="s">
        <v>338</v>
      </c>
      <c r="AG252" s="162">
        <v>29</v>
      </c>
      <c r="AH252" s="5">
        <f t="shared" si="31"/>
        <v>220</v>
      </c>
      <c r="AI252" s="135">
        <f t="shared" si="28"/>
        <v>6380</v>
      </c>
      <c r="AJ252" s="163"/>
    </row>
    <row r="253" spans="1:36">
      <c r="A253" s="9"/>
      <c r="B253" s="8" t="s">
        <v>339</v>
      </c>
      <c r="C253" s="8">
        <v>29</v>
      </c>
      <c r="D253" s="6">
        <v>220</v>
      </c>
      <c r="E253" s="5">
        <f t="shared" si="27"/>
        <v>6380</v>
      </c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04"/>
      <c r="AA253" s="5"/>
      <c r="AB253" s="5"/>
      <c r="AC253" s="5"/>
      <c r="AD253">
        <f t="shared" si="29"/>
        <v>0</v>
      </c>
      <c r="AE253" s="68">
        <f t="shared" si="30"/>
        <v>0</v>
      </c>
      <c r="AF253" s="63" t="s">
        <v>339</v>
      </c>
      <c r="AG253" s="162">
        <v>29</v>
      </c>
      <c r="AH253" s="5">
        <f t="shared" si="31"/>
        <v>220</v>
      </c>
      <c r="AI253" s="135">
        <f t="shared" si="28"/>
        <v>6380</v>
      </c>
      <c r="AJ253" s="163"/>
    </row>
    <row r="254" spans="1:36">
      <c r="A254" s="9"/>
      <c r="B254" s="8" t="s">
        <v>62</v>
      </c>
      <c r="C254" s="8">
        <v>230</v>
      </c>
      <c r="D254" s="6">
        <v>43.1</v>
      </c>
      <c r="E254" s="5">
        <f t="shared" si="27"/>
        <v>9913</v>
      </c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04"/>
      <c r="AA254" s="5"/>
      <c r="AB254" s="5"/>
      <c r="AC254" s="5"/>
      <c r="AD254">
        <f t="shared" si="29"/>
        <v>0</v>
      </c>
      <c r="AE254" s="68">
        <f t="shared" si="30"/>
        <v>0</v>
      </c>
      <c r="AF254" s="63" t="s">
        <v>62</v>
      </c>
      <c r="AG254" s="162">
        <v>230</v>
      </c>
      <c r="AH254" s="5">
        <f t="shared" si="31"/>
        <v>43.1</v>
      </c>
      <c r="AI254" s="135">
        <f t="shared" si="28"/>
        <v>9913</v>
      </c>
      <c r="AJ254" s="163"/>
    </row>
    <row r="255" spans="1:36">
      <c r="A255" s="9"/>
      <c r="B255" s="8" t="s">
        <v>322</v>
      </c>
      <c r="C255" s="8">
        <v>220</v>
      </c>
      <c r="D255" s="6">
        <v>25.7</v>
      </c>
      <c r="E255" s="5">
        <f t="shared" si="27"/>
        <v>5654</v>
      </c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04"/>
      <c r="AA255" s="5"/>
      <c r="AB255" s="5"/>
      <c r="AC255" s="5"/>
      <c r="AD255">
        <f t="shared" si="29"/>
        <v>0</v>
      </c>
      <c r="AE255" s="68">
        <f t="shared" si="30"/>
        <v>0</v>
      </c>
      <c r="AF255" s="63" t="s">
        <v>322</v>
      </c>
      <c r="AG255" s="162">
        <v>220</v>
      </c>
      <c r="AH255" s="5">
        <f t="shared" si="31"/>
        <v>25.7</v>
      </c>
      <c r="AI255" s="135">
        <f t="shared" si="28"/>
        <v>5654</v>
      </c>
      <c r="AJ255" s="163"/>
    </row>
    <row r="256" spans="1:36">
      <c r="A256" s="9"/>
      <c r="B256" s="8" t="s">
        <v>61</v>
      </c>
      <c r="C256" s="8">
        <v>185</v>
      </c>
      <c r="D256" s="6">
        <v>57.6</v>
      </c>
      <c r="E256" s="5">
        <f t="shared" si="27"/>
        <v>10656</v>
      </c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04"/>
      <c r="AA256" s="5"/>
      <c r="AB256" s="5"/>
      <c r="AC256" s="5"/>
      <c r="AD256">
        <f t="shared" si="29"/>
        <v>0</v>
      </c>
      <c r="AE256" s="68">
        <f t="shared" si="30"/>
        <v>0</v>
      </c>
      <c r="AF256" s="63" t="s">
        <v>61</v>
      </c>
      <c r="AG256" s="162">
        <v>185</v>
      </c>
      <c r="AH256" s="5">
        <f t="shared" si="31"/>
        <v>57.6</v>
      </c>
      <c r="AI256" s="135">
        <f t="shared" si="28"/>
        <v>10656</v>
      </c>
      <c r="AJ256" s="163"/>
    </row>
    <row r="257" spans="1:36">
      <c r="A257" s="9"/>
      <c r="B257" s="8" t="s">
        <v>299</v>
      </c>
      <c r="C257" s="8">
        <v>240</v>
      </c>
      <c r="D257" s="6">
        <v>24.6</v>
      </c>
      <c r="E257" s="5">
        <f t="shared" si="27"/>
        <v>5904</v>
      </c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04"/>
      <c r="AA257" s="5"/>
      <c r="AB257" s="5"/>
      <c r="AC257" s="5"/>
      <c r="AD257">
        <f t="shared" si="29"/>
        <v>0</v>
      </c>
      <c r="AE257" s="68">
        <f t="shared" si="30"/>
        <v>0</v>
      </c>
      <c r="AF257" s="63" t="s">
        <v>299</v>
      </c>
      <c r="AG257" s="162">
        <v>240</v>
      </c>
      <c r="AH257" s="5">
        <f t="shared" si="31"/>
        <v>24.6</v>
      </c>
      <c r="AI257" s="135">
        <f t="shared" si="28"/>
        <v>5904</v>
      </c>
      <c r="AJ257" s="163"/>
    </row>
    <row r="258" spans="1:36">
      <c r="A258" s="9"/>
      <c r="B258" s="8" t="s">
        <v>307</v>
      </c>
      <c r="C258" s="8">
        <v>340</v>
      </c>
      <c r="D258" s="4">
        <v>66</v>
      </c>
      <c r="E258" s="5">
        <f t="shared" si="27"/>
        <v>22440</v>
      </c>
      <c r="F258" s="104"/>
      <c r="G258" s="104"/>
      <c r="H258" s="104">
        <v>21</v>
      </c>
      <c r="I258" s="104"/>
      <c r="J258" s="104"/>
      <c r="K258" s="104"/>
      <c r="L258" s="104"/>
      <c r="M258" s="104"/>
      <c r="N258" s="104"/>
      <c r="O258" s="104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04"/>
      <c r="AA258" s="5"/>
      <c r="AB258" s="5"/>
      <c r="AC258" s="5"/>
      <c r="AD258">
        <f t="shared" si="29"/>
        <v>21</v>
      </c>
      <c r="AE258" s="68">
        <f t="shared" si="30"/>
        <v>7140</v>
      </c>
      <c r="AF258" s="63" t="s">
        <v>307</v>
      </c>
      <c r="AG258" s="162">
        <v>340</v>
      </c>
      <c r="AH258" s="5">
        <f t="shared" si="31"/>
        <v>45</v>
      </c>
      <c r="AI258" s="135">
        <f t="shared" si="28"/>
        <v>15300</v>
      </c>
      <c r="AJ258" s="163"/>
    </row>
    <row r="259" spans="1:36">
      <c r="A259" s="9"/>
      <c r="B259" s="8" t="s">
        <v>135</v>
      </c>
      <c r="C259" s="8">
        <v>310</v>
      </c>
      <c r="D259" s="104">
        <v>122.5</v>
      </c>
      <c r="E259" s="5">
        <f t="shared" si="27"/>
        <v>37975</v>
      </c>
      <c r="F259" s="104"/>
      <c r="G259" s="104"/>
      <c r="H259" s="104"/>
      <c r="I259" s="104">
        <v>14.8</v>
      </c>
      <c r="J259" s="104"/>
      <c r="K259" s="104"/>
      <c r="L259" s="104"/>
      <c r="M259" s="104"/>
      <c r="N259" s="104"/>
      <c r="O259" s="104">
        <v>13.5</v>
      </c>
      <c r="P259" s="5">
        <v>14.25</v>
      </c>
      <c r="Q259" s="5"/>
      <c r="R259" s="5"/>
      <c r="S259" s="5"/>
      <c r="T259" s="5"/>
      <c r="U259" s="5"/>
      <c r="V259" s="5"/>
      <c r="W259" s="5"/>
      <c r="X259" s="5"/>
      <c r="Y259" s="5"/>
      <c r="Z259" s="104"/>
      <c r="AA259" s="5"/>
      <c r="AB259" s="5"/>
      <c r="AC259" s="5"/>
      <c r="AD259">
        <f t="shared" si="29"/>
        <v>42.55</v>
      </c>
      <c r="AE259" s="68">
        <f t="shared" si="30"/>
        <v>13190.5</v>
      </c>
      <c r="AF259" s="63" t="s">
        <v>135</v>
      </c>
      <c r="AG259" s="162">
        <v>310</v>
      </c>
      <c r="AH259" s="5">
        <f t="shared" si="31"/>
        <v>79.95</v>
      </c>
      <c r="AI259" s="135">
        <f t="shared" si="28"/>
        <v>24784.5</v>
      </c>
      <c r="AJ259" s="163"/>
    </row>
    <row r="260" spans="1:36">
      <c r="A260" s="9"/>
      <c r="B260" s="8" t="s">
        <v>65</v>
      </c>
      <c r="C260" s="8">
        <v>320</v>
      </c>
      <c r="D260" s="104">
        <v>42.5</v>
      </c>
      <c r="E260" s="5">
        <f t="shared" si="27"/>
        <v>13600</v>
      </c>
      <c r="F260" s="104"/>
      <c r="G260" s="104"/>
      <c r="H260" s="104"/>
      <c r="I260" s="104"/>
      <c r="J260" s="104">
        <v>14.8</v>
      </c>
      <c r="K260" s="104"/>
      <c r="L260" s="104"/>
      <c r="M260" s="104"/>
      <c r="N260" s="104"/>
      <c r="O260" s="104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04"/>
      <c r="AA260" s="5"/>
      <c r="AB260" s="5"/>
      <c r="AC260" s="5"/>
      <c r="AD260">
        <f t="shared" ref="AD260:AD291" si="32">SUM(F260:AC260)</f>
        <v>14.8</v>
      </c>
      <c r="AE260" s="68">
        <f t="shared" ref="AE260:AE291" si="33">AD260*C260</f>
        <v>4736</v>
      </c>
      <c r="AF260" s="63" t="s">
        <v>65</v>
      </c>
      <c r="AG260" s="162">
        <v>320</v>
      </c>
      <c r="AH260" s="5">
        <f t="shared" ref="AH260:AH291" si="34">D260-AD260</f>
        <v>27.7</v>
      </c>
      <c r="AI260" s="135">
        <f t="shared" si="28"/>
        <v>8864</v>
      </c>
      <c r="AJ260" s="163"/>
    </row>
    <row r="261" spans="1:36">
      <c r="A261" s="9"/>
      <c r="B261" s="8" t="s">
        <v>31</v>
      </c>
      <c r="C261" s="8">
        <v>79</v>
      </c>
      <c r="D261" s="104">
        <v>36</v>
      </c>
      <c r="E261" s="5">
        <f t="shared" ref="E261:E324" si="35">D261*C261</f>
        <v>2844</v>
      </c>
      <c r="F261" s="104"/>
      <c r="G261" s="104"/>
      <c r="H261" s="104"/>
      <c r="I261" s="104">
        <v>4</v>
      </c>
      <c r="J261" s="104"/>
      <c r="K261" s="104">
        <v>2</v>
      </c>
      <c r="L261" s="104"/>
      <c r="M261" s="104"/>
      <c r="N261" s="104"/>
      <c r="O261" s="104"/>
      <c r="P261" s="5">
        <v>3</v>
      </c>
      <c r="Q261" s="5"/>
      <c r="R261" s="5">
        <v>3</v>
      </c>
      <c r="S261" s="5"/>
      <c r="T261" s="5"/>
      <c r="U261" s="5"/>
      <c r="V261" s="5"/>
      <c r="W261" s="5"/>
      <c r="X261" s="5"/>
      <c r="Y261" s="5"/>
      <c r="Z261" s="104"/>
      <c r="AA261" s="5"/>
      <c r="AB261" s="5"/>
      <c r="AC261" s="5"/>
      <c r="AD261">
        <f t="shared" si="32"/>
        <v>12</v>
      </c>
      <c r="AE261" s="68">
        <f t="shared" si="33"/>
        <v>948</v>
      </c>
      <c r="AF261" s="63" t="s">
        <v>31</v>
      </c>
      <c r="AG261" s="162">
        <v>79</v>
      </c>
      <c r="AH261" s="5">
        <f t="shared" si="34"/>
        <v>24</v>
      </c>
      <c r="AI261" s="135">
        <f t="shared" ref="AI261:AI324" si="36">AH261*AG261</f>
        <v>1896</v>
      </c>
      <c r="AJ261" s="163"/>
    </row>
    <row r="262" spans="1:36">
      <c r="A262" s="9"/>
      <c r="B262" s="8" t="s">
        <v>272</v>
      </c>
      <c r="C262" s="8">
        <v>539</v>
      </c>
      <c r="D262" s="6">
        <v>4.3460000000000001</v>
      </c>
      <c r="E262" s="5">
        <f t="shared" si="35"/>
        <v>2342.4940000000001</v>
      </c>
      <c r="F262" s="5"/>
      <c r="G262" s="5"/>
      <c r="H262" s="5"/>
      <c r="I262" s="5"/>
      <c r="J262" s="5"/>
      <c r="K262" s="5">
        <v>6.6000000000000003E-2</v>
      </c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04"/>
      <c r="AA262" s="5"/>
      <c r="AB262" s="5"/>
      <c r="AC262" s="5"/>
      <c r="AD262">
        <f t="shared" si="32"/>
        <v>6.6000000000000003E-2</v>
      </c>
      <c r="AE262" s="68">
        <f t="shared" si="33"/>
        <v>35.574000000000005</v>
      </c>
      <c r="AF262" s="63" t="s">
        <v>272</v>
      </c>
      <c r="AG262" s="162">
        <v>539</v>
      </c>
      <c r="AH262" s="5">
        <f t="shared" si="34"/>
        <v>4.28</v>
      </c>
      <c r="AI262" s="135">
        <f t="shared" si="36"/>
        <v>2306.92</v>
      </c>
      <c r="AJ262" s="163"/>
    </row>
    <row r="263" spans="1:36">
      <c r="A263" s="9"/>
      <c r="B263" s="8" t="s">
        <v>340</v>
      </c>
      <c r="C263" s="8">
        <v>112.24</v>
      </c>
      <c r="D263" s="6">
        <v>24</v>
      </c>
      <c r="E263" s="5">
        <f t="shared" si="35"/>
        <v>2693.7599999999998</v>
      </c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04"/>
      <c r="AA263" s="5"/>
      <c r="AB263" s="5"/>
      <c r="AC263" s="5"/>
      <c r="AD263">
        <f t="shared" si="32"/>
        <v>0</v>
      </c>
      <c r="AE263" s="68">
        <f t="shared" si="33"/>
        <v>0</v>
      </c>
      <c r="AF263" s="63" t="s">
        <v>340</v>
      </c>
      <c r="AG263" s="162">
        <v>112.24</v>
      </c>
      <c r="AH263" s="5">
        <f t="shared" si="34"/>
        <v>24</v>
      </c>
      <c r="AI263" s="135">
        <f t="shared" si="36"/>
        <v>2693.7599999999998</v>
      </c>
      <c r="AJ263" s="163"/>
    </row>
    <row r="264" spans="1:36">
      <c r="A264" s="9"/>
      <c r="B264" s="8" t="s">
        <v>177</v>
      </c>
      <c r="C264" s="8">
        <v>87.55</v>
      </c>
      <c r="D264" s="6">
        <v>6</v>
      </c>
      <c r="E264" s="5">
        <f t="shared" si="35"/>
        <v>525.29999999999995</v>
      </c>
      <c r="F264" s="5"/>
      <c r="G264" s="5"/>
      <c r="H264" s="5"/>
      <c r="I264" s="5"/>
      <c r="J264" s="5">
        <v>6</v>
      </c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04"/>
      <c r="AA264" s="5"/>
      <c r="AB264" s="5"/>
      <c r="AC264" s="5"/>
      <c r="AD264">
        <f t="shared" si="32"/>
        <v>6</v>
      </c>
      <c r="AE264" s="68">
        <f t="shared" si="33"/>
        <v>525.29999999999995</v>
      </c>
      <c r="AF264" s="63" t="s">
        <v>177</v>
      </c>
      <c r="AG264" s="162">
        <v>87.55</v>
      </c>
      <c r="AH264" s="5">
        <f t="shared" si="34"/>
        <v>0</v>
      </c>
      <c r="AI264" s="135">
        <f t="shared" si="36"/>
        <v>0</v>
      </c>
      <c r="AJ264" s="163"/>
    </row>
    <row r="265" spans="1:36">
      <c r="A265" s="9"/>
      <c r="B265" s="8" t="s">
        <v>272</v>
      </c>
      <c r="C265" s="8">
        <v>502.13</v>
      </c>
      <c r="D265" s="6">
        <v>10.025</v>
      </c>
      <c r="E265" s="5">
        <f t="shared" si="35"/>
        <v>5033.8532500000001</v>
      </c>
      <c r="F265" s="5"/>
      <c r="G265" s="5"/>
      <c r="H265" s="5"/>
      <c r="I265" s="5"/>
      <c r="J265" s="5"/>
      <c r="K265" s="5">
        <v>1.2250000000000001</v>
      </c>
      <c r="L265" s="5"/>
      <c r="M265" s="5"/>
      <c r="N265" s="5">
        <v>1.3</v>
      </c>
      <c r="O265" s="5"/>
      <c r="P265" s="5">
        <v>1.08</v>
      </c>
      <c r="Q265" s="5"/>
      <c r="R265" s="5"/>
      <c r="S265" s="5"/>
      <c r="T265" s="5"/>
      <c r="U265" s="5"/>
      <c r="V265" s="5"/>
      <c r="W265" s="5"/>
      <c r="X265" s="5"/>
      <c r="Y265" s="5"/>
      <c r="Z265" s="104"/>
      <c r="AA265" s="5"/>
      <c r="AB265" s="5"/>
      <c r="AC265" s="5"/>
      <c r="AD265">
        <f t="shared" si="32"/>
        <v>3.6050000000000004</v>
      </c>
      <c r="AE265" s="68">
        <f t="shared" si="33"/>
        <v>1810.1786500000003</v>
      </c>
      <c r="AF265" s="63" t="s">
        <v>272</v>
      </c>
      <c r="AG265" s="162">
        <v>502.13</v>
      </c>
      <c r="AH265" s="5">
        <f t="shared" si="34"/>
        <v>6.42</v>
      </c>
      <c r="AI265" s="135">
        <f t="shared" si="36"/>
        <v>3223.6745999999998</v>
      </c>
      <c r="AJ265" s="163"/>
    </row>
    <row r="266" spans="1:36">
      <c r="A266" s="9"/>
      <c r="B266" s="8" t="s">
        <v>44</v>
      </c>
      <c r="C266" s="8">
        <v>104.1</v>
      </c>
      <c r="D266" s="6">
        <v>21</v>
      </c>
      <c r="E266" s="5">
        <f t="shared" si="35"/>
        <v>2186.1</v>
      </c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04"/>
      <c r="AA266" s="5"/>
      <c r="AB266" s="5"/>
      <c r="AC266" s="5"/>
      <c r="AD266">
        <f t="shared" si="32"/>
        <v>0</v>
      </c>
      <c r="AE266" s="68">
        <f t="shared" si="33"/>
        <v>0</v>
      </c>
      <c r="AF266" s="63" t="s">
        <v>44</v>
      </c>
      <c r="AG266" s="162">
        <v>104.1</v>
      </c>
      <c r="AH266" s="5">
        <f t="shared" si="34"/>
        <v>21</v>
      </c>
      <c r="AI266" s="135">
        <f t="shared" si="36"/>
        <v>2186.1</v>
      </c>
      <c r="AJ266" s="163"/>
    </row>
    <row r="267" spans="1:36">
      <c r="A267" s="9"/>
      <c r="B267" s="8" t="s">
        <v>341</v>
      </c>
      <c r="C267" s="8">
        <v>17.21</v>
      </c>
      <c r="D267" s="6">
        <v>120</v>
      </c>
      <c r="E267" s="5">
        <f t="shared" si="35"/>
        <v>2065.2000000000003</v>
      </c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04"/>
      <c r="AA267" s="5"/>
      <c r="AB267" s="5"/>
      <c r="AC267" s="5"/>
      <c r="AD267">
        <f t="shared" si="32"/>
        <v>0</v>
      </c>
      <c r="AE267" s="68">
        <f t="shared" si="33"/>
        <v>0</v>
      </c>
      <c r="AF267" s="63" t="s">
        <v>342</v>
      </c>
      <c r="AG267" s="162">
        <v>17.21</v>
      </c>
      <c r="AH267" s="5">
        <f t="shared" si="34"/>
        <v>120</v>
      </c>
      <c r="AI267" s="135">
        <f t="shared" si="36"/>
        <v>2065.2000000000003</v>
      </c>
      <c r="AJ267" s="163"/>
    </row>
    <row r="268" spans="1:36">
      <c r="A268" s="9"/>
      <c r="B268" s="8" t="s">
        <v>342</v>
      </c>
      <c r="C268" s="8">
        <v>17.21</v>
      </c>
      <c r="D268" s="6">
        <v>96</v>
      </c>
      <c r="E268" s="5">
        <f t="shared" si="35"/>
        <v>1652.16</v>
      </c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04"/>
      <c r="AA268" s="5"/>
      <c r="AB268" s="5"/>
      <c r="AC268" s="5"/>
      <c r="AD268">
        <f t="shared" si="32"/>
        <v>0</v>
      </c>
      <c r="AE268" s="68">
        <f t="shared" si="33"/>
        <v>0</v>
      </c>
      <c r="AF268" s="63" t="s">
        <v>342</v>
      </c>
      <c r="AG268" s="162">
        <v>17.21</v>
      </c>
      <c r="AH268" s="5">
        <f t="shared" si="34"/>
        <v>96</v>
      </c>
      <c r="AI268" s="135">
        <f t="shared" si="36"/>
        <v>1652.16</v>
      </c>
      <c r="AJ268" s="163"/>
    </row>
    <row r="269" spans="1:36">
      <c r="A269" s="9"/>
      <c r="B269" s="8" t="s">
        <v>106</v>
      </c>
      <c r="C269" s="8">
        <v>135</v>
      </c>
      <c r="D269" s="6">
        <v>40</v>
      </c>
      <c r="E269" s="5">
        <f t="shared" si="35"/>
        <v>5400</v>
      </c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04"/>
      <c r="AA269" s="5"/>
      <c r="AB269" s="5"/>
      <c r="AC269" s="5"/>
      <c r="AD269">
        <f t="shared" si="32"/>
        <v>0</v>
      </c>
      <c r="AE269" s="68">
        <f t="shared" si="33"/>
        <v>0</v>
      </c>
      <c r="AF269" s="63" t="s">
        <v>106</v>
      </c>
      <c r="AG269" s="162">
        <v>135</v>
      </c>
      <c r="AH269" s="5">
        <f t="shared" si="34"/>
        <v>40</v>
      </c>
      <c r="AI269" s="135">
        <f t="shared" si="36"/>
        <v>5400</v>
      </c>
      <c r="AJ269" s="163"/>
    </row>
    <row r="270" spans="1:36">
      <c r="A270" s="9"/>
      <c r="B270" s="8" t="s">
        <v>61</v>
      </c>
      <c r="C270" s="8">
        <v>182</v>
      </c>
      <c r="D270" s="6">
        <v>63</v>
      </c>
      <c r="E270" s="5">
        <f t="shared" si="35"/>
        <v>11466</v>
      </c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04"/>
      <c r="AA270" s="5"/>
      <c r="AB270" s="5"/>
      <c r="AC270" s="5"/>
      <c r="AD270">
        <f t="shared" si="32"/>
        <v>0</v>
      </c>
      <c r="AE270" s="68">
        <f t="shared" si="33"/>
        <v>0</v>
      </c>
      <c r="AF270" s="63" t="s">
        <v>61</v>
      </c>
      <c r="AG270" s="162">
        <v>182</v>
      </c>
      <c r="AH270" s="5">
        <f t="shared" si="34"/>
        <v>63</v>
      </c>
      <c r="AI270" s="135">
        <f t="shared" si="36"/>
        <v>11466</v>
      </c>
      <c r="AJ270" s="163"/>
    </row>
    <row r="271" spans="1:36">
      <c r="A271" s="9"/>
      <c r="B271" s="8" t="s">
        <v>213</v>
      </c>
      <c r="C271" s="8">
        <v>252</v>
      </c>
      <c r="D271" s="6">
        <v>49.4</v>
      </c>
      <c r="E271" s="5">
        <f t="shared" si="35"/>
        <v>12448.8</v>
      </c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04"/>
      <c r="AA271" s="5"/>
      <c r="AB271" s="5"/>
      <c r="AC271" s="5"/>
      <c r="AD271">
        <f t="shared" si="32"/>
        <v>0</v>
      </c>
      <c r="AE271" s="68">
        <f t="shared" si="33"/>
        <v>0</v>
      </c>
      <c r="AF271" s="63" t="s">
        <v>213</v>
      </c>
      <c r="AG271" s="162">
        <v>252</v>
      </c>
      <c r="AH271" s="5">
        <f t="shared" si="34"/>
        <v>49.4</v>
      </c>
      <c r="AI271" s="135">
        <f t="shared" si="36"/>
        <v>12448.8</v>
      </c>
      <c r="AJ271" s="163"/>
    </row>
    <row r="272" spans="1:36">
      <c r="A272" s="9"/>
      <c r="B272" s="8" t="s">
        <v>97</v>
      </c>
      <c r="C272" s="8">
        <v>154</v>
      </c>
      <c r="D272" s="6">
        <v>40.4</v>
      </c>
      <c r="E272" s="5">
        <f t="shared" si="35"/>
        <v>6221.5999999999995</v>
      </c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04"/>
      <c r="AA272" s="5"/>
      <c r="AB272" s="5"/>
      <c r="AC272" s="5"/>
      <c r="AD272">
        <f t="shared" si="32"/>
        <v>0</v>
      </c>
      <c r="AE272" s="68">
        <f t="shared" si="33"/>
        <v>0</v>
      </c>
      <c r="AF272" s="63" t="s">
        <v>97</v>
      </c>
      <c r="AG272" s="162">
        <v>154</v>
      </c>
      <c r="AH272" s="5">
        <f t="shared" si="34"/>
        <v>40.4</v>
      </c>
      <c r="AI272" s="135">
        <f t="shared" si="36"/>
        <v>6221.5999999999995</v>
      </c>
      <c r="AJ272" s="163"/>
    </row>
    <row r="273" spans="1:36">
      <c r="A273" s="9"/>
      <c r="B273" s="8" t="s">
        <v>188</v>
      </c>
      <c r="C273" s="8">
        <v>210</v>
      </c>
      <c r="D273" s="6">
        <v>1.4</v>
      </c>
      <c r="E273" s="5">
        <f t="shared" si="35"/>
        <v>294</v>
      </c>
      <c r="F273" s="5"/>
      <c r="G273" s="5"/>
      <c r="H273" s="5"/>
      <c r="I273" s="5"/>
      <c r="J273" s="5"/>
      <c r="K273" s="5"/>
      <c r="L273" s="5"/>
      <c r="M273" s="5">
        <v>0.5</v>
      </c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04"/>
      <c r="AA273" s="5"/>
      <c r="AB273" s="5"/>
      <c r="AC273" s="5"/>
      <c r="AD273">
        <f t="shared" si="32"/>
        <v>0.5</v>
      </c>
      <c r="AE273" s="68">
        <f t="shared" si="33"/>
        <v>105</v>
      </c>
      <c r="AF273" s="63" t="s">
        <v>188</v>
      </c>
      <c r="AG273" s="162">
        <v>210</v>
      </c>
      <c r="AH273" s="5">
        <f t="shared" si="34"/>
        <v>0.89999999999999991</v>
      </c>
      <c r="AI273" s="135">
        <f t="shared" si="36"/>
        <v>188.99999999999997</v>
      </c>
      <c r="AJ273" s="163"/>
    </row>
    <row r="274" spans="1:36">
      <c r="A274" s="9"/>
      <c r="B274" s="8" t="s">
        <v>113</v>
      </c>
      <c r="C274" s="8">
        <v>196</v>
      </c>
      <c r="D274" s="6">
        <v>10</v>
      </c>
      <c r="E274" s="5">
        <f t="shared" si="35"/>
        <v>1960</v>
      </c>
      <c r="F274" s="5"/>
      <c r="G274" s="5"/>
      <c r="H274" s="5"/>
      <c r="I274" s="5"/>
      <c r="J274" s="5"/>
      <c r="K274" s="5"/>
      <c r="L274" s="5">
        <v>2.9</v>
      </c>
      <c r="M274" s="5"/>
      <c r="N274" s="5"/>
      <c r="O274" s="5">
        <v>2.9</v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04"/>
      <c r="AA274" s="5"/>
      <c r="AB274" s="5"/>
      <c r="AC274" s="5"/>
      <c r="AD274">
        <f t="shared" si="32"/>
        <v>5.8</v>
      </c>
      <c r="AE274" s="68">
        <f t="shared" si="33"/>
        <v>1136.8</v>
      </c>
      <c r="AF274" s="63" t="s">
        <v>113</v>
      </c>
      <c r="AG274" s="162">
        <v>196</v>
      </c>
      <c r="AH274" s="5">
        <f t="shared" si="34"/>
        <v>4.2</v>
      </c>
      <c r="AI274" s="135">
        <f t="shared" si="36"/>
        <v>823.2</v>
      </c>
      <c r="AJ274" s="163"/>
    </row>
    <row r="275" spans="1:36">
      <c r="A275" s="9"/>
      <c r="B275" s="8" t="s">
        <v>206</v>
      </c>
      <c r="C275" s="8">
        <v>378</v>
      </c>
      <c r="D275" s="6">
        <v>27.5</v>
      </c>
      <c r="E275" s="5">
        <f t="shared" si="35"/>
        <v>10395</v>
      </c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04"/>
      <c r="AA275" s="5"/>
      <c r="AB275" s="5"/>
      <c r="AC275" s="5"/>
      <c r="AD275">
        <f t="shared" si="32"/>
        <v>0</v>
      </c>
      <c r="AE275" s="68">
        <f t="shared" si="33"/>
        <v>0</v>
      </c>
      <c r="AF275" s="63" t="s">
        <v>206</v>
      </c>
      <c r="AG275" s="162">
        <v>378</v>
      </c>
      <c r="AH275" s="5">
        <f t="shared" si="34"/>
        <v>27.5</v>
      </c>
      <c r="AI275" s="135">
        <f t="shared" si="36"/>
        <v>10395</v>
      </c>
      <c r="AJ275" s="163"/>
    </row>
    <row r="276" spans="1:36">
      <c r="A276" s="9"/>
      <c r="B276" s="8" t="s">
        <v>343</v>
      </c>
      <c r="C276" s="8">
        <v>39</v>
      </c>
      <c r="D276" s="6">
        <v>200</v>
      </c>
      <c r="E276" s="5">
        <f t="shared" si="35"/>
        <v>7800</v>
      </c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04"/>
      <c r="AA276" s="5"/>
      <c r="AB276" s="5"/>
      <c r="AC276" s="5"/>
      <c r="AD276">
        <f t="shared" si="32"/>
        <v>0</v>
      </c>
      <c r="AE276" s="68">
        <f t="shared" si="33"/>
        <v>0</v>
      </c>
      <c r="AF276" s="63" t="s">
        <v>343</v>
      </c>
      <c r="AG276" s="162">
        <v>39</v>
      </c>
      <c r="AH276" s="5">
        <f t="shared" si="34"/>
        <v>200</v>
      </c>
      <c r="AI276" s="135">
        <f t="shared" si="36"/>
        <v>7800</v>
      </c>
      <c r="AJ276" s="163"/>
    </row>
    <row r="277" spans="1:36">
      <c r="A277" s="9"/>
      <c r="B277" s="8" t="s">
        <v>344</v>
      </c>
      <c r="C277" s="8">
        <v>432</v>
      </c>
      <c r="D277" s="6">
        <v>22.5</v>
      </c>
      <c r="E277" s="5">
        <f t="shared" si="35"/>
        <v>9720</v>
      </c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04"/>
      <c r="AA277" s="5"/>
      <c r="AB277" s="5"/>
      <c r="AC277" s="5"/>
      <c r="AD277">
        <f t="shared" si="32"/>
        <v>0</v>
      </c>
      <c r="AE277" s="68">
        <f t="shared" si="33"/>
        <v>0</v>
      </c>
      <c r="AF277" s="63" t="s">
        <v>344</v>
      </c>
      <c r="AG277" s="162">
        <v>432</v>
      </c>
      <c r="AH277" s="5">
        <f t="shared" si="34"/>
        <v>22.5</v>
      </c>
      <c r="AI277" s="135">
        <f t="shared" si="36"/>
        <v>9720</v>
      </c>
      <c r="AJ277" s="163"/>
    </row>
    <row r="278" spans="1:36">
      <c r="A278" s="9"/>
      <c r="B278" s="8" t="s">
        <v>179</v>
      </c>
      <c r="C278" s="8">
        <v>120</v>
      </c>
      <c r="D278" s="6">
        <v>15</v>
      </c>
      <c r="E278" s="5">
        <f t="shared" si="35"/>
        <v>1800</v>
      </c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04"/>
      <c r="AA278" s="5"/>
      <c r="AB278" s="5"/>
      <c r="AC278" s="5"/>
      <c r="AD278">
        <f t="shared" si="32"/>
        <v>0</v>
      </c>
      <c r="AE278" s="68">
        <f t="shared" si="33"/>
        <v>0</v>
      </c>
      <c r="AF278" s="63" t="s">
        <v>179</v>
      </c>
      <c r="AG278" s="162">
        <v>120</v>
      </c>
      <c r="AH278" s="5">
        <f t="shared" si="34"/>
        <v>15</v>
      </c>
      <c r="AI278" s="135">
        <f t="shared" si="36"/>
        <v>1800</v>
      </c>
      <c r="AJ278" s="163"/>
    </row>
    <row r="279" spans="1:36">
      <c r="A279" s="9"/>
      <c r="B279" s="8" t="s">
        <v>345</v>
      </c>
      <c r="C279" s="8">
        <v>20</v>
      </c>
      <c r="D279" s="6">
        <v>104</v>
      </c>
      <c r="E279" s="5">
        <f t="shared" si="35"/>
        <v>2080</v>
      </c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04"/>
      <c r="AA279" s="5"/>
      <c r="AB279" s="5"/>
      <c r="AC279" s="5"/>
      <c r="AD279">
        <f t="shared" si="32"/>
        <v>0</v>
      </c>
      <c r="AE279" s="68">
        <f t="shared" si="33"/>
        <v>0</v>
      </c>
      <c r="AF279" s="63" t="s">
        <v>346</v>
      </c>
      <c r="AG279" s="162">
        <v>20</v>
      </c>
      <c r="AH279" s="5">
        <f t="shared" si="34"/>
        <v>104</v>
      </c>
      <c r="AI279" s="135">
        <f t="shared" si="36"/>
        <v>2080</v>
      </c>
      <c r="AJ279" s="163"/>
    </row>
    <row r="280" spans="1:36">
      <c r="A280" s="9"/>
      <c r="B280" s="8" t="s">
        <v>345</v>
      </c>
      <c r="C280" s="8">
        <v>21</v>
      </c>
      <c r="D280" s="6">
        <v>110</v>
      </c>
      <c r="E280" s="5">
        <f t="shared" si="35"/>
        <v>2310</v>
      </c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04"/>
      <c r="AA280" s="5"/>
      <c r="AB280" s="5"/>
      <c r="AC280" s="5"/>
      <c r="AD280">
        <f t="shared" si="32"/>
        <v>0</v>
      </c>
      <c r="AE280" s="68">
        <f t="shared" si="33"/>
        <v>0</v>
      </c>
      <c r="AF280" s="63" t="s">
        <v>347</v>
      </c>
      <c r="AG280" s="162">
        <v>21</v>
      </c>
      <c r="AH280" s="5">
        <f t="shared" si="34"/>
        <v>110</v>
      </c>
      <c r="AI280" s="135">
        <f t="shared" si="36"/>
        <v>2310</v>
      </c>
      <c r="AJ280" s="163"/>
    </row>
    <row r="281" spans="1:36">
      <c r="A281" s="9"/>
      <c r="B281" s="8" t="s">
        <v>345</v>
      </c>
      <c r="C281" s="8">
        <v>26</v>
      </c>
      <c r="D281" s="6">
        <v>214</v>
      </c>
      <c r="E281" s="5">
        <f t="shared" si="35"/>
        <v>5564</v>
      </c>
      <c r="F281" s="5"/>
      <c r="G281" s="5"/>
      <c r="H281" s="5"/>
      <c r="I281" s="5"/>
      <c r="J281" s="5"/>
      <c r="K281" s="5">
        <v>147</v>
      </c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04"/>
      <c r="AA281" s="5"/>
      <c r="AB281" s="5"/>
      <c r="AC281" s="5"/>
      <c r="AD281">
        <f t="shared" si="32"/>
        <v>147</v>
      </c>
      <c r="AE281" s="68">
        <f t="shared" si="33"/>
        <v>3822</v>
      </c>
      <c r="AF281" s="63" t="s">
        <v>348</v>
      </c>
      <c r="AG281" s="162">
        <v>26</v>
      </c>
      <c r="AH281" s="5">
        <f t="shared" si="34"/>
        <v>67</v>
      </c>
      <c r="AI281" s="135">
        <f t="shared" si="36"/>
        <v>1742</v>
      </c>
      <c r="AJ281" s="163"/>
    </row>
    <row r="282" spans="1:36">
      <c r="A282" s="9"/>
      <c r="B282" s="8" t="s">
        <v>118</v>
      </c>
      <c r="C282" s="8">
        <v>52</v>
      </c>
      <c r="D282" s="6">
        <v>214</v>
      </c>
      <c r="E282" s="5">
        <f t="shared" si="35"/>
        <v>11128</v>
      </c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04"/>
      <c r="AA282" s="5"/>
      <c r="AB282" s="5"/>
      <c r="AC282" s="5"/>
      <c r="AD282">
        <f t="shared" si="32"/>
        <v>0</v>
      </c>
      <c r="AE282" s="68">
        <f t="shared" si="33"/>
        <v>0</v>
      </c>
      <c r="AF282" s="63" t="s">
        <v>118</v>
      </c>
      <c r="AG282" s="162">
        <v>52</v>
      </c>
      <c r="AH282" s="5">
        <f t="shared" si="34"/>
        <v>214</v>
      </c>
      <c r="AI282" s="135">
        <f t="shared" si="36"/>
        <v>11128</v>
      </c>
      <c r="AJ282" s="163"/>
    </row>
    <row r="283" spans="1:36">
      <c r="A283" s="9"/>
      <c r="B283" s="8" t="s">
        <v>54</v>
      </c>
      <c r="C283" s="8">
        <v>23.8</v>
      </c>
      <c r="D283" s="6">
        <v>216</v>
      </c>
      <c r="E283" s="5">
        <f t="shared" si="35"/>
        <v>5140.8</v>
      </c>
      <c r="F283" s="5"/>
      <c r="G283" s="5"/>
      <c r="H283" s="5"/>
      <c r="I283" s="5"/>
      <c r="J283" s="5"/>
      <c r="K283" s="5"/>
      <c r="L283" s="5"/>
      <c r="M283" s="5"/>
      <c r="N283" s="5">
        <v>135</v>
      </c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04"/>
      <c r="AA283" s="5"/>
      <c r="AB283" s="5"/>
      <c r="AC283" s="5"/>
      <c r="AD283">
        <f t="shared" si="32"/>
        <v>135</v>
      </c>
      <c r="AE283" s="68">
        <f t="shared" si="33"/>
        <v>3213</v>
      </c>
      <c r="AF283" s="63" t="s">
        <v>54</v>
      </c>
      <c r="AG283" s="162">
        <v>23.8</v>
      </c>
      <c r="AH283" s="5">
        <f t="shared" si="34"/>
        <v>81</v>
      </c>
      <c r="AI283" s="135">
        <f t="shared" si="36"/>
        <v>1927.8</v>
      </c>
      <c r="AJ283" s="163"/>
    </row>
    <row r="284" spans="1:36">
      <c r="A284" s="9"/>
      <c r="B284" s="8" t="s">
        <v>339</v>
      </c>
      <c r="C284" s="8">
        <v>24.5</v>
      </c>
      <c r="D284" s="6">
        <v>212</v>
      </c>
      <c r="E284" s="5">
        <f t="shared" si="35"/>
        <v>5194</v>
      </c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04"/>
      <c r="AA284" s="5"/>
      <c r="AB284" s="5"/>
      <c r="AC284" s="5"/>
      <c r="AD284">
        <f t="shared" si="32"/>
        <v>0</v>
      </c>
      <c r="AE284" s="68">
        <f t="shared" si="33"/>
        <v>0</v>
      </c>
      <c r="AF284" s="63" t="s">
        <v>339</v>
      </c>
      <c r="AG284" s="162">
        <v>24.5</v>
      </c>
      <c r="AH284" s="5">
        <f t="shared" si="34"/>
        <v>212</v>
      </c>
      <c r="AI284" s="135">
        <f t="shared" si="36"/>
        <v>5194</v>
      </c>
      <c r="AJ284" s="163"/>
    </row>
    <row r="285" spans="1:36">
      <c r="A285" s="9"/>
      <c r="B285" s="8" t="s">
        <v>349</v>
      </c>
      <c r="C285" s="8">
        <v>404</v>
      </c>
      <c r="D285" s="6">
        <v>40.4</v>
      </c>
      <c r="E285" s="5">
        <f t="shared" si="35"/>
        <v>16321.599999999999</v>
      </c>
      <c r="F285" s="5"/>
      <c r="G285" s="5"/>
      <c r="H285" s="5"/>
      <c r="I285" s="5"/>
      <c r="J285" s="5"/>
      <c r="K285" s="5"/>
      <c r="L285" s="5">
        <v>14</v>
      </c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04"/>
      <c r="AA285" s="5"/>
      <c r="AB285" s="5"/>
      <c r="AC285" s="5"/>
      <c r="AD285">
        <f t="shared" si="32"/>
        <v>14</v>
      </c>
      <c r="AE285" s="68">
        <f t="shared" si="33"/>
        <v>5656</v>
      </c>
      <c r="AF285" s="63" t="s">
        <v>349</v>
      </c>
      <c r="AG285" s="162">
        <v>404</v>
      </c>
      <c r="AH285" s="5">
        <f t="shared" si="34"/>
        <v>26.4</v>
      </c>
      <c r="AI285" s="135">
        <f t="shared" si="36"/>
        <v>10665.599999999999</v>
      </c>
      <c r="AJ285" s="163"/>
    </row>
    <row r="286" spans="1:36">
      <c r="A286" s="9"/>
      <c r="B286" s="8" t="s">
        <v>350</v>
      </c>
      <c r="C286" s="8">
        <v>253</v>
      </c>
      <c r="D286" s="6">
        <v>52.125</v>
      </c>
      <c r="E286" s="5">
        <f t="shared" si="35"/>
        <v>13187.625</v>
      </c>
      <c r="F286" s="5"/>
      <c r="G286" s="5"/>
      <c r="H286" s="5"/>
      <c r="I286" s="5"/>
      <c r="J286" s="5"/>
      <c r="K286" s="5"/>
      <c r="L286" s="5"/>
      <c r="M286" s="5">
        <v>18.12</v>
      </c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04"/>
      <c r="AA286" s="5"/>
      <c r="AB286" s="5"/>
      <c r="AC286" s="5"/>
      <c r="AD286">
        <f t="shared" si="32"/>
        <v>18.12</v>
      </c>
      <c r="AE286" s="68">
        <f t="shared" si="33"/>
        <v>4584.3600000000006</v>
      </c>
      <c r="AF286" s="63" t="s">
        <v>350</v>
      </c>
      <c r="AG286" s="162">
        <v>253</v>
      </c>
      <c r="AH286" s="5">
        <f t="shared" si="34"/>
        <v>34.004999999999995</v>
      </c>
      <c r="AI286" s="135">
        <f t="shared" si="36"/>
        <v>8603.2649999999994</v>
      </c>
      <c r="AJ286" s="163"/>
    </row>
    <row r="287" spans="1:36">
      <c r="A287" s="9"/>
      <c r="B287" s="8" t="s">
        <v>137</v>
      </c>
      <c r="C287" s="8">
        <v>105</v>
      </c>
      <c r="D287" s="6">
        <v>18</v>
      </c>
      <c r="E287" s="5">
        <f t="shared" si="35"/>
        <v>1890</v>
      </c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104"/>
      <c r="AA287" s="5"/>
      <c r="AB287" s="5"/>
      <c r="AC287" s="5"/>
      <c r="AD287">
        <f t="shared" si="32"/>
        <v>0</v>
      </c>
      <c r="AE287" s="68">
        <f t="shared" si="33"/>
        <v>0</v>
      </c>
      <c r="AF287" s="63" t="s">
        <v>137</v>
      </c>
      <c r="AG287" s="162">
        <v>105</v>
      </c>
      <c r="AH287" s="5">
        <f t="shared" si="34"/>
        <v>18</v>
      </c>
      <c r="AI287" s="135">
        <f t="shared" si="36"/>
        <v>1890</v>
      </c>
      <c r="AJ287" s="163"/>
    </row>
    <row r="288" spans="1:36">
      <c r="A288" s="9"/>
      <c r="B288" s="8" t="s">
        <v>136</v>
      </c>
      <c r="C288" s="8">
        <v>120</v>
      </c>
      <c r="D288" s="6">
        <v>45</v>
      </c>
      <c r="E288" s="5">
        <f t="shared" si="35"/>
        <v>5400</v>
      </c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104"/>
      <c r="AA288" s="5"/>
      <c r="AB288" s="5"/>
      <c r="AC288" s="5"/>
      <c r="AD288">
        <f t="shared" si="32"/>
        <v>0</v>
      </c>
      <c r="AE288" s="68">
        <f t="shared" si="33"/>
        <v>0</v>
      </c>
      <c r="AF288" s="63" t="s">
        <v>136</v>
      </c>
      <c r="AG288" s="162">
        <v>120</v>
      </c>
      <c r="AH288" s="5">
        <f t="shared" si="34"/>
        <v>45</v>
      </c>
      <c r="AI288" s="135">
        <f t="shared" si="36"/>
        <v>5400</v>
      </c>
      <c r="AJ288" s="163"/>
    </row>
    <row r="289" spans="1:36">
      <c r="A289" s="9"/>
      <c r="B289" s="8" t="s">
        <v>145</v>
      </c>
      <c r="C289" s="8">
        <v>618</v>
      </c>
      <c r="D289" s="6">
        <v>15</v>
      </c>
      <c r="E289" s="5">
        <f t="shared" si="35"/>
        <v>9270</v>
      </c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>
        <v>1.36</v>
      </c>
      <c r="R289" s="5">
        <v>1.3</v>
      </c>
      <c r="S289" s="5"/>
      <c r="T289" s="5">
        <v>1.52</v>
      </c>
      <c r="U289" s="5"/>
      <c r="V289" s="5"/>
      <c r="W289" s="5"/>
      <c r="X289" s="5">
        <v>0.49</v>
      </c>
      <c r="Y289" s="5"/>
      <c r="Z289" s="104"/>
      <c r="AA289" s="5"/>
      <c r="AB289" s="5"/>
      <c r="AC289" s="5"/>
      <c r="AD289">
        <f t="shared" si="32"/>
        <v>4.67</v>
      </c>
      <c r="AE289" s="68">
        <f t="shared" si="33"/>
        <v>2886.06</v>
      </c>
      <c r="AF289" s="63" t="s">
        <v>145</v>
      </c>
      <c r="AG289" s="162">
        <v>618</v>
      </c>
      <c r="AH289" s="5">
        <f t="shared" si="34"/>
        <v>10.33</v>
      </c>
      <c r="AI289" s="135">
        <f t="shared" si="36"/>
        <v>6383.94</v>
      </c>
      <c r="AJ289" s="163"/>
    </row>
    <row r="290" spans="1:36">
      <c r="A290" s="9"/>
      <c r="B290" s="8" t="s">
        <v>37</v>
      </c>
      <c r="C290" s="8">
        <v>80</v>
      </c>
      <c r="D290" s="6">
        <v>20.399999999999999</v>
      </c>
      <c r="E290" s="5">
        <f t="shared" si="35"/>
        <v>1632</v>
      </c>
      <c r="F290" s="5"/>
      <c r="G290" s="5"/>
      <c r="H290" s="5"/>
      <c r="I290" s="5"/>
      <c r="J290" s="5"/>
      <c r="K290" s="5"/>
      <c r="L290" s="5"/>
      <c r="M290" s="5">
        <v>1.4</v>
      </c>
      <c r="N290" s="5">
        <v>0.7</v>
      </c>
      <c r="O290" s="5">
        <v>0.53</v>
      </c>
      <c r="P290" s="5">
        <v>1.3</v>
      </c>
      <c r="Q290" s="5">
        <v>1.3</v>
      </c>
      <c r="R290" s="5">
        <v>1.3</v>
      </c>
      <c r="S290" s="5"/>
      <c r="T290" s="5"/>
      <c r="U290" s="5"/>
      <c r="V290" s="5"/>
      <c r="W290" s="5"/>
      <c r="X290" s="5"/>
      <c r="Y290" s="5"/>
      <c r="Z290" s="104"/>
      <c r="AA290" s="5"/>
      <c r="AB290" s="5"/>
      <c r="AC290" s="5"/>
      <c r="AD290">
        <f t="shared" si="32"/>
        <v>6.5299999999999994</v>
      </c>
      <c r="AE290" s="68">
        <f t="shared" si="33"/>
        <v>522.4</v>
      </c>
      <c r="AF290" s="63" t="s">
        <v>37</v>
      </c>
      <c r="AG290" s="162">
        <v>80</v>
      </c>
      <c r="AH290" s="5">
        <f t="shared" si="34"/>
        <v>13.87</v>
      </c>
      <c r="AI290" s="135">
        <f t="shared" si="36"/>
        <v>1109.5999999999999</v>
      </c>
      <c r="AJ290" s="163"/>
    </row>
    <row r="291" spans="1:36">
      <c r="A291" s="9"/>
      <c r="B291" s="8" t="s">
        <v>58</v>
      </c>
      <c r="C291" s="8">
        <v>27</v>
      </c>
      <c r="D291" s="6">
        <v>31</v>
      </c>
      <c r="E291" s="5">
        <f t="shared" si="35"/>
        <v>837</v>
      </c>
      <c r="F291" s="5"/>
      <c r="G291" s="5"/>
      <c r="H291" s="5"/>
      <c r="I291" s="5"/>
      <c r="J291" s="5"/>
      <c r="K291" s="5"/>
      <c r="L291" s="5"/>
      <c r="M291" s="5">
        <v>1</v>
      </c>
      <c r="N291" s="5">
        <v>1.3</v>
      </c>
      <c r="O291" s="5">
        <v>1.3</v>
      </c>
      <c r="P291" s="5">
        <v>1.3</v>
      </c>
      <c r="Q291" s="5">
        <v>1.32</v>
      </c>
      <c r="R291" s="5">
        <v>1.3</v>
      </c>
      <c r="S291" s="5"/>
      <c r="T291" s="5">
        <v>1.3</v>
      </c>
      <c r="U291" s="5">
        <v>1.6</v>
      </c>
      <c r="V291" s="5">
        <v>1.1599999999999999</v>
      </c>
      <c r="W291" s="5"/>
      <c r="X291" s="5"/>
      <c r="Y291" s="5"/>
      <c r="Z291" s="104"/>
      <c r="AA291" s="5"/>
      <c r="AB291" s="5"/>
      <c r="AC291" s="5"/>
      <c r="AD291">
        <f t="shared" si="32"/>
        <v>11.58</v>
      </c>
      <c r="AE291" s="68">
        <f t="shared" si="33"/>
        <v>312.66000000000003</v>
      </c>
      <c r="AF291" s="63" t="s">
        <v>58</v>
      </c>
      <c r="AG291" s="162">
        <v>27</v>
      </c>
      <c r="AH291" s="5">
        <f t="shared" si="34"/>
        <v>19.420000000000002</v>
      </c>
      <c r="AI291" s="135">
        <f t="shared" si="36"/>
        <v>524.34</v>
      </c>
      <c r="AJ291" s="163"/>
    </row>
    <row r="292" spans="1:36">
      <c r="A292" s="9"/>
      <c r="B292" s="8" t="s">
        <v>57</v>
      </c>
      <c r="C292" s="8">
        <v>55</v>
      </c>
      <c r="D292" s="6">
        <v>10.3</v>
      </c>
      <c r="E292" s="5">
        <f t="shared" si="35"/>
        <v>566.5</v>
      </c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>
        <v>2.5</v>
      </c>
      <c r="U292" s="5"/>
      <c r="V292" s="5"/>
      <c r="W292" s="5"/>
      <c r="X292" s="5"/>
      <c r="Y292" s="5"/>
      <c r="Z292" s="104"/>
      <c r="AA292" s="5"/>
      <c r="AB292" s="5"/>
      <c r="AC292" s="5"/>
      <c r="AD292">
        <f t="shared" ref="AD292:AD323" si="37">SUM(F292:AC292)</f>
        <v>2.5</v>
      </c>
      <c r="AE292" s="68">
        <f t="shared" ref="AE292:AE323" si="38">AD292*C292</f>
        <v>137.5</v>
      </c>
      <c r="AF292" s="63" t="s">
        <v>57</v>
      </c>
      <c r="AG292" s="162">
        <v>55</v>
      </c>
      <c r="AH292" s="5">
        <f t="shared" ref="AH292:AH323" si="39">D292-AD292</f>
        <v>7.8000000000000007</v>
      </c>
      <c r="AI292" s="135">
        <f t="shared" si="36"/>
        <v>429.00000000000006</v>
      </c>
      <c r="AJ292" s="163"/>
    </row>
    <row r="293" spans="1:36">
      <c r="A293" s="9"/>
      <c r="B293" s="8" t="s">
        <v>133</v>
      </c>
      <c r="C293" s="8">
        <v>205</v>
      </c>
      <c r="D293" s="6">
        <v>9.1850000000000005</v>
      </c>
      <c r="E293" s="5">
        <f t="shared" si="35"/>
        <v>1882.9250000000002</v>
      </c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04"/>
      <c r="AA293" s="5"/>
      <c r="AB293" s="5"/>
      <c r="AC293" s="5"/>
      <c r="AD293">
        <f t="shared" si="37"/>
        <v>0</v>
      </c>
      <c r="AE293" s="68">
        <f t="shared" si="38"/>
        <v>0</v>
      </c>
      <c r="AF293" s="63" t="s">
        <v>133</v>
      </c>
      <c r="AG293" s="162">
        <v>205</v>
      </c>
      <c r="AH293" s="5">
        <f t="shared" si="39"/>
        <v>9.1850000000000005</v>
      </c>
      <c r="AI293" s="135">
        <f t="shared" si="36"/>
        <v>1882.9250000000002</v>
      </c>
      <c r="AJ293" s="163"/>
    </row>
    <row r="294" spans="1:36">
      <c r="A294" s="9"/>
      <c r="B294" s="8" t="s">
        <v>59</v>
      </c>
      <c r="C294" s="8">
        <v>190</v>
      </c>
      <c r="D294" s="6">
        <v>8.6</v>
      </c>
      <c r="E294" s="5">
        <f t="shared" si="35"/>
        <v>1634</v>
      </c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04"/>
      <c r="AA294" s="5"/>
      <c r="AB294" s="5"/>
      <c r="AC294" s="5"/>
      <c r="AD294">
        <f t="shared" si="37"/>
        <v>0</v>
      </c>
      <c r="AE294" s="68">
        <f t="shared" si="38"/>
        <v>0</v>
      </c>
      <c r="AF294" s="63" t="s">
        <v>59</v>
      </c>
      <c r="AG294" s="162">
        <v>190</v>
      </c>
      <c r="AH294" s="5">
        <f t="shared" si="39"/>
        <v>8.6</v>
      </c>
      <c r="AI294" s="135">
        <f t="shared" si="36"/>
        <v>1634</v>
      </c>
      <c r="AJ294" s="163"/>
    </row>
    <row r="295" spans="1:36">
      <c r="A295" s="9"/>
      <c r="B295" s="8" t="s">
        <v>56</v>
      </c>
      <c r="C295" s="8">
        <v>58</v>
      </c>
      <c r="D295" s="6">
        <v>18.3</v>
      </c>
      <c r="E295" s="5">
        <f t="shared" si="35"/>
        <v>1061.4000000000001</v>
      </c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>
        <v>3</v>
      </c>
      <c r="U295" s="5"/>
      <c r="V295" s="5"/>
      <c r="W295" s="5"/>
      <c r="X295" s="5"/>
      <c r="Y295" s="5"/>
      <c r="Z295" s="104"/>
      <c r="AA295" s="5"/>
      <c r="AB295" s="5"/>
      <c r="AC295" s="5"/>
      <c r="AD295">
        <f t="shared" si="37"/>
        <v>3</v>
      </c>
      <c r="AE295" s="68">
        <f t="shared" si="38"/>
        <v>174</v>
      </c>
      <c r="AF295" s="63" t="s">
        <v>56</v>
      </c>
      <c r="AG295" s="162">
        <v>58</v>
      </c>
      <c r="AH295" s="5">
        <f t="shared" si="39"/>
        <v>15.3</v>
      </c>
      <c r="AI295" s="135">
        <f t="shared" si="36"/>
        <v>887.40000000000009</v>
      </c>
      <c r="AJ295" s="163"/>
    </row>
    <row r="296" spans="1:36">
      <c r="A296" s="9"/>
      <c r="B296" s="8" t="s">
        <v>322</v>
      </c>
      <c r="C296" s="8">
        <v>220</v>
      </c>
      <c r="D296" s="6">
        <v>26.1</v>
      </c>
      <c r="E296" s="5">
        <f t="shared" si="35"/>
        <v>5742</v>
      </c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04"/>
      <c r="AA296" s="5"/>
      <c r="AB296" s="5"/>
      <c r="AC296" s="5"/>
      <c r="AD296">
        <f t="shared" si="37"/>
        <v>0</v>
      </c>
      <c r="AE296" s="68">
        <f t="shared" si="38"/>
        <v>0</v>
      </c>
      <c r="AF296" s="63" t="s">
        <v>322</v>
      </c>
      <c r="AG296" s="162">
        <v>220</v>
      </c>
      <c r="AH296" s="5">
        <f t="shared" si="39"/>
        <v>26.1</v>
      </c>
      <c r="AI296" s="135">
        <f t="shared" si="36"/>
        <v>5742</v>
      </c>
      <c r="AJ296" s="163"/>
    </row>
    <row r="297" spans="1:36">
      <c r="A297" s="9"/>
      <c r="B297" s="8" t="s">
        <v>299</v>
      </c>
      <c r="C297" s="8">
        <v>240</v>
      </c>
      <c r="D297" s="6">
        <v>19.3</v>
      </c>
      <c r="E297" s="5">
        <f t="shared" si="35"/>
        <v>4632</v>
      </c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04"/>
      <c r="AA297" s="5"/>
      <c r="AB297" s="5"/>
      <c r="AC297" s="5"/>
      <c r="AD297">
        <f t="shared" si="37"/>
        <v>0</v>
      </c>
      <c r="AE297" s="68">
        <f t="shared" si="38"/>
        <v>0</v>
      </c>
      <c r="AF297" s="63" t="s">
        <v>299</v>
      </c>
      <c r="AG297" s="162">
        <v>240</v>
      </c>
      <c r="AH297" s="5">
        <f t="shared" si="39"/>
        <v>19.3</v>
      </c>
      <c r="AI297" s="135">
        <f t="shared" si="36"/>
        <v>4632</v>
      </c>
      <c r="AJ297" s="163"/>
    </row>
    <row r="298" spans="1:36">
      <c r="A298" s="9"/>
      <c r="B298" s="8" t="s">
        <v>141</v>
      </c>
      <c r="C298" s="8">
        <v>160</v>
      </c>
      <c r="D298" s="6">
        <v>41.1</v>
      </c>
      <c r="E298" s="5">
        <f t="shared" si="35"/>
        <v>6576</v>
      </c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04"/>
      <c r="AA298" s="5"/>
      <c r="AB298" s="5"/>
      <c r="AC298" s="5"/>
      <c r="AD298">
        <f t="shared" si="37"/>
        <v>0</v>
      </c>
      <c r="AE298" s="68">
        <f t="shared" si="38"/>
        <v>0</v>
      </c>
      <c r="AF298" s="63" t="s">
        <v>141</v>
      </c>
      <c r="AG298" s="162">
        <v>160</v>
      </c>
      <c r="AH298" s="5">
        <f t="shared" si="39"/>
        <v>41.1</v>
      </c>
      <c r="AI298" s="135">
        <f t="shared" si="36"/>
        <v>6576</v>
      </c>
      <c r="AJ298" s="163"/>
    </row>
    <row r="299" spans="1:36">
      <c r="A299" s="9"/>
      <c r="B299" s="8" t="s">
        <v>106</v>
      </c>
      <c r="C299" s="8">
        <v>125</v>
      </c>
      <c r="D299" s="6">
        <v>39</v>
      </c>
      <c r="E299" s="5">
        <f t="shared" si="35"/>
        <v>4875</v>
      </c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04"/>
      <c r="AA299" s="5"/>
      <c r="AB299" s="5"/>
      <c r="AC299" s="5"/>
      <c r="AD299">
        <f t="shared" si="37"/>
        <v>0</v>
      </c>
      <c r="AE299" s="68">
        <f t="shared" si="38"/>
        <v>0</v>
      </c>
      <c r="AF299" s="63" t="s">
        <v>106</v>
      </c>
      <c r="AG299" s="162">
        <v>125</v>
      </c>
      <c r="AH299" s="5">
        <f t="shared" si="39"/>
        <v>39</v>
      </c>
      <c r="AI299" s="135">
        <f t="shared" si="36"/>
        <v>4875</v>
      </c>
      <c r="AJ299" s="163"/>
    </row>
    <row r="300" spans="1:36">
      <c r="A300" s="9"/>
      <c r="B300" s="8" t="s">
        <v>14</v>
      </c>
      <c r="C300" s="8">
        <v>100</v>
      </c>
      <c r="D300" s="6">
        <v>14</v>
      </c>
      <c r="E300" s="5">
        <f t="shared" si="35"/>
        <v>1400</v>
      </c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>
        <v>1</v>
      </c>
      <c r="S300" s="5"/>
      <c r="T300" s="5">
        <v>1</v>
      </c>
      <c r="U300" s="5">
        <v>1</v>
      </c>
      <c r="V300" s="5"/>
      <c r="W300" s="5"/>
      <c r="X300" s="5"/>
      <c r="Y300" s="5"/>
      <c r="Z300" s="104"/>
      <c r="AA300" s="5"/>
      <c r="AB300" s="5"/>
      <c r="AC300" s="5"/>
      <c r="AD300">
        <f t="shared" si="37"/>
        <v>3</v>
      </c>
      <c r="AE300" s="68">
        <f t="shared" si="38"/>
        <v>300</v>
      </c>
      <c r="AF300" s="63" t="s">
        <v>14</v>
      </c>
      <c r="AG300" s="162">
        <v>100</v>
      </c>
      <c r="AH300" s="5">
        <f t="shared" si="39"/>
        <v>11</v>
      </c>
      <c r="AI300" s="135">
        <f t="shared" si="36"/>
        <v>1100</v>
      </c>
      <c r="AJ300" s="163"/>
    </row>
    <row r="301" spans="1:36">
      <c r="A301" s="9"/>
      <c r="B301" s="8" t="s">
        <v>172</v>
      </c>
      <c r="C301" s="8">
        <v>165</v>
      </c>
      <c r="D301" s="6">
        <v>12</v>
      </c>
      <c r="E301" s="5">
        <f t="shared" si="35"/>
        <v>1980</v>
      </c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>
        <v>5</v>
      </c>
      <c r="R301" s="5"/>
      <c r="S301" s="5"/>
      <c r="T301" s="5"/>
      <c r="U301" s="5"/>
      <c r="V301" s="5"/>
      <c r="W301" s="5"/>
      <c r="X301" s="5"/>
      <c r="Y301" s="5"/>
      <c r="Z301" s="104"/>
      <c r="AA301" s="5"/>
      <c r="AB301" s="5"/>
      <c r="AC301" s="5"/>
      <c r="AD301">
        <f t="shared" si="37"/>
        <v>5</v>
      </c>
      <c r="AE301" s="68">
        <f t="shared" si="38"/>
        <v>825</v>
      </c>
      <c r="AF301" s="63" t="s">
        <v>172</v>
      </c>
      <c r="AG301" s="162">
        <v>165</v>
      </c>
      <c r="AH301" s="5">
        <f t="shared" si="39"/>
        <v>7</v>
      </c>
      <c r="AI301" s="135">
        <f t="shared" si="36"/>
        <v>1155</v>
      </c>
      <c r="AJ301" s="163"/>
    </row>
    <row r="302" spans="1:36">
      <c r="A302" s="9"/>
      <c r="B302" s="8" t="s">
        <v>351</v>
      </c>
      <c r="C302" s="8">
        <v>53</v>
      </c>
      <c r="D302" s="6">
        <v>4</v>
      </c>
      <c r="E302" s="5">
        <f t="shared" si="35"/>
        <v>212</v>
      </c>
      <c r="F302" s="5"/>
      <c r="G302" s="5"/>
      <c r="H302" s="5"/>
      <c r="I302" s="5"/>
      <c r="J302" s="5"/>
      <c r="K302" s="5"/>
      <c r="L302" s="5"/>
      <c r="M302" s="5"/>
      <c r="N302" s="5"/>
      <c r="O302" s="5">
        <v>4</v>
      </c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04"/>
      <c r="AA302" s="5"/>
      <c r="AB302" s="5"/>
      <c r="AC302" s="5"/>
      <c r="AD302">
        <f t="shared" si="37"/>
        <v>4</v>
      </c>
      <c r="AE302" s="68">
        <f t="shared" si="38"/>
        <v>212</v>
      </c>
      <c r="AF302" s="63" t="s">
        <v>351</v>
      </c>
      <c r="AG302" s="162">
        <v>53</v>
      </c>
      <c r="AH302" s="5">
        <f t="shared" si="39"/>
        <v>0</v>
      </c>
      <c r="AI302" s="135">
        <f t="shared" si="36"/>
        <v>0</v>
      </c>
      <c r="AJ302" s="163"/>
    </row>
    <row r="303" spans="1:36">
      <c r="A303" s="9"/>
      <c r="B303" s="8" t="s">
        <v>49</v>
      </c>
      <c r="C303" s="8">
        <v>387</v>
      </c>
      <c r="D303" s="6">
        <v>5</v>
      </c>
      <c r="E303" s="5">
        <f t="shared" si="35"/>
        <v>1935</v>
      </c>
      <c r="F303" s="5"/>
      <c r="G303" s="5"/>
      <c r="H303" s="5"/>
      <c r="I303" s="5"/>
      <c r="J303" s="5"/>
      <c r="K303" s="5"/>
      <c r="L303" s="5"/>
      <c r="M303" s="5">
        <v>1</v>
      </c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>
        <v>1</v>
      </c>
      <c r="Z303" s="104"/>
      <c r="AA303" s="5"/>
      <c r="AB303" s="5"/>
      <c r="AC303" s="5"/>
      <c r="AD303">
        <f t="shared" si="37"/>
        <v>2</v>
      </c>
      <c r="AE303" s="68">
        <f t="shared" si="38"/>
        <v>774</v>
      </c>
      <c r="AF303" s="63" t="s">
        <v>49</v>
      </c>
      <c r="AG303" s="162">
        <v>387</v>
      </c>
      <c r="AH303" s="5">
        <f t="shared" si="39"/>
        <v>3</v>
      </c>
      <c r="AI303" s="135">
        <f t="shared" si="36"/>
        <v>1161</v>
      </c>
      <c r="AJ303" s="163"/>
    </row>
    <row r="304" spans="1:36">
      <c r="A304" s="9"/>
      <c r="B304" s="8" t="s">
        <v>213</v>
      </c>
      <c r="C304" s="8">
        <v>266</v>
      </c>
      <c r="D304" s="6">
        <v>70</v>
      </c>
      <c r="E304" s="5">
        <f t="shared" si="35"/>
        <v>18620</v>
      </c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04"/>
      <c r="AA304" s="5"/>
      <c r="AB304" s="5"/>
      <c r="AC304" s="5"/>
      <c r="AD304">
        <f t="shared" si="37"/>
        <v>0</v>
      </c>
      <c r="AE304" s="68">
        <f t="shared" si="38"/>
        <v>0</v>
      </c>
      <c r="AF304" s="63" t="s">
        <v>213</v>
      </c>
      <c r="AG304" s="162">
        <v>266</v>
      </c>
      <c r="AH304" s="5">
        <f t="shared" si="39"/>
        <v>70</v>
      </c>
      <c r="AI304" s="135">
        <f t="shared" si="36"/>
        <v>18620</v>
      </c>
      <c r="AJ304" s="163"/>
    </row>
    <row r="305" spans="1:36">
      <c r="A305" s="9"/>
      <c r="B305" s="8" t="s">
        <v>299</v>
      </c>
      <c r="C305" s="8">
        <v>240</v>
      </c>
      <c r="D305" s="6">
        <v>25</v>
      </c>
      <c r="E305" s="5">
        <f t="shared" si="35"/>
        <v>6000</v>
      </c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04"/>
      <c r="AA305" s="5"/>
      <c r="AB305" s="5"/>
      <c r="AC305" s="5"/>
      <c r="AD305">
        <f t="shared" si="37"/>
        <v>0</v>
      </c>
      <c r="AE305" s="68">
        <f t="shared" si="38"/>
        <v>0</v>
      </c>
      <c r="AF305" s="63" t="s">
        <v>299</v>
      </c>
      <c r="AG305" s="162">
        <v>240</v>
      </c>
      <c r="AH305" s="5">
        <f t="shared" si="39"/>
        <v>25</v>
      </c>
      <c r="AI305" s="135">
        <f t="shared" si="36"/>
        <v>6000</v>
      </c>
      <c r="AJ305" s="163"/>
    </row>
    <row r="306" spans="1:36">
      <c r="A306" s="9"/>
      <c r="B306" s="8" t="s">
        <v>293</v>
      </c>
      <c r="C306" s="8">
        <v>294</v>
      </c>
      <c r="D306" s="6">
        <v>105.8</v>
      </c>
      <c r="E306" s="5">
        <f t="shared" si="35"/>
        <v>31105.200000000001</v>
      </c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04"/>
      <c r="AA306" s="5"/>
      <c r="AB306" s="5"/>
      <c r="AC306" s="5"/>
      <c r="AD306">
        <f t="shared" si="37"/>
        <v>0</v>
      </c>
      <c r="AE306" s="68">
        <f t="shared" si="38"/>
        <v>0</v>
      </c>
      <c r="AF306" s="63" t="s">
        <v>293</v>
      </c>
      <c r="AG306" s="162">
        <v>294</v>
      </c>
      <c r="AH306" s="5">
        <f t="shared" si="39"/>
        <v>105.8</v>
      </c>
      <c r="AI306" s="135">
        <f t="shared" si="36"/>
        <v>31105.200000000001</v>
      </c>
      <c r="AJ306" s="163"/>
    </row>
    <row r="307" spans="1:36">
      <c r="A307" s="9"/>
      <c r="B307" s="8" t="s">
        <v>323</v>
      </c>
      <c r="C307" s="8">
        <v>240</v>
      </c>
      <c r="D307" s="6">
        <v>22.1</v>
      </c>
      <c r="E307" s="5">
        <f t="shared" si="35"/>
        <v>5304</v>
      </c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04"/>
      <c r="AA307" s="5"/>
      <c r="AB307" s="5"/>
      <c r="AC307" s="5"/>
      <c r="AD307">
        <f t="shared" si="37"/>
        <v>0</v>
      </c>
      <c r="AE307" s="68">
        <f t="shared" si="38"/>
        <v>0</v>
      </c>
      <c r="AF307" s="63" t="s">
        <v>323</v>
      </c>
      <c r="AG307" s="162">
        <v>240</v>
      </c>
      <c r="AH307" s="5">
        <f t="shared" si="39"/>
        <v>22.1</v>
      </c>
      <c r="AI307" s="135">
        <f t="shared" si="36"/>
        <v>5304</v>
      </c>
      <c r="AJ307" s="163"/>
    </row>
    <row r="308" spans="1:36">
      <c r="A308" s="9"/>
      <c r="B308" s="8" t="s">
        <v>29</v>
      </c>
      <c r="C308" s="8">
        <v>95</v>
      </c>
      <c r="D308" s="6">
        <v>50</v>
      </c>
      <c r="E308" s="5">
        <f t="shared" si="35"/>
        <v>4750</v>
      </c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>
        <v>2.7</v>
      </c>
      <c r="R308" s="5">
        <v>6.3</v>
      </c>
      <c r="S308" s="5"/>
      <c r="T308" s="5"/>
      <c r="U308" s="5"/>
      <c r="V308" s="5"/>
      <c r="W308" s="5"/>
      <c r="X308" s="5">
        <v>8</v>
      </c>
      <c r="Y308" s="5"/>
      <c r="Z308" s="104"/>
      <c r="AA308" s="5"/>
      <c r="AB308" s="5"/>
      <c r="AC308" s="5"/>
      <c r="AD308">
        <f t="shared" si="37"/>
        <v>17</v>
      </c>
      <c r="AE308" s="68">
        <f t="shared" si="38"/>
        <v>1615</v>
      </c>
      <c r="AF308" s="63" t="s">
        <v>29</v>
      </c>
      <c r="AG308" s="162">
        <v>95</v>
      </c>
      <c r="AH308" s="5">
        <f t="shared" si="39"/>
        <v>33</v>
      </c>
      <c r="AI308" s="135">
        <f t="shared" si="36"/>
        <v>3135</v>
      </c>
      <c r="AJ308" s="163"/>
    </row>
    <row r="309" spans="1:36">
      <c r="A309" s="9"/>
      <c r="B309" s="8" t="s">
        <v>113</v>
      </c>
      <c r="C309" s="8">
        <v>160</v>
      </c>
      <c r="D309" s="6">
        <v>15</v>
      </c>
      <c r="E309" s="5">
        <f t="shared" si="35"/>
        <v>2400</v>
      </c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>
        <v>2.7</v>
      </c>
      <c r="R309" s="5"/>
      <c r="S309" s="5"/>
      <c r="T309" s="4">
        <v>3.9</v>
      </c>
      <c r="U309" s="5"/>
      <c r="V309" s="5"/>
      <c r="W309" s="5"/>
      <c r="X309" s="5"/>
      <c r="Y309" s="5"/>
      <c r="Z309" s="104"/>
      <c r="AA309" s="5"/>
      <c r="AB309" s="5"/>
      <c r="AC309" s="5"/>
      <c r="AD309">
        <f t="shared" si="37"/>
        <v>6.6</v>
      </c>
      <c r="AE309" s="68">
        <f t="shared" si="38"/>
        <v>1056</v>
      </c>
      <c r="AF309" s="63" t="s">
        <v>113</v>
      </c>
      <c r="AG309" s="162">
        <v>160</v>
      </c>
      <c r="AH309" s="5">
        <f t="shared" si="39"/>
        <v>8.4</v>
      </c>
      <c r="AI309" s="135">
        <f t="shared" si="36"/>
        <v>1344</v>
      </c>
      <c r="AJ309" s="163"/>
    </row>
    <row r="310" spans="1:36">
      <c r="A310" s="9"/>
      <c r="B310" s="8" t="s">
        <v>124</v>
      </c>
      <c r="C310" s="8">
        <v>65</v>
      </c>
      <c r="D310" s="6">
        <v>44</v>
      </c>
      <c r="E310" s="5">
        <f t="shared" si="35"/>
        <v>2860</v>
      </c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04"/>
      <c r="AA310" s="5"/>
      <c r="AB310" s="5"/>
      <c r="AC310" s="5"/>
      <c r="AD310">
        <f t="shared" si="37"/>
        <v>0</v>
      </c>
      <c r="AE310" s="68">
        <f t="shared" si="38"/>
        <v>0</v>
      </c>
      <c r="AF310" s="63" t="s">
        <v>124</v>
      </c>
      <c r="AG310" s="162">
        <v>65</v>
      </c>
      <c r="AH310" s="5">
        <f t="shared" si="39"/>
        <v>44</v>
      </c>
      <c r="AI310" s="135">
        <f t="shared" si="36"/>
        <v>2860</v>
      </c>
      <c r="AJ310" s="163"/>
    </row>
    <row r="311" spans="1:36">
      <c r="A311" s="9"/>
      <c r="B311" s="8" t="s">
        <v>352</v>
      </c>
      <c r="C311" s="8">
        <v>500</v>
      </c>
      <c r="D311" s="6">
        <v>27</v>
      </c>
      <c r="E311" s="5">
        <f t="shared" si="35"/>
        <v>13500</v>
      </c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04"/>
      <c r="AA311" s="5"/>
      <c r="AB311" s="5"/>
      <c r="AC311" s="5"/>
      <c r="AD311">
        <f t="shared" si="37"/>
        <v>0</v>
      </c>
      <c r="AE311" s="68">
        <f t="shared" si="38"/>
        <v>0</v>
      </c>
      <c r="AF311" s="63" t="s">
        <v>352</v>
      </c>
      <c r="AG311" s="162">
        <v>500</v>
      </c>
      <c r="AH311" s="5">
        <f t="shared" si="39"/>
        <v>27</v>
      </c>
      <c r="AI311" s="135">
        <f t="shared" si="36"/>
        <v>13500</v>
      </c>
      <c r="AJ311" s="163"/>
    </row>
    <row r="312" spans="1:36">
      <c r="A312" s="9"/>
      <c r="B312" s="8" t="s">
        <v>353</v>
      </c>
      <c r="C312" s="8">
        <v>500</v>
      </c>
      <c r="D312" s="6">
        <v>20</v>
      </c>
      <c r="E312" s="5">
        <f t="shared" si="35"/>
        <v>10000</v>
      </c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04"/>
      <c r="AA312" s="5"/>
      <c r="AB312" s="5"/>
      <c r="AC312" s="5"/>
      <c r="AD312">
        <f t="shared" si="37"/>
        <v>0</v>
      </c>
      <c r="AE312" s="68">
        <f t="shared" si="38"/>
        <v>0</v>
      </c>
      <c r="AF312" s="63" t="s">
        <v>353</v>
      </c>
      <c r="AG312" s="162">
        <v>500</v>
      </c>
      <c r="AH312" s="5">
        <f t="shared" si="39"/>
        <v>20</v>
      </c>
      <c r="AI312" s="135">
        <f t="shared" si="36"/>
        <v>10000</v>
      </c>
      <c r="AJ312" s="163"/>
    </row>
    <row r="313" spans="1:36">
      <c r="A313" s="9"/>
      <c r="B313" s="8" t="s">
        <v>354</v>
      </c>
      <c r="C313" s="8">
        <v>510</v>
      </c>
      <c r="D313" s="6">
        <v>35</v>
      </c>
      <c r="E313" s="5">
        <f t="shared" si="35"/>
        <v>17850</v>
      </c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04"/>
      <c r="AA313" s="5"/>
      <c r="AB313" s="5"/>
      <c r="AC313" s="5"/>
      <c r="AD313">
        <f t="shared" si="37"/>
        <v>0</v>
      </c>
      <c r="AE313" s="68">
        <f t="shared" si="38"/>
        <v>0</v>
      </c>
      <c r="AF313" s="63" t="s">
        <v>354</v>
      </c>
      <c r="AG313" s="162">
        <v>510</v>
      </c>
      <c r="AH313" s="5">
        <f t="shared" si="39"/>
        <v>35</v>
      </c>
      <c r="AI313" s="135">
        <f t="shared" si="36"/>
        <v>17850</v>
      </c>
      <c r="AJ313" s="163"/>
    </row>
    <row r="314" spans="1:36">
      <c r="A314" s="9"/>
      <c r="B314" s="8" t="s">
        <v>355</v>
      </c>
      <c r="C314" s="8">
        <v>25</v>
      </c>
      <c r="D314" s="6">
        <v>214</v>
      </c>
      <c r="E314" s="5">
        <f t="shared" si="35"/>
        <v>5350</v>
      </c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04"/>
      <c r="AA314" s="5"/>
      <c r="AB314" s="5"/>
      <c r="AC314" s="5"/>
      <c r="AD314">
        <f t="shared" si="37"/>
        <v>0</v>
      </c>
      <c r="AE314" s="68">
        <f t="shared" si="38"/>
        <v>0</v>
      </c>
      <c r="AF314" s="63" t="s">
        <v>355</v>
      </c>
      <c r="AG314" s="162">
        <v>25</v>
      </c>
      <c r="AH314" s="5">
        <f t="shared" si="39"/>
        <v>214</v>
      </c>
      <c r="AI314" s="135">
        <f t="shared" si="36"/>
        <v>5350</v>
      </c>
      <c r="AJ314" s="163"/>
    </row>
    <row r="315" spans="1:36">
      <c r="A315" s="9"/>
      <c r="B315" s="8" t="s">
        <v>356</v>
      </c>
      <c r="C315" s="8">
        <v>30</v>
      </c>
      <c r="D315" s="6">
        <v>224</v>
      </c>
      <c r="E315" s="5">
        <f t="shared" si="35"/>
        <v>6720</v>
      </c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04"/>
      <c r="AA315" s="5"/>
      <c r="AB315" s="5"/>
      <c r="AC315" s="5"/>
      <c r="AD315">
        <f t="shared" si="37"/>
        <v>0</v>
      </c>
      <c r="AE315" s="68">
        <f t="shared" si="38"/>
        <v>0</v>
      </c>
      <c r="AF315" s="63" t="s">
        <v>356</v>
      </c>
      <c r="AG315" s="162">
        <v>30</v>
      </c>
      <c r="AH315" s="5">
        <f t="shared" si="39"/>
        <v>224</v>
      </c>
      <c r="AI315" s="135">
        <f t="shared" si="36"/>
        <v>6720</v>
      </c>
      <c r="AJ315" s="163"/>
    </row>
    <row r="316" spans="1:36">
      <c r="A316" s="9"/>
      <c r="B316" s="8" t="s">
        <v>122</v>
      </c>
      <c r="C316" s="8">
        <v>30</v>
      </c>
      <c r="D316" s="6">
        <v>214</v>
      </c>
      <c r="E316" s="5">
        <f t="shared" si="35"/>
        <v>6420</v>
      </c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04"/>
      <c r="AA316" s="5"/>
      <c r="AB316" s="5"/>
      <c r="AC316" s="5"/>
      <c r="AD316">
        <f t="shared" si="37"/>
        <v>0</v>
      </c>
      <c r="AE316" s="68">
        <f t="shared" si="38"/>
        <v>0</v>
      </c>
      <c r="AF316" s="63" t="s">
        <v>122</v>
      </c>
      <c r="AG316" s="162">
        <v>30</v>
      </c>
      <c r="AH316" s="5">
        <f t="shared" si="39"/>
        <v>214</v>
      </c>
      <c r="AI316" s="135">
        <f t="shared" si="36"/>
        <v>6420</v>
      </c>
      <c r="AJ316" s="163"/>
    </row>
    <row r="317" spans="1:36">
      <c r="A317" s="9"/>
      <c r="B317" s="8" t="s">
        <v>15</v>
      </c>
      <c r="C317" s="8">
        <v>66</v>
      </c>
      <c r="D317" s="6">
        <v>5.3</v>
      </c>
      <c r="E317" s="5">
        <f t="shared" si="35"/>
        <v>349.8</v>
      </c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>
        <v>1.1000000000000001</v>
      </c>
      <c r="T317" s="5"/>
      <c r="U317" s="5"/>
      <c r="V317" s="5"/>
      <c r="W317" s="5"/>
      <c r="X317" s="5"/>
      <c r="Y317" s="5"/>
      <c r="Z317" s="104"/>
      <c r="AA317" s="5"/>
      <c r="AB317" s="5"/>
      <c r="AC317" s="5"/>
      <c r="AD317">
        <f t="shared" si="37"/>
        <v>1.1000000000000001</v>
      </c>
      <c r="AE317" s="68">
        <f t="shared" si="38"/>
        <v>72.600000000000009</v>
      </c>
      <c r="AF317" s="63" t="s">
        <v>15</v>
      </c>
      <c r="AG317" s="162">
        <v>66</v>
      </c>
      <c r="AH317" s="5">
        <f t="shared" si="39"/>
        <v>4.1999999999999993</v>
      </c>
      <c r="AI317" s="135">
        <f t="shared" si="36"/>
        <v>277.19999999999993</v>
      </c>
      <c r="AJ317" s="163"/>
    </row>
    <row r="318" spans="1:36">
      <c r="A318" s="9"/>
      <c r="B318" s="8" t="s">
        <v>133</v>
      </c>
      <c r="C318" s="8">
        <v>228</v>
      </c>
      <c r="D318" s="6">
        <v>11</v>
      </c>
      <c r="E318" s="5">
        <f t="shared" si="35"/>
        <v>2508</v>
      </c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04"/>
      <c r="AA318" s="5"/>
      <c r="AB318" s="5"/>
      <c r="AC318" s="5"/>
      <c r="AD318">
        <f t="shared" si="37"/>
        <v>0</v>
      </c>
      <c r="AE318" s="68">
        <f t="shared" si="38"/>
        <v>0</v>
      </c>
      <c r="AF318" s="63" t="s">
        <v>133</v>
      </c>
      <c r="AG318" s="162">
        <v>228</v>
      </c>
      <c r="AH318" s="5">
        <f t="shared" si="39"/>
        <v>11</v>
      </c>
      <c r="AI318" s="135">
        <f t="shared" si="36"/>
        <v>2508</v>
      </c>
      <c r="AJ318" s="163"/>
    </row>
    <row r="319" spans="1:36">
      <c r="A319" s="9"/>
      <c r="B319" s="8" t="s">
        <v>59</v>
      </c>
      <c r="C319" s="8">
        <v>230</v>
      </c>
      <c r="D319" s="6">
        <v>10.199999999999999</v>
      </c>
      <c r="E319" s="5">
        <f t="shared" si="35"/>
        <v>2346</v>
      </c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>
        <v>5.2</v>
      </c>
      <c r="S319" s="5"/>
      <c r="T319" s="5"/>
      <c r="U319" s="5"/>
      <c r="V319" s="5"/>
      <c r="W319" s="5"/>
      <c r="X319" s="5"/>
      <c r="Y319" s="5"/>
      <c r="Z319" s="104"/>
      <c r="AA319" s="5"/>
      <c r="AB319" s="5"/>
      <c r="AC319" s="5"/>
      <c r="AD319">
        <f t="shared" si="37"/>
        <v>5.2</v>
      </c>
      <c r="AE319" s="68">
        <f t="shared" si="38"/>
        <v>1196</v>
      </c>
      <c r="AF319" s="63" t="s">
        <v>59</v>
      </c>
      <c r="AG319" s="162">
        <v>230</v>
      </c>
      <c r="AH319" s="5">
        <f t="shared" si="39"/>
        <v>4.9999999999999991</v>
      </c>
      <c r="AI319" s="135">
        <f t="shared" si="36"/>
        <v>1149.9999999999998</v>
      </c>
      <c r="AJ319" s="163"/>
    </row>
    <row r="320" spans="1:36">
      <c r="A320" s="9"/>
      <c r="B320" s="8" t="s">
        <v>96</v>
      </c>
      <c r="C320" s="8">
        <v>24.5</v>
      </c>
      <c r="D320" s="6">
        <v>150</v>
      </c>
      <c r="E320" s="5">
        <f t="shared" si="35"/>
        <v>3675</v>
      </c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104"/>
      <c r="AA320" s="5"/>
      <c r="AB320" s="5"/>
      <c r="AC320" s="5"/>
      <c r="AD320">
        <f t="shared" si="37"/>
        <v>0</v>
      </c>
      <c r="AE320" s="68">
        <f t="shared" si="38"/>
        <v>0</v>
      </c>
      <c r="AF320" s="63" t="s">
        <v>96</v>
      </c>
      <c r="AG320" s="162">
        <v>24.5</v>
      </c>
      <c r="AH320" s="5">
        <f t="shared" si="39"/>
        <v>150</v>
      </c>
      <c r="AI320" s="135">
        <f t="shared" si="36"/>
        <v>3675</v>
      </c>
      <c r="AJ320" s="163"/>
    </row>
    <row r="321" spans="1:36">
      <c r="A321" s="9"/>
      <c r="B321" s="8" t="s">
        <v>141</v>
      </c>
      <c r="C321" s="8">
        <v>155</v>
      </c>
      <c r="D321" s="6">
        <v>41.1</v>
      </c>
      <c r="E321" s="5">
        <f t="shared" si="35"/>
        <v>6370.5</v>
      </c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104"/>
      <c r="AA321" s="5"/>
      <c r="AB321" s="5"/>
      <c r="AC321" s="5"/>
      <c r="AD321">
        <f t="shared" si="37"/>
        <v>0</v>
      </c>
      <c r="AE321" s="68">
        <f t="shared" si="38"/>
        <v>0</v>
      </c>
      <c r="AF321" s="63" t="s">
        <v>141</v>
      </c>
      <c r="AG321" s="162">
        <v>155</v>
      </c>
      <c r="AH321" s="5">
        <f t="shared" si="39"/>
        <v>41.1</v>
      </c>
      <c r="AI321" s="135">
        <f t="shared" si="36"/>
        <v>6370.5</v>
      </c>
      <c r="AJ321" s="163"/>
    </row>
    <row r="322" spans="1:36">
      <c r="A322" s="9"/>
      <c r="B322" s="8" t="s">
        <v>322</v>
      </c>
      <c r="C322" s="8">
        <v>210</v>
      </c>
      <c r="D322" s="6">
        <v>26.7</v>
      </c>
      <c r="E322" s="5">
        <f t="shared" si="35"/>
        <v>5607</v>
      </c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104"/>
      <c r="AA322" s="5"/>
      <c r="AB322" s="5"/>
      <c r="AC322" s="5"/>
      <c r="AD322">
        <f t="shared" si="37"/>
        <v>0</v>
      </c>
      <c r="AE322" s="68">
        <f t="shared" si="38"/>
        <v>0</v>
      </c>
      <c r="AF322" s="63" t="s">
        <v>322</v>
      </c>
      <c r="AG322" s="162">
        <v>210</v>
      </c>
      <c r="AH322" s="5">
        <f t="shared" si="39"/>
        <v>26.7</v>
      </c>
      <c r="AI322" s="135">
        <f t="shared" si="36"/>
        <v>5607</v>
      </c>
      <c r="AJ322" s="163"/>
    </row>
    <row r="323" spans="1:36">
      <c r="A323" s="9"/>
      <c r="B323" s="8" t="s">
        <v>61</v>
      </c>
      <c r="C323" s="8">
        <v>175</v>
      </c>
      <c r="D323" s="6">
        <v>71.3</v>
      </c>
      <c r="E323" s="5">
        <f t="shared" si="35"/>
        <v>12477.5</v>
      </c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>
        <v>16.28</v>
      </c>
      <c r="U323" s="5"/>
      <c r="V323" s="5"/>
      <c r="W323" s="5"/>
      <c r="X323" s="5"/>
      <c r="Y323" s="5"/>
      <c r="Z323" s="104"/>
      <c r="AA323" s="5"/>
      <c r="AB323" s="5"/>
      <c r="AC323" s="5"/>
      <c r="AD323">
        <f t="shared" si="37"/>
        <v>16.28</v>
      </c>
      <c r="AE323" s="68">
        <f t="shared" si="38"/>
        <v>2849</v>
      </c>
      <c r="AF323" s="63" t="s">
        <v>61</v>
      </c>
      <c r="AG323" s="162">
        <v>175</v>
      </c>
      <c r="AH323" s="5">
        <f t="shared" si="39"/>
        <v>55.019999999999996</v>
      </c>
      <c r="AI323" s="135">
        <f t="shared" si="36"/>
        <v>9628.5</v>
      </c>
      <c r="AJ323" s="163"/>
    </row>
    <row r="324" spans="1:36">
      <c r="A324" s="9"/>
      <c r="B324" s="8" t="s">
        <v>106</v>
      </c>
      <c r="C324" s="8">
        <v>128</v>
      </c>
      <c r="D324" s="6">
        <v>46</v>
      </c>
      <c r="E324" s="5">
        <f t="shared" si="35"/>
        <v>5888</v>
      </c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104"/>
      <c r="AA324" s="5"/>
      <c r="AB324" s="5"/>
      <c r="AC324" s="5"/>
      <c r="AD324">
        <f t="shared" ref="AD324:AD355" si="40">SUM(F324:AC324)</f>
        <v>0</v>
      </c>
      <c r="AE324" s="68">
        <f t="shared" ref="AE324:AE355" si="41">AD324*C324</f>
        <v>0</v>
      </c>
      <c r="AF324" s="63" t="s">
        <v>106</v>
      </c>
      <c r="AG324" s="162">
        <v>128</v>
      </c>
      <c r="AH324" s="5">
        <f t="shared" ref="AH324:AH355" si="42">D324-AD324</f>
        <v>46</v>
      </c>
      <c r="AI324" s="135">
        <f t="shared" si="36"/>
        <v>5888</v>
      </c>
      <c r="AJ324" s="163"/>
    </row>
    <row r="325" spans="1:36">
      <c r="A325" s="9"/>
      <c r="B325" s="8" t="s">
        <v>351</v>
      </c>
      <c r="C325" s="8">
        <v>43.5</v>
      </c>
      <c r="D325" s="6">
        <v>15</v>
      </c>
      <c r="E325" s="5">
        <f t="shared" ref="E325:E381" si="43">D325*C325</f>
        <v>652.5</v>
      </c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104"/>
      <c r="AA325" s="5"/>
      <c r="AB325" s="5"/>
      <c r="AC325" s="5"/>
      <c r="AD325">
        <f t="shared" si="40"/>
        <v>0</v>
      </c>
      <c r="AE325" s="68">
        <f t="shared" si="41"/>
        <v>0</v>
      </c>
      <c r="AF325" s="63" t="s">
        <v>351</v>
      </c>
      <c r="AG325" s="162">
        <v>43.5</v>
      </c>
      <c r="AH325" s="5">
        <f t="shared" si="42"/>
        <v>15</v>
      </c>
      <c r="AI325" s="135">
        <f t="shared" ref="AI325:AI381" si="44">AH325*AG325</f>
        <v>652.5</v>
      </c>
      <c r="AJ325" s="163"/>
    </row>
    <row r="326" spans="1:36">
      <c r="A326" s="9"/>
      <c r="B326" s="8" t="s">
        <v>54</v>
      </c>
      <c r="C326" s="8">
        <v>22.5</v>
      </c>
      <c r="D326" s="6">
        <v>136</v>
      </c>
      <c r="E326" s="5">
        <f t="shared" si="43"/>
        <v>3060</v>
      </c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104"/>
      <c r="AA326" s="5"/>
      <c r="AB326" s="5"/>
      <c r="AC326" s="5"/>
      <c r="AD326">
        <f t="shared" si="40"/>
        <v>0</v>
      </c>
      <c r="AE326" s="68">
        <f t="shared" si="41"/>
        <v>0</v>
      </c>
      <c r="AF326" s="63" t="s">
        <v>54</v>
      </c>
      <c r="AG326" s="162">
        <v>22.5</v>
      </c>
      <c r="AH326" s="5">
        <f t="shared" si="42"/>
        <v>136</v>
      </c>
      <c r="AI326" s="135">
        <f t="shared" si="44"/>
        <v>3060</v>
      </c>
      <c r="AJ326" s="163"/>
    </row>
    <row r="327" spans="1:36">
      <c r="A327" s="9"/>
      <c r="B327" s="8" t="s">
        <v>10</v>
      </c>
      <c r="C327" s="8">
        <v>78.5</v>
      </c>
      <c r="D327" s="6">
        <v>12</v>
      </c>
      <c r="E327" s="5">
        <f t="shared" si="43"/>
        <v>942</v>
      </c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>
        <v>1</v>
      </c>
      <c r="S327" s="5"/>
      <c r="T327" s="5"/>
      <c r="U327" s="5">
        <v>1</v>
      </c>
      <c r="V327" s="5">
        <v>1</v>
      </c>
      <c r="W327" s="5"/>
      <c r="X327" s="5"/>
      <c r="Y327" s="5"/>
      <c r="Z327" s="4">
        <v>0</v>
      </c>
      <c r="AA327" s="5"/>
      <c r="AB327" s="5"/>
      <c r="AC327" s="5"/>
      <c r="AD327">
        <f t="shared" si="40"/>
        <v>3</v>
      </c>
      <c r="AE327" s="68">
        <f t="shared" si="41"/>
        <v>235.5</v>
      </c>
      <c r="AF327" s="63" t="s">
        <v>10</v>
      </c>
      <c r="AG327" s="162">
        <v>78.5</v>
      </c>
      <c r="AH327" s="5">
        <f t="shared" si="42"/>
        <v>9</v>
      </c>
      <c r="AI327" s="135">
        <f t="shared" si="44"/>
        <v>706.5</v>
      </c>
      <c r="AJ327" s="163"/>
    </row>
    <row r="328" spans="1:36">
      <c r="A328" s="9"/>
      <c r="B328" s="8" t="s">
        <v>357</v>
      </c>
      <c r="C328" s="8">
        <v>134.5</v>
      </c>
      <c r="D328" s="6">
        <v>27</v>
      </c>
      <c r="E328" s="5">
        <f t="shared" si="43"/>
        <v>3631.5</v>
      </c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>
        <v>2</v>
      </c>
      <c r="W328" s="5"/>
      <c r="X328" s="5"/>
      <c r="Y328" s="5">
        <v>8</v>
      </c>
      <c r="Z328" s="192"/>
      <c r="AA328" s="102"/>
      <c r="AB328" s="102"/>
      <c r="AC328" s="102"/>
      <c r="AD328">
        <f t="shared" si="40"/>
        <v>10</v>
      </c>
      <c r="AE328" s="68">
        <f t="shared" si="41"/>
        <v>1345</v>
      </c>
      <c r="AF328" s="63" t="s">
        <v>357</v>
      </c>
      <c r="AG328" s="162">
        <v>134.5</v>
      </c>
      <c r="AH328" s="5">
        <f t="shared" si="42"/>
        <v>17</v>
      </c>
      <c r="AI328" s="135">
        <f t="shared" si="44"/>
        <v>2286.5</v>
      </c>
      <c r="AJ328" s="163"/>
    </row>
    <row r="329" spans="1:36">
      <c r="A329" s="9"/>
      <c r="B329" s="8" t="s">
        <v>15</v>
      </c>
      <c r="C329" s="8">
        <v>70</v>
      </c>
      <c r="D329" s="6">
        <v>25</v>
      </c>
      <c r="E329" s="5">
        <f t="shared" si="43"/>
        <v>1750</v>
      </c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>
        <v>0.79</v>
      </c>
      <c r="T329" s="5">
        <v>3</v>
      </c>
      <c r="U329" s="5">
        <v>3</v>
      </c>
      <c r="V329" s="5">
        <v>2.2999999999999998</v>
      </c>
      <c r="W329" s="5">
        <v>0.11</v>
      </c>
      <c r="X329" s="5"/>
      <c r="Y329" s="5"/>
      <c r="Z329" s="104"/>
      <c r="AA329" s="5"/>
      <c r="AB329" s="5"/>
      <c r="AC329" s="5"/>
      <c r="AD329">
        <f t="shared" si="40"/>
        <v>9.1999999999999993</v>
      </c>
      <c r="AE329" s="68">
        <f t="shared" si="41"/>
        <v>644</v>
      </c>
      <c r="AF329" s="63" t="s">
        <v>15</v>
      </c>
      <c r="AG329" s="162">
        <v>70</v>
      </c>
      <c r="AH329" s="5">
        <f t="shared" si="42"/>
        <v>15.8</v>
      </c>
      <c r="AI329" s="135">
        <f t="shared" si="44"/>
        <v>1106</v>
      </c>
      <c r="AJ329" s="163"/>
    </row>
    <row r="330" spans="1:36">
      <c r="A330" s="9"/>
      <c r="B330" s="8" t="s">
        <v>13</v>
      </c>
      <c r="C330" s="8">
        <v>135</v>
      </c>
      <c r="D330" s="6">
        <v>15</v>
      </c>
      <c r="E330" s="5">
        <f t="shared" si="43"/>
        <v>2025</v>
      </c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>
        <v>1</v>
      </c>
      <c r="Y330" s="5"/>
      <c r="Z330" s="104">
        <v>1</v>
      </c>
      <c r="AA330" s="5">
        <v>1.5</v>
      </c>
      <c r="AB330" s="5">
        <v>1</v>
      </c>
      <c r="AC330" s="5">
        <v>1</v>
      </c>
      <c r="AD330">
        <f t="shared" si="40"/>
        <v>5.5</v>
      </c>
      <c r="AE330" s="68">
        <f t="shared" si="41"/>
        <v>742.5</v>
      </c>
      <c r="AF330" s="63" t="s">
        <v>13</v>
      </c>
      <c r="AG330" s="162">
        <v>135</v>
      </c>
      <c r="AH330" s="5">
        <f t="shared" si="42"/>
        <v>9.5</v>
      </c>
      <c r="AI330" s="135">
        <f t="shared" si="44"/>
        <v>1282.5</v>
      </c>
      <c r="AJ330" s="163"/>
    </row>
    <row r="331" spans="1:36">
      <c r="A331" s="9"/>
      <c r="B331" s="8" t="s">
        <v>358</v>
      </c>
      <c r="C331" s="8">
        <v>55.5</v>
      </c>
      <c r="D331" s="6">
        <v>10</v>
      </c>
      <c r="E331" s="5">
        <f t="shared" si="43"/>
        <v>555</v>
      </c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>
        <v>2</v>
      </c>
      <c r="V331" s="5">
        <v>1</v>
      </c>
      <c r="W331" s="5"/>
      <c r="X331" s="5"/>
      <c r="Y331" s="5"/>
      <c r="Z331" s="104"/>
      <c r="AA331" s="5"/>
      <c r="AB331" s="5"/>
      <c r="AC331" s="5"/>
      <c r="AD331">
        <f t="shared" si="40"/>
        <v>3</v>
      </c>
      <c r="AE331" s="68">
        <f t="shared" si="41"/>
        <v>166.5</v>
      </c>
      <c r="AF331" s="63" t="s">
        <v>358</v>
      </c>
      <c r="AG331" s="162">
        <v>55.5</v>
      </c>
      <c r="AH331" s="5">
        <f t="shared" si="42"/>
        <v>7</v>
      </c>
      <c r="AI331" s="135">
        <f t="shared" si="44"/>
        <v>388.5</v>
      </c>
      <c r="AJ331" s="163"/>
    </row>
    <row r="332" spans="1:36">
      <c r="A332" s="9"/>
      <c r="B332" s="8" t="s">
        <v>359</v>
      </c>
      <c r="C332" s="8">
        <v>44.8</v>
      </c>
      <c r="D332" s="6">
        <v>5</v>
      </c>
      <c r="E332" s="5">
        <f t="shared" si="43"/>
        <v>224</v>
      </c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104"/>
      <c r="AA332" s="5"/>
      <c r="AB332" s="5"/>
      <c r="AC332" s="5"/>
      <c r="AD332">
        <f t="shared" si="40"/>
        <v>0</v>
      </c>
      <c r="AE332" s="68">
        <f t="shared" si="41"/>
        <v>0</v>
      </c>
      <c r="AF332" s="63" t="s">
        <v>359</v>
      </c>
      <c r="AG332" s="162">
        <v>44.8</v>
      </c>
      <c r="AH332" s="5">
        <f t="shared" si="42"/>
        <v>5</v>
      </c>
      <c r="AI332" s="135">
        <f t="shared" si="44"/>
        <v>224</v>
      </c>
      <c r="AJ332" s="163"/>
    </row>
    <row r="333" spans="1:36">
      <c r="A333" s="9"/>
      <c r="B333" s="8" t="s">
        <v>26</v>
      </c>
      <c r="C333" s="8">
        <v>136.69999999999999</v>
      </c>
      <c r="D333" s="6">
        <v>6</v>
      </c>
      <c r="E333" s="5">
        <f t="shared" si="43"/>
        <v>820.19999999999993</v>
      </c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>
        <v>1</v>
      </c>
      <c r="S333" s="5"/>
      <c r="T333" s="5"/>
      <c r="U333" s="5"/>
      <c r="V333" s="5"/>
      <c r="W333" s="5">
        <v>1</v>
      </c>
      <c r="X333" s="5"/>
      <c r="Y333" s="5"/>
      <c r="Z333" s="104"/>
      <c r="AA333" s="5"/>
      <c r="AB333" s="5"/>
      <c r="AC333" s="5"/>
      <c r="AD333">
        <f t="shared" si="40"/>
        <v>2</v>
      </c>
      <c r="AE333" s="68">
        <f t="shared" si="41"/>
        <v>273.39999999999998</v>
      </c>
      <c r="AF333" s="63" t="s">
        <v>26</v>
      </c>
      <c r="AG333" s="162">
        <v>136.69999999999999</v>
      </c>
      <c r="AH333" s="5">
        <f t="shared" si="42"/>
        <v>4</v>
      </c>
      <c r="AI333" s="135">
        <f t="shared" si="44"/>
        <v>546.79999999999995</v>
      </c>
      <c r="AJ333" s="163"/>
    </row>
    <row r="334" spans="1:36">
      <c r="A334" s="9"/>
      <c r="B334" s="8" t="s">
        <v>31</v>
      </c>
      <c r="C334" s="8">
        <v>85</v>
      </c>
      <c r="D334" s="6">
        <v>24</v>
      </c>
      <c r="E334" s="5">
        <f t="shared" si="43"/>
        <v>2040</v>
      </c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>
        <v>3</v>
      </c>
      <c r="V334" s="5"/>
      <c r="W334" s="5"/>
      <c r="X334" s="5"/>
      <c r="Y334" s="5"/>
      <c r="Z334" s="104"/>
      <c r="AA334" s="5"/>
      <c r="AB334" s="5"/>
      <c r="AC334" s="5"/>
      <c r="AD334">
        <f t="shared" si="40"/>
        <v>3</v>
      </c>
      <c r="AE334" s="68">
        <f t="shared" si="41"/>
        <v>255</v>
      </c>
      <c r="AF334" s="63" t="s">
        <v>31</v>
      </c>
      <c r="AG334" s="162">
        <v>85</v>
      </c>
      <c r="AH334" s="5">
        <f t="shared" si="42"/>
        <v>21</v>
      </c>
      <c r="AI334" s="135">
        <f t="shared" si="44"/>
        <v>1785</v>
      </c>
      <c r="AJ334" s="163"/>
    </row>
    <row r="335" spans="1:36">
      <c r="A335" s="9"/>
      <c r="B335" s="8" t="s">
        <v>307</v>
      </c>
      <c r="C335" s="8">
        <v>340</v>
      </c>
      <c r="D335" s="6">
        <v>62</v>
      </c>
      <c r="E335" s="5">
        <f t="shared" si="43"/>
        <v>21080</v>
      </c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>
        <v>19.57</v>
      </c>
      <c r="T335" s="5"/>
      <c r="U335" s="5"/>
      <c r="V335" s="5"/>
      <c r="W335" s="5"/>
      <c r="X335" s="5"/>
      <c r="Y335" s="5"/>
      <c r="Z335" s="104"/>
      <c r="AA335" s="5"/>
      <c r="AB335" s="5"/>
      <c r="AC335" s="5"/>
      <c r="AD335">
        <f t="shared" si="40"/>
        <v>19.57</v>
      </c>
      <c r="AE335" s="68">
        <f t="shared" si="41"/>
        <v>6653.8</v>
      </c>
      <c r="AF335" s="63" t="s">
        <v>307</v>
      </c>
      <c r="AG335" s="162">
        <v>340</v>
      </c>
      <c r="AH335" s="5">
        <f t="shared" si="42"/>
        <v>42.43</v>
      </c>
      <c r="AI335" s="135">
        <f t="shared" si="44"/>
        <v>14426.2</v>
      </c>
      <c r="AJ335" s="163"/>
    </row>
    <row r="336" spans="1:36">
      <c r="A336" s="9"/>
      <c r="B336" s="8" t="s">
        <v>135</v>
      </c>
      <c r="C336" s="8">
        <v>310</v>
      </c>
      <c r="D336" s="6">
        <v>45</v>
      </c>
      <c r="E336" s="5">
        <f t="shared" si="43"/>
        <v>13950</v>
      </c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>
        <v>16.2</v>
      </c>
      <c r="V336" s="5"/>
      <c r="W336" s="5"/>
      <c r="X336" s="5"/>
      <c r="Y336" s="5"/>
      <c r="Z336" s="104"/>
      <c r="AA336" s="5"/>
      <c r="AB336" s="5"/>
      <c r="AC336" s="5"/>
      <c r="AD336">
        <f t="shared" si="40"/>
        <v>16.2</v>
      </c>
      <c r="AE336" s="68">
        <f t="shared" si="41"/>
        <v>5022</v>
      </c>
      <c r="AF336" s="63" t="s">
        <v>135</v>
      </c>
      <c r="AG336" s="162">
        <v>310</v>
      </c>
      <c r="AH336" s="5">
        <f t="shared" si="42"/>
        <v>28.8</v>
      </c>
      <c r="AI336" s="135">
        <f t="shared" si="44"/>
        <v>8928</v>
      </c>
      <c r="AJ336" s="163"/>
    </row>
    <row r="337" spans="1:36">
      <c r="A337" s="9"/>
      <c r="B337" s="8" t="s">
        <v>360</v>
      </c>
      <c r="C337" s="8">
        <v>54</v>
      </c>
      <c r="D337" s="6">
        <v>214</v>
      </c>
      <c r="E337" s="5">
        <f t="shared" si="43"/>
        <v>11556</v>
      </c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104"/>
      <c r="AA337" s="5"/>
      <c r="AB337" s="5"/>
      <c r="AC337" s="5"/>
      <c r="AD337">
        <f t="shared" si="40"/>
        <v>0</v>
      </c>
      <c r="AE337" s="68">
        <f t="shared" si="41"/>
        <v>0</v>
      </c>
      <c r="AF337" s="63" t="s">
        <v>360</v>
      </c>
      <c r="AG337" s="162">
        <v>54</v>
      </c>
      <c r="AH337" s="5">
        <f t="shared" si="42"/>
        <v>214</v>
      </c>
      <c r="AI337" s="135">
        <f t="shared" si="44"/>
        <v>11556</v>
      </c>
      <c r="AJ337" s="163"/>
    </row>
    <row r="338" spans="1:36">
      <c r="A338" s="9"/>
      <c r="B338" s="8" t="s">
        <v>26</v>
      </c>
      <c r="C338" s="8">
        <v>112</v>
      </c>
      <c r="D338" s="6">
        <v>6</v>
      </c>
      <c r="E338" s="5">
        <f t="shared" si="43"/>
        <v>672</v>
      </c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>
        <v>2</v>
      </c>
      <c r="V338" s="5"/>
      <c r="W338" s="5"/>
      <c r="X338" s="5"/>
      <c r="Y338" s="5"/>
      <c r="Z338" s="104"/>
      <c r="AA338" s="5"/>
      <c r="AB338" s="5"/>
      <c r="AC338" s="5"/>
      <c r="AD338">
        <f t="shared" si="40"/>
        <v>2</v>
      </c>
      <c r="AE338" s="68">
        <f t="shared" si="41"/>
        <v>224</v>
      </c>
      <c r="AF338" s="63" t="s">
        <v>26</v>
      </c>
      <c r="AG338" s="162">
        <v>112</v>
      </c>
      <c r="AH338" s="5">
        <f t="shared" si="42"/>
        <v>4</v>
      </c>
      <c r="AI338" s="135">
        <f t="shared" si="44"/>
        <v>448</v>
      </c>
      <c r="AJ338" s="163"/>
    </row>
    <row r="339" spans="1:36">
      <c r="A339" s="9"/>
      <c r="B339" s="8" t="s">
        <v>97</v>
      </c>
      <c r="C339" s="8">
        <v>160</v>
      </c>
      <c r="D339" s="6">
        <v>38.6</v>
      </c>
      <c r="E339" s="5">
        <f t="shared" si="43"/>
        <v>6176</v>
      </c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104"/>
      <c r="AA339" s="5"/>
      <c r="AB339" s="5"/>
      <c r="AC339" s="5"/>
      <c r="AD339">
        <f t="shared" si="40"/>
        <v>0</v>
      </c>
      <c r="AE339" s="68">
        <f t="shared" si="41"/>
        <v>0</v>
      </c>
      <c r="AF339" s="63" t="s">
        <v>97</v>
      </c>
      <c r="AG339" s="162">
        <v>160</v>
      </c>
      <c r="AH339" s="5">
        <f t="shared" si="42"/>
        <v>38.6</v>
      </c>
      <c r="AI339" s="135">
        <f t="shared" si="44"/>
        <v>6176</v>
      </c>
      <c r="AJ339" s="163"/>
    </row>
    <row r="340" spans="1:36">
      <c r="A340" s="9"/>
      <c r="B340" s="8" t="s">
        <v>29</v>
      </c>
      <c r="C340" s="8">
        <v>95</v>
      </c>
      <c r="D340" s="6">
        <v>25</v>
      </c>
      <c r="E340" s="5">
        <f t="shared" si="43"/>
        <v>2375</v>
      </c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104">
        <v>5</v>
      </c>
      <c r="AA340" s="5"/>
      <c r="AB340" s="5"/>
      <c r="AC340" s="5">
        <v>4</v>
      </c>
      <c r="AD340">
        <f t="shared" si="40"/>
        <v>9</v>
      </c>
      <c r="AE340" s="68">
        <f t="shared" si="41"/>
        <v>855</v>
      </c>
      <c r="AF340" s="63" t="s">
        <v>29</v>
      </c>
      <c r="AG340" s="162">
        <v>95</v>
      </c>
      <c r="AH340" s="5">
        <f t="shared" si="42"/>
        <v>16</v>
      </c>
      <c r="AI340" s="135">
        <f t="shared" si="44"/>
        <v>1520</v>
      </c>
      <c r="AJ340" s="163"/>
    </row>
    <row r="341" spans="1:36">
      <c r="A341" s="9"/>
      <c r="B341" s="8" t="s">
        <v>344</v>
      </c>
      <c r="C341" s="8">
        <v>450</v>
      </c>
      <c r="D341" s="6">
        <v>27.5</v>
      </c>
      <c r="E341" s="5">
        <f t="shared" si="43"/>
        <v>12375</v>
      </c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104"/>
      <c r="AA341" s="5"/>
      <c r="AB341" s="5"/>
      <c r="AC341" s="5"/>
      <c r="AD341">
        <f t="shared" si="40"/>
        <v>0</v>
      </c>
      <c r="AE341" s="68">
        <f t="shared" si="41"/>
        <v>0</v>
      </c>
      <c r="AF341" s="63" t="s">
        <v>344</v>
      </c>
      <c r="AG341" s="162">
        <v>450</v>
      </c>
      <c r="AH341" s="5">
        <f t="shared" si="42"/>
        <v>27.5</v>
      </c>
      <c r="AI341" s="135">
        <f t="shared" si="44"/>
        <v>12375</v>
      </c>
      <c r="AJ341" s="163"/>
    </row>
    <row r="342" spans="1:36">
      <c r="A342" s="9"/>
      <c r="B342" s="8" t="s">
        <v>206</v>
      </c>
      <c r="C342" s="8">
        <v>500</v>
      </c>
      <c r="D342" s="6">
        <v>15</v>
      </c>
      <c r="E342" s="5">
        <f t="shared" si="43"/>
        <v>7500</v>
      </c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104"/>
      <c r="AA342" s="5"/>
      <c r="AB342" s="5"/>
      <c r="AC342" s="5"/>
      <c r="AD342">
        <f t="shared" si="40"/>
        <v>0</v>
      </c>
      <c r="AE342" s="68">
        <f t="shared" si="41"/>
        <v>0</v>
      </c>
      <c r="AF342" s="63" t="s">
        <v>206</v>
      </c>
      <c r="AG342" s="162">
        <v>500</v>
      </c>
      <c r="AH342" s="5">
        <f t="shared" si="42"/>
        <v>15</v>
      </c>
      <c r="AI342" s="135">
        <f t="shared" si="44"/>
        <v>7500</v>
      </c>
      <c r="AJ342" s="163"/>
    </row>
    <row r="343" spans="1:36">
      <c r="A343" s="9"/>
      <c r="B343" s="8" t="s">
        <v>361</v>
      </c>
      <c r="C343" s="8">
        <v>35</v>
      </c>
      <c r="D343" s="6">
        <v>220</v>
      </c>
      <c r="E343" s="5">
        <f t="shared" si="43"/>
        <v>7700</v>
      </c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104"/>
      <c r="AA343" s="5"/>
      <c r="AB343" s="5"/>
      <c r="AC343" s="5"/>
      <c r="AD343">
        <f t="shared" si="40"/>
        <v>0</v>
      </c>
      <c r="AE343" s="68">
        <f t="shared" si="41"/>
        <v>0</v>
      </c>
      <c r="AF343" s="63" t="s">
        <v>361</v>
      </c>
      <c r="AG343" s="162">
        <v>35</v>
      </c>
      <c r="AH343" s="5">
        <f t="shared" si="42"/>
        <v>220</v>
      </c>
      <c r="AI343" s="135">
        <f t="shared" si="44"/>
        <v>7700</v>
      </c>
      <c r="AJ343" s="163"/>
    </row>
    <row r="344" spans="1:36">
      <c r="A344" s="9"/>
      <c r="B344" s="8" t="s">
        <v>138</v>
      </c>
      <c r="C344" s="8">
        <v>409.5</v>
      </c>
      <c r="D344" s="8">
        <v>42.3</v>
      </c>
      <c r="E344" s="5">
        <f t="shared" si="43"/>
        <v>17321.849999999999</v>
      </c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>
        <v>13.1</v>
      </c>
      <c r="W344" s="5"/>
      <c r="X344" s="5"/>
      <c r="Y344" s="5"/>
      <c r="Z344" s="104"/>
      <c r="AA344" s="5"/>
      <c r="AB344" s="5"/>
      <c r="AC344" s="5"/>
      <c r="AD344">
        <f t="shared" si="40"/>
        <v>13.1</v>
      </c>
      <c r="AE344" s="68">
        <f t="shared" si="41"/>
        <v>5364.45</v>
      </c>
      <c r="AF344" s="63" t="s">
        <v>138</v>
      </c>
      <c r="AG344" s="165">
        <v>409.5</v>
      </c>
      <c r="AH344" s="5">
        <f t="shared" si="42"/>
        <v>29.199999999999996</v>
      </c>
      <c r="AI344" s="135">
        <f t="shared" si="44"/>
        <v>11957.399999999998</v>
      </c>
      <c r="AJ344" s="163"/>
    </row>
    <row r="345" spans="1:36">
      <c r="A345" s="9"/>
      <c r="B345" s="8" t="s">
        <v>27</v>
      </c>
      <c r="C345" s="8">
        <v>260</v>
      </c>
      <c r="D345" s="8">
        <v>45</v>
      </c>
      <c r="E345" s="5">
        <f t="shared" si="43"/>
        <v>11700</v>
      </c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>
        <v>16</v>
      </c>
      <c r="Z345" s="47"/>
      <c r="AA345" s="102"/>
      <c r="AB345" s="102"/>
      <c r="AC345" s="102"/>
      <c r="AD345">
        <f t="shared" si="40"/>
        <v>16</v>
      </c>
      <c r="AE345" s="68">
        <f t="shared" si="41"/>
        <v>4160</v>
      </c>
      <c r="AF345" s="63" t="s">
        <v>27</v>
      </c>
      <c r="AG345" s="165">
        <v>260</v>
      </c>
      <c r="AH345" s="5">
        <f t="shared" si="42"/>
        <v>29</v>
      </c>
      <c r="AI345" s="135">
        <f t="shared" si="44"/>
        <v>7540</v>
      </c>
      <c r="AJ345" s="163"/>
    </row>
    <row r="346" spans="1:36">
      <c r="A346" s="9"/>
      <c r="B346" s="8" t="s">
        <v>189</v>
      </c>
      <c r="C346" s="8">
        <v>382</v>
      </c>
      <c r="D346" s="8">
        <v>42.95</v>
      </c>
      <c r="E346" s="5">
        <f t="shared" si="43"/>
        <v>16406.900000000001</v>
      </c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4">
        <v>6</v>
      </c>
      <c r="AA346" s="5"/>
      <c r="AB346" s="5">
        <v>6</v>
      </c>
      <c r="AC346" s="5"/>
      <c r="AD346">
        <f t="shared" si="40"/>
        <v>12</v>
      </c>
      <c r="AE346" s="68">
        <f t="shared" si="41"/>
        <v>4584</v>
      </c>
      <c r="AF346" s="63" t="s">
        <v>189</v>
      </c>
      <c r="AG346" s="165">
        <v>382</v>
      </c>
      <c r="AH346" s="5">
        <f t="shared" si="42"/>
        <v>30.950000000000003</v>
      </c>
      <c r="AI346" s="135">
        <f t="shared" si="44"/>
        <v>11822.900000000001</v>
      </c>
      <c r="AJ346" s="163"/>
    </row>
    <row r="347" spans="1:36">
      <c r="A347" s="9"/>
      <c r="B347" s="8" t="s">
        <v>362</v>
      </c>
      <c r="C347" s="8">
        <v>160</v>
      </c>
      <c r="D347" s="8">
        <v>33.799999999999997</v>
      </c>
      <c r="E347" s="5">
        <f t="shared" si="43"/>
        <v>5408</v>
      </c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4"/>
      <c r="AA347" s="5"/>
      <c r="AB347" s="5"/>
      <c r="AC347" s="5"/>
      <c r="AD347">
        <f t="shared" si="40"/>
        <v>0</v>
      </c>
      <c r="AE347" s="68">
        <f t="shared" si="41"/>
        <v>0</v>
      </c>
      <c r="AF347" s="63" t="s">
        <v>362</v>
      </c>
      <c r="AG347" s="162">
        <v>160</v>
      </c>
      <c r="AH347" s="5">
        <f t="shared" si="42"/>
        <v>33.799999999999997</v>
      </c>
      <c r="AI347" s="135">
        <f t="shared" si="44"/>
        <v>5408</v>
      </c>
      <c r="AJ347" s="163"/>
    </row>
    <row r="348" spans="1:36">
      <c r="A348" s="9"/>
      <c r="B348" s="8" t="s">
        <v>61</v>
      </c>
      <c r="C348" s="8">
        <v>190</v>
      </c>
      <c r="D348" s="8">
        <v>61.4</v>
      </c>
      <c r="E348" s="5">
        <f t="shared" si="43"/>
        <v>11666</v>
      </c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4"/>
      <c r="AA348" s="5"/>
      <c r="AB348" s="5"/>
      <c r="AC348" s="5"/>
      <c r="AD348">
        <f t="shared" si="40"/>
        <v>0</v>
      </c>
      <c r="AE348" s="68">
        <f t="shared" si="41"/>
        <v>0</v>
      </c>
      <c r="AF348" s="63" t="s">
        <v>61</v>
      </c>
      <c r="AG348" s="162">
        <v>190</v>
      </c>
      <c r="AH348" s="5">
        <f t="shared" si="42"/>
        <v>61.4</v>
      </c>
      <c r="AI348" s="135">
        <f t="shared" si="44"/>
        <v>11666</v>
      </c>
      <c r="AJ348" s="163"/>
    </row>
    <row r="349" spans="1:36">
      <c r="A349" s="9"/>
      <c r="B349" s="8" t="s">
        <v>106</v>
      </c>
      <c r="C349" s="8">
        <v>140</v>
      </c>
      <c r="D349" s="8">
        <v>45.4</v>
      </c>
      <c r="E349" s="5">
        <f t="shared" si="43"/>
        <v>6356</v>
      </c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4"/>
      <c r="AA349" s="5"/>
      <c r="AB349" s="5"/>
      <c r="AC349" s="5"/>
      <c r="AD349">
        <f t="shared" si="40"/>
        <v>0</v>
      </c>
      <c r="AE349" s="68">
        <f t="shared" si="41"/>
        <v>0</v>
      </c>
      <c r="AF349" s="63" t="s">
        <v>106</v>
      </c>
      <c r="AG349" s="162">
        <v>140</v>
      </c>
      <c r="AH349" s="5">
        <f t="shared" si="42"/>
        <v>45.4</v>
      </c>
      <c r="AI349" s="135">
        <f t="shared" si="44"/>
        <v>6356</v>
      </c>
      <c r="AJ349" s="163"/>
    </row>
    <row r="350" spans="1:36">
      <c r="A350" s="9"/>
      <c r="B350" s="8" t="s">
        <v>133</v>
      </c>
      <c r="C350" s="8">
        <v>266</v>
      </c>
      <c r="D350" s="8">
        <v>10.1</v>
      </c>
      <c r="E350" s="5">
        <f t="shared" si="43"/>
        <v>2686.6</v>
      </c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4"/>
      <c r="AA350" s="5"/>
      <c r="AB350" s="5"/>
      <c r="AC350" s="5"/>
      <c r="AD350">
        <f t="shared" si="40"/>
        <v>0</v>
      </c>
      <c r="AE350" s="68">
        <f t="shared" si="41"/>
        <v>0</v>
      </c>
      <c r="AF350" s="63" t="s">
        <v>133</v>
      </c>
      <c r="AG350" s="162">
        <v>266</v>
      </c>
      <c r="AH350" s="5">
        <f t="shared" si="42"/>
        <v>10.1</v>
      </c>
      <c r="AI350" s="135">
        <f t="shared" si="44"/>
        <v>2686.6</v>
      </c>
      <c r="AJ350" s="163"/>
    </row>
    <row r="351" spans="1:36">
      <c r="A351" s="9"/>
      <c r="B351" s="8" t="s">
        <v>59</v>
      </c>
      <c r="C351" s="8">
        <v>252</v>
      </c>
      <c r="D351" s="8">
        <v>10</v>
      </c>
      <c r="E351" s="5">
        <f t="shared" si="43"/>
        <v>2520</v>
      </c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4"/>
      <c r="AA351" s="5"/>
      <c r="AB351" s="5"/>
      <c r="AC351" s="5"/>
      <c r="AD351">
        <f t="shared" si="40"/>
        <v>0</v>
      </c>
      <c r="AE351" s="68">
        <f t="shared" si="41"/>
        <v>0</v>
      </c>
      <c r="AF351" s="63" t="s">
        <v>59</v>
      </c>
      <c r="AG351" s="162">
        <v>252</v>
      </c>
      <c r="AH351" s="5">
        <f t="shared" si="42"/>
        <v>10</v>
      </c>
      <c r="AI351" s="135">
        <f t="shared" si="44"/>
        <v>2520</v>
      </c>
      <c r="AJ351" s="163"/>
    </row>
    <row r="352" spans="1:36">
      <c r="A352" s="9"/>
      <c r="B352" s="8" t="s">
        <v>293</v>
      </c>
      <c r="C352" s="8">
        <v>310</v>
      </c>
      <c r="D352" s="8">
        <v>128.80000000000001</v>
      </c>
      <c r="E352" s="5">
        <f t="shared" si="43"/>
        <v>39928</v>
      </c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7"/>
      <c r="Z352" s="4"/>
      <c r="AA352" s="5"/>
      <c r="AB352" s="5"/>
      <c r="AC352" s="5"/>
      <c r="AD352">
        <f t="shared" si="40"/>
        <v>0</v>
      </c>
      <c r="AE352" s="68">
        <f t="shared" si="41"/>
        <v>0</v>
      </c>
      <c r="AF352" s="63" t="s">
        <v>293</v>
      </c>
      <c r="AG352" s="162">
        <v>310</v>
      </c>
      <c r="AH352" s="5">
        <f t="shared" si="42"/>
        <v>128.80000000000001</v>
      </c>
      <c r="AI352" s="135">
        <f t="shared" si="44"/>
        <v>39928</v>
      </c>
      <c r="AJ352" s="163"/>
    </row>
    <row r="353" spans="1:36">
      <c r="A353" s="9"/>
      <c r="B353" s="8" t="s">
        <v>118</v>
      </c>
      <c r="C353" s="8">
        <v>67</v>
      </c>
      <c r="D353" s="8">
        <v>220</v>
      </c>
      <c r="E353" s="5">
        <f t="shared" si="43"/>
        <v>14740</v>
      </c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4"/>
      <c r="AA353" s="5"/>
      <c r="AB353" s="5"/>
      <c r="AC353" s="5"/>
      <c r="AD353">
        <f t="shared" si="40"/>
        <v>0</v>
      </c>
      <c r="AE353" s="68">
        <f t="shared" si="41"/>
        <v>0</v>
      </c>
      <c r="AF353" s="63" t="s">
        <v>118</v>
      </c>
      <c r="AG353" s="162">
        <v>67</v>
      </c>
      <c r="AH353" s="5">
        <f t="shared" si="42"/>
        <v>220</v>
      </c>
      <c r="AI353" s="135">
        <f t="shared" si="44"/>
        <v>14740</v>
      </c>
      <c r="AJ353" s="163"/>
    </row>
    <row r="354" spans="1:36">
      <c r="A354" s="9"/>
      <c r="B354" s="8" t="s">
        <v>307</v>
      </c>
      <c r="C354" s="8">
        <v>340</v>
      </c>
      <c r="D354" s="8">
        <v>66</v>
      </c>
      <c r="E354" s="5">
        <f t="shared" si="43"/>
        <v>22440</v>
      </c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>
        <v>19.399999999999999</v>
      </c>
      <c r="X354" s="5"/>
      <c r="Y354" s="5"/>
      <c r="Z354" s="4"/>
      <c r="AA354" s="5"/>
      <c r="AB354" s="5"/>
      <c r="AC354" s="5"/>
      <c r="AD354">
        <f t="shared" si="40"/>
        <v>19.399999999999999</v>
      </c>
      <c r="AE354" s="68">
        <f t="shared" si="41"/>
        <v>6595.9999999999991</v>
      </c>
      <c r="AF354" s="63" t="s">
        <v>307</v>
      </c>
      <c r="AG354" s="8">
        <v>340</v>
      </c>
      <c r="AH354" s="5">
        <f t="shared" si="42"/>
        <v>46.6</v>
      </c>
      <c r="AI354" s="135">
        <f t="shared" si="44"/>
        <v>15844</v>
      </c>
      <c r="AJ354" s="163"/>
    </row>
    <row r="355" spans="1:36">
      <c r="A355" s="9"/>
      <c r="B355" s="8" t="s">
        <v>65</v>
      </c>
      <c r="C355" s="8">
        <v>320</v>
      </c>
      <c r="D355" s="8">
        <v>45</v>
      </c>
      <c r="E355" s="5">
        <f t="shared" si="43"/>
        <v>14400</v>
      </c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>
        <v>12.6</v>
      </c>
      <c r="Y355" s="5"/>
      <c r="Z355" s="4"/>
      <c r="AA355" s="5"/>
      <c r="AB355" s="5"/>
      <c r="AC355" s="5"/>
      <c r="AD355">
        <f t="shared" si="40"/>
        <v>12.6</v>
      </c>
      <c r="AE355" s="68">
        <f t="shared" si="41"/>
        <v>4032</v>
      </c>
      <c r="AF355" s="63" t="s">
        <v>65</v>
      </c>
      <c r="AG355" s="8">
        <v>320</v>
      </c>
      <c r="AH355" s="5">
        <f t="shared" si="42"/>
        <v>32.4</v>
      </c>
      <c r="AI355" s="135">
        <f t="shared" si="44"/>
        <v>10368</v>
      </c>
      <c r="AJ355" s="163"/>
    </row>
    <row r="356" spans="1:36">
      <c r="A356" s="9"/>
      <c r="B356" s="8" t="s">
        <v>508</v>
      </c>
      <c r="C356" s="8">
        <v>80</v>
      </c>
      <c r="D356" s="8">
        <v>20.2</v>
      </c>
      <c r="E356" s="5">
        <f t="shared" si="43"/>
        <v>1616</v>
      </c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>
        <v>2</v>
      </c>
      <c r="Y356" s="5">
        <v>2</v>
      </c>
      <c r="Z356" s="206">
        <v>1.5</v>
      </c>
      <c r="AA356" s="137">
        <v>1.5</v>
      </c>
      <c r="AB356" s="137"/>
      <c r="AC356" s="137"/>
      <c r="AD356">
        <f t="shared" ref="AD356:AD382" si="45">SUM(F356:AC356)</f>
        <v>7</v>
      </c>
      <c r="AE356" s="68">
        <f t="shared" ref="AE356:AE381" si="46">AD356*C356</f>
        <v>560</v>
      </c>
      <c r="AF356" s="63" t="s">
        <v>37</v>
      </c>
      <c r="AG356" s="8">
        <v>80</v>
      </c>
      <c r="AH356" s="5">
        <f t="shared" ref="AH356:AH381" si="47">D356-AD356</f>
        <v>13.2</v>
      </c>
      <c r="AI356" s="135">
        <f t="shared" si="44"/>
        <v>1056</v>
      </c>
      <c r="AJ356" s="163"/>
    </row>
    <row r="357" spans="1:36">
      <c r="A357" s="9"/>
      <c r="B357" s="8" t="s">
        <v>58</v>
      </c>
      <c r="C357" s="8">
        <v>30</v>
      </c>
      <c r="D357" s="8">
        <v>19</v>
      </c>
      <c r="E357" s="5">
        <f t="shared" si="43"/>
        <v>570</v>
      </c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>
        <v>2</v>
      </c>
      <c r="Y357" s="5">
        <v>2</v>
      </c>
      <c r="Z357" s="206">
        <v>1.5</v>
      </c>
      <c r="AA357" s="137">
        <v>1.5</v>
      </c>
      <c r="AB357" s="137"/>
      <c r="AC357" s="137"/>
      <c r="AD357">
        <f t="shared" si="45"/>
        <v>7</v>
      </c>
      <c r="AE357" s="68">
        <f t="shared" si="46"/>
        <v>210</v>
      </c>
      <c r="AF357" s="63" t="s">
        <v>58</v>
      </c>
      <c r="AG357" s="8">
        <v>30</v>
      </c>
      <c r="AH357" s="5">
        <f t="shared" si="47"/>
        <v>12</v>
      </c>
      <c r="AI357" s="135">
        <f t="shared" si="44"/>
        <v>360</v>
      </c>
      <c r="AJ357" s="163"/>
    </row>
    <row r="358" spans="1:36">
      <c r="A358" s="9"/>
      <c r="B358" s="8" t="s">
        <v>509</v>
      </c>
      <c r="C358" s="8">
        <v>149.5</v>
      </c>
      <c r="D358" s="8">
        <v>15</v>
      </c>
      <c r="E358" s="5">
        <f t="shared" si="43"/>
        <v>2242.5</v>
      </c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>
        <v>3</v>
      </c>
      <c r="Y358" s="5"/>
      <c r="Z358" s="4"/>
      <c r="AA358" s="5">
        <v>3</v>
      </c>
      <c r="AB358" s="5"/>
      <c r="AC358" s="5"/>
      <c r="AD358">
        <f t="shared" si="45"/>
        <v>6</v>
      </c>
      <c r="AE358" s="68">
        <f t="shared" si="46"/>
        <v>897</v>
      </c>
      <c r="AF358" s="63" t="s">
        <v>509</v>
      </c>
      <c r="AG358" s="8">
        <v>149.5</v>
      </c>
      <c r="AH358" s="5">
        <f t="shared" si="47"/>
        <v>9</v>
      </c>
      <c r="AI358" s="135">
        <f t="shared" si="44"/>
        <v>1345.5</v>
      </c>
      <c r="AJ358" s="163"/>
    </row>
    <row r="359" spans="1:36">
      <c r="A359" s="9"/>
      <c r="B359" s="8" t="s">
        <v>31</v>
      </c>
      <c r="C359" s="8">
        <v>85</v>
      </c>
      <c r="D359" s="8">
        <v>24</v>
      </c>
      <c r="E359" s="5">
        <f t="shared" si="43"/>
        <v>2040</v>
      </c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>
        <v>4</v>
      </c>
      <c r="Z359" s="47"/>
      <c r="AA359" s="102"/>
      <c r="AB359" s="149"/>
      <c r="AC359" s="149"/>
      <c r="AD359">
        <f t="shared" si="45"/>
        <v>4</v>
      </c>
      <c r="AE359" s="68">
        <f t="shared" si="46"/>
        <v>340</v>
      </c>
      <c r="AF359" s="63" t="s">
        <v>31</v>
      </c>
      <c r="AG359" s="8">
        <v>85</v>
      </c>
      <c r="AH359" s="5">
        <f t="shared" si="47"/>
        <v>20</v>
      </c>
      <c r="AI359" s="135">
        <f t="shared" si="44"/>
        <v>1700</v>
      </c>
      <c r="AJ359" s="163"/>
    </row>
    <row r="360" spans="1:36">
      <c r="A360" s="9"/>
      <c r="B360" s="8" t="s">
        <v>322</v>
      </c>
      <c r="C360" s="8">
        <v>210</v>
      </c>
      <c r="D360" s="8">
        <v>24.3</v>
      </c>
      <c r="E360" s="5">
        <f t="shared" si="43"/>
        <v>5103</v>
      </c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4"/>
      <c r="AA360" s="5"/>
      <c r="AB360" s="5"/>
      <c r="AC360" s="5"/>
      <c r="AD360">
        <f t="shared" si="45"/>
        <v>0</v>
      </c>
      <c r="AE360" s="68">
        <f t="shared" si="46"/>
        <v>0</v>
      </c>
      <c r="AF360" s="63" t="s">
        <v>322</v>
      </c>
      <c r="AG360" s="8">
        <v>210</v>
      </c>
      <c r="AH360" s="5">
        <f t="shared" si="47"/>
        <v>24.3</v>
      </c>
      <c r="AI360" s="135">
        <f t="shared" si="44"/>
        <v>5103</v>
      </c>
      <c r="AJ360" s="163"/>
    </row>
    <row r="361" spans="1:36">
      <c r="A361" s="9"/>
      <c r="B361" s="8" t="s">
        <v>141</v>
      </c>
      <c r="C361" s="8">
        <v>155</v>
      </c>
      <c r="D361" s="8">
        <v>34.700000000000003</v>
      </c>
      <c r="E361" s="5">
        <f t="shared" si="43"/>
        <v>5378.5</v>
      </c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4"/>
      <c r="AA361" s="5"/>
      <c r="AB361" s="5"/>
      <c r="AC361" s="5"/>
      <c r="AD361">
        <f t="shared" si="45"/>
        <v>0</v>
      </c>
      <c r="AE361" s="68">
        <f t="shared" si="46"/>
        <v>0</v>
      </c>
      <c r="AF361" s="63" t="s">
        <v>141</v>
      </c>
      <c r="AG361" s="8">
        <v>155</v>
      </c>
      <c r="AH361" s="5">
        <f t="shared" si="47"/>
        <v>34.700000000000003</v>
      </c>
      <c r="AI361" s="135">
        <f t="shared" si="44"/>
        <v>5378.5</v>
      </c>
      <c r="AJ361" s="163"/>
    </row>
    <row r="362" spans="1:36">
      <c r="A362" s="9"/>
      <c r="B362" s="8" t="s">
        <v>106</v>
      </c>
      <c r="C362" s="8">
        <v>132</v>
      </c>
      <c r="D362" s="8">
        <v>50.2</v>
      </c>
      <c r="E362" s="5">
        <f t="shared" si="43"/>
        <v>6626.4000000000005</v>
      </c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4"/>
      <c r="AA362" s="5"/>
      <c r="AB362" s="5"/>
      <c r="AC362" s="5"/>
      <c r="AD362">
        <f t="shared" si="45"/>
        <v>0</v>
      </c>
      <c r="AE362" s="68">
        <f t="shared" si="46"/>
        <v>0</v>
      </c>
      <c r="AF362" s="63" t="s">
        <v>106</v>
      </c>
      <c r="AG362" s="8">
        <v>132</v>
      </c>
      <c r="AH362" s="5">
        <f t="shared" si="47"/>
        <v>50.2</v>
      </c>
      <c r="AI362" s="135">
        <f t="shared" si="44"/>
        <v>6626.4000000000005</v>
      </c>
      <c r="AJ362" s="163"/>
    </row>
    <row r="363" spans="1:36">
      <c r="A363" s="9"/>
      <c r="B363" s="8" t="s">
        <v>61</v>
      </c>
      <c r="C363" s="8">
        <v>175</v>
      </c>
      <c r="D363" s="8">
        <v>61.1</v>
      </c>
      <c r="E363" s="5">
        <f t="shared" si="43"/>
        <v>10692.5</v>
      </c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4"/>
      <c r="AA363" s="5"/>
      <c r="AB363" s="5"/>
      <c r="AC363" s="5"/>
      <c r="AD363">
        <f t="shared" si="45"/>
        <v>0</v>
      </c>
      <c r="AE363" s="68">
        <f t="shared" si="46"/>
        <v>0</v>
      </c>
      <c r="AF363" s="63" t="s">
        <v>61</v>
      </c>
      <c r="AG363" s="8">
        <v>175</v>
      </c>
      <c r="AH363" s="5">
        <f t="shared" si="47"/>
        <v>61.1</v>
      </c>
      <c r="AI363" s="135">
        <f t="shared" si="44"/>
        <v>10692.5</v>
      </c>
      <c r="AJ363" s="163"/>
    </row>
    <row r="364" spans="1:36">
      <c r="A364" s="9"/>
      <c r="B364" s="8" t="s">
        <v>26</v>
      </c>
      <c r="C364" s="8">
        <v>183.5</v>
      </c>
      <c r="D364" s="8">
        <v>5</v>
      </c>
      <c r="E364" s="5">
        <f t="shared" si="43"/>
        <v>917.5</v>
      </c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4">
        <v>1</v>
      </c>
      <c r="AA364" s="5"/>
      <c r="AB364" s="5"/>
      <c r="AC364" s="5"/>
      <c r="AD364">
        <f t="shared" si="45"/>
        <v>1</v>
      </c>
      <c r="AE364" s="68">
        <f t="shared" si="46"/>
        <v>183.5</v>
      </c>
      <c r="AF364" s="63" t="s">
        <v>26</v>
      </c>
      <c r="AG364" s="8">
        <v>183.5</v>
      </c>
      <c r="AH364" s="5">
        <f t="shared" si="47"/>
        <v>4</v>
      </c>
      <c r="AI364" s="135">
        <f t="shared" si="44"/>
        <v>734</v>
      </c>
      <c r="AJ364" s="163"/>
    </row>
    <row r="365" spans="1:36">
      <c r="A365" s="9"/>
      <c r="B365" s="8" t="s">
        <v>187</v>
      </c>
      <c r="C365" s="8">
        <v>48.5</v>
      </c>
      <c r="D365" s="8">
        <v>20</v>
      </c>
      <c r="E365" s="5">
        <f t="shared" si="43"/>
        <v>970</v>
      </c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4"/>
      <c r="AA365" s="5">
        <v>5</v>
      </c>
      <c r="AB365" s="5"/>
      <c r="AC365" s="5"/>
      <c r="AD365">
        <f t="shared" si="45"/>
        <v>5</v>
      </c>
      <c r="AE365" s="68">
        <f t="shared" si="46"/>
        <v>242.5</v>
      </c>
      <c r="AF365" s="63" t="s">
        <v>187</v>
      </c>
      <c r="AG365" s="8">
        <v>48.5</v>
      </c>
      <c r="AH365" s="5">
        <f t="shared" si="47"/>
        <v>15</v>
      </c>
      <c r="AI365" s="135">
        <f t="shared" si="44"/>
        <v>727.5</v>
      </c>
      <c r="AJ365" s="163"/>
    </row>
    <row r="366" spans="1:36">
      <c r="A366" s="9"/>
      <c r="B366" s="8" t="s">
        <v>15</v>
      </c>
      <c r="C366" s="8">
        <v>70</v>
      </c>
      <c r="D366" s="8">
        <v>50</v>
      </c>
      <c r="E366" s="5">
        <f t="shared" si="43"/>
        <v>3500</v>
      </c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>
        <v>3</v>
      </c>
      <c r="Y366" s="5"/>
      <c r="Z366" s="4">
        <v>3.2</v>
      </c>
      <c r="AA366" s="5">
        <v>3</v>
      </c>
      <c r="AB366" s="5">
        <v>3.2</v>
      </c>
      <c r="AC366" s="5">
        <v>3.2</v>
      </c>
      <c r="AD366">
        <f t="shared" si="45"/>
        <v>15.599999999999998</v>
      </c>
      <c r="AE366" s="68">
        <f t="shared" si="46"/>
        <v>1091.9999999999998</v>
      </c>
      <c r="AF366" s="8" t="s">
        <v>15</v>
      </c>
      <c r="AG366" s="8">
        <v>70</v>
      </c>
      <c r="AH366" s="5">
        <f t="shared" si="47"/>
        <v>34.400000000000006</v>
      </c>
      <c r="AI366" s="135">
        <f t="shared" si="44"/>
        <v>2408.0000000000005</v>
      </c>
      <c r="AJ366" s="163"/>
    </row>
    <row r="367" spans="1:36">
      <c r="A367" s="9"/>
      <c r="B367" s="8" t="s">
        <v>17</v>
      </c>
      <c r="C367" s="8">
        <v>22.5</v>
      </c>
      <c r="D367" s="8">
        <v>10</v>
      </c>
      <c r="E367" s="5">
        <f t="shared" si="43"/>
        <v>225</v>
      </c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4">
        <v>1</v>
      </c>
      <c r="AA367" s="5"/>
      <c r="AB367" s="5">
        <v>1</v>
      </c>
      <c r="AC367" s="5"/>
      <c r="AD367">
        <f t="shared" si="45"/>
        <v>2</v>
      </c>
      <c r="AE367" s="68">
        <f t="shared" si="46"/>
        <v>45</v>
      </c>
      <c r="AF367" s="8" t="s">
        <v>17</v>
      </c>
      <c r="AG367" s="8">
        <v>22.5</v>
      </c>
      <c r="AH367" s="5">
        <f t="shared" si="47"/>
        <v>8</v>
      </c>
      <c r="AI367" s="135">
        <f t="shared" si="44"/>
        <v>180</v>
      </c>
      <c r="AJ367" s="163"/>
    </row>
    <row r="368" spans="1:36">
      <c r="A368" s="9"/>
      <c r="B368" s="8" t="s">
        <v>510</v>
      </c>
      <c r="C368" s="8">
        <v>100</v>
      </c>
      <c r="D368" s="8">
        <v>8</v>
      </c>
      <c r="E368" s="5">
        <f t="shared" si="43"/>
        <v>800</v>
      </c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4">
        <v>1</v>
      </c>
      <c r="AA368" s="5"/>
      <c r="AB368" s="5"/>
      <c r="AC368" s="5"/>
      <c r="AD368">
        <f t="shared" si="45"/>
        <v>1</v>
      </c>
      <c r="AE368" s="68">
        <f t="shared" si="46"/>
        <v>100</v>
      </c>
      <c r="AF368" s="63" t="s">
        <v>510</v>
      </c>
      <c r="AG368" s="8">
        <v>100</v>
      </c>
      <c r="AH368" s="5">
        <f t="shared" si="47"/>
        <v>7</v>
      </c>
      <c r="AI368" s="135">
        <f t="shared" si="44"/>
        <v>700</v>
      </c>
      <c r="AJ368" s="163"/>
    </row>
    <row r="369" spans="1:36">
      <c r="A369" s="9"/>
      <c r="B369" s="8" t="s">
        <v>351</v>
      </c>
      <c r="C369" s="8">
        <v>43.5</v>
      </c>
      <c r="D369" s="8">
        <v>10</v>
      </c>
      <c r="E369" s="5">
        <f t="shared" si="43"/>
        <v>435</v>
      </c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>
        <v>10</v>
      </c>
      <c r="Y369" s="5"/>
      <c r="Z369" s="4"/>
      <c r="AA369" s="5"/>
      <c r="AB369" s="5"/>
      <c r="AC369" s="5"/>
      <c r="AD369">
        <f t="shared" si="45"/>
        <v>10</v>
      </c>
      <c r="AE369" s="68">
        <f t="shared" si="46"/>
        <v>435</v>
      </c>
      <c r="AF369" s="63" t="s">
        <v>351</v>
      </c>
      <c r="AG369" s="8">
        <v>43.5</v>
      </c>
      <c r="AH369" s="5">
        <f t="shared" si="47"/>
        <v>0</v>
      </c>
      <c r="AI369" s="135">
        <f t="shared" si="44"/>
        <v>0</v>
      </c>
      <c r="AJ369" s="163"/>
    </row>
    <row r="370" spans="1:36">
      <c r="A370" s="9"/>
      <c r="B370" s="8" t="s">
        <v>172</v>
      </c>
      <c r="C370" s="8">
        <v>165</v>
      </c>
      <c r="D370" s="8">
        <v>10</v>
      </c>
      <c r="E370" s="5">
        <f t="shared" si="43"/>
        <v>1650</v>
      </c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04"/>
      <c r="AA370" s="5"/>
      <c r="AB370" s="5"/>
      <c r="AC370" s="5"/>
      <c r="AD370">
        <f t="shared" si="45"/>
        <v>0</v>
      </c>
      <c r="AE370" s="68">
        <f t="shared" si="46"/>
        <v>0</v>
      </c>
      <c r="AF370" s="63" t="s">
        <v>172</v>
      </c>
      <c r="AG370" s="8">
        <v>165</v>
      </c>
      <c r="AH370" s="5">
        <f t="shared" si="47"/>
        <v>10</v>
      </c>
      <c r="AI370" s="135">
        <f t="shared" si="44"/>
        <v>1650</v>
      </c>
      <c r="AJ370" s="163"/>
    </row>
    <row r="371" spans="1:36">
      <c r="A371" s="9"/>
      <c r="B371" s="8" t="s">
        <v>133</v>
      </c>
      <c r="C371" s="8">
        <v>228</v>
      </c>
      <c r="D371" s="8">
        <v>6.43</v>
      </c>
      <c r="E371" s="5">
        <f t="shared" si="43"/>
        <v>1466.04</v>
      </c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04"/>
      <c r="AA371" s="5"/>
      <c r="AB371" s="5"/>
      <c r="AC371" s="5"/>
      <c r="AD371">
        <f t="shared" si="45"/>
        <v>0</v>
      </c>
      <c r="AE371" s="68">
        <f t="shared" si="46"/>
        <v>0</v>
      </c>
      <c r="AF371" s="63" t="s">
        <v>133</v>
      </c>
      <c r="AG371" s="8">
        <v>228</v>
      </c>
      <c r="AH371" s="5">
        <f t="shared" si="47"/>
        <v>6.43</v>
      </c>
      <c r="AI371" s="135">
        <f t="shared" si="44"/>
        <v>1466.04</v>
      </c>
      <c r="AJ371" s="163"/>
    </row>
    <row r="372" spans="1:36">
      <c r="A372" s="9"/>
      <c r="B372" s="8" t="s">
        <v>59</v>
      </c>
      <c r="C372" s="8">
        <v>230</v>
      </c>
      <c r="D372" s="8">
        <v>6.1150000000000002</v>
      </c>
      <c r="E372" s="5">
        <f t="shared" si="43"/>
        <v>1406.45</v>
      </c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04"/>
      <c r="AA372" s="5"/>
      <c r="AB372" s="5"/>
      <c r="AC372" s="5"/>
      <c r="AD372">
        <f t="shared" si="45"/>
        <v>0</v>
      </c>
      <c r="AE372" s="68">
        <f t="shared" si="46"/>
        <v>0</v>
      </c>
      <c r="AF372" s="63" t="s">
        <v>59</v>
      </c>
      <c r="AG372" s="8">
        <v>230</v>
      </c>
      <c r="AH372" s="5">
        <f t="shared" si="47"/>
        <v>6.1150000000000002</v>
      </c>
      <c r="AI372" s="135">
        <f t="shared" si="44"/>
        <v>1406.45</v>
      </c>
      <c r="AJ372" s="163"/>
    </row>
    <row r="373" spans="1:36">
      <c r="A373" s="9"/>
      <c r="B373" s="8" t="s">
        <v>514</v>
      </c>
      <c r="C373" s="8">
        <v>20</v>
      </c>
      <c r="D373" s="5">
        <v>220</v>
      </c>
      <c r="E373" s="5">
        <f t="shared" si="43"/>
        <v>4400</v>
      </c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04"/>
      <c r="AA373" s="5"/>
      <c r="AB373" s="5"/>
      <c r="AC373" s="5"/>
      <c r="AD373">
        <f t="shared" si="45"/>
        <v>0</v>
      </c>
      <c r="AE373" s="68">
        <f t="shared" si="46"/>
        <v>0</v>
      </c>
      <c r="AF373" s="63" t="s">
        <v>514</v>
      </c>
      <c r="AG373" s="8">
        <v>20</v>
      </c>
      <c r="AH373" s="5">
        <f t="shared" si="47"/>
        <v>220</v>
      </c>
      <c r="AI373" s="135">
        <f t="shared" si="44"/>
        <v>4400</v>
      </c>
      <c r="AJ373" s="163"/>
    </row>
    <row r="374" spans="1:36">
      <c r="A374" s="9"/>
      <c r="B374" s="8" t="s">
        <v>515</v>
      </c>
      <c r="C374" s="8">
        <v>38</v>
      </c>
      <c r="D374" s="5">
        <v>225</v>
      </c>
      <c r="E374" s="5">
        <f t="shared" si="43"/>
        <v>8550</v>
      </c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04"/>
      <c r="AA374" s="5"/>
      <c r="AB374" s="5"/>
      <c r="AC374" s="5"/>
      <c r="AD374">
        <f t="shared" si="45"/>
        <v>0</v>
      </c>
      <c r="AE374" s="68">
        <f t="shared" si="46"/>
        <v>0</v>
      </c>
      <c r="AF374" s="63" t="s">
        <v>515</v>
      </c>
      <c r="AG374" s="8">
        <v>38</v>
      </c>
      <c r="AH374" s="5">
        <f t="shared" si="47"/>
        <v>225</v>
      </c>
      <c r="AI374" s="135">
        <f t="shared" si="44"/>
        <v>8550</v>
      </c>
      <c r="AJ374" s="163"/>
    </row>
    <row r="375" spans="1:36">
      <c r="A375" s="9"/>
      <c r="B375" s="8" t="s">
        <v>516</v>
      </c>
      <c r="C375" s="8">
        <v>23</v>
      </c>
      <c r="D375" s="5">
        <v>220</v>
      </c>
      <c r="E375" s="5">
        <f t="shared" si="43"/>
        <v>5060</v>
      </c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04"/>
      <c r="AA375" s="5"/>
      <c r="AB375" s="5"/>
      <c r="AC375" s="5"/>
      <c r="AD375">
        <f t="shared" si="45"/>
        <v>0</v>
      </c>
      <c r="AE375" s="68">
        <f t="shared" si="46"/>
        <v>0</v>
      </c>
      <c r="AF375" s="63" t="s">
        <v>516</v>
      </c>
      <c r="AG375" s="8">
        <v>23</v>
      </c>
      <c r="AH375" s="5">
        <f t="shared" si="47"/>
        <v>220</v>
      </c>
      <c r="AI375" s="135">
        <f t="shared" si="44"/>
        <v>5060</v>
      </c>
      <c r="AJ375" s="163"/>
    </row>
    <row r="376" spans="1:36">
      <c r="A376" s="9"/>
      <c r="B376" s="8" t="s">
        <v>135</v>
      </c>
      <c r="C376" s="8">
        <v>310</v>
      </c>
      <c r="D376" s="8">
        <v>36</v>
      </c>
      <c r="E376" s="5">
        <f t="shared" si="43"/>
        <v>11160</v>
      </c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04"/>
      <c r="AA376" s="5">
        <v>10</v>
      </c>
      <c r="AB376" s="5"/>
      <c r="AC376" s="5"/>
      <c r="AD376">
        <f t="shared" si="45"/>
        <v>10</v>
      </c>
      <c r="AE376" s="68">
        <f t="shared" si="46"/>
        <v>3100</v>
      </c>
      <c r="AF376" s="63" t="s">
        <v>135</v>
      </c>
      <c r="AG376" s="8">
        <v>310</v>
      </c>
      <c r="AH376" s="5">
        <f t="shared" si="47"/>
        <v>26</v>
      </c>
      <c r="AI376" s="135">
        <f t="shared" si="44"/>
        <v>8060</v>
      </c>
      <c r="AJ376" s="163"/>
    </row>
    <row r="377" spans="1:36">
      <c r="A377" s="9"/>
      <c r="B377" s="8" t="s">
        <v>145</v>
      </c>
      <c r="C377" s="8">
        <v>618</v>
      </c>
      <c r="D377" s="8">
        <v>5</v>
      </c>
      <c r="E377" s="5">
        <f t="shared" si="43"/>
        <v>3090</v>
      </c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04">
        <v>1.5</v>
      </c>
      <c r="AA377" s="5"/>
      <c r="AB377" s="5"/>
      <c r="AC377" s="5"/>
      <c r="AD377">
        <f t="shared" si="45"/>
        <v>1.5</v>
      </c>
      <c r="AE377" s="68">
        <f t="shared" si="46"/>
        <v>927</v>
      </c>
      <c r="AF377" s="63" t="s">
        <v>145</v>
      </c>
      <c r="AG377" s="8">
        <v>618</v>
      </c>
      <c r="AH377" s="5">
        <f t="shared" si="47"/>
        <v>3.5</v>
      </c>
      <c r="AI377" s="135">
        <f t="shared" si="44"/>
        <v>2163</v>
      </c>
      <c r="AJ377" s="163"/>
    </row>
    <row r="378" spans="1:36">
      <c r="A378" s="9"/>
      <c r="B378" s="8" t="s">
        <v>61</v>
      </c>
      <c r="C378" s="8">
        <v>182</v>
      </c>
      <c r="D378" s="8">
        <v>37.5</v>
      </c>
      <c r="E378" s="5">
        <f t="shared" si="43"/>
        <v>6825</v>
      </c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04"/>
      <c r="AA378" s="5"/>
      <c r="AB378" s="5"/>
      <c r="AC378" s="5"/>
      <c r="AD378">
        <f t="shared" si="45"/>
        <v>0</v>
      </c>
      <c r="AE378" s="68">
        <f t="shared" si="46"/>
        <v>0</v>
      </c>
      <c r="AF378" s="63" t="s">
        <v>61</v>
      </c>
      <c r="AG378" s="8">
        <v>182</v>
      </c>
      <c r="AH378" s="5">
        <f t="shared" si="47"/>
        <v>37.5</v>
      </c>
      <c r="AI378" s="5">
        <f>AH378*AG378</f>
        <v>6825</v>
      </c>
      <c r="AJ378" s="163"/>
    </row>
    <row r="379" spans="1:36">
      <c r="A379" s="9"/>
      <c r="B379" s="8" t="s">
        <v>322</v>
      </c>
      <c r="C379" s="8">
        <v>252</v>
      </c>
      <c r="D379" s="8">
        <v>18</v>
      </c>
      <c r="E379" s="5">
        <f t="shared" si="43"/>
        <v>4536</v>
      </c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04"/>
      <c r="AA379" s="5"/>
      <c r="AB379" s="5"/>
      <c r="AC379" s="5"/>
      <c r="AD379">
        <f t="shared" si="45"/>
        <v>0</v>
      </c>
      <c r="AE379" s="68">
        <f t="shared" si="46"/>
        <v>0</v>
      </c>
      <c r="AF379" s="63" t="s">
        <v>322</v>
      </c>
      <c r="AG379" s="8">
        <v>252</v>
      </c>
      <c r="AH379" s="5">
        <f t="shared" si="47"/>
        <v>18</v>
      </c>
      <c r="AI379" s="5">
        <f t="shared" si="44"/>
        <v>4536</v>
      </c>
      <c r="AJ379" s="163"/>
    </row>
    <row r="380" spans="1:36">
      <c r="A380" s="9"/>
      <c r="B380" s="8" t="s">
        <v>293</v>
      </c>
      <c r="C380" s="8">
        <v>290</v>
      </c>
      <c r="D380" s="8">
        <v>74.400000000000006</v>
      </c>
      <c r="E380" s="5">
        <f t="shared" si="43"/>
        <v>21576</v>
      </c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04"/>
      <c r="AA380" s="5"/>
      <c r="AB380" s="5"/>
      <c r="AC380" s="5"/>
      <c r="AD380">
        <f t="shared" si="45"/>
        <v>0</v>
      </c>
      <c r="AE380" s="68">
        <f t="shared" si="46"/>
        <v>0</v>
      </c>
      <c r="AF380" s="63" t="s">
        <v>293</v>
      </c>
      <c r="AG380" s="8">
        <v>290</v>
      </c>
      <c r="AH380" s="5">
        <f t="shared" si="47"/>
        <v>74.400000000000006</v>
      </c>
      <c r="AI380" s="5">
        <f t="shared" si="44"/>
        <v>21576</v>
      </c>
      <c r="AJ380" s="163"/>
    </row>
    <row r="381" spans="1:36">
      <c r="A381" s="9"/>
      <c r="B381" s="8" t="s">
        <v>135</v>
      </c>
      <c r="C381" s="8">
        <v>310</v>
      </c>
      <c r="D381" s="8">
        <v>20</v>
      </c>
      <c r="E381" s="5">
        <f t="shared" si="43"/>
        <v>6200</v>
      </c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04"/>
      <c r="AA381" s="5"/>
      <c r="AB381" s="5"/>
      <c r="AC381" s="5">
        <v>8</v>
      </c>
      <c r="AD381">
        <f t="shared" si="45"/>
        <v>8</v>
      </c>
      <c r="AE381" s="68">
        <f t="shared" si="46"/>
        <v>2480</v>
      </c>
      <c r="AF381" s="63" t="s">
        <v>135</v>
      </c>
      <c r="AG381" s="8">
        <v>310</v>
      </c>
      <c r="AH381" s="5">
        <f t="shared" si="47"/>
        <v>12</v>
      </c>
      <c r="AI381" s="5">
        <f t="shared" si="44"/>
        <v>3720</v>
      </c>
      <c r="AJ381" s="163"/>
    </row>
    <row r="382" spans="1:36">
      <c r="E382" s="103">
        <f>SUM(E196:E381)</f>
        <v>1194028.9032499997</v>
      </c>
      <c r="F382">
        <v>6300.78</v>
      </c>
      <c r="G382" s="14">
        <v>6043.04</v>
      </c>
      <c r="H382" s="14">
        <v>7771.5</v>
      </c>
      <c r="I382" s="14">
        <v>6630.18</v>
      </c>
      <c r="J382" s="14">
        <v>6656.5</v>
      </c>
      <c r="K382" s="14">
        <v>7219.38</v>
      </c>
      <c r="L382" s="14">
        <v>7055.08</v>
      </c>
      <c r="M382" s="14">
        <v>6074.2</v>
      </c>
      <c r="N382" s="14">
        <v>6207.99</v>
      </c>
      <c r="O382" s="14">
        <v>6075.45</v>
      </c>
      <c r="P382" s="14">
        <v>6508.33</v>
      </c>
      <c r="Q382" s="14">
        <v>6075.08</v>
      </c>
      <c r="R382" s="14">
        <v>5669.69</v>
      </c>
      <c r="S382" s="14">
        <v>6911.7</v>
      </c>
      <c r="T382" s="14">
        <v>7103.96</v>
      </c>
      <c r="U382" s="13">
        <v>6840.45</v>
      </c>
      <c r="V382" s="99">
        <v>6886.1</v>
      </c>
      <c r="W382" s="99">
        <v>7000.4</v>
      </c>
      <c r="X382" s="99">
        <v>6855.32</v>
      </c>
      <c r="Y382" s="99">
        <v>6521</v>
      </c>
      <c r="Z382" s="195">
        <v>4784</v>
      </c>
      <c r="AA382" s="99">
        <v>4628.5</v>
      </c>
      <c r="AB382" s="99">
        <v>2933.5</v>
      </c>
      <c r="AC382" s="99">
        <v>3479</v>
      </c>
      <c r="AD382" s="68">
        <f t="shared" si="45"/>
        <v>148231.13</v>
      </c>
      <c r="AE382" s="68">
        <f>SUM(AE196:AE381)</f>
        <v>148231.11934999999</v>
      </c>
      <c r="AF382" s="30"/>
      <c r="AG382" s="30"/>
      <c r="AH382" s="13">
        <f>SUM(AH196:AH381)</f>
        <v>9806.8450000000012</v>
      </c>
      <c r="AI382" s="14">
        <f>SUM(AI196:AI377)</f>
        <v>1009140.7838999999</v>
      </c>
      <c r="AJ382" s="68">
        <f>AI382+AE382</f>
        <v>1157371.90325</v>
      </c>
    </row>
    <row r="383" spans="1:36">
      <c r="F383" t="s">
        <v>6</v>
      </c>
      <c r="G383" t="s">
        <v>6</v>
      </c>
      <c r="H383" t="s">
        <v>6</v>
      </c>
      <c r="I383" t="s">
        <v>6</v>
      </c>
      <c r="J383" t="s">
        <v>6</v>
      </c>
      <c r="K383" t="s">
        <v>6</v>
      </c>
      <c r="L383" t="s">
        <v>6</v>
      </c>
      <c r="M383" t="s">
        <v>6</v>
      </c>
      <c r="N383" t="s">
        <v>6</v>
      </c>
      <c r="O383" t="s">
        <v>6</v>
      </c>
      <c r="P383" t="s">
        <v>6</v>
      </c>
      <c r="Q383" t="s">
        <v>6</v>
      </c>
      <c r="R383" t="s">
        <v>6</v>
      </c>
      <c r="S383" t="s">
        <v>6</v>
      </c>
      <c r="T383" t="s">
        <v>6</v>
      </c>
      <c r="U383" t="s">
        <v>6</v>
      </c>
      <c r="V383" t="s">
        <v>6</v>
      </c>
      <c r="W383" t="s">
        <v>6</v>
      </c>
      <c r="X383" t="s">
        <v>6</v>
      </c>
      <c r="Y383" t="s">
        <v>6</v>
      </c>
      <c r="Z383" t="s">
        <v>6</v>
      </c>
      <c r="AA383" t="s">
        <v>6</v>
      </c>
      <c r="AB383" t="s">
        <v>6</v>
      </c>
      <c r="AC383" t="s">
        <v>6</v>
      </c>
      <c r="AE383" s="68">
        <f>AE382-AD382</f>
        <v>-1.0650000011082739E-2</v>
      </c>
      <c r="AF383" s="30"/>
      <c r="AG383" s="30"/>
      <c r="AH383" s="14"/>
      <c r="AI383" s="30"/>
    </row>
    <row r="384" spans="1:36">
      <c r="F384">
        <v>1</v>
      </c>
      <c r="G384">
        <v>2</v>
      </c>
      <c r="H384">
        <v>3</v>
      </c>
      <c r="I384">
        <v>4</v>
      </c>
      <c r="J384">
        <v>5</v>
      </c>
      <c r="K384">
        <v>6</v>
      </c>
      <c r="L384">
        <v>7</v>
      </c>
      <c r="M384">
        <v>8</v>
      </c>
      <c r="N384">
        <v>9</v>
      </c>
      <c r="O384">
        <v>10</v>
      </c>
      <c r="P384">
        <v>11</v>
      </c>
      <c r="Q384">
        <v>12</v>
      </c>
      <c r="R384">
        <v>13</v>
      </c>
      <c r="S384">
        <v>14</v>
      </c>
      <c r="T384">
        <v>15</v>
      </c>
      <c r="U384">
        <v>16</v>
      </c>
      <c r="V384">
        <v>17</v>
      </c>
      <c r="W384">
        <v>18</v>
      </c>
      <c r="X384">
        <v>19</v>
      </c>
      <c r="Y384">
        <v>20</v>
      </c>
      <c r="Z384">
        <v>21</v>
      </c>
      <c r="AA384">
        <v>22</v>
      </c>
      <c r="AB384">
        <v>23</v>
      </c>
      <c r="AC384">
        <v>24</v>
      </c>
      <c r="AH384" s="30"/>
    </row>
    <row r="385" spans="1:34">
      <c r="B385">
        <v>148805.15</v>
      </c>
      <c r="F385" s="6" t="s">
        <v>7</v>
      </c>
      <c r="G385" s="6" t="s">
        <v>7</v>
      </c>
      <c r="H385" s="6" t="s">
        <v>7</v>
      </c>
      <c r="I385" s="6" t="s">
        <v>7</v>
      </c>
      <c r="J385" s="6" t="s">
        <v>7</v>
      </c>
      <c r="K385" s="6" t="s">
        <v>7</v>
      </c>
      <c r="L385" s="6" t="s">
        <v>7</v>
      </c>
      <c r="M385" s="6" t="s">
        <v>7</v>
      </c>
      <c r="N385" s="6" t="s">
        <v>7</v>
      </c>
      <c r="O385" s="6" t="s">
        <v>7</v>
      </c>
      <c r="P385" s="6" t="s">
        <v>7</v>
      </c>
      <c r="Q385" s="6" t="s">
        <v>7</v>
      </c>
      <c r="R385" s="6" t="s">
        <v>7</v>
      </c>
      <c r="S385" s="6" t="s">
        <v>7</v>
      </c>
      <c r="T385" s="6" t="s">
        <v>7</v>
      </c>
      <c r="U385" s="6" t="s">
        <v>7</v>
      </c>
      <c r="V385" s="6" t="s">
        <v>7</v>
      </c>
      <c r="W385" s="6" t="s">
        <v>7</v>
      </c>
      <c r="X385" s="6" t="s">
        <v>7</v>
      </c>
      <c r="Y385" s="6" t="s">
        <v>7</v>
      </c>
      <c r="Z385" s="6" t="s">
        <v>7</v>
      </c>
      <c r="AA385" s="6" t="s">
        <v>7</v>
      </c>
      <c r="AB385" s="14" t="s">
        <v>226</v>
      </c>
    </row>
    <row r="386" spans="1:34">
      <c r="B386" t="s">
        <v>333</v>
      </c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</row>
    <row r="387" spans="1:34">
      <c r="B387" s="5" t="s">
        <v>2</v>
      </c>
      <c r="C387" s="5" t="s">
        <v>3</v>
      </c>
      <c r="D387" s="5" t="s">
        <v>8</v>
      </c>
      <c r="E387" s="5" t="s">
        <v>9</v>
      </c>
      <c r="F387" s="5">
        <v>1</v>
      </c>
      <c r="G387" s="5">
        <v>2</v>
      </c>
      <c r="H387" s="5">
        <v>3</v>
      </c>
      <c r="I387" s="5">
        <v>4</v>
      </c>
      <c r="J387" s="5">
        <v>6</v>
      </c>
      <c r="K387" s="6">
        <v>7</v>
      </c>
      <c r="L387" s="6">
        <v>8</v>
      </c>
      <c r="M387" s="6">
        <v>9</v>
      </c>
      <c r="N387" s="6">
        <v>10</v>
      </c>
      <c r="O387" s="6">
        <v>11</v>
      </c>
      <c r="P387" s="6">
        <v>13</v>
      </c>
      <c r="Q387" s="6">
        <v>14</v>
      </c>
      <c r="R387" s="6">
        <v>15</v>
      </c>
      <c r="S387" s="6">
        <v>16</v>
      </c>
      <c r="T387" s="6">
        <v>17</v>
      </c>
      <c r="U387" s="6">
        <v>18</v>
      </c>
      <c r="V387" s="165">
        <v>20</v>
      </c>
      <c r="W387" s="6">
        <v>21</v>
      </c>
      <c r="X387" s="6">
        <v>22</v>
      </c>
      <c r="Y387" s="6">
        <v>23</v>
      </c>
      <c r="Z387" s="6">
        <v>24</v>
      </c>
      <c r="AA387" s="6">
        <v>25</v>
      </c>
      <c r="AD387" s="5" t="s">
        <v>2</v>
      </c>
      <c r="AE387" s="5" t="s">
        <v>3</v>
      </c>
      <c r="AF387" s="5" t="s">
        <v>8</v>
      </c>
      <c r="AG387" s="5" t="s">
        <v>9</v>
      </c>
    </row>
    <row r="388" spans="1:34">
      <c r="A388" s="7"/>
      <c r="B388" s="4" t="s">
        <v>49</v>
      </c>
      <c r="C388" s="8">
        <v>118</v>
      </c>
      <c r="D388" s="5">
        <v>2</v>
      </c>
      <c r="E388" s="5">
        <f>D388*C388</f>
        <v>236</v>
      </c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166"/>
      <c r="W388" s="5"/>
      <c r="X388" s="5"/>
      <c r="Y388" s="5"/>
      <c r="Z388" s="5"/>
      <c r="AA388" s="5"/>
      <c r="AB388">
        <f t="shared" ref="AB388:AB419" si="48">SUM(F388:AA388)</f>
        <v>0</v>
      </c>
      <c r="AC388" s="68">
        <f t="shared" ref="AC388:AC419" si="49">AB388*C388</f>
        <v>0</v>
      </c>
      <c r="AD388" s="11" t="s">
        <v>49</v>
      </c>
      <c r="AE388" s="162">
        <v>118</v>
      </c>
      <c r="AF388" s="5">
        <f t="shared" ref="AF388:AF419" si="50">D388-AB388</f>
        <v>2</v>
      </c>
      <c r="AG388" s="135">
        <f>AF388*AE388</f>
        <v>236</v>
      </c>
      <c r="AH388" s="163"/>
    </row>
    <row r="389" spans="1:34">
      <c r="A389" s="7"/>
      <c r="B389" s="4" t="s">
        <v>50</v>
      </c>
      <c r="C389" s="8">
        <v>78</v>
      </c>
      <c r="D389" s="5">
        <v>4</v>
      </c>
      <c r="E389" s="5">
        <f t="shared" ref="E389:E452" si="51">D389*C389</f>
        <v>312</v>
      </c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166"/>
      <c r="W389" s="5"/>
      <c r="X389" s="5"/>
      <c r="Y389" s="5"/>
      <c r="Z389" s="5"/>
      <c r="AA389" s="5"/>
      <c r="AB389">
        <f t="shared" si="48"/>
        <v>0</v>
      </c>
      <c r="AC389" s="68">
        <f t="shared" si="49"/>
        <v>0</v>
      </c>
      <c r="AD389" s="11" t="s">
        <v>50</v>
      </c>
      <c r="AE389" s="162">
        <v>78</v>
      </c>
      <c r="AF389" s="5">
        <f t="shared" si="50"/>
        <v>4</v>
      </c>
      <c r="AG389" s="135">
        <f t="shared" ref="AG389:AG452" si="52">AF389*AE389</f>
        <v>312</v>
      </c>
      <c r="AH389" s="163"/>
    </row>
    <row r="390" spans="1:34">
      <c r="A390" s="7"/>
      <c r="B390" s="4" t="s">
        <v>43</v>
      </c>
      <c r="C390" s="8">
        <v>43.33</v>
      </c>
      <c r="D390" s="5">
        <v>8.1</v>
      </c>
      <c r="E390" s="5">
        <f t="shared" si="51"/>
        <v>350.97299999999996</v>
      </c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166"/>
      <c r="W390" s="5"/>
      <c r="X390" s="5"/>
      <c r="Y390" s="5"/>
      <c r="Z390" s="5"/>
      <c r="AA390" s="5"/>
      <c r="AB390">
        <f t="shared" si="48"/>
        <v>0</v>
      </c>
      <c r="AC390" s="68">
        <f t="shared" si="49"/>
        <v>0</v>
      </c>
      <c r="AD390" s="11" t="s">
        <v>43</v>
      </c>
      <c r="AE390" s="162">
        <v>43.33</v>
      </c>
      <c r="AF390" s="5">
        <f t="shared" si="50"/>
        <v>8.1</v>
      </c>
      <c r="AG390" s="135">
        <f t="shared" si="52"/>
        <v>350.97299999999996</v>
      </c>
      <c r="AH390" s="163"/>
    </row>
    <row r="391" spans="1:34">
      <c r="A391" s="7"/>
      <c r="B391" s="4" t="s">
        <v>10</v>
      </c>
      <c r="C391" s="8">
        <v>65</v>
      </c>
      <c r="D391" s="5">
        <v>17</v>
      </c>
      <c r="E391" s="5">
        <f t="shared" si="51"/>
        <v>1105</v>
      </c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166"/>
      <c r="W391" s="5"/>
      <c r="X391" s="5"/>
      <c r="Y391" s="5"/>
      <c r="Z391" s="5"/>
      <c r="AA391" s="5"/>
      <c r="AB391">
        <f t="shared" si="48"/>
        <v>0</v>
      </c>
      <c r="AC391" s="68">
        <f t="shared" si="49"/>
        <v>0</v>
      </c>
      <c r="AD391" s="11" t="s">
        <v>10</v>
      </c>
      <c r="AE391" s="162">
        <v>65</v>
      </c>
      <c r="AF391" s="5">
        <f t="shared" si="50"/>
        <v>17</v>
      </c>
      <c r="AG391" s="135">
        <f t="shared" si="52"/>
        <v>1105</v>
      </c>
      <c r="AH391" s="163"/>
    </row>
    <row r="392" spans="1:34">
      <c r="A392" s="7"/>
      <c r="B392" s="4" t="s">
        <v>51</v>
      </c>
      <c r="C392" s="8">
        <v>47</v>
      </c>
      <c r="D392" s="5">
        <v>4</v>
      </c>
      <c r="E392" s="5">
        <f t="shared" si="51"/>
        <v>188</v>
      </c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166"/>
      <c r="W392" s="5"/>
      <c r="X392" s="5"/>
      <c r="Y392" s="5"/>
      <c r="Z392" s="5"/>
      <c r="AA392" s="5"/>
      <c r="AB392">
        <f t="shared" si="48"/>
        <v>0</v>
      </c>
      <c r="AC392" s="68">
        <f t="shared" si="49"/>
        <v>0</v>
      </c>
      <c r="AD392" s="11" t="s">
        <v>51</v>
      </c>
      <c r="AE392" s="162">
        <v>47</v>
      </c>
      <c r="AF392" s="5">
        <f t="shared" si="50"/>
        <v>4</v>
      </c>
      <c r="AG392" s="135">
        <f t="shared" si="52"/>
        <v>188</v>
      </c>
      <c r="AH392" s="163"/>
    </row>
    <row r="393" spans="1:34">
      <c r="A393" s="7"/>
      <c r="B393" s="4" t="s">
        <v>55</v>
      </c>
      <c r="C393" s="8">
        <v>39</v>
      </c>
      <c r="D393" s="5">
        <v>118.74</v>
      </c>
      <c r="E393" s="5">
        <f t="shared" si="51"/>
        <v>4630.8599999999997</v>
      </c>
      <c r="F393" s="5"/>
      <c r="G393" s="5">
        <v>8</v>
      </c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166"/>
      <c r="W393" s="5"/>
      <c r="X393" s="5"/>
      <c r="Y393" s="5"/>
      <c r="Z393" s="5"/>
      <c r="AA393" s="5"/>
      <c r="AB393">
        <f t="shared" si="48"/>
        <v>8</v>
      </c>
      <c r="AC393" s="68">
        <f t="shared" si="49"/>
        <v>312</v>
      </c>
      <c r="AD393" s="11" t="s">
        <v>55</v>
      </c>
      <c r="AE393" s="162">
        <v>39</v>
      </c>
      <c r="AF393" s="5">
        <f t="shared" si="50"/>
        <v>110.74</v>
      </c>
      <c r="AG393" s="135">
        <f t="shared" si="52"/>
        <v>4318.8599999999997</v>
      </c>
      <c r="AH393" s="163"/>
    </row>
    <row r="394" spans="1:34">
      <c r="A394" s="7"/>
      <c r="B394" s="4" t="s">
        <v>270</v>
      </c>
      <c r="C394" s="8">
        <v>218.42</v>
      </c>
      <c r="D394" s="5">
        <v>6.25</v>
      </c>
      <c r="E394" s="5">
        <f t="shared" si="51"/>
        <v>1365.125</v>
      </c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166"/>
      <c r="W394" s="5"/>
      <c r="X394" s="5"/>
      <c r="Y394" s="5"/>
      <c r="Z394" s="5"/>
      <c r="AA394" s="5"/>
      <c r="AB394">
        <f t="shared" si="48"/>
        <v>0</v>
      </c>
      <c r="AC394" s="68">
        <f t="shared" si="49"/>
        <v>0</v>
      </c>
      <c r="AD394" s="11" t="s">
        <v>270</v>
      </c>
      <c r="AE394" s="162">
        <v>218.42</v>
      </c>
      <c r="AF394" s="5">
        <f t="shared" si="50"/>
        <v>6.25</v>
      </c>
      <c r="AG394" s="135">
        <f t="shared" si="52"/>
        <v>1365.125</v>
      </c>
      <c r="AH394" s="163"/>
    </row>
    <row r="395" spans="1:34">
      <c r="A395" s="7"/>
      <c r="B395" s="4" t="s">
        <v>271</v>
      </c>
      <c r="C395" s="8">
        <v>47.62</v>
      </c>
      <c r="D395" s="5">
        <v>18</v>
      </c>
      <c r="E395" s="5">
        <f t="shared" si="51"/>
        <v>857.16</v>
      </c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166"/>
      <c r="W395" s="5"/>
      <c r="X395" s="5"/>
      <c r="Y395" s="5"/>
      <c r="Z395" s="5"/>
      <c r="AA395" s="5"/>
      <c r="AB395">
        <f t="shared" si="48"/>
        <v>0</v>
      </c>
      <c r="AC395" s="68">
        <f t="shared" si="49"/>
        <v>0</v>
      </c>
      <c r="AD395" s="11" t="s">
        <v>271</v>
      </c>
      <c r="AE395" s="162">
        <v>47.62</v>
      </c>
      <c r="AF395" s="5">
        <f t="shared" si="50"/>
        <v>18</v>
      </c>
      <c r="AG395" s="135">
        <f t="shared" si="52"/>
        <v>857.16</v>
      </c>
      <c r="AH395" s="163"/>
    </row>
    <row r="396" spans="1:34">
      <c r="A396" s="7"/>
      <c r="B396" s="4" t="s">
        <v>13</v>
      </c>
      <c r="C396" s="8">
        <v>116.49</v>
      </c>
      <c r="D396" s="5">
        <v>3</v>
      </c>
      <c r="E396" s="5">
        <f t="shared" si="51"/>
        <v>349.46999999999997</v>
      </c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166"/>
      <c r="W396" s="5"/>
      <c r="X396" s="5"/>
      <c r="Y396" s="5"/>
      <c r="Z396" s="5"/>
      <c r="AA396" s="5"/>
      <c r="AB396">
        <f t="shared" si="48"/>
        <v>0</v>
      </c>
      <c r="AC396" s="68">
        <f t="shared" si="49"/>
        <v>0</v>
      </c>
      <c r="AD396" s="11" t="s">
        <v>13</v>
      </c>
      <c r="AE396" s="162">
        <v>116.49</v>
      </c>
      <c r="AF396" s="5">
        <f t="shared" si="50"/>
        <v>3</v>
      </c>
      <c r="AG396" s="135">
        <f t="shared" si="52"/>
        <v>349.46999999999997</v>
      </c>
      <c r="AH396" s="163"/>
    </row>
    <row r="397" spans="1:34">
      <c r="A397" s="7"/>
      <c r="B397" s="4" t="s">
        <v>23</v>
      </c>
      <c r="C397" s="8">
        <v>53.67</v>
      </c>
      <c r="D397" s="5">
        <v>24</v>
      </c>
      <c r="E397" s="5">
        <f t="shared" si="51"/>
        <v>1288.08</v>
      </c>
      <c r="F397" s="5"/>
      <c r="G397" s="5"/>
      <c r="H397" s="5"/>
      <c r="I397" s="5"/>
      <c r="J397" s="5"/>
      <c r="K397" s="5">
        <v>1</v>
      </c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166"/>
      <c r="W397" s="5"/>
      <c r="X397" s="5"/>
      <c r="Y397" s="5"/>
      <c r="Z397" s="5"/>
      <c r="AA397" s="5"/>
      <c r="AB397">
        <f t="shared" si="48"/>
        <v>1</v>
      </c>
      <c r="AC397" s="68">
        <f t="shared" si="49"/>
        <v>53.67</v>
      </c>
      <c r="AD397" s="11" t="s">
        <v>23</v>
      </c>
      <c r="AE397" s="162">
        <v>53.67</v>
      </c>
      <c r="AF397" s="5">
        <f t="shared" si="50"/>
        <v>23</v>
      </c>
      <c r="AG397" s="135">
        <f t="shared" si="52"/>
        <v>1234.4100000000001</v>
      </c>
      <c r="AH397" s="163"/>
    </row>
    <row r="398" spans="1:34">
      <c r="A398" s="7"/>
      <c r="B398" s="4" t="s">
        <v>14</v>
      </c>
      <c r="C398" s="8">
        <v>131.12</v>
      </c>
      <c r="D398" s="5">
        <v>8</v>
      </c>
      <c r="E398" s="5">
        <f t="shared" si="51"/>
        <v>1048.96</v>
      </c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166"/>
      <c r="W398" s="5"/>
      <c r="X398" s="5"/>
      <c r="Y398" s="5"/>
      <c r="Z398" s="5"/>
      <c r="AA398" s="5"/>
      <c r="AB398">
        <f t="shared" si="48"/>
        <v>0</v>
      </c>
      <c r="AC398" s="68">
        <f t="shared" si="49"/>
        <v>0</v>
      </c>
      <c r="AD398" s="11" t="s">
        <v>14</v>
      </c>
      <c r="AE398" s="162">
        <v>131.12</v>
      </c>
      <c r="AF398" s="5">
        <f t="shared" si="50"/>
        <v>8</v>
      </c>
      <c r="AG398" s="135">
        <f t="shared" si="52"/>
        <v>1048.96</v>
      </c>
      <c r="AH398" s="163"/>
    </row>
    <row r="399" spans="1:34">
      <c r="A399" s="7"/>
      <c r="B399" s="4" t="s">
        <v>16</v>
      </c>
      <c r="C399" s="8">
        <v>109.15</v>
      </c>
      <c r="D399" s="5">
        <v>4.8499999999999996</v>
      </c>
      <c r="E399" s="5">
        <f t="shared" si="51"/>
        <v>529.37749999999994</v>
      </c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166"/>
      <c r="W399" s="5"/>
      <c r="X399" s="5"/>
      <c r="Y399" s="5"/>
      <c r="Z399" s="5"/>
      <c r="AA399" s="5"/>
      <c r="AB399">
        <f t="shared" si="48"/>
        <v>0</v>
      </c>
      <c r="AC399" s="68">
        <f t="shared" si="49"/>
        <v>0</v>
      </c>
      <c r="AD399" s="11" t="s">
        <v>16</v>
      </c>
      <c r="AE399" s="162">
        <v>109.15</v>
      </c>
      <c r="AF399" s="5">
        <f t="shared" si="50"/>
        <v>4.8499999999999996</v>
      </c>
      <c r="AG399" s="135">
        <f t="shared" si="52"/>
        <v>529.37749999999994</v>
      </c>
      <c r="AH399" s="163"/>
    </row>
    <row r="400" spans="1:34">
      <c r="A400" s="7"/>
      <c r="B400" s="4" t="s">
        <v>15</v>
      </c>
      <c r="C400" s="8">
        <v>74.52</v>
      </c>
      <c r="D400" s="5">
        <v>7.9</v>
      </c>
      <c r="E400" s="5">
        <f t="shared" si="51"/>
        <v>588.70799999999997</v>
      </c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166"/>
      <c r="W400" s="5"/>
      <c r="X400" s="5"/>
      <c r="Y400" s="5"/>
      <c r="Z400" s="104"/>
      <c r="AA400" s="5"/>
      <c r="AB400">
        <f t="shared" si="48"/>
        <v>0</v>
      </c>
      <c r="AC400" s="68">
        <f t="shared" si="49"/>
        <v>0</v>
      </c>
      <c r="AD400" s="11" t="s">
        <v>15</v>
      </c>
      <c r="AE400" s="162">
        <v>74.52</v>
      </c>
      <c r="AF400" s="5">
        <f t="shared" si="50"/>
        <v>7.9</v>
      </c>
      <c r="AG400" s="135">
        <f t="shared" si="52"/>
        <v>588.70799999999997</v>
      </c>
      <c r="AH400" s="163"/>
    </row>
    <row r="401" spans="1:34">
      <c r="A401" s="7"/>
      <c r="B401" s="4" t="s">
        <v>17</v>
      </c>
      <c r="C401" s="8">
        <v>23.87</v>
      </c>
      <c r="D401" s="5">
        <v>14</v>
      </c>
      <c r="E401" s="5">
        <f t="shared" si="51"/>
        <v>334.18</v>
      </c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166"/>
      <c r="W401" s="5"/>
      <c r="X401" s="5"/>
      <c r="Y401" s="5"/>
      <c r="Z401" s="104"/>
      <c r="AA401" s="5"/>
      <c r="AB401">
        <f t="shared" si="48"/>
        <v>0</v>
      </c>
      <c r="AC401" s="68">
        <f t="shared" si="49"/>
        <v>0</v>
      </c>
      <c r="AD401" s="11" t="s">
        <v>17</v>
      </c>
      <c r="AE401" s="162">
        <v>23.87</v>
      </c>
      <c r="AF401" s="5">
        <f t="shared" si="50"/>
        <v>14</v>
      </c>
      <c r="AG401" s="135">
        <f t="shared" si="52"/>
        <v>334.18</v>
      </c>
      <c r="AH401" s="163"/>
    </row>
    <row r="402" spans="1:34">
      <c r="A402" s="7"/>
      <c r="B402" s="4" t="s">
        <v>43</v>
      </c>
      <c r="C402" s="8">
        <v>45.97</v>
      </c>
      <c r="D402" s="5">
        <v>50</v>
      </c>
      <c r="E402" s="5">
        <f t="shared" si="51"/>
        <v>2298.5</v>
      </c>
      <c r="F402" s="5"/>
      <c r="G402" s="5"/>
      <c r="H402" s="5"/>
      <c r="I402" s="5">
        <v>3</v>
      </c>
      <c r="J402" s="5"/>
      <c r="K402" s="5"/>
      <c r="L402" s="5">
        <v>2</v>
      </c>
      <c r="M402" s="5"/>
      <c r="N402" s="5">
        <v>1</v>
      </c>
      <c r="O402" s="5">
        <v>2.2000000000000002</v>
      </c>
      <c r="P402" s="5"/>
      <c r="Q402" s="5"/>
      <c r="R402" s="5"/>
      <c r="S402" s="5"/>
      <c r="T402" s="5"/>
      <c r="U402" s="5"/>
      <c r="V402" s="166"/>
      <c r="W402" s="5"/>
      <c r="X402" s="5"/>
      <c r="Y402" s="5"/>
      <c r="Z402" s="104"/>
      <c r="AA402" s="5"/>
      <c r="AB402">
        <f t="shared" si="48"/>
        <v>8.1999999999999993</v>
      </c>
      <c r="AC402" s="68">
        <f t="shared" si="49"/>
        <v>376.95399999999995</v>
      </c>
      <c r="AD402" s="11" t="s">
        <v>43</v>
      </c>
      <c r="AE402" s="162">
        <v>45.97</v>
      </c>
      <c r="AF402" s="5">
        <f t="shared" si="50"/>
        <v>41.8</v>
      </c>
      <c r="AG402" s="135">
        <f t="shared" si="52"/>
        <v>1921.5459999999998</v>
      </c>
      <c r="AH402" s="163"/>
    </row>
    <row r="403" spans="1:34">
      <c r="A403" s="7"/>
      <c r="B403" s="4" t="s">
        <v>29</v>
      </c>
      <c r="C403" s="8">
        <v>68</v>
      </c>
      <c r="D403" s="5">
        <v>47</v>
      </c>
      <c r="E403" s="5">
        <f t="shared" si="51"/>
        <v>3196</v>
      </c>
      <c r="F403" s="5">
        <v>3</v>
      </c>
      <c r="G403" s="5"/>
      <c r="H403" s="5"/>
      <c r="I403" s="5"/>
      <c r="J403" s="5"/>
      <c r="K403" s="5">
        <v>0.5</v>
      </c>
      <c r="L403" s="5"/>
      <c r="M403" s="5">
        <v>1.2</v>
      </c>
      <c r="N403" s="5"/>
      <c r="O403" s="5"/>
      <c r="P403" s="5"/>
      <c r="Q403" s="5"/>
      <c r="R403" s="5"/>
      <c r="S403" s="5"/>
      <c r="T403" s="5"/>
      <c r="U403" s="5"/>
      <c r="V403" s="166"/>
      <c r="W403" s="5"/>
      <c r="X403" s="5"/>
      <c r="Y403" s="5"/>
      <c r="Z403" s="104"/>
      <c r="AA403" s="5"/>
      <c r="AB403">
        <f t="shared" si="48"/>
        <v>4.7</v>
      </c>
      <c r="AC403" s="68">
        <f t="shared" si="49"/>
        <v>319.60000000000002</v>
      </c>
      <c r="AD403" s="11" t="s">
        <v>29</v>
      </c>
      <c r="AE403" s="162">
        <v>68</v>
      </c>
      <c r="AF403" s="5">
        <f t="shared" si="50"/>
        <v>42.3</v>
      </c>
      <c r="AG403" s="135">
        <f t="shared" si="52"/>
        <v>2876.3999999999996</v>
      </c>
      <c r="AH403" s="163"/>
    </row>
    <row r="404" spans="1:34">
      <c r="A404" s="7"/>
      <c r="B404" s="4" t="s">
        <v>31</v>
      </c>
      <c r="C404" s="8">
        <v>79</v>
      </c>
      <c r="D404" s="5">
        <v>29</v>
      </c>
      <c r="E404" s="5">
        <f t="shared" si="51"/>
        <v>2291</v>
      </c>
      <c r="F404" s="5">
        <v>1</v>
      </c>
      <c r="G404" s="5">
        <v>1</v>
      </c>
      <c r="H404" s="5">
        <v>1</v>
      </c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166"/>
      <c r="W404" s="5"/>
      <c r="X404" s="5"/>
      <c r="Y404" s="5"/>
      <c r="Z404" s="104"/>
      <c r="AA404" s="5"/>
      <c r="AB404">
        <f t="shared" si="48"/>
        <v>3</v>
      </c>
      <c r="AC404" s="68">
        <f t="shared" si="49"/>
        <v>237</v>
      </c>
      <c r="AD404" s="11" t="s">
        <v>31</v>
      </c>
      <c r="AE404" s="162">
        <v>79</v>
      </c>
      <c r="AF404" s="5">
        <f t="shared" si="50"/>
        <v>26</v>
      </c>
      <c r="AG404" s="135">
        <f t="shared" si="52"/>
        <v>2054</v>
      </c>
      <c r="AH404" s="163"/>
    </row>
    <row r="405" spans="1:34">
      <c r="A405" s="7"/>
      <c r="B405" s="4" t="s">
        <v>311</v>
      </c>
      <c r="C405" s="8">
        <v>125</v>
      </c>
      <c r="D405" s="5">
        <v>4</v>
      </c>
      <c r="E405" s="5">
        <f t="shared" si="51"/>
        <v>500</v>
      </c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166"/>
      <c r="W405" s="5"/>
      <c r="X405" s="5"/>
      <c r="Y405" s="5"/>
      <c r="Z405" s="104"/>
      <c r="AA405" s="5"/>
      <c r="AB405">
        <f t="shared" si="48"/>
        <v>0</v>
      </c>
      <c r="AC405" s="68">
        <f t="shared" si="49"/>
        <v>0</v>
      </c>
      <c r="AD405" s="11" t="s">
        <v>311</v>
      </c>
      <c r="AE405" s="162">
        <v>125</v>
      </c>
      <c r="AF405" s="5">
        <f t="shared" si="50"/>
        <v>4</v>
      </c>
      <c r="AG405" s="135">
        <f t="shared" si="52"/>
        <v>500</v>
      </c>
      <c r="AH405" s="163"/>
    </row>
    <row r="406" spans="1:34">
      <c r="A406" s="7"/>
      <c r="B406" s="4" t="s">
        <v>145</v>
      </c>
      <c r="C406" s="8">
        <v>540</v>
      </c>
      <c r="D406" s="5">
        <v>12.37</v>
      </c>
      <c r="E406" s="5">
        <f t="shared" si="51"/>
        <v>6679.7999999999993</v>
      </c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166"/>
      <c r="W406" s="5"/>
      <c r="X406" s="5"/>
      <c r="Y406" s="5"/>
      <c r="Z406" s="104"/>
      <c r="AA406" s="5"/>
      <c r="AB406">
        <f t="shared" si="48"/>
        <v>0</v>
      </c>
      <c r="AC406" s="68">
        <f t="shared" si="49"/>
        <v>0</v>
      </c>
      <c r="AD406" s="11" t="s">
        <v>145</v>
      </c>
      <c r="AE406" s="162">
        <v>540</v>
      </c>
      <c r="AF406" s="5">
        <f t="shared" si="50"/>
        <v>12.37</v>
      </c>
      <c r="AG406" s="135">
        <f t="shared" si="52"/>
        <v>6679.7999999999993</v>
      </c>
      <c r="AH406" s="163"/>
    </row>
    <row r="407" spans="1:34">
      <c r="A407" s="7"/>
      <c r="B407" s="4" t="s">
        <v>15</v>
      </c>
      <c r="C407" s="8">
        <v>65</v>
      </c>
      <c r="D407" s="5">
        <v>50</v>
      </c>
      <c r="E407" s="5">
        <f t="shared" si="51"/>
        <v>3250</v>
      </c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166"/>
      <c r="W407" s="5"/>
      <c r="X407" s="5"/>
      <c r="Y407" s="5"/>
      <c r="Z407" s="104"/>
      <c r="AA407" s="5"/>
      <c r="AB407">
        <f t="shared" si="48"/>
        <v>0</v>
      </c>
      <c r="AC407" s="68">
        <f t="shared" si="49"/>
        <v>0</v>
      </c>
      <c r="AD407" s="11" t="s">
        <v>15</v>
      </c>
      <c r="AE407" s="162">
        <v>65</v>
      </c>
      <c r="AF407" s="5">
        <f t="shared" si="50"/>
        <v>50</v>
      </c>
      <c r="AG407" s="135">
        <f t="shared" si="52"/>
        <v>3250</v>
      </c>
      <c r="AH407" s="163"/>
    </row>
    <row r="408" spans="1:34">
      <c r="A408" s="7"/>
      <c r="B408" s="4" t="s">
        <v>311</v>
      </c>
      <c r="C408" s="8">
        <v>172</v>
      </c>
      <c r="D408" s="5">
        <v>12</v>
      </c>
      <c r="E408" s="5">
        <f t="shared" si="51"/>
        <v>2064</v>
      </c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166"/>
      <c r="W408" s="5"/>
      <c r="X408" s="5"/>
      <c r="Y408" s="5"/>
      <c r="Z408" s="104"/>
      <c r="AA408" s="5"/>
      <c r="AB408" s="196">
        <f t="shared" si="48"/>
        <v>0</v>
      </c>
      <c r="AC408" s="68">
        <f t="shared" si="49"/>
        <v>0</v>
      </c>
      <c r="AD408" s="11" t="s">
        <v>311</v>
      </c>
      <c r="AE408" s="162">
        <v>172</v>
      </c>
      <c r="AF408" s="5">
        <f t="shared" si="50"/>
        <v>12</v>
      </c>
      <c r="AG408" s="135">
        <f t="shared" si="52"/>
        <v>2064</v>
      </c>
      <c r="AH408" s="163"/>
    </row>
    <row r="409" spans="1:34">
      <c r="A409" s="7"/>
      <c r="B409" s="4" t="s">
        <v>283</v>
      </c>
      <c r="C409" s="8">
        <v>16</v>
      </c>
      <c r="D409" s="5">
        <v>11</v>
      </c>
      <c r="E409" s="5">
        <f t="shared" si="51"/>
        <v>176</v>
      </c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166"/>
      <c r="W409" s="5"/>
      <c r="X409" s="5"/>
      <c r="Y409" s="5"/>
      <c r="Z409" s="104"/>
      <c r="AA409" s="5"/>
      <c r="AB409">
        <f t="shared" si="48"/>
        <v>0</v>
      </c>
      <c r="AC409" s="68">
        <f t="shared" si="49"/>
        <v>0</v>
      </c>
      <c r="AD409" s="11" t="s">
        <v>283</v>
      </c>
      <c r="AE409" s="162">
        <v>16</v>
      </c>
      <c r="AF409" s="5">
        <f t="shared" si="50"/>
        <v>11</v>
      </c>
      <c r="AG409" s="135">
        <f t="shared" si="52"/>
        <v>176</v>
      </c>
      <c r="AH409" s="163"/>
    </row>
    <row r="410" spans="1:34">
      <c r="A410" s="7"/>
      <c r="B410" s="4" t="s">
        <v>44</v>
      </c>
      <c r="C410" s="8">
        <v>9</v>
      </c>
      <c r="D410" s="5">
        <v>22</v>
      </c>
      <c r="E410" s="5">
        <f t="shared" si="51"/>
        <v>198</v>
      </c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166"/>
      <c r="W410" s="5"/>
      <c r="X410" s="5"/>
      <c r="Y410" s="5"/>
      <c r="Z410" s="104"/>
      <c r="AA410" s="5"/>
      <c r="AB410">
        <f t="shared" si="48"/>
        <v>0</v>
      </c>
      <c r="AC410" s="68">
        <f t="shared" si="49"/>
        <v>0</v>
      </c>
      <c r="AD410" s="11" t="s">
        <v>44</v>
      </c>
      <c r="AE410" s="162">
        <v>9</v>
      </c>
      <c r="AF410" s="5">
        <f t="shared" si="50"/>
        <v>22</v>
      </c>
      <c r="AG410" s="135">
        <f t="shared" si="52"/>
        <v>198</v>
      </c>
      <c r="AH410" s="163"/>
    </row>
    <row r="411" spans="1:34">
      <c r="A411" s="7"/>
      <c r="B411" s="4" t="s">
        <v>314</v>
      </c>
      <c r="C411" s="8">
        <v>115</v>
      </c>
      <c r="D411" s="5">
        <v>48</v>
      </c>
      <c r="E411" s="5">
        <f t="shared" si="51"/>
        <v>5520</v>
      </c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166"/>
      <c r="W411" s="5"/>
      <c r="X411" s="5"/>
      <c r="Y411" s="5"/>
      <c r="Z411" s="104"/>
      <c r="AA411" s="5"/>
      <c r="AB411">
        <f t="shared" si="48"/>
        <v>0</v>
      </c>
      <c r="AC411" s="68">
        <f t="shared" si="49"/>
        <v>0</v>
      </c>
      <c r="AD411" s="11" t="s">
        <v>314</v>
      </c>
      <c r="AE411" s="162">
        <v>115</v>
      </c>
      <c r="AF411" s="5">
        <f t="shared" si="50"/>
        <v>48</v>
      </c>
      <c r="AG411" s="135">
        <f t="shared" si="52"/>
        <v>5520</v>
      </c>
      <c r="AH411" s="163"/>
    </row>
    <row r="412" spans="1:34">
      <c r="A412" s="7"/>
      <c r="B412" s="4" t="s">
        <v>37</v>
      </c>
      <c r="C412" s="8">
        <v>90</v>
      </c>
      <c r="D412" s="5">
        <v>3.18</v>
      </c>
      <c r="E412" s="5">
        <f t="shared" si="51"/>
        <v>286.2</v>
      </c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166"/>
      <c r="W412" s="5"/>
      <c r="X412" s="5"/>
      <c r="Y412" s="5"/>
      <c r="Z412" s="104"/>
      <c r="AA412" s="5"/>
      <c r="AB412">
        <f t="shared" si="48"/>
        <v>0</v>
      </c>
      <c r="AC412" s="68">
        <f t="shared" si="49"/>
        <v>0</v>
      </c>
      <c r="AD412" s="11" t="s">
        <v>37</v>
      </c>
      <c r="AE412" s="162">
        <v>90</v>
      </c>
      <c r="AF412" s="5">
        <f t="shared" si="50"/>
        <v>3.18</v>
      </c>
      <c r="AG412" s="135">
        <f t="shared" si="52"/>
        <v>286.2</v>
      </c>
      <c r="AH412" s="163"/>
    </row>
    <row r="413" spans="1:34">
      <c r="A413" s="7"/>
      <c r="B413" s="4" t="s">
        <v>57</v>
      </c>
      <c r="C413" s="8">
        <v>54</v>
      </c>
      <c r="D413" s="5">
        <v>5.7</v>
      </c>
      <c r="E413" s="5">
        <f t="shared" si="51"/>
        <v>307.8</v>
      </c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166"/>
      <c r="W413" s="5"/>
      <c r="X413" s="5"/>
      <c r="Y413" s="5"/>
      <c r="Z413" s="104"/>
      <c r="AA413" s="5"/>
      <c r="AB413">
        <f t="shared" si="48"/>
        <v>0</v>
      </c>
      <c r="AC413" s="68">
        <f t="shared" si="49"/>
        <v>0</v>
      </c>
      <c r="AD413" s="11" t="s">
        <v>57</v>
      </c>
      <c r="AE413" s="162">
        <v>54</v>
      </c>
      <c r="AF413" s="5">
        <f t="shared" si="50"/>
        <v>5.7</v>
      </c>
      <c r="AG413" s="135">
        <f t="shared" si="52"/>
        <v>307.8</v>
      </c>
      <c r="AH413" s="163"/>
    </row>
    <row r="414" spans="1:34">
      <c r="A414" s="7"/>
      <c r="B414" s="4" t="s">
        <v>58</v>
      </c>
      <c r="C414" s="8">
        <v>30</v>
      </c>
      <c r="D414" s="5">
        <v>27.55</v>
      </c>
      <c r="E414" s="5">
        <f t="shared" si="51"/>
        <v>826.5</v>
      </c>
      <c r="F414" s="5">
        <v>0.1</v>
      </c>
      <c r="G414" s="5">
        <v>0.1</v>
      </c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166"/>
      <c r="W414" s="5"/>
      <c r="X414" s="5"/>
      <c r="Y414" s="5"/>
      <c r="Z414" s="104"/>
      <c r="AA414" s="5"/>
      <c r="AB414">
        <f t="shared" si="48"/>
        <v>0.2</v>
      </c>
      <c r="AC414" s="68">
        <f t="shared" si="49"/>
        <v>6</v>
      </c>
      <c r="AD414" s="11" t="s">
        <v>58</v>
      </c>
      <c r="AE414" s="162">
        <v>30</v>
      </c>
      <c r="AF414" s="5">
        <f t="shared" si="50"/>
        <v>27.35</v>
      </c>
      <c r="AG414" s="135">
        <f t="shared" si="52"/>
        <v>820.5</v>
      </c>
      <c r="AH414" s="163"/>
    </row>
    <row r="415" spans="1:34">
      <c r="A415" s="7"/>
      <c r="B415" s="72" t="s">
        <v>36</v>
      </c>
      <c r="C415" s="8">
        <v>265</v>
      </c>
      <c r="D415" s="5">
        <v>125.35</v>
      </c>
      <c r="E415" s="5">
        <f t="shared" si="51"/>
        <v>33217.75</v>
      </c>
      <c r="F415" s="5">
        <v>3</v>
      </c>
      <c r="G415" s="5"/>
      <c r="H415" s="5"/>
      <c r="I415" s="5"/>
      <c r="J415" s="5"/>
      <c r="K415" s="5">
        <v>3</v>
      </c>
      <c r="L415" s="5"/>
      <c r="M415" s="5"/>
      <c r="N415" s="5">
        <v>2</v>
      </c>
      <c r="O415" s="5"/>
      <c r="P415" s="5"/>
      <c r="Q415" s="5">
        <v>2</v>
      </c>
      <c r="R415" s="5">
        <v>1</v>
      </c>
      <c r="S415" s="5"/>
      <c r="T415" s="5">
        <v>1.39</v>
      </c>
      <c r="U415" s="5"/>
      <c r="V415" s="166"/>
      <c r="W415" s="5"/>
      <c r="X415" s="5"/>
      <c r="Y415" s="5"/>
      <c r="Z415" s="104"/>
      <c r="AA415" s="5"/>
      <c r="AB415">
        <f t="shared" si="48"/>
        <v>12.39</v>
      </c>
      <c r="AC415" s="68">
        <f t="shared" si="49"/>
        <v>3283.3500000000004</v>
      </c>
      <c r="AD415" s="11" t="s">
        <v>36</v>
      </c>
      <c r="AE415" s="162">
        <v>265</v>
      </c>
      <c r="AF415" s="5">
        <f t="shared" si="50"/>
        <v>112.96</v>
      </c>
      <c r="AG415" s="135">
        <f t="shared" si="52"/>
        <v>29934.399999999998</v>
      </c>
      <c r="AH415" s="163"/>
    </row>
    <row r="416" spans="1:34">
      <c r="A416" s="7"/>
      <c r="B416" s="4" t="s">
        <v>172</v>
      </c>
      <c r="C416" s="8">
        <v>121.35</v>
      </c>
      <c r="D416" s="5">
        <v>12</v>
      </c>
      <c r="E416" s="5">
        <f t="shared" si="51"/>
        <v>1456.1999999999998</v>
      </c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166"/>
      <c r="W416" s="5"/>
      <c r="X416" s="5"/>
      <c r="Y416" s="5"/>
      <c r="Z416" s="104"/>
      <c r="AA416" s="5"/>
      <c r="AB416">
        <f t="shared" si="48"/>
        <v>0</v>
      </c>
      <c r="AC416" s="68">
        <f t="shared" si="49"/>
        <v>0</v>
      </c>
      <c r="AD416" s="11" t="s">
        <v>172</v>
      </c>
      <c r="AE416" s="162">
        <v>121.35</v>
      </c>
      <c r="AF416" s="5">
        <f t="shared" si="50"/>
        <v>12</v>
      </c>
      <c r="AG416" s="135">
        <f t="shared" si="52"/>
        <v>1456.1999999999998</v>
      </c>
      <c r="AH416" s="163"/>
    </row>
    <row r="417" spans="1:34">
      <c r="A417" s="7"/>
      <c r="B417" s="4" t="s">
        <v>13</v>
      </c>
      <c r="C417" s="8">
        <v>116.94</v>
      </c>
      <c r="D417" s="5">
        <v>30</v>
      </c>
      <c r="E417" s="5">
        <f t="shared" si="51"/>
        <v>3508.2</v>
      </c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166"/>
      <c r="W417" s="5"/>
      <c r="X417" s="5"/>
      <c r="Y417" s="5"/>
      <c r="Z417" s="104"/>
      <c r="AA417" s="5"/>
      <c r="AB417">
        <f t="shared" si="48"/>
        <v>0</v>
      </c>
      <c r="AC417" s="68">
        <f t="shared" si="49"/>
        <v>0</v>
      </c>
      <c r="AD417" s="11" t="s">
        <v>13</v>
      </c>
      <c r="AE417" s="162">
        <v>116.94</v>
      </c>
      <c r="AF417" s="5">
        <f t="shared" si="50"/>
        <v>30</v>
      </c>
      <c r="AG417" s="135">
        <f t="shared" si="52"/>
        <v>3508.2</v>
      </c>
      <c r="AH417" s="163"/>
    </row>
    <row r="418" spans="1:34">
      <c r="A418" s="7"/>
      <c r="B418" s="4" t="s">
        <v>272</v>
      </c>
      <c r="C418" s="8">
        <v>502.12</v>
      </c>
      <c r="D418" s="5">
        <v>3.1349999999999998</v>
      </c>
      <c r="E418" s="5">
        <f t="shared" si="51"/>
        <v>1574.1461999999999</v>
      </c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166"/>
      <c r="W418" s="5"/>
      <c r="X418" s="5"/>
      <c r="Y418" s="5"/>
      <c r="Z418" s="104"/>
      <c r="AA418" s="5"/>
      <c r="AB418">
        <f t="shared" si="48"/>
        <v>0</v>
      </c>
      <c r="AC418" s="68">
        <f t="shared" si="49"/>
        <v>0</v>
      </c>
      <c r="AD418" s="11" t="s">
        <v>272</v>
      </c>
      <c r="AE418" s="162">
        <v>502.12</v>
      </c>
      <c r="AF418" s="5">
        <f t="shared" si="50"/>
        <v>3.1349999999999998</v>
      </c>
      <c r="AG418" s="135">
        <f t="shared" si="52"/>
        <v>1574.1461999999999</v>
      </c>
      <c r="AH418" s="163"/>
    </row>
    <row r="419" spans="1:34">
      <c r="A419" s="7"/>
      <c r="B419" s="4" t="s">
        <v>184</v>
      </c>
      <c r="C419" s="8">
        <v>233.23</v>
      </c>
      <c r="D419" s="5">
        <v>40</v>
      </c>
      <c r="E419" s="5">
        <f t="shared" si="51"/>
        <v>9329.1999999999989</v>
      </c>
      <c r="F419" s="5"/>
      <c r="G419" s="5">
        <v>4.5</v>
      </c>
      <c r="H419" s="5"/>
      <c r="I419" s="5"/>
      <c r="J419" s="5"/>
      <c r="K419" s="5"/>
      <c r="L419" s="5"/>
      <c r="M419" s="5"/>
      <c r="N419" s="5"/>
      <c r="O419" s="4"/>
      <c r="P419" s="4"/>
      <c r="Q419" s="4"/>
      <c r="R419" s="4"/>
      <c r="S419" s="4"/>
      <c r="T419" s="4"/>
      <c r="U419" s="4"/>
      <c r="V419" s="153"/>
      <c r="W419" s="4"/>
      <c r="X419" s="4"/>
      <c r="Y419" s="5"/>
      <c r="Z419" s="104"/>
      <c r="AA419" s="5"/>
      <c r="AB419">
        <f t="shared" si="48"/>
        <v>4.5</v>
      </c>
      <c r="AC419" s="68">
        <f t="shared" si="49"/>
        <v>1049.5349999999999</v>
      </c>
      <c r="AD419" s="11" t="s">
        <v>184</v>
      </c>
      <c r="AE419" s="162">
        <v>233.23</v>
      </c>
      <c r="AF419" s="5">
        <f t="shared" si="50"/>
        <v>35.5</v>
      </c>
      <c r="AG419" s="135">
        <f t="shared" si="52"/>
        <v>8279.6649999999991</v>
      </c>
      <c r="AH419" s="163"/>
    </row>
    <row r="420" spans="1:34">
      <c r="A420" s="7"/>
      <c r="B420" s="4" t="s">
        <v>16</v>
      </c>
      <c r="C420" s="8">
        <v>112.63</v>
      </c>
      <c r="D420" s="5">
        <v>50</v>
      </c>
      <c r="E420" s="5">
        <f t="shared" si="51"/>
        <v>5631.5</v>
      </c>
      <c r="F420" s="5"/>
      <c r="G420" s="5"/>
      <c r="H420" s="5"/>
      <c r="I420" s="5"/>
      <c r="J420" s="5">
        <v>3</v>
      </c>
      <c r="K420" s="5"/>
      <c r="L420" s="5"/>
      <c r="M420" s="5">
        <v>1</v>
      </c>
      <c r="N420" s="5"/>
      <c r="O420" s="4"/>
      <c r="P420" s="4">
        <v>1</v>
      </c>
      <c r="Q420" s="4"/>
      <c r="R420" s="4"/>
      <c r="S420" s="4"/>
      <c r="T420" s="4"/>
      <c r="U420" s="4"/>
      <c r="V420" s="153"/>
      <c r="W420" s="4"/>
      <c r="X420" s="4"/>
      <c r="Y420" s="5"/>
      <c r="Z420" s="104"/>
      <c r="AA420" s="5"/>
      <c r="AB420">
        <f t="shared" ref="AB420:AB451" si="53">SUM(F420:AA420)</f>
        <v>5</v>
      </c>
      <c r="AC420" s="68">
        <f t="shared" ref="AC420:AC451" si="54">AB420*C420</f>
        <v>563.15</v>
      </c>
      <c r="AD420" s="11" t="s">
        <v>16</v>
      </c>
      <c r="AE420" s="162">
        <v>112.63</v>
      </c>
      <c r="AF420" s="5">
        <f t="shared" ref="AF420:AF451" si="55">D420-AB420</f>
        <v>45</v>
      </c>
      <c r="AG420" s="135">
        <f t="shared" si="52"/>
        <v>5068.3499999999995</v>
      </c>
      <c r="AH420" s="163"/>
    </row>
    <row r="421" spans="1:34">
      <c r="A421" s="7"/>
      <c r="B421" s="4" t="s">
        <v>320</v>
      </c>
      <c r="C421" s="8">
        <v>47.87</v>
      </c>
      <c r="D421" s="5">
        <v>32</v>
      </c>
      <c r="E421" s="5">
        <f t="shared" si="51"/>
        <v>1531.84</v>
      </c>
      <c r="F421" s="5"/>
      <c r="G421" s="5"/>
      <c r="H421" s="5"/>
      <c r="I421" s="5"/>
      <c r="J421" s="5"/>
      <c r="K421" s="5"/>
      <c r="L421" s="5"/>
      <c r="M421" s="5"/>
      <c r="N421" s="5"/>
      <c r="O421" s="4"/>
      <c r="P421" s="86"/>
      <c r="Q421" s="4"/>
      <c r="R421" s="4"/>
      <c r="S421" s="4"/>
      <c r="T421" s="4"/>
      <c r="U421" s="4">
        <v>2</v>
      </c>
      <c r="V421" s="153"/>
      <c r="W421" s="4"/>
      <c r="X421" s="4"/>
      <c r="Y421" s="5"/>
      <c r="Z421" s="104"/>
      <c r="AA421" s="5"/>
      <c r="AB421">
        <f t="shared" si="53"/>
        <v>2</v>
      </c>
      <c r="AC421" s="68">
        <f t="shared" si="54"/>
        <v>95.74</v>
      </c>
      <c r="AD421" s="11" t="s">
        <v>320</v>
      </c>
      <c r="AE421" s="162">
        <v>47.87</v>
      </c>
      <c r="AF421" s="5">
        <f t="shared" si="55"/>
        <v>30</v>
      </c>
      <c r="AG421" s="135">
        <f t="shared" si="52"/>
        <v>1436.1</v>
      </c>
      <c r="AH421" s="163"/>
    </row>
    <row r="422" spans="1:34">
      <c r="A422" s="7"/>
      <c r="B422" s="4" t="s">
        <v>56</v>
      </c>
      <c r="C422" s="8">
        <v>82.89</v>
      </c>
      <c r="D422" s="5">
        <v>10.67</v>
      </c>
      <c r="E422" s="5">
        <f t="shared" si="51"/>
        <v>884.43629999999996</v>
      </c>
      <c r="F422" s="5"/>
      <c r="G422" s="5"/>
      <c r="H422" s="5"/>
      <c r="I422" s="5"/>
      <c r="J422" s="5"/>
      <c r="K422" s="5"/>
      <c r="L422" s="5"/>
      <c r="M422" s="5"/>
      <c r="N422" s="5"/>
      <c r="O422" s="4"/>
      <c r="P422" s="4"/>
      <c r="Q422" s="4"/>
      <c r="R422" s="4"/>
      <c r="S422" s="4"/>
      <c r="T422" s="4"/>
      <c r="U422" s="4"/>
      <c r="V422" s="153"/>
      <c r="W422" s="4"/>
      <c r="X422" s="4"/>
      <c r="Y422" s="5"/>
      <c r="Z422" s="104"/>
      <c r="AA422" s="5"/>
      <c r="AB422">
        <f t="shared" si="53"/>
        <v>0</v>
      </c>
      <c r="AC422" s="68">
        <f t="shared" si="54"/>
        <v>0</v>
      </c>
      <c r="AD422" s="11" t="s">
        <v>56</v>
      </c>
      <c r="AE422" s="162">
        <v>82.89</v>
      </c>
      <c r="AF422" s="5">
        <f t="shared" si="55"/>
        <v>10.67</v>
      </c>
      <c r="AG422" s="135">
        <f t="shared" si="52"/>
        <v>884.43629999999996</v>
      </c>
      <c r="AH422" s="163"/>
    </row>
    <row r="423" spans="1:34">
      <c r="A423" s="7"/>
      <c r="B423" s="4" t="s">
        <v>54</v>
      </c>
      <c r="C423" s="8">
        <v>69.63</v>
      </c>
      <c r="D423" s="5">
        <v>86</v>
      </c>
      <c r="E423" s="5">
        <f t="shared" si="51"/>
        <v>5988.1799999999994</v>
      </c>
      <c r="F423" s="5"/>
      <c r="G423" s="5"/>
      <c r="H423" s="5"/>
      <c r="I423" s="5"/>
      <c r="J423" s="5"/>
      <c r="K423" s="5"/>
      <c r="L423" s="5"/>
      <c r="M423" s="5"/>
      <c r="N423" s="5"/>
      <c r="O423" s="4"/>
      <c r="P423" s="4"/>
      <c r="Q423" s="4"/>
      <c r="R423" s="4"/>
      <c r="S423" s="4"/>
      <c r="T423" s="4"/>
      <c r="U423" s="4"/>
      <c r="V423" s="153"/>
      <c r="W423" s="4"/>
      <c r="X423" s="4"/>
      <c r="Y423" s="5"/>
      <c r="Z423" s="104"/>
      <c r="AA423" s="5"/>
      <c r="AB423">
        <f t="shared" si="53"/>
        <v>0</v>
      </c>
      <c r="AC423" s="68">
        <f t="shared" si="54"/>
        <v>0</v>
      </c>
      <c r="AD423" s="11" t="s">
        <v>54</v>
      </c>
      <c r="AE423" s="162">
        <v>69.63</v>
      </c>
      <c r="AF423" s="5">
        <f t="shared" si="55"/>
        <v>86</v>
      </c>
      <c r="AG423" s="135">
        <f t="shared" si="52"/>
        <v>5988.1799999999994</v>
      </c>
      <c r="AH423" s="163"/>
    </row>
    <row r="424" spans="1:34">
      <c r="A424" s="7"/>
      <c r="B424" s="8" t="s">
        <v>322</v>
      </c>
      <c r="C424" s="8">
        <v>210</v>
      </c>
      <c r="D424" s="5">
        <v>22.6</v>
      </c>
      <c r="E424" s="5">
        <f t="shared" si="51"/>
        <v>4746</v>
      </c>
      <c r="F424" s="5"/>
      <c r="G424" s="5"/>
      <c r="H424" s="5"/>
      <c r="I424" s="5"/>
      <c r="J424" s="5"/>
      <c r="K424" s="5"/>
      <c r="L424" s="5"/>
      <c r="M424" s="5"/>
      <c r="N424" s="5"/>
      <c r="O424" s="4"/>
      <c r="P424" s="4"/>
      <c r="Q424" s="4"/>
      <c r="R424" s="4"/>
      <c r="S424" s="4"/>
      <c r="T424" s="4"/>
      <c r="U424" s="4"/>
      <c r="V424" s="153"/>
      <c r="W424" s="4"/>
      <c r="X424" s="4"/>
      <c r="Y424" s="5"/>
      <c r="Z424" s="104"/>
      <c r="AA424" s="5"/>
      <c r="AB424">
        <f t="shared" si="53"/>
        <v>0</v>
      </c>
      <c r="AC424" s="68">
        <f t="shared" si="54"/>
        <v>0</v>
      </c>
      <c r="AD424" s="63" t="s">
        <v>322</v>
      </c>
      <c r="AE424" s="162">
        <v>210</v>
      </c>
      <c r="AF424" s="5">
        <f t="shared" si="55"/>
        <v>22.6</v>
      </c>
      <c r="AG424" s="135">
        <f t="shared" si="52"/>
        <v>4746</v>
      </c>
      <c r="AH424" s="163"/>
    </row>
    <row r="425" spans="1:34">
      <c r="A425" s="7"/>
      <c r="B425" s="8" t="s">
        <v>323</v>
      </c>
      <c r="C425" s="8">
        <v>224</v>
      </c>
      <c r="D425" s="5">
        <v>25</v>
      </c>
      <c r="E425" s="5">
        <f t="shared" si="51"/>
        <v>5600</v>
      </c>
      <c r="F425" s="5"/>
      <c r="G425" s="5"/>
      <c r="H425" s="5"/>
      <c r="I425" s="5"/>
      <c r="J425" s="5"/>
      <c r="K425" s="5"/>
      <c r="L425" s="5"/>
      <c r="M425" s="5"/>
      <c r="N425" s="5"/>
      <c r="O425" s="4"/>
      <c r="P425" s="4"/>
      <c r="Q425" s="4"/>
      <c r="R425" s="4"/>
      <c r="S425" s="4"/>
      <c r="T425" s="4"/>
      <c r="U425" s="4"/>
      <c r="V425" s="153"/>
      <c r="W425" s="4"/>
      <c r="X425" s="4"/>
      <c r="Y425" s="5"/>
      <c r="Z425" s="104"/>
      <c r="AA425" s="5"/>
      <c r="AB425">
        <f t="shared" si="53"/>
        <v>0</v>
      </c>
      <c r="AC425" s="68">
        <f t="shared" si="54"/>
        <v>0</v>
      </c>
      <c r="AD425" s="63" t="s">
        <v>323</v>
      </c>
      <c r="AE425" s="162">
        <v>224</v>
      </c>
      <c r="AF425" s="5">
        <f t="shared" si="55"/>
        <v>25</v>
      </c>
      <c r="AG425" s="135">
        <f t="shared" si="52"/>
        <v>5600</v>
      </c>
      <c r="AH425" s="163"/>
    </row>
    <row r="426" spans="1:34">
      <c r="A426" s="7"/>
      <c r="B426" s="8" t="s">
        <v>133</v>
      </c>
      <c r="C426" s="8">
        <v>224</v>
      </c>
      <c r="D426" s="5">
        <v>5</v>
      </c>
      <c r="E426" s="5">
        <f t="shared" si="51"/>
        <v>1120</v>
      </c>
      <c r="F426" s="5"/>
      <c r="G426" s="5"/>
      <c r="H426" s="5"/>
      <c r="I426" s="5"/>
      <c r="J426" s="5"/>
      <c r="K426" s="5"/>
      <c r="L426" s="5"/>
      <c r="M426" s="5"/>
      <c r="N426" s="5"/>
      <c r="O426" s="4"/>
      <c r="P426" s="4"/>
      <c r="Q426" s="4"/>
      <c r="R426" s="4"/>
      <c r="S426" s="4"/>
      <c r="T426" s="4"/>
      <c r="U426" s="4"/>
      <c r="V426" s="153"/>
      <c r="W426" s="4"/>
      <c r="X426" s="4"/>
      <c r="Y426" s="5"/>
      <c r="Z426" s="104"/>
      <c r="AA426" s="5"/>
      <c r="AB426">
        <f t="shared" si="53"/>
        <v>0</v>
      </c>
      <c r="AC426" s="68">
        <f t="shared" si="54"/>
        <v>0</v>
      </c>
      <c r="AD426" s="63" t="s">
        <v>133</v>
      </c>
      <c r="AE426" s="162">
        <v>224</v>
      </c>
      <c r="AF426" s="5">
        <f t="shared" si="55"/>
        <v>5</v>
      </c>
      <c r="AG426" s="135">
        <f t="shared" si="52"/>
        <v>1120</v>
      </c>
      <c r="AH426" s="163"/>
    </row>
    <row r="427" spans="1:34">
      <c r="A427" s="7"/>
      <c r="B427" s="8" t="s">
        <v>59</v>
      </c>
      <c r="C427" s="8">
        <v>224</v>
      </c>
      <c r="D427" s="5">
        <v>5</v>
      </c>
      <c r="E427" s="5">
        <f t="shared" si="51"/>
        <v>1120</v>
      </c>
      <c r="F427" s="5"/>
      <c r="G427" s="5"/>
      <c r="H427" s="5"/>
      <c r="I427" s="5"/>
      <c r="J427" s="5"/>
      <c r="K427" s="5"/>
      <c r="L427" s="5"/>
      <c r="M427" s="5"/>
      <c r="N427" s="5"/>
      <c r="O427" s="4"/>
      <c r="P427" s="4"/>
      <c r="Q427" s="4"/>
      <c r="R427" s="4"/>
      <c r="S427" s="4"/>
      <c r="T427" s="4"/>
      <c r="U427" s="4"/>
      <c r="V427" s="153"/>
      <c r="W427" s="4"/>
      <c r="X427" s="4"/>
      <c r="Y427" s="5"/>
      <c r="Z427" s="104"/>
      <c r="AA427" s="5"/>
      <c r="AB427">
        <f t="shared" si="53"/>
        <v>0</v>
      </c>
      <c r="AC427" s="68">
        <f t="shared" si="54"/>
        <v>0</v>
      </c>
      <c r="AD427" s="63" t="s">
        <v>59</v>
      </c>
      <c r="AE427" s="162">
        <v>224</v>
      </c>
      <c r="AF427" s="5">
        <f t="shared" si="55"/>
        <v>5</v>
      </c>
      <c r="AG427" s="135">
        <f t="shared" si="52"/>
        <v>1120</v>
      </c>
      <c r="AH427" s="163"/>
    </row>
    <row r="428" spans="1:34">
      <c r="A428" s="7"/>
      <c r="B428" s="8" t="s">
        <v>124</v>
      </c>
      <c r="C428" s="8">
        <v>140</v>
      </c>
      <c r="D428" s="5">
        <v>7</v>
      </c>
      <c r="E428" s="5">
        <f t="shared" si="51"/>
        <v>980</v>
      </c>
      <c r="F428" s="5"/>
      <c r="G428" s="5"/>
      <c r="H428" s="5"/>
      <c r="I428" s="5"/>
      <c r="J428" s="5"/>
      <c r="K428" s="5"/>
      <c r="L428" s="5"/>
      <c r="M428" s="5"/>
      <c r="N428" s="5"/>
      <c r="O428" s="4"/>
      <c r="P428" s="4"/>
      <c r="Q428" s="4"/>
      <c r="R428" s="4"/>
      <c r="S428" s="4"/>
      <c r="T428" s="4"/>
      <c r="U428" s="4"/>
      <c r="V428" s="153"/>
      <c r="W428" s="4"/>
      <c r="X428" s="4"/>
      <c r="Y428" s="5"/>
      <c r="Z428" s="104"/>
      <c r="AA428" s="5"/>
      <c r="AB428">
        <f t="shared" si="53"/>
        <v>0</v>
      </c>
      <c r="AC428" s="68">
        <f t="shared" si="54"/>
        <v>0</v>
      </c>
      <c r="AD428" s="63" t="s">
        <v>124</v>
      </c>
      <c r="AE428" s="162">
        <v>140</v>
      </c>
      <c r="AF428" s="5">
        <f t="shared" si="55"/>
        <v>7</v>
      </c>
      <c r="AG428" s="135">
        <f t="shared" si="52"/>
        <v>980</v>
      </c>
      <c r="AH428" s="163"/>
    </row>
    <row r="429" spans="1:34">
      <c r="A429" s="7"/>
      <c r="B429" s="8" t="s">
        <v>299</v>
      </c>
      <c r="C429" s="8">
        <v>245</v>
      </c>
      <c r="D429" s="5">
        <v>23</v>
      </c>
      <c r="E429" s="5">
        <f t="shared" si="51"/>
        <v>5635</v>
      </c>
      <c r="F429" s="5"/>
      <c r="G429" s="5"/>
      <c r="H429" s="5"/>
      <c r="I429" s="5"/>
      <c r="J429" s="5"/>
      <c r="K429" s="5"/>
      <c r="L429" s="5"/>
      <c r="M429" s="5"/>
      <c r="N429" s="5"/>
      <c r="O429" s="4"/>
      <c r="P429" s="4"/>
      <c r="Q429" s="4"/>
      <c r="R429" s="4"/>
      <c r="S429" s="4"/>
      <c r="T429" s="4"/>
      <c r="U429" s="4"/>
      <c r="V429" s="153"/>
      <c r="W429" s="4"/>
      <c r="X429" s="4"/>
      <c r="Y429" s="5"/>
      <c r="Z429" s="104"/>
      <c r="AA429" s="5"/>
      <c r="AB429">
        <f t="shared" si="53"/>
        <v>0</v>
      </c>
      <c r="AC429" s="68">
        <f t="shared" si="54"/>
        <v>0</v>
      </c>
      <c r="AD429" s="63" t="s">
        <v>299</v>
      </c>
      <c r="AE429" s="162">
        <v>245</v>
      </c>
      <c r="AF429" s="5">
        <f t="shared" si="55"/>
        <v>23</v>
      </c>
      <c r="AG429" s="135">
        <f t="shared" si="52"/>
        <v>5635</v>
      </c>
      <c r="AH429" s="163"/>
    </row>
    <row r="430" spans="1:34">
      <c r="A430" s="7"/>
      <c r="B430" s="8" t="s">
        <v>324</v>
      </c>
      <c r="C430" s="8">
        <v>30</v>
      </c>
      <c r="D430" s="5">
        <v>20</v>
      </c>
      <c r="E430" s="5">
        <f t="shared" si="51"/>
        <v>600</v>
      </c>
      <c r="F430" s="5"/>
      <c r="G430" s="5"/>
      <c r="H430" s="5"/>
      <c r="I430" s="5"/>
      <c r="J430" s="5"/>
      <c r="K430" s="5"/>
      <c r="L430" s="5"/>
      <c r="M430" s="5"/>
      <c r="N430" s="5"/>
      <c r="O430" s="4"/>
      <c r="P430" s="4"/>
      <c r="Q430" s="4"/>
      <c r="R430" s="4"/>
      <c r="S430" s="4"/>
      <c r="T430" s="4"/>
      <c r="U430" s="4"/>
      <c r="V430" s="153"/>
      <c r="W430" s="4"/>
      <c r="X430" s="4"/>
      <c r="Y430" s="5"/>
      <c r="Z430" s="104"/>
      <c r="AA430" s="5"/>
      <c r="AB430">
        <f t="shared" si="53"/>
        <v>0</v>
      </c>
      <c r="AC430" s="68">
        <f t="shared" si="54"/>
        <v>0</v>
      </c>
      <c r="AD430" s="63" t="s">
        <v>324</v>
      </c>
      <c r="AE430" s="162">
        <v>30</v>
      </c>
      <c r="AF430" s="5">
        <f t="shared" si="55"/>
        <v>20</v>
      </c>
      <c r="AG430" s="135">
        <f t="shared" si="52"/>
        <v>600</v>
      </c>
      <c r="AH430" s="163"/>
    </row>
    <row r="431" spans="1:34">
      <c r="A431" s="7"/>
      <c r="B431" s="8" t="s">
        <v>325</v>
      </c>
      <c r="C431" s="8">
        <v>95</v>
      </c>
      <c r="D431" s="5">
        <v>214</v>
      </c>
      <c r="E431" s="5">
        <f t="shared" si="51"/>
        <v>20330</v>
      </c>
      <c r="F431" s="5"/>
      <c r="G431" s="5"/>
      <c r="H431" s="5"/>
      <c r="I431" s="5"/>
      <c r="J431" s="5"/>
      <c r="K431" s="5"/>
      <c r="L431" s="5"/>
      <c r="M431" s="5"/>
      <c r="N431" s="5"/>
      <c r="O431" s="4"/>
      <c r="P431" s="4"/>
      <c r="Q431" s="4"/>
      <c r="R431" s="4"/>
      <c r="S431" s="4"/>
      <c r="T431" s="4"/>
      <c r="U431" s="4"/>
      <c r="V431" s="153"/>
      <c r="W431" s="4"/>
      <c r="X431" s="4"/>
      <c r="Y431" s="5"/>
      <c r="Z431" s="104"/>
      <c r="AA431" s="5"/>
      <c r="AB431">
        <f t="shared" si="53"/>
        <v>0</v>
      </c>
      <c r="AC431" s="68">
        <f t="shared" si="54"/>
        <v>0</v>
      </c>
      <c r="AD431" s="63" t="s">
        <v>325</v>
      </c>
      <c r="AE431" s="162">
        <v>95</v>
      </c>
      <c r="AF431" s="5">
        <f t="shared" si="55"/>
        <v>214</v>
      </c>
      <c r="AG431" s="135">
        <f t="shared" si="52"/>
        <v>20330</v>
      </c>
      <c r="AH431" s="163"/>
    </row>
    <row r="432" spans="1:34">
      <c r="A432" s="7"/>
      <c r="B432" s="8" t="s">
        <v>18</v>
      </c>
      <c r="C432" s="8">
        <v>14.5</v>
      </c>
      <c r="D432" s="5">
        <v>214</v>
      </c>
      <c r="E432" s="5">
        <f t="shared" si="51"/>
        <v>3103</v>
      </c>
      <c r="F432" s="5"/>
      <c r="G432" s="5"/>
      <c r="H432" s="5"/>
      <c r="I432" s="5"/>
      <c r="J432" s="5"/>
      <c r="K432" s="5"/>
      <c r="L432" s="5"/>
      <c r="M432" s="5"/>
      <c r="N432" s="5"/>
      <c r="O432" s="4"/>
      <c r="P432" s="4"/>
      <c r="Q432" s="4"/>
      <c r="R432" s="4"/>
      <c r="S432" s="4"/>
      <c r="T432" s="4"/>
      <c r="U432" s="4"/>
      <c r="V432" s="153"/>
      <c r="W432" s="4"/>
      <c r="X432" s="4"/>
      <c r="Y432" s="5"/>
      <c r="Z432" s="104"/>
      <c r="AA432" s="5"/>
      <c r="AB432">
        <f t="shared" si="53"/>
        <v>0</v>
      </c>
      <c r="AC432" s="68">
        <f t="shared" si="54"/>
        <v>0</v>
      </c>
      <c r="AD432" s="63" t="s">
        <v>18</v>
      </c>
      <c r="AE432" s="162">
        <v>14.5</v>
      </c>
      <c r="AF432" s="5">
        <f t="shared" si="55"/>
        <v>214</v>
      </c>
      <c r="AG432" s="135">
        <f t="shared" si="52"/>
        <v>3103</v>
      </c>
      <c r="AH432" s="163"/>
    </row>
    <row r="433" spans="1:34">
      <c r="A433" s="7"/>
      <c r="B433" s="8" t="s">
        <v>37</v>
      </c>
      <c r="C433" s="8">
        <v>88</v>
      </c>
      <c r="D433" s="5">
        <v>19</v>
      </c>
      <c r="E433" s="5">
        <f t="shared" si="51"/>
        <v>1672</v>
      </c>
      <c r="F433" s="5">
        <v>0.1</v>
      </c>
      <c r="G433" s="5">
        <v>0.1</v>
      </c>
      <c r="H433" s="5"/>
      <c r="I433" s="5"/>
      <c r="J433" s="5"/>
      <c r="K433" s="5"/>
      <c r="L433" s="5"/>
      <c r="M433" s="5"/>
      <c r="N433" s="5"/>
      <c r="O433" s="4"/>
      <c r="P433" s="4"/>
      <c r="Q433" s="4"/>
      <c r="R433" s="4"/>
      <c r="S433" s="4"/>
      <c r="T433" s="4"/>
      <c r="U433" s="4"/>
      <c r="V433" s="153"/>
      <c r="W433" s="4"/>
      <c r="X433" s="4"/>
      <c r="Y433" s="5"/>
      <c r="Z433" s="104"/>
      <c r="AA433" s="5"/>
      <c r="AB433">
        <f t="shared" si="53"/>
        <v>0.2</v>
      </c>
      <c r="AC433" s="68">
        <f t="shared" si="54"/>
        <v>17.600000000000001</v>
      </c>
      <c r="AD433" s="63" t="s">
        <v>37</v>
      </c>
      <c r="AE433" s="162">
        <v>88</v>
      </c>
      <c r="AF433" s="5">
        <f t="shared" si="55"/>
        <v>18.8</v>
      </c>
      <c r="AG433" s="135">
        <f t="shared" si="52"/>
        <v>1654.4</v>
      </c>
      <c r="AH433" s="163"/>
    </row>
    <row r="434" spans="1:34">
      <c r="A434" s="9"/>
      <c r="B434" s="80" t="s">
        <v>34</v>
      </c>
      <c r="C434" s="8">
        <v>26</v>
      </c>
      <c r="D434" s="5">
        <v>640</v>
      </c>
      <c r="E434" s="5">
        <f t="shared" si="51"/>
        <v>16640</v>
      </c>
      <c r="F434" s="5">
        <v>3</v>
      </c>
      <c r="G434" s="5">
        <v>3</v>
      </c>
      <c r="H434" s="5">
        <v>3</v>
      </c>
      <c r="I434" s="5">
        <v>3</v>
      </c>
      <c r="J434" s="5">
        <v>3</v>
      </c>
      <c r="K434" s="5">
        <v>3</v>
      </c>
      <c r="L434" s="5">
        <v>2</v>
      </c>
      <c r="M434" s="5">
        <v>2</v>
      </c>
      <c r="N434" s="5">
        <v>2</v>
      </c>
      <c r="O434" s="4">
        <v>2</v>
      </c>
      <c r="P434" s="4"/>
      <c r="Q434" s="4">
        <v>2</v>
      </c>
      <c r="R434" s="4">
        <v>2</v>
      </c>
      <c r="S434" s="4">
        <v>2</v>
      </c>
      <c r="T434" s="4">
        <v>2</v>
      </c>
      <c r="U434" s="4">
        <v>2</v>
      </c>
      <c r="V434" s="153">
        <v>2</v>
      </c>
      <c r="W434" s="4">
        <v>4</v>
      </c>
      <c r="X434" s="206">
        <v>2</v>
      </c>
      <c r="Y434" s="149">
        <v>4</v>
      </c>
      <c r="Z434" s="105">
        <v>5</v>
      </c>
      <c r="AA434" s="102">
        <v>5</v>
      </c>
      <c r="AB434">
        <f t="shared" si="53"/>
        <v>58</v>
      </c>
      <c r="AC434" s="68">
        <f t="shared" si="54"/>
        <v>1508</v>
      </c>
      <c r="AD434" s="8" t="s">
        <v>34</v>
      </c>
      <c r="AE434" s="162">
        <v>26</v>
      </c>
      <c r="AF434" s="5">
        <f t="shared" si="55"/>
        <v>582</v>
      </c>
      <c r="AG434" s="135">
        <f t="shared" si="52"/>
        <v>15132</v>
      </c>
      <c r="AH434" s="163"/>
    </row>
    <row r="435" spans="1:34">
      <c r="A435" s="9"/>
      <c r="B435" s="8" t="s">
        <v>61</v>
      </c>
      <c r="C435" s="8">
        <v>190</v>
      </c>
      <c r="D435" s="6">
        <v>62.3</v>
      </c>
      <c r="E435" s="5">
        <f t="shared" si="51"/>
        <v>11837</v>
      </c>
      <c r="F435" s="5"/>
      <c r="G435" s="5"/>
      <c r="H435" s="5"/>
      <c r="I435" s="5"/>
      <c r="J435" s="5"/>
      <c r="K435" s="5"/>
      <c r="L435" s="5"/>
      <c r="M435" s="5"/>
      <c r="N435" s="5"/>
      <c r="O435" s="4"/>
      <c r="P435" s="4"/>
      <c r="Q435" s="4"/>
      <c r="R435" s="4"/>
      <c r="S435" s="4"/>
      <c r="T435" s="4"/>
      <c r="U435" s="4"/>
      <c r="V435" s="153"/>
      <c r="W435" s="4"/>
      <c r="X435" s="4"/>
      <c r="Y435" s="5"/>
      <c r="Z435" s="104"/>
      <c r="AA435" s="5"/>
      <c r="AB435">
        <f t="shared" si="53"/>
        <v>0</v>
      </c>
      <c r="AC435" s="68">
        <f t="shared" si="54"/>
        <v>0</v>
      </c>
      <c r="AD435" s="63" t="s">
        <v>61</v>
      </c>
      <c r="AE435" s="162">
        <v>190</v>
      </c>
      <c r="AF435" s="5">
        <f t="shared" si="55"/>
        <v>62.3</v>
      </c>
      <c r="AG435" s="135">
        <f t="shared" si="52"/>
        <v>11837</v>
      </c>
      <c r="AH435" s="163"/>
    </row>
    <row r="436" spans="1:34">
      <c r="A436" s="9"/>
      <c r="B436" s="8" t="s">
        <v>293</v>
      </c>
      <c r="C436" s="8">
        <v>280</v>
      </c>
      <c r="D436" s="6">
        <v>116.6</v>
      </c>
      <c r="E436" s="5">
        <f t="shared" si="51"/>
        <v>32648</v>
      </c>
      <c r="F436" s="5"/>
      <c r="G436" s="5"/>
      <c r="H436" s="5"/>
      <c r="I436" s="5"/>
      <c r="J436" s="5"/>
      <c r="K436" s="5"/>
      <c r="L436" s="5"/>
      <c r="M436" s="5"/>
      <c r="N436" s="5"/>
      <c r="O436" s="4"/>
      <c r="P436" s="4"/>
      <c r="Q436" s="4"/>
      <c r="R436" s="4"/>
      <c r="S436" s="4"/>
      <c r="T436" s="4"/>
      <c r="U436" s="4"/>
      <c r="V436" s="153"/>
      <c r="W436" s="4"/>
      <c r="X436" s="4"/>
      <c r="Y436" s="5"/>
      <c r="Z436" s="104"/>
      <c r="AA436" s="5"/>
      <c r="AB436">
        <f t="shared" si="53"/>
        <v>0</v>
      </c>
      <c r="AC436" s="68">
        <f t="shared" si="54"/>
        <v>0</v>
      </c>
      <c r="AD436" s="63" t="s">
        <v>293</v>
      </c>
      <c r="AE436" s="162">
        <v>280</v>
      </c>
      <c r="AF436" s="5">
        <f t="shared" si="55"/>
        <v>116.6</v>
      </c>
      <c r="AG436" s="135">
        <f t="shared" si="52"/>
        <v>32648</v>
      </c>
      <c r="AH436" s="163"/>
    </row>
    <row r="437" spans="1:34">
      <c r="A437" s="9"/>
      <c r="B437" s="8" t="s">
        <v>288</v>
      </c>
      <c r="C437" s="8">
        <v>378</v>
      </c>
      <c r="D437" s="6">
        <v>94.9</v>
      </c>
      <c r="E437" s="5">
        <f t="shared" si="51"/>
        <v>35872.200000000004</v>
      </c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166"/>
      <c r="W437" s="5"/>
      <c r="X437" s="5"/>
      <c r="Y437" s="5"/>
      <c r="Z437" s="104"/>
      <c r="AA437" s="5"/>
      <c r="AB437">
        <f t="shared" si="53"/>
        <v>0</v>
      </c>
      <c r="AC437" s="68">
        <f t="shared" si="54"/>
        <v>0</v>
      </c>
      <c r="AD437" s="63" t="s">
        <v>288</v>
      </c>
      <c r="AE437" s="162">
        <v>378</v>
      </c>
      <c r="AF437" s="5">
        <f t="shared" si="55"/>
        <v>94.9</v>
      </c>
      <c r="AG437" s="135">
        <f t="shared" si="52"/>
        <v>35872.200000000004</v>
      </c>
      <c r="AH437" s="163"/>
    </row>
    <row r="438" spans="1:34">
      <c r="A438" s="9"/>
      <c r="B438" s="8" t="s">
        <v>106</v>
      </c>
      <c r="C438" s="8">
        <v>135</v>
      </c>
      <c r="D438" s="6">
        <v>60</v>
      </c>
      <c r="E438" s="5">
        <f t="shared" si="51"/>
        <v>8100</v>
      </c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166"/>
      <c r="W438" s="5"/>
      <c r="X438" s="5"/>
      <c r="Y438" s="5"/>
      <c r="Z438" s="104"/>
      <c r="AA438" s="5"/>
      <c r="AB438">
        <f t="shared" si="53"/>
        <v>0</v>
      </c>
      <c r="AC438" s="68">
        <f t="shared" si="54"/>
        <v>0</v>
      </c>
      <c r="AD438" s="63" t="s">
        <v>106</v>
      </c>
      <c r="AE438" s="162">
        <v>135</v>
      </c>
      <c r="AF438" s="5">
        <f t="shared" si="55"/>
        <v>60</v>
      </c>
      <c r="AG438" s="135">
        <f t="shared" si="52"/>
        <v>8100</v>
      </c>
      <c r="AH438" s="163"/>
    </row>
    <row r="439" spans="1:34">
      <c r="A439" s="9"/>
      <c r="B439" s="8" t="s">
        <v>334</v>
      </c>
      <c r="C439" s="8">
        <v>50</v>
      </c>
      <c r="D439" s="6">
        <v>225</v>
      </c>
      <c r="E439" s="5">
        <f t="shared" si="51"/>
        <v>11250</v>
      </c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166"/>
      <c r="W439" s="5"/>
      <c r="X439" s="5"/>
      <c r="Y439" s="5"/>
      <c r="Z439" s="104"/>
      <c r="AA439" s="5"/>
      <c r="AB439">
        <f t="shared" si="53"/>
        <v>0</v>
      </c>
      <c r="AC439" s="68">
        <f t="shared" si="54"/>
        <v>0</v>
      </c>
      <c r="AD439" s="63" t="s">
        <v>334</v>
      </c>
      <c r="AE439" s="162">
        <v>50</v>
      </c>
      <c r="AF439" s="5">
        <f t="shared" si="55"/>
        <v>225</v>
      </c>
      <c r="AG439" s="135">
        <f t="shared" si="52"/>
        <v>11250</v>
      </c>
      <c r="AH439" s="163"/>
    </row>
    <row r="440" spans="1:34">
      <c r="A440" s="9"/>
      <c r="B440" s="8" t="s">
        <v>335</v>
      </c>
      <c r="C440" s="8">
        <v>45</v>
      </c>
      <c r="D440" s="6">
        <v>224</v>
      </c>
      <c r="E440" s="5">
        <f t="shared" si="51"/>
        <v>10080</v>
      </c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166"/>
      <c r="W440" s="5"/>
      <c r="X440" s="5"/>
      <c r="Y440" s="5"/>
      <c r="Z440" s="104"/>
      <c r="AA440" s="5"/>
      <c r="AB440">
        <f t="shared" si="53"/>
        <v>0</v>
      </c>
      <c r="AC440" s="68">
        <f t="shared" si="54"/>
        <v>0</v>
      </c>
      <c r="AD440" s="63" t="s">
        <v>335</v>
      </c>
      <c r="AE440" s="162">
        <v>45</v>
      </c>
      <c r="AF440" s="5">
        <f t="shared" si="55"/>
        <v>224</v>
      </c>
      <c r="AG440" s="135">
        <f t="shared" si="52"/>
        <v>10080</v>
      </c>
      <c r="AH440" s="163"/>
    </row>
    <row r="441" spans="1:34">
      <c r="A441" s="9"/>
      <c r="B441" s="8" t="s">
        <v>336</v>
      </c>
      <c r="C441" s="8">
        <v>45</v>
      </c>
      <c r="D441" s="6">
        <v>224</v>
      </c>
      <c r="E441" s="5">
        <f t="shared" si="51"/>
        <v>10080</v>
      </c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166"/>
      <c r="W441" s="5"/>
      <c r="X441" s="5"/>
      <c r="Y441" s="5"/>
      <c r="Z441" s="104"/>
      <c r="AA441" s="5"/>
      <c r="AB441">
        <f t="shared" si="53"/>
        <v>0</v>
      </c>
      <c r="AC441" s="68">
        <f t="shared" si="54"/>
        <v>0</v>
      </c>
      <c r="AD441" s="63" t="s">
        <v>336</v>
      </c>
      <c r="AE441" s="162">
        <v>45</v>
      </c>
      <c r="AF441" s="5">
        <f t="shared" si="55"/>
        <v>224</v>
      </c>
      <c r="AG441" s="135">
        <f t="shared" si="52"/>
        <v>10080</v>
      </c>
      <c r="AH441" s="163"/>
    </row>
    <row r="442" spans="1:34">
      <c r="A442" s="9"/>
      <c r="B442" s="8" t="s">
        <v>337</v>
      </c>
      <c r="C442" s="8">
        <v>86</v>
      </c>
      <c r="D442" s="6">
        <v>220</v>
      </c>
      <c r="E442" s="5">
        <f t="shared" si="51"/>
        <v>18920</v>
      </c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166"/>
      <c r="W442" s="5"/>
      <c r="X442" s="5"/>
      <c r="Y442" s="5"/>
      <c r="Z442" s="104"/>
      <c r="AA442" s="5"/>
      <c r="AB442">
        <f t="shared" si="53"/>
        <v>0</v>
      </c>
      <c r="AC442" s="68">
        <f t="shared" si="54"/>
        <v>0</v>
      </c>
      <c r="AD442" s="63" t="s">
        <v>337</v>
      </c>
      <c r="AE442" s="162">
        <v>86</v>
      </c>
      <c r="AF442" s="5">
        <f t="shared" si="55"/>
        <v>220</v>
      </c>
      <c r="AG442" s="135">
        <f t="shared" si="52"/>
        <v>18920</v>
      </c>
      <c r="AH442" s="163"/>
    </row>
    <row r="443" spans="1:34">
      <c r="A443" s="9"/>
      <c r="B443" s="8" t="s">
        <v>118</v>
      </c>
      <c r="C443" s="8">
        <v>90</v>
      </c>
      <c r="D443" s="6">
        <v>220</v>
      </c>
      <c r="E443" s="5">
        <f t="shared" si="51"/>
        <v>19800</v>
      </c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166"/>
      <c r="W443" s="5"/>
      <c r="X443" s="5"/>
      <c r="Y443" s="5"/>
      <c r="Z443" s="104"/>
      <c r="AA443" s="5"/>
      <c r="AB443">
        <f t="shared" si="53"/>
        <v>0</v>
      </c>
      <c r="AC443" s="68">
        <f t="shared" si="54"/>
        <v>0</v>
      </c>
      <c r="AD443" s="63" t="s">
        <v>118</v>
      </c>
      <c r="AE443" s="162">
        <v>90</v>
      </c>
      <c r="AF443" s="5">
        <f t="shared" si="55"/>
        <v>220</v>
      </c>
      <c r="AG443" s="135">
        <f t="shared" si="52"/>
        <v>19800</v>
      </c>
      <c r="AH443" s="163"/>
    </row>
    <row r="444" spans="1:34">
      <c r="A444" s="9"/>
      <c r="B444" s="8" t="s">
        <v>338</v>
      </c>
      <c r="C444" s="8">
        <v>29</v>
      </c>
      <c r="D444" s="6">
        <v>220</v>
      </c>
      <c r="E444" s="5">
        <f t="shared" si="51"/>
        <v>6380</v>
      </c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166"/>
      <c r="W444" s="5"/>
      <c r="X444" s="5"/>
      <c r="Y444" s="5"/>
      <c r="Z444" s="104"/>
      <c r="AA444" s="5"/>
      <c r="AB444">
        <f t="shared" si="53"/>
        <v>0</v>
      </c>
      <c r="AC444" s="68">
        <f t="shared" si="54"/>
        <v>0</v>
      </c>
      <c r="AD444" s="63" t="s">
        <v>338</v>
      </c>
      <c r="AE444" s="162">
        <v>29</v>
      </c>
      <c r="AF444" s="5">
        <f t="shared" si="55"/>
        <v>220</v>
      </c>
      <c r="AG444" s="135">
        <f t="shared" si="52"/>
        <v>6380</v>
      </c>
      <c r="AH444" s="163"/>
    </row>
    <row r="445" spans="1:34">
      <c r="A445" s="9"/>
      <c r="B445" s="8" t="s">
        <v>339</v>
      </c>
      <c r="C445" s="8">
        <v>29</v>
      </c>
      <c r="D445" s="6">
        <v>220</v>
      </c>
      <c r="E445" s="5">
        <f t="shared" si="51"/>
        <v>6380</v>
      </c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166"/>
      <c r="W445" s="5"/>
      <c r="X445" s="5"/>
      <c r="Y445" s="5"/>
      <c r="Z445" s="104"/>
      <c r="AA445" s="5"/>
      <c r="AB445">
        <f t="shared" si="53"/>
        <v>0</v>
      </c>
      <c r="AC445" s="68">
        <f t="shared" si="54"/>
        <v>0</v>
      </c>
      <c r="AD445" s="63" t="s">
        <v>339</v>
      </c>
      <c r="AE445" s="162">
        <v>29</v>
      </c>
      <c r="AF445" s="5">
        <f t="shared" si="55"/>
        <v>220</v>
      </c>
      <c r="AG445" s="135">
        <f t="shared" si="52"/>
        <v>6380</v>
      </c>
      <c r="AH445" s="163"/>
    </row>
    <row r="446" spans="1:34">
      <c r="A446" s="9"/>
      <c r="B446" s="8" t="s">
        <v>62</v>
      </c>
      <c r="C446" s="8">
        <v>230</v>
      </c>
      <c r="D446" s="6">
        <v>43.1</v>
      </c>
      <c r="E446" s="5">
        <f t="shared" si="51"/>
        <v>9913</v>
      </c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166"/>
      <c r="W446" s="5"/>
      <c r="X446" s="5"/>
      <c r="Y446" s="5"/>
      <c r="Z446" s="104"/>
      <c r="AA446" s="5"/>
      <c r="AB446">
        <f t="shared" si="53"/>
        <v>0</v>
      </c>
      <c r="AC446" s="68">
        <f t="shared" si="54"/>
        <v>0</v>
      </c>
      <c r="AD446" s="63" t="s">
        <v>62</v>
      </c>
      <c r="AE446" s="162">
        <v>230</v>
      </c>
      <c r="AF446" s="5">
        <f t="shared" si="55"/>
        <v>43.1</v>
      </c>
      <c r="AG446" s="135">
        <f t="shared" si="52"/>
        <v>9913</v>
      </c>
      <c r="AH446" s="163"/>
    </row>
    <row r="447" spans="1:34">
      <c r="A447" s="9"/>
      <c r="B447" s="8" t="s">
        <v>322</v>
      </c>
      <c r="C447" s="8">
        <v>220</v>
      </c>
      <c r="D447" s="6">
        <v>25.7</v>
      </c>
      <c r="E447" s="5">
        <f t="shared" si="51"/>
        <v>5654</v>
      </c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166"/>
      <c r="W447" s="5"/>
      <c r="X447" s="5"/>
      <c r="Y447" s="5"/>
      <c r="Z447" s="104"/>
      <c r="AA447" s="5"/>
      <c r="AB447">
        <f t="shared" si="53"/>
        <v>0</v>
      </c>
      <c r="AC447" s="68">
        <f t="shared" si="54"/>
        <v>0</v>
      </c>
      <c r="AD447" s="63" t="s">
        <v>322</v>
      </c>
      <c r="AE447" s="162">
        <v>220</v>
      </c>
      <c r="AF447" s="5">
        <f t="shared" si="55"/>
        <v>25.7</v>
      </c>
      <c r="AG447" s="135">
        <f t="shared" si="52"/>
        <v>5654</v>
      </c>
      <c r="AH447" s="163"/>
    </row>
    <row r="448" spans="1:34">
      <c r="A448" s="9"/>
      <c r="B448" s="8" t="s">
        <v>61</v>
      </c>
      <c r="C448" s="8">
        <v>185</v>
      </c>
      <c r="D448" s="6">
        <v>57.6</v>
      </c>
      <c r="E448" s="5">
        <f t="shared" si="51"/>
        <v>10656</v>
      </c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166"/>
      <c r="W448" s="5"/>
      <c r="X448" s="5"/>
      <c r="Y448" s="5"/>
      <c r="Z448" s="104"/>
      <c r="AA448" s="5"/>
      <c r="AB448">
        <f t="shared" si="53"/>
        <v>0</v>
      </c>
      <c r="AC448" s="68">
        <f t="shared" si="54"/>
        <v>0</v>
      </c>
      <c r="AD448" s="63" t="s">
        <v>61</v>
      </c>
      <c r="AE448" s="162">
        <v>185</v>
      </c>
      <c r="AF448" s="5">
        <f t="shared" si="55"/>
        <v>57.6</v>
      </c>
      <c r="AG448" s="135">
        <f t="shared" si="52"/>
        <v>10656</v>
      </c>
      <c r="AH448" s="163"/>
    </row>
    <row r="449" spans="1:34">
      <c r="A449" s="9"/>
      <c r="B449" s="8" t="s">
        <v>299</v>
      </c>
      <c r="C449" s="8">
        <v>240</v>
      </c>
      <c r="D449" s="6">
        <v>24.6</v>
      </c>
      <c r="E449" s="5">
        <f t="shared" si="51"/>
        <v>5904</v>
      </c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166"/>
      <c r="W449" s="5"/>
      <c r="X449" s="5"/>
      <c r="Y449" s="5"/>
      <c r="Z449" s="104"/>
      <c r="AA449" s="5"/>
      <c r="AB449">
        <f t="shared" si="53"/>
        <v>0</v>
      </c>
      <c r="AC449" s="68">
        <f t="shared" si="54"/>
        <v>0</v>
      </c>
      <c r="AD449" s="63" t="s">
        <v>299</v>
      </c>
      <c r="AE449" s="162">
        <v>240</v>
      </c>
      <c r="AF449" s="5">
        <f t="shared" si="55"/>
        <v>24.6</v>
      </c>
      <c r="AG449" s="135">
        <f t="shared" si="52"/>
        <v>5904</v>
      </c>
      <c r="AH449" s="163"/>
    </row>
    <row r="450" spans="1:34">
      <c r="A450" s="9"/>
      <c r="B450" s="8" t="s">
        <v>307</v>
      </c>
      <c r="C450" s="8">
        <v>340</v>
      </c>
      <c r="D450" s="4">
        <v>66</v>
      </c>
      <c r="E450" s="5">
        <f t="shared" si="51"/>
        <v>22440</v>
      </c>
      <c r="F450" s="104"/>
      <c r="G450" s="104"/>
      <c r="H450" s="104">
        <v>8.7200000000000006</v>
      </c>
      <c r="I450" s="104"/>
      <c r="J450" s="104"/>
      <c r="K450" s="104"/>
      <c r="L450" s="104"/>
      <c r="M450" s="104"/>
      <c r="N450" s="104"/>
      <c r="O450" s="5"/>
      <c r="P450" s="5"/>
      <c r="Q450" s="5"/>
      <c r="R450" s="5"/>
      <c r="S450" s="5"/>
      <c r="T450" s="5"/>
      <c r="U450" s="5"/>
      <c r="V450" s="166"/>
      <c r="W450" s="5"/>
      <c r="X450" s="5"/>
      <c r="Y450" s="5"/>
      <c r="Z450" s="104"/>
      <c r="AA450" s="5"/>
      <c r="AB450">
        <f t="shared" si="53"/>
        <v>8.7200000000000006</v>
      </c>
      <c r="AC450" s="68">
        <f t="shared" si="54"/>
        <v>2964.8</v>
      </c>
      <c r="AD450" s="63" t="s">
        <v>307</v>
      </c>
      <c r="AE450" s="162">
        <v>340</v>
      </c>
      <c r="AF450" s="5">
        <f t="shared" si="55"/>
        <v>57.28</v>
      </c>
      <c r="AG450" s="135">
        <f t="shared" si="52"/>
        <v>19475.2</v>
      </c>
      <c r="AH450" s="163"/>
    </row>
    <row r="451" spans="1:34">
      <c r="A451" s="9"/>
      <c r="B451" s="8" t="s">
        <v>135</v>
      </c>
      <c r="C451" s="8">
        <v>310</v>
      </c>
      <c r="D451" s="104">
        <v>122.5</v>
      </c>
      <c r="E451" s="5">
        <f t="shared" si="51"/>
        <v>37975</v>
      </c>
      <c r="F451" s="104"/>
      <c r="G451" s="104"/>
      <c r="H451" s="104"/>
      <c r="I451" s="104">
        <v>5.2</v>
      </c>
      <c r="J451" s="104"/>
      <c r="K451" s="104"/>
      <c r="L451" s="104"/>
      <c r="M451" s="104"/>
      <c r="N451" s="104"/>
      <c r="O451" s="5">
        <v>5</v>
      </c>
      <c r="P451" s="5">
        <v>4.25</v>
      </c>
      <c r="Q451" s="5"/>
      <c r="R451" s="5"/>
      <c r="S451" s="5"/>
      <c r="T451" s="5"/>
      <c r="U451" s="5"/>
      <c r="V451" s="166"/>
      <c r="W451" s="5"/>
      <c r="X451" s="5"/>
      <c r="Y451" s="5"/>
      <c r="Z451" s="104"/>
      <c r="AA451" s="5"/>
      <c r="AB451">
        <f t="shared" si="53"/>
        <v>14.45</v>
      </c>
      <c r="AC451" s="68">
        <f t="shared" si="54"/>
        <v>4479.5</v>
      </c>
      <c r="AD451" s="63" t="s">
        <v>135</v>
      </c>
      <c r="AE451" s="162">
        <v>310</v>
      </c>
      <c r="AF451" s="5">
        <f t="shared" si="55"/>
        <v>108.05</v>
      </c>
      <c r="AG451" s="135">
        <f t="shared" si="52"/>
        <v>33495.5</v>
      </c>
      <c r="AH451" s="163"/>
    </row>
    <row r="452" spans="1:34">
      <c r="A452" s="9"/>
      <c r="B452" s="8" t="s">
        <v>65</v>
      </c>
      <c r="C452" s="8">
        <v>320</v>
      </c>
      <c r="D452" s="104">
        <v>42.5</v>
      </c>
      <c r="E452" s="5">
        <f t="shared" si="51"/>
        <v>13600</v>
      </c>
      <c r="F452" s="104"/>
      <c r="G452" s="104"/>
      <c r="H452" s="104"/>
      <c r="I452" s="104"/>
      <c r="J452" s="104">
        <v>6.2</v>
      </c>
      <c r="K452" s="104"/>
      <c r="L452" s="104"/>
      <c r="M452" s="104"/>
      <c r="N452" s="104"/>
      <c r="O452" s="5"/>
      <c r="P452" s="5"/>
      <c r="Q452" s="5"/>
      <c r="R452" s="5"/>
      <c r="S452" s="5"/>
      <c r="T452" s="5"/>
      <c r="U452" s="5"/>
      <c r="V452" s="166"/>
      <c r="W452" s="5"/>
      <c r="X452" s="5"/>
      <c r="Y452" s="5"/>
      <c r="Z452" s="104"/>
      <c r="AA452" s="5"/>
      <c r="AB452">
        <f t="shared" ref="AB452:AB483" si="56">SUM(F452:AA452)</f>
        <v>6.2</v>
      </c>
      <c r="AC452" s="68">
        <f t="shared" ref="AC452:AC483" si="57">AB452*C452</f>
        <v>1984</v>
      </c>
      <c r="AD452" s="63" t="s">
        <v>65</v>
      </c>
      <c r="AE452" s="162">
        <v>320</v>
      </c>
      <c r="AF452" s="5">
        <f t="shared" ref="AF452:AF483" si="58">D452-AB452</f>
        <v>36.299999999999997</v>
      </c>
      <c r="AG452" s="135">
        <f t="shared" si="52"/>
        <v>11616</v>
      </c>
      <c r="AH452" s="163"/>
    </row>
    <row r="453" spans="1:34">
      <c r="A453" s="9"/>
      <c r="B453" s="8" t="s">
        <v>31</v>
      </c>
      <c r="C453" s="8">
        <v>79</v>
      </c>
      <c r="D453" s="104">
        <v>36</v>
      </c>
      <c r="E453" s="5">
        <f t="shared" ref="E453:E516" si="59">D453*C453</f>
        <v>2844</v>
      </c>
      <c r="F453" s="104"/>
      <c r="G453" s="104"/>
      <c r="H453" s="104"/>
      <c r="I453" s="104">
        <v>1</v>
      </c>
      <c r="J453" s="104">
        <v>1</v>
      </c>
      <c r="K453" s="104">
        <v>1</v>
      </c>
      <c r="L453" s="104">
        <v>1</v>
      </c>
      <c r="M453" s="104">
        <v>1</v>
      </c>
      <c r="N453" s="104"/>
      <c r="O453" s="5">
        <v>1</v>
      </c>
      <c r="P453" s="5">
        <v>1</v>
      </c>
      <c r="Q453" s="5">
        <v>1</v>
      </c>
      <c r="R453" s="5">
        <v>1</v>
      </c>
      <c r="S453" s="5"/>
      <c r="T453" s="5"/>
      <c r="U453" s="5"/>
      <c r="V453" s="166"/>
      <c r="W453" s="5"/>
      <c r="X453" s="5"/>
      <c r="Y453" s="5"/>
      <c r="Z453" s="104"/>
      <c r="AA453" s="5"/>
      <c r="AB453">
        <f t="shared" si="56"/>
        <v>9</v>
      </c>
      <c r="AC453" s="68">
        <f t="shared" si="57"/>
        <v>711</v>
      </c>
      <c r="AD453" s="63" t="s">
        <v>31</v>
      </c>
      <c r="AE453" s="162">
        <v>79</v>
      </c>
      <c r="AF453" s="5">
        <f t="shared" si="58"/>
        <v>27</v>
      </c>
      <c r="AG453" s="135">
        <f t="shared" ref="AG453:AG516" si="60">AF453*AE453</f>
        <v>2133</v>
      </c>
      <c r="AH453" s="163"/>
    </row>
    <row r="454" spans="1:34">
      <c r="A454" s="9"/>
      <c r="B454" s="8" t="s">
        <v>272</v>
      </c>
      <c r="C454" s="8">
        <v>539</v>
      </c>
      <c r="D454" s="6">
        <v>4.3460000000000001</v>
      </c>
      <c r="E454" s="5">
        <f t="shared" si="59"/>
        <v>2342.4940000000001</v>
      </c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166"/>
      <c r="W454" s="5"/>
      <c r="X454" s="5"/>
      <c r="Y454" s="5"/>
      <c r="Z454" s="104"/>
      <c r="AA454" s="5"/>
      <c r="AB454">
        <f t="shared" si="56"/>
        <v>0</v>
      </c>
      <c r="AC454" s="68">
        <f t="shared" si="57"/>
        <v>0</v>
      </c>
      <c r="AD454" s="63" t="s">
        <v>272</v>
      </c>
      <c r="AE454" s="162">
        <v>539</v>
      </c>
      <c r="AF454" s="5">
        <f t="shared" si="58"/>
        <v>4.3460000000000001</v>
      </c>
      <c r="AG454" s="135">
        <f t="shared" si="60"/>
        <v>2342.4940000000001</v>
      </c>
      <c r="AH454" s="163"/>
    </row>
    <row r="455" spans="1:34">
      <c r="A455" s="9"/>
      <c r="B455" s="8" t="s">
        <v>340</v>
      </c>
      <c r="C455" s="8">
        <v>112.24</v>
      </c>
      <c r="D455" s="6">
        <v>24</v>
      </c>
      <c r="E455" s="5">
        <f t="shared" si="59"/>
        <v>2693.7599999999998</v>
      </c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166"/>
      <c r="W455" s="5"/>
      <c r="X455" s="5"/>
      <c r="Y455" s="5"/>
      <c r="Z455" s="104"/>
      <c r="AA455" s="5"/>
      <c r="AB455">
        <f t="shared" si="56"/>
        <v>0</v>
      </c>
      <c r="AC455" s="68">
        <f t="shared" si="57"/>
        <v>0</v>
      </c>
      <c r="AD455" s="63" t="s">
        <v>340</v>
      </c>
      <c r="AE455" s="162">
        <v>112.24</v>
      </c>
      <c r="AF455" s="5">
        <f t="shared" si="58"/>
        <v>24</v>
      </c>
      <c r="AG455" s="135">
        <f t="shared" si="60"/>
        <v>2693.7599999999998</v>
      </c>
      <c r="AH455" s="163"/>
    </row>
    <row r="456" spans="1:34">
      <c r="A456" s="9"/>
      <c r="B456" s="8" t="s">
        <v>177</v>
      </c>
      <c r="C456" s="8">
        <v>87.55</v>
      </c>
      <c r="D456" s="6">
        <v>6</v>
      </c>
      <c r="E456" s="5">
        <f t="shared" si="59"/>
        <v>525.29999999999995</v>
      </c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166"/>
      <c r="W456" s="5"/>
      <c r="X456" s="5"/>
      <c r="Y456" s="5"/>
      <c r="Z456" s="104"/>
      <c r="AA456" s="5"/>
      <c r="AB456">
        <f t="shared" si="56"/>
        <v>0</v>
      </c>
      <c r="AC456" s="68">
        <f t="shared" si="57"/>
        <v>0</v>
      </c>
      <c r="AD456" s="63" t="s">
        <v>177</v>
      </c>
      <c r="AE456" s="162">
        <v>87.55</v>
      </c>
      <c r="AF456" s="5">
        <f t="shared" si="58"/>
        <v>6</v>
      </c>
      <c r="AG456" s="135">
        <f t="shared" si="60"/>
        <v>525.29999999999995</v>
      </c>
      <c r="AH456" s="163"/>
    </row>
    <row r="457" spans="1:34">
      <c r="A457" s="9"/>
      <c r="B457" s="8" t="s">
        <v>272</v>
      </c>
      <c r="C457" s="8">
        <v>502.13</v>
      </c>
      <c r="D457" s="6">
        <v>10.025</v>
      </c>
      <c r="E457" s="5">
        <f t="shared" si="59"/>
        <v>5033.8532500000001</v>
      </c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166"/>
      <c r="W457" s="5"/>
      <c r="X457" s="5"/>
      <c r="Y457" s="5"/>
      <c r="Z457" s="104"/>
      <c r="AA457" s="5"/>
      <c r="AB457">
        <f t="shared" si="56"/>
        <v>0</v>
      </c>
      <c r="AC457" s="68">
        <f t="shared" si="57"/>
        <v>0</v>
      </c>
      <c r="AD457" s="63" t="s">
        <v>272</v>
      </c>
      <c r="AE457" s="162">
        <v>502.13</v>
      </c>
      <c r="AF457" s="5">
        <f t="shared" si="58"/>
        <v>10.025</v>
      </c>
      <c r="AG457" s="135">
        <f t="shared" si="60"/>
        <v>5033.8532500000001</v>
      </c>
      <c r="AH457" s="163"/>
    </row>
    <row r="458" spans="1:34">
      <c r="A458" s="9"/>
      <c r="B458" s="8" t="s">
        <v>44</v>
      </c>
      <c r="C458" s="8">
        <v>104.1</v>
      </c>
      <c r="D458" s="6">
        <v>21</v>
      </c>
      <c r="E458" s="5">
        <f t="shared" si="59"/>
        <v>2186.1</v>
      </c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166"/>
      <c r="W458" s="5"/>
      <c r="X458" s="5"/>
      <c r="Y458" s="5"/>
      <c r="Z458" s="104"/>
      <c r="AA458" s="5"/>
      <c r="AB458">
        <f t="shared" si="56"/>
        <v>0</v>
      </c>
      <c r="AC458" s="68">
        <f t="shared" si="57"/>
        <v>0</v>
      </c>
      <c r="AD458" s="63" t="s">
        <v>44</v>
      </c>
      <c r="AE458" s="162">
        <v>104.1</v>
      </c>
      <c r="AF458" s="5">
        <f t="shared" si="58"/>
        <v>21</v>
      </c>
      <c r="AG458" s="135">
        <f t="shared" si="60"/>
        <v>2186.1</v>
      </c>
      <c r="AH458" s="163"/>
    </row>
    <row r="459" spans="1:34">
      <c r="A459" s="9"/>
      <c r="B459" s="8" t="s">
        <v>341</v>
      </c>
      <c r="C459" s="8">
        <v>17.21</v>
      </c>
      <c r="D459" s="6">
        <v>120</v>
      </c>
      <c r="E459" s="5">
        <f t="shared" si="59"/>
        <v>2065.2000000000003</v>
      </c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166"/>
      <c r="W459" s="5"/>
      <c r="X459" s="5"/>
      <c r="Y459" s="5"/>
      <c r="Z459" s="104"/>
      <c r="AA459" s="5"/>
      <c r="AB459">
        <f t="shared" si="56"/>
        <v>0</v>
      </c>
      <c r="AC459" s="68">
        <f t="shared" si="57"/>
        <v>0</v>
      </c>
      <c r="AD459" s="63" t="s">
        <v>342</v>
      </c>
      <c r="AE459" s="162">
        <v>17.21</v>
      </c>
      <c r="AF459" s="5">
        <f t="shared" si="58"/>
        <v>120</v>
      </c>
      <c r="AG459" s="135">
        <f t="shared" si="60"/>
        <v>2065.2000000000003</v>
      </c>
      <c r="AH459" s="163"/>
    </row>
    <row r="460" spans="1:34">
      <c r="A460" s="9"/>
      <c r="B460" s="8" t="s">
        <v>342</v>
      </c>
      <c r="C460" s="8">
        <v>17.21</v>
      </c>
      <c r="D460" s="6">
        <v>96</v>
      </c>
      <c r="E460" s="5">
        <f t="shared" si="59"/>
        <v>1652.16</v>
      </c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166"/>
      <c r="W460" s="5"/>
      <c r="X460" s="5"/>
      <c r="Y460" s="5"/>
      <c r="Z460" s="104"/>
      <c r="AA460" s="5"/>
      <c r="AB460">
        <f t="shared" si="56"/>
        <v>0</v>
      </c>
      <c r="AC460" s="68">
        <f t="shared" si="57"/>
        <v>0</v>
      </c>
      <c r="AD460" s="63" t="s">
        <v>342</v>
      </c>
      <c r="AE460" s="162">
        <v>17.21</v>
      </c>
      <c r="AF460" s="5">
        <f t="shared" si="58"/>
        <v>96</v>
      </c>
      <c r="AG460" s="135">
        <f t="shared" si="60"/>
        <v>1652.16</v>
      </c>
      <c r="AH460" s="163"/>
    </row>
    <row r="461" spans="1:34">
      <c r="A461" s="9"/>
      <c r="B461" s="8" t="s">
        <v>106</v>
      </c>
      <c r="C461" s="8">
        <v>135</v>
      </c>
      <c r="D461" s="6">
        <v>40</v>
      </c>
      <c r="E461" s="5">
        <f t="shared" si="59"/>
        <v>5400</v>
      </c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166"/>
      <c r="W461" s="5"/>
      <c r="X461" s="5"/>
      <c r="Y461" s="5"/>
      <c r="Z461" s="104"/>
      <c r="AA461" s="5"/>
      <c r="AB461">
        <f t="shared" si="56"/>
        <v>0</v>
      </c>
      <c r="AC461" s="68">
        <f t="shared" si="57"/>
        <v>0</v>
      </c>
      <c r="AD461" s="63" t="s">
        <v>106</v>
      </c>
      <c r="AE461" s="162">
        <v>135</v>
      </c>
      <c r="AF461" s="5">
        <f t="shared" si="58"/>
        <v>40</v>
      </c>
      <c r="AG461" s="135">
        <f t="shared" si="60"/>
        <v>5400</v>
      </c>
      <c r="AH461" s="163"/>
    </row>
    <row r="462" spans="1:34">
      <c r="A462" s="9"/>
      <c r="B462" s="8" t="s">
        <v>61</v>
      </c>
      <c r="C462" s="8">
        <v>182</v>
      </c>
      <c r="D462" s="6">
        <v>63</v>
      </c>
      <c r="E462" s="5">
        <f t="shared" si="59"/>
        <v>11466</v>
      </c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166"/>
      <c r="W462" s="5"/>
      <c r="X462" s="5"/>
      <c r="Y462" s="5"/>
      <c r="Z462" s="104"/>
      <c r="AA462" s="5"/>
      <c r="AB462">
        <f t="shared" si="56"/>
        <v>0</v>
      </c>
      <c r="AC462" s="68">
        <f t="shared" si="57"/>
        <v>0</v>
      </c>
      <c r="AD462" s="63" t="s">
        <v>61</v>
      </c>
      <c r="AE462" s="162">
        <v>182</v>
      </c>
      <c r="AF462" s="5">
        <f t="shared" si="58"/>
        <v>63</v>
      </c>
      <c r="AG462" s="135">
        <f t="shared" si="60"/>
        <v>11466</v>
      </c>
      <c r="AH462" s="163"/>
    </row>
    <row r="463" spans="1:34">
      <c r="A463" s="9"/>
      <c r="B463" s="8" t="s">
        <v>213</v>
      </c>
      <c r="C463" s="8">
        <v>252</v>
      </c>
      <c r="D463" s="6">
        <v>49.4</v>
      </c>
      <c r="E463" s="5">
        <f t="shared" si="59"/>
        <v>12448.8</v>
      </c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166"/>
      <c r="W463" s="5"/>
      <c r="X463" s="5"/>
      <c r="Y463" s="5"/>
      <c r="Z463" s="104"/>
      <c r="AA463" s="5"/>
      <c r="AB463">
        <f t="shared" si="56"/>
        <v>0</v>
      </c>
      <c r="AC463" s="68">
        <f t="shared" si="57"/>
        <v>0</v>
      </c>
      <c r="AD463" s="63" t="s">
        <v>213</v>
      </c>
      <c r="AE463" s="162">
        <v>252</v>
      </c>
      <c r="AF463" s="5">
        <f t="shared" si="58"/>
        <v>49.4</v>
      </c>
      <c r="AG463" s="135">
        <f t="shared" si="60"/>
        <v>12448.8</v>
      </c>
      <c r="AH463" s="163"/>
    </row>
    <row r="464" spans="1:34">
      <c r="A464" s="9"/>
      <c r="B464" s="8" t="s">
        <v>97</v>
      </c>
      <c r="C464" s="8">
        <v>154</v>
      </c>
      <c r="D464" s="6">
        <v>40.4</v>
      </c>
      <c r="E464" s="5">
        <f t="shared" si="59"/>
        <v>6221.5999999999995</v>
      </c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166"/>
      <c r="W464" s="5"/>
      <c r="X464" s="5"/>
      <c r="Y464" s="5"/>
      <c r="Z464" s="104"/>
      <c r="AA464" s="5"/>
      <c r="AB464">
        <f t="shared" si="56"/>
        <v>0</v>
      </c>
      <c r="AC464" s="68">
        <f t="shared" si="57"/>
        <v>0</v>
      </c>
      <c r="AD464" s="63" t="s">
        <v>97</v>
      </c>
      <c r="AE464" s="162">
        <v>154</v>
      </c>
      <c r="AF464" s="5">
        <f t="shared" si="58"/>
        <v>40.4</v>
      </c>
      <c r="AG464" s="135">
        <f t="shared" si="60"/>
        <v>6221.5999999999995</v>
      </c>
      <c r="AH464" s="163"/>
    </row>
    <row r="465" spans="1:34">
      <c r="A465" s="9"/>
      <c r="B465" s="8" t="s">
        <v>188</v>
      </c>
      <c r="C465" s="8">
        <v>210</v>
      </c>
      <c r="D465" s="6">
        <v>1.4</v>
      </c>
      <c r="E465" s="5">
        <f t="shared" si="59"/>
        <v>294</v>
      </c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166"/>
      <c r="W465" s="5"/>
      <c r="X465" s="5"/>
      <c r="Y465" s="5"/>
      <c r="Z465" s="104"/>
      <c r="AA465" s="5"/>
      <c r="AB465">
        <f t="shared" si="56"/>
        <v>0</v>
      </c>
      <c r="AC465" s="68">
        <f t="shared" si="57"/>
        <v>0</v>
      </c>
      <c r="AD465" s="63" t="s">
        <v>188</v>
      </c>
      <c r="AE465" s="162">
        <v>210</v>
      </c>
      <c r="AF465" s="5">
        <f t="shared" si="58"/>
        <v>1.4</v>
      </c>
      <c r="AG465" s="135">
        <f t="shared" si="60"/>
        <v>294</v>
      </c>
      <c r="AH465" s="163"/>
    </row>
    <row r="466" spans="1:34">
      <c r="A466" s="9"/>
      <c r="B466" s="8" t="s">
        <v>113</v>
      </c>
      <c r="C466" s="8">
        <v>196</v>
      </c>
      <c r="D466" s="6">
        <v>10</v>
      </c>
      <c r="E466" s="5">
        <f t="shared" si="59"/>
        <v>1960</v>
      </c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166"/>
      <c r="W466" s="5"/>
      <c r="X466" s="5"/>
      <c r="Y466" s="5"/>
      <c r="Z466" s="104"/>
      <c r="AA466" s="5"/>
      <c r="AB466">
        <f t="shared" si="56"/>
        <v>0</v>
      </c>
      <c r="AC466" s="68">
        <f t="shared" si="57"/>
        <v>0</v>
      </c>
      <c r="AD466" s="63" t="s">
        <v>113</v>
      </c>
      <c r="AE466" s="162">
        <v>196</v>
      </c>
      <c r="AF466" s="5">
        <f t="shared" si="58"/>
        <v>10</v>
      </c>
      <c r="AG466" s="135">
        <f t="shared" si="60"/>
        <v>1960</v>
      </c>
      <c r="AH466" s="163"/>
    </row>
    <row r="467" spans="1:34">
      <c r="A467" s="9"/>
      <c r="B467" s="8" t="s">
        <v>206</v>
      </c>
      <c r="C467" s="8">
        <v>378</v>
      </c>
      <c r="D467" s="6">
        <v>27.5</v>
      </c>
      <c r="E467" s="5">
        <f t="shared" si="59"/>
        <v>10395</v>
      </c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166"/>
      <c r="W467" s="5"/>
      <c r="X467" s="5"/>
      <c r="Y467" s="5"/>
      <c r="Z467" s="104"/>
      <c r="AA467" s="5"/>
      <c r="AB467">
        <f t="shared" si="56"/>
        <v>0</v>
      </c>
      <c r="AC467" s="68">
        <f t="shared" si="57"/>
        <v>0</v>
      </c>
      <c r="AD467" s="63" t="s">
        <v>206</v>
      </c>
      <c r="AE467" s="162">
        <v>378</v>
      </c>
      <c r="AF467" s="5">
        <f t="shared" si="58"/>
        <v>27.5</v>
      </c>
      <c r="AG467" s="135">
        <f t="shared" si="60"/>
        <v>10395</v>
      </c>
      <c r="AH467" s="163"/>
    </row>
    <row r="468" spans="1:34">
      <c r="A468" s="9"/>
      <c r="B468" s="8" t="s">
        <v>343</v>
      </c>
      <c r="C468" s="8">
        <v>39</v>
      </c>
      <c r="D468" s="6">
        <v>200</v>
      </c>
      <c r="E468" s="5">
        <f t="shared" si="59"/>
        <v>7800</v>
      </c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166"/>
      <c r="W468" s="5"/>
      <c r="X468" s="5"/>
      <c r="Y468" s="5"/>
      <c r="Z468" s="104"/>
      <c r="AA468" s="5"/>
      <c r="AB468">
        <f t="shared" si="56"/>
        <v>0</v>
      </c>
      <c r="AC468" s="68">
        <f t="shared" si="57"/>
        <v>0</v>
      </c>
      <c r="AD468" s="63" t="s">
        <v>343</v>
      </c>
      <c r="AE468" s="162">
        <v>39</v>
      </c>
      <c r="AF468" s="5">
        <f t="shared" si="58"/>
        <v>200</v>
      </c>
      <c r="AG468" s="135">
        <f t="shared" si="60"/>
        <v>7800</v>
      </c>
      <c r="AH468" s="163"/>
    </row>
    <row r="469" spans="1:34">
      <c r="A469" s="9"/>
      <c r="B469" s="8" t="s">
        <v>344</v>
      </c>
      <c r="C469" s="8">
        <v>432</v>
      </c>
      <c r="D469" s="6">
        <v>22.5</v>
      </c>
      <c r="E469" s="5">
        <f t="shared" si="59"/>
        <v>9720</v>
      </c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166"/>
      <c r="W469" s="5"/>
      <c r="X469" s="5"/>
      <c r="Y469" s="5"/>
      <c r="Z469" s="104"/>
      <c r="AA469" s="5"/>
      <c r="AB469">
        <f t="shared" si="56"/>
        <v>0</v>
      </c>
      <c r="AC469" s="68">
        <f t="shared" si="57"/>
        <v>0</v>
      </c>
      <c r="AD469" s="63" t="s">
        <v>344</v>
      </c>
      <c r="AE469" s="162">
        <v>432</v>
      </c>
      <c r="AF469" s="5">
        <f t="shared" si="58"/>
        <v>22.5</v>
      </c>
      <c r="AG469" s="135">
        <f t="shared" si="60"/>
        <v>9720</v>
      </c>
      <c r="AH469" s="163"/>
    </row>
    <row r="470" spans="1:34">
      <c r="A470" s="9"/>
      <c r="B470" s="8" t="s">
        <v>179</v>
      </c>
      <c r="C470" s="8">
        <v>120</v>
      </c>
      <c r="D470" s="6">
        <v>15</v>
      </c>
      <c r="E470" s="5">
        <f t="shared" si="59"/>
        <v>1800</v>
      </c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166"/>
      <c r="W470" s="5"/>
      <c r="X470" s="5"/>
      <c r="Y470" s="5"/>
      <c r="Z470" s="104"/>
      <c r="AA470" s="5"/>
      <c r="AB470">
        <f t="shared" si="56"/>
        <v>0</v>
      </c>
      <c r="AC470" s="68">
        <f t="shared" si="57"/>
        <v>0</v>
      </c>
      <c r="AD470" s="63" t="s">
        <v>179</v>
      </c>
      <c r="AE470" s="162">
        <v>120</v>
      </c>
      <c r="AF470" s="5">
        <f t="shared" si="58"/>
        <v>15</v>
      </c>
      <c r="AG470" s="135">
        <f t="shared" si="60"/>
        <v>1800</v>
      </c>
      <c r="AH470" s="163"/>
    </row>
    <row r="471" spans="1:34">
      <c r="A471" s="9"/>
      <c r="B471" s="8" t="s">
        <v>345</v>
      </c>
      <c r="C471" s="8">
        <v>20</v>
      </c>
      <c r="D471" s="6">
        <v>104</v>
      </c>
      <c r="E471" s="5">
        <f t="shared" si="59"/>
        <v>2080</v>
      </c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166"/>
      <c r="W471" s="5"/>
      <c r="X471" s="5"/>
      <c r="Y471" s="5"/>
      <c r="Z471" s="104"/>
      <c r="AA471" s="5"/>
      <c r="AB471">
        <f t="shared" si="56"/>
        <v>0</v>
      </c>
      <c r="AC471" s="68">
        <f t="shared" si="57"/>
        <v>0</v>
      </c>
      <c r="AD471" s="63" t="s">
        <v>346</v>
      </c>
      <c r="AE471" s="162">
        <v>20</v>
      </c>
      <c r="AF471" s="5">
        <f t="shared" si="58"/>
        <v>104</v>
      </c>
      <c r="AG471" s="135">
        <f t="shared" si="60"/>
        <v>2080</v>
      </c>
      <c r="AH471" s="163"/>
    </row>
    <row r="472" spans="1:34">
      <c r="A472" s="9"/>
      <c r="B472" s="8" t="s">
        <v>345</v>
      </c>
      <c r="C472" s="8">
        <v>21</v>
      </c>
      <c r="D472" s="6">
        <v>110</v>
      </c>
      <c r="E472" s="5">
        <f t="shared" si="59"/>
        <v>2310</v>
      </c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166"/>
      <c r="W472" s="5"/>
      <c r="X472" s="5"/>
      <c r="Y472" s="5"/>
      <c r="Z472" s="104"/>
      <c r="AA472" s="5"/>
      <c r="AB472">
        <f t="shared" si="56"/>
        <v>0</v>
      </c>
      <c r="AC472" s="68">
        <f t="shared" si="57"/>
        <v>0</v>
      </c>
      <c r="AD472" s="63" t="s">
        <v>347</v>
      </c>
      <c r="AE472" s="162">
        <v>21</v>
      </c>
      <c r="AF472" s="5">
        <f t="shared" si="58"/>
        <v>110</v>
      </c>
      <c r="AG472" s="135">
        <f t="shared" si="60"/>
        <v>2310</v>
      </c>
      <c r="AH472" s="163"/>
    </row>
    <row r="473" spans="1:34">
      <c r="A473" s="9"/>
      <c r="B473" s="8" t="s">
        <v>345</v>
      </c>
      <c r="C473" s="8">
        <v>26</v>
      </c>
      <c r="D473" s="6">
        <v>214</v>
      </c>
      <c r="E473" s="5">
        <f t="shared" si="59"/>
        <v>5564</v>
      </c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166"/>
      <c r="W473" s="5"/>
      <c r="X473" s="5"/>
      <c r="Y473" s="5"/>
      <c r="Z473" s="104"/>
      <c r="AA473" s="5"/>
      <c r="AB473">
        <f t="shared" si="56"/>
        <v>0</v>
      </c>
      <c r="AC473" s="68">
        <f t="shared" si="57"/>
        <v>0</v>
      </c>
      <c r="AD473" s="63" t="s">
        <v>348</v>
      </c>
      <c r="AE473" s="162">
        <v>26</v>
      </c>
      <c r="AF473" s="5">
        <f t="shared" si="58"/>
        <v>214</v>
      </c>
      <c r="AG473" s="135">
        <f t="shared" si="60"/>
        <v>5564</v>
      </c>
      <c r="AH473" s="163"/>
    </row>
    <row r="474" spans="1:34">
      <c r="A474" s="9"/>
      <c r="B474" s="8" t="s">
        <v>118</v>
      </c>
      <c r="C474" s="8">
        <v>52</v>
      </c>
      <c r="D474" s="6">
        <v>214</v>
      </c>
      <c r="E474" s="5">
        <f t="shared" si="59"/>
        <v>11128</v>
      </c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166"/>
      <c r="W474" s="5"/>
      <c r="X474" s="5"/>
      <c r="Y474" s="5"/>
      <c r="Z474" s="104"/>
      <c r="AA474" s="5"/>
      <c r="AB474">
        <f t="shared" si="56"/>
        <v>0</v>
      </c>
      <c r="AC474" s="68">
        <f t="shared" si="57"/>
        <v>0</v>
      </c>
      <c r="AD474" s="63" t="s">
        <v>118</v>
      </c>
      <c r="AE474" s="162">
        <v>52</v>
      </c>
      <c r="AF474" s="5">
        <f t="shared" si="58"/>
        <v>214</v>
      </c>
      <c r="AG474" s="135">
        <f t="shared" si="60"/>
        <v>11128</v>
      </c>
      <c r="AH474" s="163"/>
    </row>
    <row r="475" spans="1:34">
      <c r="A475" s="9"/>
      <c r="B475" s="8" t="s">
        <v>54</v>
      </c>
      <c r="C475" s="8">
        <v>23.8</v>
      </c>
      <c r="D475" s="6">
        <v>216</v>
      </c>
      <c r="E475" s="5">
        <f t="shared" si="59"/>
        <v>5140.8</v>
      </c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166"/>
      <c r="W475" s="5"/>
      <c r="X475" s="5"/>
      <c r="Y475" s="5"/>
      <c r="Z475" s="104"/>
      <c r="AA475" s="5"/>
      <c r="AB475">
        <f t="shared" si="56"/>
        <v>0</v>
      </c>
      <c r="AC475" s="68">
        <f t="shared" si="57"/>
        <v>0</v>
      </c>
      <c r="AD475" s="63" t="s">
        <v>54</v>
      </c>
      <c r="AE475" s="162">
        <v>23.8</v>
      </c>
      <c r="AF475" s="5">
        <f t="shared" si="58"/>
        <v>216</v>
      </c>
      <c r="AG475" s="135">
        <f t="shared" si="60"/>
        <v>5140.8</v>
      </c>
      <c r="AH475" s="163"/>
    </row>
    <row r="476" spans="1:34">
      <c r="A476" s="9"/>
      <c r="B476" s="8" t="s">
        <v>339</v>
      </c>
      <c r="C476" s="8">
        <v>24.5</v>
      </c>
      <c r="D476" s="6">
        <v>212</v>
      </c>
      <c r="E476" s="5">
        <f t="shared" si="59"/>
        <v>5194</v>
      </c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166"/>
      <c r="W476" s="5"/>
      <c r="X476" s="5"/>
      <c r="Y476" s="5"/>
      <c r="Z476" s="104"/>
      <c r="AA476" s="5"/>
      <c r="AB476">
        <f t="shared" si="56"/>
        <v>0</v>
      </c>
      <c r="AC476" s="68">
        <f t="shared" si="57"/>
        <v>0</v>
      </c>
      <c r="AD476" s="63" t="s">
        <v>339</v>
      </c>
      <c r="AE476" s="162">
        <v>24.5</v>
      </c>
      <c r="AF476" s="5">
        <f t="shared" si="58"/>
        <v>212</v>
      </c>
      <c r="AG476" s="135">
        <f t="shared" si="60"/>
        <v>5194</v>
      </c>
      <c r="AH476" s="163"/>
    </row>
    <row r="477" spans="1:34">
      <c r="A477" s="9"/>
      <c r="B477" s="8" t="s">
        <v>349</v>
      </c>
      <c r="C477" s="8">
        <v>404</v>
      </c>
      <c r="D477" s="6">
        <v>40.4</v>
      </c>
      <c r="E477" s="5">
        <f t="shared" si="59"/>
        <v>16321.599999999999</v>
      </c>
      <c r="F477" s="5"/>
      <c r="G477" s="5"/>
      <c r="H477" s="5"/>
      <c r="I477" s="5"/>
      <c r="J477" s="5"/>
      <c r="K477" s="5"/>
      <c r="L477" s="5">
        <v>4.9000000000000004</v>
      </c>
      <c r="M477" s="5"/>
      <c r="N477" s="5"/>
      <c r="O477" s="5"/>
      <c r="P477" s="5"/>
      <c r="Q477" s="5"/>
      <c r="R477" s="5"/>
      <c r="S477" s="5"/>
      <c r="T477" s="5"/>
      <c r="U477" s="5"/>
      <c r="V477" s="166"/>
      <c r="W477" s="5"/>
      <c r="X477" s="5"/>
      <c r="Y477" s="5"/>
      <c r="Z477" s="104"/>
      <c r="AA477" s="5"/>
      <c r="AB477">
        <f t="shared" si="56"/>
        <v>4.9000000000000004</v>
      </c>
      <c r="AC477" s="68">
        <f t="shared" si="57"/>
        <v>1979.6000000000001</v>
      </c>
      <c r="AD477" s="63" t="s">
        <v>349</v>
      </c>
      <c r="AE477" s="162">
        <v>404</v>
      </c>
      <c r="AF477" s="5">
        <f t="shared" si="58"/>
        <v>35.5</v>
      </c>
      <c r="AG477" s="135">
        <f t="shared" si="60"/>
        <v>14342</v>
      </c>
      <c r="AH477" s="163"/>
    </row>
    <row r="478" spans="1:34">
      <c r="A478" s="9"/>
      <c r="B478" s="8" t="s">
        <v>350</v>
      </c>
      <c r="C478" s="8">
        <v>253</v>
      </c>
      <c r="D478" s="6">
        <v>52.125</v>
      </c>
      <c r="E478" s="5">
        <f t="shared" si="59"/>
        <v>13187.625</v>
      </c>
      <c r="F478" s="5"/>
      <c r="G478" s="5"/>
      <c r="H478" s="5"/>
      <c r="I478" s="5"/>
      <c r="J478" s="5"/>
      <c r="K478" s="5"/>
      <c r="L478" s="5"/>
      <c r="M478" s="5">
        <v>5.38</v>
      </c>
      <c r="N478" s="5"/>
      <c r="O478" s="5"/>
      <c r="P478" s="5"/>
      <c r="Q478" s="5"/>
      <c r="R478" s="5"/>
      <c r="S478" s="5"/>
      <c r="T478" s="5"/>
      <c r="U478" s="5"/>
      <c r="V478" s="166"/>
      <c r="W478" s="5"/>
      <c r="X478" s="5"/>
      <c r="Y478" s="5"/>
      <c r="Z478" s="104"/>
      <c r="AA478" s="5"/>
      <c r="AB478">
        <f t="shared" si="56"/>
        <v>5.38</v>
      </c>
      <c r="AC478" s="68">
        <f t="shared" si="57"/>
        <v>1361.1399999999999</v>
      </c>
      <c r="AD478" s="63" t="s">
        <v>350</v>
      </c>
      <c r="AE478" s="162">
        <v>253</v>
      </c>
      <c r="AF478" s="5">
        <f t="shared" si="58"/>
        <v>46.744999999999997</v>
      </c>
      <c r="AG478" s="135">
        <f t="shared" si="60"/>
        <v>11826.484999999999</v>
      </c>
      <c r="AH478" s="163"/>
    </row>
    <row r="479" spans="1:34">
      <c r="A479" s="9"/>
      <c r="B479" s="8" t="s">
        <v>137</v>
      </c>
      <c r="C479" s="8">
        <v>105</v>
      </c>
      <c r="D479" s="6">
        <v>18</v>
      </c>
      <c r="E479" s="5">
        <f t="shared" si="59"/>
        <v>1890</v>
      </c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166"/>
      <c r="W479" s="5"/>
      <c r="X479" s="5"/>
      <c r="Y479" s="5"/>
      <c r="Z479" s="104"/>
      <c r="AA479" s="5"/>
      <c r="AB479">
        <f t="shared" si="56"/>
        <v>0</v>
      </c>
      <c r="AC479" s="68">
        <f t="shared" si="57"/>
        <v>0</v>
      </c>
      <c r="AD479" s="63" t="s">
        <v>137</v>
      </c>
      <c r="AE479" s="162">
        <v>105</v>
      </c>
      <c r="AF479" s="5">
        <f t="shared" si="58"/>
        <v>18</v>
      </c>
      <c r="AG479" s="135">
        <f t="shared" si="60"/>
        <v>1890</v>
      </c>
      <c r="AH479" s="163"/>
    </row>
    <row r="480" spans="1:34">
      <c r="A480" s="9"/>
      <c r="B480" s="8" t="s">
        <v>136</v>
      </c>
      <c r="C480" s="8">
        <v>120</v>
      </c>
      <c r="D480" s="6">
        <v>45</v>
      </c>
      <c r="E480" s="5">
        <f t="shared" si="59"/>
        <v>5400</v>
      </c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166"/>
      <c r="W480" s="5"/>
      <c r="X480" s="5"/>
      <c r="Y480" s="5"/>
      <c r="Z480" s="104"/>
      <c r="AA480" s="5"/>
      <c r="AB480">
        <f t="shared" si="56"/>
        <v>0</v>
      </c>
      <c r="AC480" s="68">
        <f t="shared" si="57"/>
        <v>0</v>
      </c>
      <c r="AD480" s="63" t="s">
        <v>136</v>
      </c>
      <c r="AE480" s="162">
        <v>120</v>
      </c>
      <c r="AF480" s="5">
        <f t="shared" si="58"/>
        <v>45</v>
      </c>
      <c r="AG480" s="135">
        <f t="shared" si="60"/>
        <v>5400</v>
      </c>
      <c r="AH480" s="163"/>
    </row>
    <row r="481" spans="1:34">
      <c r="A481" s="9"/>
      <c r="B481" s="8" t="s">
        <v>145</v>
      </c>
      <c r="C481" s="8">
        <v>618</v>
      </c>
      <c r="D481" s="6">
        <v>15</v>
      </c>
      <c r="E481" s="5">
        <f t="shared" si="59"/>
        <v>9270</v>
      </c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166"/>
      <c r="W481" s="5"/>
      <c r="X481" s="5"/>
      <c r="Y481" s="5"/>
      <c r="Z481" s="104"/>
      <c r="AA481" s="5"/>
      <c r="AB481">
        <f t="shared" si="56"/>
        <v>0</v>
      </c>
      <c r="AC481" s="68">
        <f t="shared" si="57"/>
        <v>0</v>
      </c>
      <c r="AD481" s="63" t="s">
        <v>145</v>
      </c>
      <c r="AE481" s="162">
        <v>618</v>
      </c>
      <c r="AF481" s="5">
        <f t="shared" si="58"/>
        <v>15</v>
      </c>
      <c r="AG481" s="135">
        <f t="shared" si="60"/>
        <v>9270</v>
      </c>
      <c r="AH481" s="163"/>
    </row>
    <row r="482" spans="1:34">
      <c r="A482" s="9"/>
      <c r="B482" s="8" t="s">
        <v>37</v>
      </c>
      <c r="C482" s="8">
        <v>80</v>
      </c>
      <c r="D482" s="6">
        <v>20.399999999999999</v>
      </c>
      <c r="E482" s="5">
        <f t="shared" si="59"/>
        <v>1632</v>
      </c>
      <c r="F482" s="5"/>
      <c r="G482" s="5"/>
      <c r="H482" s="5"/>
      <c r="I482" s="5"/>
      <c r="J482" s="5"/>
      <c r="K482" s="5"/>
      <c r="L482" s="5"/>
      <c r="M482" s="5">
        <v>0.1</v>
      </c>
      <c r="N482" s="5">
        <v>0.1</v>
      </c>
      <c r="O482" s="5">
        <v>0.1</v>
      </c>
      <c r="P482" s="5">
        <v>0.1</v>
      </c>
      <c r="Q482" s="5"/>
      <c r="R482" s="5">
        <v>0.1</v>
      </c>
      <c r="S482" s="5"/>
      <c r="T482" s="5"/>
      <c r="U482" s="5"/>
      <c r="V482" s="166"/>
      <c r="W482" s="5"/>
      <c r="X482" s="5"/>
      <c r="Y482" s="5"/>
      <c r="Z482" s="104"/>
      <c r="AA482" s="5"/>
      <c r="AB482">
        <f t="shared" si="56"/>
        <v>0.5</v>
      </c>
      <c r="AC482" s="68">
        <f t="shared" si="57"/>
        <v>40</v>
      </c>
      <c r="AD482" s="63" t="s">
        <v>37</v>
      </c>
      <c r="AE482" s="162">
        <v>80</v>
      </c>
      <c r="AF482" s="5">
        <f t="shared" si="58"/>
        <v>19.899999999999999</v>
      </c>
      <c r="AG482" s="135">
        <f t="shared" si="60"/>
        <v>1592</v>
      </c>
      <c r="AH482" s="163"/>
    </row>
    <row r="483" spans="1:34">
      <c r="A483" s="9"/>
      <c r="B483" s="8" t="s">
        <v>58</v>
      </c>
      <c r="C483" s="8">
        <v>27</v>
      </c>
      <c r="D483" s="6">
        <v>31</v>
      </c>
      <c r="E483" s="5">
        <f t="shared" si="59"/>
        <v>837</v>
      </c>
      <c r="F483" s="5"/>
      <c r="G483" s="5"/>
      <c r="H483" s="5"/>
      <c r="I483" s="5"/>
      <c r="J483" s="5"/>
      <c r="K483" s="5"/>
      <c r="L483" s="5"/>
      <c r="M483" s="5">
        <v>0.1</v>
      </c>
      <c r="N483" s="5">
        <v>0.1</v>
      </c>
      <c r="O483" s="5">
        <v>0.1</v>
      </c>
      <c r="P483" s="5">
        <v>0.1</v>
      </c>
      <c r="Q483" s="5"/>
      <c r="R483" s="5">
        <v>0.2</v>
      </c>
      <c r="S483" s="5"/>
      <c r="T483" s="5"/>
      <c r="U483" s="5"/>
      <c r="V483" s="166"/>
      <c r="W483" s="5"/>
      <c r="X483" s="5"/>
      <c r="Y483" s="5"/>
      <c r="Z483" s="104"/>
      <c r="AA483" s="5"/>
      <c r="AB483">
        <f t="shared" si="56"/>
        <v>0.60000000000000009</v>
      </c>
      <c r="AC483" s="68">
        <f t="shared" si="57"/>
        <v>16.200000000000003</v>
      </c>
      <c r="AD483" s="63" t="s">
        <v>58</v>
      </c>
      <c r="AE483" s="162">
        <v>27</v>
      </c>
      <c r="AF483" s="5">
        <f t="shared" si="58"/>
        <v>30.4</v>
      </c>
      <c r="AG483" s="135">
        <f t="shared" si="60"/>
        <v>820.8</v>
      </c>
      <c r="AH483" s="163"/>
    </row>
    <row r="484" spans="1:34">
      <c r="A484" s="9"/>
      <c r="B484" s="8" t="s">
        <v>57</v>
      </c>
      <c r="C484" s="8">
        <v>55</v>
      </c>
      <c r="D484" s="6">
        <v>10.3</v>
      </c>
      <c r="E484" s="5">
        <f t="shared" si="59"/>
        <v>566.5</v>
      </c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>
        <v>0.76</v>
      </c>
      <c r="U484" s="5"/>
      <c r="V484" s="166"/>
      <c r="W484" s="5"/>
      <c r="X484" s="5"/>
      <c r="Y484" s="5"/>
      <c r="Z484" s="104"/>
      <c r="AA484" s="5"/>
      <c r="AB484">
        <f t="shared" ref="AB484:AB515" si="61">SUM(F484:AA484)</f>
        <v>0.76</v>
      </c>
      <c r="AC484" s="68">
        <f t="shared" ref="AC484:AC515" si="62">AB484*C484</f>
        <v>41.8</v>
      </c>
      <c r="AD484" s="63" t="s">
        <v>57</v>
      </c>
      <c r="AE484" s="162">
        <v>55</v>
      </c>
      <c r="AF484" s="5">
        <f t="shared" ref="AF484:AF515" si="63">D484-AB484</f>
        <v>9.5400000000000009</v>
      </c>
      <c r="AG484" s="135">
        <f t="shared" si="60"/>
        <v>524.70000000000005</v>
      </c>
      <c r="AH484" s="163"/>
    </row>
    <row r="485" spans="1:34">
      <c r="A485" s="9"/>
      <c r="B485" s="8" t="s">
        <v>133</v>
      </c>
      <c r="C485" s="8">
        <v>205</v>
      </c>
      <c r="D485" s="6">
        <v>9.1850000000000005</v>
      </c>
      <c r="E485" s="5">
        <f t="shared" si="59"/>
        <v>1882.9250000000002</v>
      </c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166"/>
      <c r="W485" s="5"/>
      <c r="X485" s="5"/>
      <c r="Y485" s="5"/>
      <c r="Z485" s="104"/>
      <c r="AA485" s="5"/>
      <c r="AB485">
        <f t="shared" si="61"/>
        <v>0</v>
      </c>
      <c r="AC485" s="68">
        <f t="shared" si="62"/>
        <v>0</v>
      </c>
      <c r="AD485" s="63" t="s">
        <v>133</v>
      </c>
      <c r="AE485" s="162">
        <v>205</v>
      </c>
      <c r="AF485" s="5">
        <f t="shared" si="63"/>
        <v>9.1850000000000005</v>
      </c>
      <c r="AG485" s="135">
        <f t="shared" si="60"/>
        <v>1882.9250000000002</v>
      </c>
      <c r="AH485" s="163"/>
    </row>
    <row r="486" spans="1:34">
      <c r="A486" s="9"/>
      <c r="B486" s="8" t="s">
        <v>59</v>
      </c>
      <c r="C486" s="8">
        <v>190</v>
      </c>
      <c r="D486" s="6">
        <v>8.6</v>
      </c>
      <c r="E486" s="5">
        <f t="shared" si="59"/>
        <v>1634</v>
      </c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166"/>
      <c r="W486" s="5"/>
      <c r="X486" s="5"/>
      <c r="Y486" s="5"/>
      <c r="Z486" s="104"/>
      <c r="AA486" s="5"/>
      <c r="AB486">
        <f t="shared" si="61"/>
        <v>0</v>
      </c>
      <c r="AC486" s="68">
        <f t="shared" si="62"/>
        <v>0</v>
      </c>
      <c r="AD486" s="63" t="s">
        <v>59</v>
      </c>
      <c r="AE486" s="162">
        <v>190</v>
      </c>
      <c r="AF486" s="5">
        <f t="shared" si="63"/>
        <v>8.6</v>
      </c>
      <c r="AG486" s="135">
        <f t="shared" si="60"/>
        <v>1634</v>
      </c>
      <c r="AH486" s="163"/>
    </row>
    <row r="487" spans="1:34">
      <c r="A487" s="9"/>
      <c r="B487" s="8" t="s">
        <v>56</v>
      </c>
      <c r="C487" s="8">
        <v>58</v>
      </c>
      <c r="D487" s="6">
        <v>18.3</v>
      </c>
      <c r="E487" s="5">
        <f t="shared" si="59"/>
        <v>1061.4000000000001</v>
      </c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>
        <v>1.3</v>
      </c>
      <c r="U487" s="5"/>
      <c r="V487" s="166"/>
      <c r="W487" s="5"/>
      <c r="X487" s="5"/>
      <c r="Y487" s="5"/>
      <c r="Z487" s="104"/>
      <c r="AA487" s="5"/>
      <c r="AB487">
        <f t="shared" si="61"/>
        <v>1.3</v>
      </c>
      <c r="AC487" s="68">
        <f t="shared" si="62"/>
        <v>75.400000000000006</v>
      </c>
      <c r="AD487" s="63" t="s">
        <v>56</v>
      </c>
      <c r="AE487" s="162">
        <v>58</v>
      </c>
      <c r="AF487" s="5">
        <f t="shared" si="63"/>
        <v>17</v>
      </c>
      <c r="AG487" s="135">
        <f t="shared" si="60"/>
        <v>986</v>
      </c>
      <c r="AH487" s="163"/>
    </row>
    <row r="488" spans="1:34">
      <c r="A488" s="9"/>
      <c r="B488" s="8" t="s">
        <v>322</v>
      </c>
      <c r="C488" s="8">
        <v>220</v>
      </c>
      <c r="D488" s="6">
        <v>26.1</v>
      </c>
      <c r="E488" s="5">
        <f t="shared" si="59"/>
        <v>5742</v>
      </c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166"/>
      <c r="W488" s="5"/>
      <c r="X488" s="5"/>
      <c r="Y488" s="5"/>
      <c r="Z488" s="104"/>
      <c r="AA488" s="5"/>
      <c r="AB488">
        <f t="shared" si="61"/>
        <v>0</v>
      </c>
      <c r="AC488" s="68">
        <f t="shared" si="62"/>
        <v>0</v>
      </c>
      <c r="AD488" s="63" t="s">
        <v>322</v>
      </c>
      <c r="AE488" s="162">
        <v>220</v>
      </c>
      <c r="AF488" s="5">
        <f t="shared" si="63"/>
        <v>26.1</v>
      </c>
      <c r="AG488" s="135">
        <f t="shared" si="60"/>
        <v>5742</v>
      </c>
      <c r="AH488" s="163"/>
    </row>
    <row r="489" spans="1:34">
      <c r="A489" s="9"/>
      <c r="B489" s="8" t="s">
        <v>299</v>
      </c>
      <c r="C489" s="8">
        <v>240</v>
      </c>
      <c r="D489" s="6">
        <v>19.3</v>
      </c>
      <c r="E489" s="5">
        <f t="shared" si="59"/>
        <v>4632</v>
      </c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166"/>
      <c r="W489" s="5"/>
      <c r="X489" s="5"/>
      <c r="Y489" s="5"/>
      <c r="Z489" s="104"/>
      <c r="AA489" s="5"/>
      <c r="AB489">
        <f t="shared" si="61"/>
        <v>0</v>
      </c>
      <c r="AC489" s="68">
        <f t="shared" si="62"/>
        <v>0</v>
      </c>
      <c r="AD489" s="63" t="s">
        <v>299</v>
      </c>
      <c r="AE489" s="162">
        <v>240</v>
      </c>
      <c r="AF489" s="5">
        <f t="shared" si="63"/>
        <v>19.3</v>
      </c>
      <c r="AG489" s="135">
        <f t="shared" si="60"/>
        <v>4632</v>
      </c>
      <c r="AH489" s="163"/>
    </row>
    <row r="490" spans="1:34">
      <c r="A490" s="9"/>
      <c r="B490" s="8" t="s">
        <v>141</v>
      </c>
      <c r="C490" s="8">
        <v>160</v>
      </c>
      <c r="D490" s="6">
        <v>41.1</v>
      </c>
      <c r="E490" s="5">
        <f t="shared" si="59"/>
        <v>6576</v>
      </c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166"/>
      <c r="W490" s="5"/>
      <c r="X490" s="5"/>
      <c r="Y490" s="5"/>
      <c r="Z490" s="104"/>
      <c r="AA490" s="5"/>
      <c r="AB490">
        <f t="shared" si="61"/>
        <v>0</v>
      </c>
      <c r="AC490" s="68">
        <f t="shared" si="62"/>
        <v>0</v>
      </c>
      <c r="AD490" s="63" t="s">
        <v>141</v>
      </c>
      <c r="AE490" s="162">
        <v>160</v>
      </c>
      <c r="AF490" s="5">
        <f t="shared" si="63"/>
        <v>41.1</v>
      </c>
      <c r="AG490" s="135">
        <f t="shared" si="60"/>
        <v>6576</v>
      </c>
      <c r="AH490" s="163"/>
    </row>
    <row r="491" spans="1:34">
      <c r="A491" s="9"/>
      <c r="B491" s="8" t="s">
        <v>106</v>
      </c>
      <c r="C491" s="8">
        <v>125</v>
      </c>
      <c r="D491" s="6">
        <v>39</v>
      </c>
      <c r="E491" s="5">
        <f t="shared" si="59"/>
        <v>4875</v>
      </c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166"/>
      <c r="W491" s="5"/>
      <c r="X491" s="5"/>
      <c r="Y491" s="5"/>
      <c r="Z491" s="104"/>
      <c r="AA491" s="5"/>
      <c r="AB491">
        <f t="shared" si="61"/>
        <v>0</v>
      </c>
      <c r="AC491" s="68">
        <f t="shared" si="62"/>
        <v>0</v>
      </c>
      <c r="AD491" s="63" t="s">
        <v>106</v>
      </c>
      <c r="AE491" s="162">
        <v>125</v>
      </c>
      <c r="AF491" s="5">
        <f t="shared" si="63"/>
        <v>39</v>
      </c>
      <c r="AG491" s="135">
        <f t="shared" si="60"/>
        <v>4875</v>
      </c>
      <c r="AH491" s="163"/>
    </row>
    <row r="492" spans="1:34">
      <c r="A492" s="9"/>
      <c r="B492" s="8" t="s">
        <v>14</v>
      </c>
      <c r="C492" s="8">
        <v>100</v>
      </c>
      <c r="D492" s="6">
        <v>14</v>
      </c>
      <c r="E492" s="5">
        <f t="shared" si="59"/>
        <v>1400</v>
      </c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166"/>
      <c r="W492" s="5"/>
      <c r="X492" s="5"/>
      <c r="Y492" s="5"/>
      <c r="Z492" s="104"/>
      <c r="AA492" s="5"/>
      <c r="AB492">
        <f t="shared" si="61"/>
        <v>0</v>
      </c>
      <c r="AC492" s="68">
        <f t="shared" si="62"/>
        <v>0</v>
      </c>
      <c r="AD492" s="63" t="s">
        <v>14</v>
      </c>
      <c r="AE492" s="162">
        <v>100</v>
      </c>
      <c r="AF492" s="5">
        <f t="shared" si="63"/>
        <v>14</v>
      </c>
      <c r="AG492" s="135">
        <f t="shared" si="60"/>
        <v>1400</v>
      </c>
      <c r="AH492" s="163"/>
    </row>
    <row r="493" spans="1:34">
      <c r="A493" s="9"/>
      <c r="B493" s="8" t="s">
        <v>172</v>
      </c>
      <c r="C493" s="8">
        <v>165</v>
      </c>
      <c r="D493" s="6">
        <v>12</v>
      </c>
      <c r="E493" s="5">
        <f t="shared" si="59"/>
        <v>1980</v>
      </c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166"/>
      <c r="W493" s="5"/>
      <c r="X493" s="5"/>
      <c r="Y493" s="5"/>
      <c r="Z493" s="104"/>
      <c r="AA493" s="5"/>
      <c r="AB493">
        <f t="shared" si="61"/>
        <v>0</v>
      </c>
      <c r="AC493" s="68">
        <f t="shared" si="62"/>
        <v>0</v>
      </c>
      <c r="AD493" s="63" t="s">
        <v>172</v>
      </c>
      <c r="AE493" s="162">
        <v>165</v>
      </c>
      <c r="AF493" s="5">
        <f t="shared" si="63"/>
        <v>12</v>
      </c>
      <c r="AG493" s="135">
        <f t="shared" si="60"/>
        <v>1980</v>
      </c>
      <c r="AH493" s="163"/>
    </row>
    <row r="494" spans="1:34">
      <c r="A494" s="9"/>
      <c r="B494" s="8" t="s">
        <v>351</v>
      </c>
      <c r="C494" s="8">
        <v>53</v>
      </c>
      <c r="D494" s="6">
        <v>4</v>
      </c>
      <c r="E494" s="5">
        <f t="shared" si="59"/>
        <v>212</v>
      </c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166"/>
      <c r="W494" s="5"/>
      <c r="X494" s="5"/>
      <c r="Y494" s="5"/>
      <c r="Z494" s="104"/>
      <c r="AA494" s="5"/>
      <c r="AB494">
        <f t="shared" si="61"/>
        <v>0</v>
      </c>
      <c r="AC494" s="68">
        <f t="shared" si="62"/>
        <v>0</v>
      </c>
      <c r="AD494" s="63" t="s">
        <v>351</v>
      </c>
      <c r="AE494" s="162">
        <v>53</v>
      </c>
      <c r="AF494" s="5">
        <f t="shared" si="63"/>
        <v>4</v>
      </c>
      <c r="AG494" s="135">
        <f t="shared" si="60"/>
        <v>212</v>
      </c>
      <c r="AH494" s="163"/>
    </row>
    <row r="495" spans="1:34">
      <c r="A495" s="9"/>
      <c r="B495" s="8" t="s">
        <v>49</v>
      </c>
      <c r="C495" s="8">
        <v>387</v>
      </c>
      <c r="D495" s="6">
        <v>5</v>
      </c>
      <c r="E495" s="5">
        <f t="shared" si="59"/>
        <v>1935</v>
      </c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166"/>
      <c r="W495" s="5"/>
      <c r="X495" s="5"/>
      <c r="Y495" s="5"/>
      <c r="Z495" s="104"/>
      <c r="AA495" s="5"/>
      <c r="AB495">
        <f t="shared" si="61"/>
        <v>0</v>
      </c>
      <c r="AC495" s="68">
        <f t="shared" si="62"/>
        <v>0</v>
      </c>
      <c r="AD495" s="63" t="s">
        <v>49</v>
      </c>
      <c r="AE495" s="162">
        <v>387</v>
      </c>
      <c r="AF495" s="5">
        <f t="shared" si="63"/>
        <v>5</v>
      </c>
      <c r="AG495" s="135">
        <f t="shared" si="60"/>
        <v>1935</v>
      </c>
      <c r="AH495" s="163"/>
    </row>
    <row r="496" spans="1:34">
      <c r="A496" s="9"/>
      <c r="B496" s="8" t="s">
        <v>213</v>
      </c>
      <c r="C496" s="8">
        <v>266</v>
      </c>
      <c r="D496" s="6">
        <v>70</v>
      </c>
      <c r="E496" s="5">
        <f t="shared" si="59"/>
        <v>18620</v>
      </c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166"/>
      <c r="W496" s="5"/>
      <c r="X496" s="5"/>
      <c r="Y496" s="5"/>
      <c r="Z496" s="104"/>
      <c r="AA496" s="5"/>
      <c r="AB496">
        <f t="shared" si="61"/>
        <v>0</v>
      </c>
      <c r="AC496" s="68">
        <f t="shared" si="62"/>
        <v>0</v>
      </c>
      <c r="AD496" s="63" t="s">
        <v>213</v>
      </c>
      <c r="AE496" s="162">
        <v>266</v>
      </c>
      <c r="AF496" s="5">
        <f t="shared" si="63"/>
        <v>70</v>
      </c>
      <c r="AG496" s="135">
        <f t="shared" si="60"/>
        <v>18620</v>
      </c>
      <c r="AH496" s="163"/>
    </row>
    <row r="497" spans="1:34">
      <c r="A497" s="9"/>
      <c r="B497" s="8" t="s">
        <v>299</v>
      </c>
      <c r="C497" s="8">
        <v>240</v>
      </c>
      <c r="D497" s="6">
        <v>25</v>
      </c>
      <c r="E497" s="5">
        <f t="shared" si="59"/>
        <v>6000</v>
      </c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166"/>
      <c r="W497" s="5"/>
      <c r="X497" s="5"/>
      <c r="Y497" s="5"/>
      <c r="Z497" s="104"/>
      <c r="AA497" s="5"/>
      <c r="AB497">
        <f t="shared" si="61"/>
        <v>0</v>
      </c>
      <c r="AC497" s="68">
        <f t="shared" si="62"/>
        <v>0</v>
      </c>
      <c r="AD497" s="63" t="s">
        <v>299</v>
      </c>
      <c r="AE497" s="162">
        <v>240</v>
      </c>
      <c r="AF497" s="5">
        <f t="shared" si="63"/>
        <v>25</v>
      </c>
      <c r="AG497" s="135">
        <f t="shared" si="60"/>
        <v>6000</v>
      </c>
      <c r="AH497" s="163"/>
    </row>
    <row r="498" spans="1:34">
      <c r="A498" s="9"/>
      <c r="B498" s="8" t="s">
        <v>293</v>
      </c>
      <c r="C498" s="8">
        <v>294</v>
      </c>
      <c r="D498" s="6">
        <v>105.8</v>
      </c>
      <c r="E498" s="5">
        <f t="shared" si="59"/>
        <v>31105.200000000001</v>
      </c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166"/>
      <c r="W498" s="5"/>
      <c r="X498" s="5"/>
      <c r="Y498" s="5"/>
      <c r="Z498" s="104"/>
      <c r="AA498" s="5"/>
      <c r="AB498">
        <f t="shared" si="61"/>
        <v>0</v>
      </c>
      <c r="AC498" s="68">
        <f t="shared" si="62"/>
        <v>0</v>
      </c>
      <c r="AD498" s="63" t="s">
        <v>293</v>
      </c>
      <c r="AE498" s="162">
        <v>294</v>
      </c>
      <c r="AF498" s="5">
        <f t="shared" si="63"/>
        <v>105.8</v>
      </c>
      <c r="AG498" s="135">
        <f t="shared" si="60"/>
        <v>31105.200000000001</v>
      </c>
      <c r="AH498" s="163"/>
    </row>
    <row r="499" spans="1:34">
      <c r="A499" s="9"/>
      <c r="B499" s="8" t="s">
        <v>323</v>
      </c>
      <c r="C499" s="8">
        <v>240</v>
      </c>
      <c r="D499" s="6">
        <v>22.1</v>
      </c>
      <c r="E499" s="5">
        <f t="shared" si="59"/>
        <v>5304</v>
      </c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166"/>
      <c r="W499" s="5"/>
      <c r="X499" s="5"/>
      <c r="Y499" s="5"/>
      <c r="Z499" s="104"/>
      <c r="AA499" s="5"/>
      <c r="AB499">
        <f t="shared" si="61"/>
        <v>0</v>
      </c>
      <c r="AC499" s="68">
        <f t="shared" si="62"/>
        <v>0</v>
      </c>
      <c r="AD499" s="63" t="s">
        <v>323</v>
      </c>
      <c r="AE499" s="162">
        <v>240</v>
      </c>
      <c r="AF499" s="5">
        <f t="shared" si="63"/>
        <v>22.1</v>
      </c>
      <c r="AG499" s="135">
        <f t="shared" si="60"/>
        <v>5304</v>
      </c>
      <c r="AH499" s="163"/>
    </row>
    <row r="500" spans="1:34">
      <c r="A500" s="9"/>
      <c r="B500" s="8" t="s">
        <v>29</v>
      </c>
      <c r="C500" s="8">
        <v>95</v>
      </c>
      <c r="D500" s="6">
        <v>50</v>
      </c>
      <c r="E500" s="5">
        <f t="shared" si="59"/>
        <v>4750</v>
      </c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>
        <v>0.4</v>
      </c>
      <c r="R500" s="5">
        <v>2</v>
      </c>
      <c r="S500" s="5"/>
      <c r="T500" s="5"/>
      <c r="U500" s="5"/>
      <c r="V500" s="166"/>
      <c r="W500" s="5"/>
      <c r="X500" s="5">
        <v>2</v>
      </c>
      <c r="Y500" s="5"/>
      <c r="Z500" s="104"/>
      <c r="AA500" s="5"/>
      <c r="AB500">
        <f t="shared" si="61"/>
        <v>4.4000000000000004</v>
      </c>
      <c r="AC500" s="68">
        <f t="shared" si="62"/>
        <v>418.00000000000006</v>
      </c>
      <c r="AD500" s="63" t="s">
        <v>29</v>
      </c>
      <c r="AE500" s="162">
        <v>95</v>
      </c>
      <c r="AF500" s="5">
        <f t="shared" si="63"/>
        <v>45.6</v>
      </c>
      <c r="AG500" s="135">
        <f t="shared" si="60"/>
        <v>4332</v>
      </c>
      <c r="AH500" s="163"/>
    </row>
    <row r="501" spans="1:34">
      <c r="A501" s="9"/>
      <c r="B501" s="8" t="s">
        <v>113</v>
      </c>
      <c r="C501" s="8">
        <v>160</v>
      </c>
      <c r="D501" s="6">
        <v>15</v>
      </c>
      <c r="E501" s="5">
        <f t="shared" si="59"/>
        <v>2400</v>
      </c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166"/>
      <c r="W501" s="5"/>
      <c r="X501" s="5"/>
      <c r="Y501" s="5"/>
      <c r="Z501" s="104"/>
      <c r="AA501" s="5"/>
      <c r="AB501">
        <f t="shared" si="61"/>
        <v>0</v>
      </c>
      <c r="AC501" s="68">
        <f t="shared" si="62"/>
        <v>0</v>
      </c>
      <c r="AD501" s="63" t="s">
        <v>113</v>
      </c>
      <c r="AE501" s="162">
        <v>160</v>
      </c>
      <c r="AF501" s="5">
        <f t="shared" si="63"/>
        <v>15</v>
      </c>
      <c r="AG501" s="135">
        <f t="shared" si="60"/>
        <v>2400</v>
      </c>
      <c r="AH501" s="163"/>
    </row>
    <row r="502" spans="1:34">
      <c r="A502" s="9"/>
      <c r="B502" s="8" t="s">
        <v>124</v>
      </c>
      <c r="C502" s="8">
        <v>65</v>
      </c>
      <c r="D502" s="6">
        <v>44</v>
      </c>
      <c r="E502" s="5">
        <f t="shared" si="59"/>
        <v>2860</v>
      </c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166"/>
      <c r="W502" s="5"/>
      <c r="X502" s="5"/>
      <c r="Y502" s="5"/>
      <c r="Z502" s="104"/>
      <c r="AA502" s="5"/>
      <c r="AB502">
        <f t="shared" si="61"/>
        <v>0</v>
      </c>
      <c r="AC502" s="68">
        <f t="shared" si="62"/>
        <v>0</v>
      </c>
      <c r="AD502" s="63" t="s">
        <v>124</v>
      </c>
      <c r="AE502" s="162">
        <v>65</v>
      </c>
      <c r="AF502" s="5">
        <f t="shared" si="63"/>
        <v>44</v>
      </c>
      <c r="AG502" s="135">
        <f t="shared" si="60"/>
        <v>2860</v>
      </c>
      <c r="AH502" s="163"/>
    </row>
    <row r="503" spans="1:34">
      <c r="A503" s="9"/>
      <c r="B503" s="8" t="s">
        <v>352</v>
      </c>
      <c r="C503" s="8">
        <v>500</v>
      </c>
      <c r="D503" s="6">
        <v>27</v>
      </c>
      <c r="E503" s="5">
        <f t="shared" si="59"/>
        <v>13500</v>
      </c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166"/>
      <c r="W503" s="5"/>
      <c r="X503" s="5"/>
      <c r="Y503" s="5"/>
      <c r="Z503" s="104"/>
      <c r="AA503" s="5"/>
      <c r="AB503">
        <f t="shared" si="61"/>
        <v>0</v>
      </c>
      <c r="AC503" s="68">
        <f t="shared" si="62"/>
        <v>0</v>
      </c>
      <c r="AD503" s="63" t="s">
        <v>352</v>
      </c>
      <c r="AE503" s="162">
        <v>500</v>
      </c>
      <c r="AF503" s="5">
        <f t="shared" si="63"/>
        <v>27</v>
      </c>
      <c r="AG503" s="135">
        <f t="shared" si="60"/>
        <v>13500</v>
      </c>
      <c r="AH503" s="163"/>
    </row>
    <row r="504" spans="1:34">
      <c r="A504" s="9"/>
      <c r="B504" s="8" t="s">
        <v>353</v>
      </c>
      <c r="C504" s="8">
        <v>500</v>
      </c>
      <c r="D504" s="6">
        <v>20</v>
      </c>
      <c r="E504" s="5">
        <f t="shared" si="59"/>
        <v>10000</v>
      </c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166"/>
      <c r="W504" s="5"/>
      <c r="X504" s="5"/>
      <c r="Y504" s="5"/>
      <c r="Z504" s="104"/>
      <c r="AA504" s="5"/>
      <c r="AB504">
        <f t="shared" si="61"/>
        <v>0</v>
      </c>
      <c r="AC504" s="68">
        <f t="shared" si="62"/>
        <v>0</v>
      </c>
      <c r="AD504" s="63" t="s">
        <v>353</v>
      </c>
      <c r="AE504" s="162">
        <v>500</v>
      </c>
      <c r="AF504" s="5">
        <f t="shared" si="63"/>
        <v>20</v>
      </c>
      <c r="AG504" s="135">
        <f t="shared" si="60"/>
        <v>10000</v>
      </c>
      <c r="AH504" s="163"/>
    </row>
    <row r="505" spans="1:34">
      <c r="A505" s="9"/>
      <c r="B505" s="8" t="s">
        <v>354</v>
      </c>
      <c r="C505" s="8">
        <v>510</v>
      </c>
      <c r="D505" s="6">
        <v>35</v>
      </c>
      <c r="E505" s="5">
        <f t="shared" si="59"/>
        <v>17850</v>
      </c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166"/>
      <c r="W505" s="5"/>
      <c r="X505" s="5"/>
      <c r="Y505" s="5"/>
      <c r="Z505" s="104"/>
      <c r="AA505" s="5"/>
      <c r="AB505">
        <f t="shared" si="61"/>
        <v>0</v>
      </c>
      <c r="AC505" s="68">
        <f t="shared" si="62"/>
        <v>0</v>
      </c>
      <c r="AD505" s="63" t="s">
        <v>354</v>
      </c>
      <c r="AE505" s="162">
        <v>510</v>
      </c>
      <c r="AF505" s="5">
        <f t="shared" si="63"/>
        <v>35</v>
      </c>
      <c r="AG505" s="135">
        <f t="shared" si="60"/>
        <v>17850</v>
      </c>
      <c r="AH505" s="163"/>
    </row>
    <row r="506" spans="1:34">
      <c r="A506" s="9"/>
      <c r="B506" s="8" t="s">
        <v>355</v>
      </c>
      <c r="C506" s="8">
        <v>25</v>
      </c>
      <c r="D506" s="6">
        <v>214</v>
      </c>
      <c r="E506" s="5">
        <f t="shared" si="59"/>
        <v>5350</v>
      </c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166"/>
      <c r="W506" s="5"/>
      <c r="X506" s="5"/>
      <c r="Y506" s="5"/>
      <c r="Z506" s="104"/>
      <c r="AA506" s="5"/>
      <c r="AB506">
        <f t="shared" si="61"/>
        <v>0</v>
      </c>
      <c r="AC506" s="68">
        <f t="shared" si="62"/>
        <v>0</v>
      </c>
      <c r="AD506" s="63" t="s">
        <v>355</v>
      </c>
      <c r="AE506" s="162">
        <v>25</v>
      </c>
      <c r="AF506" s="5">
        <f t="shared" si="63"/>
        <v>214</v>
      </c>
      <c r="AG506" s="135">
        <f t="shared" si="60"/>
        <v>5350</v>
      </c>
      <c r="AH506" s="163"/>
    </row>
    <row r="507" spans="1:34">
      <c r="A507" s="9"/>
      <c r="B507" s="8" t="s">
        <v>356</v>
      </c>
      <c r="C507" s="8">
        <v>30</v>
      </c>
      <c r="D507" s="6">
        <v>224</v>
      </c>
      <c r="E507" s="5">
        <f t="shared" si="59"/>
        <v>6720</v>
      </c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166"/>
      <c r="W507" s="5"/>
      <c r="X507" s="5"/>
      <c r="Y507" s="5"/>
      <c r="Z507" s="104"/>
      <c r="AA507" s="5"/>
      <c r="AB507">
        <f t="shared" si="61"/>
        <v>0</v>
      </c>
      <c r="AC507" s="68">
        <f t="shared" si="62"/>
        <v>0</v>
      </c>
      <c r="AD507" s="63" t="s">
        <v>356</v>
      </c>
      <c r="AE507" s="162">
        <v>30</v>
      </c>
      <c r="AF507" s="5">
        <f t="shared" si="63"/>
        <v>224</v>
      </c>
      <c r="AG507" s="135">
        <f t="shared" si="60"/>
        <v>6720</v>
      </c>
      <c r="AH507" s="163"/>
    </row>
    <row r="508" spans="1:34">
      <c r="A508" s="9"/>
      <c r="B508" s="8" t="s">
        <v>122</v>
      </c>
      <c r="C508" s="8">
        <v>30</v>
      </c>
      <c r="D508" s="6">
        <v>214</v>
      </c>
      <c r="E508" s="5">
        <f t="shared" si="59"/>
        <v>6420</v>
      </c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166"/>
      <c r="W508" s="5"/>
      <c r="X508" s="5"/>
      <c r="Y508" s="5"/>
      <c r="Z508" s="104"/>
      <c r="AA508" s="5"/>
      <c r="AB508">
        <f t="shared" si="61"/>
        <v>0</v>
      </c>
      <c r="AC508" s="68">
        <f t="shared" si="62"/>
        <v>0</v>
      </c>
      <c r="AD508" s="63" t="s">
        <v>122</v>
      </c>
      <c r="AE508" s="162">
        <v>30</v>
      </c>
      <c r="AF508" s="5">
        <f t="shared" si="63"/>
        <v>214</v>
      </c>
      <c r="AG508" s="135">
        <f t="shared" si="60"/>
        <v>6420</v>
      </c>
      <c r="AH508" s="163"/>
    </row>
    <row r="509" spans="1:34">
      <c r="A509" s="9"/>
      <c r="B509" s="8" t="s">
        <v>15</v>
      </c>
      <c r="C509" s="8">
        <v>66</v>
      </c>
      <c r="D509" s="6">
        <v>5.3</v>
      </c>
      <c r="E509" s="5">
        <f t="shared" si="59"/>
        <v>349.8</v>
      </c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166"/>
      <c r="W509" s="5"/>
      <c r="X509" s="5"/>
      <c r="Y509" s="5"/>
      <c r="Z509" s="104"/>
      <c r="AA509" s="5"/>
      <c r="AB509">
        <f t="shared" si="61"/>
        <v>0</v>
      </c>
      <c r="AC509" s="68">
        <f t="shared" si="62"/>
        <v>0</v>
      </c>
      <c r="AD509" s="63" t="s">
        <v>15</v>
      </c>
      <c r="AE509" s="162">
        <v>66</v>
      </c>
      <c r="AF509" s="5">
        <f t="shared" si="63"/>
        <v>5.3</v>
      </c>
      <c r="AG509" s="135">
        <f t="shared" si="60"/>
        <v>349.8</v>
      </c>
      <c r="AH509" s="163"/>
    </row>
    <row r="510" spans="1:34">
      <c r="A510" s="9"/>
      <c r="B510" s="8" t="s">
        <v>133</v>
      </c>
      <c r="C510" s="8">
        <v>228</v>
      </c>
      <c r="D510" s="6">
        <v>11</v>
      </c>
      <c r="E510" s="5">
        <f t="shared" si="59"/>
        <v>2508</v>
      </c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166"/>
      <c r="W510" s="5"/>
      <c r="X510" s="5"/>
      <c r="Y510" s="5"/>
      <c r="Z510" s="104"/>
      <c r="AA510" s="5"/>
      <c r="AB510">
        <f t="shared" si="61"/>
        <v>0</v>
      </c>
      <c r="AC510" s="68">
        <f t="shared" si="62"/>
        <v>0</v>
      </c>
      <c r="AD510" s="63" t="s">
        <v>133</v>
      </c>
      <c r="AE510" s="162">
        <v>228</v>
      </c>
      <c r="AF510" s="5">
        <f t="shared" si="63"/>
        <v>11</v>
      </c>
      <c r="AG510" s="135">
        <f t="shared" si="60"/>
        <v>2508</v>
      </c>
      <c r="AH510" s="163"/>
    </row>
    <row r="511" spans="1:34">
      <c r="A511" s="9"/>
      <c r="B511" s="8" t="s">
        <v>59</v>
      </c>
      <c r="C511" s="8">
        <v>230</v>
      </c>
      <c r="D511" s="6">
        <v>10.199999999999999</v>
      </c>
      <c r="E511" s="5">
        <f t="shared" si="59"/>
        <v>2346</v>
      </c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166"/>
      <c r="W511" s="5"/>
      <c r="X511" s="5"/>
      <c r="Y511" s="5"/>
      <c r="Z511" s="104"/>
      <c r="AA511" s="5"/>
      <c r="AB511">
        <f t="shared" si="61"/>
        <v>0</v>
      </c>
      <c r="AC511" s="68">
        <f t="shared" si="62"/>
        <v>0</v>
      </c>
      <c r="AD511" s="63" t="s">
        <v>59</v>
      </c>
      <c r="AE511" s="162">
        <v>230</v>
      </c>
      <c r="AF511" s="5">
        <f t="shared" si="63"/>
        <v>10.199999999999999</v>
      </c>
      <c r="AG511" s="135">
        <f t="shared" si="60"/>
        <v>2346</v>
      </c>
      <c r="AH511" s="163"/>
    </row>
    <row r="512" spans="1:34">
      <c r="A512" s="9"/>
      <c r="B512" s="8" t="s">
        <v>96</v>
      </c>
      <c r="C512" s="8">
        <v>24.5</v>
      </c>
      <c r="D512" s="6">
        <v>150</v>
      </c>
      <c r="E512" s="5">
        <f t="shared" si="59"/>
        <v>3675</v>
      </c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166"/>
      <c r="W512" s="5"/>
      <c r="X512" s="5"/>
      <c r="Y512" s="5"/>
      <c r="Z512" s="104"/>
      <c r="AA512" s="5"/>
      <c r="AB512">
        <f t="shared" si="61"/>
        <v>0</v>
      </c>
      <c r="AC512" s="68">
        <f t="shared" si="62"/>
        <v>0</v>
      </c>
      <c r="AD512" s="63" t="s">
        <v>96</v>
      </c>
      <c r="AE512" s="162">
        <v>24.5</v>
      </c>
      <c r="AF512" s="5">
        <f t="shared" si="63"/>
        <v>150</v>
      </c>
      <c r="AG512" s="135">
        <f t="shared" si="60"/>
        <v>3675</v>
      </c>
      <c r="AH512" s="163"/>
    </row>
    <row r="513" spans="1:34">
      <c r="A513" s="9"/>
      <c r="B513" s="8" t="s">
        <v>141</v>
      </c>
      <c r="C513" s="8">
        <v>155</v>
      </c>
      <c r="D513" s="6">
        <v>41.1</v>
      </c>
      <c r="E513" s="5">
        <f t="shared" si="59"/>
        <v>6370.5</v>
      </c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166"/>
      <c r="W513" s="5"/>
      <c r="X513" s="5"/>
      <c r="Y513" s="5"/>
      <c r="Z513" s="104"/>
      <c r="AA513" s="5"/>
      <c r="AB513">
        <f t="shared" si="61"/>
        <v>0</v>
      </c>
      <c r="AC513" s="68">
        <f t="shared" si="62"/>
        <v>0</v>
      </c>
      <c r="AD513" s="63" t="s">
        <v>141</v>
      </c>
      <c r="AE513" s="162">
        <v>155</v>
      </c>
      <c r="AF513" s="5">
        <f t="shared" si="63"/>
        <v>41.1</v>
      </c>
      <c r="AG513" s="135">
        <f t="shared" si="60"/>
        <v>6370.5</v>
      </c>
      <c r="AH513" s="163"/>
    </row>
    <row r="514" spans="1:34">
      <c r="A514" s="9"/>
      <c r="B514" s="8" t="s">
        <v>322</v>
      </c>
      <c r="C514" s="8">
        <v>210</v>
      </c>
      <c r="D514" s="6">
        <v>26.7</v>
      </c>
      <c r="E514" s="5">
        <f t="shared" si="59"/>
        <v>5607</v>
      </c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166"/>
      <c r="W514" s="5"/>
      <c r="X514" s="5"/>
      <c r="Y514" s="5"/>
      <c r="Z514" s="104"/>
      <c r="AA514" s="5"/>
      <c r="AB514">
        <f t="shared" si="61"/>
        <v>0</v>
      </c>
      <c r="AC514" s="68">
        <f t="shared" si="62"/>
        <v>0</v>
      </c>
      <c r="AD514" s="63" t="s">
        <v>322</v>
      </c>
      <c r="AE514" s="162">
        <v>210</v>
      </c>
      <c r="AF514" s="5">
        <f t="shared" si="63"/>
        <v>26.7</v>
      </c>
      <c r="AG514" s="135">
        <f t="shared" si="60"/>
        <v>5607</v>
      </c>
      <c r="AH514" s="163"/>
    </row>
    <row r="515" spans="1:34">
      <c r="A515" s="9"/>
      <c r="B515" s="8" t="s">
        <v>61</v>
      </c>
      <c r="C515" s="8">
        <v>175</v>
      </c>
      <c r="D515" s="6">
        <v>71.3</v>
      </c>
      <c r="E515" s="5">
        <f t="shared" si="59"/>
        <v>12477.5</v>
      </c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166"/>
      <c r="W515" s="5"/>
      <c r="X515" s="5"/>
      <c r="Y515" s="5"/>
      <c r="Z515" s="104"/>
      <c r="AA515" s="5"/>
      <c r="AB515">
        <f t="shared" si="61"/>
        <v>0</v>
      </c>
      <c r="AC515" s="68">
        <f t="shared" si="62"/>
        <v>0</v>
      </c>
      <c r="AD515" s="63" t="s">
        <v>61</v>
      </c>
      <c r="AE515" s="162">
        <v>175</v>
      </c>
      <c r="AF515" s="5">
        <f t="shared" si="63"/>
        <v>71.3</v>
      </c>
      <c r="AG515" s="135">
        <f t="shared" si="60"/>
        <v>12477.5</v>
      </c>
      <c r="AH515" s="163"/>
    </row>
    <row r="516" spans="1:34">
      <c r="A516" s="9"/>
      <c r="B516" s="8" t="s">
        <v>106</v>
      </c>
      <c r="C516" s="8">
        <v>128</v>
      </c>
      <c r="D516" s="6">
        <v>46</v>
      </c>
      <c r="E516" s="5">
        <f t="shared" si="59"/>
        <v>5888</v>
      </c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166"/>
      <c r="W516" s="5"/>
      <c r="X516" s="5"/>
      <c r="Y516" s="5"/>
      <c r="Z516" s="104"/>
      <c r="AA516" s="5"/>
      <c r="AB516">
        <f t="shared" ref="AB516:AB547" si="64">SUM(F516:AA516)</f>
        <v>0</v>
      </c>
      <c r="AC516" s="68">
        <f t="shared" ref="AC516:AC547" si="65">AB516*C516</f>
        <v>0</v>
      </c>
      <c r="AD516" s="63" t="s">
        <v>106</v>
      </c>
      <c r="AE516" s="162">
        <v>128</v>
      </c>
      <c r="AF516" s="5">
        <f t="shared" ref="AF516:AF547" si="66">D516-AB516</f>
        <v>46</v>
      </c>
      <c r="AG516" s="135">
        <f t="shared" si="60"/>
        <v>5888</v>
      </c>
      <c r="AH516" s="163"/>
    </row>
    <row r="517" spans="1:34">
      <c r="A517" s="9"/>
      <c r="B517" s="8" t="s">
        <v>351</v>
      </c>
      <c r="C517" s="8">
        <v>43.5</v>
      </c>
      <c r="D517" s="6">
        <v>15</v>
      </c>
      <c r="E517" s="5">
        <f t="shared" ref="E517:E573" si="67">D517*C517</f>
        <v>652.5</v>
      </c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166"/>
      <c r="W517" s="5"/>
      <c r="X517" s="5"/>
      <c r="Y517" s="5"/>
      <c r="Z517" s="104"/>
      <c r="AA517" s="5"/>
      <c r="AB517">
        <f t="shared" si="64"/>
        <v>0</v>
      </c>
      <c r="AC517" s="68">
        <f t="shared" si="65"/>
        <v>0</v>
      </c>
      <c r="AD517" s="63" t="s">
        <v>351</v>
      </c>
      <c r="AE517" s="162">
        <v>43.5</v>
      </c>
      <c r="AF517" s="5">
        <f t="shared" si="66"/>
        <v>15</v>
      </c>
      <c r="AG517" s="135">
        <f t="shared" ref="AG517:AG573" si="68">AF517*AE517</f>
        <v>652.5</v>
      </c>
      <c r="AH517" s="163"/>
    </row>
    <row r="518" spans="1:34">
      <c r="A518" s="9"/>
      <c r="B518" s="8" t="s">
        <v>54</v>
      </c>
      <c r="C518" s="8">
        <v>22.5</v>
      </c>
      <c r="D518" s="6">
        <v>136</v>
      </c>
      <c r="E518" s="5">
        <f t="shared" si="67"/>
        <v>3060</v>
      </c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166"/>
      <c r="W518" s="5"/>
      <c r="X518" s="5"/>
      <c r="Y518" s="5"/>
      <c r="Z518" s="104"/>
      <c r="AA518" s="5"/>
      <c r="AB518">
        <f t="shared" si="64"/>
        <v>0</v>
      </c>
      <c r="AC518" s="68">
        <f t="shared" si="65"/>
        <v>0</v>
      </c>
      <c r="AD518" s="63" t="s">
        <v>54</v>
      </c>
      <c r="AE518" s="162">
        <v>22.5</v>
      </c>
      <c r="AF518" s="5">
        <f t="shared" si="66"/>
        <v>136</v>
      </c>
      <c r="AG518" s="135">
        <f t="shared" si="68"/>
        <v>3060</v>
      </c>
      <c r="AH518" s="163"/>
    </row>
    <row r="519" spans="1:34">
      <c r="A519" s="9"/>
      <c r="B519" s="8" t="s">
        <v>10</v>
      </c>
      <c r="C519" s="8">
        <v>78.5</v>
      </c>
      <c r="D519" s="6">
        <v>12</v>
      </c>
      <c r="E519" s="5">
        <f t="shared" si="67"/>
        <v>942</v>
      </c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166"/>
      <c r="W519" s="5"/>
      <c r="X519" s="5"/>
      <c r="Y519" s="5"/>
      <c r="Z519" s="104"/>
      <c r="AA519" s="5"/>
      <c r="AB519">
        <f t="shared" si="64"/>
        <v>0</v>
      </c>
      <c r="AC519" s="68">
        <f t="shared" si="65"/>
        <v>0</v>
      </c>
      <c r="AD519" s="63" t="s">
        <v>10</v>
      </c>
      <c r="AE519" s="162">
        <v>78.5</v>
      </c>
      <c r="AF519" s="5">
        <f t="shared" si="66"/>
        <v>12</v>
      </c>
      <c r="AG519" s="135">
        <f t="shared" si="68"/>
        <v>942</v>
      </c>
      <c r="AH519" s="163"/>
    </row>
    <row r="520" spans="1:34">
      <c r="A520" s="9"/>
      <c r="B520" s="8" t="s">
        <v>357</v>
      </c>
      <c r="C520" s="8">
        <v>134.5</v>
      </c>
      <c r="D520" s="6">
        <v>27</v>
      </c>
      <c r="E520" s="5">
        <f t="shared" si="67"/>
        <v>3631.5</v>
      </c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166">
        <v>2</v>
      </c>
      <c r="W520" s="5"/>
      <c r="X520" s="5"/>
      <c r="Y520" s="5">
        <v>3</v>
      </c>
      <c r="Z520" s="105"/>
      <c r="AA520" s="102"/>
      <c r="AB520">
        <f t="shared" si="64"/>
        <v>5</v>
      </c>
      <c r="AC520" s="68">
        <f t="shared" si="65"/>
        <v>672.5</v>
      </c>
      <c r="AD520" s="63" t="s">
        <v>357</v>
      </c>
      <c r="AE520" s="162">
        <v>134.5</v>
      </c>
      <c r="AF520" s="5">
        <f t="shared" si="66"/>
        <v>22</v>
      </c>
      <c r="AG520" s="135">
        <f t="shared" si="68"/>
        <v>2959</v>
      </c>
      <c r="AH520" s="163"/>
    </row>
    <row r="521" spans="1:34">
      <c r="A521" s="9"/>
      <c r="B521" s="8" t="s">
        <v>15</v>
      </c>
      <c r="C521" s="8">
        <v>70</v>
      </c>
      <c r="D521" s="6">
        <v>25</v>
      </c>
      <c r="E521" s="5">
        <f t="shared" si="67"/>
        <v>1750</v>
      </c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166"/>
      <c r="W521" s="5"/>
      <c r="X521" s="5"/>
      <c r="Y521" s="5"/>
      <c r="Z521" s="104"/>
      <c r="AA521" s="5"/>
      <c r="AB521">
        <f t="shared" si="64"/>
        <v>0</v>
      </c>
      <c r="AC521" s="68">
        <f t="shared" si="65"/>
        <v>0</v>
      </c>
      <c r="AD521" s="63" t="s">
        <v>15</v>
      </c>
      <c r="AE521" s="162">
        <v>70</v>
      </c>
      <c r="AF521" s="5">
        <f t="shared" si="66"/>
        <v>25</v>
      </c>
      <c r="AG521" s="135">
        <f t="shared" si="68"/>
        <v>1750</v>
      </c>
      <c r="AH521" s="163"/>
    </row>
    <row r="522" spans="1:34">
      <c r="A522" s="9"/>
      <c r="B522" s="8" t="s">
        <v>13</v>
      </c>
      <c r="C522" s="8">
        <v>135</v>
      </c>
      <c r="D522" s="6">
        <v>15</v>
      </c>
      <c r="E522" s="5">
        <f t="shared" si="67"/>
        <v>2025</v>
      </c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166"/>
      <c r="W522" s="5"/>
      <c r="X522" s="5"/>
      <c r="Y522" s="5"/>
      <c r="Z522" s="104"/>
      <c r="AA522" s="5"/>
      <c r="AB522">
        <f t="shared" si="64"/>
        <v>0</v>
      </c>
      <c r="AC522" s="68">
        <f t="shared" si="65"/>
        <v>0</v>
      </c>
      <c r="AD522" s="63" t="s">
        <v>13</v>
      </c>
      <c r="AE522" s="162">
        <v>135</v>
      </c>
      <c r="AF522" s="5">
        <f t="shared" si="66"/>
        <v>15</v>
      </c>
      <c r="AG522" s="135">
        <f t="shared" si="68"/>
        <v>2025</v>
      </c>
      <c r="AH522" s="163"/>
    </row>
    <row r="523" spans="1:34">
      <c r="A523" s="9"/>
      <c r="B523" s="8" t="s">
        <v>358</v>
      </c>
      <c r="C523" s="8">
        <v>55.5</v>
      </c>
      <c r="D523" s="6">
        <v>10</v>
      </c>
      <c r="E523" s="5">
        <f t="shared" si="67"/>
        <v>555</v>
      </c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166"/>
      <c r="W523" s="5"/>
      <c r="X523" s="5"/>
      <c r="Y523" s="5"/>
      <c r="Z523" s="104"/>
      <c r="AA523" s="5"/>
      <c r="AB523">
        <f t="shared" si="64"/>
        <v>0</v>
      </c>
      <c r="AC523" s="68">
        <f t="shared" si="65"/>
        <v>0</v>
      </c>
      <c r="AD523" s="63" t="s">
        <v>358</v>
      </c>
      <c r="AE523" s="162">
        <v>55.5</v>
      </c>
      <c r="AF523" s="5">
        <f t="shared" si="66"/>
        <v>10</v>
      </c>
      <c r="AG523" s="135">
        <f t="shared" si="68"/>
        <v>555</v>
      </c>
      <c r="AH523" s="163"/>
    </row>
    <row r="524" spans="1:34">
      <c r="A524" s="9"/>
      <c r="B524" s="8" t="s">
        <v>359</v>
      </c>
      <c r="C524" s="8">
        <v>44.8</v>
      </c>
      <c r="D524" s="6">
        <v>5</v>
      </c>
      <c r="E524" s="5">
        <f t="shared" si="67"/>
        <v>224</v>
      </c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166"/>
      <c r="W524" s="5"/>
      <c r="X524" s="5"/>
      <c r="Y524" s="5"/>
      <c r="Z524" s="104"/>
      <c r="AA524" s="5"/>
      <c r="AB524">
        <f t="shared" si="64"/>
        <v>0</v>
      </c>
      <c r="AC524" s="68">
        <f t="shared" si="65"/>
        <v>0</v>
      </c>
      <c r="AD524" s="63" t="s">
        <v>359</v>
      </c>
      <c r="AE524" s="162">
        <v>44.8</v>
      </c>
      <c r="AF524" s="5">
        <f t="shared" si="66"/>
        <v>5</v>
      </c>
      <c r="AG524" s="135">
        <f t="shared" si="68"/>
        <v>224</v>
      </c>
      <c r="AH524" s="163"/>
    </row>
    <row r="525" spans="1:34">
      <c r="A525" s="9"/>
      <c r="B525" s="8" t="s">
        <v>26</v>
      </c>
      <c r="C525" s="8">
        <v>136.69999999999999</v>
      </c>
      <c r="D525" s="6">
        <v>6</v>
      </c>
      <c r="E525" s="5">
        <f t="shared" si="67"/>
        <v>820.19999999999993</v>
      </c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166"/>
      <c r="W525" s="5"/>
      <c r="X525" s="5"/>
      <c r="Y525" s="5"/>
      <c r="Z525" s="104"/>
      <c r="AA525" s="5"/>
      <c r="AB525">
        <f t="shared" si="64"/>
        <v>0</v>
      </c>
      <c r="AC525" s="68">
        <f t="shared" si="65"/>
        <v>0</v>
      </c>
      <c r="AD525" s="63" t="s">
        <v>26</v>
      </c>
      <c r="AE525" s="162">
        <v>136.69999999999999</v>
      </c>
      <c r="AF525" s="5">
        <f t="shared" si="66"/>
        <v>6</v>
      </c>
      <c r="AG525" s="135">
        <f t="shared" si="68"/>
        <v>820.19999999999993</v>
      </c>
      <c r="AH525" s="163"/>
    </row>
    <row r="526" spans="1:34">
      <c r="A526" s="9"/>
      <c r="B526" s="8" t="s">
        <v>31</v>
      </c>
      <c r="C526" s="8">
        <v>85</v>
      </c>
      <c r="D526" s="6">
        <v>24</v>
      </c>
      <c r="E526" s="5">
        <f t="shared" si="67"/>
        <v>2040</v>
      </c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>
        <v>1</v>
      </c>
      <c r="T526" s="5">
        <v>1</v>
      </c>
      <c r="U526" s="5">
        <v>1</v>
      </c>
      <c r="V526" s="166">
        <v>1</v>
      </c>
      <c r="W526" s="5"/>
      <c r="X526" s="5"/>
      <c r="Y526" s="5"/>
      <c r="Z526" s="104"/>
      <c r="AA526" s="5"/>
      <c r="AB526">
        <f t="shared" si="64"/>
        <v>4</v>
      </c>
      <c r="AC526" s="68">
        <f t="shared" si="65"/>
        <v>340</v>
      </c>
      <c r="AD526" s="63" t="s">
        <v>31</v>
      </c>
      <c r="AE526" s="162">
        <v>85</v>
      </c>
      <c r="AF526" s="5">
        <f t="shared" si="66"/>
        <v>20</v>
      </c>
      <c r="AG526" s="135">
        <f t="shared" si="68"/>
        <v>1700</v>
      </c>
      <c r="AH526" s="163"/>
    </row>
    <row r="527" spans="1:34">
      <c r="A527" s="9"/>
      <c r="B527" s="8" t="s">
        <v>307</v>
      </c>
      <c r="C527" s="8">
        <v>340</v>
      </c>
      <c r="D527" s="6">
        <v>62</v>
      </c>
      <c r="E527" s="5">
        <f t="shared" si="67"/>
        <v>21080</v>
      </c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>
        <v>5</v>
      </c>
      <c r="T527" s="5"/>
      <c r="U527" s="5"/>
      <c r="V527" s="166"/>
      <c r="W527" s="5"/>
      <c r="X527" s="5"/>
      <c r="Y527" s="5"/>
      <c r="Z527" s="104"/>
      <c r="AA527" s="5"/>
      <c r="AB527">
        <f t="shared" si="64"/>
        <v>5</v>
      </c>
      <c r="AC527" s="68">
        <f t="shared" si="65"/>
        <v>1700</v>
      </c>
      <c r="AD527" s="63" t="s">
        <v>307</v>
      </c>
      <c r="AE527" s="162">
        <v>340</v>
      </c>
      <c r="AF527" s="5">
        <f t="shared" si="66"/>
        <v>57</v>
      </c>
      <c r="AG527" s="135">
        <f t="shared" si="68"/>
        <v>19380</v>
      </c>
      <c r="AH527" s="163"/>
    </row>
    <row r="528" spans="1:34">
      <c r="A528" s="9"/>
      <c r="B528" s="8" t="s">
        <v>135</v>
      </c>
      <c r="C528" s="8">
        <v>310</v>
      </c>
      <c r="D528" s="6">
        <v>45</v>
      </c>
      <c r="E528" s="5">
        <f t="shared" si="67"/>
        <v>13950</v>
      </c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>
        <v>5.3</v>
      </c>
      <c r="V528" s="166"/>
      <c r="W528" s="5"/>
      <c r="X528" s="5"/>
      <c r="Y528" s="5"/>
      <c r="Z528" s="104"/>
      <c r="AA528" s="5"/>
      <c r="AB528">
        <f t="shared" si="64"/>
        <v>5.3</v>
      </c>
      <c r="AC528" s="68">
        <f t="shared" si="65"/>
        <v>1643</v>
      </c>
      <c r="AD528" s="63" t="s">
        <v>135</v>
      </c>
      <c r="AE528" s="162">
        <v>310</v>
      </c>
      <c r="AF528" s="5">
        <f t="shared" si="66"/>
        <v>39.700000000000003</v>
      </c>
      <c r="AG528" s="135">
        <f t="shared" si="68"/>
        <v>12307</v>
      </c>
      <c r="AH528" s="163"/>
    </row>
    <row r="529" spans="1:34">
      <c r="A529" s="9"/>
      <c r="B529" s="8" t="s">
        <v>360</v>
      </c>
      <c r="C529" s="8">
        <v>54</v>
      </c>
      <c r="D529" s="6">
        <v>214</v>
      </c>
      <c r="E529" s="5">
        <f t="shared" si="67"/>
        <v>11556</v>
      </c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166"/>
      <c r="W529" s="5"/>
      <c r="X529" s="5"/>
      <c r="Y529" s="5"/>
      <c r="Z529" s="104"/>
      <c r="AA529" s="5"/>
      <c r="AB529">
        <f t="shared" si="64"/>
        <v>0</v>
      </c>
      <c r="AC529" s="68">
        <f t="shared" si="65"/>
        <v>0</v>
      </c>
      <c r="AD529" s="63" t="s">
        <v>360</v>
      </c>
      <c r="AE529" s="162">
        <v>54</v>
      </c>
      <c r="AF529" s="5">
        <f t="shared" si="66"/>
        <v>214</v>
      </c>
      <c r="AG529" s="135">
        <f t="shared" si="68"/>
        <v>11556</v>
      </c>
      <c r="AH529" s="163"/>
    </row>
    <row r="530" spans="1:34">
      <c r="A530" s="9"/>
      <c r="B530" s="8" t="s">
        <v>26</v>
      </c>
      <c r="C530" s="8">
        <v>112</v>
      </c>
      <c r="D530" s="6">
        <v>6</v>
      </c>
      <c r="E530" s="5">
        <f t="shared" si="67"/>
        <v>672</v>
      </c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166"/>
      <c r="W530" s="5"/>
      <c r="X530" s="5"/>
      <c r="Y530" s="5"/>
      <c r="Z530" s="104"/>
      <c r="AA530" s="5"/>
      <c r="AB530">
        <f t="shared" si="64"/>
        <v>0</v>
      </c>
      <c r="AC530" s="68">
        <f t="shared" si="65"/>
        <v>0</v>
      </c>
      <c r="AD530" s="63" t="s">
        <v>26</v>
      </c>
      <c r="AE530" s="162">
        <v>112</v>
      </c>
      <c r="AF530" s="5">
        <f t="shared" si="66"/>
        <v>6</v>
      </c>
      <c r="AG530" s="135">
        <f t="shared" si="68"/>
        <v>672</v>
      </c>
      <c r="AH530" s="163"/>
    </row>
    <row r="531" spans="1:34">
      <c r="A531" s="9"/>
      <c r="B531" s="8" t="s">
        <v>97</v>
      </c>
      <c r="C531" s="8">
        <v>160</v>
      </c>
      <c r="D531" s="6">
        <v>38.6</v>
      </c>
      <c r="E531" s="5">
        <f t="shared" si="67"/>
        <v>6176</v>
      </c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166"/>
      <c r="W531" s="5"/>
      <c r="X531" s="5"/>
      <c r="Y531" s="5"/>
      <c r="Z531" s="104"/>
      <c r="AA531" s="5"/>
      <c r="AB531">
        <f t="shared" si="64"/>
        <v>0</v>
      </c>
      <c r="AC531" s="68">
        <f t="shared" si="65"/>
        <v>0</v>
      </c>
      <c r="AD531" s="63" t="s">
        <v>97</v>
      </c>
      <c r="AE531" s="162">
        <v>160</v>
      </c>
      <c r="AF531" s="5">
        <f t="shared" si="66"/>
        <v>38.6</v>
      </c>
      <c r="AG531" s="135">
        <f t="shared" si="68"/>
        <v>6176</v>
      </c>
      <c r="AH531" s="163"/>
    </row>
    <row r="532" spans="1:34">
      <c r="A532" s="9"/>
      <c r="B532" s="8" t="s">
        <v>29</v>
      </c>
      <c r="C532" s="8">
        <v>95</v>
      </c>
      <c r="D532" s="6">
        <v>25</v>
      </c>
      <c r="E532" s="5">
        <f t="shared" si="67"/>
        <v>2375</v>
      </c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166"/>
      <c r="W532" s="5"/>
      <c r="X532" s="5"/>
      <c r="Y532" s="5"/>
      <c r="Z532" s="104">
        <v>2</v>
      </c>
      <c r="AA532" s="5"/>
      <c r="AB532">
        <f t="shared" si="64"/>
        <v>2</v>
      </c>
      <c r="AC532" s="68">
        <f t="shared" si="65"/>
        <v>190</v>
      </c>
      <c r="AD532" s="63" t="s">
        <v>29</v>
      </c>
      <c r="AE532" s="162">
        <v>95</v>
      </c>
      <c r="AF532" s="5">
        <f t="shared" si="66"/>
        <v>23</v>
      </c>
      <c r="AG532" s="135">
        <f t="shared" si="68"/>
        <v>2185</v>
      </c>
      <c r="AH532" s="163"/>
    </row>
    <row r="533" spans="1:34">
      <c r="A533" s="9"/>
      <c r="B533" s="8" t="s">
        <v>344</v>
      </c>
      <c r="C533" s="8">
        <v>450</v>
      </c>
      <c r="D533" s="6">
        <v>27.5</v>
      </c>
      <c r="E533" s="5">
        <f t="shared" si="67"/>
        <v>12375</v>
      </c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166"/>
      <c r="W533" s="5"/>
      <c r="X533" s="5"/>
      <c r="Y533" s="5"/>
      <c r="Z533" s="104"/>
      <c r="AA533" s="5"/>
      <c r="AB533">
        <f t="shared" si="64"/>
        <v>0</v>
      </c>
      <c r="AC533" s="68">
        <f t="shared" si="65"/>
        <v>0</v>
      </c>
      <c r="AD533" s="63" t="s">
        <v>344</v>
      </c>
      <c r="AE533" s="162">
        <v>450</v>
      </c>
      <c r="AF533" s="5">
        <f t="shared" si="66"/>
        <v>27.5</v>
      </c>
      <c r="AG533" s="135">
        <f t="shared" si="68"/>
        <v>12375</v>
      </c>
      <c r="AH533" s="163"/>
    </row>
    <row r="534" spans="1:34">
      <c r="A534" s="9"/>
      <c r="B534" s="8" t="s">
        <v>206</v>
      </c>
      <c r="C534" s="8">
        <v>500</v>
      </c>
      <c r="D534" s="6">
        <v>15</v>
      </c>
      <c r="E534" s="5">
        <f t="shared" si="67"/>
        <v>7500</v>
      </c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166"/>
      <c r="W534" s="5"/>
      <c r="X534" s="5"/>
      <c r="Y534" s="5"/>
      <c r="Z534" s="104"/>
      <c r="AA534" s="5"/>
      <c r="AB534">
        <f t="shared" si="64"/>
        <v>0</v>
      </c>
      <c r="AC534" s="68">
        <f t="shared" si="65"/>
        <v>0</v>
      </c>
      <c r="AD534" s="63" t="s">
        <v>206</v>
      </c>
      <c r="AE534" s="162">
        <v>500</v>
      </c>
      <c r="AF534" s="5">
        <f t="shared" si="66"/>
        <v>15</v>
      </c>
      <c r="AG534" s="135">
        <f t="shared" si="68"/>
        <v>7500</v>
      </c>
      <c r="AH534" s="163"/>
    </row>
    <row r="535" spans="1:34">
      <c r="A535" s="9"/>
      <c r="B535" s="8" t="s">
        <v>361</v>
      </c>
      <c r="C535" s="8">
        <v>35</v>
      </c>
      <c r="D535" s="6">
        <v>220</v>
      </c>
      <c r="E535" s="5">
        <f t="shared" si="67"/>
        <v>7700</v>
      </c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166"/>
      <c r="W535" s="5"/>
      <c r="X535" s="5"/>
      <c r="Y535" s="5"/>
      <c r="Z535" s="104"/>
      <c r="AA535" s="5"/>
      <c r="AB535">
        <f t="shared" si="64"/>
        <v>0</v>
      </c>
      <c r="AC535" s="68">
        <f t="shared" si="65"/>
        <v>0</v>
      </c>
      <c r="AD535" s="63" t="s">
        <v>361</v>
      </c>
      <c r="AE535" s="162">
        <v>35</v>
      </c>
      <c r="AF535" s="5">
        <f t="shared" si="66"/>
        <v>220</v>
      </c>
      <c r="AG535" s="135">
        <f t="shared" si="68"/>
        <v>7700</v>
      </c>
      <c r="AH535" s="163"/>
    </row>
    <row r="536" spans="1:34">
      <c r="A536" s="9"/>
      <c r="B536" s="8" t="s">
        <v>138</v>
      </c>
      <c r="C536" s="8">
        <v>409.5</v>
      </c>
      <c r="D536" s="8">
        <v>42.3</v>
      </c>
      <c r="E536" s="5">
        <f t="shared" si="67"/>
        <v>17321.849999999999</v>
      </c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166">
        <v>4.4000000000000004</v>
      </c>
      <c r="W536" s="5"/>
      <c r="X536" s="5"/>
      <c r="Y536" s="5"/>
      <c r="Z536" s="104"/>
      <c r="AA536" s="5"/>
      <c r="AB536">
        <f t="shared" si="64"/>
        <v>4.4000000000000004</v>
      </c>
      <c r="AC536" s="68">
        <f t="shared" si="65"/>
        <v>1801.8000000000002</v>
      </c>
      <c r="AD536" s="63" t="s">
        <v>138</v>
      </c>
      <c r="AE536" s="165">
        <v>409.5</v>
      </c>
      <c r="AF536" s="5">
        <f t="shared" si="66"/>
        <v>37.9</v>
      </c>
      <c r="AG536" s="135">
        <f t="shared" si="68"/>
        <v>15520.05</v>
      </c>
      <c r="AH536" s="163"/>
    </row>
    <row r="537" spans="1:34">
      <c r="A537" s="9"/>
      <c r="B537" s="8" t="s">
        <v>27</v>
      </c>
      <c r="C537" s="8">
        <v>260</v>
      </c>
      <c r="D537" s="8">
        <v>45</v>
      </c>
      <c r="E537" s="5">
        <f t="shared" si="67"/>
        <v>11700</v>
      </c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166"/>
      <c r="W537" s="5"/>
      <c r="X537" s="5"/>
      <c r="Y537" s="5">
        <v>5</v>
      </c>
      <c r="Z537" s="105"/>
      <c r="AA537" s="102"/>
      <c r="AB537">
        <f t="shared" si="64"/>
        <v>5</v>
      </c>
      <c r="AC537" s="68">
        <f t="shared" si="65"/>
        <v>1300</v>
      </c>
      <c r="AD537" s="63" t="s">
        <v>27</v>
      </c>
      <c r="AE537" s="165">
        <v>260</v>
      </c>
      <c r="AF537" s="5">
        <f t="shared" si="66"/>
        <v>40</v>
      </c>
      <c r="AG537" s="135">
        <f t="shared" si="68"/>
        <v>10400</v>
      </c>
      <c r="AH537" s="163"/>
    </row>
    <row r="538" spans="1:34">
      <c r="A538" s="9"/>
      <c r="B538" s="8" t="s">
        <v>189</v>
      </c>
      <c r="C538" s="8">
        <v>382</v>
      </c>
      <c r="D538" s="8">
        <v>42.95</v>
      </c>
      <c r="E538" s="5">
        <f t="shared" si="67"/>
        <v>16406.900000000001</v>
      </c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166"/>
      <c r="W538" s="5"/>
      <c r="X538" s="5"/>
      <c r="Y538" s="5"/>
      <c r="Z538" s="4">
        <v>3</v>
      </c>
      <c r="AA538" s="5"/>
      <c r="AB538">
        <f t="shared" si="64"/>
        <v>3</v>
      </c>
      <c r="AC538" s="68">
        <f t="shared" si="65"/>
        <v>1146</v>
      </c>
      <c r="AD538" s="63" t="s">
        <v>189</v>
      </c>
      <c r="AE538" s="165">
        <v>382</v>
      </c>
      <c r="AF538" s="5">
        <f t="shared" si="66"/>
        <v>39.950000000000003</v>
      </c>
      <c r="AG538" s="135">
        <f t="shared" si="68"/>
        <v>15260.900000000001</v>
      </c>
      <c r="AH538" s="163"/>
    </row>
    <row r="539" spans="1:34">
      <c r="A539" s="9"/>
      <c r="B539" s="8" t="s">
        <v>362</v>
      </c>
      <c r="C539" s="8">
        <v>160</v>
      </c>
      <c r="D539" s="8">
        <v>33.799999999999997</v>
      </c>
      <c r="E539" s="5">
        <f t="shared" si="67"/>
        <v>5408</v>
      </c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166"/>
      <c r="W539" s="5"/>
      <c r="X539" s="5"/>
      <c r="Y539" s="5"/>
      <c r="Z539" s="4"/>
      <c r="AA539" s="5"/>
      <c r="AB539">
        <f t="shared" si="64"/>
        <v>0</v>
      </c>
      <c r="AC539" s="68">
        <f t="shared" si="65"/>
        <v>0</v>
      </c>
      <c r="AD539" s="63" t="s">
        <v>362</v>
      </c>
      <c r="AE539" s="162">
        <v>160</v>
      </c>
      <c r="AF539" s="5">
        <f t="shared" si="66"/>
        <v>33.799999999999997</v>
      </c>
      <c r="AG539" s="135">
        <f t="shared" si="68"/>
        <v>5408</v>
      </c>
      <c r="AH539" s="163"/>
    </row>
    <row r="540" spans="1:34">
      <c r="A540" s="9"/>
      <c r="B540" s="8" t="s">
        <v>61</v>
      </c>
      <c r="C540" s="8">
        <v>190</v>
      </c>
      <c r="D540" s="8">
        <v>61.4</v>
      </c>
      <c r="E540" s="5">
        <f t="shared" si="67"/>
        <v>11666</v>
      </c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166"/>
      <c r="W540" s="5"/>
      <c r="X540" s="5"/>
      <c r="Y540" s="5"/>
      <c r="Z540" s="104"/>
      <c r="AA540" s="5"/>
      <c r="AB540">
        <f t="shared" si="64"/>
        <v>0</v>
      </c>
      <c r="AC540" s="68">
        <f t="shared" si="65"/>
        <v>0</v>
      </c>
      <c r="AD540" s="63" t="s">
        <v>61</v>
      </c>
      <c r="AE540" s="162">
        <v>190</v>
      </c>
      <c r="AF540" s="5">
        <f t="shared" si="66"/>
        <v>61.4</v>
      </c>
      <c r="AG540" s="135">
        <f t="shared" si="68"/>
        <v>11666</v>
      </c>
      <c r="AH540" s="163"/>
    </row>
    <row r="541" spans="1:34">
      <c r="A541" s="9"/>
      <c r="B541" s="8" t="s">
        <v>106</v>
      </c>
      <c r="C541" s="8">
        <v>140</v>
      </c>
      <c r="D541" s="8">
        <v>45.4</v>
      </c>
      <c r="E541" s="5">
        <f t="shared" si="67"/>
        <v>6356</v>
      </c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166"/>
      <c r="W541" s="5"/>
      <c r="X541" s="5"/>
      <c r="Y541" s="5"/>
      <c r="Z541" s="104"/>
      <c r="AA541" s="5"/>
      <c r="AB541">
        <f t="shared" si="64"/>
        <v>0</v>
      </c>
      <c r="AC541" s="68">
        <f t="shared" si="65"/>
        <v>0</v>
      </c>
      <c r="AD541" s="63" t="s">
        <v>106</v>
      </c>
      <c r="AE541" s="162">
        <v>140</v>
      </c>
      <c r="AF541" s="5">
        <f t="shared" si="66"/>
        <v>45.4</v>
      </c>
      <c r="AG541" s="135">
        <f t="shared" si="68"/>
        <v>6356</v>
      </c>
      <c r="AH541" s="163"/>
    </row>
    <row r="542" spans="1:34">
      <c r="A542" s="9"/>
      <c r="B542" s="8" t="s">
        <v>133</v>
      </c>
      <c r="C542" s="8">
        <v>266</v>
      </c>
      <c r="D542" s="8">
        <v>10.1</v>
      </c>
      <c r="E542" s="5">
        <f t="shared" si="67"/>
        <v>2686.6</v>
      </c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166"/>
      <c r="W542" s="5"/>
      <c r="X542" s="5"/>
      <c r="Y542" s="5"/>
      <c r="Z542" s="104"/>
      <c r="AA542" s="5"/>
      <c r="AB542">
        <f t="shared" si="64"/>
        <v>0</v>
      </c>
      <c r="AC542" s="68">
        <f t="shared" si="65"/>
        <v>0</v>
      </c>
      <c r="AD542" s="63" t="s">
        <v>133</v>
      </c>
      <c r="AE542" s="162">
        <v>266</v>
      </c>
      <c r="AF542" s="5">
        <f t="shared" si="66"/>
        <v>10.1</v>
      </c>
      <c r="AG542" s="135">
        <f t="shared" si="68"/>
        <v>2686.6</v>
      </c>
      <c r="AH542" s="163"/>
    </row>
    <row r="543" spans="1:34">
      <c r="A543" s="9"/>
      <c r="B543" s="8" t="s">
        <v>59</v>
      </c>
      <c r="C543" s="8">
        <v>252</v>
      </c>
      <c r="D543" s="8">
        <v>10</v>
      </c>
      <c r="E543" s="5">
        <f t="shared" si="67"/>
        <v>2520</v>
      </c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166"/>
      <c r="W543" s="5"/>
      <c r="X543" s="5"/>
      <c r="Y543" s="5"/>
      <c r="Z543" s="104"/>
      <c r="AA543" s="5"/>
      <c r="AB543">
        <f t="shared" si="64"/>
        <v>0</v>
      </c>
      <c r="AC543" s="68">
        <f t="shared" si="65"/>
        <v>0</v>
      </c>
      <c r="AD543" s="63" t="s">
        <v>59</v>
      </c>
      <c r="AE543" s="162">
        <v>252</v>
      </c>
      <c r="AF543" s="5">
        <f t="shared" si="66"/>
        <v>10</v>
      </c>
      <c r="AG543" s="135">
        <f t="shared" si="68"/>
        <v>2520</v>
      </c>
      <c r="AH543" s="163"/>
    </row>
    <row r="544" spans="1:34">
      <c r="A544" s="9"/>
      <c r="B544" s="8" t="s">
        <v>293</v>
      </c>
      <c r="C544" s="8">
        <v>310</v>
      </c>
      <c r="D544" s="8">
        <v>128.80000000000001</v>
      </c>
      <c r="E544" s="5">
        <f t="shared" si="67"/>
        <v>39928</v>
      </c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166"/>
      <c r="W544" s="5"/>
      <c r="X544" s="5"/>
      <c r="Y544" s="7"/>
      <c r="Z544" s="104"/>
      <c r="AA544" s="5"/>
      <c r="AB544">
        <f t="shared" si="64"/>
        <v>0</v>
      </c>
      <c r="AC544" s="68">
        <f t="shared" si="65"/>
        <v>0</v>
      </c>
      <c r="AD544" s="63" t="s">
        <v>293</v>
      </c>
      <c r="AE544" s="162">
        <v>310</v>
      </c>
      <c r="AF544" s="5">
        <f t="shared" si="66"/>
        <v>128.80000000000001</v>
      </c>
      <c r="AG544" s="135">
        <f t="shared" si="68"/>
        <v>39928</v>
      </c>
      <c r="AH544" s="163"/>
    </row>
    <row r="545" spans="1:34">
      <c r="A545" s="9"/>
      <c r="B545" s="8" t="s">
        <v>118</v>
      </c>
      <c r="C545" s="8">
        <v>67</v>
      </c>
      <c r="D545" s="8">
        <v>220</v>
      </c>
      <c r="E545" s="5">
        <f t="shared" si="67"/>
        <v>14740</v>
      </c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166"/>
      <c r="W545" s="5"/>
      <c r="X545" s="5"/>
      <c r="Y545" s="5"/>
      <c r="Z545" s="104"/>
      <c r="AA545" s="5"/>
      <c r="AB545">
        <f t="shared" si="64"/>
        <v>0</v>
      </c>
      <c r="AC545" s="68">
        <f t="shared" si="65"/>
        <v>0</v>
      </c>
      <c r="AD545" s="63" t="s">
        <v>118</v>
      </c>
      <c r="AE545" s="162">
        <v>67</v>
      </c>
      <c r="AF545" s="5">
        <f t="shared" si="66"/>
        <v>220</v>
      </c>
      <c r="AG545" s="135">
        <f t="shared" si="68"/>
        <v>14740</v>
      </c>
      <c r="AH545" s="163"/>
    </row>
    <row r="546" spans="1:34">
      <c r="A546" s="9"/>
      <c r="B546" s="8" t="s">
        <v>307</v>
      </c>
      <c r="C546" s="8">
        <v>340</v>
      </c>
      <c r="D546" s="8">
        <v>66</v>
      </c>
      <c r="E546" s="5">
        <f t="shared" si="67"/>
        <v>22440</v>
      </c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>
        <v>5.6</v>
      </c>
      <c r="X546" s="5"/>
      <c r="Y546" s="5"/>
      <c r="Z546" s="104"/>
      <c r="AA546" s="5"/>
      <c r="AB546">
        <f t="shared" si="64"/>
        <v>5.6</v>
      </c>
      <c r="AC546" s="68">
        <f t="shared" si="65"/>
        <v>1903.9999999999998</v>
      </c>
      <c r="AD546" s="63" t="s">
        <v>307</v>
      </c>
      <c r="AE546" s="8">
        <v>340</v>
      </c>
      <c r="AF546" s="5">
        <f t="shared" si="66"/>
        <v>60.4</v>
      </c>
      <c r="AG546" s="135">
        <f t="shared" si="68"/>
        <v>20536</v>
      </c>
      <c r="AH546" s="163"/>
    </row>
    <row r="547" spans="1:34">
      <c r="A547" s="9"/>
      <c r="B547" s="8" t="s">
        <v>65</v>
      </c>
      <c r="C547" s="8">
        <v>320</v>
      </c>
      <c r="D547" s="8">
        <v>45</v>
      </c>
      <c r="E547" s="5">
        <f t="shared" si="67"/>
        <v>14400</v>
      </c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>
        <v>3.4</v>
      </c>
      <c r="Y547" s="5"/>
      <c r="Z547" s="104"/>
      <c r="AA547" s="5"/>
      <c r="AB547">
        <f t="shared" si="64"/>
        <v>3.4</v>
      </c>
      <c r="AC547" s="68">
        <f t="shared" si="65"/>
        <v>1088</v>
      </c>
      <c r="AD547" s="63" t="s">
        <v>65</v>
      </c>
      <c r="AE547" s="8">
        <v>320</v>
      </c>
      <c r="AF547" s="5">
        <f t="shared" si="66"/>
        <v>41.6</v>
      </c>
      <c r="AG547" s="135">
        <f t="shared" si="68"/>
        <v>13312</v>
      </c>
      <c r="AH547" s="163"/>
    </row>
    <row r="548" spans="1:34">
      <c r="A548" s="9"/>
      <c r="B548" s="8" t="s">
        <v>508</v>
      </c>
      <c r="C548" s="8">
        <v>80</v>
      </c>
      <c r="D548" s="8">
        <v>20.2</v>
      </c>
      <c r="E548" s="5">
        <f t="shared" si="67"/>
        <v>1616</v>
      </c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>
        <v>0.1</v>
      </c>
      <c r="Y548" s="5"/>
      <c r="Z548" s="194"/>
      <c r="AA548" s="137"/>
      <c r="AB548">
        <f t="shared" ref="AB548:AB574" si="69">SUM(F548:AA548)</f>
        <v>0.1</v>
      </c>
      <c r="AC548" s="68">
        <f t="shared" ref="AC548:AC573" si="70">AB548*C548</f>
        <v>8</v>
      </c>
      <c r="AD548" s="63" t="s">
        <v>37</v>
      </c>
      <c r="AE548" s="8">
        <v>80</v>
      </c>
      <c r="AF548" s="5">
        <f t="shared" ref="AF548:AF573" si="71">D548-AB548</f>
        <v>20.099999999999998</v>
      </c>
      <c r="AG548" s="135">
        <f t="shared" si="68"/>
        <v>1607.9999999999998</v>
      </c>
      <c r="AH548" s="163"/>
    </row>
    <row r="549" spans="1:34">
      <c r="A549" s="9"/>
      <c r="B549" s="8" t="s">
        <v>58</v>
      </c>
      <c r="C549" s="8">
        <v>30</v>
      </c>
      <c r="D549" s="8">
        <v>19</v>
      </c>
      <c r="E549" s="5">
        <f t="shared" si="67"/>
        <v>570</v>
      </c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>
        <v>0.1</v>
      </c>
      <c r="Y549" s="5"/>
      <c r="Z549" s="194"/>
      <c r="AA549" s="137"/>
      <c r="AB549">
        <f t="shared" si="69"/>
        <v>0.1</v>
      </c>
      <c r="AC549" s="68">
        <f t="shared" si="70"/>
        <v>3</v>
      </c>
      <c r="AD549" s="63" t="s">
        <v>58</v>
      </c>
      <c r="AE549" s="8">
        <v>30</v>
      </c>
      <c r="AF549" s="5">
        <f t="shared" si="71"/>
        <v>18.899999999999999</v>
      </c>
      <c r="AG549" s="135">
        <f t="shared" si="68"/>
        <v>567</v>
      </c>
      <c r="AH549" s="163"/>
    </row>
    <row r="550" spans="1:34">
      <c r="A550" s="9"/>
      <c r="B550" s="8" t="s">
        <v>509</v>
      </c>
      <c r="C550" s="8">
        <v>149.5</v>
      </c>
      <c r="D550" s="8">
        <v>15</v>
      </c>
      <c r="E550" s="5">
        <f t="shared" si="67"/>
        <v>2242.5</v>
      </c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04"/>
      <c r="AA550" s="5"/>
      <c r="AB550">
        <f t="shared" si="69"/>
        <v>0</v>
      </c>
      <c r="AC550" s="68">
        <f t="shared" si="70"/>
        <v>0</v>
      </c>
      <c r="AD550" s="63" t="s">
        <v>509</v>
      </c>
      <c r="AE550" s="8">
        <v>149.5</v>
      </c>
      <c r="AF550" s="5">
        <f t="shared" si="71"/>
        <v>15</v>
      </c>
      <c r="AG550" s="135">
        <f t="shared" si="68"/>
        <v>2242.5</v>
      </c>
      <c r="AH550" s="163"/>
    </row>
    <row r="551" spans="1:34">
      <c r="A551" s="9"/>
      <c r="B551" s="8" t="s">
        <v>31</v>
      </c>
      <c r="C551" s="8">
        <v>85</v>
      </c>
      <c r="D551" s="8">
        <v>24</v>
      </c>
      <c r="E551" s="5">
        <f t="shared" si="67"/>
        <v>2040</v>
      </c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>
        <v>1</v>
      </c>
      <c r="X551" s="5">
        <v>1</v>
      </c>
      <c r="Y551" s="5">
        <v>1</v>
      </c>
      <c r="Z551" s="193">
        <v>1</v>
      </c>
      <c r="AA551" s="149">
        <v>1</v>
      </c>
      <c r="AB551">
        <f t="shared" si="69"/>
        <v>5</v>
      </c>
      <c r="AC551" s="68">
        <f t="shared" si="70"/>
        <v>425</v>
      </c>
      <c r="AD551" s="63" t="s">
        <v>31</v>
      </c>
      <c r="AE551" s="8">
        <v>85</v>
      </c>
      <c r="AF551" s="5">
        <f t="shared" si="71"/>
        <v>19</v>
      </c>
      <c r="AG551" s="135">
        <f t="shared" si="68"/>
        <v>1615</v>
      </c>
      <c r="AH551" s="163"/>
    </row>
    <row r="552" spans="1:34">
      <c r="A552" s="9"/>
      <c r="B552" s="8" t="s">
        <v>322</v>
      </c>
      <c r="C552" s="8">
        <v>210</v>
      </c>
      <c r="D552" s="8">
        <v>24.3</v>
      </c>
      <c r="E552" s="5">
        <f t="shared" si="67"/>
        <v>5103</v>
      </c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04"/>
      <c r="AA552" s="5"/>
      <c r="AB552">
        <f t="shared" si="69"/>
        <v>0</v>
      </c>
      <c r="AC552" s="68">
        <f t="shared" si="70"/>
        <v>0</v>
      </c>
      <c r="AD552" s="63" t="s">
        <v>322</v>
      </c>
      <c r="AE552" s="8">
        <v>210</v>
      </c>
      <c r="AF552" s="5">
        <f t="shared" si="71"/>
        <v>24.3</v>
      </c>
      <c r="AG552" s="135">
        <f t="shared" si="68"/>
        <v>5103</v>
      </c>
      <c r="AH552" s="163"/>
    </row>
    <row r="553" spans="1:34">
      <c r="A553" s="9"/>
      <c r="B553" s="8" t="s">
        <v>141</v>
      </c>
      <c r="C553" s="8">
        <v>155</v>
      </c>
      <c r="D553" s="8">
        <v>34.700000000000003</v>
      </c>
      <c r="E553" s="5">
        <f t="shared" si="67"/>
        <v>5378.5</v>
      </c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04"/>
      <c r="AA553" s="5"/>
      <c r="AB553">
        <f t="shared" si="69"/>
        <v>0</v>
      </c>
      <c r="AC553" s="68">
        <f t="shared" si="70"/>
        <v>0</v>
      </c>
      <c r="AD553" s="63" t="s">
        <v>141</v>
      </c>
      <c r="AE553" s="8">
        <v>155</v>
      </c>
      <c r="AF553" s="5">
        <f t="shared" si="71"/>
        <v>34.700000000000003</v>
      </c>
      <c r="AG553" s="135">
        <f t="shared" si="68"/>
        <v>5378.5</v>
      </c>
      <c r="AH553" s="163"/>
    </row>
    <row r="554" spans="1:34">
      <c r="A554" s="9"/>
      <c r="B554" s="8" t="s">
        <v>106</v>
      </c>
      <c r="C554" s="8">
        <v>132</v>
      </c>
      <c r="D554" s="8">
        <v>50.2</v>
      </c>
      <c r="E554" s="5">
        <f t="shared" si="67"/>
        <v>6626.4000000000005</v>
      </c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04"/>
      <c r="AA554" s="5"/>
      <c r="AB554">
        <f t="shared" si="69"/>
        <v>0</v>
      </c>
      <c r="AC554" s="68">
        <f t="shared" si="70"/>
        <v>0</v>
      </c>
      <c r="AD554" s="63" t="s">
        <v>106</v>
      </c>
      <c r="AE554" s="8">
        <v>132</v>
      </c>
      <c r="AF554" s="5">
        <f t="shared" si="71"/>
        <v>50.2</v>
      </c>
      <c r="AG554" s="135">
        <f t="shared" si="68"/>
        <v>6626.4000000000005</v>
      </c>
      <c r="AH554" s="163"/>
    </row>
    <row r="555" spans="1:34">
      <c r="A555" s="9"/>
      <c r="B555" s="8" t="s">
        <v>61</v>
      </c>
      <c r="C555" s="8">
        <v>175</v>
      </c>
      <c r="D555" s="8">
        <v>61.1</v>
      </c>
      <c r="E555" s="5">
        <f t="shared" si="67"/>
        <v>10692.5</v>
      </c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04"/>
      <c r="AA555" s="5"/>
      <c r="AB555">
        <f t="shared" si="69"/>
        <v>0</v>
      </c>
      <c r="AC555" s="68">
        <f t="shared" si="70"/>
        <v>0</v>
      </c>
      <c r="AD555" s="63" t="s">
        <v>61</v>
      </c>
      <c r="AE555" s="8">
        <v>175</v>
      </c>
      <c r="AF555" s="5">
        <f t="shared" si="71"/>
        <v>61.1</v>
      </c>
      <c r="AG555" s="135">
        <f t="shared" si="68"/>
        <v>10692.5</v>
      </c>
      <c r="AH555" s="163"/>
    </row>
    <row r="556" spans="1:34">
      <c r="A556" s="9"/>
      <c r="B556" s="8" t="s">
        <v>26</v>
      </c>
      <c r="C556" s="8">
        <v>183.5</v>
      </c>
      <c r="D556" s="8">
        <v>5</v>
      </c>
      <c r="E556" s="5">
        <f t="shared" si="67"/>
        <v>917.5</v>
      </c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04"/>
      <c r="AA556" s="5"/>
      <c r="AB556">
        <f t="shared" si="69"/>
        <v>0</v>
      </c>
      <c r="AC556" s="68">
        <f t="shared" si="70"/>
        <v>0</v>
      </c>
      <c r="AD556" s="63" t="s">
        <v>26</v>
      </c>
      <c r="AE556" s="8">
        <v>183.5</v>
      </c>
      <c r="AF556" s="5">
        <f t="shared" si="71"/>
        <v>5</v>
      </c>
      <c r="AG556" s="135">
        <f t="shared" si="68"/>
        <v>917.5</v>
      </c>
      <c r="AH556" s="163"/>
    </row>
    <row r="557" spans="1:34">
      <c r="A557" s="9"/>
      <c r="B557" s="8" t="s">
        <v>187</v>
      </c>
      <c r="C557" s="8">
        <v>48.5</v>
      </c>
      <c r="D557" s="8">
        <v>20</v>
      </c>
      <c r="E557" s="5">
        <f t="shared" si="67"/>
        <v>970</v>
      </c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04"/>
      <c r="AA557" s="5">
        <v>2</v>
      </c>
      <c r="AB557">
        <f t="shared" si="69"/>
        <v>2</v>
      </c>
      <c r="AC557" s="68">
        <f t="shared" si="70"/>
        <v>97</v>
      </c>
      <c r="AD557" s="63" t="s">
        <v>187</v>
      </c>
      <c r="AE557" s="8">
        <v>48.5</v>
      </c>
      <c r="AF557" s="5">
        <f t="shared" si="71"/>
        <v>18</v>
      </c>
      <c r="AG557" s="135">
        <f t="shared" si="68"/>
        <v>873</v>
      </c>
      <c r="AH557" s="163"/>
    </row>
    <row r="558" spans="1:34">
      <c r="A558" s="9"/>
      <c r="B558" s="8" t="s">
        <v>15</v>
      </c>
      <c r="C558" s="8">
        <v>70</v>
      </c>
      <c r="D558" s="8">
        <v>50</v>
      </c>
      <c r="E558" s="5">
        <f t="shared" si="67"/>
        <v>3500</v>
      </c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04"/>
      <c r="AA558" s="5"/>
      <c r="AB558">
        <f t="shared" si="69"/>
        <v>0</v>
      </c>
      <c r="AC558" s="68">
        <f t="shared" si="70"/>
        <v>0</v>
      </c>
      <c r="AD558" s="8" t="s">
        <v>15</v>
      </c>
      <c r="AE558" s="8">
        <v>70</v>
      </c>
      <c r="AF558" s="5">
        <f t="shared" si="71"/>
        <v>50</v>
      </c>
      <c r="AG558" s="135">
        <f t="shared" si="68"/>
        <v>3500</v>
      </c>
      <c r="AH558" s="163"/>
    </row>
    <row r="559" spans="1:34">
      <c r="A559" s="9"/>
      <c r="B559" s="8" t="s">
        <v>17</v>
      </c>
      <c r="C559" s="8">
        <v>22.5</v>
      </c>
      <c r="D559" s="8">
        <v>10</v>
      </c>
      <c r="E559" s="5">
        <f t="shared" si="67"/>
        <v>225</v>
      </c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04"/>
      <c r="AA559" s="5"/>
      <c r="AB559">
        <f t="shared" si="69"/>
        <v>0</v>
      </c>
      <c r="AC559" s="68">
        <f t="shared" si="70"/>
        <v>0</v>
      </c>
      <c r="AD559" s="8" t="s">
        <v>17</v>
      </c>
      <c r="AE559" s="8">
        <v>22.5</v>
      </c>
      <c r="AF559" s="5">
        <f t="shared" si="71"/>
        <v>10</v>
      </c>
      <c r="AG559" s="135">
        <f t="shared" si="68"/>
        <v>225</v>
      </c>
      <c r="AH559" s="163"/>
    </row>
    <row r="560" spans="1:34">
      <c r="A560" s="9"/>
      <c r="B560" s="8" t="s">
        <v>510</v>
      </c>
      <c r="C560" s="8">
        <v>100</v>
      </c>
      <c r="D560" s="8">
        <v>8</v>
      </c>
      <c r="E560" s="5">
        <f t="shared" si="67"/>
        <v>800</v>
      </c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04"/>
      <c r="AA560" s="5"/>
      <c r="AB560">
        <f t="shared" si="69"/>
        <v>0</v>
      </c>
      <c r="AC560" s="68">
        <f t="shared" si="70"/>
        <v>0</v>
      </c>
      <c r="AD560" s="63" t="s">
        <v>510</v>
      </c>
      <c r="AE560" s="8">
        <v>100</v>
      </c>
      <c r="AF560" s="5">
        <f t="shared" si="71"/>
        <v>8</v>
      </c>
      <c r="AG560" s="135">
        <f t="shared" si="68"/>
        <v>800</v>
      </c>
      <c r="AH560" s="163"/>
    </row>
    <row r="561" spans="1:34">
      <c r="A561" s="9"/>
      <c r="B561" s="8" t="s">
        <v>351</v>
      </c>
      <c r="C561" s="8">
        <v>43.5</v>
      </c>
      <c r="D561" s="8">
        <v>10</v>
      </c>
      <c r="E561" s="5">
        <f t="shared" si="67"/>
        <v>435</v>
      </c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04"/>
      <c r="AA561" s="5"/>
      <c r="AB561">
        <f t="shared" si="69"/>
        <v>0</v>
      </c>
      <c r="AC561" s="68">
        <f t="shared" si="70"/>
        <v>0</v>
      </c>
      <c r="AD561" s="63" t="s">
        <v>351</v>
      </c>
      <c r="AE561" s="8">
        <v>43.5</v>
      </c>
      <c r="AF561" s="5">
        <f t="shared" si="71"/>
        <v>10</v>
      </c>
      <c r="AG561" s="135">
        <f t="shared" si="68"/>
        <v>435</v>
      </c>
      <c r="AH561" s="163"/>
    </row>
    <row r="562" spans="1:34">
      <c r="A562" s="9"/>
      <c r="B562" s="8" t="s">
        <v>172</v>
      </c>
      <c r="C562" s="8">
        <v>165</v>
      </c>
      <c r="D562" s="8">
        <v>10</v>
      </c>
      <c r="E562" s="5">
        <f t="shared" si="67"/>
        <v>1650</v>
      </c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04"/>
      <c r="AA562" s="5"/>
      <c r="AB562">
        <f t="shared" si="69"/>
        <v>0</v>
      </c>
      <c r="AC562" s="68">
        <f t="shared" si="70"/>
        <v>0</v>
      </c>
      <c r="AD562" s="63" t="s">
        <v>172</v>
      </c>
      <c r="AE562" s="8">
        <v>165</v>
      </c>
      <c r="AF562" s="5">
        <f t="shared" si="71"/>
        <v>10</v>
      </c>
      <c r="AG562" s="135">
        <f t="shared" si="68"/>
        <v>1650</v>
      </c>
      <c r="AH562" s="163"/>
    </row>
    <row r="563" spans="1:34">
      <c r="A563" s="9"/>
      <c r="B563" s="8" t="s">
        <v>133</v>
      </c>
      <c r="C563" s="8">
        <v>228</v>
      </c>
      <c r="D563" s="8">
        <v>6.43</v>
      </c>
      <c r="E563" s="5">
        <f t="shared" si="67"/>
        <v>1466.04</v>
      </c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04"/>
      <c r="AA563" s="5"/>
      <c r="AB563">
        <f t="shared" si="69"/>
        <v>0</v>
      </c>
      <c r="AC563" s="68">
        <f t="shared" si="70"/>
        <v>0</v>
      </c>
      <c r="AD563" s="63" t="s">
        <v>133</v>
      </c>
      <c r="AE563" s="8">
        <v>228</v>
      </c>
      <c r="AF563" s="5">
        <f t="shared" si="71"/>
        <v>6.43</v>
      </c>
      <c r="AG563" s="135">
        <f t="shared" si="68"/>
        <v>1466.04</v>
      </c>
      <c r="AH563" s="163"/>
    </row>
    <row r="564" spans="1:34">
      <c r="A564" s="9"/>
      <c r="B564" s="8" t="s">
        <v>59</v>
      </c>
      <c r="C564" s="8">
        <v>230</v>
      </c>
      <c r="D564" s="8">
        <v>6.1150000000000002</v>
      </c>
      <c r="E564" s="5">
        <f t="shared" si="67"/>
        <v>1406.45</v>
      </c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04"/>
      <c r="AA564" s="5"/>
      <c r="AB564">
        <f t="shared" si="69"/>
        <v>0</v>
      </c>
      <c r="AC564" s="68">
        <f t="shared" si="70"/>
        <v>0</v>
      </c>
      <c r="AD564" s="63" t="s">
        <v>59</v>
      </c>
      <c r="AE564" s="8">
        <v>230</v>
      </c>
      <c r="AF564" s="5">
        <f t="shared" si="71"/>
        <v>6.1150000000000002</v>
      </c>
      <c r="AG564" s="135">
        <f t="shared" si="68"/>
        <v>1406.45</v>
      </c>
      <c r="AH564" s="163"/>
    </row>
    <row r="565" spans="1:34">
      <c r="A565" s="9"/>
      <c r="B565" s="8" t="s">
        <v>514</v>
      </c>
      <c r="C565" s="8">
        <v>20</v>
      </c>
      <c r="D565" s="5">
        <v>220</v>
      </c>
      <c r="E565" s="5">
        <f t="shared" si="67"/>
        <v>4400</v>
      </c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04"/>
      <c r="AA565" s="5"/>
      <c r="AB565">
        <f t="shared" si="69"/>
        <v>0</v>
      </c>
      <c r="AC565" s="68">
        <f t="shared" si="70"/>
        <v>0</v>
      </c>
      <c r="AD565" s="63" t="s">
        <v>514</v>
      </c>
      <c r="AE565" s="8">
        <v>20</v>
      </c>
      <c r="AF565" s="5">
        <f t="shared" si="71"/>
        <v>220</v>
      </c>
      <c r="AG565" s="135">
        <f t="shared" si="68"/>
        <v>4400</v>
      </c>
      <c r="AH565" s="163"/>
    </row>
    <row r="566" spans="1:34">
      <c r="A566" s="9"/>
      <c r="B566" s="8" t="s">
        <v>515</v>
      </c>
      <c r="C566" s="8">
        <v>38</v>
      </c>
      <c r="D566" s="5">
        <v>225</v>
      </c>
      <c r="E566" s="5">
        <f t="shared" si="67"/>
        <v>8550</v>
      </c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04"/>
      <c r="AA566" s="5"/>
      <c r="AB566">
        <f t="shared" si="69"/>
        <v>0</v>
      </c>
      <c r="AC566" s="68">
        <f t="shared" si="70"/>
        <v>0</v>
      </c>
      <c r="AD566" s="63" t="s">
        <v>515</v>
      </c>
      <c r="AE566" s="8">
        <v>38</v>
      </c>
      <c r="AF566" s="5">
        <f t="shared" si="71"/>
        <v>225</v>
      </c>
      <c r="AG566" s="135">
        <f t="shared" si="68"/>
        <v>8550</v>
      </c>
      <c r="AH566" s="163"/>
    </row>
    <row r="567" spans="1:34">
      <c r="A567" s="9"/>
      <c r="B567" s="8" t="s">
        <v>516</v>
      </c>
      <c r="C567" s="8">
        <v>23</v>
      </c>
      <c r="D567" s="5">
        <v>220</v>
      </c>
      <c r="E567" s="5">
        <f t="shared" si="67"/>
        <v>5060</v>
      </c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04"/>
      <c r="AA567" s="5"/>
      <c r="AB567">
        <f t="shared" si="69"/>
        <v>0</v>
      </c>
      <c r="AC567" s="68">
        <f t="shared" si="70"/>
        <v>0</v>
      </c>
      <c r="AD567" s="63" t="s">
        <v>516</v>
      </c>
      <c r="AE567" s="8">
        <v>23</v>
      </c>
      <c r="AF567" s="5">
        <f t="shared" si="71"/>
        <v>220</v>
      </c>
      <c r="AG567" s="135">
        <f t="shared" si="68"/>
        <v>5060</v>
      </c>
      <c r="AH567" s="163"/>
    </row>
    <row r="568" spans="1:34">
      <c r="A568" s="9"/>
      <c r="B568" s="8" t="s">
        <v>135</v>
      </c>
      <c r="C568" s="8">
        <v>310</v>
      </c>
      <c r="D568" s="8">
        <v>36</v>
      </c>
      <c r="E568" s="5">
        <f t="shared" si="67"/>
        <v>11160</v>
      </c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04"/>
      <c r="AA568" s="5">
        <v>3</v>
      </c>
      <c r="AB568">
        <f t="shared" si="69"/>
        <v>3</v>
      </c>
      <c r="AC568" s="68">
        <f t="shared" si="70"/>
        <v>930</v>
      </c>
      <c r="AD568" s="63" t="s">
        <v>135</v>
      </c>
      <c r="AE568" s="8">
        <v>310</v>
      </c>
      <c r="AF568" s="5">
        <f t="shared" si="71"/>
        <v>33</v>
      </c>
      <c r="AG568" s="135">
        <f t="shared" si="68"/>
        <v>10230</v>
      </c>
      <c r="AH568" s="163"/>
    </row>
    <row r="569" spans="1:34">
      <c r="A569" s="9"/>
      <c r="B569" s="8" t="s">
        <v>145</v>
      </c>
      <c r="C569" s="8">
        <v>618</v>
      </c>
      <c r="D569" s="8">
        <v>5</v>
      </c>
      <c r="E569" s="5">
        <f t="shared" si="67"/>
        <v>3090</v>
      </c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04"/>
      <c r="AA569" s="5"/>
      <c r="AB569">
        <f t="shared" si="69"/>
        <v>0</v>
      </c>
      <c r="AC569" s="68">
        <f t="shared" si="70"/>
        <v>0</v>
      </c>
      <c r="AD569" s="63" t="s">
        <v>145</v>
      </c>
      <c r="AE569" s="8">
        <v>618</v>
      </c>
      <c r="AF569" s="5">
        <f t="shared" si="71"/>
        <v>5</v>
      </c>
      <c r="AG569" s="135">
        <f t="shared" si="68"/>
        <v>3090</v>
      </c>
      <c r="AH569" s="163"/>
    </row>
    <row r="570" spans="1:34">
      <c r="A570" s="9"/>
      <c r="B570" s="8" t="s">
        <v>61</v>
      </c>
      <c r="C570" s="8">
        <v>182</v>
      </c>
      <c r="D570" s="8">
        <v>37.5</v>
      </c>
      <c r="E570" s="5">
        <f t="shared" si="67"/>
        <v>6825</v>
      </c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04"/>
      <c r="AA570" s="5"/>
      <c r="AB570">
        <f t="shared" si="69"/>
        <v>0</v>
      </c>
      <c r="AC570" s="68">
        <f t="shared" si="70"/>
        <v>0</v>
      </c>
      <c r="AD570" s="63" t="s">
        <v>61</v>
      </c>
      <c r="AE570" s="8">
        <v>182</v>
      </c>
      <c r="AF570" s="5">
        <f t="shared" si="71"/>
        <v>37.5</v>
      </c>
      <c r="AG570" s="5">
        <f>AF570*AE570</f>
        <v>6825</v>
      </c>
      <c r="AH570" s="163"/>
    </row>
    <row r="571" spans="1:34">
      <c r="A571" s="9"/>
      <c r="B571" s="8" t="s">
        <v>322</v>
      </c>
      <c r="C571" s="8">
        <v>252</v>
      </c>
      <c r="D571" s="8">
        <v>18</v>
      </c>
      <c r="E571" s="5">
        <f t="shared" si="67"/>
        <v>4536</v>
      </c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04"/>
      <c r="AA571" s="5"/>
      <c r="AB571">
        <f t="shared" si="69"/>
        <v>0</v>
      </c>
      <c r="AC571" s="68">
        <f t="shared" si="70"/>
        <v>0</v>
      </c>
      <c r="AD571" s="63" t="s">
        <v>322</v>
      </c>
      <c r="AE571" s="8">
        <v>252</v>
      </c>
      <c r="AF571" s="5">
        <f t="shared" si="71"/>
        <v>18</v>
      </c>
      <c r="AG571" s="5">
        <f t="shared" si="68"/>
        <v>4536</v>
      </c>
      <c r="AH571" s="163"/>
    </row>
    <row r="572" spans="1:34">
      <c r="A572" s="9"/>
      <c r="B572" s="8" t="s">
        <v>293</v>
      </c>
      <c r="C572" s="8">
        <v>290</v>
      </c>
      <c r="D572" s="8">
        <v>74.400000000000006</v>
      </c>
      <c r="E572" s="5">
        <f t="shared" si="67"/>
        <v>21576</v>
      </c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04"/>
      <c r="AA572" s="5"/>
      <c r="AB572">
        <f t="shared" si="69"/>
        <v>0</v>
      </c>
      <c r="AC572" s="68">
        <f t="shared" si="70"/>
        <v>0</v>
      </c>
      <c r="AD572" s="63" t="s">
        <v>293</v>
      </c>
      <c r="AE572" s="8">
        <v>290</v>
      </c>
      <c r="AF572" s="5">
        <f t="shared" si="71"/>
        <v>74.400000000000006</v>
      </c>
      <c r="AG572" s="5">
        <f t="shared" si="68"/>
        <v>21576</v>
      </c>
      <c r="AH572" s="163"/>
    </row>
    <row r="573" spans="1:34">
      <c r="A573" s="9"/>
      <c r="B573" s="8" t="s">
        <v>135</v>
      </c>
      <c r="C573" s="8">
        <v>310</v>
      </c>
      <c r="D573" s="8">
        <v>20</v>
      </c>
      <c r="E573" s="5">
        <f t="shared" si="67"/>
        <v>6200</v>
      </c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04"/>
      <c r="AA573" s="5"/>
      <c r="AB573">
        <f t="shared" si="69"/>
        <v>0</v>
      </c>
      <c r="AC573" s="68">
        <f t="shared" si="70"/>
        <v>0</v>
      </c>
      <c r="AD573" s="63" t="s">
        <v>135</v>
      </c>
      <c r="AE573" s="8">
        <v>310</v>
      </c>
      <c r="AF573" s="5">
        <f t="shared" si="71"/>
        <v>20</v>
      </c>
      <c r="AG573" s="5">
        <f t="shared" si="68"/>
        <v>6200</v>
      </c>
      <c r="AH573" s="163"/>
    </row>
    <row r="574" spans="1:34">
      <c r="E574" s="103">
        <f>SUM(E388:E573)</f>
        <v>1194028.9032499997</v>
      </c>
      <c r="F574">
        <v>1167.8</v>
      </c>
      <c r="G574" s="14">
        <v>1530.34</v>
      </c>
      <c r="H574" s="14">
        <v>3121.8</v>
      </c>
      <c r="I574" s="14">
        <v>1906.91</v>
      </c>
      <c r="J574" s="14">
        <v>2478.89</v>
      </c>
      <c r="K574" s="14">
        <v>1039.67</v>
      </c>
      <c r="L574" s="14">
        <v>2202.54</v>
      </c>
      <c r="M574" s="14">
        <v>1697.07</v>
      </c>
      <c r="N574" s="14">
        <v>638.66999999999996</v>
      </c>
      <c r="O574" s="14">
        <v>1792.83</v>
      </c>
      <c r="P574" s="14">
        <v>1519.83</v>
      </c>
      <c r="Q574" s="14">
        <v>699</v>
      </c>
      <c r="R574" s="14">
        <v>599.4</v>
      </c>
      <c r="S574" s="14">
        <v>1837</v>
      </c>
      <c r="T574" s="14">
        <v>622.54999999999995</v>
      </c>
      <c r="U574" s="14">
        <v>1875.74</v>
      </c>
      <c r="V574" s="99">
        <v>2207.8000000000002</v>
      </c>
      <c r="W574" s="99">
        <v>2093</v>
      </c>
      <c r="X574" s="99">
        <v>1426</v>
      </c>
      <c r="Y574" s="99">
        <v>1892.5</v>
      </c>
      <c r="Z574" s="195">
        <v>1551</v>
      </c>
      <c r="AA574" s="99">
        <v>1242</v>
      </c>
      <c r="AB574" s="68">
        <f t="shared" si="69"/>
        <v>35142.339999999997</v>
      </c>
      <c r="AC574" s="68">
        <f>SUM(AC388:AC573)</f>
        <v>35142.339</v>
      </c>
      <c r="AD574" s="30"/>
      <c r="AE574" s="30"/>
      <c r="AF574" s="13">
        <f>SUM(AF388:AF573)</f>
        <v>10819.571</v>
      </c>
      <c r="AG574" s="14">
        <f>SUM(AG388:AG569)</f>
        <v>1119749.5642500001</v>
      </c>
      <c r="AH574" s="68">
        <f>AG574+AC574</f>
        <v>1154891.90325</v>
      </c>
    </row>
    <row r="575" spans="1:34">
      <c r="F575" t="s">
        <v>7</v>
      </c>
      <c r="G575" t="s">
        <v>7</v>
      </c>
      <c r="H575" t="s">
        <v>7</v>
      </c>
      <c r="I575" t="s">
        <v>7</v>
      </c>
      <c r="J575" t="s">
        <v>7</v>
      </c>
      <c r="K575" t="s">
        <v>7</v>
      </c>
      <c r="L575" t="s">
        <v>7</v>
      </c>
      <c r="M575" t="s">
        <v>7</v>
      </c>
      <c r="N575" t="s">
        <v>7</v>
      </c>
      <c r="O575" t="s">
        <v>7</v>
      </c>
      <c r="P575" t="s">
        <v>7</v>
      </c>
      <c r="Q575" t="s">
        <v>7</v>
      </c>
      <c r="R575" t="s">
        <v>7</v>
      </c>
      <c r="S575" t="s">
        <v>7</v>
      </c>
      <c r="T575" t="s">
        <v>7</v>
      </c>
      <c r="U575" t="s">
        <v>7</v>
      </c>
      <c r="V575" t="s">
        <v>7</v>
      </c>
      <c r="W575" t="s">
        <v>7</v>
      </c>
      <c r="X575" t="s">
        <v>7</v>
      </c>
      <c r="Y575" t="s">
        <v>7</v>
      </c>
      <c r="Z575" t="s">
        <v>7</v>
      </c>
      <c r="AA575" t="s">
        <v>7</v>
      </c>
      <c r="AC575" s="68">
        <f>AC574-AB574</f>
        <v>-9.9999999656574801E-4</v>
      </c>
      <c r="AD575" s="30"/>
      <c r="AE575" s="30"/>
      <c r="AF575" s="14"/>
      <c r="AG575" s="30"/>
    </row>
    <row r="576" spans="1:34">
      <c r="F576">
        <v>1</v>
      </c>
      <c r="G576">
        <v>2</v>
      </c>
      <c r="H576">
        <v>3</v>
      </c>
      <c r="I576">
        <v>4</v>
      </c>
      <c r="J576">
        <v>5</v>
      </c>
      <c r="K576">
        <v>6</v>
      </c>
      <c r="L576">
        <v>7</v>
      </c>
      <c r="M576">
        <v>8</v>
      </c>
      <c r="N576">
        <v>9</v>
      </c>
      <c r="O576">
        <v>10</v>
      </c>
      <c r="P576">
        <v>11</v>
      </c>
      <c r="Q576">
        <v>12</v>
      </c>
      <c r="R576">
        <v>13</v>
      </c>
      <c r="S576">
        <v>14</v>
      </c>
      <c r="T576">
        <v>15</v>
      </c>
      <c r="U576">
        <v>16</v>
      </c>
      <c r="V576">
        <v>17</v>
      </c>
      <c r="W576">
        <v>18</v>
      </c>
      <c r="X576">
        <v>19</v>
      </c>
      <c r="Y576">
        <v>20</v>
      </c>
      <c r="Z576">
        <v>21</v>
      </c>
      <c r="AA576">
        <v>22</v>
      </c>
      <c r="AF576" s="30"/>
    </row>
    <row r="577" spans="2:15">
      <c r="B577" s="284" t="s">
        <v>547</v>
      </c>
      <c r="C577" s="284"/>
      <c r="D577" s="143"/>
      <c r="O577" s="14"/>
    </row>
    <row r="578" spans="2:15">
      <c r="B578" s="282"/>
      <c r="C578" s="282"/>
      <c r="D578" s="152"/>
    </row>
    <row r="579" spans="2:15">
      <c r="B579" s="5" t="s">
        <v>2</v>
      </c>
      <c r="C579" s="5" t="s">
        <v>3</v>
      </c>
      <c r="D579" s="5" t="s">
        <v>217</v>
      </c>
      <c r="E579" s="5"/>
      <c r="F579" s="5" t="s">
        <v>218</v>
      </c>
      <c r="G579" s="5"/>
      <c r="H579" s="5" t="s">
        <v>219</v>
      </c>
      <c r="I579" s="5"/>
      <c r="J579" s="5" t="s">
        <v>327</v>
      </c>
      <c r="K579" s="5" t="s">
        <v>5</v>
      </c>
      <c r="L579" s="5" t="s">
        <v>220</v>
      </c>
      <c r="M579" s="5"/>
      <c r="N579" s="5" t="s">
        <v>4</v>
      </c>
      <c r="O579" s="5"/>
    </row>
    <row r="580" spans="2:15">
      <c r="B580" s="5" t="s">
        <v>2</v>
      </c>
      <c r="C580" s="5" t="s">
        <v>3</v>
      </c>
      <c r="D580" s="5" t="s">
        <v>8</v>
      </c>
      <c r="E580" s="5" t="s">
        <v>9</v>
      </c>
      <c r="F580" s="5" t="s">
        <v>8</v>
      </c>
      <c r="G580" s="5" t="s">
        <v>9</v>
      </c>
      <c r="H580" s="5" t="s">
        <v>8</v>
      </c>
      <c r="I580" s="5" t="s">
        <v>9</v>
      </c>
      <c r="J580" s="5" t="s">
        <v>8</v>
      </c>
      <c r="K580" s="5" t="s">
        <v>9</v>
      </c>
      <c r="L580" s="5" t="s">
        <v>221</v>
      </c>
      <c r="M580" s="5" t="s">
        <v>9</v>
      </c>
      <c r="N580" s="5" t="s">
        <v>8</v>
      </c>
      <c r="O580" s="5" t="s">
        <v>9</v>
      </c>
    </row>
    <row r="581" spans="2:15">
      <c r="B581" s="4" t="s">
        <v>49</v>
      </c>
      <c r="C581" s="8">
        <v>118</v>
      </c>
      <c r="D581" s="5">
        <v>2</v>
      </c>
      <c r="E581" s="5">
        <f>D581*C581</f>
        <v>236</v>
      </c>
      <c r="F581" s="5"/>
      <c r="G581" s="5"/>
      <c r="H581" s="5">
        <v>0</v>
      </c>
      <c r="I581" s="5">
        <f>H581*C581</f>
        <v>0</v>
      </c>
      <c r="J581" s="5">
        <v>1</v>
      </c>
      <c r="K581" s="5">
        <f>J581*C581</f>
        <v>118</v>
      </c>
      <c r="L581" s="5">
        <v>1</v>
      </c>
      <c r="M581" s="5">
        <f>L581*C581</f>
        <v>118</v>
      </c>
      <c r="N581" s="5"/>
      <c r="O581" s="5">
        <f>N581*C581</f>
        <v>0</v>
      </c>
    </row>
    <row r="582" spans="2:15">
      <c r="B582" s="4" t="s">
        <v>50</v>
      </c>
      <c r="C582" s="8">
        <v>78</v>
      </c>
      <c r="D582" s="5">
        <v>4</v>
      </c>
      <c r="E582" s="5">
        <f t="shared" ref="E582:E645" si="72">D582*C582</f>
        <v>312</v>
      </c>
      <c r="F582" s="5"/>
      <c r="G582" s="5"/>
      <c r="H582" s="5">
        <v>0</v>
      </c>
      <c r="I582" s="5">
        <f t="shared" ref="I582:I645" si="73">H582*C582</f>
        <v>0</v>
      </c>
      <c r="J582" s="5">
        <v>4</v>
      </c>
      <c r="K582" s="5">
        <f t="shared" ref="K582:K645" si="74">J582*C582</f>
        <v>312</v>
      </c>
      <c r="L582" s="5">
        <v>0</v>
      </c>
      <c r="M582" s="5">
        <f t="shared" ref="M582:M645" si="75">L582*C582</f>
        <v>0</v>
      </c>
      <c r="N582" s="5"/>
      <c r="O582" s="5">
        <f t="shared" ref="O582:O645" si="76">N582*C582</f>
        <v>0</v>
      </c>
    </row>
    <row r="583" spans="2:15">
      <c r="B583" s="4" t="s">
        <v>43</v>
      </c>
      <c r="C583" s="8">
        <v>43.33</v>
      </c>
      <c r="D583" s="5">
        <v>8.1</v>
      </c>
      <c r="E583" s="5">
        <f t="shared" si="72"/>
        <v>350.97299999999996</v>
      </c>
      <c r="F583" s="5"/>
      <c r="G583" s="5"/>
      <c r="H583" s="5">
        <v>0</v>
      </c>
      <c r="I583" s="5">
        <f t="shared" si="73"/>
        <v>0</v>
      </c>
      <c r="J583" s="5">
        <v>8.1</v>
      </c>
      <c r="K583" s="5">
        <f t="shared" si="74"/>
        <v>350.97299999999996</v>
      </c>
      <c r="L583" s="5">
        <v>0</v>
      </c>
      <c r="M583" s="5">
        <f t="shared" si="75"/>
        <v>0</v>
      </c>
      <c r="N583" s="5"/>
      <c r="O583" s="5">
        <f t="shared" si="76"/>
        <v>0</v>
      </c>
    </row>
    <row r="584" spans="2:15">
      <c r="B584" s="4" t="s">
        <v>10</v>
      </c>
      <c r="C584" s="8">
        <v>65</v>
      </c>
      <c r="D584" s="5">
        <v>17</v>
      </c>
      <c r="E584" s="5">
        <f t="shared" si="72"/>
        <v>1105</v>
      </c>
      <c r="F584" s="5"/>
      <c r="G584" s="5"/>
      <c r="H584" s="5">
        <v>0</v>
      </c>
      <c r="I584" s="5">
        <f t="shared" si="73"/>
        <v>0</v>
      </c>
      <c r="J584" s="5">
        <v>11</v>
      </c>
      <c r="K584" s="5">
        <f t="shared" si="74"/>
        <v>715</v>
      </c>
      <c r="L584" s="5">
        <v>6</v>
      </c>
      <c r="M584" s="5">
        <f t="shared" si="75"/>
        <v>390</v>
      </c>
      <c r="N584" s="5"/>
      <c r="O584" s="5">
        <f t="shared" si="76"/>
        <v>0</v>
      </c>
    </row>
    <row r="585" spans="2:15">
      <c r="B585" s="4" t="s">
        <v>51</v>
      </c>
      <c r="C585" s="8">
        <v>47</v>
      </c>
      <c r="D585" s="5">
        <v>4</v>
      </c>
      <c r="E585" s="5">
        <f t="shared" si="72"/>
        <v>188</v>
      </c>
      <c r="F585" s="5"/>
      <c r="G585" s="5"/>
      <c r="H585" s="5">
        <v>0</v>
      </c>
      <c r="I585" s="5">
        <f t="shared" si="73"/>
        <v>0</v>
      </c>
      <c r="J585" s="5">
        <v>3</v>
      </c>
      <c r="K585" s="5">
        <f t="shared" si="74"/>
        <v>141</v>
      </c>
      <c r="L585" s="5">
        <v>1</v>
      </c>
      <c r="M585" s="5">
        <f t="shared" si="75"/>
        <v>47</v>
      </c>
      <c r="N585" s="5"/>
      <c r="O585" s="5">
        <f t="shared" si="76"/>
        <v>0</v>
      </c>
    </row>
    <row r="586" spans="2:15">
      <c r="B586" s="4" t="s">
        <v>55</v>
      </c>
      <c r="C586" s="8">
        <v>39</v>
      </c>
      <c r="D586" s="5">
        <v>118.74</v>
      </c>
      <c r="E586" s="5">
        <f t="shared" si="72"/>
        <v>4630.8599999999997</v>
      </c>
      <c r="F586" s="5"/>
      <c r="G586" s="5"/>
      <c r="H586" s="5">
        <v>8</v>
      </c>
      <c r="I586" s="5">
        <f t="shared" si="73"/>
        <v>312</v>
      </c>
      <c r="J586" s="5">
        <v>86.74</v>
      </c>
      <c r="K586" s="5">
        <f t="shared" si="74"/>
        <v>3382.8599999999997</v>
      </c>
      <c r="L586" s="5">
        <v>24</v>
      </c>
      <c r="M586" s="5">
        <f t="shared" si="75"/>
        <v>936</v>
      </c>
      <c r="N586" s="5"/>
      <c r="O586" s="5">
        <f t="shared" si="76"/>
        <v>0</v>
      </c>
    </row>
    <row r="587" spans="2:15">
      <c r="B587" s="4" t="s">
        <v>270</v>
      </c>
      <c r="C587" s="8">
        <v>218.42</v>
      </c>
      <c r="D587" s="5">
        <v>6.25</v>
      </c>
      <c r="E587" s="5">
        <f t="shared" si="72"/>
        <v>1365.125</v>
      </c>
      <c r="F587" s="5"/>
      <c r="G587" s="5"/>
      <c r="H587" s="5">
        <v>0</v>
      </c>
      <c r="I587" s="5">
        <f t="shared" si="73"/>
        <v>0</v>
      </c>
      <c r="J587" s="5">
        <v>4.2</v>
      </c>
      <c r="K587" s="5">
        <f t="shared" si="74"/>
        <v>917.36400000000003</v>
      </c>
      <c r="L587" s="5">
        <v>2.0499999999999998</v>
      </c>
      <c r="M587" s="5">
        <f t="shared" si="75"/>
        <v>447.76099999999991</v>
      </c>
      <c r="N587" s="5"/>
      <c r="O587" s="5">
        <f t="shared" si="76"/>
        <v>0</v>
      </c>
    </row>
    <row r="588" spans="2:15">
      <c r="B588" s="4" t="s">
        <v>271</v>
      </c>
      <c r="C588" s="8">
        <v>47.62</v>
      </c>
      <c r="D588" s="5">
        <v>18</v>
      </c>
      <c r="E588" s="5">
        <f t="shared" si="72"/>
        <v>857.16</v>
      </c>
      <c r="F588" s="5"/>
      <c r="G588" s="5"/>
      <c r="H588" s="5">
        <v>0</v>
      </c>
      <c r="I588" s="5">
        <f t="shared" si="73"/>
        <v>0</v>
      </c>
      <c r="J588" s="5">
        <v>16</v>
      </c>
      <c r="K588" s="5">
        <f t="shared" si="74"/>
        <v>761.92</v>
      </c>
      <c r="L588" s="5">
        <v>2</v>
      </c>
      <c r="M588" s="5">
        <f t="shared" si="75"/>
        <v>95.24</v>
      </c>
      <c r="N588" s="5"/>
      <c r="O588" s="5">
        <f t="shared" si="76"/>
        <v>0</v>
      </c>
    </row>
    <row r="589" spans="2:15">
      <c r="B589" s="4" t="s">
        <v>13</v>
      </c>
      <c r="C589" s="8">
        <v>116.49</v>
      </c>
      <c r="D589" s="5">
        <v>3</v>
      </c>
      <c r="E589" s="5">
        <f t="shared" si="72"/>
        <v>349.46999999999997</v>
      </c>
      <c r="F589" s="5"/>
      <c r="G589" s="5"/>
      <c r="H589" s="5">
        <v>0</v>
      </c>
      <c r="I589" s="5">
        <f t="shared" si="73"/>
        <v>0</v>
      </c>
      <c r="J589" s="5">
        <v>2</v>
      </c>
      <c r="K589" s="5">
        <f t="shared" si="74"/>
        <v>232.98</v>
      </c>
      <c r="L589" s="5">
        <v>1</v>
      </c>
      <c r="M589" s="5">
        <f t="shared" si="75"/>
        <v>116.49</v>
      </c>
      <c r="N589" s="5"/>
      <c r="O589" s="5">
        <f t="shared" si="76"/>
        <v>0</v>
      </c>
    </row>
    <row r="590" spans="2:15">
      <c r="B590" s="4" t="s">
        <v>23</v>
      </c>
      <c r="C590" s="8">
        <v>53.67</v>
      </c>
      <c r="D590" s="5">
        <v>24</v>
      </c>
      <c r="E590" s="5">
        <f t="shared" si="72"/>
        <v>1288.08</v>
      </c>
      <c r="F590" s="5"/>
      <c r="G590" s="5"/>
      <c r="H590" s="5">
        <v>1</v>
      </c>
      <c r="I590" s="5">
        <f t="shared" si="73"/>
        <v>53.67</v>
      </c>
      <c r="J590" s="5">
        <v>16</v>
      </c>
      <c r="K590" s="5">
        <f t="shared" si="74"/>
        <v>858.72</v>
      </c>
      <c r="L590" s="5">
        <v>7</v>
      </c>
      <c r="M590" s="5">
        <f t="shared" si="75"/>
        <v>375.69</v>
      </c>
      <c r="N590" s="5"/>
      <c r="O590" s="5">
        <f t="shared" si="76"/>
        <v>0</v>
      </c>
    </row>
    <row r="591" spans="2:15">
      <c r="B591" s="4" t="s">
        <v>14</v>
      </c>
      <c r="C591" s="8">
        <v>131.12</v>
      </c>
      <c r="D591" s="5">
        <v>8</v>
      </c>
      <c r="E591" s="5">
        <f t="shared" si="72"/>
        <v>1048.96</v>
      </c>
      <c r="F591" s="5"/>
      <c r="G591" s="5"/>
      <c r="H591" s="5">
        <v>0</v>
      </c>
      <c r="I591" s="5">
        <f t="shared" si="73"/>
        <v>0</v>
      </c>
      <c r="J591" s="5">
        <v>6</v>
      </c>
      <c r="K591" s="5">
        <f t="shared" si="74"/>
        <v>786.72</v>
      </c>
      <c r="L591" s="5">
        <v>2</v>
      </c>
      <c r="M591" s="5">
        <f t="shared" si="75"/>
        <v>262.24</v>
      </c>
      <c r="N591" s="5"/>
      <c r="O591" s="5">
        <f t="shared" si="76"/>
        <v>0</v>
      </c>
    </row>
    <row r="592" spans="2:15">
      <c r="B592" s="4" t="s">
        <v>16</v>
      </c>
      <c r="C592" s="8">
        <v>109.15</v>
      </c>
      <c r="D592" s="5">
        <v>4.8499999999999996</v>
      </c>
      <c r="E592" s="5">
        <f t="shared" si="72"/>
        <v>529.37749999999994</v>
      </c>
      <c r="F592" s="5"/>
      <c r="G592" s="5"/>
      <c r="H592" s="5">
        <v>0</v>
      </c>
      <c r="I592" s="5">
        <f t="shared" si="73"/>
        <v>0</v>
      </c>
      <c r="J592" s="5">
        <v>4.8499999999999996</v>
      </c>
      <c r="K592" s="5">
        <f t="shared" si="74"/>
        <v>529.37749999999994</v>
      </c>
      <c r="L592" s="5">
        <v>0</v>
      </c>
      <c r="M592" s="5">
        <f t="shared" si="75"/>
        <v>0</v>
      </c>
      <c r="N592" s="5"/>
      <c r="O592" s="5">
        <f t="shared" si="76"/>
        <v>0</v>
      </c>
    </row>
    <row r="593" spans="2:15">
      <c r="B593" s="4" t="s">
        <v>15</v>
      </c>
      <c r="C593" s="8">
        <v>74.52</v>
      </c>
      <c r="D593" s="5">
        <v>7.9</v>
      </c>
      <c r="E593" s="5">
        <f t="shared" si="72"/>
        <v>588.70799999999997</v>
      </c>
      <c r="F593" s="5"/>
      <c r="G593" s="5"/>
      <c r="H593" s="5">
        <v>0</v>
      </c>
      <c r="I593" s="5">
        <f t="shared" si="73"/>
        <v>0</v>
      </c>
      <c r="J593" s="5">
        <v>5.8</v>
      </c>
      <c r="K593" s="5">
        <f t="shared" si="74"/>
        <v>432.21599999999995</v>
      </c>
      <c r="L593" s="5">
        <v>2.1</v>
      </c>
      <c r="M593" s="5">
        <f t="shared" si="75"/>
        <v>156.49199999999999</v>
      </c>
      <c r="N593" s="5"/>
      <c r="O593" s="5">
        <f t="shared" si="76"/>
        <v>0</v>
      </c>
    </row>
    <row r="594" spans="2:15">
      <c r="B594" s="4" t="s">
        <v>17</v>
      </c>
      <c r="C594" s="8">
        <v>23.87</v>
      </c>
      <c r="D594" s="5">
        <v>14</v>
      </c>
      <c r="E594" s="5">
        <f t="shared" si="72"/>
        <v>334.18</v>
      </c>
      <c r="F594" s="5"/>
      <c r="G594" s="5"/>
      <c r="H594" s="5">
        <v>0</v>
      </c>
      <c r="I594" s="5">
        <f t="shared" si="73"/>
        <v>0</v>
      </c>
      <c r="J594" s="5">
        <v>13</v>
      </c>
      <c r="K594" s="5">
        <f t="shared" si="74"/>
        <v>310.31</v>
      </c>
      <c r="L594" s="5">
        <v>1</v>
      </c>
      <c r="M594" s="5">
        <f t="shared" si="75"/>
        <v>23.87</v>
      </c>
      <c r="N594" s="5"/>
      <c r="O594" s="5">
        <f t="shared" si="76"/>
        <v>0</v>
      </c>
    </row>
    <row r="595" spans="2:15">
      <c r="B595" s="4" t="s">
        <v>43</v>
      </c>
      <c r="C595" s="8">
        <v>45.97</v>
      </c>
      <c r="D595" s="5">
        <v>50</v>
      </c>
      <c r="E595" s="5">
        <f t="shared" si="72"/>
        <v>2298.5</v>
      </c>
      <c r="F595" s="5"/>
      <c r="G595" s="5"/>
      <c r="H595" s="5">
        <v>8.1999999999999993</v>
      </c>
      <c r="I595" s="5">
        <f t="shared" si="73"/>
        <v>376.95399999999995</v>
      </c>
      <c r="J595" s="5">
        <v>24.4</v>
      </c>
      <c r="K595" s="5">
        <f t="shared" si="74"/>
        <v>1121.6679999999999</v>
      </c>
      <c r="L595" s="5">
        <v>17.399999999999999</v>
      </c>
      <c r="M595" s="5">
        <f t="shared" si="75"/>
        <v>799.87799999999993</v>
      </c>
      <c r="N595" s="5"/>
      <c r="O595" s="5">
        <f t="shared" si="76"/>
        <v>0</v>
      </c>
    </row>
    <row r="596" spans="2:15">
      <c r="B596" s="4" t="s">
        <v>29</v>
      </c>
      <c r="C596" s="8">
        <v>68</v>
      </c>
      <c r="D596" s="5">
        <v>47</v>
      </c>
      <c r="E596" s="5">
        <f t="shared" si="72"/>
        <v>3196</v>
      </c>
      <c r="F596" s="5"/>
      <c r="G596" s="5"/>
      <c r="H596" s="5">
        <v>4.7</v>
      </c>
      <c r="I596" s="5">
        <f t="shared" si="73"/>
        <v>319.60000000000002</v>
      </c>
      <c r="J596" s="5">
        <v>25.7</v>
      </c>
      <c r="K596" s="5">
        <f t="shared" si="74"/>
        <v>1747.6</v>
      </c>
      <c r="L596" s="5">
        <v>16.600000000000001</v>
      </c>
      <c r="M596" s="5">
        <f t="shared" si="75"/>
        <v>1128.8000000000002</v>
      </c>
      <c r="N596" s="5"/>
      <c r="O596" s="5">
        <f t="shared" si="76"/>
        <v>0</v>
      </c>
    </row>
    <row r="597" spans="2:15">
      <c r="B597" s="4" t="s">
        <v>31</v>
      </c>
      <c r="C597" s="8">
        <v>79</v>
      </c>
      <c r="D597" s="5">
        <v>29</v>
      </c>
      <c r="E597" s="5">
        <f t="shared" si="72"/>
        <v>2291</v>
      </c>
      <c r="F597" s="5"/>
      <c r="G597" s="5"/>
      <c r="H597" s="5">
        <v>3</v>
      </c>
      <c r="I597" s="5">
        <f t="shared" si="73"/>
        <v>237</v>
      </c>
      <c r="J597" s="5">
        <v>19</v>
      </c>
      <c r="K597" s="5">
        <f t="shared" si="74"/>
        <v>1501</v>
      </c>
      <c r="L597" s="5">
        <v>7</v>
      </c>
      <c r="M597" s="5">
        <f t="shared" si="75"/>
        <v>553</v>
      </c>
      <c r="N597" s="5"/>
      <c r="O597" s="5">
        <f t="shared" si="76"/>
        <v>0</v>
      </c>
    </row>
    <row r="598" spans="2:15">
      <c r="B598" s="4" t="s">
        <v>311</v>
      </c>
      <c r="C598" s="8">
        <v>125</v>
      </c>
      <c r="D598" s="5">
        <v>4</v>
      </c>
      <c r="E598" s="5">
        <f t="shared" si="72"/>
        <v>500</v>
      </c>
      <c r="F598" s="5"/>
      <c r="G598" s="5"/>
      <c r="H598" s="5">
        <v>0</v>
      </c>
      <c r="I598" s="5">
        <f t="shared" si="73"/>
        <v>0</v>
      </c>
      <c r="J598" s="5">
        <v>4</v>
      </c>
      <c r="K598" s="5">
        <f t="shared" si="74"/>
        <v>500</v>
      </c>
      <c r="L598" s="5">
        <v>0</v>
      </c>
      <c r="M598" s="5">
        <f t="shared" si="75"/>
        <v>0</v>
      </c>
      <c r="N598" s="5"/>
      <c r="O598" s="5">
        <f t="shared" si="76"/>
        <v>0</v>
      </c>
    </row>
    <row r="599" spans="2:15">
      <c r="B599" s="4" t="s">
        <v>145</v>
      </c>
      <c r="C599" s="8">
        <v>540</v>
      </c>
      <c r="D599" s="5">
        <v>12.37</v>
      </c>
      <c r="E599" s="5">
        <f t="shared" si="72"/>
        <v>6679.7999999999993</v>
      </c>
      <c r="F599" s="5"/>
      <c r="G599" s="5"/>
      <c r="H599" s="5">
        <v>0</v>
      </c>
      <c r="I599" s="5">
        <f t="shared" si="73"/>
        <v>0</v>
      </c>
      <c r="J599" s="5">
        <v>11.07</v>
      </c>
      <c r="K599" s="5">
        <f t="shared" si="74"/>
        <v>5977.8</v>
      </c>
      <c r="L599" s="5">
        <v>1.3</v>
      </c>
      <c r="M599" s="5">
        <f t="shared" si="75"/>
        <v>702</v>
      </c>
      <c r="N599" s="5"/>
      <c r="O599" s="5">
        <f t="shared" si="76"/>
        <v>0</v>
      </c>
    </row>
    <row r="600" spans="2:15">
      <c r="B600" s="4" t="s">
        <v>15</v>
      </c>
      <c r="C600" s="8">
        <v>65</v>
      </c>
      <c r="D600" s="5">
        <v>50</v>
      </c>
      <c r="E600" s="5">
        <f t="shared" si="72"/>
        <v>3250</v>
      </c>
      <c r="F600" s="5"/>
      <c r="G600" s="5"/>
      <c r="H600" s="5">
        <v>0</v>
      </c>
      <c r="I600" s="5">
        <f t="shared" si="73"/>
        <v>0</v>
      </c>
      <c r="J600" s="5">
        <v>24.8</v>
      </c>
      <c r="K600" s="5">
        <f t="shared" si="74"/>
        <v>1612</v>
      </c>
      <c r="L600" s="5">
        <v>25.2</v>
      </c>
      <c r="M600" s="5">
        <f t="shared" si="75"/>
        <v>1638</v>
      </c>
      <c r="N600" s="5"/>
      <c r="O600" s="5">
        <f t="shared" si="76"/>
        <v>0</v>
      </c>
    </row>
    <row r="601" spans="2:15">
      <c r="B601" s="4" t="s">
        <v>311</v>
      </c>
      <c r="C601" s="8">
        <v>172</v>
      </c>
      <c r="D601" s="5">
        <v>12</v>
      </c>
      <c r="E601" s="5">
        <f t="shared" si="72"/>
        <v>2064</v>
      </c>
      <c r="F601" s="5"/>
      <c r="G601" s="5"/>
      <c r="H601" s="149">
        <v>0</v>
      </c>
      <c r="I601" s="5">
        <f t="shared" si="73"/>
        <v>0</v>
      </c>
      <c r="J601" s="149">
        <v>6</v>
      </c>
      <c r="K601" s="5">
        <f t="shared" si="74"/>
        <v>1032</v>
      </c>
      <c r="L601" s="149">
        <v>6</v>
      </c>
      <c r="M601" s="5">
        <f t="shared" si="75"/>
        <v>1032</v>
      </c>
      <c r="N601" s="5"/>
      <c r="O601" s="5">
        <f t="shared" si="76"/>
        <v>0</v>
      </c>
    </row>
    <row r="602" spans="2:15">
      <c r="B602" s="4" t="s">
        <v>283</v>
      </c>
      <c r="C602" s="8">
        <v>16</v>
      </c>
      <c r="D602" s="5">
        <v>11</v>
      </c>
      <c r="E602" s="5">
        <f t="shared" si="72"/>
        <v>176</v>
      </c>
      <c r="F602" s="5"/>
      <c r="G602" s="5"/>
      <c r="H602" s="5">
        <v>0</v>
      </c>
      <c r="I602" s="5">
        <f t="shared" si="73"/>
        <v>0</v>
      </c>
      <c r="J602" s="5">
        <v>11</v>
      </c>
      <c r="K602" s="5">
        <f t="shared" si="74"/>
        <v>176</v>
      </c>
      <c r="L602" s="5">
        <v>0</v>
      </c>
      <c r="M602" s="5">
        <f t="shared" si="75"/>
        <v>0</v>
      </c>
      <c r="N602" s="5"/>
      <c r="O602" s="5">
        <f t="shared" si="76"/>
        <v>0</v>
      </c>
    </row>
    <row r="603" spans="2:15">
      <c r="B603" s="4" t="s">
        <v>44</v>
      </c>
      <c r="C603" s="8">
        <v>9</v>
      </c>
      <c r="D603" s="5">
        <v>22</v>
      </c>
      <c r="E603" s="5">
        <f t="shared" si="72"/>
        <v>198</v>
      </c>
      <c r="F603" s="5"/>
      <c r="G603" s="5"/>
      <c r="H603" s="5">
        <v>0</v>
      </c>
      <c r="I603" s="5">
        <f t="shared" si="73"/>
        <v>0</v>
      </c>
      <c r="J603" s="5">
        <v>22</v>
      </c>
      <c r="K603" s="5">
        <f t="shared" si="74"/>
        <v>198</v>
      </c>
      <c r="L603" s="5">
        <v>0</v>
      </c>
      <c r="M603" s="5">
        <f t="shared" si="75"/>
        <v>0</v>
      </c>
      <c r="N603" s="5"/>
      <c r="O603" s="5">
        <f t="shared" si="76"/>
        <v>0</v>
      </c>
    </row>
    <row r="604" spans="2:15">
      <c r="B604" s="4" t="s">
        <v>314</v>
      </c>
      <c r="C604" s="8">
        <v>115</v>
      </c>
      <c r="D604" s="5">
        <v>48</v>
      </c>
      <c r="E604" s="5">
        <f t="shared" si="72"/>
        <v>5520</v>
      </c>
      <c r="F604" s="5"/>
      <c r="G604" s="5"/>
      <c r="H604" s="5">
        <v>0</v>
      </c>
      <c r="I604" s="5">
        <f t="shared" si="73"/>
        <v>0</v>
      </c>
      <c r="J604" s="5">
        <v>38</v>
      </c>
      <c r="K604" s="5">
        <f t="shared" si="74"/>
        <v>4370</v>
      </c>
      <c r="L604" s="5">
        <v>10</v>
      </c>
      <c r="M604" s="5">
        <f t="shared" si="75"/>
        <v>1150</v>
      </c>
      <c r="N604" s="5"/>
      <c r="O604" s="5">
        <f t="shared" si="76"/>
        <v>0</v>
      </c>
    </row>
    <row r="605" spans="2:15">
      <c r="B605" s="4" t="s">
        <v>37</v>
      </c>
      <c r="C605" s="8">
        <v>90</v>
      </c>
      <c r="D605" s="5">
        <v>3.18</v>
      </c>
      <c r="E605" s="5">
        <f t="shared" si="72"/>
        <v>286.2</v>
      </c>
      <c r="F605" s="5"/>
      <c r="G605" s="5"/>
      <c r="H605" s="5">
        <v>0</v>
      </c>
      <c r="I605" s="5">
        <f t="shared" si="73"/>
        <v>0</v>
      </c>
      <c r="J605" s="5">
        <v>3.18</v>
      </c>
      <c r="K605" s="5">
        <f t="shared" si="74"/>
        <v>286.2</v>
      </c>
      <c r="L605" s="5">
        <v>0</v>
      </c>
      <c r="M605" s="5">
        <f t="shared" si="75"/>
        <v>0</v>
      </c>
      <c r="N605" s="5"/>
      <c r="O605" s="5">
        <f t="shared" si="76"/>
        <v>0</v>
      </c>
    </row>
    <row r="606" spans="2:15">
      <c r="B606" s="4" t="s">
        <v>57</v>
      </c>
      <c r="C606" s="8">
        <v>54</v>
      </c>
      <c r="D606" s="5">
        <v>5.7</v>
      </c>
      <c r="E606" s="5">
        <f t="shared" si="72"/>
        <v>307.8</v>
      </c>
      <c r="F606" s="5"/>
      <c r="G606" s="5"/>
      <c r="H606" s="5"/>
      <c r="I606" s="5">
        <f t="shared" si="73"/>
        <v>0</v>
      </c>
      <c r="J606" s="5">
        <v>4.7</v>
      </c>
      <c r="K606" s="5">
        <f t="shared" si="74"/>
        <v>253.8</v>
      </c>
      <c r="L606" s="5">
        <v>1</v>
      </c>
      <c r="M606" s="5">
        <f t="shared" si="75"/>
        <v>54</v>
      </c>
      <c r="N606" s="5"/>
      <c r="O606" s="5">
        <f t="shared" si="76"/>
        <v>0</v>
      </c>
    </row>
    <row r="607" spans="2:15">
      <c r="B607" s="4" t="s">
        <v>58</v>
      </c>
      <c r="C607" s="8">
        <v>30</v>
      </c>
      <c r="D607" s="5">
        <v>27.55</v>
      </c>
      <c r="E607" s="5">
        <f t="shared" si="72"/>
        <v>826.5</v>
      </c>
      <c r="F607" s="5"/>
      <c r="G607" s="5"/>
      <c r="H607" s="5">
        <v>0.2</v>
      </c>
      <c r="I607" s="5">
        <f t="shared" si="73"/>
        <v>6</v>
      </c>
      <c r="J607" s="5">
        <v>18.8</v>
      </c>
      <c r="K607" s="5">
        <f t="shared" si="74"/>
        <v>564</v>
      </c>
      <c r="L607" s="5">
        <v>8.5500000000000007</v>
      </c>
      <c r="M607" s="5">
        <f t="shared" si="75"/>
        <v>256.5</v>
      </c>
      <c r="N607" s="5"/>
      <c r="O607" s="5">
        <f t="shared" si="76"/>
        <v>0</v>
      </c>
    </row>
    <row r="608" spans="2:15">
      <c r="B608" s="72" t="s">
        <v>36</v>
      </c>
      <c r="C608" s="8">
        <v>265</v>
      </c>
      <c r="D608" s="5">
        <v>125.35</v>
      </c>
      <c r="E608" s="5">
        <f t="shared" si="72"/>
        <v>33217.75</v>
      </c>
      <c r="F608" s="5"/>
      <c r="G608" s="5"/>
      <c r="H608" s="5">
        <v>12.39</v>
      </c>
      <c r="I608" s="5">
        <f t="shared" si="73"/>
        <v>3283.3500000000004</v>
      </c>
      <c r="J608" s="5">
        <v>69.91</v>
      </c>
      <c r="K608" s="5">
        <f t="shared" si="74"/>
        <v>18526.149999999998</v>
      </c>
      <c r="L608" s="5">
        <v>43.05</v>
      </c>
      <c r="M608" s="5">
        <f t="shared" si="75"/>
        <v>11408.25</v>
      </c>
      <c r="N608" s="5"/>
      <c r="O608" s="5">
        <f t="shared" si="76"/>
        <v>0</v>
      </c>
    </row>
    <row r="609" spans="2:15">
      <c r="B609" s="4" t="s">
        <v>172</v>
      </c>
      <c r="C609" s="8">
        <v>121.35</v>
      </c>
      <c r="D609" s="5">
        <v>12</v>
      </c>
      <c r="E609" s="5">
        <f t="shared" si="72"/>
        <v>1456.1999999999998</v>
      </c>
      <c r="F609" s="5"/>
      <c r="G609" s="5"/>
      <c r="H609" s="5">
        <v>0</v>
      </c>
      <c r="I609" s="5">
        <f t="shared" si="73"/>
        <v>0</v>
      </c>
      <c r="J609" s="5">
        <v>10</v>
      </c>
      <c r="K609" s="5">
        <f t="shared" si="74"/>
        <v>1213.5</v>
      </c>
      <c r="L609" s="5">
        <v>2</v>
      </c>
      <c r="M609" s="5">
        <f t="shared" si="75"/>
        <v>242.7</v>
      </c>
      <c r="N609" s="5"/>
      <c r="O609" s="5">
        <f t="shared" si="76"/>
        <v>0</v>
      </c>
    </row>
    <row r="610" spans="2:15">
      <c r="B610" s="4" t="s">
        <v>13</v>
      </c>
      <c r="C610" s="8">
        <v>116.94</v>
      </c>
      <c r="D610" s="5">
        <v>30</v>
      </c>
      <c r="E610" s="5">
        <f t="shared" si="72"/>
        <v>3508.2</v>
      </c>
      <c r="F610" s="5"/>
      <c r="G610" s="5"/>
      <c r="H610" s="5">
        <v>0</v>
      </c>
      <c r="I610" s="5">
        <f t="shared" si="73"/>
        <v>0</v>
      </c>
      <c r="J610" s="5">
        <v>22.9</v>
      </c>
      <c r="K610" s="5">
        <f t="shared" si="74"/>
        <v>2677.9259999999999</v>
      </c>
      <c r="L610" s="5">
        <v>7.1</v>
      </c>
      <c r="M610" s="5">
        <f t="shared" si="75"/>
        <v>830.27399999999989</v>
      </c>
      <c r="N610" s="5"/>
      <c r="O610" s="5">
        <f t="shared" si="76"/>
        <v>0</v>
      </c>
    </row>
    <row r="611" spans="2:15">
      <c r="B611" s="4" t="s">
        <v>272</v>
      </c>
      <c r="C611" s="8">
        <v>502.12</v>
      </c>
      <c r="D611" s="5">
        <v>3.1349999999999998</v>
      </c>
      <c r="E611" s="5">
        <f t="shared" si="72"/>
        <v>1574.1461999999999</v>
      </c>
      <c r="F611" s="5"/>
      <c r="G611" s="5"/>
      <c r="H611" s="5">
        <v>0</v>
      </c>
      <c r="I611" s="5">
        <f t="shared" si="73"/>
        <v>0</v>
      </c>
      <c r="J611" s="5">
        <v>2.14</v>
      </c>
      <c r="K611" s="5">
        <f t="shared" si="74"/>
        <v>1074.5368000000001</v>
      </c>
      <c r="L611" s="5">
        <v>0.995</v>
      </c>
      <c r="M611" s="5">
        <f t="shared" si="75"/>
        <v>499.60939999999999</v>
      </c>
      <c r="N611" s="5"/>
      <c r="O611" s="5">
        <f t="shared" si="76"/>
        <v>0</v>
      </c>
    </row>
    <row r="612" spans="2:15">
      <c r="B612" s="4" t="s">
        <v>184</v>
      </c>
      <c r="C612" s="8">
        <v>233.23</v>
      </c>
      <c r="D612" s="5">
        <v>40</v>
      </c>
      <c r="E612" s="5">
        <f t="shared" si="72"/>
        <v>9329.1999999999989</v>
      </c>
      <c r="F612" s="5"/>
      <c r="G612" s="5"/>
      <c r="H612" s="5">
        <v>4.5</v>
      </c>
      <c r="I612" s="5">
        <f t="shared" si="73"/>
        <v>1049.5349999999999</v>
      </c>
      <c r="J612" s="5">
        <v>21.5</v>
      </c>
      <c r="K612" s="5">
        <f t="shared" si="74"/>
        <v>5014.4449999999997</v>
      </c>
      <c r="L612" s="5">
        <v>14</v>
      </c>
      <c r="M612" s="5">
        <f t="shared" si="75"/>
        <v>3265.22</v>
      </c>
      <c r="N612" s="5"/>
      <c r="O612" s="5">
        <f t="shared" si="76"/>
        <v>0</v>
      </c>
    </row>
    <row r="613" spans="2:15">
      <c r="B613" s="4" t="s">
        <v>16</v>
      </c>
      <c r="C613" s="8">
        <v>112.63</v>
      </c>
      <c r="D613" s="5">
        <v>50</v>
      </c>
      <c r="E613" s="5">
        <f t="shared" si="72"/>
        <v>5631.5</v>
      </c>
      <c r="F613" s="5"/>
      <c r="G613" s="5"/>
      <c r="H613" s="5">
        <v>5</v>
      </c>
      <c r="I613" s="5">
        <f t="shared" si="73"/>
        <v>563.15</v>
      </c>
      <c r="J613" s="5">
        <v>25.4</v>
      </c>
      <c r="K613" s="5">
        <f t="shared" si="74"/>
        <v>2860.8019999999997</v>
      </c>
      <c r="L613" s="5">
        <v>19.600000000000001</v>
      </c>
      <c r="M613" s="5">
        <f t="shared" si="75"/>
        <v>2207.5480000000002</v>
      </c>
      <c r="N613" s="5"/>
      <c r="O613" s="5">
        <f t="shared" si="76"/>
        <v>0</v>
      </c>
    </row>
    <row r="614" spans="2:15">
      <c r="B614" s="4" t="s">
        <v>320</v>
      </c>
      <c r="C614" s="8">
        <v>47.87</v>
      </c>
      <c r="D614" s="5">
        <v>32</v>
      </c>
      <c r="E614" s="5">
        <f t="shared" si="72"/>
        <v>1531.84</v>
      </c>
      <c r="F614" s="5"/>
      <c r="G614" s="5"/>
      <c r="H614" s="5">
        <v>2</v>
      </c>
      <c r="I614" s="5">
        <f t="shared" si="73"/>
        <v>95.74</v>
      </c>
      <c r="J614" s="5">
        <v>15.6</v>
      </c>
      <c r="K614" s="5">
        <f t="shared" si="74"/>
        <v>746.77199999999993</v>
      </c>
      <c r="L614" s="5">
        <v>14.4</v>
      </c>
      <c r="M614" s="5">
        <f t="shared" si="75"/>
        <v>689.32799999999997</v>
      </c>
      <c r="N614" s="5"/>
      <c r="O614" s="5">
        <f t="shared" si="76"/>
        <v>0</v>
      </c>
    </row>
    <row r="615" spans="2:15">
      <c r="B615" s="4" t="s">
        <v>56</v>
      </c>
      <c r="C615" s="8">
        <v>82.89</v>
      </c>
      <c r="D615" s="5">
        <v>10.67</v>
      </c>
      <c r="E615" s="5">
        <f t="shared" si="72"/>
        <v>884.43629999999996</v>
      </c>
      <c r="F615" s="5"/>
      <c r="G615" s="5"/>
      <c r="H615" s="5">
        <v>0</v>
      </c>
      <c r="I615" s="5">
        <f t="shared" si="73"/>
        <v>0</v>
      </c>
      <c r="J615" s="5">
        <v>5</v>
      </c>
      <c r="K615" s="5">
        <f t="shared" si="74"/>
        <v>414.45</v>
      </c>
      <c r="L615" s="5">
        <v>5.67</v>
      </c>
      <c r="M615" s="5">
        <f t="shared" si="75"/>
        <v>469.98629999999997</v>
      </c>
      <c r="N615" s="5"/>
      <c r="O615" s="5">
        <f t="shared" si="76"/>
        <v>0</v>
      </c>
    </row>
    <row r="616" spans="2:15">
      <c r="B616" s="4" t="s">
        <v>54</v>
      </c>
      <c r="C616" s="8">
        <v>69.63</v>
      </c>
      <c r="D616" s="5">
        <v>86</v>
      </c>
      <c r="E616" s="5">
        <f t="shared" si="72"/>
        <v>5988.1799999999994</v>
      </c>
      <c r="F616" s="5"/>
      <c r="G616" s="5"/>
      <c r="H616" s="5">
        <v>0</v>
      </c>
      <c r="I616" s="5">
        <f t="shared" si="73"/>
        <v>0</v>
      </c>
      <c r="J616" s="5">
        <v>86</v>
      </c>
      <c r="K616" s="5">
        <f t="shared" si="74"/>
        <v>5988.1799999999994</v>
      </c>
      <c r="L616" s="5">
        <v>0</v>
      </c>
      <c r="M616" s="5">
        <f t="shared" si="75"/>
        <v>0</v>
      </c>
      <c r="N616" s="5"/>
      <c r="O616" s="5">
        <f t="shared" si="76"/>
        <v>0</v>
      </c>
    </row>
    <row r="617" spans="2:15">
      <c r="B617" s="8" t="s">
        <v>322</v>
      </c>
      <c r="C617" s="8">
        <v>210</v>
      </c>
      <c r="D617" s="5">
        <v>22.6</v>
      </c>
      <c r="E617" s="5">
        <f t="shared" si="72"/>
        <v>4746</v>
      </c>
      <c r="F617" s="5"/>
      <c r="G617" s="5"/>
      <c r="H617" s="5">
        <v>0</v>
      </c>
      <c r="I617" s="5">
        <f t="shared" si="73"/>
        <v>0</v>
      </c>
      <c r="J617" s="5">
        <v>22.6</v>
      </c>
      <c r="K617" s="5">
        <f t="shared" si="74"/>
        <v>4746</v>
      </c>
      <c r="L617" s="5">
        <v>0</v>
      </c>
      <c r="M617" s="5">
        <f t="shared" si="75"/>
        <v>0</v>
      </c>
      <c r="N617" s="5"/>
      <c r="O617" s="5">
        <f t="shared" si="76"/>
        <v>0</v>
      </c>
    </row>
    <row r="618" spans="2:15">
      <c r="B618" s="8" t="s">
        <v>323</v>
      </c>
      <c r="C618" s="8">
        <v>224</v>
      </c>
      <c r="D618" s="5">
        <v>25</v>
      </c>
      <c r="E618" s="5">
        <f t="shared" si="72"/>
        <v>5600</v>
      </c>
      <c r="F618" s="5"/>
      <c r="G618" s="5"/>
      <c r="H618" s="5">
        <v>0</v>
      </c>
      <c r="I618" s="5">
        <f t="shared" si="73"/>
        <v>0</v>
      </c>
      <c r="J618" s="5">
        <v>25</v>
      </c>
      <c r="K618" s="5">
        <f t="shared" si="74"/>
        <v>5600</v>
      </c>
      <c r="L618" s="5">
        <v>0</v>
      </c>
      <c r="M618" s="5">
        <f t="shared" si="75"/>
        <v>0</v>
      </c>
      <c r="N618" s="5"/>
      <c r="O618" s="5">
        <f t="shared" si="76"/>
        <v>0</v>
      </c>
    </row>
    <row r="619" spans="2:15">
      <c r="B619" s="8" t="s">
        <v>133</v>
      </c>
      <c r="C619" s="8">
        <v>224</v>
      </c>
      <c r="D619" s="5">
        <v>5</v>
      </c>
      <c r="E619" s="5">
        <f t="shared" si="72"/>
        <v>1120</v>
      </c>
      <c r="F619" s="5"/>
      <c r="G619" s="5"/>
      <c r="H619" s="5">
        <v>0</v>
      </c>
      <c r="I619" s="5">
        <f t="shared" si="73"/>
        <v>0</v>
      </c>
      <c r="J619" s="5">
        <v>5</v>
      </c>
      <c r="K619" s="5">
        <f t="shared" si="74"/>
        <v>1120</v>
      </c>
      <c r="L619" s="5">
        <v>0</v>
      </c>
      <c r="M619" s="5">
        <f t="shared" si="75"/>
        <v>0</v>
      </c>
      <c r="N619" s="5"/>
      <c r="O619" s="5">
        <f t="shared" si="76"/>
        <v>0</v>
      </c>
    </row>
    <row r="620" spans="2:15">
      <c r="B620" s="8" t="s">
        <v>59</v>
      </c>
      <c r="C620" s="8">
        <v>224</v>
      </c>
      <c r="D620" s="5">
        <v>5</v>
      </c>
      <c r="E620" s="5">
        <f t="shared" si="72"/>
        <v>1120</v>
      </c>
      <c r="F620" s="5"/>
      <c r="G620" s="5"/>
      <c r="H620" s="5">
        <v>0</v>
      </c>
      <c r="I620" s="5">
        <f t="shared" si="73"/>
        <v>0</v>
      </c>
      <c r="J620" s="5">
        <v>5</v>
      </c>
      <c r="K620" s="5">
        <f t="shared" si="74"/>
        <v>1120</v>
      </c>
      <c r="L620" s="5">
        <v>0</v>
      </c>
      <c r="M620" s="5">
        <f t="shared" si="75"/>
        <v>0</v>
      </c>
      <c r="N620" s="5"/>
      <c r="O620" s="5">
        <f t="shared" si="76"/>
        <v>0</v>
      </c>
    </row>
    <row r="621" spans="2:15">
      <c r="B621" s="8" t="s">
        <v>124</v>
      </c>
      <c r="C621" s="8">
        <v>140</v>
      </c>
      <c r="D621" s="5">
        <v>7</v>
      </c>
      <c r="E621" s="5">
        <f t="shared" si="72"/>
        <v>980</v>
      </c>
      <c r="F621" s="5"/>
      <c r="G621" s="5"/>
      <c r="H621" s="5">
        <v>0</v>
      </c>
      <c r="I621" s="5">
        <f t="shared" si="73"/>
        <v>0</v>
      </c>
      <c r="J621" s="5">
        <v>7</v>
      </c>
      <c r="K621" s="5">
        <f t="shared" si="74"/>
        <v>980</v>
      </c>
      <c r="L621" s="5">
        <v>0</v>
      </c>
      <c r="M621" s="5">
        <f t="shared" si="75"/>
        <v>0</v>
      </c>
      <c r="N621" s="5"/>
      <c r="O621" s="5">
        <f t="shared" si="76"/>
        <v>0</v>
      </c>
    </row>
    <row r="622" spans="2:15">
      <c r="B622" s="8" t="s">
        <v>299</v>
      </c>
      <c r="C622" s="8">
        <v>245</v>
      </c>
      <c r="D622" s="5">
        <v>23</v>
      </c>
      <c r="E622" s="5">
        <f t="shared" si="72"/>
        <v>5635</v>
      </c>
      <c r="F622" s="5"/>
      <c r="G622" s="5"/>
      <c r="H622" s="5">
        <v>0</v>
      </c>
      <c r="I622" s="5">
        <f t="shared" si="73"/>
        <v>0</v>
      </c>
      <c r="J622" s="5">
        <v>23</v>
      </c>
      <c r="K622" s="5">
        <f t="shared" si="74"/>
        <v>5635</v>
      </c>
      <c r="L622" s="5">
        <v>0</v>
      </c>
      <c r="M622" s="5">
        <f t="shared" si="75"/>
        <v>0</v>
      </c>
      <c r="N622" s="5"/>
      <c r="O622" s="5">
        <f t="shared" si="76"/>
        <v>0</v>
      </c>
    </row>
    <row r="623" spans="2:15">
      <c r="B623" s="8" t="s">
        <v>324</v>
      </c>
      <c r="C623" s="8">
        <v>30</v>
      </c>
      <c r="D623" s="5">
        <v>20</v>
      </c>
      <c r="E623" s="5">
        <f t="shared" si="72"/>
        <v>600</v>
      </c>
      <c r="F623" s="5"/>
      <c r="G623" s="5"/>
      <c r="H623" s="5">
        <v>0</v>
      </c>
      <c r="I623" s="5">
        <f t="shared" si="73"/>
        <v>0</v>
      </c>
      <c r="J623" s="5">
        <v>13.18</v>
      </c>
      <c r="K623" s="5">
        <f t="shared" si="74"/>
        <v>395.4</v>
      </c>
      <c r="L623" s="5">
        <v>6.82</v>
      </c>
      <c r="M623" s="5">
        <f t="shared" si="75"/>
        <v>204.60000000000002</v>
      </c>
      <c r="N623" s="5"/>
      <c r="O623" s="5">
        <f t="shared" si="76"/>
        <v>0</v>
      </c>
    </row>
    <row r="624" spans="2:15">
      <c r="B624" s="8" t="s">
        <v>325</v>
      </c>
      <c r="C624" s="8">
        <v>95</v>
      </c>
      <c r="D624" s="5">
        <v>214</v>
      </c>
      <c r="E624" s="5">
        <f t="shared" si="72"/>
        <v>20330</v>
      </c>
      <c r="F624" s="5"/>
      <c r="G624" s="5"/>
      <c r="H624" s="5">
        <v>0</v>
      </c>
      <c r="I624" s="5">
        <f t="shared" si="73"/>
        <v>0</v>
      </c>
      <c r="J624" s="5">
        <v>214</v>
      </c>
      <c r="K624" s="5">
        <f t="shared" si="74"/>
        <v>20330</v>
      </c>
      <c r="L624" s="5">
        <v>0</v>
      </c>
      <c r="M624" s="5">
        <f t="shared" si="75"/>
        <v>0</v>
      </c>
      <c r="N624" s="5"/>
      <c r="O624" s="5">
        <f t="shared" si="76"/>
        <v>0</v>
      </c>
    </row>
    <row r="625" spans="2:15">
      <c r="B625" s="8" t="s">
        <v>18</v>
      </c>
      <c r="C625" s="8">
        <v>14.5</v>
      </c>
      <c r="D625" s="5">
        <v>214</v>
      </c>
      <c r="E625" s="5">
        <f t="shared" si="72"/>
        <v>3103</v>
      </c>
      <c r="F625" s="5"/>
      <c r="G625" s="5"/>
      <c r="H625" s="5">
        <v>0</v>
      </c>
      <c r="I625" s="5">
        <f t="shared" si="73"/>
        <v>0</v>
      </c>
      <c r="J625" s="5">
        <v>214</v>
      </c>
      <c r="K625" s="5">
        <f t="shared" si="74"/>
        <v>3103</v>
      </c>
      <c r="L625" s="5">
        <v>0</v>
      </c>
      <c r="M625" s="5">
        <f t="shared" si="75"/>
        <v>0</v>
      </c>
      <c r="N625" s="5"/>
      <c r="O625" s="5">
        <f t="shared" si="76"/>
        <v>0</v>
      </c>
    </row>
    <row r="626" spans="2:15">
      <c r="B626" s="8" t="s">
        <v>37</v>
      </c>
      <c r="C626" s="8">
        <v>88</v>
      </c>
      <c r="D626" s="5">
        <v>19</v>
      </c>
      <c r="E626" s="5">
        <f t="shared" si="72"/>
        <v>1672</v>
      </c>
      <c r="F626" s="5"/>
      <c r="G626" s="5"/>
      <c r="H626" s="5">
        <v>0.2</v>
      </c>
      <c r="I626" s="5">
        <f t="shared" si="73"/>
        <v>17.600000000000001</v>
      </c>
      <c r="J626" s="5">
        <v>10.18</v>
      </c>
      <c r="K626" s="5">
        <f t="shared" si="74"/>
        <v>895.83999999999992</v>
      </c>
      <c r="L626" s="5">
        <v>8.6199999999999992</v>
      </c>
      <c r="M626" s="5">
        <f t="shared" si="75"/>
        <v>758.56</v>
      </c>
      <c r="N626" s="5"/>
      <c r="O626" s="5">
        <f t="shared" si="76"/>
        <v>0</v>
      </c>
    </row>
    <row r="627" spans="2:15">
      <c r="B627" s="80" t="s">
        <v>34</v>
      </c>
      <c r="C627" s="8">
        <v>26</v>
      </c>
      <c r="D627" s="5"/>
      <c r="E627" s="5">
        <f t="shared" si="72"/>
        <v>0</v>
      </c>
      <c r="F627" s="5">
        <v>640</v>
      </c>
      <c r="G627" s="5">
        <f>F627*C627</f>
        <v>16640</v>
      </c>
      <c r="H627" s="5">
        <v>58</v>
      </c>
      <c r="I627" s="5">
        <f t="shared" si="73"/>
        <v>1508</v>
      </c>
      <c r="J627" s="5">
        <v>360</v>
      </c>
      <c r="K627" s="5">
        <f t="shared" si="74"/>
        <v>9360</v>
      </c>
      <c r="L627" s="106">
        <v>222</v>
      </c>
      <c r="M627" s="5">
        <f t="shared" si="75"/>
        <v>5772</v>
      </c>
      <c r="N627" s="5"/>
      <c r="O627" s="5">
        <f t="shared" si="76"/>
        <v>0</v>
      </c>
    </row>
    <row r="628" spans="2:15">
      <c r="B628" s="8" t="s">
        <v>61</v>
      </c>
      <c r="C628" s="8">
        <v>190</v>
      </c>
      <c r="D628" s="5"/>
      <c r="E628" s="5">
        <f t="shared" si="72"/>
        <v>0</v>
      </c>
      <c r="F628" s="6">
        <v>62.3</v>
      </c>
      <c r="G628" s="5">
        <f t="shared" ref="G628:G691" si="77">F628*C628</f>
        <v>11837</v>
      </c>
      <c r="H628" s="5">
        <v>0</v>
      </c>
      <c r="I628" s="5">
        <f t="shared" si="73"/>
        <v>0</v>
      </c>
      <c r="J628" s="5">
        <v>62.3</v>
      </c>
      <c r="K628" s="5">
        <f t="shared" si="74"/>
        <v>11837</v>
      </c>
      <c r="L628" s="5">
        <v>0</v>
      </c>
      <c r="M628" s="5">
        <f t="shared" si="75"/>
        <v>0</v>
      </c>
      <c r="N628" s="5"/>
      <c r="O628" s="5">
        <f t="shared" si="76"/>
        <v>0</v>
      </c>
    </row>
    <row r="629" spans="2:15">
      <c r="B629" s="8" t="s">
        <v>293</v>
      </c>
      <c r="C629" s="8">
        <v>280</v>
      </c>
      <c r="D629" s="5"/>
      <c r="E629" s="5">
        <f t="shared" si="72"/>
        <v>0</v>
      </c>
      <c r="F629" s="6">
        <v>116.6</v>
      </c>
      <c r="G629" s="5">
        <f t="shared" si="77"/>
        <v>32648</v>
      </c>
      <c r="H629" s="5">
        <v>0</v>
      </c>
      <c r="I629" s="5">
        <f t="shared" si="73"/>
        <v>0</v>
      </c>
      <c r="J629" s="5">
        <v>116.6</v>
      </c>
      <c r="K629" s="5">
        <f t="shared" si="74"/>
        <v>32648</v>
      </c>
      <c r="L629" s="5">
        <v>0</v>
      </c>
      <c r="M629" s="5">
        <f t="shared" si="75"/>
        <v>0</v>
      </c>
      <c r="N629" s="5"/>
      <c r="O629" s="5">
        <f t="shared" si="76"/>
        <v>0</v>
      </c>
    </row>
    <row r="630" spans="2:15">
      <c r="B630" s="8" t="s">
        <v>288</v>
      </c>
      <c r="C630" s="8">
        <v>378</v>
      </c>
      <c r="D630" s="5"/>
      <c r="E630" s="5">
        <f t="shared" si="72"/>
        <v>0</v>
      </c>
      <c r="F630" s="6">
        <v>94.9</v>
      </c>
      <c r="G630" s="5">
        <f t="shared" si="77"/>
        <v>35872.200000000004</v>
      </c>
      <c r="H630" s="5">
        <v>0</v>
      </c>
      <c r="I630" s="5">
        <f t="shared" si="73"/>
        <v>0</v>
      </c>
      <c r="J630" s="5">
        <v>94.9</v>
      </c>
      <c r="K630" s="5">
        <f t="shared" si="74"/>
        <v>35872.200000000004</v>
      </c>
      <c r="L630" s="5">
        <v>0</v>
      </c>
      <c r="M630" s="5">
        <f t="shared" si="75"/>
        <v>0</v>
      </c>
      <c r="N630" s="5"/>
      <c r="O630" s="5">
        <f t="shared" si="76"/>
        <v>0</v>
      </c>
    </row>
    <row r="631" spans="2:15">
      <c r="B631" s="8" t="s">
        <v>106</v>
      </c>
      <c r="C631" s="8">
        <v>135</v>
      </c>
      <c r="D631" s="5"/>
      <c r="E631" s="5">
        <f t="shared" si="72"/>
        <v>0</v>
      </c>
      <c r="F631" s="6">
        <v>60</v>
      </c>
      <c r="G631" s="5">
        <f t="shared" si="77"/>
        <v>8100</v>
      </c>
      <c r="H631" s="5">
        <v>0</v>
      </c>
      <c r="I631" s="5">
        <f t="shared" si="73"/>
        <v>0</v>
      </c>
      <c r="J631" s="5">
        <v>60</v>
      </c>
      <c r="K631" s="5">
        <f t="shared" si="74"/>
        <v>8100</v>
      </c>
      <c r="L631" s="5">
        <v>0</v>
      </c>
      <c r="M631" s="5">
        <f t="shared" si="75"/>
        <v>0</v>
      </c>
      <c r="N631" s="5"/>
      <c r="O631" s="5">
        <f t="shared" si="76"/>
        <v>0</v>
      </c>
    </row>
    <row r="632" spans="2:15">
      <c r="B632" s="8" t="s">
        <v>334</v>
      </c>
      <c r="C632" s="8">
        <v>50</v>
      </c>
      <c r="D632" s="5"/>
      <c r="E632" s="5">
        <f t="shared" si="72"/>
        <v>0</v>
      </c>
      <c r="F632" s="6">
        <v>225</v>
      </c>
      <c r="G632" s="5">
        <f t="shared" si="77"/>
        <v>11250</v>
      </c>
      <c r="H632" s="5">
        <v>0</v>
      </c>
      <c r="I632" s="5">
        <f t="shared" si="73"/>
        <v>0</v>
      </c>
      <c r="J632" s="5">
        <v>225</v>
      </c>
      <c r="K632" s="5">
        <f t="shared" si="74"/>
        <v>11250</v>
      </c>
      <c r="L632" s="5">
        <v>0</v>
      </c>
      <c r="M632" s="5">
        <f t="shared" si="75"/>
        <v>0</v>
      </c>
      <c r="N632" s="5"/>
      <c r="O632" s="5">
        <f t="shared" si="76"/>
        <v>0</v>
      </c>
    </row>
    <row r="633" spans="2:15">
      <c r="B633" s="8" t="s">
        <v>335</v>
      </c>
      <c r="C633" s="8">
        <v>45</v>
      </c>
      <c r="D633" s="5"/>
      <c r="E633" s="5">
        <f t="shared" si="72"/>
        <v>0</v>
      </c>
      <c r="F633" s="6">
        <v>224</v>
      </c>
      <c r="G633" s="5">
        <f t="shared" si="77"/>
        <v>10080</v>
      </c>
      <c r="H633" s="5">
        <v>0</v>
      </c>
      <c r="I633" s="5">
        <f t="shared" si="73"/>
        <v>0</v>
      </c>
      <c r="J633" s="5">
        <v>224</v>
      </c>
      <c r="K633" s="5">
        <f t="shared" si="74"/>
        <v>10080</v>
      </c>
      <c r="L633" s="5">
        <v>0</v>
      </c>
      <c r="M633" s="5">
        <f t="shared" si="75"/>
        <v>0</v>
      </c>
      <c r="N633" s="5"/>
      <c r="O633" s="5">
        <f t="shared" si="76"/>
        <v>0</v>
      </c>
    </row>
    <row r="634" spans="2:15">
      <c r="B634" s="8" t="s">
        <v>336</v>
      </c>
      <c r="C634" s="8">
        <v>45</v>
      </c>
      <c r="D634" s="5"/>
      <c r="E634" s="5">
        <f t="shared" si="72"/>
        <v>0</v>
      </c>
      <c r="F634" s="6">
        <v>224</v>
      </c>
      <c r="G634" s="5">
        <f t="shared" si="77"/>
        <v>10080</v>
      </c>
      <c r="H634" s="5">
        <v>0</v>
      </c>
      <c r="I634" s="5">
        <f t="shared" si="73"/>
        <v>0</v>
      </c>
      <c r="J634" s="5">
        <v>224</v>
      </c>
      <c r="K634" s="5">
        <f t="shared" si="74"/>
        <v>10080</v>
      </c>
      <c r="L634" s="5">
        <v>0</v>
      </c>
      <c r="M634" s="5">
        <f t="shared" si="75"/>
        <v>0</v>
      </c>
      <c r="N634" s="5"/>
      <c r="O634" s="5">
        <f t="shared" si="76"/>
        <v>0</v>
      </c>
    </row>
    <row r="635" spans="2:15">
      <c r="B635" s="8" t="s">
        <v>337</v>
      </c>
      <c r="C635" s="8">
        <v>86</v>
      </c>
      <c r="D635" s="5"/>
      <c r="E635" s="5">
        <f t="shared" si="72"/>
        <v>0</v>
      </c>
      <c r="F635" s="6">
        <v>220</v>
      </c>
      <c r="G635" s="5">
        <f t="shared" si="77"/>
        <v>18920</v>
      </c>
      <c r="H635" s="5">
        <v>0</v>
      </c>
      <c r="I635" s="5">
        <f t="shared" si="73"/>
        <v>0</v>
      </c>
      <c r="J635" s="5">
        <v>220</v>
      </c>
      <c r="K635" s="5">
        <f t="shared" si="74"/>
        <v>18920</v>
      </c>
      <c r="L635" s="5">
        <v>0</v>
      </c>
      <c r="M635" s="5">
        <f t="shared" si="75"/>
        <v>0</v>
      </c>
      <c r="N635" s="5"/>
      <c r="O635" s="5">
        <f t="shared" si="76"/>
        <v>0</v>
      </c>
    </row>
    <row r="636" spans="2:15">
      <c r="B636" s="8" t="s">
        <v>118</v>
      </c>
      <c r="C636" s="8">
        <v>90</v>
      </c>
      <c r="D636" s="5"/>
      <c r="E636" s="5">
        <f t="shared" si="72"/>
        <v>0</v>
      </c>
      <c r="F636" s="6">
        <v>220</v>
      </c>
      <c r="G636" s="5">
        <f t="shared" si="77"/>
        <v>19800</v>
      </c>
      <c r="H636" s="5">
        <v>0</v>
      </c>
      <c r="I636" s="5">
        <f t="shared" si="73"/>
        <v>0</v>
      </c>
      <c r="J636" s="5">
        <v>220</v>
      </c>
      <c r="K636" s="5">
        <f t="shared" si="74"/>
        <v>19800</v>
      </c>
      <c r="L636" s="5">
        <v>0</v>
      </c>
      <c r="M636" s="5">
        <f t="shared" si="75"/>
        <v>0</v>
      </c>
      <c r="N636" s="5"/>
      <c r="O636" s="5">
        <f t="shared" si="76"/>
        <v>0</v>
      </c>
    </row>
    <row r="637" spans="2:15">
      <c r="B637" s="8" t="s">
        <v>338</v>
      </c>
      <c r="C637" s="8">
        <v>29</v>
      </c>
      <c r="D637" s="5"/>
      <c r="E637" s="5">
        <f t="shared" si="72"/>
        <v>0</v>
      </c>
      <c r="F637" s="6">
        <v>220</v>
      </c>
      <c r="G637" s="5">
        <f t="shared" si="77"/>
        <v>6380</v>
      </c>
      <c r="H637" s="5">
        <v>0</v>
      </c>
      <c r="I637" s="5">
        <f t="shared" si="73"/>
        <v>0</v>
      </c>
      <c r="J637" s="5">
        <v>220</v>
      </c>
      <c r="K637" s="5">
        <f t="shared" si="74"/>
        <v>6380</v>
      </c>
      <c r="L637" s="5">
        <v>0</v>
      </c>
      <c r="M637" s="5">
        <f t="shared" si="75"/>
        <v>0</v>
      </c>
      <c r="N637" s="5"/>
      <c r="O637" s="5">
        <f t="shared" si="76"/>
        <v>0</v>
      </c>
    </row>
    <row r="638" spans="2:15">
      <c r="B638" s="8" t="s">
        <v>339</v>
      </c>
      <c r="C638" s="8">
        <v>29</v>
      </c>
      <c r="D638" s="5"/>
      <c r="E638" s="5">
        <f t="shared" si="72"/>
        <v>0</v>
      </c>
      <c r="F638" s="6">
        <v>220</v>
      </c>
      <c r="G638" s="5">
        <f t="shared" si="77"/>
        <v>6380</v>
      </c>
      <c r="H638" s="5">
        <v>0</v>
      </c>
      <c r="I638" s="5">
        <f t="shared" si="73"/>
        <v>0</v>
      </c>
      <c r="J638" s="5">
        <v>220</v>
      </c>
      <c r="K638" s="5">
        <f t="shared" si="74"/>
        <v>6380</v>
      </c>
      <c r="L638" s="5">
        <v>0</v>
      </c>
      <c r="M638" s="5">
        <f t="shared" si="75"/>
        <v>0</v>
      </c>
      <c r="N638" s="5"/>
      <c r="O638" s="5">
        <f t="shared" si="76"/>
        <v>0</v>
      </c>
    </row>
    <row r="639" spans="2:15">
      <c r="B639" s="8" t="s">
        <v>62</v>
      </c>
      <c r="C639" s="8">
        <v>230</v>
      </c>
      <c r="D639" s="5"/>
      <c r="E639" s="5">
        <f t="shared" si="72"/>
        <v>0</v>
      </c>
      <c r="F639" s="6">
        <v>43.1</v>
      </c>
      <c r="G639" s="5">
        <f t="shared" si="77"/>
        <v>9913</v>
      </c>
      <c r="H639" s="5">
        <v>0</v>
      </c>
      <c r="I639" s="5">
        <f t="shared" si="73"/>
        <v>0</v>
      </c>
      <c r="J639" s="5">
        <v>43.1</v>
      </c>
      <c r="K639" s="5">
        <f t="shared" si="74"/>
        <v>9913</v>
      </c>
      <c r="L639" s="5">
        <v>0</v>
      </c>
      <c r="M639" s="5">
        <f t="shared" si="75"/>
        <v>0</v>
      </c>
      <c r="N639" s="5"/>
      <c r="O639" s="5">
        <f t="shared" si="76"/>
        <v>0</v>
      </c>
    </row>
    <row r="640" spans="2:15">
      <c r="B640" s="8" t="s">
        <v>322</v>
      </c>
      <c r="C640" s="8">
        <v>220</v>
      </c>
      <c r="D640" s="5"/>
      <c r="E640" s="5">
        <f t="shared" si="72"/>
        <v>0</v>
      </c>
      <c r="F640" s="6">
        <v>25.7</v>
      </c>
      <c r="G640" s="5">
        <f t="shared" si="77"/>
        <v>5654</v>
      </c>
      <c r="H640" s="5">
        <v>0</v>
      </c>
      <c r="I640" s="5">
        <f t="shared" si="73"/>
        <v>0</v>
      </c>
      <c r="J640" s="5">
        <v>25.7</v>
      </c>
      <c r="K640" s="5">
        <f t="shared" si="74"/>
        <v>5654</v>
      </c>
      <c r="L640" s="5">
        <v>0</v>
      </c>
      <c r="M640" s="5">
        <f t="shared" si="75"/>
        <v>0</v>
      </c>
      <c r="N640" s="5"/>
      <c r="O640" s="5">
        <f t="shared" si="76"/>
        <v>0</v>
      </c>
    </row>
    <row r="641" spans="2:15">
      <c r="B641" s="8" t="s">
        <v>61</v>
      </c>
      <c r="C641" s="8">
        <v>185</v>
      </c>
      <c r="D641" s="5"/>
      <c r="E641" s="5">
        <f t="shared" si="72"/>
        <v>0</v>
      </c>
      <c r="F641" s="6">
        <v>57.6</v>
      </c>
      <c r="G641" s="5">
        <f t="shared" si="77"/>
        <v>10656</v>
      </c>
      <c r="H641" s="5">
        <v>0</v>
      </c>
      <c r="I641" s="5">
        <f t="shared" si="73"/>
        <v>0</v>
      </c>
      <c r="J641" s="5">
        <v>57.6</v>
      </c>
      <c r="K641" s="5">
        <f t="shared" si="74"/>
        <v>10656</v>
      </c>
      <c r="L641" s="5">
        <v>0</v>
      </c>
      <c r="M641" s="5">
        <f t="shared" si="75"/>
        <v>0</v>
      </c>
      <c r="N641" s="5"/>
      <c r="O641" s="5">
        <f t="shared" si="76"/>
        <v>0</v>
      </c>
    </row>
    <row r="642" spans="2:15">
      <c r="B642" s="8" t="s">
        <v>299</v>
      </c>
      <c r="C642" s="8">
        <v>240</v>
      </c>
      <c r="D642" s="5"/>
      <c r="E642" s="5">
        <f t="shared" si="72"/>
        <v>0</v>
      </c>
      <c r="F642" s="6">
        <v>24.6</v>
      </c>
      <c r="G642" s="5">
        <f t="shared" si="77"/>
        <v>5904</v>
      </c>
      <c r="H642" s="5">
        <v>0</v>
      </c>
      <c r="I642" s="5">
        <f t="shared" si="73"/>
        <v>0</v>
      </c>
      <c r="J642" s="5">
        <v>24.6</v>
      </c>
      <c r="K642" s="5">
        <f t="shared" si="74"/>
        <v>5904</v>
      </c>
      <c r="L642" s="5">
        <v>0</v>
      </c>
      <c r="M642" s="5">
        <f t="shared" si="75"/>
        <v>0</v>
      </c>
      <c r="N642" s="5"/>
      <c r="O642" s="5">
        <f t="shared" si="76"/>
        <v>0</v>
      </c>
    </row>
    <row r="643" spans="2:15">
      <c r="B643" s="8" t="s">
        <v>307</v>
      </c>
      <c r="C643" s="8">
        <v>340</v>
      </c>
      <c r="D643" s="5"/>
      <c r="E643" s="5">
        <f t="shared" si="72"/>
        <v>0</v>
      </c>
      <c r="F643" s="4">
        <v>66</v>
      </c>
      <c r="G643" s="5">
        <f t="shared" si="77"/>
        <v>22440</v>
      </c>
      <c r="H643" s="5">
        <v>8.7200000000000006</v>
      </c>
      <c r="I643" s="5">
        <f t="shared" si="73"/>
        <v>2964.8</v>
      </c>
      <c r="J643" s="5">
        <v>36.28</v>
      </c>
      <c r="K643" s="5">
        <f t="shared" si="74"/>
        <v>12335.2</v>
      </c>
      <c r="L643" s="5">
        <v>21</v>
      </c>
      <c r="M643" s="5">
        <f t="shared" si="75"/>
        <v>7140</v>
      </c>
      <c r="N643" s="5"/>
      <c r="O643" s="5">
        <f t="shared" si="76"/>
        <v>0</v>
      </c>
    </row>
    <row r="644" spans="2:15">
      <c r="B644" s="8" t="s">
        <v>135</v>
      </c>
      <c r="C644" s="8">
        <v>310</v>
      </c>
      <c r="D644" s="5"/>
      <c r="E644" s="5">
        <f t="shared" si="72"/>
        <v>0</v>
      </c>
      <c r="F644" s="104">
        <v>122.5</v>
      </c>
      <c r="G644" s="5">
        <f t="shared" si="77"/>
        <v>37975</v>
      </c>
      <c r="H644" s="5">
        <v>14.45</v>
      </c>
      <c r="I644" s="5">
        <f t="shared" si="73"/>
        <v>4479.5</v>
      </c>
      <c r="J644" s="5">
        <v>65.5</v>
      </c>
      <c r="K644" s="5">
        <f t="shared" si="74"/>
        <v>20305</v>
      </c>
      <c r="L644" s="5">
        <v>42.55</v>
      </c>
      <c r="M644" s="5">
        <f t="shared" si="75"/>
        <v>13190.5</v>
      </c>
      <c r="N644" s="5"/>
      <c r="O644" s="5">
        <f t="shared" si="76"/>
        <v>0</v>
      </c>
    </row>
    <row r="645" spans="2:15">
      <c r="B645" s="8" t="s">
        <v>65</v>
      </c>
      <c r="C645" s="8">
        <v>320</v>
      </c>
      <c r="D645" s="5"/>
      <c r="E645" s="5">
        <f t="shared" si="72"/>
        <v>0</v>
      </c>
      <c r="F645" s="104">
        <v>42.5</v>
      </c>
      <c r="G645" s="5">
        <f t="shared" si="77"/>
        <v>13600</v>
      </c>
      <c r="H645" s="5">
        <v>6.2</v>
      </c>
      <c r="I645" s="5">
        <f t="shared" si="73"/>
        <v>1984</v>
      </c>
      <c r="J645" s="5">
        <v>21.5</v>
      </c>
      <c r="K645" s="5">
        <f t="shared" si="74"/>
        <v>6880</v>
      </c>
      <c r="L645" s="5">
        <v>14.8</v>
      </c>
      <c r="M645" s="5">
        <f t="shared" si="75"/>
        <v>4736</v>
      </c>
      <c r="N645" s="5"/>
      <c r="O645" s="5">
        <f t="shared" si="76"/>
        <v>0</v>
      </c>
    </row>
    <row r="646" spans="2:15">
      <c r="B646" s="8" t="s">
        <v>31</v>
      </c>
      <c r="C646" s="8">
        <v>79</v>
      </c>
      <c r="D646" s="5"/>
      <c r="E646" s="5">
        <f t="shared" ref="E646:E709" si="78">D646*C646</f>
        <v>0</v>
      </c>
      <c r="F646" s="104">
        <v>36</v>
      </c>
      <c r="G646" s="5">
        <f t="shared" si="77"/>
        <v>2844</v>
      </c>
      <c r="H646" s="5">
        <v>9</v>
      </c>
      <c r="I646" s="5">
        <f t="shared" ref="I646:I709" si="79">H646*C646</f>
        <v>711</v>
      </c>
      <c r="J646" s="5">
        <v>15</v>
      </c>
      <c r="K646" s="5">
        <f t="shared" ref="K646:K709" si="80">J646*C646</f>
        <v>1185</v>
      </c>
      <c r="L646" s="5">
        <v>12</v>
      </c>
      <c r="M646" s="5">
        <f t="shared" ref="M646:M709" si="81">L646*C646</f>
        <v>948</v>
      </c>
      <c r="N646" s="5"/>
      <c r="O646" s="5">
        <f t="shared" ref="O646:O709" si="82">N646*C646</f>
        <v>0</v>
      </c>
    </row>
    <row r="647" spans="2:15">
      <c r="B647" s="8" t="s">
        <v>272</v>
      </c>
      <c r="C647" s="8">
        <v>539</v>
      </c>
      <c r="D647" s="5"/>
      <c r="E647" s="5">
        <f t="shared" si="78"/>
        <v>0</v>
      </c>
      <c r="F647" s="6">
        <v>4.3460000000000001</v>
      </c>
      <c r="G647" s="5">
        <f t="shared" si="77"/>
        <v>2342.4940000000001</v>
      </c>
      <c r="H647" s="5">
        <v>0</v>
      </c>
      <c r="I647" s="5">
        <f t="shared" si="79"/>
        <v>0</v>
      </c>
      <c r="J647" s="5">
        <v>4.28</v>
      </c>
      <c r="K647" s="5">
        <f t="shared" si="80"/>
        <v>2306.92</v>
      </c>
      <c r="L647" s="5">
        <v>6.6000000000000003E-2</v>
      </c>
      <c r="M647" s="5">
        <f t="shared" si="81"/>
        <v>35.574000000000005</v>
      </c>
      <c r="N647" s="5"/>
      <c r="O647" s="5">
        <f t="shared" si="82"/>
        <v>0</v>
      </c>
    </row>
    <row r="648" spans="2:15">
      <c r="B648" s="8" t="s">
        <v>340</v>
      </c>
      <c r="C648" s="8">
        <v>112.24</v>
      </c>
      <c r="D648" s="5"/>
      <c r="E648" s="5">
        <f t="shared" si="78"/>
        <v>0</v>
      </c>
      <c r="F648" s="6">
        <v>24</v>
      </c>
      <c r="G648" s="5">
        <f t="shared" si="77"/>
        <v>2693.7599999999998</v>
      </c>
      <c r="H648" s="5">
        <v>0</v>
      </c>
      <c r="I648" s="5">
        <f t="shared" si="79"/>
        <v>0</v>
      </c>
      <c r="J648" s="5">
        <v>24</v>
      </c>
      <c r="K648" s="5">
        <f t="shared" si="80"/>
        <v>2693.7599999999998</v>
      </c>
      <c r="L648" s="5">
        <v>0</v>
      </c>
      <c r="M648" s="5">
        <f t="shared" si="81"/>
        <v>0</v>
      </c>
      <c r="N648" s="5"/>
      <c r="O648" s="5">
        <f t="shared" si="82"/>
        <v>0</v>
      </c>
    </row>
    <row r="649" spans="2:15">
      <c r="B649" s="8" t="s">
        <v>177</v>
      </c>
      <c r="C649" s="8">
        <v>87.55</v>
      </c>
      <c r="D649" s="5"/>
      <c r="E649" s="5">
        <f t="shared" si="78"/>
        <v>0</v>
      </c>
      <c r="F649" s="6">
        <v>6</v>
      </c>
      <c r="G649" s="5">
        <f t="shared" si="77"/>
        <v>525.29999999999995</v>
      </c>
      <c r="H649" s="5">
        <v>0</v>
      </c>
      <c r="I649" s="5">
        <f t="shared" si="79"/>
        <v>0</v>
      </c>
      <c r="J649" s="5">
        <v>0</v>
      </c>
      <c r="K649" s="5">
        <f t="shared" si="80"/>
        <v>0</v>
      </c>
      <c r="L649" s="5">
        <v>6</v>
      </c>
      <c r="M649" s="5">
        <f t="shared" si="81"/>
        <v>525.29999999999995</v>
      </c>
      <c r="N649" s="5"/>
      <c r="O649" s="5">
        <f t="shared" si="82"/>
        <v>0</v>
      </c>
    </row>
    <row r="650" spans="2:15">
      <c r="B650" s="8" t="s">
        <v>272</v>
      </c>
      <c r="C650" s="8">
        <v>502.13</v>
      </c>
      <c r="D650" s="5"/>
      <c r="E650" s="5">
        <f t="shared" si="78"/>
        <v>0</v>
      </c>
      <c r="F650" s="6">
        <v>10.025</v>
      </c>
      <c r="G650" s="5">
        <f t="shared" si="77"/>
        <v>5033.8532500000001</v>
      </c>
      <c r="H650" s="5">
        <v>0</v>
      </c>
      <c r="I650" s="5">
        <f t="shared" si="79"/>
        <v>0</v>
      </c>
      <c r="J650" s="5">
        <v>6.42</v>
      </c>
      <c r="K650" s="5">
        <f t="shared" si="80"/>
        <v>3223.6745999999998</v>
      </c>
      <c r="L650" s="5">
        <v>3.605</v>
      </c>
      <c r="M650" s="5">
        <f t="shared" si="81"/>
        <v>1810.1786500000001</v>
      </c>
      <c r="N650" s="5"/>
      <c r="O650" s="5">
        <f t="shared" si="82"/>
        <v>0</v>
      </c>
    </row>
    <row r="651" spans="2:15">
      <c r="B651" s="8" t="s">
        <v>44</v>
      </c>
      <c r="C651" s="8">
        <v>104.1</v>
      </c>
      <c r="D651" s="5"/>
      <c r="E651" s="5">
        <f t="shared" si="78"/>
        <v>0</v>
      </c>
      <c r="F651" s="6">
        <v>21</v>
      </c>
      <c r="G651" s="5">
        <f t="shared" si="77"/>
        <v>2186.1</v>
      </c>
      <c r="H651" s="5">
        <v>0</v>
      </c>
      <c r="I651" s="5">
        <f t="shared" si="79"/>
        <v>0</v>
      </c>
      <c r="J651" s="5">
        <v>21</v>
      </c>
      <c r="K651" s="5">
        <f t="shared" si="80"/>
        <v>2186.1</v>
      </c>
      <c r="L651" s="5">
        <v>0</v>
      </c>
      <c r="M651" s="5">
        <f t="shared" si="81"/>
        <v>0</v>
      </c>
      <c r="N651" s="5"/>
      <c r="O651" s="5">
        <f t="shared" si="82"/>
        <v>0</v>
      </c>
    </row>
    <row r="652" spans="2:15">
      <c r="B652" s="8" t="s">
        <v>341</v>
      </c>
      <c r="C652" s="8">
        <v>17.21</v>
      </c>
      <c r="D652" s="5"/>
      <c r="E652" s="5">
        <f t="shared" si="78"/>
        <v>0</v>
      </c>
      <c r="F652" s="6">
        <v>120</v>
      </c>
      <c r="G652" s="5">
        <f t="shared" si="77"/>
        <v>2065.2000000000003</v>
      </c>
      <c r="H652" s="5">
        <v>0</v>
      </c>
      <c r="I652" s="5">
        <f t="shared" si="79"/>
        <v>0</v>
      </c>
      <c r="J652" s="5">
        <v>120</v>
      </c>
      <c r="K652" s="5">
        <f t="shared" si="80"/>
        <v>2065.2000000000003</v>
      </c>
      <c r="L652" s="5">
        <v>0</v>
      </c>
      <c r="M652" s="5">
        <f t="shared" si="81"/>
        <v>0</v>
      </c>
      <c r="N652" s="5"/>
      <c r="O652" s="5">
        <f t="shared" si="82"/>
        <v>0</v>
      </c>
    </row>
    <row r="653" spans="2:15">
      <c r="B653" s="8" t="s">
        <v>342</v>
      </c>
      <c r="C653" s="8">
        <v>17.21</v>
      </c>
      <c r="D653" s="5"/>
      <c r="E653" s="5">
        <f t="shared" si="78"/>
        <v>0</v>
      </c>
      <c r="F653" s="6">
        <v>96</v>
      </c>
      <c r="G653" s="5">
        <f t="shared" si="77"/>
        <v>1652.16</v>
      </c>
      <c r="H653" s="5">
        <v>0</v>
      </c>
      <c r="I653" s="5">
        <f t="shared" si="79"/>
        <v>0</v>
      </c>
      <c r="J653" s="5">
        <v>96</v>
      </c>
      <c r="K653" s="5">
        <f t="shared" si="80"/>
        <v>1652.16</v>
      </c>
      <c r="L653" s="5">
        <v>0</v>
      </c>
      <c r="M653" s="5">
        <f t="shared" si="81"/>
        <v>0</v>
      </c>
      <c r="N653" s="5"/>
      <c r="O653" s="5">
        <f t="shared" si="82"/>
        <v>0</v>
      </c>
    </row>
    <row r="654" spans="2:15">
      <c r="B654" s="8" t="s">
        <v>106</v>
      </c>
      <c r="C654" s="8">
        <v>135</v>
      </c>
      <c r="D654" s="5"/>
      <c r="E654" s="5">
        <f t="shared" si="78"/>
        <v>0</v>
      </c>
      <c r="F654" s="6">
        <v>40</v>
      </c>
      <c r="G654" s="5">
        <f t="shared" si="77"/>
        <v>5400</v>
      </c>
      <c r="H654" s="5">
        <v>0</v>
      </c>
      <c r="I654" s="5">
        <f t="shared" si="79"/>
        <v>0</v>
      </c>
      <c r="J654" s="5">
        <v>40</v>
      </c>
      <c r="K654" s="5">
        <f t="shared" si="80"/>
        <v>5400</v>
      </c>
      <c r="L654" s="5">
        <v>0</v>
      </c>
      <c r="M654" s="5">
        <f t="shared" si="81"/>
        <v>0</v>
      </c>
      <c r="N654" s="5"/>
      <c r="O654" s="5">
        <f t="shared" si="82"/>
        <v>0</v>
      </c>
    </row>
    <row r="655" spans="2:15">
      <c r="B655" s="8" t="s">
        <v>61</v>
      </c>
      <c r="C655" s="8">
        <v>182</v>
      </c>
      <c r="D655" s="5"/>
      <c r="E655" s="5">
        <f t="shared" si="78"/>
        <v>0</v>
      </c>
      <c r="F655" s="6">
        <v>63</v>
      </c>
      <c r="G655" s="5">
        <f t="shared" si="77"/>
        <v>11466</v>
      </c>
      <c r="H655" s="5">
        <v>0</v>
      </c>
      <c r="I655" s="5">
        <f t="shared" si="79"/>
        <v>0</v>
      </c>
      <c r="J655" s="5">
        <v>63</v>
      </c>
      <c r="K655" s="5">
        <f t="shared" si="80"/>
        <v>11466</v>
      </c>
      <c r="L655" s="5">
        <v>0</v>
      </c>
      <c r="M655" s="5">
        <f t="shared" si="81"/>
        <v>0</v>
      </c>
      <c r="N655" s="5"/>
      <c r="O655" s="5">
        <f t="shared" si="82"/>
        <v>0</v>
      </c>
    </row>
    <row r="656" spans="2:15">
      <c r="B656" s="8" t="s">
        <v>213</v>
      </c>
      <c r="C656" s="8">
        <v>252</v>
      </c>
      <c r="D656" s="5"/>
      <c r="E656" s="5">
        <f t="shared" si="78"/>
        <v>0</v>
      </c>
      <c r="F656" s="6">
        <v>49.4</v>
      </c>
      <c r="G656" s="5">
        <f t="shared" si="77"/>
        <v>12448.8</v>
      </c>
      <c r="H656" s="5">
        <v>0</v>
      </c>
      <c r="I656" s="5">
        <f t="shared" si="79"/>
        <v>0</v>
      </c>
      <c r="J656" s="5">
        <v>49.4</v>
      </c>
      <c r="K656" s="5">
        <f t="shared" si="80"/>
        <v>12448.8</v>
      </c>
      <c r="L656" s="5">
        <v>0</v>
      </c>
      <c r="M656" s="5">
        <f t="shared" si="81"/>
        <v>0</v>
      </c>
      <c r="N656" s="5"/>
      <c r="O656" s="5">
        <f t="shared" si="82"/>
        <v>0</v>
      </c>
    </row>
    <row r="657" spans="2:15">
      <c r="B657" s="8" t="s">
        <v>97</v>
      </c>
      <c r="C657" s="8">
        <v>154</v>
      </c>
      <c r="D657" s="5"/>
      <c r="E657" s="5">
        <f t="shared" si="78"/>
        <v>0</v>
      </c>
      <c r="F657" s="6">
        <v>40.4</v>
      </c>
      <c r="G657" s="5">
        <f t="shared" si="77"/>
        <v>6221.5999999999995</v>
      </c>
      <c r="H657" s="5">
        <v>0</v>
      </c>
      <c r="I657" s="5">
        <f t="shared" si="79"/>
        <v>0</v>
      </c>
      <c r="J657" s="5">
        <v>40.4</v>
      </c>
      <c r="K657" s="5">
        <f t="shared" si="80"/>
        <v>6221.5999999999995</v>
      </c>
      <c r="L657" s="5">
        <v>0</v>
      </c>
      <c r="M657" s="5">
        <f t="shared" si="81"/>
        <v>0</v>
      </c>
      <c r="N657" s="5"/>
      <c r="O657" s="5">
        <f t="shared" si="82"/>
        <v>0</v>
      </c>
    </row>
    <row r="658" spans="2:15">
      <c r="B658" s="8" t="s">
        <v>188</v>
      </c>
      <c r="C658" s="8">
        <v>210</v>
      </c>
      <c r="D658" s="5"/>
      <c r="E658" s="5">
        <f t="shared" si="78"/>
        <v>0</v>
      </c>
      <c r="F658" s="6">
        <v>1.4</v>
      </c>
      <c r="G658" s="5">
        <f t="shared" si="77"/>
        <v>294</v>
      </c>
      <c r="H658" s="5">
        <v>0</v>
      </c>
      <c r="I658" s="5">
        <f t="shared" si="79"/>
        <v>0</v>
      </c>
      <c r="J658" s="5">
        <v>0.9</v>
      </c>
      <c r="K658" s="5">
        <f t="shared" si="80"/>
        <v>189</v>
      </c>
      <c r="L658" s="5">
        <v>0.5</v>
      </c>
      <c r="M658" s="5">
        <f t="shared" si="81"/>
        <v>105</v>
      </c>
      <c r="N658" s="5"/>
      <c r="O658" s="5">
        <f t="shared" si="82"/>
        <v>0</v>
      </c>
    </row>
    <row r="659" spans="2:15">
      <c r="B659" s="8" t="s">
        <v>113</v>
      </c>
      <c r="C659" s="8">
        <v>196</v>
      </c>
      <c r="D659" s="5"/>
      <c r="E659" s="5">
        <f t="shared" si="78"/>
        <v>0</v>
      </c>
      <c r="F659" s="6">
        <v>10</v>
      </c>
      <c r="G659" s="5">
        <f t="shared" si="77"/>
        <v>1960</v>
      </c>
      <c r="H659" s="5">
        <v>0</v>
      </c>
      <c r="I659" s="5">
        <f t="shared" si="79"/>
        <v>0</v>
      </c>
      <c r="J659" s="5">
        <v>4.2</v>
      </c>
      <c r="K659" s="5">
        <f t="shared" si="80"/>
        <v>823.2</v>
      </c>
      <c r="L659" s="5">
        <v>5.8</v>
      </c>
      <c r="M659" s="5">
        <f t="shared" si="81"/>
        <v>1136.8</v>
      </c>
      <c r="N659" s="5"/>
      <c r="O659" s="5">
        <f t="shared" si="82"/>
        <v>0</v>
      </c>
    </row>
    <row r="660" spans="2:15">
      <c r="B660" s="8" t="s">
        <v>206</v>
      </c>
      <c r="C660" s="8">
        <v>378</v>
      </c>
      <c r="D660" s="5"/>
      <c r="E660" s="5">
        <f t="shared" si="78"/>
        <v>0</v>
      </c>
      <c r="F660" s="6">
        <v>27.5</v>
      </c>
      <c r="G660" s="5">
        <f t="shared" si="77"/>
        <v>10395</v>
      </c>
      <c r="H660" s="5">
        <v>0</v>
      </c>
      <c r="I660" s="5">
        <f t="shared" si="79"/>
        <v>0</v>
      </c>
      <c r="J660" s="5">
        <v>27.5</v>
      </c>
      <c r="K660" s="5">
        <f t="shared" si="80"/>
        <v>10395</v>
      </c>
      <c r="L660" s="5">
        <v>0</v>
      </c>
      <c r="M660" s="5">
        <f t="shared" si="81"/>
        <v>0</v>
      </c>
      <c r="N660" s="5"/>
      <c r="O660" s="5">
        <f t="shared" si="82"/>
        <v>0</v>
      </c>
    </row>
    <row r="661" spans="2:15">
      <c r="B661" s="8" t="s">
        <v>343</v>
      </c>
      <c r="C661" s="8">
        <v>39</v>
      </c>
      <c r="D661" s="5"/>
      <c r="E661" s="5">
        <f t="shared" si="78"/>
        <v>0</v>
      </c>
      <c r="F661" s="6">
        <v>200</v>
      </c>
      <c r="G661" s="5">
        <f t="shared" si="77"/>
        <v>7800</v>
      </c>
      <c r="H661" s="5">
        <v>0</v>
      </c>
      <c r="I661" s="5">
        <f t="shared" si="79"/>
        <v>0</v>
      </c>
      <c r="J661" s="5">
        <v>200</v>
      </c>
      <c r="K661" s="5">
        <f t="shared" si="80"/>
        <v>7800</v>
      </c>
      <c r="L661" s="5">
        <v>0</v>
      </c>
      <c r="M661" s="5">
        <f t="shared" si="81"/>
        <v>0</v>
      </c>
      <c r="N661" s="5"/>
      <c r="O661" s="5">
        <f t="shared" si="82"/>
        <v>0</v>
      </c>
    </row>
    <row r="662" spans="2:15">
      <c r="B662" s="8" t="s">
        <v>344</v>
      </c>
      <c r="C662" s="8">
        <v>432</v>
      </c>
      <c r="D662" s="5"/>
      <c r="E662" s="5">
        <f t="shared" si="78"/>
        <v>0</v>
      </c>
      <c r="F662" s="6">
        <v>22.5</v>
      </c>
      <c r="G662" s="5">
        <f t="shared" si="77"/>
        <v>9720</v>
      </c>
      <c r="H662" s="5">
        <v>0</v>
      </c>
      <c r="I662" s="5">
        <f t="shared" si="79"/>
        <v>0</v>
      </c>
      <c r="J662" s="5">
        <v>22.5</v>
      </c>
      <c r="K662" s="5">
        <f t="shared" si="80"/>
        <v>9720</v>
      </c>
      <c r="L662" s="5">
        <v>0</v>
      </c>
      <c r="M662" s="5">
        <f t="shared" si="81"/>
        <v>0</v>
      </c>
      <c r="N662" s="5"/>
      <c r="O662" s="5">
        <f t="shared" si="82"/>
        <v>0</v>
      </c>
    </row>
    <row r="663" spans="2:15">
      <c r="B663" s="8" t="s">
        <v>179</v>
      </c>
      <c r="C663" s="8">
        <v>120</v>
      </c>
      <c r="D663" s="5"/>
      <c r="E663" s="5">
        <f t="shared" si="78"/>
        <v>0</v>
      </c>
      <c r="F663" s="6">
        <v>15</v>
      </c>
      <c r="G663" s="5">
        <f t="shared" si="77"/>
        <v>1800</v>
      </c>
      <c r="H663" s="5">
        <v>0</v>
      </c>
      <c r="I663" s="5">
        <f t="shared" si="79"/>
        <v>0</v>
      </c>
      <c r="J663" s="5">
        <v>15</v>
      </c>
      <c r="K663" s="5">
        <f t="shared" si="80"/>
        <v>1800</v>
      </c>
      <c r="L663" s="5">
        <v>0</v>
      </c>
      <c r="M663" s="5">
        <f t="shared" si="81"/>
        <v>0</v>
      </c>
      <c r="N663" s="5"/>
      <c r="O663" s="5">
        <f t="shared" si="82"/>
        <v>0</v>
      </c>
    </row>
    <row r="664" spans="2:15">
      <c r="B664" s="8" t="s">
        <v>345</v>
      </c>
      <c r="C664" s="8">
        <v>20</v>
      </c>
      <c r="D664" s="5"/>
      <c r="E664" s="5">
        <f t="shared" si="78"/>
        <v>0</v>
      </c>
      <c r="F664" s="6">
        <v>104</v>
      </c>
      <c r="G664" s="5">
        <f t="shared" si="77"/>
        <v>2080</v>
      </c>
      <c r="H664" s="5">
        <v>0</v>
      </c>
      <c r="I664" s="5">
        <f t="shared" si="79"/>
        <v>0</v>
      </c>
      <c r="J664" s="5">
        <v>104</v>
      </c>
      <c r="K664" s="5">
        <f t="shared" si="80"/>
        <v>2080</v>
      </c>
      <c r="L664" s="5">
        <v>0</v>
      </c>
      <c r="M664" s="5">
        <f t="shared" si="81"/>
        <v>0</v>
      </c>
      <c r="N664" s="5"/>
      <c r="O664" s="5">
        <f t="shared" si="82"/>
        <v>0</v>
      </c>
    </row>
    <row r="665" spans="2:15">
      <c r="B665" s="8" t="s">
        <v>345</v>
      </c>
      <c r="C665" s="8">
        <v>21</v>
      </c>
      <c r="D665" s="5"/>
      <c r="E665" s="5">
        <f t="shared" si="78"/>
        <v>0</v>
      </c>
      <c r="F665" s="6">
        <v>110</v>
      </c>
      <c r="G665" s="5">
        <f t="shared" si="77"/>
        <v>2310</v>
      </c>
      <c r="H665" s="5">
        <v>0</v>
      </c>
      <c r="I665" s="5">
        <f t="shared" si="79"/>
        <v>0</v>
      </c>
      <c r="J665" s="5">
        <v>110</v>
      </c>
      <c r="K665" s="5">
        <f t="shared" si="80"/>
        <v>2310</v>
      </c>
      <c r="L665" s="5">
        <v>0</v>
      </c>
      <c r="M665" s="5">
        <f t="shared" si="81"/>
        <v>0</v>
      </c>
      <c r="N665" s="5"/>
      <c r="O665" s="5">
        <f t="shared" si="82"/>
        <v>0</v>
      </c>
    </row>
    <row r="666" spans="2:15">
      <c r="B666" s="8" t="s">
        <v>345</v>
      </c>
      <c r="C666" s="8">
        <v>26</v>
      </c>
      <c r="D666" s="5"/>
      <c r="E666" s="5">
        <f t="shared" si="78"/>
        <v>0</v>
      </c>
      <c r="F666" s="6">
        <v>214</v>
      </c>
      <c r="G666" s="5">
        <f t="shared" si="77"/>
        <v>5564</v>
      </c>
      <c r="H666" s="5">
        <v>0</v>
      </c>
      <c r="I666" s="5">
        <f t="shared" si="79"/>
        <v>0</v>
      </c>
      <c r="J666" s="5">
        <v>67</v>
      </c>
      <c r="K666" s="5">
        <f t="shared" si="80"/>
        <v>1742</v>
      </c>
      <c r="L666" s="5">
        <v>147</v>
      </c>
      <c r="M666" s="5">
        <f t="shared" si="81"/>
        <v>3822</v>
      </c>
      <c r="N666" s="5"/>
      <c r="O666" s="5">
        <f t="shared" si="82"/>
        <v>0</v>
      </c>
    </row>
    <row r="667" spans="2:15">
      <c r="B667" s="8" t="s">
        <v>118</v>
      </c>
      <c r="C667" s="8">
        <v>52</v>
      </c>
      <c r="D667" s="5"/>
      <c r="E667" s="5">
        <f t="shared" si="78"/>
        <v>0</v>
      </c>
      <c r="F667" s="6">
        <v>214</v>
      </c>
      <c r="G667" s="5">
        <f t="shared" si="77"/>
        <v>11128</v>
      </c>
      <c r="H667" s="5">
        <v>0</v>
      </c>
      <c r="I667" s="5">
        <f t="shared" si="79"/>
        <v>0</v>
      </c>
      <c r="J667" s="5">
        <v>214</v>
      </c>
      <c r="K667" s="5">
        <f t="shared" si="80"/>
        <v>11128</v>
      </c>
      <c r="L667" s="5">
        <v>0</v>
      </c>
      <c r="M667" s="5">
        <f t="shared" si="81"/>
        <v>0</v>
      </c>
      <c r="N667" s="5"/>
      <c r="O667" s="5">
        <f t="shared" si="82"/>
        <v>0</v>
      </c>
    </row>
    <row r="668" spans="2:15">
      <c r="B668" s="8" t="s">
        <v>54</v>
      </c>
      <c r="C668" s="8">
        <v>23.8</v>
      </c>
      <c r="D668" s="5"/>
      <c r="E668" s="5">
        <f t="shared" si="78"/>
        <v>0</v>
      </c>
      <c r="F668" s="6">
        <v>216</v>
      </c>
      <c r="G668" s="5">
        <f t="shared" si="77"/>
        <v>5140.8</v>
      </c>
      <c r="H668" s="5">
        <v>0</v>
      </c>
      <c r="I668" s="5">
        <f t="shared" si="79"/>
        <v>0</v>
      </c>
      <c r="J668" s="5">
        <v>81</v>
      </c>
      <c r="K668" s="5">
        <f t="shared" si="80"/>
        <v>1927.8</v>
      </c>
      <c r="L668" s="5">
        <v>135</v>
      </c>
      <c r="M668" s="5">
        <f t="shared" si="81"/>
        <v>3213</v>
      </c>
      <c r="N668" s="5"/>
      <c r="O668" s="5">
        <f t="shared" si="82"/>
        <v>0</v>
      </c>
    </row>
    <row r="669" spans="2:15">
      <c r="B669" s="8" t="s">
        <v>339</v>
      </c>
      <c r="C669" s="8">
        <v>24.5</v>
      </c>
      <c r="D669" s="5"/>
      <c r="E669" s="5">
        <f t="shared" si="78"/>
        <v>0</v>
      </c>
      <c r="F669" s="6">
        <v>212</v>
      </c>
      <c r="G669" s="5">
        <f t="shared" si="77"/>
        <v>5194</v>
      </c>
      <c r="H669" s="5">
        <v>0</v>
      </c>
      <c r="I669" s="5">
        <f t="shared" si="79"/>
        <v>0</v>
      </c>
      <c r="J669" s="5">
        <v>212</v>
      </c>
      <c r="K669" s="5">
        <f t="shared" si="80"/>
        <v>5194</v>
      </c>
      <c r="L669" s="5">
        <v>0</v>
      </c>
      <c r="M669" s="5">
        <f t="shared" si="81"/>
        <v>0</v>
      </c>
      <c r="N669" s="5"/>
      <c r="O669" s="5">
        <f t="shared" si="82"/>
        <v>0</v>
      </c>
    </row>
    <row r="670" spans="2:15">
      <c r="B670" s="8" t="s">
        <v>349</v>
      </c>
      <c r="C670" s="8">
        <v>404</v>
      </c>
      <c r="D670" s="5"/>
      <c r="E670" s="5">
        <f t="shared" si="78"/>
        <v>0</v>
      </c>
      <c r="F670" s="6">
        <v>40.4</v>
      </c>
      <c r="G670" s="5">
        <f t="shared" si="77"/>
        <v>16321.599999999999</v>
      </c>
      <c r="H670" s="5">
        <v>4.9000000000000004</v>
      </c>
      <c r="I670" s="5">
        <f t="shared" si="79"/>
        <v>1979.6000000000001</v>
      </c>
      <c r="J670" s="5">
        <v>21.5</v>
      </c>
      <c r="K670" s="5">
        <f t="shared" si="80"/>
        <v>8686</v>
      </c>
      <c r="L670" s="5">
        <v>14</v>
      </c>
      <c r="M670" s="5">
        <f t="shared" si="81"/>
        <v>5656</v>
      </c>
      <c r="N670" s="5"/>
      <c r="O670" s="5">
        <f t="shared" si="82"/>
        <v>0</v>
      </c>
    </row>
    <row r="671" spans="2:15">
      <c r="B671" s="8" t="s">
        <v>350</v>
      </c>
      <c r="C671" s="8">
        <v>253</v>
      </c>
      <c r="D671" s="5"/>
      <c r="E671" s="5">
        <f t="shared" si="78"/>
        <v>0</v>
      </c>
      <c r="F671" s="6">
        <v>52.125</v>
      </c>
      <c r="G671" s="5">
        <f t="shared" si="77"/>
        <v>13187.625</v>
      </c>
      <c r="H671" s="5">
        <v>5.38</v>
      </c>
      <c r="I671" s="5">
        <f t="shared" si="79"/>
        <v>1361.1399999999999</v>
      </c>
      <c r="J671" s="5">
        <v>28.625</v>
      </c>
      <c r="K671" s="5">
        <f t="shared" si="80"/>
        <v>7242.125</v>
      </c>
      <c r="L671" s="5">
        <v>18.12</v>
      </c>
      <c r="M671" s="5">
        <f t="shared" si="81"/>
        <v>4584.3600000000006</v>
      </c>
      <c r="N671" s="5"/>
      <c r="O671" s="5">
        <f t="shared" si="82"/>
        <v>0</v>
      </c>
    </row>
    <row r="672" spans="2:15">
      <c r="B672" s="8" t="s">
        <v>137</v>
      </c>
      <c r="C672" s="8">
        <v>105</v>
      </c>
      <c r="D672" s="5"/>
      <c r="E672" s="5">
        <f t="shared" si="78"/>
        <v>0</v>
      </c>
      <c r="F672" s="6">
        <v>18</v>
      </c>
      <c r="G672" s="5">
        <f t="shared" si="77"/>
        <v>1890</v>
      </c>
      <c r="H672" s="5">
        <v>0</v>
      </c>
      <c r="I672" s="5">
        <f t="shared" si="79"/>
        <v>0</v>
      </c>
      <c r="J672" s="5">
        <v>18</v>
      </c>
      <c r="K672" s="5">
        <f t="shared" si="80"/>
        <v>1890</v>
      </c>
      <c r="L672" s="5">
        <v>0</v>
      </c>
      <c r="M672" s="5">
        <f t="shared" si="81"/>
        <v>0</v>
      </c>
      <c r="N672" s="5"/>
      <c r="O672" s="5">
        <f t="shared" si="82"/>
        <v>0</v>
      </c>
    </row>
    <row r="673" spans="2:15">
      <c r="B673" s="8" t="s">
        <v>136</v>
      </c>
      <c r="C673" s="8">
        <v>120</v>
      </c>
      <c r="D673" s="5"/>
      <c r="E673" s="5">
        <f t="shared" si="78"/>
        <v>0</v>
      </c>
      <c r="F673" s="6">
        <v>45</v>
      </c>
      <c r="G673" s="5">
        <f t="shared" si="77"/>
        <v>5400</v>
      </c>
      <c r="H673" s="5">
        <v>0</v>
      </c>
      <c r="I673" s="5">
        <f t="shared" si="79"/>
        <v>0</v>
      </c>
      <c r="J673" s="5">
        <v>45</v>
      </c>
      <c r="K673" s="5">
        <f t="shared" si="80"/>
        <v>5400</v>
      </c>
      <c r="L673" s="5">
        <v>0</v>
      </c>
      <c r="M673" s="5">
        <f t="shared" si="81"/>
        <v>0</v>
      </c>
      <c r="N673" s="5"/>
      <c r="O673" s="5">
        <f t="shared" si="82"/>
        <v>0</v>
      </c>
    </row>
    <row r="674" spans="2:15">
      <c r="B674" s="8" t="s">
        <v>145</v>
      </c>
      <c r="C674" s="8">
        <v>618</v>
      </c>
      <c r="D674" s="5"/>
      <c r="E674" s="5">
        <f t="shared" si="78"/>
        <v>0</v>
      </c>
      <c r="F674" s="6">
        <v>15</v>
      </c>
      <c r="G674" s="5">
        <f t="shared" si="77"/>
        <v>9270</v>
      </c>
      <c r="H674" s="5">
        <v>0</v>
      </c>
      <c r="I674" s="5">
        <f t="shared" si="79"/>
        <v>0</v>
      </c>
      <c r="J674" s="5">
        <v>10.33</v>
      </c>
      <c r="K674" s="5">
        <f t="shared" si="80"/>
        <v>6383.94</v>
      </c>
      <c r="L674" s="5">
        <v>4.67</v>
      </c>
      <c r="M674" s="5">
        <f t="shared" si="81"/>
        <v>2886.06</v>
      </c>
      <c r="N674" s="5"/>
      <c r="O674" s="5">
        <f t="shared" si="82"/>
        <v>0</v>
      </c>
    </row>
    <row r="675" spans="2:15">
      <c r="B675" s="8" t="s">
        <v>37</v>
      </c>
      <c r="C675" s="8">
        <v>80</v>
      </c>
      <c r="D675" s="5"/>
      <c r="E675" s="5">
        <f t="shared" si="78"/>
        <v>0</v>
      </c>
      <c r="F675" s="6">
        <v>20.399999999999999</v>
      </c>
      <c r="G675" s="5">
        <f t="shared" si="77"/>
        <v>1632</v>
      </c>
      <c r="H675" s="5">
        <v>0.5</v>
      </c>
      <c r="I675" s="5">
        <f t="shared" si="79"/>
        <v>40</v>
      </c>
      <c r="J675" s="5">
        <v>13.37</v>
      </c>
      <c r="K675" s="5">
        <f t="shared" si="80"/>
        <v>1069.5999999999999</v>
      </c>
      <c r="L675" s="5">
        <v>6.53</v>
      </c>
      <c r="M675" s="5">
        <f t="shared" si="81"/>
        <v>522.4</v>
      </c>
      <c r="N675" s="5"/>
      <c r="O675" s="5">
        <f t="shared" si="82"/>
        <v>0</v>
      </c>
    </row>
    <row r="676" spans="2:15">
      <c r="B676" s="8" t="s">
        <v>58</v>
      </c>
      <c r="C676" s="8">
        <v>27</v>
      </c>
      <c r="D676" s="5"/>
      <c r="E676" s="5">
        <f t="shared" si="78"/>
        <v>0</v>
      </c>
      <c r="F676" s="6">
        <v>31</v>
      </c>
      <c r="G676" s="5">
        <f t="shared" si="77"/>
        <v>837</v>
      </c>
      <c r="H676" s="5">
        <v>0.6</v>
      </c>
      <c r="I676" s="5">
        <f t="shared" si="79"/>
        <v>16.2</v>
      </c>
      <c r="J676" s="5">
        <v>18.82</v>
      </c>
      <c r="K676" s="5">
        <f t="shared" si="80"/>
        <v>508.14</v>
      </c>
      <c r="L676" s="5">
        <v>11.58</v>
      </c>
      <c r="M676" s="5">
        <f t="shared" si="81"/>
        <v>312.66000000000003</v>
      </c>
      <c r="N676" s="5"/>
      <c r="O676" s="5">
        <f t="shared" si="82"/>
        <v>0</v>
      </c>
    </row>
    <row r="677" spans="2:15">
      <c r="B677" s="8" t="s">
        <v>57</v>
      </c>
      <c r="C677" s="8">
        <v>55</v>
      </c>
      <c r="D677" s="5"/>
      <c r="E677" s="5">
        <f t="shared" si="78"/>
        <v>0</v>
      </c>
      <c r="F677" s="6">
        <v>10.3</v>
      </c>
      <c r="G677" s="5">
        <f t="shared" si="77"/>
        <v>566.5</v>
      </c>
      <c r="H677" s="5">
        <v>0.76</v>
      </c>
      <c r="I677" s="5">
        <f t="shared" si="79"/>
        <v>41.8</v>
      </c>
      <c r="J677" s="5">
        <v>7.04</v>
      </c>
      <c r="K677" s="5">
        <f t="shared" si="80"/>
        <v>387.2</v>
      </c>
      <c r="L677" s="5">
        <v>2.5</v>
      </c>
      <c r="M677" s="5">
        <f t="shared" si="81"/>
        <v>137.5</v>
      </c>
      <c r="N677" s="5"/>
      <c r="O677" s="5">
        <f t="shared" si="82"/>
        <v>0</v>
      </c>
    </row>
    <row r="678" spans="2:15">
      <c r="B678" s="8" t="s">
        <v>133</v>
      </c>
      <c r="C678" s="8">
        <v>205</v>
      </c>
      <c r="D678" s="5"/>
      <c r="E678" s="5">
        <f t="shared" si="78"/>
        <v>0</v>
      </c>
      <c r="F678" s="6">
        <v>9.1850000000000005</v>
      </c>
      <c r="G678" s="5">
        <f t="shared" si="77"/>
        <v>1882.9250000000002</v>
      </c>
      <c r="H678" s="5">
        <v>0</v>
      </c>
      <c r="I678" s="5">
        <f t="shared" si="79"/>
        <v>0</v>
      </c>
      <c r="J678" s="5">
        <v>9.1850000000000005</v>
      </c>
      <c r="K678" s="5">
        <f t="shared" si="80"/>
        <v>1882.9250000000002</v>
      </c>
      <c r="L678" s="5">
        <v>0</v>
      </c>
      <c r="M678" s="5">
        <f t="shared" si="81"/>
        <v>0</v>
      </c>
      <c r="N678" s="5"/>
      <c r="O678" s="5">
        <f t="shared" si="82"/>
        <v>0</v>
      </c>
    </row>
    <row r="679" spans="2:15">
      <c r="B679" s="8" t="s">
        <v>59</v>
      </c>
      <c r="C679" s="8">
        <v>190</v>
      </c>
      <c r="D679" s="5"/>
      <c r="E679" s="5">
        <f t="shared" si="78"/>
        <v>0</v>
      </c>
      <c r="F679" s="6">
        <v>8.6</v>
      </c>
      <c r="G679" s="5">
        <f t="shared" si="77"/>
        <v>1634</v>
      </c>
      <c r="H679" s="5">
        <v>0</v>
      </c>
      <c r="I679" s="5">
        <f t="shared" si="79"/>
        <v>0</v>
      </c>
      <c r="J679" s="5">
        <v>8.6</v>
      </c>
      <c r="K679" s="5">
        <f t="shared" si="80"/>
        <v>1634</v>
      </c>
      <c r="L679" s="5">
        <v>0</v>
      </c>
      <c r="M679" s="5">
        <f t="shared" si="81"/>
        <v>0</v>
      </c>
      <c r="N679" s="5"/>
      <c r="O679" s="5">
        <f t="shared" si="82"/>
        <v>0</v>
      </c>
    </row>
    <row r="680" spans="2:15">
      <c r="B680" s="8" t="s">
        <v>56</v>
      </c>
      <c r="C680" s="8">
        <v>58</v>
      </c>
      <c r="D680" s="5"/>
      <c r="E680" s="5">
        <f t="shared" si="78"/>
        <v>0</v>
      </c>
      <c r="F680" s="6">
        <v>18.3</v>
      </c>
      <c r="G680" s="5">
        <f t="shared" si="77"/>
        <v>1061.4000000000001</v>
      </c>
      <c r="H680" s="5">
        <v>1.3</v>
      </c>
      <c r="I680" s="5">
        <f t="shared" si="79"/>
        <v>75.400000000000006</v>
      </c>
      <c r="J680" s="5">
        <v>14</v>
      </c>
      <c r="K680" s="5">
        <f t="shared" si="80"/>
        <v>812</v>
      </c>
      <c r="L680" s="5">
        <v>3</v>
      </c>
      <c r="M680" s="5">
        <f t="shared" si="81"/>
        <v>174</v>
      </c>
      <c r="N680" s="5"/>
      <c r="O680" s="5">
        <f t="shared" si="82"/>
        <v>0</v>
      </c>
    </row>
    <row r="681" spans="2:15">
      <c r="B681" s="8" t="s">
        <v>322</v>
      </c>
      <c r="C681" s="8">
        <v>220</v>
      </c>
      <c r="D681" s="5"/>
      <c r="E681" s="5">
        <f t="shared" si="78"/>
        <v>0</v>
      </c>
      <c r="F681" s="6">
        <v>26.1</v>
      </c>
      <c r="G681" s="5">
        <f t="shared" si="77"/>
        <v>5742</v>
      </c>
      <c r="H681" s="5">
        <v>0</v>
      </c>
      <c r="I681" s="5">
        <f t="shared" si="79"/>
        <v>0</v>
      </c>
      <c r="J681" s="5">
        <v>26.1</v>
      </c>
      <c r="K681" s="5">
        <f t="shared" si="80"/>
        <v>5742</v>
      </c>
      <c r="L681" s="5">
        <v>0</v>
      </c>
      <c r="M681" s="5">
        <f t="shared" si="81"/>
        <v>0</v>
      </c>
      <c r="N681" s="5"/>
      <c r="O681" s="5">
        <f t="shared" si="82"/>
        <v>0</v>
      </c>
    </row>
    <row r="682" spans="2:15">
      <c r="B682" s="8" t="s">
        <v>299</v>
      </c>
      <c r="C682" s="8">
        <v>240</v>
      </c>
      <c r="D682" s="5"/>
      <c r="E682" s="5">
        <f t="shared" si="78"/>
        <v>0</v>
      </c>
      <c r="F682" s="6">
        <v>19.3</v>
      </c>
      <c r="G682" s="5">
        <f t="shared" si="77"/>
        <v>4632</v>
      </c>
      <c r="H682" s="5">
        <v>0</v>
      </c>
      <c r="I682" s="5">
        <f t="shared" si="79"/>
        <v>0</v>
      </c>
      <c r="J682" s="5">
        <v>19.3</v>
      </c>
      <c r="K682" s="5">
        <f t="shared" si="80"/>
        <v>4632</v>
      </c>
      <c r="L682" s="5">
        <v>0</v>
      </c>
      <c r="M682" s="5">
        <f t="shared" si="81"/>
        <v>0</v>
      </c>
      <c r="N682" s="5"/>
      <c r="O682" s="5">
        <f t="shared" si="82"/>
        <v>0</v>
      </c>
    </row>
    <row r="683" spans="2:15">
      <c r="B683" s="8" t="s">
        <v>141</v>
      </c>
      <c r="C683" s="8">
        <v>160</v>
      </c>
      <c r="D683" s="5"/>
      <c r="E683" s="5">
        <f t="shared" si="78"/>
        <v>0</v>
      </c>
      <c r="F683" s="6">
        <v>41.1</v>
      </c>
      <c r="G683" s="5">
        <f t="shared" si="77"/>
        <v>6576</v>
      </c>
      <c r="H683" s="5">
        <v>0</v>
      </c>
      <c r="I683" s="5">
        <f t="shared" si="79"/>
        <v>0</v>
      </c>
      <c r="J683" s="5">
        <v>41.1</v>
      </c>
      <c r="K683" s="5">
        <f t="shared" si="80"/>
        <v>6576</v>
      </c>
      <c r="L683" s="5">
        <v>0</v>
      </c>
      <c r="M683" s="5">
        <f t="shared" si="81"/>
        <v>0</v>
      </c>
      <c r="N683" s="5"/>
      <c r="O683" s="5">
        <f t="shared" si="82"/>
        <v>0</v>
      </c>
    </row>
    <row r="684" spans="2:15">
      <c r="B684" s="8" t="s">
        <v>106</v>
      </c>
      <c r="C684" s="8">
        <v>125</v>
      </c>
      <c r="D684" s="5"/>
      <c r="E684" s="5">
        <f t="shared" si="78"/>
        <v>0</v>
      </c>
      <c r="F684" s="6">
        <v>39</v>
      </c>
      <c r="G684" s="5">
        <f t="shared" si="77"/>
        <v>4875</v>
      </c>
      <c r="H684" s="5">
        <v>0</v>
      </c>
      <c r="I684" s="5">
        <f t="shared" si="79"/>
        <v>0</v>
      </c>
      <c r="J684" s="5">
        <v>39</v>
      </c>
      <c r="K684" s="5">
        <f t="shared" si="80"/>
        <v>4875</v>
      </c>
      <c r="L684" s="5">
        <v>0</v>
      </c>
      <c r="M684" s="5">
        <f t="shared" si="81"/>
        <v>0</v>
      </c>
      <c r="N684" s="5"/>
      <c r="O684" s="5">
        <f t="shared" si="82"/>
        <v>0</v>
      </c>
    </row>
    <row r="685" spans="2:15">
      <c r="B685" s="8" t="s">
        <v>14</v>
      </c>
      <c r="C685" s="8">
        <v>100</v>
      </c>
      <c r="D685" s="5"/>
      <c r="E685" s="5">
        <f t="shared" si="78"/>
        <v>0</v>
      </c>
      <c r="F685" s="6">
        <v>14</v>
      </c>
      <c r="G685" s="5">
        <f t="shared" si="77"/>
        <v>1400</v>
      </c>
      <c r="H685" s="5">
        <v>0</v>
      </c>
      <c r="I685" s="5">
        <f t="shared" si="79"/>
        <v>0</v>
      </c>
      <c r="J685" s="5">
        <v>11</v>
      </c>
      <c r="K685" s="5">
        <f t="shared" si="80"/>
        <v>1100</v>
      </c>
      <c r="L685" s="5">
        <v>3</v>
      </c>
      <c r="M685" s="5">
        <f t="shared" si="81"/>
        <v>300</v>
      </c>
      <c r="N685" s="5"/>
      <c r="O685" s="5">
        <f t="shared" si="82"/>
        <v>0</v>
      </c>
    </row>
    <row r="686" spans="2:15">
      <c r="B686" s="8" t="s">
        <v>172</v>
      </c>
      <c r="C686" s="8">
        <v>165</v>
      </c>
      <c r="D686" s="5"/>
      <c r="E686" s="5">
        <f t="shared" si="78"/>
        <v>0</v>
      </c>
      <c r="F686" s="6">
        <v>12</v>
      </c>
      <c r="G686" s="5">
        <f t="shared" si="77"/>
        <v>1980</v>
      </c>
      <c r="H686" s="5">
        <v>0</v>
      </c>
      <c r="I686" s="5">
        <f t="shared" si="79"/>
        <v>0</v>
      </c>
      <c r="J686" s="5">
        <v>7</v>
      </c>
      <c r="K686" s="5">
        <f t="shared" si="80"/>
        <v>1155</v>
      </c>
      <c r="L686" s="5">
        <v>5</v>
      </c>
      <c r="M686" s="5">
        <f t="shared" si="81"/>
        <v>825</v>
      </c>
      <c r="N686" s="5"/>
      <c r="O686" s="5">
        <f t="shared" si="82"/>
        <v>0</v>
      </c>
    </row>
    <row r="687" spans="2:15">
      <c r="B687" s="8" t="s">
        <v>351</v>
      </c>
      <c r="C687" s="8">
        <v>53</v>
      </c>
      <c r="D687" s="5"/>
      <c r="E687" s="5">
        <f t="shared" si="78"/>
        <v>0</v>
      </c>
      <c r="F687" s="6">
        <v>4</v>
      </c>
      <c r="G687" s="5">
        <f t="shared" si="77"/>
        <v>212</v>
      </c>
      <c r="H687" s="5">
        <v>0</v>
      </c>
      <c r="I687" s="5">
        <f t="shared" si="79"/>
        <v>0</v>
      </c>
      <c r="J687" s="5">
        <v>0</v>
      </c>
      <c r="K687" s="5">
        <f t="shared" si="80"/>
        <v>0</v>
      </c>
      <c r="L687" s="5">
        <v>4</v>
      </c>
      <c r="M687" s="5">
        <f t="shared" si="81"/>
        <v>212</v>
      </c>
      <c r="N687" s="5"/>
      <c r="O687" s="5">
        <f t="shared" si="82"/>
        <v>0</v>
      </c>
    </row>
    <row r="688" spans="2:15">
      <c r="B688" s="8" t="s">
        <v>49</v>
      </c>
      <c r="C688" s="8">
        <v>387</v>
      </c>
      <c r="D688" s="5"/>
      <c r="E688" s="5">
        <f t="shared" si="78"/>
        <v>0</v>
      </c>
      <c r="F688" s="6">
        <v>5</v>
      </c>
      <c r="G688" s="5">
        <f t="shared" si="77"/>
        <v>1935</v>
      </c>
      <c r="H688" s="5">
        <v>0</v>
      </c>
      <c r="I688" s="5">
        <f t="shared" si="79"/>
        <v>0</v>
      </c>
      <c r="J688" s="5">
        <v>3</v>
      </c>
      <c r="K688" s="5">
        <f t="shared" si="80"/>
        <v>1161</v>
      </c>
      <c r="L688" s="5">
        <v>2</v>
      </c>
      <c r="M688" s="5">
        <f t="shared" si="81"/>
        <v>774</v>
      </c>
      <c r="N688" s="5"/>
      <c r="O688" s="5">
        <f t="shared" si="82"/>
        <v>0</v>
      </c>
    </row>
    <row r="689" spans="2:15">
      <c r="B689" s="8" t="s">
        <v>213</v>
      </c>
      <c r="C689" s="8">
        <v>266</v>
      </c>
      <c r="D689" s="5"/>
      <c r="E689" s="5">
        <f t="shared" si="78"/>
        <v>0</v>
      </c>
      <c r="F689" s="6">
        <v>70</v>
      </c>
      <c r="G689" s="5">
        <f t="shared" si="77"/>
        <v>18620</v>
      </c>
      <c r="H689" s="5">
        <v>0</v>
      </c>
      <c r="I689" s="5">
        <f t="shared" si="79"/>
        <v>0</v>
      </c>
      <c r="J689" s="5">
        <v>70</v>
      </c>
      <c r="K689" s="5">
        <f t="shared" si="80"/>
        <v>18620</v>
      </c>
      <c r="L689" s="5">
        <v>0</v>
      </c>
      <c r="M689" s="5">
        <f t="shared" si="81"/>
        <v>0</v>
      </c>
      <c r="N689" s="5"/>
      <c r="O689" s="5">
        <f t="shared" si="82"/>
        <v>0</v>
      </c>
    </row>
    <row r="690" spans="2:15">
      <c r="B690" s="8" t="s">
        <v>299</v>
      </c>
      <c r="C690" s="8">
        <v>240</v>
      </c>
      <c r="D690" s="5"/>
      <c r="E690" s="5">
        <f t="shared" si="78"/>
        <v>0</v>
      </c>
      <c r="F690" s="6">
        <v>25</v>
      </c>
      <c r="G690" s="5">
        <f t="shared" si="77"/>
        <v>6000</v>
      </c>
      <c r="H690" s="5">
        <v>0</v>
      </c>
      <c r="I690" s="5">
        <f t="shared" si="79"/>
        <v>0</v>
      </c>
      <c r="J690" s="5">
        <v>25</v>
      </c>
      <c r="K690" s="5">
        <f t="shared" si="80"/>
        <v>6000</v>
      </c>
      <c r="L690" s="5">
        <v>0</v>
      </c>
      <c r="M690" s="5">
        <f t="shared" si="81"/>
        <v>0</v>
      </c>
      <c r="N690" s="5"/>
      <c r="O690" s="5">
        <f t="shared" si="82"/>
        <v>0</v>
      </c>
    </row>
    <row r="691" spans="2:15">
      <c r="B691" s="8" t="s">
        <v>293</v>
      </c>
      <c r="C691" s="8">
        <v>294</v>
      </c>
      <c r="D691" s="5"/>
      <c r="E691" s="5">
        <f t="shared" si="78"/>
        <v>0</v>
      </c>
      <c r="F691" s="6">
        <v>105.8</v>
      </c>
      <c r="G691" s="5">
        <f t="shared" si="77"/>
        <v>31105.200000000001</v>
      </c>
      <c r="H691" s="5">
        <v>0</v>
      </c>
      <c r="I691" s="5">
        <f t="shared" si="79"/>
        <v>0</v>
      </c>
      <c r="J691" s="5">
        <v>105.8</v>
      </c>
      <c r="K691" s="5">
        <f t="shared" si="80"/>
        <v>31105.200000000001</v>
      </c>
      <c r="L691" s="5">
        <v>0</v>
      </c>
      <c r="M691" s="5">
        <f t="shared" si="81"/>
        <v>0</v>
      </c>
      <c r="N691" s="5"/>
      <c r="O691" s="5">
        <f t="shared" si="82"/>
        <v>0</v>
      </c>
    </row>
    <row r="692" spans="2:15">
      <c r="B692" s="8" t="s">
        <v>323</v>
      </c>
      <c r="C692" s="8">
        <v>240</v>
      </c>
      <c r="D692" s="5"/>
      <c r="E692" s="5">
        <f t="shared" si="78"/>
        <v>0</v>
      </c>
      <c r="F692" s="6">
        <v>22.1</v>
      </c>
      <c r="G692" s="5">
        <f t="shared" ref="G692:G755" si="83">F692*C692</f>
        <v>5304</v>
      </c>
      <c r="H692" s="5">
        <v>0</v>
      </c>
      <c r="I692" s="5">
        <f t="shared" si="79"/>
        <v>0</v>
      </c>
      <c r="J692" s="5">
        <v>22.1</v>
      </c>
      <c r="K692" s="5">
        <f t="shared" si="80"/>
        <v>5304</v>
      </c>
      <c r="L692" s="5">
        <v>0</v>
      </c>
      <c r="M692" s="5">
        <f t="shared" si="81"/>
        <v>0</v>
      </c>
      <c r="N692" s="5"/>
      <c r="O692" s="5">
        <f t="shared" si="82"/>
        <v>0</v>
      </c>
    </row>
    <row r="693" spans="2:15">
      <c r="B693" s="8" t="s">
        <v>29</v>
      </c>
      <c r="C693" s="8">
        <v>95</v>
      </c>
      <c r="D693" s="5"/>
      <c r="E693" s="5">
        <f t="shared" si="78"/>
        <v>0</v>
      </c>
      <c r="F693" s="6">
        <v>50</v>
      </c>
      <c r="G693" s="5">
        <f t="shared" si="83"/>
        <v>4750</v>
      </c>
      <c r="H693" s="5">
        <v>4.4000000000000004</v>
      </c>
      <c r="I693" s="5">
        <f t="shared" si="79"/>
        <v>418.00000000000006</v>
      </c>
      <c r="J693" s="5">
        <v>28.6</v>
      </c>
      <c r="K693" s="5">
        <f t="shared" si="80"/>
        <v>2717</v>
      </c>
      <c r="L693" s="5">
        <v>17</v>
      </c>
      <c r="M693" s="5">
        <f t="shared" si="81"/>
        <v>1615</v>
      </c>
      <c r="N693" s="5"/>
      <c r="O693" s="5">
        <f t="shared" si="82"/>
        <v>0</v>
      </c>
    </row>
    <row r="694" spans="2:15">
      <c r="B694" s="8" t="s">
        <v>113</v>
      </c>
      <c r="C694" s="8">
        <v>160</v>
      </c>
      <c r="D694" s="5"/>
      <c r="E694" s="5">
        <f t="shared" si="78"/>
        <v>0</v>
      </c>
      <c r="F694" s="6">
        <v>15</v>
      </c>
      <c r="G694" s="5">
        <f t="shared" si="83"/>
        <v>2400</v>
      </c>
      <c r="H694" s="5">
        <v>0</v>
      </c>
      <c r="I694" s="5">
        <f t="shared" si="79"/>
        <v>0</v>
      </c>
      <c r="J694" s="5">
        <v>8.4</v>
      </c>
      <c r="K694" s="5">
        <f t="shared" si="80"/>
        <v>1344</v>
      </c>
      <c r="L694" s="5">
        <v>6.6</v>
      </c>
      <c r="M694" s="5">
        <f t="shared" si="81"/>
        <v>1056</v>
      </c>
      <c r="N694" s="5"/>
      <c r="O694" s="5">
        <f t="shared" si="82"/>
        <v>0</v>
      </c>
    </row>
    <row r="695" spans="2:15">
      <c r="B695" s="8" t="s">
        <v>124</v>
      </c>
      <c r="C695" s="8">
        <v>65</v>
      </c>
      <c r="D695" s="5"/>
      <c r="E695" s="5">
        <f t="shared" si="78"/>
        <v>0</v>
      </c>
      <c r="F695" s="6">
        <v>44</v>
      </c>
      <c r="G695" s="5">
        <f t="shared" si="83"/>
        <v>2860</v>
      </c>
      <c r="H695" s="5">
        <v>0</v>
      </c>
      <c r="I695" s="5">
        <f t="shared" si="79"/>
        <v>0</v>
      </c>
      <c r="J695" s="5">
        <v>44</v>
      </c>
      <c r="K695" s="5">
        <f t="shared" si="80"/>
        <v>2860</v>
      </c>
      <c r="L695" s="5">
        <v>0</v>
      </c>
      <c r="M695" s="5">
        <f t="shared" si="81"/>
        <v>0</v>
      </c>
      <c r="N695" s="5"/>
      <c r="O695" s="5">
        <f t="shared" si="82"/>
        <v>0</v>
      </c>
    </row>
    <row r="696" spans="2:15">
      <c r="B696" s="8" t="s">
        <v>352</v>
      </c>
      <c r="C696" s="8">
        <v>500</v>
      </c>
      <c r="D696" s="5"/>
      <c r="E696" s="5">
        <f t="shared" si="78"/>
        <v>0</v>
      </c>
      <c r="F696" s="6">
        <v>27</v>
      </c>
      <c r="G696" s="5">
        <f t="shared" si="83"/>
        <v>13500</v>
      </c>
      <c r="H696" s="5">
        <v>0</v>
      </c>
      <c r="I696" s="5">
        <f t="shared" si="79"/>
        <v>0</v>
      </c>
      <c r="J696" s="5">
        <v>27</v>
      </c>
      <c r="K696" s="5">
        <f t="shared" si="80"/>
        <v>13500</v>
      </c>
      <c r="L696" s="5">
        <v>0</v>
      </c>
      <c r="M696" s="5">
        <f t="shared" si="81"/>
        <v>0</v>
      </c>
      <c r="N696" s="5"/>
      <c r="O696" s="5">
        <f t="shared" si="82"/>
        <v>0</v>
      </c>
    </row>
    <row r="697" spans="2:15">
      <c r="B697" s="8" t="s">
        <v>353</v>
      </c>
      <c r="C697" s="8">
        <v>500</v>
      </c>
      <c r="D697" s="5"/>
      <c r="E697" s="5">
        <f t="shared" si="78"/>
        <v>0</v>
      </c>
      <c r="F697" s="6">
        <v>20</v>
      </c>
      <c r="G697" s="5">
        <f t="shared" si="83"/>
        <v>10000</v>
      </c>
      <c r="H697" s="5">
        <v>0</v>
      </c>
      <c r="I697" s="5">
        <f t="shared" si="79"/>
        <v>0</v>
      </c>
      <c r="J697" s="5">
        <v>20</v>
      </c>
      <c r="K697" s="5">
        <f t="shared" si="80"/>
        <v>10000</v>
      </c>
      <c r="L697" s="5">
        <v>0</v>
      </c>
      <c r="M697" s="5">
        <f t="shared" si="81"/>
        <v>0</v>
      </c>
      <c r="N697" s="5"/>
      <c r="O697" s="5">
        <f t="shared" si="82"/>
        <v>0</v>
      </c>
    </row>
    <row r="698" spans="2:15">
      <c r="B698" s="8" t="s">
        <v>354</v>
      </c>
      <c r="C698" s="8">
        <v>510</v>
      </c>
      <c r="D698" s="5"/>
      <c r="E698" s="5">
        <f t="shared" si="78"/>
        <v>0</v>
      </c>
      <c r="F698" s="6">
        <v>35</v>
      </c>
      <c r="G698" s="5">
        <f t="shared" si="83"/>
        <v>17850</v>
      </c>
      <c r="H698" s="5">
        <v>0</v>
      </c>
      <c r="I698" s="5">
        <f t="shared" si="79"/>
        <v>0</v>
      </c>
      <c r="J698" s="5">
        <v>35</v>
      </c>
      <c r="K698" s="5">
        <f t="shared" si="80"/>
        <v>17850</v>
      </c>
      <c r="L698" s="5">
        <v>0</v>
      </c>
      <c r="M698" s="5">
        <f t="shared" si="81"/>
        <v>0</v>
      </c>
      <c r="N698" s="5"/>
      <c r="O698" s="5">
        <f t="shared" si="82"/>
        <v>0</v>
      </c>
    </row>
    <row r="699" spans="2:15">
      <c r="B699" s="8" t="s">
        <v>355</v>
      </c>
      <c r="C699" s="8">
        <v>25</v>
      </c>
      <c r="D699" s="5"/>
      <c r="E699" s="5">
        <f t="shared" si="78"/>
        <v>0</v>
      </c>
      <c r="F699" s="6">
        <v>214</v>
      </c>
      <c r="G699" s="5">
        <f t="shared" si="83"/>
        <v>5350</v>
      </c>
      <c r="H699" s="5">
        <v>0</v>
      </c>
      <c r="I699" s="5">
        <f t="shared" si="79"/>
        <v>0</v>
      </c>
      <c r="J699" s="5">
        <v>214</v>
      </c>
      <c r="K699" s="5">
        <f t="shared" si="80"/>
        <v>5350</v>
      </c>
      <c r="L699" s="5">
        <v>0</v>
      </c>
      <c r="M699" s="5">
        <f t="shared" si="81"/>
        <v>0</v>
      </c>
      <c r="N699" s="5"/>
      <c r="O699" s="5">
        <f t="shared" si="82"/>
        <v>0</v>
      </c>
    </row>
    <row r="700" spans="2:15">
      <c r="B700" s="8" t="s">
        <v>356</v>
      </c>
      <c r="C700" s="8">
        <v>30</v>
      </c>
      <c r="D700" s="5"/>
      <c r="E700" s="5">
        <f t="shared" si="78"/>
        <v>0</v>
      </c>
      <c r="F700" s="6">
        <v>224</v>
      </c>
      <c r="G700" s="5">
        <f t="shared" si="83"/>
        <v>6720</v>
      </c>
      <c r="H700" s="5">
        <v>0</v>
      </c>
      <c r="I700" s="5">
        <f t="shared" si="79"/>
        <v>0</v>
      </c>
      <c r="J700" s="5">
        <v>224</v>
      </c>
      <c r="K700" s="5">
        <f t="shared" si="80"/>
        <v>6720</v>
      </c>
      <c r="L700" s="5">
        <v>0</v>
      </c>
      <c r="M700" s="5">
        <f t="shared" si="81"/>
        <v>0</v>
      </c>
      <c r="N700" s="5"/>
      <c r="O700" s="5">
        <f t="shared" si="82"/>
        <v>0</v>
      </c>
    </row>
    <row r="701" spans="2:15">
      <c r="B701" s="8" t="s">
        <v>122</v>
      </c>
      <c r="C701" s="8">
        <v>30</v>
      </c>
      <c r="D701" s="5"/>
      <c r="E701" s="5">
        <f t="shared" si="78"/>
        <v>0</v>
      </c>
      <c r="F701" s="6">
        <v>214</v>
      </c>
      <c r="G701" s="5">
        <f t="shared" si="83"/>
        <v>6420</v>
      </c>
      <c r="H701" s="5">
        <v>0</v>
      </c>
      <c r="I701" s="5">
        <f t="shared" si="79"/>
        <v>0</v>
      </c>
      <c r="J701" s="5">
        <v>214</v>
      </c>
      <c r="K701" s="5">
        <f t="shared" si="80"/>
        <v>6420</v>
      </c>
      <c r="L701" s="5"/>
      <c r="M701" s="5">
        <f t="shared" si="81"/>
        <v>0</v>
      </c>
      <c r="N701" s="5"/>
      <c r="O701" s="5">
        <f t="shared" si="82"/>
        <v>0</v>
      </c>
    </row>
    <row r="702" spans="2:15">
      <c r="B702" s="8" t="s">
        <v>15</v>
      </c>
      <c r="C702" s="8">
        <v>66</v>
      </c>
      <c r="D702" s="5"/>
      <c r="E702" s="5">
        <f t="shared" si="78"/>
        <v>0</v>
      </c>
      <c r="F702" s="6">
        <v>5.3</v>
      </c>
      <c r="G702" s="5">
        <f t="shared" si="83"/>
        <v>349.8</v>
      </c>
      <c r="H702" s="5">
        <v>0</v>
      </c>
      <c r="I702" s="5">
        <f t="shared" si="79"/>
        <v>0</v>
      </c>
      <c r="J702" s="5">
        <v>4.2</v>
      </c>
      <c r="K702" s="5">
        <f t="shared" si="80"/>
        <v>277.2</v>
      </c>
      <c r="L702" s="5">
        <v>1.1000000000000001</v>
      </c>
      <c r="M702" s="5">
        <f t="shared" si="81"/>
        <v>72.600000000000009</v>
      </c>
      <c r="N702" s="5"/>
      <c r="O702" s="5">
        <f t="shared" si="82"/>
        <v>0</v>
      </c>
    </row>
    <row r="703" spans="2:15">
      <c r="B703" s="8" t="s">
        <v>133</v>
      </c>
      <c r="C703" s="8">
        <v>228</v>
      </c>
      <c r="D703" s="5"/>
      <c r="E703" s="5">
        <f t="shared" si="78"/>
        <v>0</v>
      </c>
      <c r="F703" s="6">
        <v>11</v>
      </c>
      <c r="G703" s="5">
        <f t="shared" si="83"/>
        <v>2508</v>
      </c>
      <c r="H703" s="5">
        <v>0</v>
      </c>
      <c r="I703" s="5">
        <f t="shared" si="79"/>
        <v>0</v>
      </c>
      <c r="J703" s="5">
        <v>11</v>
      </c>
      <c r="K703" s="5">
        <f t="shared" si="80"/>
        <v>2508</v>
      </c>
      <c r="L703" s="5">
        <v>0</v>
      </c>
      <c r="M703" s="5">
        <f t="shared" si="81"/>
        <v>0</v>
      </c>
      <c r="N703" s="5"/>
      <c r="O703" s="5">
        <f t="shared" si="82"/>
        <v>0</v>
      </c>
    </row>
    <row r="704" spans="2:15">
      <c r="B704" s="8" t="s">
        <v>59</v>
      </c>
      <c r="C704" s="8">
        <v>230</v>
      </c>
      <c r="D704" s="5"/>
      <c r="E704" s="5">
        <f t="shared" si="78"/>
        <v>0</v>
      </c>
      <c r="F704" s="6">
        <v>10.199999999999999</v>
      </c>
      <c r="G704" s="5">
        <f t="shared" si="83"/>
        <v>2346</v>
      </c>
      <c r="H704" s="5">
        <v>0</v>
      </c>
      <c r="I704" s="5">
        <f t="shared" si="79"/>
        <v>0</v>
      </c>
      <c r="J704" s="5">
        <v>5</v>
      </c>
      <c r="K704" s="5">
        <f t="shared" si="80"/>
        <v>1150</v>
      </c>
      <c r="L704" s="5">
        <v>5.2</v>
      </c>
      <c r="M704" s="5">
        <f t="shared" si="81"/>
        <v>1196</v>
      </c>
      <c r="N704" s="5"/>
      <c r="O704" s="5">
        <f t="shared" si="82"/>
        <v>0</v>
      </c>
    </row>
    <row r="705" spans="2:15">
      <c r="B705" s="8" t="s">
        <v>96</v>
      </c>
      <c r="C705" s="8">
        <v>24.5</v>
      </c>
      <c r="D705" s="5"/>
      <c r="E705" s="5">
        <f t="shared" si="78"/>
        <v>0</v>
      </c>
      <c r="F705" s="6">
        <v>150</v>
      </c>
      <c r="G705" s="5">
        <f t="shared" si="83"/>
        <v>3675</v>
      </c>
      <c r="H705" s="5">
        <v>0</v>
      </c>
      <c r="I705" s="5">
        <f t="shared" si="79"/>
        <v>0</v>
      </c>
      <c r="J705" s="5">
        <v>150</v>
      </c>
      <c r="K705" s="5">
        <f t="shared" si="80"/>
        <v>3675</v>
      </c>
      <c r="L705" s="5">
        <v>0</v>
      </c>
      <c r="M705" s="5">
        <f t="shared" si="81"/>
        <v>0</v>
      </c>
      <c r="N705" s="5"/>
      <c r="O705" s="5">
        <f t="shared" si="82"/>
        <v>0</v>
      </c>
    </row>
    <row r="706" spans="2:15">
      <c r="B706" s="8" t="s">
        <v>141</v>
      </c>
      <c r="C706" s="8">
        <v>155</v>
      </c>
      <c r="D706" s="5"/>
      <c r="E706" s="5">
        <f t="shared" si="78"/>
        <v>0</v>
      </c>
      <c r="F706" s="6">
        <v>41.1</v>
      </c>
      <c r="G706" s="5">
        <f t="shared" si="83"/>
        <v>6370.5</v>
      </c>
      <c r="H706" s="5">
        <v>0</v>
      </c>
      <c r="I706" s="5">
        <f t="shared" si="79"/>
        <v>0</v>
      </c>
      <c r="J706" s="5">
        <v>41.1</v>
      </c>
      <c r="K706" s="5">
        <f t="shared" si="80"/>
        <v>6370.5</v>
      </c>
      <c r="L706" s="5">
        <v>0</v>
      </c>
      <c r="M706" s="5">
        <f t="shared" si="81"/>
        <v>0</v>
      </c>
      <c r="N706" s="5"/>
      <c r="O706" s="5">
        <f t="shared" si="82"/>
        <v>0</v>
      </c>
    </row>
    <row r="707" spans="2:15">
      <c r="B707" s="8" t="s">
        <v>322</v>
      </c>
      <c r="C707" s="8">
        <v>210</v>
      </c>
      <c r="D707" s="5"/>
      <c r="E707" s="5">
        <f t="shared" si="78"/>
        <v>0</v>
      </c>
      <c r="F707" s="6">
        <v>26.7</v>
      </c>
      <c r="G707" s="5">
        <f t="shared" si="83"/>
        <v>5607</v>
      </c>
      <c r="H707" s="5">
        <v>0</v>
      </c>
      <c r="I707" s="5">
        <f t="shared" si="79"/>
        <v>0</v>
      </c>
      <c r="J707" s="5">
        <v>26.7</v>
      </c>
      <c r="K707" s="5">
        <f t="shared" si="80"/>
        <v>5607</v>
      </c>
      <c r="L707" s="5">
        <v>0</v>
      </c>
      <c r="M707" s="5">
        <f t="shared" si="81"/>
        <v>0</v>
      </c>
      <c r="N707" s="5"/>
      <c r="O707" s="5">
        <f t="shared" si="82"/>
        <v>0</v>
      </c>
    </row>
    <row r="708" spans="2:15">
      <c r="B708" s="8" t="s">
        <v>61</v>
      </c>
      <c r="C708" s="8">
        <v>175</v>
      </c>
      <c r="D708" s="5"/>
      <c r="E708" s="5">
        <f t="shared" si="78"/>
        <v>0</v>
      </c>
      <c r="F708" s="6">
        <v>71.3</v>
      </c>
      <c r="G708" s="5">
        <f t="shared" si="83"/>
        <v>12477.5</v>
      </c>
      <c r="H708" s="5">
        <v>0</v>
      </c>
      <c r="I708" s="5">
        <f t="shared" si="79"/>
        <v>0</v>
      </c>
      <c r="J708" s="5">
        <v>55.02</v>
      </c>
      <c r="K708" s="5">
        <f t="shared" si="80"/>
        <v>9628.5</v>
      </c>
      <c r="L708" s="5">
        <v>16.28</v>
      </c>
      <c r="M708" s="5">
        <f t="shared" si="81"/>
        <v>2849</v>
      </c>
      <c r="N708" s="5"/>
      <c r="O708" s="5">
        <f t="shared" si="82"/>
        <v>0</v>
      </c>
    </row>
    <row r="709" spans="2:15">
      <c r="B709" s="8" t="s">
        <v>106</v>
      </c>
      <c r="C709" s="8">
        <v>128</v>
      </c>
      <c r="D709" s="5"/>
      <c r="E709" s="5">
        <f t="shared" si="78"/>
        <v>0</v>
      </c>
      <c r="F709" s="6">
        <v>46</v>
      </c>
      <c r="G709" s="5">
        <f t="shared" si="83"/>
        <v>5888</v>
      </c>
      <c r="H709" s="5">
        <v>0</v>
      </c>
      <c r="I709" s="5">
        <f t="shared" si="79"/>
        <v>0</v>
      </c>
      <c r="J709" s="5">
        <v>46</v>
      </c>
      <c r="K709" s="5">
        <f t="shared" si="80"/>
        <v>5888</v>
      </c>
      <c r="L709" s="5">
        <v>0</v>
      </c>
      <c r="M709" s="5">
        <f t="shared" si="81"/>
        <v>0</v>
      </c>
      <c r="N709" s="5"/>
      <c r="O709" s="5">
        <f t="shared" si="82"/>
        <v>0</v>
      </c>
    </row>
    <row r="710" spans="2:15">
      <c r="B710" s="8" t="s">
        <v>351</v>
      </c>
      <c r="C710" s="8">
        <v>43.5</v>
      </c>
      <c r="D710" s="5"/>
      <c r="E710" s="5">
        <f t="shared" ref="E710:E766" si="84">D710*C710</f>
        <v>0</v>
      </c>
      <c r="F710" s="6">
        <v>15</v>
      </c>
      <c r="G710" s="5">
        <f t="shared" si="83"/>
        <v>652.5</v>
      </c>
      <c r="H710" s="5">
        <v>0</v>
      </c>
      <c r="I710" s="5">
        <f t="shared" ref="I710:I766" si="85">H710*C710</f>
        <v>0</v>
      </c>
      <c r="J710" s="5">
        <v>15</v>
      </c>
      <c r="K710" s="5">
        <f t="shared" ref="K710:K766" si="86">J710*C710</f>
        <v>652.5</v>
      </c>
      <c r="L710" s="5">
        <v>0</v>
      </c>
      <c r="M710" s="5">
        <f t="shared" ref="M710:M766" si="87">L710*C710</f>
        <v>0</v>
      </c>
      <c r="N710" s="5"/>
      <c r="O710" s="5">
        <f t="shared" ref="O710:O766" si="88">N710*C710</f>
        <v>0</v>
      </c>
    </row>
    <row r="711" spans="2:15">
      <c r="B711" s="8" t="s">
        <v>54</v>
      </c>
      <c r="C711" s="8">
        <v>22.5</v>
      </c>
      <c r="D711" s="5"/>
      <c r="E711" s="5">
        <f t="shared" si="84"/>
        <v>0</v>
      </c>
      <c r="F711" s="6">
        <v>136</v>
      </c>
      <c r="G711" s="5">
        <f t="shared" si="83"/>
        <v>3060</v>
      </c>
      <c r="H711" s="5">
        <v>0</v>
      </c>
      <c r="I711" s="5">
        <f t="shared" si="85"/>
        <v>0</v>
      </c>
      <c r="J711" s="5">
        <v>136</v>
      </c>
      <c r="K711" s="5">
        <f t="shared" si="86"/>
        <v>3060</v>
      </c>
      <c r="L711" s="5">
        <v>0</v>
      </c>
      <c r="M711" s="5">
        <f t="shared" si="87"/>
        <v>0</v>
      </c>
      <c r="N711" s="5"/>
      <c r="O711" s="5">
        <f t="shared" si="88"/>
        <v>0</v>
      </c>
    </row>
    <row r="712" spans="2:15">
      <c r="B712" s="8" t="s">
        <v>10</v>
      </c>
      <c r="C712" s="8">
        <v>78.5</v>
      </c>
      <c r="D712" s="5"/>
      <c r="E712" s="5">
        <f t="shared" si="84"/>
        <v>0</v>
      </c>
      <c r="F712" s="6">
        <v>12</v>
      </c>
      <c r="G712" s="5">
        <f t="shared" si="83"/>
        <v>942</v>
      </c>
      <c r="H712" s="5">
        <v>0</v>
      </c>
      <c r="I712" s="5">
        <f t="shared" si="85"/>
        <v>0</v>
      </c>
      <c r="J712" s="5">
        <v>9</v>
      </c>
      <c r="K712" s="5">
        <f t="shared" si="86"/>
        <v>706.5</v>
      </c>
      <c r="L712" s="5">
        <v>3</v>
      </c>
      <c r="M712" s="5">
        <f t="shared" si="87"/>
        <v>235.5</v>
      </c>
      <c r="N712" s="5"/>
      <c r="O712" s="5">
        <f t="shared" si="88"/>
        <v>0</v>
      </c>
    </row>
    <row r="713" spans="2:15">
      <c r="B713" s="8" t="s">
        <v>357</v>
      </c>
      <c r="C713" s="8">
        <v>134.5</v>
      </c>
      <c r="D713" s="5"/>
      <c r="E713" s="5">
        <f t="shared" si="84"/>
        <v>0</v>
      </c>
      <c r="F713" s="6">
        <v>27</v>
      </c>
      <c r="G713" s="5">
        <f t="shared" si="83"/>
        <v>3631.5</v>
      </c>
      <c r="H713" s="5">
        <v>5</v>
      </c>
      <c r="I713" s="5">
        <f t="shared" si="85"/>
        <v>672.5</v>
      </c>
      <c r="J713" s="5">
        <v>12</v>
      </c>
      <c r="K713" s="5">
        <f t="shared" si="86"/>
        <v>1614</v>
      </c>
      <c r="L713" s="5">
        <v>10</v>
      </c>
      <c r="M713" s="5">
        <f t="shared" si="87"/>
        <v>1345</v>
      </c>
      <c r="N713" s="5"/>
      <c r="O713" s="5">
        <f t="shared" si="88"/>
        <v>0</v>
      </c>
    </row>
    <row r="714" spans="2:15">
      <c r="B714" s="8" t="s">
        <v>15</v>
      </c>
      <c r="C714" s="8">
        <v>70</v>
      </c>
      <c r="D714" s="5"/>
      <c r="E714" s="5">
        <f t="shared" si="84"/>
        <v>0</v>
      </c>
      <c r="F714" s="6">
        <v>25</v>
      </c>
      <c r="G714" s="5">
        <f t="shared" si="83"/>
        <v>1750</v>
      </c>
      <c r="H714" s="5">
        <v>0</v>
      </c>
      <c r="I714" s="5">
        <f t="shared" si="85"/>
        <v>0</v>
      </c>
      <c r="J714" s="5">
        <v>15.8</v>
      </c>
      <c r="K714" s="5">
        <f t="shared" si="86"/>
        <v>1106</v>
      </c>
      <c r="L714" s="5">
        <v>9.1999999999999993</v>
      </c>
      <c r="M714" s="5">
        <f t="shared" si="87"/>
        <v>644</v>
      </c>
      <c r="N714" s="5"/>
      <c r="O714" s="5">
        <f t="shared" si="88"/>
        <v>0</v>
      </c>
    </row>
    <row r="715" spans="2:15">
      <c r="B715" s="8" t="s">
        <v>13</v>
      </c>
      <c r="C715" s="8">
        <v>135</v>
      </c>
      <c r="D715" s="5"/>
      <c r="E715" s="5">
        <f t="shared" si="84"/>
        <v>0</v>
      </c>
      <c r="F715" s="6">
        <v>15</v>
      </c>
      <c r="G715" s="5">
        <f t="shared" si="83"/>
        <v>2025</v>
      </c>
      <c r="H715" s="5">
        <v>0</v>
      </c>
      <c r="I715" s="5">
        <f t="shared" si="85"/>
        <v>0</v>
      </c>
      <c r="J715" s="5">
        <v>9.5</v>
      </c>
      <c r="K715" s="5">
        <f t="shared" si="86"/>
        <v>1282.5</v>
      </c>
      <c r="L715" s="5">
        <v>5.5</v>
      </c>
      <c r="M715" s="5">
        <f t="shared" si="87"/>
        <v>742.5</v>
      </c>
      <c r="N715" s="5"/>
      <c r="O715" s="5">
        <f t="shared" si="88"/>
        <v>0</v>
      </c>
    </row>
    <row r="716" spans="2:15">
      <c r="B716" s="8" t="s">
        <v>358</v>
      </c>
      <c r="C716" s="8">
        <v>55.5</v>
      </c>
      <c r="D716" s="5"/>
      <c r="E716" s="5">
        <f t="shared" si="84"/>
        <v>0</v>
      </c>
      <c r="F716" s="6">
        <v>10</v>
      </c>
      <c r="G716" s="5">
        <f t="shared" si="83"/>
        <v>555</v>
      </c>
      <c r="H716" s="5">
        <v>0</v>
      </c>
      <c r="I716" s="5">
        <f t="shared" si="85"/>
        <v>0</v>
      </c>
      <c r="J716" s="5">
        <v>7</v>
      </c>
      <c r="K716" s="5">
        <f t="shared" si="86"/>
        <v>388.5</v>
      </c>
      <c r="L716" s="5">
        <v>3</v>
      </c>
      <c r="M716" s="5">
        <f t="shared" si="87"/>
        <v>166.5</v>
      </c>
      <c r="N716" s="5"/>
      <c r="O716" s="5">
        <f t="shared" si="88"/>
        <v>0</v>
      </c>
    </row>
    <row r="717" spans="2:15">
      <c r="B717" s="8" t="s">
        <v>359</v>
      </c>
      <c r="C717" s="8">
        <v>44.8</v>
      </c>
      <c r="D717" s="5"/>
      <c r="E717" s="5">
        <f t="shared" si="84"/>
        <v>0</v>
      </c>
      <c r="F717" s="6">
        <v>5</v>
      </c>
      <c r="G717" s="5">
        <f t="shared" si="83"/>
        <v>224</v>
      </c>
      <c r="H717" s="5">
        <v>0</v>
      </c>
      <c r="I717" s="5">
        <f t="shared" si="85"/>
        <v>0</v>
      </c>
      <c r="J717" s="5">
        <v>5</v>
      </c>
      <c r="K717" s="5">
        <f t="shared" si="86"/>
        <v>224</v>
      </c>
      <c r="L717" s="5">
        <v>0</v>
      </c>
      <c r="M717" s="5">
        <f t="shared" si="87"/>
        <v>0</v>
      </c>
      <c r="N717" s="5"/>
      <c r="O717" s="5">
        <f t="shared" si="88"/>
        <v>0</v>
      </c>
    </row>
    <row r="718" spans="2:15">
      <c r="B718" s="8" t="s">
        <v>26</v>
      </c>
      <c r="C718" s="8">
        <v>136.69999999999999</v>
      </c>
      <c r="D718" s="5"/>
      <c r="E718" s="5">
        <f t="shared" si="84"/>
        <v>0</v>
      </c>
      <c r="F718" s="6">
        <v>6</v>
      </c>
      <c r="G718" s="5">
        <f t="shared" si="83"/>
        <v>820.19999999999993</v>
      </c>
      <c r="H718" s="5">
        <v>0</v>
      </c>
      <c r="I718" s="5">
        <f t="shared" si="85"/>
        <v>0</v>
      </c>
      <c r="J718" s="5">
        <v>4</v>
      </c>
      <c r="K718" s="5">
        <f t="shared" si="86"/>
        <v>546.79999999999995</v>
      </c>
      <c r="L718" s="5">
        <v>2</v>
      </c>
      <c r="M718" s="5">
        <f t="shared" si="87"/>
        <v>273.39999999999998</v>
      </c>
      <c r="N718" s="5"/>
      <c r="O718" s="5">
        <f t="shared" si="88"/>
        <v>0</v>
      </c>
    </row>
    <row r="719" spans="2:15">
      <c r="B719" s="8" t="s">
        <v>31</v>
      </c>
      <c r="C719" s="8">
        <v>85</v>
      </c>
      <c r="D719" s="5"/>
      <c r="E719" s="5">
        <f t="shared" si="84"/>
        <v>0</v>
      </c>
      <c r="F719" s="6">
        <v>24</v>
      </c>
      <c r="G719" s="5">
        <f t="shared" si="83"/>
        <v>2040</v>
      </c>
      <c r="H719" s="5">
        <v>4</v>
      </c>
      <c r="I719" s="5">
        <f t="shared" si="85"/>
        <v>340</v>
      </c>
      <c r="J719" s="5">
        <v>17</v>
      </c>
      <c r="K719" s="5">
        <f t="shared" si="86"/>
        <v>1445</v>
      </c>
      <c r="L719" s="5">
        <v>3</v>
      </c>
      <c r="M719" s="5">
        <f t="shared" si="87"/>
        <v>255</v>
      </c>
      <c r="N719" s="5"/>
      <c r="O719" s="5">
        <f t="shared" si="88"/>
        <v>0</v>
      </c>
    </row>
    <row r="720" spans="2:15">
      <c r="B720" s="8" t="s">
        <v>307</v>
      </c>
      <c r="C720" s="8">
        <v>340</v>
      </c>
      <c r="D720" s="5"/>
      <c r="E720" s="5">
        <f t="shared" si="84"/>
        <v>0</v>
      </c>
      <c r="F720" s="6">
        <v>62</v>
      </c>
      <c r="G720" s="5">
        <f t="shared" si="83"/>
        <v>21080</v>
      </c>
      <c r="H720" s="5">
        <v>5</v>
      </c>
      <c r="I720" s="5">
        <f t="shared" si="85"/>
        <v>1700</v>
      </c>
      <c r="J720" s="5">
        <v>37.43</v>
      </c>
      <c r="K720" s="5">
        <f t="shared" si="86"/>
        <v>12726.2</v>
      </c>
      <c r="L720" s="5">
        <v>19.57</v>
      </c>
      <c r="M720" s="5">
        <f t="shared" si="87"/>
        <v>6653.8</v>
      </c>
      <c r="N720" s="5"/>
      <c r="O720" s="5">
        <f t="shared" si="88"/>
        <v>0</v>
      </c>
    </row>
    <row r="721" spans="2:15">
      <c r="B721" s="8" t="s">
        <v>135</v>
      </c>
      <c r="C721" s="8">
        <v>310</v>
      </c>
      <c r="D721" s="5"/>
      <c r="E721" s="5">
        <f t="shared" si="84"/>
        <v>0</v>
      </c>
      <c r="F721" s="6">
        <v>45</v>
      </c>
      <c r="G721" s="5">
        <f t="shared" si="83"/>
        <v>13950</v>
      </c>
      <c r="H721" s="5">
        <v>5.3</v>
      </c>
      <c r="I721" s="5">
        <f t="shared" si="85"/>
        <v>1643</v>
      </c>
      <c r="J721" s="5">
        <v>23.5</v>
      </c>
      <c r="K721" s="5">
        <f t="shared" si="86"/>
        <v>7285</v>
      </c>
      <c r="L721" s="5">
        <v>16.2</v>
      </c>
      <c r="M721" s="5">
        <f t="shared" si="87"/>
        <v>5022</v>
      </c>
      <c r="N721" s="5"/>
      <c r="O721" s="5">
        <f t="shared" si="88"/>
        <v>0</v>
      </c>
    </row>
    <row r="722" spans="2:15">
      <c r="B722" s="8" t="s">
        <v>360</v>
      </c>
      <c r="C722" s="8">
        <v>54</v>
      </c>
      <c r="D722" s="5"/>
      <c r="E722" s="5">
        <f t="shared" si="84"/>
        <v>0</v>
      </c>
      <c r="F722" s="6">
        <v>214</v>
      </c>
      <c r="G722" s="5">
        <f t="shared" si="83"/>
        <v>11556</v>
      </c>
      <c r="H722" s="5">
        <v>0</v>
      </c>
      <c r="I722" s="5">
        <f t="shared" si="85"/>
        <v>0</v>
      </c>
      <c r="J722" s="5">
        <v>214</v>
      </c>
      <c r="K722" s="5">
        <f t="shared" si="86"/>
        <v>11556</v>
      </c>
      <c r="L722" s="5">
        <v>0</v>
      </c>
      <c r="M722" s="5">
        <f t="shared" si="87"/>
        <v>0</v>
      </c>
      <c r="N722" s="5"/>
      <c r="O722" s="5">
        <f t="shared" si="88"/>
        <v>0</v>
      </c>
    </row>
    <row r="723" spans="2:15">
      <c r="B723" s="8" t="s">
        <v>26</v>
      </c>
      <c r="C723" s="8">
        <v>112</v>
      </c>
      <c r="D723" s="5"/>
      <c r="E723" s="5">
        <f t="shared" si="84"/>
        <v>0</v>
      </c>
      <c r="F723" s="6">
        <v>6</v>
      </c>
      <c r="G723" s="5">
        <f t="shared" si="83"/>
        <v>672</v>
      </c>
      <c r="H723" s="5">
        <v>0</v>
      </c>
      <c r="I723" s="5">
        <f t="shared" si="85"/>
        <v>0</v>
      </c>
      <c r="J723" s="5">
        <v>4</v>
      </c>
      <c r="K723" s="5">
        <f t="shared" si="86"/>
        <v>448</v>
      </c>
      <c r="L723" s="5">
        <v>2</v>
      </c>
      <c r="M723" s="5">
        <f t="shared" si="87"/>
        <v>224</v>
      </c>
      <c r="N723" s="5"/>
      <c r="O723" s="5">
        <f t="shared" si="88"/>
        <v>0</v>
      </c>
    </row>
    <row r="724" spans="2:15">
      <c r="B724" s="8" t="s">
        <v>97</v>
      </c>
      <c r="C724" s="8">
        <v>160</v>
      </c>
      <c r="D724" s="5"/>
      <c r="E724" s="5">
        <f t="shared" si="84"/>
        <v>0</v>
      </c>
      <c r="F724" s="6">
        <v>38.6</v>
      </c>
      <c r="G724" s="5">
        <f t="shared" si="83"/>
        <v>6176</v>
      </c>
      <c r="H724" s="5">
        <v>0</v>
      </c>
      <c r="I724" s="5">
        <f t="shared" si="85"/>
        <v>0</v>
      </c>
      <c r="J724" s="5">
        <v>38.6</v>
      </c>
      <c r="K724" s="5">
        <f t="shared" si="86"/>
        <v>6176</v>
      </c>
      <c r="L724" s="5">
        <v>0</v>
      </c>
      <c r="M724" s="5">
        <f t="shared" si="87"/>
        <v>0</v>
      </c>
      <c r="N724" s="5"/>
      <c r="O724" s="5">
        <f t="shared" si="88"/>
        <v>0</v>
      </c>
    </row>
    <row r="725" spans="2:15">
      <c r="B725" s="8" t="s">
        <v>29</v>
      </c>
      <c r="C725" s="8">
        <v>95</v>
      </c>
      <c r="D725" s="5"/>
      <c r="E725" s="5">
        <f t="shared" si="84"/>
        <v>0</v>
      </c>
      <c r="F725" s="6">
        <v>25</v>
      </c>
      <c r="G725" s="5">
        <f t="shared" si="83"/>
        <v>2375</v>
      </c>
      <c r="H725" s="5">
        <v>2</v>
      </c>
      <c r="I725" s="5">
        <f t="shared" si="85"/>
        <v>190</v>
      </c>
      <c r="J725" s="5">
        <v>14</v>
      </c>
      <c r="K725" s="5">
        <f t="shared" si="86"/>
        <v>1330</v>
      </c>
      <c r="L725" s="5">
        <v>9</v>
      </c>
      <c r="M725" s="5">
        <f t="shared" si="87"/>
        <v>855</v>
      </c>
      <c r="N725" s="5"/>
      <c r="O725" s="5">
        <f t="shared" si="88"/>
        <v>0</v>
      </c>
    </row>
    <row r="726" spans="2:15">
      <c r="B726" s="8" t="s">
        <v>344</v>
      </c>
      <c r="C726" s="8">
        <v>450</v>
      </c>
      <c r="D726" s="5"/>
      <c r="E726" s="5">
        <f t="shared" si="84"/>
        <v>0</v>
      </c>
      <c r="F726" s="6">
        <v>27.5</v>
      </c>
      <c r="G726" s="5">
        <f t="shared" si="83"/>
        <v>12375</v>
      </c>
      <c r="H726" s="5">
        <v>0</v>
      </c>
      <c r="I726" s="5">
        <f t="shared" si="85"/>
        <v>0</v>
      </c>
      <c r="J726" s="5">
        <v>27.5</v>
      </c>
      <c r="K726" s="5">
        <f t="shared" si="86"/>
        <v>12375</v>
      </c>
      <c r="L726" s="5">
        <v>0</v>
      </c>
      <c r="M726" s="5">
        <f t="shared" si="87"/>
        <v>0</v>
      </c>
      <c r="N726" s="5"/>
      <c r="O726" s="5">
        <f t="shared" si="88"/>
        <v>0</v>
      </c>
    </row>
    <row r="727" spans="2:15">
      <c r="B727" s="8" t="s">
        <v>206</v>
      </c>
      <c r="C727" s="8">
        <v>500</v>
      </c>
      <c r="D727" s="5"/>
      <c r="E727" s="5">
        <f t="shared" si="84"/>
        <v>0</v>
      </c>
      <c r="F727" s="6">
        <v>15</v>
      </c>
      <c r="G727" s="5">
        <f t="shared" si="83"/>
        <v>7500</v>
      </c>
      <c r="H727" s="5">
        <v>0</v>
      </c>
      <c r="I727" s="5">
        <f t="shared" si="85"/>
        <v>0</v>
      </c>
      <c r="J727" s="5">
        <v>15</v>
      </c>
      <c r="K727" s="5">
        <f t="shared" si="86"/>
        <v>7500</v>
      </c>
      <c r="L727" s="5">
        <v>0</v>
      </c>
      <c r="M727" s="5">
        <f t="shared" si="87"/>
        <v>0</v>
      </c>
      <c r="N727" s="5"/>
      <c r="O727" s="5">
        <f t="shared" si="88"/>
        <v>0</v>
      </c>
    </row>
    <row r="728" spans="2:15">
      <c r="B728" s="8" t="s">
        <v>361</v>
      </c>
      <c r="C728" s="8">
        <v>35</v>
      </c>
      <c r="D728" s="5"/>
      <c r="E728" s="5">
        <f t="shared" si="84"/>
        <v>0</v>
      </c>
      <c r="F728" s="6">
        <v>220</v>
      </c>
      <c r="G728" s="5">
        <f t="shared" si="83"/>
        <v>7700</v>
      </c>
      <c r="H728" s="5">
        <v>0</v>
      </c>
      <c r="I728" s="5">
        <f t="shared" si="85"/>
        <v>0</v>
      </c>
      <c r="J728" s="5">
        <v>220</v>
      </c>
      <c r="K728" s="5">
        <f t="shared" si="86"/>
        <v>7700</v>
      </c>
      <c r="L728" s="5">
        <v>0</v>
      </c>
      <c r="M728" s="5">
        <f t="shared" si="87"/>
        <v>0</v>
      </c>
      <c r="N728" s="5"/>
      <c r="O728" s="5">
        <f t="shared" si="88"/>
        <v>0</v>
      </c>
    </row>
    <row r="729" spans="2:15">
      <c r="B729" s="8" t="s">
        <v>138</v>
      </c>
      <c r="C729" s="8">
        <v>409.5</v>
      </c>
      <c r="D729" s="5"/>
      <c r="E729" s="5">
        <f t="shared" si="84"/>
        <v>0</v>
      </c>
      <c r="F729" s="8">
        <v>42.3</v>
      </c>
      <c r="G729" s="5">
        <f t="shared" si="83"/>
        <v>17321.849999999999</v>
      </c>
      <c r="H729" s="5">
        <v>4.4000000000000004</v>
      </c>
      <c r="I729" s="5">
        <f t="shared" si="85"/>
        <v>1801.8000000000002</v>
      </c>
      <c r="J729" s="5">
        <v>24.8</v>
      </c>
      <c r="K729" s="5">
        <f t="shared" si="86"/>
        <v>10155.6</v>
      </c>
      <c r="L729" s="5">
        <v>13.1</v>
      </c>
      <c r="M729" s="5">
        <f t="shared" si="87"/>
        <v>5364.45</v>
      </c>
      <c r="N729" s="5"/>
      <c r="O729" s="5">
        <f t="shared" si="88"/>
        <v>0</v>
      </c>
    </row>
    <row r="730" spans="2:15">
      <c r="B730" s="8" t="s">
        <v>27</v>
      </c>
      <c r="C730" s="8">
        <v>260</v>
      </c>
      <c r="D730" s="5"/>
      <c r="E730" s="5">
        <f t="shared" si="84"/>
        <v>0</v>
      </c>
      <c r="F730" s="8">
        <v>45</v>
      </c>
      <c r="G730" s="5">
        <f t="shared" si="83"/>
        <v>11700</v>
      </c>
      <c r="H730" s="5">
        <v>5</v>
      </c>
      <c r="I730" s="5">
        <f t="shared" si="85"/>
        <v>1300</v>
      </c>
      <c r="J730" s="5">
        <v>24</v>
      </c>
      <c r="K730" s="5">
        <f t="shared" si="86"/>
        <v>6240</v>
      </c>
      <c r="L730" s="5">
        <v>16</v>
      </c>
      <c r="M730" s="5">
        <f t="shared" si="87"/>
        <v>4160</v>
      </c>
      <c r="N730" s="5"/>
      <c r="O730" s="5">
        <f t="shared" si="88"/>
        <v>0</v>
      </c>
    </row>
    <row r="731" spans="2:15">
      <c r="B731" s="8" t="s">
        <v>189</v>
      </c>
      <c r="C731" s="8">
        <v>382</v>
      </c>
      <c r="D731" s="5"/>
      <c r="E731" s="5">
        <f t="shared" si="84"/>
        <v>0</v>
      </c>
      <c r="F731" s="8">
        <v>42.95</v>
      </c>
      <c r="G731" s="5">
        <f t="shared" si="83"/>
        <v>16406.900000000001</v>
      </c>
      <c r="H731" s="5">
        <v>3</v>
      </c>
      <c r="I731" s="5">
        <f t="shared" si="85"/>
        <v>1146</v>
      </c>
      <c r="J731" s="5">
        <v>27.95</v>
      </c>
      <c r="K731" s="5">
        <f t="shared" si="86"/>
        <v>10676.9</v>
      </c>
      <c r="L731" s="5">
        <v>12</v>
      </c>
      <c r="M731" s="5">
        <f t="shared" si="87"/>
        <v>4584</v>
      </c>
      <c r="N731" s="5"/>
      <c r="O731" s="5">
        <f t="shared" si="88"/>
        <v>0</v>
      </c>
    </row>
    <row r="732" spans="2:15">
      <c r="B732" s="8" t="s">
        <v>362</v>
      </c>
      <c r="C732" s="8">
        <v>160</v>
      </c>
      <c r="D732" s="5"/>
      <c r="E732" s="5">
        <f t="shared" si="84"/>
        <v>0</v>
      </c>
      <c r="F732" s="8">
        <v>33.799999999999997</v>
      </c>
      <c r="G732" s="5">
        <f t="shared" si="83"/>
        <v>5408</v>
      </c>
      <c r="H732" s="5">
        <v>0</v>
      </c>
      <c r="I732" s="5">
        <f t="shared" si="85"/>
        <v>0</v>
      </c>
      <c r="J732" s="5">
        <v>33.799999999999997</v>
      </c>
      <c r="K732" s="5">
        <f t="shared" si="86"/>
        <v>5408</v>
      </c>
      <c r="L732" s="5">
        <v>0</v>
      </c>
      <c r="M732" s="5">
        <f t="shared" si="87"/>
        <v>0</v>
      </c>
      <c r="N732" s="5"/>
      <c r="O732" s="5">
        <f t="shared" si="88"/>
        <v>0</v>
      </c>
    </row>
    <row r="733" spans="2:15">
      <c r="B733" s="8" t="s">
        <v>61</v>
      </c>
      <c r="C733" s="8">
        <v>190</v>
      </c>
      <c r="D733" s="5"/>
      <c r="E733" s="5">
        <f t="shared" si="84"/>
        <v>0</v>
      </c>
      <c r="F733" s="8">
        <v>61.4</v>
      </c>
      <c r="G733" s="5">
        <f t="shared" si="83"/>
        <v>11666</v>
      </c>
      <c r="H733" s="5">
        <v>0</v>
      </c>
      <c r="I733" s="5">
        <f t="shared" si="85"/>
        <v>0</v>
      </c>
      <c r="J733" s="5">
        <v>61.4</v>
      </c>
      <c r="K733" s="5">
        <f t="shared" si="86"/>
        <v>11666</v>
      </c>
      <c r="L733" s="5">
        <v>0</v>
      </c>
      <c r="M733" s="5">
        <f t="shared" si="87"/>
        <v>0</v>
      </c>
      <c r="N733" s="5"/>
      <c r="O733" s="5">
        <f t="shared" si="88"/>
        <v>0</v>
      </c>
    </row>
    <row r="734" spans="2:15">
      <c r="B734" s="8" t="s">
        <v>106</v>
      </c>
      <c r="C734" s="8">
        <v>140</v>
      </c>
      <c r="D734" s="5"/>
      <c r="E734" s="5">
        <f t="shared" si="84"/>
        <v>0</v>
      </c>
      <c r="F734" s="8">
        <v>45.4</v>
      </c>
      <c r="G734" s="5">
        <f t="shared" si="83"/>
        <v>6356</v>
      </c>
      <c r="H734" s="5">
        <v>0</v>
      </c>
      <c r="I734" s="5">
        <f t="shared" si="85"/>
        <v>0</v>
      </c>
      <c r="J734" s="5">
        <v>45.4</v>
      </c>
      <c r="K734" s="5">
        <f t="shared" si="86"/>
        <v>6356</v>
      </c>
      <c r="L734" s="5">
        <v>0</v>
      </c>
      <c r="M734" s="5">
        <f t="shared" si="87"/>
        <v>0</v>
      </c>
      <c r="N734" s="5"/>
      <c r="O734" s="5">
        <f t="shared" si="88"/>
        <v>0</v>
      </c>
    </row>
    <row r="735" spans="2:15">
      <c r="B735" s="8" t="s">
        <v>133</v>
      </c>
      <c r="C735" s="8">
        <v>266</v>
      </c>
      <c r="D735" s="5"/>
      <c r="E735" s="5">
        <f t="shared" si="84"/>
        <v>0</v>
      </c>
      <c r="F735" s="8">
        <v>10.1</v>
      </c>
      <c r="G735" s="5">
        <f t="shared" si="83"/>
        <v>2686.6</v>
      </c>
      <c r="H735" s="5">
        <v>0</v>
      </c>
      <c r="I735" s="5">
        <f t="shared" si="85"/>
        <v>0</v>
      </c>
      <c r="J735" s="5">
        <v>10.1</v>
      </c>
      <c r="K735" s="5">
        <f t="shared" si="86"/>
        <v>2686.6</v>
      </c>
      <c r="L735" s="5">
        <v>0</v>
      </c>
      <c r="M735" s="5">
        <f t="shared" si="87"/>
        <v>0</v>
      </c>
      <c r="N735" s="5"/>
      <c r="O735" s="5">
        <f t="shared" si="88"/>
        <v>0</v>
      </c>
    </row>
    <row r="736" spans="2:15">
      <c r="B736" s="8" t="s">
        <v>59</v>
      </c>
      <c r="C736" s="8">
        <v>252</v>
      </c>
      <c r="D736" s="5"/>
      <c r="E736" s="5">
        <f t="shared" si="84"/>
        <v>0</v>
      </c>
      <c r="F736" s="8">
        <v>10</v>
      </c>
      <c r="G736" s="5">
        <f t="shared" si="83"/>
        <v>2520</v>
      </c>
      <c r="H736" s="5">
        <v>0</v>
      </c>
      <c r="I736" s="5">
        <f t="shared" si="85"/>
        <v>0</v>
      </c>
      <c r="J736" s="5">
        <v>10</v>
      </c>
      <c r="K736" s="5">
        <f t="shared" si="86"/>
        <v>2520</v>
      </c>
      <c r="L736" s="5">
        <v>0</v>
      </c>
      <c r="M736" s="5">
        <f t="shared" si="87"/>
        <v>0</v>
      </c>
      <c r="N736" s="5"/>
      <c r="O736" s="5">
        <f t="shared" si="88"/>
        <v>0</v>
      </c>
    </row>
    <row r="737" spans="2:15">
      <c r="B737" s="8" t="s">
        <v>293</v>
      </c>
      <c r="C737" s="8">
        <v>310</v>
      </c>
      <c r="D737" s="5"/>
      <c r="E737" s="5">
        <f t="shared" si="84"/>
        <v>0</v>
      </c>
      <c r="F737" s="8">
        <v>128.80000000000001</v>
      </c>
      <c r="G737" s="5">
        <f t="shared" si="83"/>
        <v>39928</v>
      </c>
      <c r="H737" s="5">
        <v>0</v>
      </c>
      <c r="I737" s="5">
        <f t="shared" si="85"/>
        <v>0</v>
      </c>
      <c r="J737" s="5">
        <v>128.80000000000001</v>
      </c>
      <c r="K737" s="5">
        <f t="shared" si="86"/>
        <v>39928</v>
      </c>
      <c r="L737" s="5">
        <v>0</v>
      </c>
      <c r="M737" s="5">
        <f t="shared" si="87"/>
        <v>0</v>
      </c>
      <c r="N737" s="5"/>
      <c r="O737" s="5">
        <f t="shared" si="88"/>
        <v>0</v>
      </c>
    </row>
    <row r="738" spans="2:15">
      <c r="B738" s="8" t="s">
        <v>118</v>
      </c>
      <c r="C738" s="8">
        <v>67</v>
      </c>
      <c r="D738" s="5"/>
      <c r="E738" s="5">
        <f t="shared" si="84"/>
        <v>0</v>
      </c>
      <c r="F738" s="8">
        <v>220</v>
      </c>
      <c r="G738" s="5">
        <f t="shared" si="83"/>
        <v>14740</v>
      </c>
      <c r="H738" s="5">
        <v>0</v>
      </c>
      <c r="I738" s="5">
        <f t="shared" si="85"/>
        <v>0</v>
      </c>
      <c r="J738" s="5">
        <v>220</v>
      </c>
      <c r="K738" s="5">
        <f t="shared" si="86"/>
        <v>14740</v>
      </c>
      <c r="L738" s="5">
        <v>0</v>
      </c>
      <c r="M738" s="5">
        <f t="shared" si="87"/>
        <v>0</v>
      </c>
      <c r="N738" s="5"/>
      <c r="O738" s="5">
        <f t="shared" si="88"/>
        <v>0</v>
      </c>
    </row>
    <row r="739" spans="2:15">
      <c r="B739" s="8" t="s">
        <v>307</v>
      </c>
      <c r="C739" s="8">
        <v>340</v>
      </c>
      <c r="D739" s="5"/>
      <c r="E739" s="5">
        <f t="shared" si="84"/>
        <v>0</v>
      </c>
      <c r="F739" s="8">
        <v>66</v>
      </c>
      <c r="G739" s="5">
        <f t="shared" si="83"/>
        <v>22440</v>
      </c>
      <c r="H739" s="5">
        <v>5.6</v>
      </c>
      <c r="I739" s="5">
        <f t="shared" si="85"/>
        <v>1903.9999999999998</v>
      </c>
      <c r="J739" s="5">
        <v>41</v>
      </c>
      <c r="K739" s="5">
        <f t="shared" si="86"/>
        <v>13940</v>
      </c>
      <c r="L739" s="5">
        <v>19.399999999999999</v>
      </c>
      <c r="M739" s="5">
        <f t="shared" si="87"/>
        <v>6595.9999999999991</v>
      </c>
      <c r="N739" s="5"/>
      <c r="O739" s="5">
        <f t="shared" si="88"/>
        <v>0</v>
      </c>
    </row>
    <row r="740" spans="2:15">
      <c r="B740" s="8" t="s">
        <v>65</v>
      </c>
      <c r="C740" s="8">
        <v>320</v>
      </c>
      <c r="D740" s="5"/>
      <c r="E740" s="5">
        <f t="shared" si="84"/>
        <v>0</v>
      </c>
      <c r="F740" s="8">
        <v>45</v>
      </c>
      <c r="G740" s="5">
        <f t="shared" si="83"/>
        <v>14400</v>
      </c>
      <c r="H740" s="5">
        <v>3.4</v>
      </c>
      <c r="I740" s="5">
        <f t="shared" si="85"/>
        <v>1088</v>
      </c>
      <c r="J740" s="5">
        <v>29</v>
      </c>
      <c r="K740" s="5">
        <f t="shared" si="86"/>
        <v>9280</v>
      </c>
      <c r="L740" s="5">
        <v>12.6</v>
      </c>
      <c r="M740" s="5">
        <f t="shared" si="87"/>
        <v>4032</v>
      </c>
      <c r="N740" s="5"/>
      <c r="O740" s="5">
        <f t="shared" si="88"/>
        <v>0</v>
      </c>
    </row>
    <row r="741" spans="2:15">
      <c r="B741" s="8" t="s">
        <v>508</v>
      </c>
      <c r="C741" s="8">
        <v>80</v>
      </c>
      <c r="D741" s="5"/>
      <c r="E741" s="5">
        <f t="shared" si="84"/>
        <v>0</v>
      </c>
      <c r="F741" s="8">
        <v>20.2</v>
      </c>
      <c r="G741" s="5">
        <f t="shared" si="83"/>
        <v>1616</v>
      </c>
      <c r="H741" s="5">
        <v>0.1</v>
      </c>
      <c r="I741" s="5">
        <f t="shared" si="85"/>
        <v>8</v>
      </c>
      <c r="J741" s="5">
        <v>13.1</v>
      </c>
      <c r="K741" s="5">
        <f t="shared" si="86"/>
        <v>1048</v>
      </c>
      <c r="L741" s="5">
        <v>7</v>
      </c>
      <c r="M741" s="5">
        <f t="shared" si="87"/>
        <v>560</v>
      </c>
      <c r="N741" s="5"/>
      <c r="O741" s="5">
        <f t="shared" si="88"/>
        <v>0</v>
      </c>
    </row>
    <row r="742" spans="2:15">
      <c r="B742" s="8" t="s">
        <v>58</v>
      </c>
      <c r="C742" s="8">
        <v>30</v>
      </c>
      <c r="D742" s="5"/>
      <c r="E742" s="5">
        <f t="shared" si="84"/>
        <v>0</v>
      </c>
      <c r="F742" s="8">
        <v>19</v>
      </c>
      <c r="G742" s="5">
        <f t="shared" si="83"/>
        <v>570</v>
      </c>
      <c r="H742" s="5">
        <v>0.1</v>
      </c>
      <c r="I742" s="5">
        <f t="shared" si="85"/>
        <v>3</v>
      </c>
      <c r="J742" s="5">
        <v>11.9</v>
      </c>
      <c r="K742" s="5">
        <f t="shared" si="86"/>
        <v>357</v>
      </c>
      <c r="L742" s="5">
        <v>7</v>
      </c>
      <c r="M742" s="5">
        <f t="shared" si="87"/>
        <v>210</v>
      </c>
      <c r="N742" s="5"/>
      <c r="O742" s="5">
        <f t="shared" si="88"/>
        <v>0</v>
      </c>
    </row>
    <row r="743" spans="2:15">
      <c r="B743" s="8" t="s">
        <v>509</v>
      </c>
      <c r="C743" s="8">
        <v>149.5</v>
      </c>
      <c r="D743" s="5"/>
      <c r="E743" s="5">
        <f t="shared" si="84"/>
        <v>0</v>
      </c>
      <c r="F743" s="8">
        <v>15</v>
      </c>
      <c r="G743" s="5">
        <f t="shared" si="83"/>
        <v>2242.5</v>
      </c>
      <c r="H743" s="5">
        <v>0</v>
      </c>
      <c r="I743" s="5">
        <f t="shared" si="85"/>
        <v>0</v>
      </c>
      <c r="J743" s="5">
        <v>9</v>
      </c>
      <c r="K743" s="5">
        <f t="shared" si="86"/>
        <v>1345.5</v>
      </c>
      <c r="L743" s="5">
        <v>6</v>
      </c>
      <c r="M743" s="5">
        <f t="shared" si="87"/>
        <v>897</v>
      </c>
      <c r="N743" s="5"/>
      <c r="O743" s="5">
        <f t="shared" si="88"/>
        <v>0</v>
      </c>
    </row>
    <row r="744" spans="2:15">
      <c r="B744" s="8" t="s">
        <v>31</v>
      </c>
      <c r="C744" s="8">
        <v>85</v>
      </c>
      <c r="D744" s="5"/>
      <c r="E744" s="5">
        <f t="shared" si="84"/>
        <v>0</v>
      </c>
      <c r="F744" s="8">
        <v>24</v>
      </c>
      <c r="G744" s="5">
        <f t="shared" si="83"/>
        <v>2040</v>
      </c>
      <c r="H744" s="5">
        <v>5</v>
      </c>
      <c r="I744" s="5">
        <f t="shared" si="85"/>
        <v>425</v>
      </c>
      <c r="J744" s="5">
        <v>15</v>
      </c>
      <c r="K744" s="5">
        <f t="shared" si="86"/>
        <v>1275</v>
      </c>
      <c r="L744" s="5">
        <v>4</v>
      </c>
      <c r="M744" s="5">
        <f t="shared" si="87"/>
        <v>340</v>
      </c>
      <c r="N744" s="5"/>
      <c r="O744" s="5">
        <f t="shared" si="88"/>
        <v>0</v>
      </c>
    </row>
    <row r="745" spans="2:15">
      <c r="B745" s="8" t="s">
        <v>322</v>
      </c>
      <c r="C745" s="8">
        <v>210</v>
      </c>
      <c r="D745" s="5"/>
      <c r="E745" s="5">
        <f t="shared" si="84"/>
        <v>0</v>
      </c>
      <c r="F745" s="8">
        <v>24.3</v>
      </c>
      <c r="G745" s="5">
        <f t="shared" si="83"/>
        <v>5103</v>
      </c>
      <c r="H745" s="5">
        <v>0</v>
      </c>
      <c r="I745" s="5">
        <f t="shared" si="85"/>
        <v>0</v>
      </c>
      <c r="J745" s="5">
        <v>24.3</v>
      </c>
      <c r="K745" s="5">
        <f t="shared" si="86"/>
        <v>5103</v>
      </c>
      <c r="L745" s="5">
        <v>0</v>
      </c>
      <c r="M745" s="5">
        <f t="shared" si="87"/>
        <v>0</v>
      </c>
      <c r="N745" s="5"/>
      <c r="O745" s="5">
        <f t="shared" si="88"/>
        <v>0</v>
      </c>
    </row>
    <row r="746" spans="2:15">
      <c r="B746" s="8" t="s">
        <v>141</v>
      </c>
      <c r="C746" s="8">
        <v>155</v>
      </c>
      <c r="D746" s="5"/>
      <c r="E746" s="5">
        <f t="shared" si="84"/>
        <v>0</v>
      </c>
      <c r="F746" s="8">
        <v>34.700000000000003</v>
      </c>
      <c r="G746" s="5">
        <f t="shared" si="83"/>
        <v>5378.5</v>
      </c>
      <c r="H746" s="5">
        <v>0</v>
      </c>
      <c r="I746" s="5">
        <f t="shared" si="85"/>
        <v>0</v>
      </c>
      <c r="J746" s="5">
        <v>34.700000000000003</v>
      </c>
      <c r="K746" s="5">
        <f t="shared" si="86"/>
        <v>5378.5</v>
      </c>
      <c r="L746" s="5">
        <v>0</v>
      </c>
      <c r="M746" s="5">
        <f t="shared" si="87"/>
        <v>0</v>
      </c>
      <c r="N746" s="5"/>
      <c r="O746" s="5">
        <f t="shared" si="88"/>
        <v>0</v>
      </c>
    </row>
    <row r="747" spans="2:15">
      <c r="B747" s="8" t="s">
        <v>106</v>
      </c>
      <c r="C747" s="8">
        <v>132</v>
      </c>
      <c r="D747" s="5"/>
      <c r="E747" s="5">
        <f t="shared" si="84"/>
        <v>0</v>
      </c>
      <c r="F747" s="8">
        <v>50.2</v>
      </c>
      <c r="G747" s="5">
        <f t="shared" si="83"/>
        <v>6626.4000000000005</v>
      </c>
      <c r="H747" s="5">
        <v>0</v>
      </c>
      <c r="I747" s="5">
        <f t="shared" si="85"/>
        <v>0</v>
      </c>
      <c r="J747" s="5">
        <v>50.2</v>
      </c>
      <c r="K747" s="5">
        <f t="shared" si="86"/>
        <v>6626.4000000000005</v>
      </c>
      <c r="L747" s="5">
        <v>0</v>
      </c>
      <c r="M747" s="5">
        <f t="shared" si="87"/>
        <v>0</v>
      </c>
      <c r="N747" s="5"/>
      <c r="O747" s="5">
        <f t="shared" si="88"/>
        <v>0</v>
      </c>
    </row>
    <row r="748" spans="2:15">
      <c r="B748" s="8" t="s">
        <v>61</v>
      </c>
      <c r="C748" s="8">
        <v>175</v>
      </c>
      <c r="D748" s="5"/>
      <c r="E748" s="5">
        <f t="shared" si="84"/>
        <v>0</v>
      </c>
      <c r="F748" s="8">
        <v>61.1</v>
      </c>
      <c r="G748" s="5">
        <f t="shared" si="83"/>
        <v>10692.5</v>
      </c>
      <c r="H748" s="5">
        <v>0</v>
      </c>
      <c r="I748" s="5">
        <f t="shared" si="85"/>
        <v>0</v>
      </c>
      <c r="J748" s="5">
        <v>61.1</v>
      </c>
      <c r="K748" s="5">
        <f t="shared" si="86"/>
        <v>10692.5</v>
      </c>
      <c r="L748" s="5">
        <v>0</v>
      </c>
      <c r="M748" s="5">
        <f t="shared" si="87"/>
        <v>0</v>
      </c>
      <c r="N748" s="5"/>
      <c r="O748" s="5">
        <f t="shared" si="88"/>
        <v>0</v>
      </c>
    </row>
    <row r="749" spans="2:15">
      <c r="B749" s="8" t="s">
        <v>26</v>
      </c>
      <c r="C749" s="8">
        <v>183.5</v>
      </c>
      <c r="D749" s="5"/>
      <c r="E749" s="5">
        <f t="shared" si="84"/>
        <v>0</v>
      </c>
      <c r="F749" s="8">
        <v>5</v>
      </c>
      <c r="G749" s="5">
        <f t="shared" si="83"/>
        <v>917.5</v>
      </c>
      <c r="H749" s="5">
        <v>0</v>
      </c>
      <c r="I749" s="5">
        <f t="shared" si="85"/>
        <v>0</v>
      </c>
      <c r="J749" s="5">
        <v>4</v>
      </c>
      <c r="K749" s="5">
        <f t="shared" si="86"/>
        <v>734</v>
      </c>
      <c r="L749" s="5">
        <v>1</v>
      </c>
      <c r="M749" s="5">
        <f t="shared" si="87"/>
        <v>183.5</v>
      </c>
      <c r="N749" s="5"/>
      <c r="O749" s="5">
        <f t="shared" si="88"/>
        <v>0</v>
      </c>
    </row>
    <row r="750" spans="2:15">
      <c r="B750" s="8" t="s">
        <v>187</v>
      </c>
      <c r="C750" s="8">
        <v>48.5</v>
      </c>
      <c r="D750" s="5"/>
      <c r="E750" s="5">
        <f t="shared" si="84"/>
        <v>0</v>
      </c>
      <c r="F750" s="8">
        <v>20</v>
      </c>
      <c r="G750" s="5">
        <f t="shared" si="83"/>
        <v>970</v>
      </c>
      <c r="H750" s="5">
        <v>2</v>
      </c>
      <c r="I750" s="5">
        <f t="shared" si="85"/>
        <v>97</v>
      </c>
      <c r="J750" s="5">
        <v>13</v>
      </c>
      <c r="K750" s="5">
        <f t="shared" si="86"/>
        <v>630.5</v>
      </c>
      <c r="L750" s="5">
        <v>5</v>
      </c>
      <c r="M750" s="5">
        <f t="shared" si="87"/>
        <v>242.5</v>
      </c>
      <c r="N750" s="5"/>
      <c r="O750" s="5">
        <f t="shared" si="88"/>
        <v>0</v>
      </c>
    </row>
    <row r="751" spans="2:15">
      <c r="B751" s="8" t="s">
        <v>15</v>
      </c>
      <c r="C751" s="8">
        <v>70</v>
      </c>
      <c r="D751" s="5"/>
      <c r="E751" s="5">
        <f t="shared" si="84"/>
        <v>0</v>
      </c>
      <c r="F751" s="8">
        <v>50</v>
      </c>
      <c r="G751" s="5">
        <f t="shared" si="83"/>
        <v>3500</v>
      </c>
      <c r="H751" s="5">
        <v>0</v>
      </c>
      <c r="I751" s="5">
        <f t="shared" si="85"/>
        <v>0</v>
      </c>
      <c r="J751" s="5">
        <v>21</v>
      </c>
      <c r="K751" s="5">
        <f t="shared" si="86"/>
        <v>1470</v>
      </c>
      <c r="L751" s="5">
        <v>15.6</v>
      </c>
      <c r="M751" s="5">
        <f t="shared" si="87"/>
        <v>1092</v>
      </c>
      <c r="N751" s="5">
        <v>13.4</v>
      </c>
      <c r="O751" s="5">
        <f t="shared" si="88"/>
        <v>938</v>
      </c>
    </row>
    <row r="752" spans="2:15">
      <c r="B752" s="8" t="s">
        <v>17</v>
      </c>
      <c r="C752" s="8">
        <v>22.5</v>
      </c>
      <c r="D752" s="5"/>
      <c r="E752" s="5">
        <f t="shared" si="84"/>
        <v>0</v>
      </c>
      <c r="F752" s="8">
        <v>10</v>
      </c>
      <c r="G752" s="5">
        <f t="shared" si="83"/>
        <v>225</v>
      </c>
      <c r="H752" s="5">
        <v>0</v>
      </c>
      <c r="I752" s="5">
        <f t="shared" si="85"/>
        <v>0</v>
      </c>
      <c r="J752" s="5">
        <v>1</v>
      </c>
      <c r="K752" s="5">
        <f t="shared" si="86"/>
        <v>22.5</v>
      </c>
      <c r="L752" s="5">
        <v>2</v>
      </c>
      <c r="M752" s="5">
        <f t="shared" si="87"/>
        <v>45</v>
      </c>
      <c r="N752" s="5">
        <v>7</v>
      </c>
      <c r="O752" s="5">
        <f t="shared" si="88"/>
        <v>157.5</v>
      </c>
    </row>
    <row r="753" spans="2:15">
      <c r="B753" s="8" t="s">
        <v>510</v>
      </c>
      <c r="C753" s="8">
        <v>100</v>
      </c>
      <c r="D753" s="5"/>
      <c r="E753" s="5">
        <f t="shared" si="84"/>
        <v>0</v>
      </c>
      <c r="F753" s="8">
        <v>8</v>
      </c>
      <c r="G753" s="5">
        <f t="shared" si="83"/>
        <v>800</v>
      </c>
      <c r="H753" s="5">
        <v>0</v>
      </c>
      <c r="I753" s="5">
        <f t="shared" si="85"/>
        <v>0</v>
      </c>
      <c r="J753" s="5">
        <v>7</v>
      </c>
      <c r="K753" s="5">
        <f t="shared" si="86"/>
        <v>700</v>
      </c>
      <c r="L753" s="5">
        <v>1</v>
      </c>
      <c r="M753" s="5">
        <f t="shared" si="87"/>
        <v>100</v>
      </c>
      <c r="N753" s="5"/>
      <c r="O753" s="5">
        <f t="shared" si="88"/>
        <v>0</v>
      </c>
    </row>
    <row r="754" spans="2:15">
      <c r="B754" s="8" t="s">
        <v>351</v>
      </c>
      <c r="C754" s="8">
        <v>43.5</v>
      </c>
      <c r="D754" s="5"/>
      <c r="E754" s="5">
        <f t="shared" si="84"/>
        <v>0</v>
      </c>
      <c r="F754" s="8">
        <v>10</v>
      </c>
      <c r="G754" s="5">
        <f t="shared" si="83"/>
        <v>435</v>
      </c>
      <c r="H754" s="5">
        <v>0</v>
      </c>
      <c r="I754" s="5">
        <f t="shared" si="85"/>
        <v>0</v>
      </c>
      <c r="J754" s="5">
        <v>0</v>
      </c>
      <c r="K754" s="5">
        <f t="shared" si="86"/>
        <v>0</v>
      </c>
      <c r="L754" s="5">
        <v>10</v>
      </c>
      <c r="M754" s="5">
        <f t="shared" si="87"/>
        <v>435</v>
      </c>
      <c r="N754" s="5"/>
      <c r="O754" s="5">
        <f t="shared" si="88"/>
        <v>0</v>
      </c>
    </row>
    <row r="755" spans="2:15">
      <c r="B755" s="8" t="s">
        <v>172</v>
      </c>
      <c r="C755" s="8">
        <v>165</v>
      </c>
      <c r="D755" s="5"/>
      <c r="E755" s="5">
        <f t="shared" si="84"/>
        <v>0</v>
      </c>
      <c r="F755" s="8">
        <v>10</v>
      </c>
      <c r="G755" s="5">
        <f t="shared" si="83"/>
        <v>1650</v>
      </c>
      <c r="H755" s="5">
        <v>0</v>
      </c>
      <c r="I755" s="5">
        <f t="shared" si="85"/>
        <v>0</v>
      </c>
      <c r="J755" s="5">
        <v>10</v>
      </c>
      <c r="K755" s="5">
        <f t="shared" si="86"/>
        <v>1650</v>
      </c>
      <c r="L755" s="5">
        <v>0</v>
      </c>
      <c r="M755" s="5">
        <f t="shared" si="87"/>
        <v>0</v>
      </c>
      <c r="N755" s="5"/>
      <c r="O755" s="5">
        <f t="shared" si="88"/>
        <v>0</v>
      </c>
    </row>
    <row r="756" spans="2:15">
      <c r="B756" s="8" t="s">
        <v>133</v>
      </c>
      <c r="C756" s="8">
        <v>228</v>
      </c>
      <c r="D756" s="5"/>
      <c r="E756" s="5">
        <f t="shared" si="84"/>
        <v>0</v>
      </c>
      <c r="F756" s="8">
        <v>6.43</v>
      </c>
      <c r="G756" s="5">
        <f t="shared" ref="G756:G766" si="89">F756*C756</f>
        <v>1466.04</v>
      </c>
      <c r="H756" s="5">
        <v>0</v>
      </c>
      <c r="I756" s="5">
        <f t="shared" si="85"/>
        <v>0</v>
      </c>
      <c r="J756" s="5">
        <v>6.43</v>
      </c>
      <c r="K756" s="5">
        <f t="shared" si="86"/>
        <v>1466.04</v>
      </c>
      <c r="L756" s="5">
        <v>0</v>
      </c>
      <c r="M756" s="5">
        <f t="shared" si="87"/>
        <v>0</v>
      </c>
      <c r="N756" s="5"/>
      <c r="O756" s="5">
        <f t="shared" si="88"/>
        <v>0</v>
      </c>
    </row>
    <row r="757" spans="2:15">
      <c r="B757" s="8" t="s">
        <v>59</v>
      </c>
      <c r="C757" s="8">
        <v>230</v>
      </c>
      <c r="D757" s="5"/>
      <c r="E757" s="5">
        <f t="shared" si="84"/>
        <v>0</v>
      </c>
      <c r="F757" s="8">
        <v>6.1150000000000002</v>
      </c>
      <c r="G757" s="5">
        <f t="shared" si="89"/>
        <v>1406.45</v>
      </c>
      <c r="H757" s="5">
        <v>0</v>
      </c>
      <c r="I757" s="5">
        <f t="shared" si="85"/>
        <v>0</v>
      </c>
      <c r="J757" s="5">
        <v>6.1150000000000002</v>
      </c>
      <c r="K757" s="5">
        <f t="shared" si="86"/>
        <v>1406.45</v>
      </c>
      <c r="L757" s="5">
        <v>0</v>
      </c>
      <c r="M757" s="5">
        <f t="shared" si="87"/>
        <v>0</v>
      </c>
      <c r="N757" s="5"/>
      <c r="O757" s="5">
        <f t="shared" si="88"/>
        <v>0</v>
      </c>
    </row>
    <row r="758" spans="2:15">
      <c r="B758" s="8" t="s">
        <v>514</v>
      </c>
      <c r="C758" s="8">
        <v>20</v>
      </c>
      <c r="D758" s="5"/>
      <c r="E758" s="5">
        <f t="shared" si="84"/>
        <v>0</v>
      </c>
      <c r="F758" s="5">
        <v>220</v>
      </c>
      <c r="G758" s="5">
        <f t="shared" si="89"/>
        <v>4400</v>
      </c>
      <c r="H758" s="5">
        <v>0</v>
      </c>
      <c r="I758" s="5">
        <f t="shared" si="85"/>
        <v>0</v>
      </c>
      <c r="J758" s="5">
        <v>220</v>
      </c>
      <c r="K758" s="5">
        <f t="shared" si="86"/>
        <v>4400</v>
      </c>
      <c r="L758" s="5">
        <v>0</v>
      </c>
      <c r="M758" s="5">
        <f t="shared" si="87"/>
        <v>0</v>
      </c>
      <c r="N758" s="5"/>
      <c r="O758" s="5">
        <f t="shared" si="88"/>
        <v>0</v>
      </c>
    </row>
    <row r="759" spans="2:15">
      <c r="B759" s="8" t="s">
        <v>515</v>
      </c>
      <c r="C759" s="8">
        <v>38</v>
      </c>
      <c r="D759" s="5"/>
      <c r="E759" s="5">
        <f t="shared" si="84"/>
        <v>0</v>
      </c>
      <c r="F759" s="5">
        <v>225</v>
      </c>
      <c r="G759" s="5">
        <f t="shared" si="89"/>
        <v>8550</v>
      </c>
      <c r="H759" s="5">
        <v>0</v>
      </c>
      <c r="I759" s="5">
        <f t="shared" si="85"/>
        <v>0</v>
      </c>
      <c r="J759" s="5">
        <v>225</v>
      </c>
      <c r="K759" s="5">
        <f t="shared" si="86"/>
        <v>8550</v>
      </c>
      <c r="L759" s="5">
        <v>0</v>
      </c>
      <c r="M759" s="5">
        <f t="shared" si="87"/>
        <v>0</v>
      </c>
      <c r="N759" s="5"/>
      <c r="O759" s="5">
        <f t="shared" si="88"/>
        <v>0</v>
      </c>
    </row>
    <row r="760" spans="2:15">
      <c r="B760" s="8" t="s">
        <v>516</v>
      </c>
      <c r="C760" s="8">
        <v>23</v>
      </c>
      <c r="D760" s="5"/>
      <c r="E760" s="5">
        <f t="shared" si="84"/>
        <v>0</v>
      </c>
      <c r="F760" s="5">
        <v>220</v>
      </c>
      <c r="G760" s="5">
        <f t="shared" si="89"/>
        <v>5060</v>
      </c>
      <c r="H760" s="5">
        <v>0</v>
      </c>
      <c r="I760" s="5">
        <f t="shared" si="85"/>
        <v>0</v>
      </c>
      <c r="J760" s="5">
        <v>220</v>
      </c>
      <c r="K760" s="5">
        <f t="shared" si="86"/>
        <v>5060</v>
      </c>
      <c r="L760" s="5">
        <v>0</v>
      </c>
      <c r="M760" s="5">
        <f t="shared" si="87"/>
        <v>0</v>
      </c>
      <c r="N760" s="5"/>
      <c r="O760" s="5">
        <f t="shared" si="88"/>
        <v>0</v>
      </c>
    </row>
    <row r="761" spans="2:15">
      <c r="B761" s="8" t="s">
        <v>135</v>
      </c>
      <c r="C761" s="8">
        <v>310</v>
      </c>
      <c r="D761" s="5"/>
      <c r="E761" s="5">
        <f t="shared" si="84"/>
        <v>0</v>
      </c>
      <c r="F761" s="8">
        <v>36</v>
      </c>
      <c r="G761" s="5">
        <f t="shared" si="89"/>
        <v>11160</v>
      </c>
      <c r="H761" s="5">
        <v>3</v>
      </c>
      <c r="I761" s="5">
        <f t="shared" si="85"/>
        <v>930</v>
      </c>
      <c r="J761" s="5">
        <v>23</v>
      </c>
      <c r="K761" s="5">
        <f t="shared" si="86"/>
        <v>7130</v>
      </c>
      <c r="L761" s="5">
        <v>10</v>
      </c>
      <c r="M761" s="5">
        <f t="shared" si="87"/>
        <v>3100</v>
      </c>
      <c r="N761" s="5"/>
      <c r="O761" s="5">
        <f t="shared" si="88"/>
        <v>0</v>
      </c>
    </row>
    <row r="762" spans="2:15">
      <c r="B762" s="8" t="s">
        <v>145</v>
      </c>
      <c r="C762" s="8">
        <v>618</v>
      </c>
      <c r="D762" s="5"/>
      <c r="E762" s="5">
        <f t="shared" si="84"/>
        <v>0</v>
      </c>
      <c r="F762" s="8">
        <v>5</v>
      </c>
      <c r="G762" s="5">
        <f t="shared" si="89"/>
        <v>3090</v>
      </c>
      <c r="H762" s="5">
        <v>0</v>
      </c>
      <c r="I762" s="5">
        <f t="shared" si="85"/>
        <v>0</v>
      </c>
      <c r="J762" s="5">
        <v>3.5</v>
      </c>
      <c r="K762" s="5">
        <f t="shared" si="86"/>
        <v>2163</v>
      </c>
      <c r="L762" s="5">
        <v>1.5</v>
      </c>
      <c r="M762" s="5">
        <f t="shared" si="87"/>
        <v>927</v>
      </c>
      <c r="N762" s="5"/>
      <c r="O762" s="5">
        <f t="shared" si="88"/>
        <v>0</v>
      </c>
    </row>
    <row r="763" spans="2:15">
      <c r="B763" s="8" t="s">
        <v>61</v>
      </c>
      <c r="C763" s="8">
        <v>182</v>
      </c>
      <c r="D763" s="5"/>
      <c r="E763" s="5">
        <f t="shared" si="84"/>
        <v>0</v>
      </c>
      <c r="F763" s="8">
        <v>37.5</v>
      </c>
      <c r="G763" s="5">
        <f t="shared" si="89"/>
        <v>6825</v>
      </c>
      <c r="H763" s="5">
        <v>0</v>
      </c>
      <c r="I763" s="5">
        <f t="shared" si="85"/>
        <v>0</v>
      </c>
      <c r="J763" s="5">
        <v>37.5</v>
      </c>
      <c r="K763" s="5">
        <f t="shared" si="86"/>
        <v>6825</v>
      </c>
      <c r="L763" s="5">
        <v>0</v>
      </c>
      <c r="M763" s="5">
        <f t="shared" si="87"/>
        <v>0</v>
      </c>
      <c r="N763" s="5"/>
      <c r="O763" s="5">
        <f t="shared" si="88"/>
        <v>0</v>
      </c>
    </row>
    <row r="764" spans="2:15">
      <c r="B764" s="8" t="s">
        <v>322</v>
      </c>
      <c r="C764" s="8">
        <v>252</v>
      </c>
      <c r="D764" s="5"/>
      <c r="E764" s="5">
        <f t="shared" si="84"/>
        <v>0</v>
      </c>
      <c r="F764" s="8">
        <v>18</v>
      </c>
      <c r="G764" s="5">
        <f t="shared" si="89"/>
        <v>4536</v>
      </c>
      <c r="H764" s="5">
        <v>0</v>
      </c>
      <c r="I764" s="5">
        <f t="shared" si="85"/>
        <v>0</v>
      </c>
      <c r="J764" s="5">
        <v>18</v>
      </c>
      <c r="K764" s="5">
        <f t="shared" si="86"/>
        <v>4536</v>
      </c>
      <c r="L764" s="5">
        <v>0</v>
      </c>
      <c r="M764" s="5">
        <f t="shared" si="87"/>
        <v>0</v>
      </c>
      <c r="N764" s="5"/>
      <c r="O764" s="5">
        <f t="shared" si="88"/>
        <v>0</v>
      </c>
    </row>
    <row r="765" spans="2:15">
      <c r="B765" s="8" t="s">
        <v>293</v>
      </c>
      <c r="C765" s="8">
        <v>290</v>
      </c>
      <c r="D765" s="5"/>
      <c r="E765" s="5">
        <f t="shared" si="84"/>
        <v>0</v>
      </c>
      <c r="F765" s="8">
        <v>74.400000000000006</v>
      </c>
      <c r="G765" s="5">
        <f t="shared" si="89"/>
        <v>21576</v>
      </c>
      <c r="H765" s="5">
        <v>0</v>
      </c>
      <c r="I765" s="5">
        <f t="shared" si="85"/>
        <v>0</v>
      </c>
      <c r="J765" s="5">
        <v>74.400000000000006</v>
      </c>
      <c r="K765" s="5">
        <f t="shared" si="86"/>
        <v>21576</v>
      </c>
      <c r="L765" s="5">
        <v>0</v>
      </c>
      <c r="M765" s="5">
        <f t="shared" si="87"/>
        <v>0</v>
      </c>
      <c r="N765" s="5"/>
      <c r="O765" s="5">
        <f t="shared" si="88"/>
        <v>0</v>
      </c>
    </row>
    <row r="766" spans="2:15">
      <c r="B766" s="8" t="s">
        <v>135</v>
      </c>
      <c r="C766" s="8">
        <v>310</v>
      </c>
      <c r="D766" s="5"/>
      <c r="E766" s="5">
        <f t="shared" si="84"/>
        <v>0</v>
      </c>
      <c r="F766" s="8">
        <v>20</v>
      </c>
      <c r="G766" s="5">
        <f t="shared" si="89"/>
        <v>6200</v>
      </c>
      <c r="H766" s="5">
        <v>0</v>
      </c>
      <c r="I766" s="5">
        <f t="shared" si="85"/>
        <v>0</v>
      </c>
      <c r="J766" s="5">
        <v>12</v>
      </c>
      <c r="K766" s="5">
        <f t="shared" si="86"/>
        <v>3720</v>
      </c>
      <c r="L766" s="5">
        <v>8</v>
      </c>
      <c r="M766" s="5">
        <f t="shared" si="87"/>
        <v>2480</v>
      </c>
      <c r="N766" s="5"/>
      <c r="O766" s="5">
        <f t="shared" si="88"/>
        <v>0</v>
      </c>
    </row>
    <row r="767" spans="2:15">
      <c r="E767">
        <f>SUM(E581:E766)</f>
        <v>148805.14599999998</v>
      </c>
      <c r="G767">
        <f>SUM(G627:G766)</f>
        <v>1045223.7572499999</v>
      </c>
      <c r="H767" s="68"/>
      <c r="I767" s="13">
        <f>SUM(I581:I766)</f>
        <v>35142.339</v>
      </c>
      <c r="K767" s="13">
        <f>SUM(K581:K766)</f>
        <v>1009559.9448999998</v>
      </c>
      <c r="L767" s="13"/>
      <c r="M767" s="13">
        <f>SUM(M581:M766)</f>
        <v>148231.11934999999</v>
      </c>
      <c r="O767" s="13">
        <f>SUM(O581:O766)</f>
        <v>1095.5</v>
      </c>
    </row>
    <row r="769" spans="5:6">
      <c r="E769">
        <f>E767+G767</f>
        <v>1194028.90325</v>
      </c>
      <c r="F769">
        <f>E769-I767-K767-M767</f>
        <v>1095.500000000291</v>
      </c>
    </row>
  </sheetData>
  <mergeCells count="1">
    <mergeCell ref="B577:C57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2:BI125"/>
  <sheetViews>
    <sheetView zoomScale="75" zoomScaleNormal="75" workbookViewId="0">
      <selection activeCell="K108" sqref="K108:K113"/>
    </sheetView>
  </sheetViews>
  <sheetFormatPr defaultRowHeight="15"/>
  <cols>
    <col min="1" max="1" width="9" customWidth="1"/>
    <col min="2" max="2" width="16.42578125" customWidth="1"/>
    <col min="5" max="5" width="11.85546875" customWidth="1"/>
    <col min="6" max="6" width="15" customWidth="1"/>
    <col min="7" max="7" width="12.5703125" customWidth="1"/>
    <col min="8" max="8" width="11.28515625" customWidth="1"/>
    <col min="9" max="9" width="10.42578125" customWidth="1"/>
    <col min="12" max="12" width="10.42578125" customWidth="1"/>
    <col min="15" max="15" width="10.28515625" customWidth="1"/>
    <col min="18" max="18" width="10.7109375" customWidth="1"/>
    <col min="21" max="21" width="10.28515625" customWidth="1"/>
    <col min="24" max="24" width="14.140625" customWidth="1"/>
    <col min="27" max="27" width="10.140625" customWidth="1"/>
    <col min="28" max="28" width="11.42578125" customWidth="1"/>
    <col min="30" max="30" width="10.85546875" customWidth="1"/>
    <col min="33" max="33" width="11.42578125" customWidth="1"/>
    <col min="36" max="36" width="11" customWidth="1"/>
    <col min="39" max="39" width="10.28515625" customWidth="1"/>
    <col min="45" max="45" width="11.28515625" customWidth="1"/>
    <col min="48" max="48" width="10.85546875" customWidth="1"/>
    <col min="51" max="51" width="10.85546875" customWidth="1"/>
    <col min="54" max="54" width="10.42578125" customWidth="1"/>
    <col min="55" max="55" width="10.85546875" customWidth="1"/>
    <col min="56" max="56" width="17.7109375" customWidth="1"/>
    <col min="59" max="59" width="10.85546875" customWidth="1"/>
    <col min="60" max="60" width="12" customWidth="1"/>
  </cols>
  <sheetData>
    <row r="2" spans="1:60">
      <c r="A2">
        <v>1095.5</v>
      </c>
      <c r="F2">
        <v>214</v>
      </c>
      <c r="G2">
        <v>154</v>
      </c>
      <c r="I2">
        <v>217</v>
      </c>
      <c r="J2">
        <v>154</v>
      </c>
      <c r="L2">
        <v>217</v>
      </c>
      <c r="M2">
        <v>154</v>
      </c>
      <c r="O2">
        <v>217</v>
      </c>
      <c r="P2">
        <v>154</v>
      </c>
      <c r="R2">
        <v>217</v>
      </c>
      <c r="S2">
        <v>154</v>
      </c>
      <c r="U2">
        <v>217</v>
      </c>
      <c r="V2">
        <v>154</v>
      </c>
      <c r="X2">
        <v>217</v>
      </c>
      <c r="Y2">
        <v>154</v>
      </c>
      <c r="AA2">
        <v>217</v>
      </c>
      <c r="AB2">
        <v>154</v>
      </c>
      <c r="AD2">
        <v>217</v>
      </c>
      <c r="AE2">
        <v>155</v>
      </c>
      <c r="AG2">
        <v>217</v>
      </c>
      <c r="AH2">
        <v>155</v>
      </c>
      <c r="AJ2">
        <v>217</v>
      </c>
      <c r="AK2">
        <v>155</v>
      </c>
      <c r="AM2">
        <v>217</v>
      </c>
      <c r="AN2">
        <v>155</v>
      </c>
      <c r="AP2">
        <v>217</v>
      </c>
      <c r="AQ2">
        <v>155</v>
      </c>
      <c r="AS2">
        <v>217</v>
      </c>
      <c r="AT2">
        <v>131</v>
      </c>
      <c r="AV2">
        <v>195</v>
      </c>
      <c r="AW2">
        <v>131</v>
      </c>
      <c r="AY2">
        <v>195</v>
      </c>
      <c r="AZ2">
        <v>131</v>
      </c>
    </row>
    <row r="3" spans="1:60">
      <c r="B3" t="s">
        <v>549</v>
      </c>
      <c r="F3" t="s">
        <v>5</v>
      </c>
      <c r="G3" t="s">
        <v>6</v>
      </c>
      <c r="H3" t="s">
        <v>7</v>
      </c>
      <c r="I3" t="s">
        <v>5</v>
      </c>
      <c r="J3" t="s">
        <v>6</v>
      </c>
      <c r="K3" t="s">
        <v>7</v>
      </c>
      <c r="L3" t="s">
        <v>5</v>
      </c>
      <c r="M3" t="s">
        <v>6</v>
      </c>
      <c r="N3" t="s">
        <v>7</v>
      </c>
      <c r="O3" t="s">
        <v>5</v>
      </c>
      <c r="P3" t="s">
        <v>6</v>
      </c>
      <c r="Q3" t="s">
        <v>7</v>
      </c>
      <c r="R3" t="s">
        <v>5</v>
      </c>
      <c r="S3" t="s">
        <v>6</v>
      </c>
      <c r="T3" t="s">
        <v>7</v>
      </c>
      <c r="U3" t="s">
        <v>5</v>
      </c>
      <c r="V3" t="s">
        <v>6</v>
      </c>
      <c r="W3" t="s">
        <v>7</v>
      </c>
      <c r="X3" t="s">
        <v>5</v>
      </c>
      <c r="Y3" t="s">
        <v>6</v>
      </c>
      <c r="Z3" t="s">
        <v>7</v>
      </c>
      <c r="AA3" t="s">
        <v>5</v>
      </c>
      <c r="AB3" t="s">
        <v>6</v>
      </c>
      <c r="AC3" t="s">
        <v>7</v>
      </c>
      <c r="AD3" t="s">
        <v>5</v>
      </c>
      <c r="AE3" t="s">
        <v>6</v>
      </c>
      <c r="AF3" t="s">
        <v>7</v>
      </c>
      <c r="AG3" t="s">
        <v>5</v>
      </c>
      <c r="AH3" t="s">
        <v>6</v>
      </c>
      <c r="AI3" t="s">
        <v>7</v>
      </c>
      <c r="AJ3" t="s">
        <v>5</v>
      </c>
      <c r="AK3" t="s">
        <v>6</v>
      </c>
      <c r="AL3" t="s">
        <v>7</v>
      </c>
      <c r="AM3" t="s">
        <v>5</v>
      </c>
      <c r="AN3" t="s">
        <v>6</v>
      </c>
      <c r="AO3" t="s">
        <v>7</v>
      </c>
      <c r="AP3" t="s">
        <v>5</v>
      </c>
      <c r="AQ3" t="s">
        <v>6</v>
      </c>
      <c r="AR3" t="s">
        <v>7</v>
      </c>
      <c r="AS3" t="s">
        <v>5</v>
      </c>
      <c r="AT3" t="s">
        <v>6</v>
      </c>
      <c r="AU3" t="s">
        <v>7</v>
      </c>
      <c r="AV3" t="s">
        <v>5</v>
      </c>
      <c r="AW3" t="s">
        <v>6</v>
      </c>
      <c r="AX3" t="s">
        <v>7</v>
      </c>
      <c r="AY3" t="s">
        <v>5</v>
      </c>
      <c r="AZ3" t="s">
        <v>6</v>
      </c>
      <c r="BA3" t="s">
        <v>7</v>
      </c>
    </row>
    <row r="4" spans="1:60">
      <c r="B4" s="5" t="s">
        <v>2</v>
      </c>
      <c r="C4" s="5" t="s">
        <v>3</v>
      </c>
      <c r="D4" s="5" t="s">
        <v>8</v>
      </c>
      <c r="E4" s="5" t="s">
        <v>9</v>
      </c>
      <c r="F4" s="5">
        <v>12</v>
      </c>
      <c r="G4" s="5">
        <v>12</v>
      </c>
      <c r="H4" s="5">
        <v>12</v>
      </c>
      <c r="I4" s="6">
        <v>13</v>
      </c>
      <c r="J4" s="6">
        <v>13</v>
      </c>
      <c r="K4" s="6">
        <v>13</v>
      </c>
      <c r="L4" s="6">
        <v>14</v>
      </c>
      <c r="M4" s="6">
        <v>14</v>
      </c>
      <c r="N4" s="165">
        <v>14</v>
      </c>
      <c r="O4" s="6">
        <v>15</v>
      </c>
      <c r="P4" s="6">
        <v>15</v>
      </c>
      <c r="Q4" s="6">
        <v>15</v>
      </c>
      <c r="R4" s="6">
        <v>17</v>
      </c>
      <c r="S4" s="6">
        <v>17</v>
      </c>
      <c r="T4" s="6">
        <v>17</v>
      </c>
      <c r="U4" s="6">
        <v>18</v>
      </c>
      <c r="V4" s="6">
        <v>18</v>
      </c>
      <c r="W4" s="6">
        <v>18</v>
      </c>
      <c r="X4" s="6">
        <v>19</v>
      </c>
      <c r="Y4" s="6">
        <v>19</v>
      </c>
      <c r="Z4" s="6">
        <v>19</v>
      </c>
      <c r="AA4" s="6">
        <v>20</v>
      </c>
      <c r="AB4" s="6">
        <v>20</v>
      </c>
      <c r="AC4" s="6">
        <v>20</v>
      </c>
      <c r="AD4" s="6">
        <v>21</v>
      </c>
      <c r="AE4" s="6">
        <v>21</v>
      </c>
      <c r="AF4" s="6">
        <v>21</v>
      </c>
      <c r="AG4" s="6">
        <v>22</v>
      </c>
      <c r="AH4" s="6">
        <v>22</v>
      </c>
      <c r="AI4" s="6">
        <v>22</v>
      </c>
      <c r="AJ4" s="6">
        <v>24</v>
      </c>
      <c r="AK4" s="6">
        <v>24</v>
      </c>
      <c r="AL4" s="6">
        <v>24</v>
      </c>
      <c r="AM4" s="6">
        <v>25</v>
      </c>
      <c r="AN4" s="6">
        <v>25</v>
      </c>
      <c r="AO4" s="6">
        <v>25</v>
      </c>
      <c r="AP4" s="6">
        <v>26</v>
      </c>
      <c r="AQ4" s="6">
        <v>26</v>
      </c>
      <c r="AR4" s="6">
        <v>26</v>
      </c>
      <c r="AS4" s="6">
        <v>27</v>
      </c>
      <c r="AT4" s="6">
        <v>27</v>
      </c>
      <c r="AU4" s="6">
        <v>27</v>
      </c>
      <c r="AV4" s="6">
        <v>28</v>
      </c>
      <c r="AW4" s="6">
        <v>28</v>
      </c>
      <c r="AX4" s="6">
        <v>28</v>
      </c>
      <c r="AY4" s="6">
        <v>31</v>
      </c>
      <c r="AZ4" s="6">
        <v>31</v>
      </c>
      <c r="BA4" s="6">
        <v>31</v>
      </c>
      <c r="BB4" t="s">
        <v>226</v>
      </c>
      <c r="BD4" s="5" t="s">
        <v>2</v>
      </c>
      <c r="BE4" s="5" t="s">
        <v>3</v>
      </c>
      <c r="BF4" s="5" t="s">
        <v>8</v>
      </c>
      <c r="BG4" s="5" t="s">
        <v>9</v>
      </c>
    </row>
    <row r="5" spans="1:60">
      <c r="A5" s="7">
        <v>70</v>
      </c>
      <c r="B5" s="5" t="s">
        <v>15</v>
      </c>
      <c r="C5" s="5">
        <v>70</v>
      </c>
      <c r="D5" s="5">
        <v>13.4</v>
      </c>
      <c r="E5" s="5">
        <f>D5*C5</f>
        <v>938</v>
      </c>
      <c r="F5" s="6">
        <v>4.7</v>
      </c>
      <c r="G5" s="6">
        <v>3</v>
      </c>
      <c r="H5" s="5"/>
      <c r="I5" s="5">
        <v>4.7</v>
      </c>
      <c r="J5" s="5">
        <v>1</v>
      </c>
      <c r="K5" s="5"/>
      <c r="L5" s="5"/>
      <c r="M5" s="5"/>
      <c r="N5" s="166"/>
      <c r="O5" s="5"/>
      <c r="P5" s="5"/>
      <c r="Q5" s="5"/>
      <c r="R5" s="5"/>
      <c r="S5" s="6">
        <f>R5*BE5</f>
        <v>0</v>
      </c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>
        <f t="shared" ref="BB5:BB36" si="0">SUM(F5:BA5)</f>
        <v>13.4</v>
      </c>
      <c r="BC5">
        <f>BB5*C5</f>
        <v>938</v>
      </c>
      <c r="BD5" s="7" t="s">
        <v>15</v>
      </c>
      <c r="BE5" s="5">
        <v>70</v>
      </c>
      <c r="BF5" s="5">
        <f>D5-BB5</f>
        <v>0</v>
      </c>
      <c r="BG5" s="5">
        <f>BF5*BE5</f>
        <v>0</v>
      </c>
      <c r="BH5">
        <v>0</v>
      </c>
    </row>
    <row r="6" spans="1:60">
      <c r="A6" s="7">
        <v>22.5</v>
      </c>
      <c r="B6" s="5" t="s">
        <v>17</v>
      </c>
      <c r="C6" s="5">
        <v>22.5</v>
      </c>
      <c r="D6" s="5">
        <v>7</v>
      </c>
      <c r="E6" s="5">
        <f t="shared" ref="E6:E69" si="1">D6*C6</f>
        <v>157.5</v>
      </c>
      <c r="F6" s="6">
        <v>1</v>
      </c>
      <c r="G6" s="6">
        <v>1</v>
      </c>
      <c r="H6" s="5"/>
      <c r="I6" s="5"/>
      <c r="J6" s="5"/>
      <c r="K6" s="5"/>
      <c r="L6" s="5">
        <v>1</v>
      </c>
      <c r="M6" s="5"/>
      <c r="N6" s="166"/>
      <c r="O6" s="5">
        <v>1</v>
      </c>
      <c r="P6" s="5"/>
      <c r="Q6" s="5"/>
      <c r="R6" s="5">
        <v>1</v>
      </c>
      <c r="S6" s="5"/>
      <c r="T6" s="5"/>
      <c r="U6" s="5"/>
      <c r="V6" s="5">
        <v>1</v>
      </c>
      <c r="W6" s="5"/>
      <c r="X6" s="5"/>
      <c r="Y6" s="5">
        <v>1</v>
      </c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>
        <f t="shared" si="0"/>
        <v>7</v>
      </c>
      <c r="BC6">
        <f t="shared" ref="BC6:BC69" si="2">BB6*C6</f>
        <v>157.5</v>
      </c>
      <c r="BD6" s="7" t="s">
        <v>17</v>
      </c>
      <c r="BE6" s="5">
        <v>22.5</v>
      </c>
      <c r="BF6" s="5">
        <f t="shared" ref="BF6:BF69" si="3">D6-BB6</f>
        <v>0</v>
      </c>
      <c r="BG6" s="5">
        <f t="shared" ref="BG6:BG69" si="4">BF6*BE6</f>
        <v>0</v>
      </c>
      <c r="BH6">
        <v>0</v>
      </c>
    </row>
    <row r="7" spans="1:60">
      <c r="B7" s="6" t="s">
        <v>37</v>
      </c>
      <c r="C7" s="5">
        <v>84</v>
      </c>
      <c r="D7" s="5">
        <v>20</v>
      </c>
      <c r="E7" s="5">
        <f t="shared" si="1"/>
        <v>1680</v>
      </c>
      <c r="F7" s="75">
        <v>2.2999999999999998</v>
      </c>
      <c r="G7" s="6">
        <v>1.5</v>
      </c>
      <c r="H7" s="6">
        <v>0.1</v>
      </c>
      <c r="I7" s="6">
        <v>5.2</v>
      </c>
      <c r="J7" s="6">
        <v>1</v>
      </c>
      <c r="K7" s="6"/>
      <c r="L7" s="6">
        <v>3.7</v>
      </c>
      <c r="M7" s="6">
        <v>1.5</v>
      </c>
      <c r="N7" s="165">
        <v>0.1</v>
      </c>
      <c r="O7" s="6">
        <v>2.1</v>
      </c>
      <c r="P7" s="6">
        <v>1.5</v>
      </c>
      <c r="Q7" s="6">
        <v>0.1</v>
      </c>
      <c r="R7" s="5">
        <v>0.9</v>
      </c>
      <c r="S7" s="5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>
        <f t="shared" si="0"/>
        <v>20</v>
      </c>
      <c r="BC7">
        <f t="shared" si="2"/>
        <v>1680</v>
      </c>
      <c r="BD7" s="75" t="s">
        <v>37</v>
      </c>
      <c r="BE7" s="5">
        <v>84</v>
      </c>
      <c r="BF7" s="5">
        <f t="shared" si="3"/>
        <v>0</v>
      </c>
      <c r="BG7" s="5">
        <f t="shared" si="4"/>
        <v>0</v>
      </c>
      <c r="BH7">
        <v>0</v>
      </c>
    </row>
    <row r="8" spans="1:60">
      <c r="B8" s="6" t="s">
        <v>58</v>
      </c>
      <c r="C8" s="5">
        <v>32</v>
      </c>
      <c r="D8" s="5">
        <v>28.8</v>
      </c>
      <c r="E8" s="5">
        <f t="shared" si="1"/>
        <v>921.6</v>
      </c>
      <c r="F8" s="75">
        <v>2.21</v>
      </c>
      <c r="G8" s="6">
        <v>1.5</v>
      </c>
      <c r="H8" s="6">
        <v>0.1</v>
      </c>
      <c r="I8" s="6">
        <v>5.2</v>
      </c>
      <c r="J8" s="6">
        <v>1</v>
      </c>
      <c r="K8" s="6"/>
      <c r="L8" s="6">
        <v>3.7</v>
      </c>
      <c r="M8" s="6">
        <v>1.5</v>
      </c>
      <c r="N8" s="165">
        <v>0.1</v>
      </c>
      <c r="O8" s="6">
        <v>3.1</v>
      </c>
      <c r="P8" s="6">
        <v>1.5</v>
      </c>
      <c r="Q8" s="6">
        <v>0.1</v>
      </c>
      <c r="R8" s="5">
        <v>3.4</v>
      </c>
      <c r="S8" s="6">
        <v>1.5</v>
      </c>
      <c r="T8" s="6"/>
      <c r="U8" s="6">
        <v>1.89</v>
      </c>
      <c r="V8" s="6">
        <v>2</v>
      </c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>
        <f t="shared" si="0"/>
        <v>28.8</v>
      </c>
      <c r="BC8">
        <f t="shared" si="2"/>
        <v>921.6</v>
      </c>
      <c r="BD8" s="75" t="s">
        <v>58</v>
      </c>
      <c r="BE8" s="5">
        <v>32</v>
      </c>
      <c r="BF8" s="5">
        <f t="shared" si="3"/>
        <v>0</v>
      </c>
      <c r="BG8" s="5">
        <f t="shared" si="4"/>
        <v>0</v>
      </c>
      <c r="BH8">
        <v>0</v>
      </c>
    </row>
    <row r="9" spans="1:60">
      <c r="B9" s="6" t="s">
        <v>57</v>
      </c>
      <c r="C9" s="5">
        <v>70</v>
      </c>
      <c r="D9" s="5">
        <v>15</v>
      </c>
      <c r="E9" s="5">
        <f t="shared" si="1"/>
        <v>1050</v>
      </c>
      <c r="F9" s="5"/>
      <c r="G9" s="5"/>
      <c r="H9" s="5"/>
      <c r="I9" s="5">
        <v>3.8</v>
      </c>
      <c r="J9" s="5"/>
      <c r="K9" s="5"/>
      <c r="L9" s="5"/>
      <c r="M9" s="5"/>
      <c r="N9" s="166"/>
      <c r="O9" s="6"/>
      <c r="P9" s="75"/>
      <c r="Q9" s="5"/>
      <c r="R9" s="5"/>
      <c r="S9" s="6"/>
      <c r="T9" s="5"/>
      <c r="U9" s="5">
        <v>6</v>
      </c>
      <c r="V9" s="5"/>
      <c r="W9" s="5"/>
      <c r="X9" s="5">
        <v>3.2</v>
      </c>
      <c r="Y9" s="7">
        <v>2</v>
      </c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>
        <f t="shared" si="0"/>
        <v>15</v>
      </c>
      <c r="BC9">
        <f t="shared" si="2"/>
        <v>1050</v>
      </c>
      <c r="BD9" s="75" t="s">
        <v>57</v>
      </c>
      <c r="BE9" s="5">
        <v>70</v>
      </c>
      <c r="BF9" s="5">
        <f t="shared" si="3"/>
        <v>0</v>
      </c>
      <c r="BG9" s="5">
        <f t="shared" si="4"/>
        <v>0</v>
      </c>
      <c r="BH9">
        <v>0</v>
      </c>
    </row>
    <row r="10" spans="1:60">
      <c r="B10" s="5" t="s">
        <v>121</v>
      </c>
      <c r="C10" s="5">
        <v>382</v>
      </c>
      <c r="D10" s="5">
        <v>20</v>
      </c>
      <c r="E10" s="5">
        <f t="shared" si="1"/>
        <v>7640</v>
      </c>
      <c r="F10" s="5">
        <v>2.14</v>
      </c>
      <c r="G10" s="5">
        <v>1.54</v>
      </c>
      <c r="H10" s="5"/>
      <c r="I10" s="5">
        <v>2.14</v>
      </c>
      <c r="J10" s="5"/>
      <c r="K10" s="5"/>
      <c r="L10" s="5">
        <v>2.17</v>
      </c>
      <c r="M10" s="5"/>
      <c r="N10" s="166"/>
      <c r="O10" s="6">
        <v>3.17</v>
      </c>
      <c r="P10" s="5">
        <v>1.54</v>
      </c>
      <c r="Q10" s="5"/>
      <c r="R10" s="5">
        <v>2.17</v>
      </c>
      <c r="S10" s="5"/>
      <c r="T10" s="5"/>
      <c r="U10" s="5"/>
      <c r="V10" s="5">
        <v>1.54</v>
      </c>
      <c r="W10" s="5"/>
      <c r="X10" s="5"/>
      <c r="Y10" s="5">
        <v>1.54</v>
      </c>
      <c r="Z10" s="5"/>
      <c r="AA10" s="5"/>
      <c r="AB10" s="5"/>
      <c r="AC10" s="5"/>
      <c r="AD10" s="5"/>
      <c r="AE10" s="5">
        <v>1.54</v>
      </c>
      <c r="AF10" s="5"/>
      <c r="AG10" s="5"/>
      <c r="AH10" s="5"/>
      <c r="AI10" s="5"/>
      <c r="AJ10" s="5"/>
      <c r="AK10" s="5"/>
      <c r="AL10" s="5"/>
      <c r="AM10" s="5"/>
      <c r="AN10" s="5">
        <v>0.51</v>
      </c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>
        <f t="shared" si="0"/>
        <v>20</v>
      </c>
      <c r="BC10">
        <f t="shared" si="2"/>
        <v>7640</v>
      </c>
      <c r="BD10" s="11" t="s">
        <v>121</v>
      </c>
      <c r="BE10" s="5">
        <v>382</v>
      </c>
      <c r="BF10" s="5">
        <f t="shared" si="3"/>
        <v>0</v>
      </c>
      <c r="BG10" s="5">
        <f t="shared" si="4"/>
        <v>0</v>
      </c>
      <c r="BH10">
        <v>0</v>
      </c>
    </row>
    <row r="11" spans="1:60">
      <c r="B11" s="5" t="s">
        <v>51</v>
      </c>
      <c r="C11" s="5">
        <v>47</v>
      </c>
      <c r="D11" s="5">
        <v>20</v>
      </c>
      <c r="E11" s="5">
        <f t="shared" si="1"/>
        <v>940</v>
      </c>
      <c r="F11" s="5">
        <v>1</v>
      </c>
      <c r="G11" s="5"/>
      <c r="H11" s="5"/>
      <c r="I11" s="5">
        <v>1</v>
      </c>
      <c r="J11" s="5"/>
      <c r="K11" s="5"/>
      <c r="L11" s="5">
        <v>1</v>
      </c>
      <c r="M11" s="5">
        <v>1</v>
      </c>
      <c r="N11" s="166"/>
      <c r="O11" s="5">
        <v>1</v>
      </c>
      <c r="P11" s="5"/>
      <c r="Q11" s="5"/>
      <c r="R11" s="5">
        <v>1</v>
      </c>
      <c r="S11" s="5">
        <v>1</v>
      </c>
      <c r="T11" s="5"/>
      <c r="U11" s="5">
        <v>1</v>
      </c>
      <c r="V11" s="5">
        <v>1</v>
      </c>
      <c r="W11" s="5"/>
      <c r="X11" s="5">
        <v>1</v>
      </c>
      <c r="Y11" s="5">
        <v>1</v>
      </c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>
        <v>1</v>
      </c>
      <c r="AK11" s="5"/>
      <c r="AL11" s="5"/>
      <c r="AM11" s="5">
        <v>1</v>
      </c>
      <c r="AN11" s="5"/>
      <c r="AO11" s="5"/>
      <c r="AP11" s="5"/>
      <c r="AQ11" s="5"/>
      <c r="AR11" s="5"/>
      <c r="AS11" s="5">
        <v>1</v>
      </c>
      <c r="AT11" s="5"/>
      <c r="AU11" s="5"/>
      <c r="AV11" s="5">
        <v>1</v>
      </c>
      <c r="AW11" s="5"/>
      <c r="AX11" s="5"/>
      <c r="AY11" s="5">
        <v>2</v>
      </c>
      <c r="AZ11" s="5"/>
      <c r="BA11" s="5"/>
      <c r="BB11">
        <f t="shared" si="0"/>
        <v>17</v>
      </c>
      <c r="BC11">
        <f t="shared" si="2"/>
        <v>799</v>
      </c>
      <c r="BD11" s="5" t="s">
        <v>51</v>
      </c>
      <c r="BE11" s="5">
        <v>47</v>
      </c>
      <c r="BF11" s="5">
        <f t="shared" si="3"/>
        <v>3</v>
      </c>
      <c r="BG11" s="5">
        <f t="shared" si="4"/>
        <v>141</v>
      </c>
      <c r="BH11">
        <v>3</v>
      </c>
    </row>
    <row r="12" spans="1:60">
      <c r="B12" s="5" t="s">
        <v>49</v>
      </c>
      <c r="C12" s="5">
        <v>242</v>
      </c>
      <c r="D12" s="5">
        <v>9</v>
      </c>
      <c r="E12" s="5">
        <f t="shared" si="1"/>
        <v>2178</v>
      </c>
      <c r="F12" s="5">
        <v>1</v>
      </c>
      <c r="G12" s="5"/>
      <c r="H12" s="5"/>
      <c r="I12" s="5"/>
      <c r="J12" s="5"/>
      <c r="K12" s="5"/>
      <c r="L12" s="5"/>
      <c r="M12" s="5"/>
      <c r="N12" s="166"/>
      <c r="O12" s="5"/>
      <c r="P12" s="5"/>
      <c r="Q12" s="5"/>
      <c r="R12" s="5">
        <v>1</v>
      </c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v>1</v>
      </c>
      <c r="AH12" s="5"/>
      <c r="AI12" s="5"/>
      <c r="AJ12" s="5"/>
      <c r="AK12" s="5"/>
      <c r="AL12" s="5"/>
      <c r="AM12" s="5">
        <v>1</v>
      </c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>
        <v>1</v>
      </c>
      <c r="AZ12" s="5"/>
      <c r="BA12" s="5"/>
      <c r="BB12">
        <f t="shared" si="0"/>
        <v>5</v>
      </c>
      <c r="BC12">
        <f t="shared" si="2"/>
        <v>1210</v>
      </c>
      <c r="BD12" s="5" t="s">
        <v>49</v>
      </c>
      <c r="BE12" s="5">
        <v>242</v>
      </c>
      <c r="BF12" s="5">
        <f t="shared" si="3"/>
        <v>4</v>
      </c>
      <c r="BG12" s="5">
        <f t="shared" si="4"/>
        <v>968</v>
      </c>
      <c r="BH12">
        <v>4</v>
      </c>
    </row>
    <row r="13" spans="1:60">
      <c r="B13" s="5" t="s">
        <v>26</v>
      </c>
      <c r="C13" s="5">
        <v>180</v>
      </c>
      <c r="D13" s="5">
        <v>24</v>
      </c>
      <c r="E13" s="5">
        <f t="shared" si="1"/>
        <v>4320</v>
      </c>
      <c r="F13" s="5"/>
      <c r="G13" s="5"/>
      <c r="H13" s="5"/>
      <c r="I13" s="5">
        <v>3</v>
      </c>
      <c r="J13" s="5">
        <v>1</v>
      </c>
      <c r="K13" s="5"/>
      <c r="L13" s="5"/>
      <c r="M13" s="5"/>
      <c r="N13" s="166"/>
      <c r="O13" s="5"/>
      <c r="P13" s="5"/>
      <c r="Q13" s="5"/>
      <c r="R13" s="5"/>
      <c r="S13" s="5"/>
      <c r="T13" s="5"/>
      <c r="U13" s="5"/>
      <c r="V13" s="5"/>
      <c r="W13" s="5"/>
      <c r="X13" s="5">
        <v>2</v>
      </c>
      <c r="Y13" s="5">
        <v>1</v>
      </c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>
        <v>2</v>
      </c>
      <c r="AT13" s="5"/>
      <c r="AU13" s="5"/>
      <c r="AV13" s="5"/>
      <c r="AW13" s="5"/>
      <c r="AX13" s="5"/>
      <c r="AY13" s="5"/>
      <c r="AZ13" s="5"/>
      <c r="BA13" s="5"/>
      <c r="BB13">
        <f t="shared" si="0"/>
        <v>9</v>
      </c>
      <c r="BC13">
        <f t="shared" si="2"/>
        <v>1620</v>
      </c>
      <c r="BD13" s="5" t="s">
        <v>26</v>
      </c>
      <c r="BE13" s="5">
        <v>180</v>
      </c>
      <c r="BF13" s="5">
        <f t="shared" si="3"/>
        <v>15</v>
      </c>
      <c r="BG13" s="5">
        <f t="shared" si="4"/>
        <v>2700</v>
      </c>
      <c r="BH13">
        <v>15</v>
      </c>
    </row>
    <row r="14" spans="1:60">
      <c r="B14" s="5" t="s">
        <v>31</v>
      </c>
      <c r="C14" s="5">
        <v>89</v>
      </c>
      <c r="D14" s="5">
        <v>36</v>
      </c>
      <c r="E14" s="5">
        <f t="shared" si="1"/>
        <v>3204</v>
      </c>
      <c r="F14" s="5"/>
      <c r="G14" s="5"/>
      <c r="H14" s="5">
        <v>2</v>
      </c>
      <c r="I14" s="5">
        <v>7</v>
      </c>
      <c r="J14" s="5">
        <v>4</v>
      </c>
      <c r="K14" s="6">
        <v>1</v>
      </c>
      <c r="L14" s="6"/>
      <c r="M14" s="6"/>
      <c r="N14" s="165">
        <v>1</v>
      </c>
      <c r="O14" s="6">
        <v>3</v>
      </c>
      <c r="P14" s="6">
        <v>2</v>
      </c>
      <c r="Q14" s="6">
        <v>1</v>
      </c>
      <c r="R14" s="5"/>
      <c r="S14" s="5"/>
      <c r="T14" s="72">
        <v>1</v>
      </c>
      <c r="U14" s="6"/>
      <c r="V14" s="6"/>
      <c r="W14" s="6">
        <v>1</v>
      </c>
      <c r="X14" s="6">
        <v>5</v>
      </c>
      <c r="Y14" s="6">
        <v>4</v>
      </c>
      <c r="Z14" s="6">
        <v>1</v>
      </c>
      <c r="AA14" s="6"/>
      <c r="AB14" s="6"/>
      <c r="AC14" s="6">
        <v>1</v>
      </c>
      <c r="AD14" s="6"/>
      <c r="AE14" s="6"/>
      <c r="AF14" s="6">
        <v>1</v>
      </c>
      <c r="AG14" s="6"/>
      <c r="AH14" s="6"/>
      <c r="AI14" s="6">
        <v>1</v>
      </c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>
        <f t="shared" si="0"/>
        <v>36</v>
      </c>
      <c r="BC14">
        <f t="shared" si="2"/>
        <v>3204</v>
      </c>
      <c r="BD14" s="212" t="s">
        <v>31</v>
      </c>
      <c r="BE14" s="5">
        <v>89</v>
      </c>
      <c r="BF14" s="5">
        <f t="shared" si="3"/>
        <v>0</v>
      </c>
      <c r="BG14" s="5">
        <f t="shared" si="4"/>
        <v>0</v>
      </c>
      <c r="BH14">
        <v>0</v>
      </c>
    </row>
    <row r="15" spans="1:60">
      <c r="B15" s="5" t="s">
        <v>45</v>
      </c>
      <c r="C15" s="5">
        <v>32</v>
      </c>
      <c r="D15" s="5">
        <v>60</v>
      </c>
      <c r="E15" s="5">
        <f t="shared" si="1"/>
        <v>1920</v>
      </c>
      <c r="F15" s="5"/>
      <c r="G15" s="5"/>
      <c r="H15" s="5"/>
      <c r="I15" s="5"/>
      <c r="J15" s="5"/>
      <c r="K15" s="5"/>
      <c r="L15" s="5"/>
      <c r="M15" s="5"/>
      <c r="N15" s="166"/>
      <c r="O15" s="5">
        <v>18</v>
      </c>
      <c r="P15" s="5">
        <v>12</v>
      </c>
      <c r="Q15" s="5"/>
      <c r="R15" s="5"/>
      <c r="S15" s="6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>
        <v>15</v>
      </c>
      <c r="AE15" s="5">
        <v>15</v>
      </c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>
        <f t="shared" si="0"/>
        <v>60</v>
      </c>
      <c r="BC15">
        <f t="shared" si="2"/>
        <v>1920</v>
      </c>
      <c r="BD15" s="7" t="s">
        <v>45</v>
      </c>
      <c r="BE15" s="5">
        <v>32</v>
      </c>
      <c r="BF15" s="5">
        <f t="shared" si="3"/>
        <v>0</v>
      </c>
      <c r="BG15" s="5">
        <f t="shared" si="4"/>
        <v>0</v>
      </c>
      <c r="BH15">
        <v>0</v>
      </c>
    </row>
    <row r="16" spans="1:60">
      <c r="B16" s="5" t="s">
        <v>172</v>
      </c>
      <c r="C16" s="5">
        <v>115</v>
      </c>
      <c r="D16" s="5">
        <v>24</v>
      </c>
      <c r="E16" s="5">
        <f t="shared" si="1"/>
        <v>2760</v>
      </c>
      <c r="F16" s="5">
        <v>8</v>
      </c>
      <c r="G16" s="5">
        <v>6</v>
      </c>
      <c r="H16" s="5"/>
      <c r="I16" s="5">
        <v>4</v>
      </c>
      <c r="J16" s="5"/>
      <c r="K16" s="5"/>
      <c r="L16" s="5"/>
      <c r="M16" s="5"/>
      <c r="N16" s="166"/>
      <c r="O16" s="5"/>
      <c r="P16" s="5">
        <v>6</v>
      </c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>
        <f t="shared" si="0"/>
        <v>24</v>
      </c>
      <c r="BC16">
        <f t="shared" si="2"/>
        <v>2760</v>
      </c>
      <c r="BD16" s="7" t="s">
        <v>172</v>
      </c>
      <c r="BE16" s="5">
        <v>115</v>
      </c>
      <c r="BF16" s="5">
        <f t="shared" si="3"/>
        <v>0</v>
      </c>
      <c r="BG16" s="5">
        <f t="shared" si="4"/>
        <v>0</v>
      </c>
      <c r="BH16">
        <v>0</v>
      </c>
    </row>
    <row r="17" spans="2:60">
      <c r="B17" s="5" t="s">
        <v>550</v>
      </c>
      <c r="C17" s="5">
        <v>50.8</v>
      </c>
      <c r="D17" s="5">
        <v>20</v>
      </c>
      <c r="E17" s="5">
        <f t="shared" si="1"/>
        <v>1016</v>
      </c>
      <c r="F17" s="5">
        <v>10.7</v>
      </c>
      <c r="G17" s="5">
        <v>7.7</v>
      </c>
      <c r="H17" s="5">
        <v>1.6</v>
      </c>
      <c r="I17" s="5"/>
      <c r="J17" s="5"/>
      <c r="K17" s="5"/>
      <c r="L17" s="5"/>
      <c r="M17" s="5"/>
      <c r="N17" s="166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>
        <f t="shared" si="0"/>
        <v>20</v>
      </c>
      <c r="BC17">
        <f t="shared" si="2"/>
        <v>1016</v>
      </c>
      <c r="BD17" s="7" t="s">
        <v>550</v>
      </c>
      <c r="BE17" s="5">
        <v>50.8</v>
      </c>
      <c r="BF17" s="5">
        <f t="shared" si="3"/>
        <v>0</v>
      </c>
      <c r="BG17" s="5">
        <f t="shared" si="4"/>
        <v>0</v>
      </c>
      <c r="BH17">
        <v>0</v>
      </c>
    </row>
    <row r="18" spans="2:60">
      <c r="B18" s="5" t="s">
        <v>15</v>
      </c>
      <c r="C18" s="5">
        <v>69</v>
      </c>
      <c r="D18" s="5">
        <v>10</v>
      </c>
      <c r="E18" s="5">
        <f t="shared" si="1"/>
        <v>690</v>
      </c>
      <c r="F18" s="5"/>
      <c r="G18" s="5"/>
      <c r="H18" s="5"/>
      <c r="I18" s="5"/>
      <c r="J18" s="5">
        <v>2</v>
      </c>
      <c r="K18" s="5"/>
      <c r="L18" s="5">
        <v>4.3</v>
      </c>
      <c r="M18" s="5">
        <v>3</v>
      </c>
      <c r="N18" s="166"/>
      <c r="O18" s="5"/>
      <c r="P18" s="5"/>
      <c r="Q18" s="5"/>
      <c r="R18" s="5">
        <v>0.7</v>
      </c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>
        <f t="shared" si="0"/>
        <v>10</v>
      </c>
      <c r="BC18">
        <f t="shared" si="2"/>
        <v>690</v>
      </c>
      <c r="BD18" s="7" t="s">
        <v>15</v>
      </c>
      <c r="BE18" s="5">
        <v>69</v>
      </c>
      <c r="BF18" s="5">
        <f t="shared" si="3"/>
        <v>0</v>
      </c>
      <c r="BG18" s="5">
        <f t="shared" si="4"/>
        <v>0</v>
      </c>
      <c r="BH18">
        <v>0</v>
      </c>
    </row>
    <row r="19" spans="2:60">
      <c r="B19" s="5" t="s">
        <v>189</v>
      </c>
      <c r="C19" s="5">
        <v>305</v>
      </c>
      <c r="D19" s="5">
        <v>33.299999999999997</v>
      </c>
      <c r="E19" s="5">
        <f t="shared" si="1"/>
        <v>10156.5</v>
      </c>
      <c r="F19" s="5">
        <v>20</v>
      </c>
      <c r="G19" s="40">
        <v>10.5</v>
      </c>
      <c r="H19" s="5">
        <v>2.8</v>
      </c>
      <c r="I19" s="5"/>
      <c r="J19" s="5"/>
      <c r="K19" s="5"/>
      <c r="L19" s="5"/>
      <c r="M19" s="5"/>
      <c r="N19" s="166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>
        <f t="shared" si="0"/>
        <v>33.299999999999997</v>
      </c>
      <c r="BC19">
        <f t="shared" si="2"/>
        <v>10156.5</v>
      </c>
      <c r="BD19" s="7" t="s">
        <v>189</v>
      </c>
      <c r="BE19" s="5">
        <v>305</v>
      </c>
      <c r="BF19" s="5">
        <f t="shared" si="3"/>
        <v>0</v>
      </c>
      <c r="BG19" s="5">
        <f t="shared" si="4"/>
        <v>0</v>
      </c>
      <c r="BH19">
        <v>0</v>
      </c>
    </row>
    <row r="20" spans="2:60">
      <c r="B20" s="5" t="s">
        <v>551</v>
      </c>
      <c r="C20" s="5">
        <v>96</v>
      </c>
      <c r="D20" s="5">
        <v>15</v>
      </c>
      <c r="E20" s="5">
        <f t="shared" si="1"/>
        <v>1440</v>
      </c>
      <c r="F20" s="5"/>
      <c r="G20" s="40">
        <v>5</v>
      </c>
      <c r="H20" s="5"/>
      <c r="I20" s="5"/>
      <c r="J20" s="5"/>
      <c r="K20" s="5"/>
      <c r="L20" s="5">
        <v>6</v>
      </c>
      <c r="M20" s="5">
        <v>4</v>
      </c>
      <c r="N20" s="166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>
        <f t="shared" si="0"/>
        <v>15</v>
      </c>
      <c r="BC20">
        <f t="shared" si="2"/>
        <v>1440</v>
      </c>
      <c r="BD20" s="7" t="s">
        <v>551</v>
      </c>
      <c r="BE20" s="5">
        <v>96</v>
      </c>
      <c r="BF20" s="5">
        <f t="shared" si="3"/>
        <v>0</v>
      </c>
      <c r="BG20" s="5">
        <f t="shared" si="4"/>
        <v>0</v>
      </c>
      <c r="BH20">
        <v>0</v>
      </c>
    </row>
    <row r="21" spans="2:60">
      <c r="B21" s="75" t="s">
        <v>34</v>
      </c>
      <c r="C21" s="6">
        <v>26</v>
      </c>
      <c r="D21" s="5">
        <v>480</v>
      </c>
      <c r="E21" s="5">
        <f t="shared" si="1"/>
        <v>12480</v>
      </c>
      <c r="F21" s="6">
        <v>15</v>
      </c>
      <c r="G21" s="40">
        <v>12</v>
      </c>
      <c r="H21" s="5">
        <v>3</v>
      </c>
      <c r="I21" s="5">
        <v>15</v>
      </c>
      <c r="J21" s="5">
        <v>12</v>
      </c>
      <c r="K21" s="5">
        <v>3</v>
      </c>
      <c r="L21" s="5">
        <v>15</v>
      </c>
      <c r="M21" s="5">
        <v>12</v>
      </c>
      <c r="N21" s="166">
        <v>3</v>
      </c>
      <c r="O21" s="6">
        <v>15</v>
      </c>
      <c r="P21" s="6">
        <v>12</v>
      </c>
      <c r="Q21" s="6">
        <v>3</v>
      </c>
      <c r="R21" s="5">
        <v>15</v>
      </c>
      <c r="S21" s="5">
        <v>11</v>
      </c>
      <c r="T21" s="6">
        <v>4</v>
      </c>
      <c r="U21" s="6">
        <v>15</v>
      </c>
      <c r="V21" s="6">
        <v>12</v>
      </c>
      <c r="W21" s="6">
        <v>3</v>
      </c>
      <c r="X21" s="6">
        <v>15</v>
      </c>
      <c r="Y21" s="6">
        <v>12</v>
      </c>
      <c r="Z21" s="6">
        <v>3</v>
      </c>
      <c r="AA21" s="6">
        <v>15</v>
      </c>
      <c r="AB21" s="6">
        <v>13</v>
      </c>
      <c r="AC21" s="6">
        <v>2</v>
      </c>
      <c r="AD21" s="6">
        <v>15</v>
      </c>
      <c r="AE21" s="6">
        <v>13</v>
      </c>
      <c r="AF21" s="6">
        <v>2</v>
      </c>
      <c r="AG21" s="6">
        <v>15</v>
      </c>
      <c r="AH21" s="6">
        <v>13</v>
      </c>
      <c r="AI21" s="6">
        <v>2</v>
      </c>
      <c r="AJ21" s="6">
        <v>15</v>
      </c>
      <c r="AK21" s="6">
        <v>13</v>
      </c>
      <c r="AL21" s="6">
        <v>2</v>
      </c>
      <c r="AM21" s="6">
        <v>15</v>
      </c>
      <c r="AN21" s="6">
        <v>13</v>
      </c>
      <c r="AO21" s="6">
        <v>2</v>
      </c>
      <c r="AP21" s="6">
        <v>15</v>
      </c>
      <c r="AQ21" s="6">
        <v>12</v>
      </c>
      <c r="AR21" s="6">
        <v>3</v>
      </c>
      <c r="AS21" s="6">
        <v>16</v>
      </c>
      <c r="AT21" s="6">
        <v>10</v>
      </c>
      <c r="AU21" s="6">
        <v>4</v>
      </c>
      <c r="AV21" s="6">
        <v>15</v>
      </c>
      <c r="AW21" s="6">
        <v>12</v>
      </c>
      <c r="AX21" s="6">
        <v>3</v>
      </c>
      <c r="AY21" s="6">
        <v>15</v>
      </c>
      <c r="AZ21" s="6">
        <v>13</v>
      </c>
      <c r="BA21" s="6">
        <v>2</v>
      </c>
      <c r="BB21">
        <f t="shared" si="0"/>
        <v>480</v>
      </c>
      <c r="BC21">
        <f t="shared" si="2"/>
        <v>12480</v>
      </c>
      <c r="BD21" s="72" t="s">
        <v>34</v>
      </c>
      <c r="BE21" s="6">
        <v>26</v>
      </c>
      <c r="BF21" s="5">
        <f t="shared" si="3"/>
        <v>0</v>
      </c>
      <c r="BG21" s="5">
        <f t="shared" si="4"/>
        <v>0</v>
      </c>
      <c r="BH21">
        <v>0</v>
      </c>
    </row>
    <row r="22" spans="2:60">
      <c r="B22" s="6" t="s">
        <v>97</v>
      </c>
      <c r="C22" s="6">
        <v>168</v>
      </c>
      <c r="D22" s="6">
        <v>51.8</v>
      </c>
      <c r="E22" s="5">
        <f t="shared" si="1"/>
        <v>8702.4</v>
      </c>
      <c r="F22" s="6">
        <v>51.8</v>
      </c>
      <c r="G22" s="40"/>
      <c r="H22" s="5"/>
      <c r="I22" s="5"/>
      <c r="J22" s="5"/>
      <c r="K22" s="5"/>
      <c r="L22" s="5"/>
      <c r="M22" s="5"/>
      <c r="N22" s="166"/>
      <c r="O22" s="5"/>
      <c r="P22" s="5"/>
      <c r="Q22" s="5"/>
      <c r="R22" s="5"/>
      <c r="S22" s="6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>
        <f t="shared" si="0"/>
        <v>51.8</v>
      </c>
      <c r="BC22">
        <f t="shared" si="2"/>
        <v>8702.4</v>
      </c>
      <c r="BD22" s="75" t="s">
        <v>97</v>
      </c>
      <c r="BE22" s="6">
        <v>168</v>
      </c>
      <c r="BF22" s="5">
        <f t="shared" si="3"/>
        <v>0</v>
      </c>
      <c r="BG22" s="5">
        <f t="shared" si="4"/>
        <v>0</v>
      </c>
      <c r="BH22">
        <v>0</v>
      </c>
    </row>
    <row r="23" spans="2:60">
      <c r="B23" s="6" t="s">
        <v>106</v>
      </c>
      <c r="C23" s="6">
        <v>154</v>
      </c>
      <c r="D23" s="6">
        <v>22.6</v>
      </c>
      <c r="E23" s="5">
        <f t="shared" si="1"/>
        <v>3480.4</v>
      </c>
      <c r="F23" s="6"/>
      <c r="G23" s="40"/>
      <c r="H23" s="5"/>
      <c r="I23" s="5"/>
      <c r="J23" s="5"/>
      <c r="K23" s="5"/>
      <c r="L23" s="5">
        <v>22.6</v>
      </c>
      <c r="M23" s="5"/>
      <c r="N23" s="166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>
        <f t="shared" si="0"/>
        <v>22.6</v>
      </c>
      <c r="BC23">
        <f t="shared" si="2"/>
        <v>3480.4</v>
      </c>
      <c r="BD23" s="75" t="s">
        <v>106</v>
      </c>
      <c r="BE23" s="6">
        <v>154</v>
      </c>
      <c r="BF23" s="5">
        <f t="shared" si="3"/>
        <v>0</v>
      </c>
      <c r="BG23" s="5">
        <f t="shared" si="4"/>
        <v>0</v>
      </c>
      <c r="BH23">
        <v>0</v>
      </c>
    </row>
    <row r="24" spans="2:60">
      <c r="B24" s="6" t="s">
        <v>64</v>
      </c>
      <c r="C24" s="6">
        <v>196</v>
      </c>
      <c r="D24" s="6">
        <v>27</v>
      </c>
      <c r="E24" s="5">
        <f t="shared" si="1"/>
        <v>5292</v>
      </c>
      <c r="F24" s="6"/>
      <c r="G24" s="40"/>
      <c r="H24" s="5"/>
      <c r="I24" s="5">
        <v>27</v>
      </c>
      <c r="J24" s="5"/>
      <c r="K24" s="5"/>
      <c r="L24" s="5"/>
      <c r="M24" s="5"/>
      <c r="N24" s="166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>
        <f t="shared" si="0"/>
        <v>27</v>
      </c>
      <c r="BC24">
        <f t="shared" si="2"/>
        <v>5292</v>
      </c>
      <c r="BD24" s="75" t="s">
        <v>64</v>
      </c>
      <c r="BE24" s="6">
        <v>196</v>
      </c>
      <c r="BF24" s="5">
        <f t="shared" si="3"/>
        <v>0</v>
      </c>
      <c r="BG24" s="5">
        <f t="shared" si="4"/>
        <v>0</v>
      </c>
      <c r="BH24">
        <v>0</v>
      </c>
    </row>
    <row r="25" spans="2:60">
      <c r="B25" s="6" t="s">
        <v>56</v>
      </c>
      <c r="C25" s="6">
        <v>91</v>
      </c>
      <c r="D25" s="6">
        <v>32.6</v>
      </c>
      <c r="E25" s="5">
        <f t="shared" si="1"/>
        <v>2966.6</v>
      </c>
      <c r="F25" s="6"/>
      <c r="G25" s="40"/>
      <c r="H25" s="5"/>
      <c r="I25" s="5">
        <v>3.63</v>
      </c>
      <c r="J25" s="5"/>
      <c r="K25" s="5"/>
      <c r="L25" s="5">
        <v>4.3</v>
      </c>
      <c r="M25" s="5"/>
      <c r="N25" s="166"/>
      <c r="O25" s="5"/>
      <c r="P25" s="5"/>
      <c r="Q25" s="5"/>
      <c r="R25" s="5">
        <v>7.7</v>
      </c>
      <c r="S25" s="5"/>
      <c r="T25" s="5"/>
      <c r="U25" s="5"/>
      <c r="V25" s="5"/>
      <c r="W25" s="5"/>
      <c r="X25" s="7">
        <v>6.14</v>
      </c>
      <c r="Y25" s="7">
        <v>3</v>
      </c>
      <c r="Z25" s="7">
        <v>1</v>
      </c>
      <c r="AA25" s="7"/>
      <c r="AB25" s="7">
        <v>6.83</v>
      </c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>
        <f t="shared" si="0"/>
        <v>32.6</v>
      </c>
      <c r="BC25">
        <f t="shared" si="2"/>
        <v>2966.6</v>
      </c>
      <c r="BD25" s="75" t="s">
        <v>56</v>
      </c>
      <c r="BE25" s="6">
        <v>91</v>
      </c>
      <c r="BF25" s="5">
        <f t="shared" si="3"/>
        <v>0</v>
      </c>
      <c r="BG25" s="5">
        <f t="shared" si="4"/>
        <v>0</v>
      </c>
      <c r="BH25">
        <v>0</v>
      </c>
    </row>
    <row r="26" spans="2:60">
      <c r="B26" s="6" t="s">
        <v>29</v>
      </c>
      <c r="C26" s="6">
        <v>90</v>
      </c>
      <c r="D26" s="6">
        <v>50</v>
      </c>
      <c r="E26" s="5">
        <f t="shared" si="1"/>
        <v>4500</v>
      </c>
      <c r="F26" s="6"/>
      <c r="G26" s="40"/>
      <c r="H26" s="5"/>
      <c r="I26" s="5">
        <v>10.9</v>
      </c>
      <c r="J26" s="5">
        <v>7.7</v>
      </c>
      <c r="K26" s="5">
        <v>2</v>
      </c>
      <c r="L26" s="5"/>
      <c r="M26" s="5"/>
      <c r="N26" s="166"/>
      <c r="O26" s="5"/>
      <c r="P26" s="5"/>
      <c r="Q26" s="5"/>
      <c r="R26" s="5"/>
      <c r="S26" s="5"/>
      <c r="T26" s="5"/>
      <c r="U26" s="5">
        <v>10.8</v>
      </c>
      <c r="V26" s="5">
        <v>7.7</v>
      </c>
      <c r="W26" s="5">
        <v>1.5</v>
      </c>
      <c r="X26" s="5"/>
      <c r="Y26" s="5"/>
      <c r="Z26" s="5"/>
      <c r="AA26" s="5"/>
      <c r="AB26" s="5"/>
      <c r="AC26" s="5"/>
      <c r="AD26" s="5"/>
      <c r="AE26" s="5"/>
      <c r="AF26" s="5"/>
      <c r="AG26" s="5">
        <v>4</v>
      </c>
      <c r="AH26" s="5">
        <v>2</v>
      </c>
      <c r="AI26" s="5">
        <v>0.2</v>
      </c>
      <c r="AJ26" s="5"/>
      <c r="AK26" s="5"/>
      <c r="AL26" s="5"/>
      <c r="AM26" s="5"/>
      <c r="AN26" s="5"/>
      <c r="AO26" s="5"/>
      <c r="AP26" s="5"/>
      <c r="AQ26" s="5"/>
      <c r="AR26" s="5"/>
      <c r="AS26" s="5">
        <v>3.2</v>
      </c>
      <c r="AT26" s="5"/>
      <c r="AU26" s="5"/>
      <c r="AV26" s="5"/>
      <c r="AW26" s="5"/>
      <c r="AX26" s="5"/>
      <c r="AY26" s="5"/>
      <c r="AZ26" s="5"/>
      <c r="BA26" s="5"/>
      <c r="BB26">
        <f t="shared" si="0"/>
        <v>50.000000000000007</v>
      </c>
      <c r="BC26">
        <f t="shared" si="2"/>
        <v>4500.0000000000009</v>
      </c>
      <c r="BD26" s="75" t="s">
        <v>29</v>
      </c>
      <c r="BE26" s="6">
        <v>90</v>
      </c>
      <c r="BF26" s="5">
        <f t="shared" si="3"/>
        <v>0</v>
      </c>
      <c r="BG26" s="5">
        <f t="shared" si="4"/>
        <v>0</v>
      </c>
      <c r="BH26">
        <v>0</v>
      </c>
    </row>
    <row r="27" spans="2:60">
      <c r="B27" s="75" t="s">
        <v>36</v>
      </c>
      <c r="C27" s="6">
        <v>295</v>
      </c>
      <c r="D27" s="6">
        <v>164.1</v>
      </c>
      <c r="E27" s="5">
        <f t="shared" si="1"/>
        <v>48409.5</v>
      </c>
      <c r="F27" s="6"/>
      <c r="G27" s="40"/>
      <c r="H27" s="5"/>
      <c r="I27" s="5"/>
      <c r="J27" s="5"/>
      <c r="K27" s="5"/>
      <c r="L27" s="5">
        <v>11.21</v>
      </c>
      <c r="M27" s="5">
        <v>7.7</v>
      </c>
      <c r="N27" s="166">
        <v>2</v>
      </c>
      <c r="O27" s="5"/>
      <c r="P27" s="5"/>
      <c r="Q27" s="5"/>
      <c r="R27" s="5"/>
      <c r="S27" s="5"/>
      <c r="T27" s="5"/>
      <c r="U27" s="5">
        <v>11</v>
      </c>
      <c r="V27" s="5">
        <v>9.57</v>
      </c>
      <c r="W27" s="5">
        <v>2</v>
      </c>
      <c r="X27" s="5">
        <v>10.8</v>
      </c>
      <c r="Y27" s="5">
        <v>8.6199999999999992</v>
      </c>
      <c r="Z27" s="5">
        <v>2</v>
      </c>
      <c r="AA27" s="5"/>
      <c r="AB27" s="5"/>
      <c r="AC27" s="5"/>
      <c r="AD27" s="5"/>
      <c r="AE27" s="5"/>
      <c r="AF27" s="5"/>
      <c r="AG27" s="5">
        <v>11</v>
      </c>
      <c r="AH27" s="5">
        <v>7.7</v>
      </c>
      <c r="AI27" s="5">
        <v>2</v>
      </c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>
        <v>11</v>
      </c>
      <c r="AW27" s="5">
        <v>7</v>
      </c>
      <c r="AX27" s="5">
        <v>2</v>
      </c>
      <c r="AY27" s="5"/>
      <c r="AZ27" s="5"/>
      <c r="BA27" s="5"/>
      <c r="BB27">
        <f t="shared" si="0"/>
        <v>105.60000000000001</v>
      </c>
      <c r="BC27">
        <f t="shared" si="2"/>
        <v>31152.000000000004</v>
      </c>
      <c r="BD27" s="72" t="s">
        <v>36</v>
      </c>
      <c r="BE27" s="6">
        <v>295</v>
      </c>
      <c r="BF27" s="5">
        <f t="shared" si="3"/>
        <v>58.499999999999986</v>
      </c>
      <c r="BG27" s="5">
        <f t="shared" si="4"/>
        <v>17257.499999999996</v>
      </c>
      <c r="BH27">
        <v>58.5</v>
      </c>
    </row>
    <row r="28" spans="2:60">
      <c r="B28" s="4" t="s">
        <v>172</v>
      </c>
      <c r="C28" s="4">
        <v>121.35</v>
      </c>
      <c r="D28" s="4">
        <v>12</v>
      </c>
      <c r="E28" s="5">
        <f t="shared" si="1"/>
        <v>1456.1999999999998</v>
      </c>
      <c r="F28" s="6"/>
      <c r="G28" s="40"/>
      <c r="H28" s="5"/>
      <c r="I28" s="5"/>
      <c r="J28" s="5"/>
      <c r="K28" s="5"/>
      <c r="L28" s="5"/>
      <c r="M28" s="5"/>
      <c r="N28" s="166"/>
      <c r="O28" s="5"/>
      <c r="P28" s="5"/>
      <c r="Q28" s="5"/>
      <c r="R28" s="5"/>
      <c r="S28" s="5"/>
      <c r="T28" s="5"/>
      <c r="U28" s="5"/>
      <c r="V28" s="5"/>
      <c r="W28" s="5"/>
      <c r="X28" s="5"/>
      <c r="Y28" s="5">
        <v>7</v>
      </c>
      <c r="Z28" s="5"/>
      <c r="AA28" s="5"/>
      <c r="AB28" s="5"/>
      <c r="AC28" s="5"/>
      <c r="AD28" s="5"/>
      <c r="AE28" s="5"/>
      <c r="AF28" s="5"/>
      <c r="AG28" s="5">
        <v>5</v>
      </c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>
        <f t="shared" si="0"/>
        <v>12</v>
      </c>
      <c r="BC28">
        <f t="shared" si="2"/>
        <v>1456.1999999999998</v>
      </c>
      <c r="BD28" s="213" t="s">
        <v>172</v>
      </c>
      <c r="BE28" s="6">
        <v>121.35</v>
      </c>
      <c r="BF28" s="5">
        <f t="shared" si="3"/>
        <v>0</v>
      </c>
      <c r="BG28" s="5">
        <f t="shared" si="4"/>
        <v>0</v>
      </c>
      <c r="BH28">
        <v>0</v>
      </c>
    </row>
    <row r="29" spans="2:60">
      <c r="B29" s="4" t="s">
        <v>291</v>
      </c>
      <c r="C29" s="4">
        <v>47.77</v>
      </c>
      <c r="D29" s="4">
        <v>24</v>
      </c>
      <c r="E29" s="5">
        <f t="shared" si="1"/>
        <v>1146.48</v>
      </c>
      <c r="F29" s="6"/>
      <c r="G29" s="40"/>
      <c r="H29" s="5"/>
      <c r="I29" s="5">
        <v>5</v>
      </c>
      <c r="J29" s="5"/>
      <c r="K29" s="5"/>
      <c r="L29" s="5"/>
      <c r="M29" s="5"/>
      <c r="N29" s="166"/>
      <c r="O29" s="5">
        <v>19</v>
      </c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>
        <f t="shared" si="0"/>
        <v>24</v>
      </c>
      <c r="BC29">
        <f t="shared" si="2"/>
        <v>1146.48</v>
      </c>
      <c r="BD29" s="75" t="s">
        <v>291</v>
      </c>
      <c r="BE29" s="6">
        <v>47.77</v>
      </c>
      <c r="BF29" s="5">
        <f t="shared" si="3"/>
        <v>0</v>
      </c>
      <c r="BG29" s="5">
        <f t="shared" si="4"/>
        <v>0</v>
      </c>
      <c r="BH29">
        <v>0</v>
      </c>
    </row>
    <row r="30" spans="2:60">
      <c r="B30" s="4" t="s">
        <v>580</v>
      </c>
      <c r="C30" s="4">
        <v>122.32</v>
      </c>
      <c r="D30" s="4">
        <v>30</v>
      </c>
      <c r="E30" s="5">
        <f t="shared" si="1"/>
        <v>3669.6</v>
      </c>
      <c r="F30" s="69">
        <v>1</v>
      </c>
      <c r="G30" s="69">
        <v>2</v>
      </c>
      <c r="H30" s="69"/>
      <c r="I30" s="69">
        <v>2</v>
      </c>
      <c r="J30" s="69"/>
      <c r="K30" s="69"/>
      <c r="L30" s="69">
        <v>1</v>
      </c>
      <c r="M30" s="40">
        <v>1</v>
      </c>
      <c r="N30" s="166"/>
      <c r="O30" s="5">
        <v>1</v>
      </c>
      <c r="P30" s="5"/>
      <c r="Q30" s="5"/>
      <c r="R30" s="5">
        <v>2</v>
      </c>
      <c r="S30" s="5">
        <v>1</v>
      </c>
      <c r="T30" s="5"/>
      <c r="U30" s="5">
        <v>2</v>
      </c>
      <c r="V30" s="5">
        <v>1</v>
      </c>
      <c r="W30" s="5"/>
      <c r="X30" s="5">
        <v>1</v>
      </c>
      <c r="Y30" s="5">
        <v>1</v>
      </c>
      <c r="Z30" s="5"/>
      <c r="AA30" s="5">
        <v>2</v>
      </c>
      <c r="AB30" s="5">
        <v>1</v>
      </c>
      <c r="AC30" s="5"/>
      <c r="AD30" s="5">
        <v>1</v>
      </c>
      <c r="AE30" s="5">
        <v>1</v>
      </c>
      <c r="AF30" s="5"/>
      <c r="AG30" s="5">
        <v>1</v>
      </c>
      <c r="AH30" s="5"/>
      <c r="AI30" s="5"/>
      <c r="AJ30" s="5">
        <v>1</v>
      </c>
      <c r="AK30" s="5"/>
      <c r="AL30" s="5"/>
      <c r="AM30" s="5">
        <v>1</v>
      </c>
      <c r="AN30" s="5">
        <v>1</v>
      </c>
      <c r="AO30" s="5"/>
      <c r="AP30" s="5"/>
      <c r="AQ30" s="5"/>
      <c r="AR30" s="5"/>
      <c r="AS30" s="5">
        <v>2</v>
      </c>
      <c r="AT30" s="5"/>
      <c r="AU30" s="5"/>
      <c r="AV30" s="5">
        <v>1</v>
      </c>
      <c r="AW30" s="5"/>
      <c r="AX30" s="5"/>
      <c r="AY30" s="5">
        <v>2</v>
      </c>
      <c r="AZ30" s="5"/>
      <c r="BA30" s="5"/>
      <c r="BB30">
        <f t="shared" si="0"/>
        <v>30</v>
      </c>
      <c r="BC30">
        <f t="shared" si="2"/>
        <v>3669.6</v>
      </c>
      <c r="BD30" s="6" t="s">
        <v>13</v>
      </c>
      <c r="BE30" s="6">
        <v>122.32</v>
      </c>
      <c r="BF30" s="5">
        <f t="shared" si="3"/>
        <v>0</v>
      </c>
      <c r="BG30" s="5">
        <f t="shared" si="4"/>
        <v>0</v>
      </c>
      <c r="BH30">
        <v>0</v>
      </c>
    </row>
    <row r="31" spans="2:60">
      <c r="B31" s="4" t="s">
        <v>14</v>
      </c>
      <c r="C31" s="4">
        <v>185.97</v>
      </c>
      <c r="D31" s="4">
        <v>9</v>
      </c>
      <c r="E31" s="5">
        <f t="shared" si="1"/>
        <v>1673.73</v>
      </c>
      <c r="F31" s="52"/>
      <c r="G31" s="40">
        <v>1</v>
      </c>
      <c r="H31" s="40"/>
      <c r="I31" s="40">
        <v>1</v>
      </c>
      <c r="J31" s="40"/>
      <c r="K31" s="40"/>
      <c r="L31" s="40"/>
      <c r="M31" s="40"/>
      <c r="N31" s="166"/>
      <c r="O31" s="5">
        <v>1</v>
      </c>
      <c r="P31" s="5">
        <v>1</v>
      </c>
      <c r="Q31" s="5"/>
      <c r="R31" s="5">
        <v>1</v>
      </c>
      <c r="S31" s="5"/>
      <c r="T31" s="5"/>
      <c r="U31" s="5">
        <v>1</v>
      </c>
      <c r="V31" s="5">
        <v>1</v>
      </c>
      <c r="W31" s="5"/>
      <c r="X31" s="5">
        <v>1</v>
      </c>
      <c r="Y31" s="5">
        <v>1</v>
      </c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>
        <f t="shared" si="0"/>
        <v>9</v>
      </c>
      <c r="BC31">
        <f t="shared" si="2"/>
        <v>1673.73</v>
      </c>
      <c r="BD31" s="75" t="s">
        <v>14</v>
      </c>
      <c r="BE31" s="6">
        <v>185.97</v>
      </c>
      <c r="BF31" s="5">
        <f t="shared" si="3"/>
        <v>0</v>
      </c>
      <c r="BG31" s="5">
        <f t="shared" si="4"/>
        <v>0</v>
      </c>
      <c r="BH31">
        <v>0</v>
      </c>
    </row>
    <row r="32" spans="2:60">
      <c r="B32" s="4" t="s">
        <v>113</v>
      </c>
      <c r="C32" s="4">
        <v>225.95</v>
      </c>
      <c r="D32" s="4">
        <v>30</v>
      </c>
      <c r="E32" s="5">
        <f t="shared" si="1"/>
        <v>6778.5</v>
      </c>
      <c r="F32" s="52"/>
      <c r="G32" s="40"/>
      <c r="H32" s="40"/>
      <c r="I32" s="40"/>
      <c r="J32" s="40"/>
      <c r="K32" s="40"/>
      <c r="L32" s="40">
        <v>4.3</v>
      </c>
      <c r="M32" s="40">
        <v>3</v>
      </c>
      <c r="N32" s="166"/>
      <c r="O32" s="5"/>
      <c r="P32" s="5"/>
      <c r="Q32" s="5"/>
      <c r="R32" s="5"/>
      <c r="S32" s="5"/>
      <c r="T32" s="5"/>
      <c r="U32" s="5">
        <v>4.3</v>
      </c>
      <c r="V32" s="5">
        <v>3</v>
      </c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>
        <v>4.3</v>
      </c>
      <c r="AK32" s="5">
        <v>3.1</v>
      </c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>
        <v>4.3</v>
      </c>
      <c r="AW32" s="5">
        <v>2.6</v>
      </c>
      <c r="AX32" s="5"/>
      <c r="AY32" s="5"/>
      <c r="AZ32" s="5"/>
      <c r="BA32" s="5"/>
      <c r="BB32">
        <f t="shared" si="0"/>
        <v>28.900000000000002</v>
      </c>
      <c r="BC32">
        <f t="shared" si="2"/>
        <v>6529.9549999999999</v>
      </c>
      <c r="BD32" s="6" t="s">
        <v>113</v>
      </c>
      <c r="BE32" s="6">
        <v>225.95</v>
      </c>
      <c r="BF32" s="5">
        <f t="shared" si="3"/>
        <v>1.0999999999999979</v>
      </c>
      <c r="BG32" s="5">
        <f t="shared" si="4"/>
        <v>248.5449999999995</v>
      </c>
      <c r="BH32">
        <v>1.1000000000000001</v>
      </c>
    </row>
    <row r="33" spans="2:60">
      <c r="B33" s="4" t="s">
        <v>107</v>
      </c>
      <c r="C33" s="4">
        <v>268.37</v>
      </c>
      <c r="D33" s="4">
        <v>12</v>
      </c>
      <c r="E33" s="5">
        <f t="shared" si="1"/>
        <v>3220.44</v>
      </c>
      <c r="F33" s="52"/>
      <c r="G33" s="40"/>
      <c r="H33" s="40"/>
      <c r="I33" s="40"/>
      <c r="J33" s="40"/>
      <c r="K33" s="40"/>
      <c r="L33" s="69">
        <v>12</v>
      </c>
      <c r="M33" s="40"/>
      <c r="N33" s="166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>
        <f t="shared" si="0"/>
        <v>12</v>
      </c>
      <c r="BC33">
        <f t="shared" si="2"/>
        <v>3220.44</v>
      </c>
      <c r="BD33" s="75" t="s">
        <v>107</v>
      </c>
      <c r="BE33" s="75">
        <v>268.37</v>
      </c>
      <c r="BF33" s="5">
        <f t="shared" si="3"/>
        <v>0</v>
      </c>
      <c r="BG33" s="5">
        <f t="shared" si="4"/>
        <v>0</v>
      </c>
      <c r="BH33">
        <v>0</v>
      </c>
    </row>
    <row r="34" spans="2:60">
      <c r="B34" s="4" t="s">
        <v>552</v>
      </c>
      <c r="C34" s="4">
        <v>553.42999999999995</v>
      </c>
      <c r="D34" s="4">
        <v>11.39</v>
      </c>
      <c r="E34" s="5">
        <f t="shared" si="1"/>
        <v>6303.5676999999996</v>
      </c>
      <c r="F34" s="52"/>
      <c r="G34" s="40"/>
      <c r="H34" s="40"/>
      <c r="I34" s="40"/>
      <c r="J34" s="40"/>
      <c r="K34" s="40"/>
      <c r="L34" s="40">
        <v>2.17</v>
      </c>
      <c r="M34" s="40">
        <v>1.54</v>
      </c>
      <c r="N34" s="166"/>
      <c r="O34" s="5">
        <v>2.17</v>
      </c>
      <c r="P34" s="6"/>
      <c r="Q34" s="5"/>
      <c r="R34" s="5"/>
      <c r="S34" s="5"/>
      <c r="T34" s="5"/>
      <c r="U34" s="5"/>
      <c r="V34" s="5">
        <v>1.54</v>
      </c>
      <c r="W34" s="5"/>
      <c r="X34" s="5"/>
      <c r="Y34" s="5">
        <v>1.54</v>
      </c>
      <c r="Z34" s="5"/>
      <c r="AA34" s="5"/>
      <c r="AB34" s="5"/>
      <c r="AC34" s="5"/>
      <c r="AD34" s="5"/>
      <c r="AE34" s="5">
        <v>1.54</v>
      </c>
      <c r="AF34" s="5"/>
      <c r="AG34" s="5"/>
      <c r="AH34" s="5"/>
      <c r="AI34" s="5"/>
      <c r="AJ34" s="5"/>
      <c r="AK34" s="5"/>
      <c r="AL34" s="5"/>
      <c r="AM34" s="5"/>
      <c r="AN34" s="5">
        <v>0.89</v>
      </c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>
        <f t="shared" si="0"/>
        <v>11.39</v>
      </c>
      <c r="BC34">
        <f t="shared" si="2"/>
        <v>6303.5676999999996</v>
      </c>
      <c r="BD34" s="75" t="s">
        <v>552</v>
      </c>
      <c r="BE34" s="6">
        <v>553.42999999999995</v>
      </c>
      <c r="BF34" s="5">
        <f t="shared" si="3"/>
        <v>0</v>
      </c>
      <c r="BG34" s="5">
        <f t="shared" si="4"/>
        <v>0</v>
      </c>
      <c r="BH34">
        <v>0</v>
      </c>
    </row>
    <row r="35" spans="2:60">
      <c r="B35" s="4" t="s">
        <v>40</v>
      </c>
      <c r="C35" s="4">
        <v>247.68</v>
      </c>
      <c r="D35" s="4">
        <v>5</v>
      </c>
      <c r="E35" s="5">
        <f t="shared" si="1"/>
        <v>1238.4000000000001</v>
      </c>
      <c r="F35" s="6"/>
      <c r="G35" s="40">
        <v>1.48</v>
      </c>
      <c r="H35" s="5"/>
      <c r="I35" s="5"/>
      <c r="J35" s="5"/>
      <c r="K35" s="5"/>
      <c r="L35" s="5">
        <v>3.52</v>
      </c>
      <c r="M35" s="5"/>
      <c r="N35" s="166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>
        <f t="shared" si="0"/>
        <v>5</v>
      </c>
      <c r="BC35">
        <f t="shared" si="2"/>
        <v>1238.4000000000001</v>
      </c>
      <c r="BD35" s="75" t="s">
        <v>40</v>
      </c>
      <c r="BE35" s="6">
        <v>247.68</v>
      </c>
      <c r="BF35" s="5">
        <f t="shared" si="3"/>
        <v>0</v>
      </c>
      <c r="BG35" s="5">
        <f t="shared" si="4"/>
        <v>0</v>
      </c>
      <c r="BH35">
        <v>0</v>
      </c>
    </row>
    <row r="36" spans="2:60">
      <c r="B36" s="4" t="s">
        <v>27</v>
      </c>
      <c r="C36" s="4">
        <v>222.04</v>
      </c>
      <c r="D36" s="4">
        <v>96</v>
      </c>
      <c r="E36" s="5">
        <f t="shared" si="1"/>
        <v>21315.84</v>
      </c>
      <c r="F36" s="6"/>
      <c r="G36" s="40"/>
      <c r="H36" s="5"/>
      <c r="I36" s="5"/>
      <c r="J36" s="5"/>
      <c r="K36" s="5"/>
      <c r="L36" s="5"/>
      <c r="M36" s="5"/>
      <c r="N36" s="166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>
        <v>21.8</v>
      </c>
      <c r="AE36" s="5">
        <v>16.2</v>
      </c>
      <c r="AF36" s="5">
        <v>4.8</v>
      </c>
      <c r="AG36" s="5"/>
      <c r="AH36" s="5"/>
      <c r="AI36" s="5"/>
      <c r="AJ36" s="5"/>
      <c r="AK36" s="5"/>
      <c r="AL36" s="5"/>
      <c r="AM36" s="5">
        <v>21.8</v>
      </c>
      <c r="AN36" s="5">
        <v>15.5</v>
      </c>
      <c r="AO36" s="5">
        <v>4</v>
      </c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>
        <f t="shared" si="0"/>
        <v>84.1</v>
      </c>
      <c r="BC36">
        <f t="shared" si="2"/>
        <v>18673.563999999998</v>
      </c>
      <c r="BD36" s="6" t="s">
        <v>27</v>
      </c>
      <c r="BE36" s="6">
        <v>222.04</v>
      </c>
      <c r="BF36" s="5">
        <f t="shared" si="3"/>
        <v>11.900000000000006</v>
      </c>
      <c r="BG36" s="5">
        <f t="shared" si="4"/>
        <v>2642.2760000000012</v>
      </c>
      <c r="BH36">
        <v>11.9</v>
      </c>
    </row>
    <row r="37" spans="2:60">
      <c r="B37" s="4" t="s">
        <v>184</v>
      </c>
      <c r="C37" s="4">
        <v>239.93</v>
      </c>
      <c r="D37" s="4">
        <v>44</v>
      </c>
      <c r="E37" s="5">
        <f t="shared" si="1"/>
        <v>10556.92</v>
      </c>
      <c r="F37" s="6"/>
      <c r="G37" s="40"/>
      <c r="H37" s="5"/>
      <c r="I37" s="5"/>
      <c r="J37" s="5"/>
      <c r="K37" s="5"/>
      <c r="L37" s="5"/>
      <c r="M37" s="5"/>
      <c r="N37" s="166"/>
      <c r="O37" s="5">
        <v>21.8</v>
      </c>
      <c r="P37" s="5">
        <v>18.29</v>
      </c>
      <c r="Q37" s="5">
        <v>3.91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>
        <f t="shared" ref="BB37:BB68" si="5">SUM(F37:BA37)</f>
        <v>44</v>
      </c>
      <c r="BC37">
        <f t="shared" si="2"/>
        <v>10556.92</v>
      </c>
      <c r="BD37" s="75" t="s">
        <v>184</v>
      </c>
      <c r="BE37" s="6">
        <v>239.93</v>
      </c>
      <c r="BF37" s="5">
        <f t="shared" si="3"/>
        <v>0</v>
      </c>
      <c r="BG37" s="5">
        <f t="shared" si="4"/>
        <v>0</v>
      </c>
      <c r="BH37">
        <v>0</v>
      </c>
    </row>
    <row r="38" spans="2:60">
      <c r="B38" s="4" t="s">
        <v>16</v>
      </c>
      <c r="C38" s="4">
        <v>118.61</v>
      </c>
      <c r="D38" s="4">
        <v>40</v>
      </c>
      <c r="E38" s="5">
        <f t="shared" si="1"/>
        <v>4744.3999999999996</v>
      </c>
      <c r="F38" s="6"/>
      <c r="G38" s="40"/>
      <c r="H38" s="5"/>
      <c r="I38" s="5"/>
      <c r="J38" s="5"/>
      <c r="K38" s="5"/>
      <c r="L38" s="5"/>
      <c r="M38" s="5"/>
      <c r="N38" s="166"/>
      <c r="O38" s="5"/>
      <c r="P38" s="5"/>
      <c r="Q38" s="5"/>
      <c r="R38" s="5">
        <v>10.8</v>
      </c>
      <c r="S38" s="5">
        <v>7.7</v>
      </c>
      <c r="T38" s="5">
        <v>1.5</v>
      </c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>
        <v>10.8</v>
      </c>
      <c r="AK38" s="5">
        <v>7.7</v>
      </c>
      <c r="AL38" s="5">
        <v>1.5</v>
      </c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>
        <f t="shared" si="5"/>
        <v>40</v>
      </c>
      <c r="BC38">
        <f t="shared" si="2"/>
        <v>4744.3999999999996</v>
      </c>
      <c r="BD38" s="75" t="s">
        <v>16</v>
      </c>
      <c r="BE38" s="6">
        <v>118.61</v>
      </c>
      <c r="BF38" s="5">
        <f t="shared" si="3"/>
        <v>0</v>
      </c>
      <c r="BG38" s="5">
        <f t="shared" si="4"/>
        <v>0</v>
      </c>
      <c r="BH38">
        <v>0</v>
      </c>
    </row>
    <row r="39" spans="2:60">
      <c r="B39" s="4" t="s">
        <v>553</v>
      </c>
      <c r="C39" s="4">
        <v>39.21</v>
      </c>
      <c r="D39" s="4">
        <v>15</v>
      </c>
      <c r="E39" s="5">
        <f t="shared" si="1"/>
        <v>588.15</v>
      </c>
      <c r="F39" s="6"/>
      <c r="G39" s="40"/>
      <c r="H39" s="5"/>
      <c r="I39" s="5"/>
      <c r="J39" s="5"/>
      <c r="K39" s="5"/>
      <c r="L39" s="5">
        <v>2.8</v>
      </c>
      <c r="M39" s="5">
        <v>2</v>
      </c>
      <c r="N39" s="166">
        <v>0.2</v>
      </c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>
        <f t="shared" si="5"/>
        <v>5</v>
      </c>
      <c r="BC39">
        <f t="shared" si="2"/>
        <v>196.05</v>
      </c>
      <c r="BD39" s="6" t="s">
        <v>553</v>
      </c>
      <c r="BE39" s="6">
        <v>39.21</v>
      </c>
      <c r="BF39" s="5">
        <f t="shared" si="3"/>
        <v>10</v>
      </c>
      <c r="BG39" s="5">
        <f t="shared" si="4"/>
        <v>392.1</v>
      </c>
      <c r="BH39">
        <v>10</v>
      </c>
    </row>
    <row r="40" spans="2:60">
      <c r="B40" s="4" t="s">
        <v>12</v>
      </c>
      <c r="C40" s="4">
        <v>40.51</v>
      </c>
      <c r="D40" s="4">
        <v>20</v>
      </c>
      <c r="E40" s="5">
        <f t="shared" si="1"/>
        <v>810.19999999999993</v>
      </c>
      <c r="F40" s="6"/>
      <c r="G40" s="40">
        <v>1.5</v>
      </c>
      <c r="H40" s="5"/>
      <c r="I40" s="5"/>
      <c r="J40" s="5"/>
      <c r="K40" s="5"/>
      <c r="L40" s="5"/>
      <c r="M40" s="5"/>
      <c r="N40" s="166"/>
      <c r="O40" s="5">
        <v>1.5</v>
      </c>
      <c r="P40" s="5">
        <v>1</v>
      </c>
      <c r="Q40" s="5"/>
      <c r="R40" s="5">
        <v>1.5</v>
      </c>
      <c r="S40" s="5"/>
      <c r="T40" s="5"/>
      <c r="U40" s="5">
        <v>1.5</v>
      </c>
      <c r="V40" s="5">
        <v>1</v>
      </c>
      <c r="W40" s="5"/>
      <c r="X40" s="5"/>
      <c r="Y40" s="5"/>
      <c r="Z40" s="5"/>
      <c r="AA40" s="5"/>
      <c r="AB40" s="5"/>
      <c r="AC40" s="5"/>
      <c r="AD40" s="5"/>
      <c r="AE40" s="5">
        <v>1</v>
      </c>
      <c r="AF40" s="5"/>
      <c r="AG40" s="5"/>
      <c r="AH40" s="5"/>
      <c r="AI40" s="5"/>
      <c r="AJ40" s="5">
        <v>1.5</v>
      </c>
      <c r="AK40" s="5"/>
      <c r="AL40" s="5"/>
      <c r="AM40" s="5"/>
      <c r="AN40" s="5"/>
      <c r="AO40" s="5"/>
      <c r="AP40" s="5"/>
      <c r="AQ40" s="5"/>
      <c r="AR40" s="5"/>
      <c r="AS40" s="5">
        <v>1.5</v>
      </c>
      <c r="AT40" s="5"/>
      <c r="AU40" s="5"/>
      <c r="AV40" s="5"/>
      <c r="AW40" s="5"/>
      <c r="AX40" s="5"/>
      <c r="AY40" s="5">
        <v>1.5</v>
      </c>
      <c r="AZ40" s="5">
        <v>1</v>
      </c>
      <c r="BA40" s="5"/>
      <c r="BB40">
        <f t="shared" si="5"/>
        <v>14.5</v>
      </c>
      <c r="BC40">
        <f t="shared" si="2"/>
        <v>587.39499999999998</v>
      </c>
      <c r="BD40" s="6" t="s">
        <v>12</v>
      </c>
      <c r="BE40" s="6">
        <v>40.51</v>
      </c>
      <c r="BF40" s="5">
        <f t="shared" si="3"/>
        <v>5.5</v>
      </c>
      <c r="BG40" s="5">
        <f t="shared" si="4"/>
        <v>222.80499999999998</v>
      </c>
      <c r="BH40">
        <v>5.5</v>
      </c>
    </row>
    <row r="41" spans="2:60">
      <c r="B41" s="4" t="s">
        <v>15</v>
      </c>
      <c r="C41" s="4">
        <v>77.95</v>
      </c>
      <c r="D41" s="4">
        <v>50</v>
      </c>
      <c r="E41" s="5">
        <f t="shared" si="1"/>
        <v>3897.5</v>
      </c>
      <c r="F41" s="6"/>
      <c r="G41" s="5"/>
      <c r="H41" s="5"/>
      <c r="I41" s="5"/>
      <c r="J41" s="5"/>
      <c r="K41" s="5"/>
      <c r="L41" s="5"/>
      <c r="M41" s="5"/>
      <c r="N41" s="166"/>
      <c r="O41" s="5"/>
      <c r="P41" s="5"/>
      <c r="Q41" s="5"/>
      <c r="R41" s="5">
        <v>2.5</v>
      </c>
      <c r="S41" s="5">
        <v>2.2999999999999998</v>
      </c>
      <c r="T41" s="5"/>
      <c r="U41" s="5">
        <v>4.3</v>
      </c>
      <c r="V41" s="5">
        <v>3</v>
      </c>
      <c r="W41" s="5"/>
      <c r="X41" s="5">
        <v>4.3</v>
      </c>
      <c r="Y41" s="5">
        <v>3</v>
      </c>
      <c r="Z41" s="5"/>
      <c r="AA41" s="5">
        <v>3.2</v>
      </c>
      <c r="AB41" s="5">
        <v>2.2999999999999998</v>
      </c>
      <c r="AC41" s="5"/>
      <c r="AD41" s="5"/>
      <c r="AE41" s="5"/>
      <c r="AF41" s="5"/>
      <c r="AG41" s="5"/>
      <c r="AH41" s="5"/>
      <c r="AI41" s="5"/>
      <c r="AJ41" s="5">
        <v>4.3</v>
      </c>
      <c r="AK41" s="5">
        <v>3.1</v>
      </c>
      <c r="AL41" s="5"/>
      <c r="AM41" s="5">
        <v>3.2</v>
      </c>
      <c r="AN41" s="5">
        <v>2.2999999999999998</v>
      </c>
      <c r="AO41" s="5"/>
      <c r="AP41" s="5">
        <v>3.2</v>
      </c>
      <c r="AQ41" s="5">
        <v>2.34</v>
      </c>
      <c r="AR41" s="5"/>
      <c r="AS41" s="5">
        <v>4.3</v>
      </c>
      <c r="AT41" s="5">
        <v>2.36</v>
      </c>
      <c r="AU41" s="5"/>
      <c r="AV41" s="5"/>
      <c r="AW41" s="5"/>
      <c r="AX41" s="5"/>
      <c r="AY41" s="5"/>
      <c r="AZ41" s="5"/>
      <c r="BA41" s="5"/>
      <c r="BB41">
        <f t="shared" si="5"/>
        <v>50</v>
      </c>
      <c r="BC41">
        <f t="shared" si="2"/>
        <v>3897.5</v>
      </c>
      <c r="BD41" s="75" t="s">
        <v>15</v>
      </c>
      <c r="BE41" s="6">
        <v>77.95</v>
      </c>
      <c r="BF41" s="5">
        <f t="shared" si="3"/>
        <v>0</v>
      </c>
      <c r="BG41" s="5">
        <f t="shared" si="4"/>
        <v>0</v>
      </c>
      <c r="BH41">
        <v>0</v>
      </c>
    </row>
    <row r="42" spans="2:60">
      <c r="B42" s="4" t="s">
        <v>17</v>
      </c>
      <c r="C42" s="4">
        <v>18.41</v>
      </c>
      <c r="D42" s="4">
        <v>20</v>
      </c>
      <c r="E42" s="5">
        <f t="shared" si="1"/>
        <v>368.2</v>
      </c>
      <c r="F42" s="6"/>
      <c r="G42" s="5"/>
      <c r="H42" s="5"/>
      <c r="I42" s="5"/>
      <c r="J42" s="5"/>
      <c r="K42" s="5"/>
      <c r="L42" s="5"/>
      <c r="M42" s="5"/>
      <c r="N42" s="166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>
        <v>1</v>
      </c>
      <c r="AK42" s="5"/>
      <c r="AL42" s="5"/>
      <c r="AM42" s="5"/>
      <c r="AN42" s="5">
        <v>1</v>
      </c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>
        <v>1</v>
      </c>
      <c r="AZ42" s="5"/>
      <c r="BA42" s="5"/>
      <c r="BB42">
        <f t="shared" si="5"/>
        <v>3</v>
      </c>
      <c r="BC42">
        <f t="shared" si="2"/>
        <v>55.230000000000004</v>
      </c>
      <c r="BD42" s="6" t="s">
        <v>17</v>
      </c>
      <c r="BE42" s="6">
        <v>18.41</v>
      </c>
      <c r="BF42" s="5">
        <f t="shared" si="3"/>
        <v>17</v>
      </c>
      <c r="BG42" s="5">
        <f t="shared" si="4"/>
        <v>312.97000000000003</v>
      </c>
      <c r="BH42">
        <v>17</v>
      </c>
    </row>
    <row r="43" spans="2:60">
      <c r="B43" s="4" t="s">
        <v>44</v>
      </c>
      <c r="C43" s="4">
        <v>114.92</v>
      </c>
      <c r="D43" s="4">
        <v>36</v>
      </c>
      <c r="E43" s="5">
        <f t="shared" si="1"/>
        <v>4137.12</v>
      </c>
      <c r="F43" s="6"/>
      <c r="G43" s="5"/>
      <c r="H43" s="5"/>
      <c r="I43" s="5"/>
      <c r="J43" s="5"/>
      <c r="K43" s="5"/>
      <c r="L43" s="5">
        <v>21.7</v>
      </c>
      <c r="M43" s="5">
        <v>14.3</v>
      </c>
      <c r="N43" s="166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>
        <f t="shared" si="5"/>
        <v>36</v>
      </c>
      <c r="BC43">
        <f t="shared" si="2"/>
        <v>4137.12</v>
      </c>
      <c r="BD43" s="75" t="s">
        <v>44</v>
      </c>
      <c r="BE43" s="6">
        <v>114.92</v>
      </c>
      <c r="BF43" s="5">
        <f t="shared" si="3"/>
        <v>0</v>
      </c>
      <c r="BG43" s="5">
        <f t="shared" si="4"/>
        <v>0</v>
      </c>
      <c r="BH43">
        <v>0</v>
      </c>
    </row>
    <row r="44" spans="2:60">
      <c r="B44" s="11" t="s">
        <v>65</v>
      </c>
      <c r="C44" s="4">
        <v>340</v>
      </c>
      <c r="D44" s="4">
        <v>45</v>
      </c>
      <c r="E44" s="5">
        <f t="shared" si="1"/>
        <v>15300</v>
      </c>
      <c r="F44" s="6"/>
      <c r="G44" s="5"/>
      <c r="H44" s="5"/>
      <c r="I44" s="5">
        <v>21.8</v>
      </c>
      <c r="J44" s="5">
        <v>15.4</v>
      </c>
      <c r="K44" s="5">
        <v>7.8</v>
      </c>
      <c r="L44" s="5"/>
      <c r="M44" s="5"/>
      <c r="N44" s="166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>
        <f t="shared" si="5"/>
        <v>45</v>
      </c>
      <c r="BC44">
        <f t="shared" si="2"/>
        <v>15300</v>
      </c>
      <c r="BD44" s="75" t="s">
        <v>65</v>
      </c>
      <c r="BE44" s="6">
        <v>340</v>
      </c>
      <c r="BF44" s="5">
        <f t="shared" si="3"/>
        <v>0</v>
      </c>
      <c r="BG44" s="5">
        <f t="shared" si="4"/>
        <v>0</v>
      </c>
      <c r="BH44">
        <v>0</v>
      </c>
    </row>
    <row r="45" spans="2:60">
      <c r="B45" s="211" t="s">
        <v>55</v>
      </c>
      <c r="C45" s="4"/>
      <c r="D45" s="4">
        <v>240</v>
      </c>
      <c r="E45" s="5">
        <f t="shared" si="1"/>
        <v>0</v>
      </c>
      <c r="F45" s="75"/>
      <c r="G45" s="7"/>
      <c r="H45" s="7"/>
      <c r="I45" s="7"/>
      <c r="J45" s="7"/>
      <c r="K45" s="7"/>
      <c r="L45" s="7"/>
      <c r="M45" s="7"/>
      <c r="N45" s="209"/>
      <c r="O45" s="5">
        <v>34.72</v>
      </c>
      <c r="P45" s="5">
        <v>24.64</v>
      </c>
      <c r="Q45" s="5">
        <v>16</v>
      </c>
      <c r="R45" s="5"/>
      <c r="S45" s="5"/>
      <c r="T45" s="5"/>
      <c r="U45" s="5"/>
      <c r="V45" s="5"/>
      <c r="W45" s="5"/>
      <c r="X45" s="5">
        <v>25</v>
      </c>
      <c r="Y45" s="5">
        <v>12</v>
      </c>
      <c r="Z45" s="5">
        <v>6</v>
      </c>
      <c r="AA45" s="5"/>
      <c r="AB45" s="5"/>
      <c r="AC45" s="5"/>
      <c r="AD45" s="5"/>
      <c r="AE45" s="5"/>
      <c r="AF45" s="5"/>
      <c r="AG45" s="5">
        <v>22</v>
      </c>
      <c r="AH45" s="5">
        <v>24</v>
      </c>
      <c r="AI45" s="5">
        <v>10</v>
      </c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>
        <v>32.549999999999997</v>
      </c>
      <c r="AW45" s="5">
        <v>19.09</v>
      </c>
      <c r="AX45" s="5">
        <v>4</v>
      </c>
      <c r="AY45" s="5"/>
      <c r="AZ45" s="5"/>
      <c r="BA45" s="5"/>
      <c r="BB45">
        <f t="shared" si="5"/>
        <v>230.00000000000003</v>
      </c>
      <c r="BC45">
        <f t="shared" si="2"/>
        <v>0</v>
      </c>
      <c r="BD45" s="5" t="s">
        <v>55</v>
      </c>
      <c r="BE45" s="5"/>
      <c r="BF45" s="5">
        <f t="shared" si="3"/>
        <v>9.9999999999999716</v>
      </c>
      <c r="BG45" s="5">
        <f t="shared" si="4"/>
        <v>0</v>
      </c>
      <c r="BH45">
        <v>10</v>
      </c>
    </row>
    <row r="46" spans="2:60">
      <c r="B46" s="4" t="s">
        <v>64</v>
      </c>
      <c r="C46" s="4">
        <v>252</v>
      </c>
      <c r="D46" s="4">
        <v>21.6</v>
      </c>
      <c r="E46" s="5">
        <f t="shared" si="1"/>
        <v>5443.2000000000007</v>
      </c>
      <c r="F46" s="75"/>
      <c r="G46" s="7"/>
      <c r="H46" s="7"/>
      <c r="I46" s="7"/>
      <c r="J46" s="7"/>
      <c r="K46" s="7"/>
      <c r="L46" s="7"/>
      <c r="M46" s="7"/>
      <c r="N46" s="209"/>
      <c r="O46" s="5">
        <v>21.6</v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>
        <f t="shared" si="5"/>
        <v>21.6</v>
      </c>
      <c r="BC46">
        <f t="shared" si="2"/>
        <v>5443.2000000000007</v>
      </c>
      <c r="BD46" s="75" t="s">
        <v>64</v>
      </c>
      <c r="BE46" s="52">
        <v>252</v>
      </c>
      <c r="BF46" s="5">
        <f t="shared" si="3"/>
        <v>0</v>
      </c>
      <c r="BG46" s="5">
        <f t="shared" si="4"/>
        <v>0</v>
      </c>
      <c r="BH46">
        <v>0</v>
      </c>
    </row>
    <row r="47" spans="2:60">
      <c r="B47" s="4" t="s">
        <v>121</v>
      </c>
      <c r="C47" s="4">
        <v>719</v>
      </c>
      <c r="D47" s="4">
        <v>20</v>
      </c>
      <c r="E47" s="5">
        <f t="shared" si="1"/>
        <v>14380</v>
      </c>
      <c r="F47" s="75"/>
      <c r="G47" s="7"/>
      <c r="H47" s="7"/>
      <c r="I47" s="7"/>
      <c r="J47" s="7"/>
      <c r="K47" s="7"/>
      <c r="L47" s="7"/>
      <c r="M47" s="7"/>
      <c r="N47" s="7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>
        <v>1.5</v>
      </c>
      <c r="AI47" s="5"/>
      <c r="AJ47" s="5"/>
      <c r="AK47" s="5"/>
      <c r="AL47" s="5"/>
      <c r="AM47" s="5">
        <v>1.8</v>
      </c>
      <c r="AN47" s="5">
        <v>1</v>
      </c>
      <c r="AO47" s="5"/>
      <c r="AP47" s="5"/>
      <c r="AQ47" s="5"/>
      <c r="AR47" s="5"/>
      <c r="AS47" s="5"/>
      <c r="AT47" s="5"/>
      <c r="AU47" s="5"/>
      <c r="AV47" s="5">
        <v>2.1</v>
      </c>
      <c r="AW47" s="5">
        <v>1.3</v>
      </c>
      <c r="AX47" s="5"/>
      <c r="AY47" s="5"/>
      <c r="AZ47" s="5"/>
      <c r="BA47" s="5"/>
      <c r="BB47">
        <f t="shared" si="5"/>
        <v>7.7</v>
      </c>
      <c r="BC47">
        <f t="shared" si="2"/>
        <v>5536.3</v>
      </c>
      <c r="BD47" s="72" t="s">
        <v>121</v>
      </c>
      <c r="BE47" s="52">
        <v>719</v>
      </c>
      <c r="BF47" s="5">
        <f t="shared" si="3"/>
        <v>12.3</v>
      </c>
      <c r="BG47" s="5">
        <f t="shared" si="4"/>
        <v>8843.7000000000007</v>
      </c>
      <c r="BH47">
        <v>12.3</v>
      </c>
    </row>
    <row r="48" spans="2:60">
      <c r="B48" s="4" t="s">
        <v>578</v>
      </c>
      <c r="C48" s="4">
        <v>16</v>
      </c>
      <c r="D48" s="4">
        <v>217</v>
      </c>
      <c r="E48" s="5">
        <f t="shared" si="1"/>
        <v>3472</v>
      </c>
      <c r="F48" s="75"/>
      <c r="G48" s="7"/>
      <c r="H48" s="7"/>
      <c r="I48" s="7"/>
      <c r="J48" s="7"/>
      <c r="K48" s="7"/>
      <c r="L48" s="7"/>
      <c r="M48" s="7"/>
      <c r="N48" s="7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>
        <v>217</v>
      </c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>
        <f t="shared" si="5"/>
        <v>217</v>
      </c>
      <c r="BC48">
        <f t="shared" si="2"/>
        <v>3472</v>
      </c>
      <c r="BD48" s="75" t="s">
        <v>578</v>
      </c>
      <c r="BE48" s="52">
        <v>16</v>
      </c>
      <c r="BF48" s="5">
        <f t="shared" si="3"/>
        <v>0</v>
      </c>
      <c r="BG48" s="5">
        <f t="shared" si="4"/>
        <v>0</v>
      </c>
      <c r="BH48">
        <v>0</v>
      </c>
    </row>
    <row r="49" spans="2:60">
      <c r="B49" s="4" t="s">
        <v>107</v>
      </c>
      <c r="C49" s="4">
        <v>150</v>
      </c>
      <c r="D49" s="4">
        <v>5.4</v>
      </c>
      <c r="E49" s="5">
        <f t="shared" si="1"/>
        <v>810</v>
      </c>
      <c r="F49" s="75"/>
      <c r="G49" s="7"/>
      <c r="H49" s="7"/>
      <c r="I49" s="7"/>
      <c r="J49" s="7"/>
      <c r="K49" s="7"/>
      <c r="L49" s="7"/>
      <c r="M49" s="7"/>
      <c r="N49" s="7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>
        <v>5.4</v>
      </c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>
        <f t="shared" si="5"/>
        <v>5.4</v>
      </c>
      <c r="BC49">
        <f t="shared" si="2"/>
        <v>810</v>
      </c>
      <c r="BD49" s="75" t="s">
        <v>107</v>
      </c>
      <c r="BE49" s="52">
        <v>150</v>
      </c>
      <c r="BF49" s="5">
        <f t="shared" si="3"/>
        <v>0</v>
      </c>
      <c r="BG49" s="5">
        <f t="shared" si="4"/>
        <v>0</v>
      </c>
      <c r="BH49">
        <v>0</v>
      </c>
    </row>
    <row r="50" spans="2:60">
      <c r="B50" s="4" t="s">
        <v>40</v>
      </c>
      <c r="C50" s="4">
        <v>210</v>
      </c>
      <c r="D50" s="4">
        <v>5</v>
      </c>
      <c r="E50" s="5">
        <f t="shared" si="1"/>
        <v>1050</v>
      </c>
      <c r="F50" s="75"/>
      <c r="G50" s="7"/>
      <c r="H50" s="7"/>
      <c r="I50" s="7"/>
      <c r="J50" s="7"/>
      <c r="K50" s="7"/>
      <c r="L50" s="7"/>
      <c r="M50" s="7"/>
      <c r="N50" s="7"/>
      <c r="O50" s="5"/>
      <c r="P50" s="5"/>
      <c r="Q50" s="5"/>
      <c r="R50" s="5">
        <v>5</v>
      </c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>
        <f t="shared" si="5"/>
        <v>5</v>
      </c>
      <c r="BC50">
        <f t="shared" si="2"/>
        <v>1050</v>
      </c>
      <c r="BD50" s="75" t="s">
        <v>40</v>
      </c>
      <c r="BE50" s="52">
        <v>210</v>
      </c>
      <c r="BF50" s="5">
        <f t="shared" si="3"/>
        <v>0</v>
      </c>
      <c r="BG50" s="5">
        <f t="shared" si="4"/>
        <v>0</v>
      </c>
      <c r="BH50">
        <v>0</v>
      </c>
    </row>
    <row r="51" spans="2:60">
      <c r="B51" s="4" t="s">
        <v>10</v>
      </c>
      <c r="C51" s="4">
        <v>65</v>
      </c>
      <c r="D51" s="4">
        <v>20</v>
      </c>
      <c r="E51" s="5">
        <f t="shared" si="1"/>
        <v>1300</v>
      </c>
      <c r="F51" s="75"/>
      <c r="G51" s="7"/>
      <c r="H51" s="7"/>
      <c r="I51" s="7"/>
      <c r="J51" s="7"/>
      <c r="K51" s="7"/>
      <c r="L51" s="7"/>
      <c r="M51" s="7"/>
      <c r="N51" s="7"/>
      <c r="O51" s="5"/>
      <c r="P51" s="5"/>
      <c r="Q51" s="5"/>
      <c r="R51" s="5">
        <v>1</v>
      </c>
      <c r="S51" s="5">
        <v>1</v>
      </c>
      <c r="T51" s="5"/>
      <c r="U51" s="5">
        <v>1</v>
      </c>
      <c r="V51" s="5">
        <v>2</v>
      </c>
      <c r="W51" s="5"/>
      <c r="X51" s="5">
        <v>1</v>
      </c>
      <c r="Y51" s="5">
        <v>1</v>
      </c>
      <c r="Z51" s="5"/>
      <c r="AA51" s="5">
        <v>1</v>
      </c>
      <c r="AB51" s="5">
        <v>1</v>
      </c>
      <c r="AC51" s="5"/>
      <c r="AD51" s="5">
        <v>1</v>
      </c>
      <c r="AE51" s="5">
        <v>1</v>
      </c>
      <c r="AF51" s="5"/>
      <c r="AG51" s="5">
        <v>1</v>
      </c>
      <c r="AH51" s="5"/>
      <c r="AI51" s="5"/>
      <c r="AJ51" s="5">
        <v>1</v>
      </c>
      <c r="AK51" s="5"/>
      <c r="AL51" s="5"/>
      <c r="AM51" s="5">
        <v>1</v>
      </c>
      <c r="AN51" s="5">
        <v>1</v>
      </c>
      <c r="AO51" s="5"/>
      <c r="AP51" s="5">
        <v>2</v>
      </c>
      <c r="AQ51" s="5"/>
      <c r="AR51" s="5"/>
      <c r="AS51" s="5">
        <v>1</v>
      </c>
      <c r="AT51" s="5"/>
      <c r="AU51" s="5"/>
      <c r="AV51" s="5">
        <v>1</v>
      </c>
      <c r="AW51" s="5">
        <v>1</v>
      </c>
      <c r="AX51" s="5"/>
      <c r="AY51" s="5"/>
      <c r="AZ51" s="5"/>
      <c r="BA51" s="5"/>
      <c r="BB51">
        <f t="shared" si="5"/>
        <v>20</v>
      </c>
      <c r="BC51">
        <f t="shared" si="2"/>
        <v>1300</v>
      </c>
      <c r="BD51" s="75" t="s">
        <v>10</v>
      </c>
      <c r="BE51" s="52">
        <v>65</v>
      </c>
      <c r="BF51" s="5">
        <f t="shared" si="3"/>
        <v>0</v>
      </c>
      <c r="BG51" s="5">
        <f t="shared" si="4"/>
        <v>0</v>
      </c>
      <c r="BH51">
        <v>0</v>
      </c>
    </row>
    <row r="52" spans="2:60">
      <c r="B52" s="4" t="s">
        <v>579</v>
      </c>
      <c r="C52" s="4">
        <v>13</v>
      </c>
      <c r="D52" s="4">
        <v>217</v>
      </c>
      <c r="E52" s="5">
        <f t="shared" si="1"/>
        <v>2821</v>
      </c>
      <c r="F52" s="75"/>
      <c r="G52" s="7"/>
      <c r="H52" s="7"/>
      <c r="I52" s="7"/>
      <c r="J52" s="7"/>
      <c r="K52" s="7"/>
      <c r="L52" s="7"/>
      <c r="M52" s="7"/>
      <c r="N52" s="7"/>
      <c r="O52" s="5">
        <v>217</v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>
        <f t="shared" si="5"/>
        <v>217</v>
      </c>
      <c r="BC52">
        <f t="shared" si="2"/>
        <v>2821</v>
      </c>
      <c r="BD52" s="75" t="s">
        <v>579</v>
      </c>
      <c r="BE52" s="52">
        <v>13</v>
      </c>
      <c r="BF52" s="5">
        <f t="shared" si="3"/>
        <v>0</v>
      </c>
      <c r="BG52" s="5">
        <f t="shared" si="4"/>
        <v>0</v>
      </c>
      <c r="BH52">
        <v>0</v>
      </c>
    </row>
    <row r="53" spans="2:60">
      <c r="B53" s="4" t="s">
        <v>31</v>
      </c>
      <c r="C53" s="4">
        <v>89</v>
      </c>
      <c r="D53" s="4">
        <v>36</v>
      </c>
      <c r="E53" s="5">
        <f t="shared" si="1"/>
        <v>3204</v>
      </c>
      <c r="F53" s="75"/>
      <c r="G53" s="7"/>
      <c r="H53" s="7"/>
      <c r="I53" s="7"/>
      <c r="J53" s="7"/>
      <c r="K53" s="7"/>
      <c r="L53" s="7"/>
      <c r="M53" s="7"/>
      <c r="N53" s="7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>
        <v>4</v>
      </c>
      <c r="AH53" s="5">
        <v>3</v>
      </c>
      <c r="AI53" s="5"/>
      <c r="AJ53" s="5"/>
      <c r="AK53" s="5"/>
      <c r="AL53" s="5">
        <v>1</v>
      </c>
      <c r="AM53" s="5"/>
      <c r="AN53" s="5"/>
      <c r="AO53" s="5">
        <v>1</v>
      </c>
      <c r="AP53" s="5"/>
      <c r="AQ53" s="5"/>
      <c r="AR53" s="5">
        <v>1</v>
      </c>
      <c r="AS53" s="5">
        <v>6</v>
      </c>
      <c r="AT53" s="5"/>
      <c r="AU53" s="5">
        <v>1</v>
      </c>
      <c r="AV53" s="5"/>
      <c r="AW53" s="5"/>
      <c r="AX53" s="5">
        <v>1</v>
      </c>
      <c r="AY53" s="5"/>
      <c r="AZ53" s="5"/>
      <c r="BA53" s="5">
        <v>1</v>
      </c>
      <c r="BB53">
        <f t="shared" si="5"/>
        <v>19</v>
      </c>
      <c r="BC53">
        <f t="shared" si="2"/>
        <v>1691</v>
      </c>
      <c r="BD53" s="52" t="s">
        <v>31</v>
      </c>
      <c r="BE53" s="52">
        <v>89</v>
      </c>
      <c r="BF53" s="5">
        <f t="shared" si="3"/>
        <v>17</v>
      </c>
      <c r="BG53" s="5">
        <f t="shared" si="4"/>
        <v>1513</v>
      </c>
      <c r="BH53">
        <v>17</v>
      </c>
    </row>
    <row r="54" spans="2:60">
      <c r="B54" s="4" t="s">
        <v>141</v>
      </c>
      <c r="C54" s="4">
        <v>154</v>
      </c>
      <c r="D54" s="4">
        <v>69.5</v>
      </c>
      <c r="E54" s="5">
        <f t="shared" si="1"/>
        <v>10703</v>
      </c>
      <c r="F54" s="75"/>
      <c r="G54" s="7"/>
      <c r="H54" s="7"/>
      <c r="I54" s="7"/>
      <c r="J54" s="7"/>
      <c r="K54" s="7"/>
      <c r="L54" s="7"/>
      <c r="M54" s="7"/>
      <c r="N54" s="7"/>
      <c r="O54" s="5"/>
      <c r="P54" s="5"/>
      <c r="Q54" s="5"/>
      <c r="R54" s="5">
        <v>36.31</v>
      </c>
      <c r="S54" s="5"/>
      <c r="T54" s="5"/>
      <c r="U54" s="5"/>
      <c r="V54" s="5"/>
      <c r="W54" s="5"/>
      <c r="X54" s="5"/>
      <c r="Y54" s="5"/>
      <c r="Z54" s="5"/>
      <c r="AA54" s="5">
        <v>33.19</v>
      </c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>
        <f t="shared" si="5"/>
        <v>69.5</v>
      </c>
      <c r="BC54">
        <f t="shared" si="2"/>
        <v>10703</v>
      </c>
      <c r="BD54" s="75" t="s">
        <v>141</v>
      </c>
      <c r="BE54" s="52">
        <v>154</v>
      </c>
      <c r="BF54" s="5">
        <f t="shared" si="3"/>
        <v>0</v>
      </c>
      <c r="BG54" s="5">
        <f t="shared" si="4"/>
        <v>0</v>
      </c>
      <c r="BH54">
        <v>0</v>
      </c>
    </row>
    <row r="55" spans="2:60">
      <c r="B55" s="4" t="s">
        <v>106</v>
      </c>
      <c r="C55" s="4">
        <v>150</v>
      </c>
      <c r="D55" s="4">
        <v>45.1</v>
      </c>
      <c r="E55" s="5">
        <f t="shared" si="1"/>
        <v>6765</v>
      </c>
      <c r="F55" s="75"/>
      <c r="G55" s="7"/>
      <c r="H55" s="7"/>
      <c r="I55" s="7"/>
      <c r="J55" s="7"/>
      <c r="K55" s="7"/>
      <c r="L55" s="7"/>
      <c r="M55" s="7"/>
      <c r="N55" s="7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>
        <v>45.1</v>
      </c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>
        <f t="shared" si="5"/>
        <v>45.1</v>
      </c>
      <c r="BC55">
        <f t="shared" si="2"/>
        <v>6765</v>
      </c>
      <c r="BD55" s="75" t="s">
        <v>106</v>
      </c>
      <c r="BE55" s="52">
        <v>150</v>
      </c>
      <c r="BF55" s="5">
        <f t="shared" si="3"/>
        <v>0</v>
      </c>
      <c r="BG55" s="5">
        <f t="shared" si="4"/>
        <v>0</v>
      </c>
      <c r="BH55">
        <v>0</v>
      </c>
    </row>
    <row r="56" spans="2:60">
      <c r="B56" s="4" t="s">
        <v>61</v>
      </c>
      <c r="C56" s="4">
        <v>161</v>
      </c>
      <c r="D56" s="4">
        <v>48.8</v>
      </c>
      <c r="E56" s="5">
        <f t="shared" si="1"/>
        <v>7856.7999999999993</v>
      </c>
      <c r="F56" s="75"/>
      <c r="G56" s="7"/>
      <c r="H56" s="7"/>
      <c r="I56" s="7"/>
      <c r="J56" s="7"/>
      <c r="K56" s="7"/>
      <c r="L56" s="7"/>
      <c r="M56" s="7"/>
      <c r="N56" s="7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>
        <v>48.8</v>
      </c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>
        <f t="shared" si="5"/>
        <v>48.8</v>
      </c>
      <c r="BC56">
        <f t="shared" si="2"/>
        <v>7856.7999999999993</v>
      </c>
      <c r="BD56" s="75" t="s">
        <v>61</v>
      </c>
      <c r="BE56" s="52">
        <v>161</v>
      </c>
      <c r="BF56" s="5">
        <f t="shared" si="3"/>
        <v>0</v>
      </c>
      <c r="BG56" s="5">
        <f t="shared" si="4"/>
        <v>0</v>
      </c>
      <c r="BH56">
        <v>0</v>
      </c>
    </row>
    <row r="57" spans="2:60">
      <c r="B57" s="4" t="s">
        <v>213</v>
      </c>
      <c r="C57" s="4">
        <v>252</v>
      </c>
      <c r="D57" s="4">
        <v>50.6</v>
      </c>
      <c r="E57" s="5">
        <f t="shared" si="1"/>
        <v>12751.2</v>
      </c>
      <c r="F57" s="75"/>
      <c r="G57" s="7"/>
      <c r="H57" s="7"/>
      <c r="I57" s="7"/>
      <c r="J57" s="7"/>
      <c r="K57" s="7"/>
      <c r="L57" s="7"/>
      <c r="M57" s="7"/>
      <c r="N57" s="7"/>
      <c r="O57" s="5"/>
      <c r="P57" s="5"/>
      <c r="Q57" s="5"/>
      <c r="R57" s="5"/>
      <c r="S57" s="5"/>
      <c r="T57" s="5"/>
      <c r="U57" s="5"/>
      <c r="V57" s="5"/>
      <c r="W57" s="5"/>
      <c r="X57" s="5">
        <v>50.6</v>
      </c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>
        <f t="shared" si="5"/>
        <v>50.6</v>
      </c>
      <c r="BC57">
        <f t="shared" si="2"/>
        <v>12751.2</v>
      </c>
      <c r="BD57" s="75" t="s">
        <v>213</v>
      </c>
      <c r="BE57" s="52">
        <v>252</v>
      </c>
      <c r="BF57" s="5">
        <f t="shared" si="3"/>
        <v>0</v>
      </c>
      <c r="BG57" s="5">
        <f t="shared" si="4"/>
        <v>0</v>
      </c>
      <c r="BH57">
        <v>0</v>
      </c>
    </row>
    <row r="58" spans="2:60">
      <c r="B58" s="4" t="s">
        <v>37</v>
      </c>
      <c r="C58" s="4">
        <v>84</v>
      </c>
      <c r="D58" s="4">
        <v>20.9</v>
      </c>
      <c r="E58" s="5">
        <f t="shared" si="1"/>
        <v>1755.6</v>
      </c>
      <c r="F58" s="75"/>
      <c r="G58" s="7"/>
      <c r="H58" s="7"/>
      <c r="I58" s="7"/>
      <c r="J58" s="7"/>
      <c r="K58" s="7"/>
      <c r="L58" s="7"/>
      <c r="M58" s="7"/>
      <c r="N58" s="7"/>
      <c r="O58" s="5"/>
      <c r="P58" s="5"/>
      <c r="Q58" s="5"/>
      <c r="R58" s="5">
        <v>2.5</v>
      </c>
      <c r="S58" s="5"/>
      <c r="T58" s="5"/>
      <c r="U58" s="5">
        <v>1.8</v>
      </c>
      <c r="V58" s="5">
        <v>1.63</v>
      </c>
      <c r="W58" s="5">
        <v>0.1</v>
      </c>
      <c r="X58" s="5">
        <v>1.06</v>
      </c>
      <c r="Y58" s="40">
        <v>1.9</v>
      </c>
      <c r="Z58" s="5">
        <v>0.1</v>
      </c>
      <c r="AA58" s="5">
        <v>2.1</v>
      </c>
      <c r="AB58" s="5">
        <v>0.5</v>
      </c>
      <c r="AC58" s="5"/>
      <c r="AD58" s="5">
        <v>2.1</v>
      </c>
      <c r="AE58" s="5">
        <v>1.5</v>
      </c>
      <c r="AF58" s="5"/>
      <c r="AG58" s="5">
        <v>2.0699999999999998</v>
      </c>
      <c r="AH58" s="5">
        <v>1.5</v>
      </c>
      <c r="AI58" s="5"/>
      <c r="AJ58" s="5">
        <v>2.04</v>
      </c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>
        <f t="shared" si="5"/>
        <v>20.9</v>
      </c>
      <c r="BC58">
        <f t="shared" si="2"/>
        <v>1755.6</v>
      </c>
      <c r="BD58" s="75" t="s">
        <v>37</v>
      </c>
      <c r="BE58" s="52">
        <v>84</v>
      </c>
      <c r="BF58" s="5">
        <f t="shared" si="3"/>
        <v>0</v>
      </c>
      <c r="BG58" s="5">
        <f t="shared" si="4"/>
        <v>0</v>
      </c>
      <c r="BH58">
        <v>0</v>
      </c>
    </row>
    <row r="59" spans="2:60">
      <c r="B59" s="4" t="s">
        <v>64</v>
      </c>
      <c r="C59" s="4">
        <v>224</v>
      </c>
      <c r="D59" s="4">
        <v>34.4</v>
      </c>
      <c r="E59" s="5">
        <f t="shared" si="1"/>
        <v>7705.5999999999995</v>
      </c>
      <c r="F59" s="75"/>
      <c r="G59" s="7"/>
      <c r="H59" s="7"/>
      <c r="I59" s="7"/>
      <c r="J59" s="7"/>
      <c r="K59" s="7"/>
      <c r="L59" s="7"/>
      <c r="M59" s="7"/>
      <c r="N59" s="7"/>
      <c r="O59" s="5"/>
      <c r="P59" s="5"/>
      <c r="Q59" s="5"/>
      <c r="R59" s="5"/>
      <c r="S59" s="5"/>
      <c r="T59" s="5"/>
      <c r="U59" s="5">
        <v>34.4</v>
      </c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>
        <f t="shared" si="5"/>
        <v>34.4</v>
      </c>
      <c r="BC59">
        <f t="shared" si="2"/>
        <v>7705.5999999999995</v>
      </c>
      <c r="BD59" s="75" t="s">
        <v>64</v>
      </c>
      <c r="BE59" s="52">
        <v>224</v>
      </c>
      <c r="BF59" s="5">
        <f t="shared" si="3"/>
        <v>0</v>
      </c>
      <c r="BG59" s="5">
        <f t="shared" si="4"/>
        <v>0</v>
      </c>
      <c r="BH59">
        <v>0</v>
      </c>
    </row>
    <row r="60" spans="2:60">
      <c r="B60" s="4" t="s">
        <v>585</v>
      </c>
      <c r="C60" s="4">
        <v>20</v>
      </c>
      <c r="D60" s="4">
        <v>217</v>
      </c>
      <c r="E60" s="5">
        <f t="shared" si="1"/>
        <v>4340</v>
      </c>
      <c r="F60" s="75"/>
      <c r="G60" s="7"/>
      <c r="H60" s="7"/>
      <c r="I60" s="7"/>
      <c r="J60" s="7"/>
      <c r="K60" s="7"/>
      <c r="L60" s="7"/>
      <c r="M60" s="7"/>
      <c r="N60" s="7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>
        <v>217</v>
      </c>
      <c r="AZ60" s="5"/>
      <c r="BA60" s="5"/>
      <c r="BB60">
        <f t="shared" si="5"/>
        <v>217</v>
      </c>
      <c r="BC60">
        <f t="shared" si="2"/>
        <v>4340</v>
      </c>
      <c r="BD60" s="75" t="s">
        <v>585</v>
      </c>
      <c r="BE60" s="52">
        <v>20</v>
      </c>
      <c r="BF60" s="5">
        <f t="shared" si="3"/>
        <v>0</v>
      </c>
      <c r="BG60" s="5">
        <f t="shared" si="4"/>
        <v>0</v>
      </c>
      <c r="BH60">
        <v>0</v>
      </c>
    </row>
    <row r="61" spans="2:60">
      <c r="B61" s="4" t="s">
        <v>582</v>
      </c>
      <c r="C61" s="4">
        <v>18</v>
      </c>
      <c r="D61" s="4">
        <v>217</v>
      </c>
      <c r="E61" s="5">
        <f t="shared" si="1"/>
        <v>3906</v>
      </c>
      <c r="F61" s="75"/>
      <c r="G61" s="7"/>
      <c r="H61" s="7"/>
      <c r="I61" s="7"/>
      <c r="J61" s="7"/>
      <c r="K61" s="7"/>
      <c r="L61" s="7"/>
      <c r="M61" s="7"/>
      <c r="N61" s="7"/>
      <c r="O61" s="5"/>
      <c r="P61" s="5"/>
      <c r="Q61" s="5"/>
      <c r="R61" s="5"/>
      <c r="S61" s="5"/>
      <c r="T61" s="5"/>
      <c r="U61" s="5">
        <v>217</v>
      </c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>
        <f t="shared" si="5"/>
        <v>217</v>
      </c>
      <c r="BC61">
        <f t="shared" si="2"/>
        <v>3906</v>
      </c>
      <c r="BD61" s="75" t="s">
        <v>582</v>
      </c>
      <c r="BE61" s="52">
        <v>18</v>
      </c>
      <c r="BF61" s="5">
        <f t="shared" si="3"/>
        <v>0</v>
      </c>
      <c r="BG61" s="5">
        <f t="shared" si="4"/>
        <v>0</v>
      </c>
    </row>
    <row r="62" spans="2:60">
      <c r="B62" s="4" t="s">
        <v>583</v>
      </c>
      <c r="C62" s="4">
        <v>20</v>
      </c>
      <c r="D62" s="4">
        <v>217</v>
      </c>
      <c r="E62" s="5">
        <f t="shared" si="1"/>
        <v>4340</v>
      </c>
      <c r="F62" s="75"/>
      <c r="G62" s="7"/>
      <c r="H62" s="7"/>
      <c r="I62" s="7"/>
      <c r="J62" s="7"/>
      <c r="K62" s="7"/>
      <c r="L62" s="7"/>
      <c r="M62" s="7"/>
      <c r="N62" s="7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>
        <v>217</v>
      </c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>
        <f t="shared" si="5"/>
        <v>217</v>
      </c>
      <c r="BC62">
        <f t="shared" si="2"/>
        <v>4340</v>
      </c>
      <c r="BD62" s="212" t="s">
        <v>583</v>
      </c>
      <c r="BE62" s="52">
        <v>20</v>
      </c>
      <c r="BF62" s="5">
        <f t="shared" si="3"/>
        <v>0</v>
      </c>
      <c r="BG62" s="5">
        <f t="shared" si="4"/>
        <v>0</v>
      </c>
      <c r="BH62">
        <v>0</v>
      </c>
    </row>
    <row r="63" spans="2:60">
      <c r="B63" s="4" t="s">
        <v>361</v>
      </c>
      <c r="C63" s="4">
        <v>18</v>
      </c>
      <c r="D63" s="4">
        <v>217</v>
      </c>
      <c r="E63" s="5">
        <f t="shared" si="1"/>
        <v>3906</v>
      </c>
      <c r="F63" s="75"/>
      <c r="G63" s="7"/>
      <c r="H63" s="7"/>
      <c r="I63" s="7"/>
      <c r="J63" s="7"/>
      <c r="K63" s="7"/>
      <c r="L63" s="7"/>
      <c r="M63" s="7"/>
      <c r="N63" s="7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>
        <v>217</v>
      </c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>
        <f t="shared" si="5"/>
        <v>217</v>
      </c>
      <c r="BC63">
        <f t="shared" si="2"/>
        <v>3906</v>
      </c>
      <c r="BD63" s="7" t="s">
        <v>361</v>
      </c>
      <c r="BE63" s="52">
        <v>18</v>
      </c>
      <c r="BF63" s="5">
        <f t="shared" si="3"/>
        <v>0</v>
      </c>
      <c r="BG63" s="5">
        <f t="shared" si="4"/>
        <v>0</v>
      </c>
      <c r="BH63">
        <v>0</v>
      </c>
    </row>
    <row r="64" spans="2:60">
      <c r="B64" s="4" t="s">
        <v>584</v>
      </c>
      <c r="C64" s="4">
        <v>17</v>
      </c>
      <c r="D64" s="4">
        <v>217</v>
      </c>
      <c r="E64" s="5">
        <f t="shared" si="1"/>
        <v>3689</v>
      </c>
      <c r="F64" s="75"/>
      <c r="G64" s="7"/>
      <c r="H64" s="7"/>
      <c r="I64" s="7"/>
      <c r="J64" s="7"/>
      <c r="K64" s="7"/>
      <c r="L64" s="7"/>
      <c r="M64" s="7"/>
      <c r="N64" s="7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>
        <v>154</v>
      </c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>
        <f t="shared" si="5"/>
        <v>154</v>
      </c>
      <c r="BC64">
        <f t="shared" si="2"/>
        <v>2618</v>
      </c>
      <c r="BD64" s="52" t="s">
        <v>584</v>
      </c>
      <c r="BE64" s="52">
        <v>17</v>
      </c>
      <c r="BF64" s="5">
        <f t="shared" si="3"/>
        <v>63</v>
      </c>
      <c r="BG64" s="5">
        <f t="shared" si="4"/>
        <v>1071</v>
      </c>
      <c r="BH64">
        <v>63</v>
      </c>
    </row>
    <row r="65" spans="2:61">
      <c r="B65" s="4" t="s">
        <v>10</v>
      </c>
      <c r="C65" s="4">
        <v>75</v>
      </c>
      <c r="D65" s="4">
        <v>20</v>
      </c>
      <c r="E65" s="5">
        <f t="shared" si="1"/>
        <v>1500</v>
      </c>
      <c r="F65" s="75"/>
      <c r="G65" s="7"/>
      <c r="H65" s="7"/>
      <c r="I65" s="7"/>
      <c r="J65" s="7"/>
      <c r="K65" s="7"/>
      <c r="L65" s="7"/>
      <c r="M65" s="7"/>
      <c r="N65" s="7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>
        <v>1</v>
      </c>
      <c r="AZ65" s="5"/>
      <c r="BA65" s="5"/>
      <c r="BB65">
        <f t="shared" si="5"/>
        <v>1</v>
      </c>
      <c r="BC65">
        <f t="shared" si="2"/>
        <v>75</v>
      </c>
      <c r="BD65" s="52" t="s">
        <v>10</v>
      </c>
      <c r="BE65" s="52">
        <v>75</v>
      </c>
      <c r="BF65" s="5">
        <f t="shared" si="3"/>
        <v>19</v>
      </c>
      <c r="BG65" s="5">
        <f t="shared" si="4"/>
        <v>1425</v>
      </c>
      <c r="BH65">
        <v>19</v>
      </c>
    </row>
    <row r="66" spans="2:61">
      <c r="B66" s="11" t="s">
        <v>65</v>
      </c>
      <c r="C66" s="4">
        <v>340</v>
      </c>
      <c r="D66" s="4">
        <v>45</v>
      </c>
      <c r="E66" s="5">
        <f t="shared" si="1"/>
        <v>15300</v>
      </c>
      <c r="F66" s="75"/>
      <c r="G66" s="7"/>
      <c r="H66" s="7"/>
      <c r="I66" s="7"/>
      <c r="J66" s="7"/>
      <c r="K66" s="7"/>
      <c r="L66" s="7"/>
      <c r="M66" s="7"/>
      <c r="N66" s="7"/>
      <c r="O66" s="5"/>
      <c r="P66" s="5"/>
      <c r="Q66" s="5"/>
      <c r="R66" s="5">
        <v>21.8</v>
      </c>
      <c r="S66" s="5">
        <v>15.5</v>
      </c>
      <c r="T66" s="5">
        <v>7.7</v>
      </c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>
        <f t="shared" si="5"/>
        <v>45</v>
      </c>
      <c r="BC66">
        <f t="shared" si="2"/>
        <v>15300</v>
      </c>
      <c r="BD66" s="11" t="s">
        <v>65</v>
      </c>
      <c r="BE66" s="52">
        <v>340</v>
      </c>
      <c r="BF66" s="5">
        <f t="shared" si="3"/>
        <v>0</v>
      </c>
      <c r="BG66" s="5">
        <f t="shared" si="4"/>
        <v>0</v>
      </c>
      <c r="BH66">
        <v>0</v>
      </c>
    </row>
    <row r="67" spans="2:61">
      <c r="B67" s="117" t="s">
        <v>595</v>
      </c>
      <c r="C67" s="117">
        <v>51</v>
      </c>
      <c r="D67" s="117">
        <v>40</v>
      </c>
      <c r="E67" s="5">
        <f t="shared" si="1"/>
        <v>2040</v>
      </c>
      <c r="F67" s="210"/>
      <c r="G67" s="138"/>
      <c r="H67" s="138"/>
      <c r="I67" s="138"/>
      <c r="J67" s="138"/>
      <c r="K67" s="138"/>
      <c r="L67" s="138"/>
      <c r="M67" s="138"/>
      <c r="N67" s="138"/>
      <c r="O67" s="58"/>
      <c r="P67" s="58"/>
      <c r="Q67" s="58"/>
      <c r="R67" s="5"/>
      <c r="S67" s="58"/>
      <c r="T67" s="5"/>
      <c r="U67" s="5"/>
      <c r="V67" s="5"/>
      <c r="W67" s="5"/>
      <c r="X67" s="5"/>
      <c r="Y67" s="5"/>
      <c r="Z67" s="5"/>
      <c r="AA67" s="5">
        <v>10.8</v>
      </c>
      <c r="AB67" s="5">
        <v>7.7</v>
      </c>
      <c r="AC67" s="5">
        <v>1.5</v>
      </c>
      <c r="AD67" s="5"/>
      <c r="AE67" s="5"/>
      <c r="AF67" s="5"/>
      <c r="AG67" s="5"/>
      <c r="AH67" s="5"/>
      <c r="AI67" s="5"/>
      <c r="AJ67" s="5"/>
      <c r="AK67" s="5"/>
      <c r="AL67" s="5"/>
      <c r="AM67" s="5">
        <v>10.8</v>
      </c>
      <c r="AN67" s="5">
        <v>7.7</v>
      </c>
      <c r="AO67" s="5">
        <v>1.5</v>
      </c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>
        <f t="shared" si="5"/>
        <v>40</v>
      </c>
      <c r="BC67">
        <f t="shared" si="2"/>
        <v>2040</v>
      </c>
      <c r="BD67" s="214" t="s">
        <v>595</v>
      </c>
      <c r="BE67" s="117">
        <v>51</v>
      </c>
      <c r="BF67" s="5">
        <f t="shared" si="3"/>
        <v>0</v>
      </c>
      <c r="BG67" s="5">
        <f t="shared" si="4"/>
        <v>0</v>
      </c>
      <c r="BH67">
        <v>0</v>
      </c>
    </row>
    <row r="68" spans="2:61">
      <c r="B68" s="117" t="s">
        <v>58</v>
      </c>
      <c r="C68" s="117">
        <v>32</v>
      </c>
      <c r="D68" s="117">
        <v>29.8</v>
      </c>
      <c r="E68" s="5">
        <f t="shared" si="1"/>
        <v>953.6</v>
      </c>
      <c r="F68" s="210"/>
      <c r="G68" s="138"/>
      <c r="H68" s="138"/>
      <c r="I68" s="138"/>
      <c r="J68" s="138"/>
      <c r="K68" s="138"/>
      <c r="L68" s="138"/>
      <c r="M68" s="138"/>
      <c r="N68" s="138"/>
      <c r="O68" s="58"/>
      <c r="P68" s="58"/>
      <c r="Q68" s="58"/>
      <c r="R68" s="5"/>
      <c r="S68" s="58"/>
      <c r="T68" s="5"/>
      <c r="U68" s="5"/>
      <c r="V68" s="5"/>
      <c r="W68" s="5"/>
      <c r="X68" s="5"/>
      <c r="Y68" s="5"/>
      <c r="Z68" s="5"/>
      <c r="AA68" s="5">
        <v>2.1</v>
      </c>
      <c r="AB68" s="5">
        <v>2.4900000000000002</v>
      </c>
      <c r="AC68" s="5"/>
      <c r="AD68" s="5">
        <v>2</v>
      </c>
      <c r="AE68" s="5">
        <v>1.5</v>
      </c>
      <c r="AF68" s="5"/>
      <c r="AG68" s="5">
        <v>1.47</v>
      </c>
      <c r="AH68" s="5">
        <v>1.6</v>
      </c>
      <c r="AI68" s="5">
        <v>0.1</v>
      </c>
      <c r="AJ68" s="5">
        <v>1.9</v>
      </c>
      <c r="AK68" s="5">
        <v>1.5</v>
      </c>
      <c r="AL68" s="5"/>
      <c r="AM68" s="5">
        <v>2.1</v>
      </c>
      <c r="AN68" s="5">
        <v>1.5</v>
      </c>
      <c r="AO68" s="5">
        <v>0.1</v>
      </c>
      <c r="AP68" s="5"/>
      <c r="AQ68" s="5"/>
      <c r="AR68" s="5"/>
      <c r="AS68" s="5">
        <v>2.4</v>
      </c>
      <c r="AT68" s="5"/>
      <c r="AU68" s="5"/>
      <c r="AV68" s="5">
        <v>2.1</v>
      </c>
      <c r="AW68" s="5">
        <v>1.5</v>
      </c>
      <c r="AX68" s="5"/>
      <c r="AY68" s="5">
        <v>2.5</v>
      </c>
      <c r="AZ68" s="5">
        <v>1</v>
      </c>
      <c r="BA68" s="5"/>
      <c r="BB68">
        <f t="shared" si="5"/>
        <v>27.860000000000003</v>
      </c>
      <c r="BC68">
        <f t="shared" si="2"/>
        <v>891.5200000000001</v>
      </c>
      <c r="BD68" s="117" t="s">
        <v>58</v>
      </c>
      <c r="BE68" s="117">
        <v>32</v>
      </c>
      <c r="BF68" s="5">
        <f t="shared" si="3"/>
        <v>1.9399999999999977</v>
      </c>
      <c r="BG68" s="5">
        <f t="shared" si="4"/>
        <v>62.079999999999927</v>
      </c>
      <c r="BH68">
        <v>1.94</v>
      </c>
      <c r="BI68">
        <f>BF68-BH68</f>
        <v>-2.2204460492503131E-15</v>
      </c>
    </row>
    <row r="69" spans="2:61">
      <c r="B69" s="117" t="s">
        <v>29</v>
      </c>
      <c r="C69" s="117">
        <v>86</v>
      </c>
      <c r="D69" s="117">
        <v>25</v>
      </c>
      <c r="E69" s="5">
        <f t="shared" si="1"/>
        <v>2150</v>
      </c>
      <c r="F69" s="210"/>
      <c r="G69" s="138"/>
      <c r="H69" s="138"/>
      <c r="I69" s="138"/>
      <c r="J69" s="138"/>
      <c r="K69" s="138"/>
      <c r="L69" s="138"/>
      <c r="M69" s="138"/>
      <c r="N69" s="138"/>
      <c r="O69" s="58"/>
      <c r="P69" s="58"/>
      <c r="Q69" s="58"/>
      <c r="R69" s="5"/>
      <c r="S69" s="58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>
        <v>10.8</v>
      </c>
      <c r="AE69" s="5">
        <v>7.7</v>
      </c>
      <c r="AF69" s="5">
        <v>1.5</v>
      </c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>
        <v>5</v>
      </c>
      <c r="AT69" s="5"/>
      <c r="AU69" s="5"/>
      <c r="AV69" s="5"/>
      <c r="AW69" s="5"/>
      <c r="AX69" s="5"/>
      <c r="AY69" s="5"/>
      <c r="AZ69" s="5"/>
      <c r="BA69" s="5"/>
      <c r="BB69">
        <f t="shared" ref="BB69:BB73" si="6">SUM(F69:BA69)</f>
        <v>25</v>
      </c>
      <c r="BC69">
        <f t="shared" si="2"/>
        <v>2150</v>
      </c>
      <c r="BD69" s="214" t="s">
        <v>29</v>
      </c>
      <c r="BE69" s="117">
        <v>86</v>
      </c>
      <c r="BF69" s="5">
        <f t="shared" si="3"/>
        <v>0</v>
      </c>
      <c r="BG69" s="5">
        <f t="shared" si="4"/>
        <v>0</v>
      </c>
      <c r="BH69">
        <v>0</v>
      </c>
    </row>
    <row r="70" spans="2:61">
      <c r="B70" s="117" t="s">
        <v>14</v>
      </c>
      <c r="C70" s="117">
        <v>115</v>
      </c>
      <c r="D70" s="117">
        <v>5</v>
      </c>
      <c r="E70" s="5">
        <f t="shared" ref="E70:E102" si="7">D70*C70</f>
        <v>575</v>
      </c>
      <c r="F70" s="210"/>
      <c r="G70" s="138"/>
      <c r="H70" s="138"/>
      <c r="I70" s="138"/>
      <c r="J70" s="138"/>
      <c r="K70" s="138"/>
      <c r="L70" s="138"/>
      <c r="M70" s="138"/>
      <c r="N70" s="138"/>
      <c r="O70" s="58"/>
      <c r="P70" s="58"/>
      <c r="Q70" s="58"/>
      <c r="R70" s="5"/>
      <c r="S70" s="58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>
        <v>1</v>
      </c>
      <c r="AE70" s="5"/>
      <c r="AF70" s="5"/>
      <c r="AG70" s="5"/>
      <c r="AH70" s="5"/>
      <c r="AI70" s="5"/>
      <c r="AJ70" s="5">
        <v>1</v>
      </c>
      <c r="AK70" s="5"/>
      <c r="AL70" s="5"/>
      <c r="AM70" s="5">
        <v>1</v>
      </c>
      <c r="AN70" s="5"/>
      <c r="AO70" s="5"/>
      <c r="AP70" s="5"/>
      <c r="AQ70" s="5"/>
      <c r="AR70" s="5"/>
      <c r="AS70" s="5">
        <v>1</v>
      </c>
      <c r="AT70" s="5"/>
      <c r="AU70" s="5"/>
      <c r="AV70" s="5">
        <v>1</v>
      </c>
      <c r="AW70" s="5"/>
      <c r="AX70" s="5"/>
      <c r="AY70" s="5"/>
      <c r="AZ70" s="5"/>
      <c r="BA70" s="5"/>
      <c r="BB70">
        <f t="shared" si="6"/>
        <v>5</v>
      </c>
      <c r="BC70">
        <f t="shared" ref="BC70:BC102" si="8">BB70*C70</f>
        <v>575</v>
      </c>
      <c r="BD70" s="11" t="s">
        <v>14</v>
      </c>
      <c r="BE70" s="4">
        <v>115</v>
      </c>
      <c r="BF70" s="5">
        <f t="shared" ref="BF70:BF102" si="9">D70-BB70</f>
        <v>0</v>
      </c>
      <c r="BG70" s="5">
        <f t="shared" ref="BG70:BG102" si="10">BF70*BE70</f>
        <v>0</v>
      </c>
      <c r="BH70">
        <v>0</v>
      </c>
    </row>
    <row r="71" spans="2:61">
      <c r="B71" s="11" t="s">
        <v>135</v>
      </c>
      <c r="C71" s="4">
        <v>330</v>
      </c>
      <c r="D71" s="4">
        <v>45</v>
      </c>
      <c r="E71" s="5">
        <f t="shared" si="7"/>
        <v>14850</v>
      </c>
      <c r="F71" s="75"/>
      <c r="G71" s="7"/>
      <c r="H71" s="7"/>
      <c r="I71" s="7"/>
      <c r="J71" s="7"/>
      <c r="K71" s="7"/>
      <c r="L71" s="7"/>
      <c r="M71" s="7"/>
      <c r="N71" s="7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>
        <v>21.8</v>
      </c>
      <c r="AB71" s="5">
        <v>15.5</v>
      </c>
      <c r="AC71" s="5">
        <v>7.7</v>
      </c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>
        <f t="shared" si="6"/>
        <v>45</v>
      </c>
      <c r="BC71">
        <f t="shared" si="8"/>
        <v>14850</v>
      </c>
      <c r="BD71" s="11" t="s">
        <v>135</v>
      </c>
      <c r="BE71" s="4">
        <v>330</v>
      </c>
      <c r="BF71" s="5">
        <f t="shared" si="9"/>
        <v>0</v>
      </c>
      <c r="BG71" s="5">
        <f t="shared" si="10"/>
        <v>0</v>
      </c>
      <c r="BH71">
        <v>0</v>
      </c>
    </row>
    <row r="72" spans="2:61">
      <c r="B72" s="4" t="s">
        <v>59</v>
      </c>
      <c r="C72" s="4">
        <v>338</v>
      </c>
      <c r="D72" s="4">
        <v>10</v>
      </c>
      <c r="E72" s="5">
        <f t="shared" si="7"/>
        <v>3380</v>
      </c>
      <c r="F72" s="75"/>
      <c r="G72" s="7"/>
      <c r="H72" s="7"/>
      <c r="I72" s="7"/>
      <c r="J72" s="7"/>
      <c r="K72" s="7"/>
      <c r="L72" s="7"/>
      <c r="M72" s="7"/>
      <c r="N72" s="7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>
        <v>10</v>
      </c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>
        <f t="shared" si="6"/>
        <v>10</v>
      </c>
      <c r="BC72">
        <f t="shared" si="8"/>
        <v>3380</v>
      </c>
      <c r="BD72" s="11" t="s">
        <v>59</v>
      </c>
      <c r="BE72" s="4">
        <v>338</v>
      </c>
      <c r="BF72" s="5">
        <f t="shared" si="9"/>
        <v>0</v>
      </c>
      <c r="BG72" s="5">
        <f t="shared" si="10"/>
        <v>0</v>
      </c>
      <c r="BH72">
        <v>0</v>
      </c>
    </row>
    <row r="73" spans="2:61">
      <c r="B73" s="4" t="s">
        <v>133</v>
      </c>
      <c r="C73" s="4">
        <v>285</v>
      </c>
      <c r="D73" s="4">
        <v>10</v>
      </c>
      <c r="E73" s="5">
        <f t="shared" si="7"/>
        <v>2850</v>
      </c>
      <c r="F73" s="75"/>
      <c r="G73" s="7"/>
      <c r="H73" s="7"/>
      <c r="I73" s="7"/>
      <c r="J73" s="7"/>
      <c r="K73" s="7"/>
      <c r="L73" s="7"/>
      <c r="M73" s="7"/>
      <c r="N73" s="7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>
        <v>10</v>
      </c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>
        <f t="shared" si="6"/>
        <v>10</v>
      </c>
      <c r="BC73">
        <f t="shared" si="8"/>
        <v>2850</v>
      </c>
      <c r="BD73" s="11" t="s">
        <v>133</v>
      </c>
      <c r="BE73" s="4">
        <v>285</v>
      </c>
      <c r="BF73" s="5">
        <f t="shared" si="9"/>
        <v>0</v>
      </c>
      <c r="BG73" s="5">
        <f t="shared" si="10"/>
        <v>0</v>
      </c>
      <c r="BH73">
        <v>0</v>
      </c>
    </row>
    <row r="74" spans="2:61">
      <c r="B74" s="4" t="s">
        <v>291</v>
      </c>
      <c r="C74" s="4">
        <v>62.59</v>
      </c>
      <c r="D74" s="4">
        <v>24</v>
      </c>
      <c r="E74" s="5">
        <f t="shared" si="7"/>
        <v>1502.16</v>
      </c>
      <c r="F74" s="75"/>
      <c r="G74" s="7"/>
      <c r="H74" s="7"/>
      <c r="I74" s="7"/>
      <c r="J74" s="7"/>
      <c r="K74" s="7"/>
      <c r="L74" s="7"/>
      <c r="M74" s="7"/>
      <c r="N74" s="7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C74">
        <f t="shared" si="8"/>
        <v>0</v>
      </c>
      <c r="BD74" s="4" t="s">
        <v>291</v>
      </c>
      <c r="BE74" s="4">
        <v>62.59</v>
      </c>
      <c r="BF74" s="5">
        <f t="shared" si="9"/>
        <v>24</v>
      </c>
      <c r="BG74" s="5">
        <f t="shared" si="10"/>
        <v>1502.16</v>
      </c>
      <c r="BH74">
        <v>24</v>
      </c>
    </row>
    <row r="75" spans="2:61">
      <c r="B75" s="4" t="s">
        <v>172</v>
      </c>
      <c r="C75" s="4">
        <v>121.35</v>
      </c>
      <c r="D75" s="4">
        <v>24</v>
      </c>
      <c r="E75" s="5">
        <f t="shared" si="7"/>
        <v>2912.3999999999996</v>
      </c>
      <c r="F75" s="75"/>
      <c r="G75" s="7"/>
      <c r="H75" s="7"/>
      <c r="I75" s="7"/>
      <c r="J75" s="7"/>
      <c r="K75" s="7"/>
      <c r="L75" s="7"/>
      <c r="M75" s="7"/>
      <c r="N75" s="7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>
        <v>8</v>
      </c>
      <c r="AZ75" s="5"/>
      <c r="BA75" s="5"/>
      <c r="BB75">
        <f>SUM(F75:BA75)</f>
        <v>8</v>
      </c>
      <c r="BC75">
        <f t="shared" si="8"/>
        <v>970.8</v>
      </c>
      <c r="BD75" s="4" t="s">
        <v>172</v>
      </c>
      <c r="BE75" s="4">
        <v>121.35</v>
      </c>
      <c r="BF75" s="5">
        <f t="shared" si="9"/>
        <v>16</v>
      </c>
      <c r="BG75" s="5">
        <f t="shared" si="10"/>
        <v>1941.6</v>
      </c>
      <c r="BH75">
        <v>16</v>
      </c>
    </row>
    <row r="76" spans="2:61">
      <c r="B76" s="4" t="s">
        <v>580</v>
      </c>
      <c r="C76" s="4">
        <v>122.32</v>
      </c>
      <c r="D76" s="4">
        <v>30</v>
      </c>
      <c r="E76" s="5">
        <f t="shared" si="7"/>
        <v>3669.6</v>
      </c>
      <c r="F76" s="75"/>
      <c r="G76" s="7"/>
      <c r="H76" s="7"/>
      <c r="I76" s="7"/>
      <c r="J76" s="7"/>
      <c r="K76" s="7"/>
      <c r="L76" s="7"/>
      <c r="M76" s="7"/>
      <c r="N76" s="7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C76">
        <f t="shared" si="8"/>
        <v>0</v>
      </c>
      <c r="BD76" s="4" t="s">
        <v>580</v>
      </c>
      <c r="BE76" s="4">
        <v>122.32</v>
      </c>
      <c r="BF76" s="5">
        <f t="shared" si="9"/>
        <v>30</v>
      </c>
      <c r="BG76" s="5">
        <f t="shared" si="10"/>
        <v>3669.6</v>
      </c>
      <c r="BH76">
        <v>30</v>
      </c>
    </row>
    <row r="77" spans="2:61">
      <c r="B77" s="4" t="s">
        <v>551</v>
      </c>
      <c r="C77" s="4">
        <v>133.07</v>
      </c>
      <c r="D77" s="4">
        <v>8</v>
      </c>
      <c r="E77" s="5">
        <f t="shared" si="7"/>
        <v>1064.56</v>
      </c>
      <c r="F77" s="75"/>
      <c r="G77" s="7"/>
      <c r="H77" s="7"/>
      <c r="I77" s="7"/>
      <c r="J77" s="7"/>
      <c r="K77" s="7"/>
      <c r="L77" s="7"/>
      <c r="M77" s="7"/>
      <c r="N77" s="7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C77">
        <f t="shared" si="8"/>
        <v>0</v>
      </c>
      <c r="BD77" s="4" t="s">
        <v>551</v>
      </c>
      <c r="BE77" s="4">
        <v>133.07</v>
      </c>
      <c r="BF77" s="5">
        <f t="shared" si="9"/>
        <v>8</v>
      </c>
      <c r="BG77" s="5">
        <f t="shared" si="10"/>
        <v>1064.56</v>
      </c>
      <c r="BH77">
        <v>8</v>
      </c>
    </row>
    <row r="78" spans="2:61">
      <c r="B78" s="4" t="s">
        <v>551</v>
      </c>
      <c r="C78" s="4">
        <v>167.59</v>
      </c>
      <c r="D78" s="4">
        <v>8</v>
      </c>
      <c r="E78" s="5">
        <f t="shared" si="7"/>
        <v>1340.72</v>
      </c>
      <c r="F78" s="75"/>
      <c r="G78" s="7"/>
      <c r="H78" s="7"/>
      <c r="I78" s="7"/>
      <c r="J78" s="7"/>
      <c r="K78" s="7"/>
      <c r="L78" s="7"/>
      <c r="M78" s="7"/>
      <c r="N78" s="7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C78">
        <f t="shared" si="8"/>
        <v>0</v>
      </c>
      <c r="BD78" s="4" t="s">
        <v>551</v>
      </c>
      <c r="BE78" s="4">
        <v>167.59</v>
      </c>
      <c r="BF78" s="5">
        <f t="shared" si="9"/>
        <v>8</v>
      </c>
      <c r="BG78" s="5">
        <f t="shared" si="10"/>
        <v>1340.72</v>
      </c>
      <c r="BH78">
        <v>8</v>
      </c>
    </row>
    <row r="79" spans="2:61">
      <c r="B79" s="4" t="s">
        <v>14</v>
      </c>
      <c r="C79" s="4">
        <v>185.97</v>
      </c>
      <c r="D79" s="4">
        <v>9</v>
      </c>
      <c r="E79" s="5">
        <f t="shared" si="7"/>
        <v>1673.73</v>
      </c>
      <c r="F79" s="75"/>
      <c r="G79" s="7"/>
      <c r="H79" s="7"/>
      <c r="I79" s="7"/>
      <c r="J79" s="7"/>
      <c r="K79" s="7"/>
      <c r="L79" s="7"/>
      <c r="M79" s="7"/>
      <c r="N79" s="7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>
        <v>1</v>
      </c>
      <c r="AX79" s="5"/>
      <c r="AY79" s="5">
        <v>1</v>
      </c>
      <c r="AZ79" s="5"/>
      <c r="BA79" s="5"/>
      <c r="BB79">
        <f>SUM(F79:BA79)</f>
        <v>2</v>
      </c>
      <c r="BC79">
        <f t="shared" si="8"/>
        <v>371.94</v>
      </c>
      <c r="BD79" s="4" t="s">
        <v>14</v>
      </c>
      <c r="BE79" s="4">
        <v>185.97</v>
      </c>
      <c r="BF79" s="5">
        <f t="shared" si="9"/>
        <v>7</v>
      </c>
      <c r="BG79" s="5">
        <f t="shared" si="10"/>
        <v>1301.79</v>
      </c>
      <c r="BH79">
        <v>7</v>
      </c>
    </row>
    <row r="80" spans="2:61">
      <c r="B80" s="4" t="s">
        <v>113</v>
      </c>
      <c r="C80" s="4">
        <v>225.95</v>
      </c>
      <c r="D80" s="4">
        <v>20</v>
      </c>
      <c r="E80" s="5">
        <f t="shared" si="7"/>
        <v>4519</v>
      </c>
      <c r="F80" s="75"/>
      <c r="G80" s="7"/>
      <c r="H80" s="7"/>
      <c r="I80" s="7"/>
      <c r="J80" s="7"/>
      <c r="K80" s="7"/>
      <c r="L80" s="7"/>
      <c r="M80" s="7"/>
      <c r="N80" s="7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C80">
        <f t="shared" si="8"/>
        <v>0</v>
      </c>
      <c r="BD80" s="4" t="s">
        <v>113</v>
      </c>
      <c r="BE80" s="4">
        <v>225.95</v>
      </c>
      <c r="BF80" s="5">
        <f t="shared" si="9"/>
        <v>20</v>
      </c>
      <c r="BG80" s="5">
        <f t="shared" si="10"/>
        <v>4519</v>
      </c>
      <c r="BH80">
        <v>20</v>
      </c>
    </row>
    <row r="81" spans="2:60">
      <c r="B81" s="4" t="s">
        <v>40</v>
      </c>
      <c r="C81" s="4">
        <v>236.83</v>
      </c>
      <c r="D81" s="4">
        <v>5</v>
      </c>
      <c r="E81" s="5">
        <f t="shared" si="7"/>
        <v>1184.1500000000001</v>
      </c>
      <c r="F81" s="75"/>
      <c r="G81" s="7"/>
      <c r="H81" s="7"/>
      <c r="I81" s="7"/>
      <c r="J81" s="7"/>
      <c r="K81" s="7"/>
      <c r="L81" s="7"/>
      <c r="M81" s="7"/>
      <c r="N81" s="7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C81">
        <f t="shared" si="8"/>
        <v>0</v>
      </c>
      <c r="BD81" s="4" t="s">
        <v>40</v>
      </c>
      <c r="BE81" s="4">
        <v>236.83</v>
      </c>
      <c r="BF81" s="5">
        <f t="shared" si="9"/>
        <v>5</v>
      </c>
      <c r="BG81" s="5">
        <f t="shared" si="10"/>
        <v>1184.1500000000001</v>
      </c>
      <c r="BH81">
        <v>5</v>
      </c>
    </row>
    <row r="82" spans="2:60">
      <c r="B82" s="4" t="s">
        <v>16</v>
      </c>
      <c r="C82" s="4">
        <v>116.27</v>
      </c>
      <c r="D82" s="4">
        <v>40</v>
      </c>
      <c r="E82" s="5">
        <f t="shared" si="7"/>
        <v>4650.8</v>
      </c>
      <c r="F82" s="75"/>
      <c r="G82" s="7"/>
      <c r="H82" s="7"/>
      <c r="I82" s="7"/>
      <c r="J82" s="7"/>
      <c r="K82" s="7"/>
      <c r="L82" s="7"/>
      <c r="M82" s="7"/>
      <c r="N82" s="7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>
        <v>9.6999999999999993</v>
      </c>
      <c r="AZ82" s="5">
        <v>6.5</v>
      </c>
      <c r="BA82" s="5">
        <v>2</v>
      </c>
      <c r="BB82">
        <f>SUM(F82:BA82)</f>
        <v>18.2</v>
      </c>
      <c r="BC82">
        <f t="shared" si="8"/>
        <v>2116.114</v>
      </c>
      <c r="BD82" s="4" t="s">
        <v>16</v>
      </c>
      <c r="BE82" s="4">
        <v>116.27</v>
      </c>
      <c r="BF82" s="5">
        <f t="shared" si="9"/>
        <v>21.8</v>
      </c>
      <c r="BG82" s="5">
        <f t="shared" si="10"/>
        <v>2534.6860000000001</v>
      </c>
      <c r="BH82">
        <v>21.8</v>
      </c>
    </row>
    <row r="83" spans="2:60">
      <c r="B83" s="4" t="s">
        <v>15</v>
      </c>
      <c r="C83" s="4">
        <v>77.95</v>
      </c>
      <c r="D83" s="4">
        <v>50</v>
      </c>
      <c r="E83" s="5">
        <f t="shared" si="7"/>
        <v>3897.5</v>
      </c>
      <c r="F83" s="75"/>
      <c r="G83" s="7"/>
      <c r="H83" s="7"/>
      <c r="I83" s="7"/>
      <c r="J83" s="7"/>
      <c r="K83" s="7"/>
      <c r="L83" s="7"/>
      <c r="M83" s="7"/>
      <c r="N83" s="7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>
        <v>4.3</v>
      </c>
      <c r="AW83" s="5">
        <v>2.6</v>
      </c>
      <c r="AX83" s="5"/>
      <c r="AY83" s="5">
        <v>2.9</v>
      </c>
      <c r="AZ83" s="5">
        <v>1.9</v>
      </c>
      <c r="BA83" s="5"/>
      <c r="BB83">
        <f>SUM(F83:BA83)</f>
        <v>11.700000000000001</v>
      </c>
      <c r="BC83">
        <f t="shared" si="8"/>
        <v>912.0150000000001</v>
      </c>
      <c r="BD83" s="4" t="s">
        <v>15</v>
      </c>
      <c r="BE83" s="4">
        <v>77.95</v>
      </c>
      <c r="BF83" s="5">
        <f t="shared" si="9"/>
        <v>38.299999999999997</v>
      </c>
      <c r="BG83" s="5">
        <f t="shared" si="10"/>
        <v>2985.4849999999997</v>
      </c>
      <c r="BH83">
        <v>38.299999999999997</v>
      </c>
    </row>
    <row r="84" spans="2:60">
      <c r="B84" s="4" t="s">
        <v>595</v>
      </c>
      <c r="C84" s="4">
        <v>51.05</v>
      </c>
      <c r="D84" s="4">
        <v>40</v>
      </c>
      <c r="E84" s="5">
        <f t="shared" si="7"/>
        <v>2042</v>
      </c>
      <c r="F84" s="75"/>
      <c r="G84" s="7"/>
      <c r="H84" s="7"/>
      <c r="I84" s="7"/>
      <c r="J84" s="7"/>
      <c r="K84" s="7"/>
      <c r="L84" s="7"/>
      <c r="M84" s="7"/>
      <c r="N84" s="7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C84">
        <f t="shared" si="8"/>
        <v>0</v>
      </c>
      <c r="BD84" s="4" t="s">
        <v>595</v>
      </c>
      <c r="BE84" s="4">
        <v>51.05</v>
      </c>
      <c r="BF84" s="5">
        <f t="shared" si="9"/>
        <v>40</v>
      </c>
      <c r="BG84" s="5">
        <f t="shared" si="10"/>
        <v>2042</v>
      </c>
      <c r="BH84">
        <v>40</v>
      </c>
    </row>
    <row r="85" spans="2:60">
      <c r="B85" s="211" t="s">
        <v>65</v>
      </c>
      <c r="C85" s="4">
        <v>340</v>
      </c>
      <c r="D85" s="4">
        <v>45</v>
      </c>
      <c r="E85" s="5">
        <f t="shared" si="7"/>
        <v>15300</v>
      </c>
      <c r="F85" s="75"/>
      <c r="G85" s="7"/>
      <c r="H85" s="7"/>
      <c r="I85" s="7"/>
      <c r="J85" s="7"/>
      <c r="K85" s="7"/>
      <c r="L85" s="7"/>
      <c r="M85" s="7"/>
      <c r="N85" s="7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>
        <v>21.8</v>
      </c>
      <c r="AK85" s="5">
        <v>15.5</v>
      </c>
      <c r="AL85" s="5">
        <v>7.7</v>
      </c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>
        <f>SUM(F85:BA85)</f>
        <v>45</v>
      </c>
      <c r="BC85">
        <f t="shared" si="8"/>
        <v>15300</v>
      </c>
      <c r="BD85" s="11" t="s">
        <v>65</v>
      </c>
      <c r="BE85" s="4">
        <v>340</v>
      </c>
      <c r="BF85" s="5">
        <f t="shared" si="9"/>
        <v>0</v>
      </c>
      <c r="BG85" s="5">
        <f t="shared" si="10"/>
        <v>0</v>
      </c>
      <c r="BH85">
        <v>0</v>
      </c>
    </row>
    <row r="86" spans="2:60">
      <c r="B86" s="4" t="s">
        <v>56</v>
      </c>
      <c r="C86" s="4">
        <v>85</v>
      </c>
      <c r="D86" s="4">
        <v>32.6</v>
      </c>
      <c r="E86" s="5">
        <f t="shared" si="7"/>
        <v>2771</v>
      </c>
      <c r="F86" s="75"/>
      <c r="G86" s="7"/>
      <c r="H86" s="7"/>
      <c r="I86" s="7"/>
      <c r="J86" s="7"/>
      <c r="K86" s="7"/>
      <c r="L86" s="7"/>
      <c r="M86" s="7"/>
      <c r="N86" s="7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>
        <v>4.9000000000000004</v>
      </c>
      <c r="AO86" s="5"/>
      <c r="AP86" s="5"/>
      <c r="AQ86" s="5"/>
      <c r="AR86" s="5"/>
      <c r="AS86" s="5"/>
      <c r="AT86" s="5"/>
      <c r="AU86" s="5"/>
      <c r="AV86" s="5">
        <v>16.2</v>
      </c>
      <c r="AW86" s="5">
        <v>9.5</v>
      </c>
      <c r="AX86" s="5">
        <v>2</v>
      </c>
      <c r="AY86" s="5"/>
      <c r="AZ86" s="5"/>
      <c r="BA86" s="5"/>
      <c r="BB86">
        <f>SUM(F86:BA86)</f>
        <v>32.6</v>
      </c>
      <c r="BC86">
        <f t="shared" si="8"/>
        <v>2771</v>
      </c>
      <c r="BD86" s="11" t="s">
        <v>56</v>
      </c>
      <c r="BE86" s="4">
        <v>85</v>
      </c>
      <c r="BF86" s="5">
        <f t="shared" si="9"/>
        <v>0</v>
      </c>
      <c r="BG86" s="5">
        <f t="shared" si="10"/>
        <v>0</v>
      </c>
      <c r="BH86">
        <v>0</v>
      </c>
    </row>
    <row r="87" spans="2:60">
      <c r="B87" s="4" t="s">
        <v>611</v>
      </c>
      <c r="C87" s="4">
        <v>98</v>
      </c>
      <c r="D87" s="4">
        <v>20.399999999999999</v>
      </c>
      <c r="E87" s="5">
        <f t="shared" si="7"/>
        <v>1999.1999999999998</v>
      </c>
      <c r="F87" s="75"/>
      <c r="G87" s="7"/>
      <c r="H87" s="7"/>
      <c r="I87" s="7"/>
      <c r="J87" s="7"/>
      <c r="K87" s="7"/>
      <c r="L87" s="7"/>
      <c r="M87" s="7"/>
      <c r="N87" s="7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>
        <v>2.1</v>
      </c>
      <c r="AN87" s="5">
        <v>3.5</v>
      </c>
      <c r="AO87" s="5">
        <v>0.1</v>
      </c>
      <c r="AP87" s="5"/>
      <c r="AQ87" s="5"/>
      <c r="AR87" s="5"/>
      <c r="AS87" s="5">
        <v>2.4</v>
      </c>
      <c r="AT87" s="5"/>
      <c r="AU87" s="5"/>
      <c r="AV87" s="5">
        <v>2.1</v>
      </c>
      <c r="AW87" s="5">
        <v>5.91</v>
      </c>
      <c r="AX87" s="5"/>
      <c r="AY87" s="5">
        <v>2.1</v>
      </c>
      <c r="AZ87" s="5">
        <v>1.3</v>
      </c>
      <c r="BA87" s="5"/>
      <c r="BB87">
        <f>SUM(F87:BA87)</f>
        <v>19.510000000000002</v>
      </c>
      <c r="BC87">
        <f t="shared" si="8"/>
        <v>1911.9800000000002</v>
      </c>
      <c r="BD87" s="4" t="s">
        <v>611</v>
      </c>
      <c r="BE87" s="4">
        <v>98</v>
      </c>
      <c r="BF87" s="5">
        <f t="shared" si="9"/>
        <v>0.88999999999999702</v>
      </c>
      <c r="BG87" s="5">
        <f t="shared" si="10"/>
        <v>87.219999999999715</v>
      </c>
      <c r="BH87">
        <v>0.89</v>
      </c>
    </row>
    <row r="88" spans="2:60">
      <c r="B88" s="4" t="s">
        <v>133</v>
      </c>
      <c r="C88" s="4">
        <v>266</v>
      </c>
      <c r="D88" s="4">
        <v>15.1</v>
      </c>
      <c r="E88" s="5">
        <f t="shared" si="7"/>
        <v>4016.6</v>
      </c>
      <c r="F88" s="75"/>
      <c r="G88" s="7"/>
      <c r="H88" s="7"/>
      <c r="I88" s="7"/>
      <c r="J88" s="7"/>
      <c r="K88" s="7"/>
      <c r="L88" s="7"/>
      <c r="M88" s="7"/>
      <c r="N88" s="7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>
        <v>9.9499999999999993</v>
      </c>
      <c r="AQ88" s="5"/>
      <c r="AR88" s="5"/>
      <c r="AS88" s="5"/>
      <c r="AT88" s="5"/>
      <c r="AU88" s="5"/>
      <c r="AV88" s="5">
        <v>5.15</v>
      </c>
      <c r="AW88" s="5"/>
      <c r="AX88" s="5"/>
      <c r="AY88" s="5"/>
      <c r="AZ88" s="5"/>
      <c r="BA88" s="5"/>
      <c r="BB88">
        <f>SUM(F88:BA88)</f>
        <v>15.1</v>
      </c>
      <c r="BC88">
        <f t="shared" si="8"/>
        <v>4016.6</v>
      </c>
      <c r="BD88" s="11" t="s">
        <v>133</v>
      </c>
      <c r="BE88" s="4">
        <v>266</v>
      </c>
      <c r="BF88" s="5">
        <f t="shared" si="9"/>
        <v>0</v>
      </c>
      <c r="BG88" s="5">
        <f t="shared" si="10"/>
        <v>0</v>
      </c>
      <c r="BH88">
        <v>0</v>
      </c>
    </row>
    <row r="89" spans="2:60">
      <c r="B89" s="4" t="s">
        <v>59</v>
      </c>
      <c r="C89" s="4">
        <v>308</v>
      </c>
      <c r="D89" s="4">
        <v>15.4</v>
      </c>
      <c r="E89" s="5">
        <f t="shared" si="7"/>
        <v>4743.2</v>
      </c>
      <c r="F89" s="75"/>
      <c r="G89" s="7"/>
      <c r="H89" s="7"/>
      <c r="I89" s="7"/>
      <c r="J89" s="7"/>
      <c r="K89" s="7"/>
      <c r="L89" s="7"/>
      <c r="M89" s="7"/>
      <c r="N89" s="7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>
        <v>10</v>
      </c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>
        <v>5.4</v>
      </c>
      <c r="AW89" s="5"/>
      <c r="AX89" s="5"/>
      <c r="AY89" s="5"/>
      <c r="AZ89" s="5"/>
      <c r="BA89" s="5"/>
      <c r="BB89">
        <f>SUM(F89:BA89)</f>
        <v>15.4</v>
      </c>
      <c r="BC89">
        <f t="shared" si="8"/>
        <v>4743.2</v>
      </c>
      <c r="BD89" s="11" t="s">
        <v>59</v>
      </c>
      <c r="BE89" s="4">
        <v>308</v>
      </c>
      <c r="BF89" s="5">
        <f t="shared" si="9"/>
        <v>0</v>
      </c>
      <c r="BG89" s="5">
        <f t="shared" si="10"/>
        <v>0</v>
      </c>
      <c r="BH89">
        <v>0</v>
      </c>
    </row>
    <row r="90" spans="2:60">
      <c r="B90" s="4" t="s">
        <v>58</v>
      </c>
      <c r="C90" s="4">
        <v>33</v>
      </c>
      <c r="D90" s="4">
        <v>33</v>
      </c>
      <c r="E90" s="5">
        <f t="shared" si="7"/>
        <v>1089</v>
      </c>
      <c r="F90" s="75"/>
      <c r="G90" s="7"/>
      <c r="H90" s="7"/>
      <c r="I90" s="7"/>
      <c r="J90" s="7"/>
      <c r="K90" s="7"/>
      <c r="L90" s="7"/>
      <c r="M90" s="7"/>
      <c r="N90" s="7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C90">
        <f t="shared" si="8"/>
        <v>0</v>
      </c>
      <c r="BD90" s="4" t="s">
        <v>58</v>
      </c>
      <c r="BE90" s="4">
        <v>33</v>
      </c>
      <c r="BF90" s="5">
        <f t="shared" si="9"/>
        <v>33</v>
      </c>
      <c r="BG90" s="5">
        <f t="shared" si="10"/>
        <v>1089</v>
      </c>
      <c r="BH90">
        <v>33</v>
      </c>
    </row>
    <row r="91" spans="2:60">
      <c r="B91" s="4" t="s">
        <v>322</v>
      </c>
      <c r="C91" s="4">
        <v>224</v>
      </c>
      <c r="D91" s="4">
        <v>26.5</v>
      </c>
      <c r="E91" s="5">
        <f t="shared" si="7"/>
        <v>5936</v>
      </c>
      <c r="F91" s="75"/>
      <c r="G91" s="7"/>
      <c r="H91" s="7"/>
      <c r="I91" s="7"/>
      <c r="J91" s="7"/>
      <c r="K91" s="7"/>
      <c r="L91" s="7"/>
      <c r="M91" s="7"/>
      <c r="N91" s="7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>
        <v>26.5</v>
      </c>
      <c r="AT91" s="5"/>
      <c r="AU91" s="5"/>
      <c r="AV91" s="5"/>
      <c r="AW91" s="5"/>
      <c r="AX91" s="5"/>
      <c r="AY91" s="5"/>
      <c r="AZ91" s="5"/>
      <c r="BA91" s="5"/>
      <c r="BB91">
        <f t="shared" ref="BB91:BB100" si="11">SUM(F91:BA91)</f>
        <v>26.5</v>
      </c>
      <c r="BC91">
        <f t="shared" si="8"/>
        <v>5936</v>
      </c>
      <c r="BD91" s="11" t="s">
        <v>322</v>
      </c>
      <c r="BE91" s="4">
        <v>224</v>
      </c>
      <c r="BF91" s="5">
        <f t="shared" si="9"/>
        <v>0</v>
      </c>
      <c r="BG91" s="5">
        <f t="shared" si="10"/>
        <v>0</v>
      </c>
      <c r="BH91">
        <v>0</v>
      </c>
    </row>
    <row r="92" spans="2:60">
      <c r="B92" s="4" t="s">
        <v>97</v>
      </c>
      <c r="C92" s="4">
        <v>133</v>
      </c>
      <c r="D92" s="4">
        <v>29.8</v>
      </c>
      <c r="E92" s="5">
        <f t="shared" si="7"/>
        <v>3963.4</v>
      </c>
      <c r="F92" s="75"/>
      <c r="G92" s="7"/>
      <c r="H92" s="7"/>
      <c r="I92" s="7"/>
      <c r="J92" s="7"/>
      <c r="K92" s="7"/>
      <c r="L92" s="7"/>
      <c r="M92" s="7"/>
      <c r="N92" s="7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>
        <v>29.8</v>
      </c>
      <c r="AZ92" s="5"/>
      <c r="BA92" s="5"/>
      <c r="BB92">
        <f t="shared" si="11"/>
        <v>29.8</v>
      </c>
      <c r="BC92">
        <f t="shared" si="8"/>
        <v>3963.4</v>
      </c>
      <c r="BD92" s="4" t="s">
        <v>97</v>
      </c>
      <c r="BE92" s="4">
        <v>133</v>
      </c>
      <c r="BF92" s="5">
        <f t="shared" si="9"/>
        <v>0</v>
      </c>
      <c r="BG92" s="5">
        <f t="shared" si="10"/>
        <v>0</v>
      </c>
      <c r="BH92">
        <v>0</v>
      </c>
    </row>
    <row r="93" spans="2:60">
      <c r="B93" s="4" t="s">
        <v>612</v>
      </c>
      <c r="C93" s="4">
        <v>161</v>
      </c>
      <c r="D93" s="4">
        <v>47.7</v>
      </c>
      <c r="E93" s="5">
        <f t="shared" si="7"/>
        <v>7679.7000000000007</v>
      </c>
      <c r="F93" s="75"/>
      <c r="G93" s="7"/>
      <c r="H93" s="7"/>
      <c r="I93" s="7"/>
      <c r="J93" s="7"/>
      <c r="K93" s="7"/>
      <c r="L93" s="7"/>
      <c r="M93" s="7"/>
      <c r="N93" s="7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>
        <v>47.7</v>
      </c>
      <c r="AW93" s="5"/>
      <c r="AX93" s="5"/>
      <c r="AY93" s="5"/>
      <c r="AZ93" s="5"/>
      <c r="BA93" s="5"/>
      <c r="BB93">
        <f t="shared" si="11"/>
        <v>47.7</v>
      </c>
      <c r="BC93">
        <f t="shared" si="8"/>
        <v>7679.7000000000007</v>
      </c>
      <c r="BD93" s="11" t="s">
        <v>612</v>
      </c>
      <c r="BE93" s="4">
        <v>161</v>
      </c>
      <c r="BF93" s="5">
        <f t="shared" si="9"/>
        <v>0</v>
      </c>
      <c r="BG93" s="5">
        <f t="shared" si="10"/>
        <v>0</v>
      </c>
      <c r="BH93">
        <v>0</v>
      </c>
    </row>
    <row r="94" spans="2:60">
      <c r="B94" s="4" t="s">
        <v>57</v>
      </c>
      <c r="C94" s="4">
        <v>67</v>
      </c>
      <c r="D94" s="4">
        <v>15.3</v>
      </c>
      <c r="E94" s="5">
        <f t="shared" si="7"/>
        <v>1025.1000000000001</v>
      </c>
      <c r="F94" s="75"/>
      <c r="G94" s="7"/>
      <c r="H94" s="7"/>
      <c r="I94" s="7"/>
      <c r="J94" s="7"/>
      <c r="K94" s="7"/>
      <c r="L94" s="7"/>
      <c r="M94" s="7"/>
      <c r="N94" s="7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>
        <v>6.5</v>
      </c>
      <c r="AT94" s="5"/>
      <c r="AU94" s="5"/>
      <c r="AV94" s="5">
        <v>2.6</v>
      </c>
      <c r="AW94" s="5">
        <v>1.6</v>
      </c>
      <c r="AX94" s="5"/>
      <c r="AY94" s="5"/>
      <c r="AZ94" s="5"/>
      <c r="BA94" s="5"/>
      <c r="BB94">
        <f t="shared" si="11"/>
        <v>10.7</v>
      </c>
      <c r="BC94">
        <f t="shared" si="8"/>
        <v>716.9</v>
      </c>
      <c r="BD94" s="4" t="s">
        <v>57</v>
      </c>
      <c r="BE94" s="4">
        <v>67</v>
      </c>
      <c r="BF94" s="5">
        <f t="shared" si="9"/>
        <v>4.6000000000000014</v>
      </c>
      <c r="BG94" s="5">
        <f t="shared" si="10"/>
        <v>308.2000000000001</v>
      </c>
      <c r="BH94">
        <v>4.5999999999999996</v>
      </c>
    </row>
    <row r="95" spans="2:60">
      <c r="B95" s="4" t="s">
        <v>29</v>
      </c>
      <c r="C95" s="4">
        <v>95</v>
      </c>
      <c r="D95" s="4">
        <v>25</v>
      </c>
      <c r="E95" s="7">
        <f t="shared" si="7"/>
        <v>2375</v>
      </c>
      <c r="F95" s="75"/>
      <c r="G95" s="7"/>
      <c r="H95" s="7"/>
      <c r="I95" s="7"/>
      <c r="J95" s="7"/>
      <c r="K95" s="7"/>
      <c r="L95" s="7"/>
      <c r="M95" s="7"/>
      <c r="N95" s="7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>
        <v>2.6</v>
      </c>
      <c r="AT95" s="5">
        <v>6.55</v>
      </c>
      <c r="AU95" s="5">
        <v>1.5</v>
      </c>
      <c r="AV95" s="5"/>
      <c r="AW95" s="5"/>
      <c r="AX95" s="5"/>
      <c r="AY95" s="5"/>
      <c r="AZ95" s="5"/>
      <c r="BA95" s="5"/>
      <c r="BB95">
        <f t="shared" si="11"/>
        <v>10.65</v>
      </c>
      <c r="BC95">
        <f t="shared" si="8"/>
        <v>1011.75</v>
      </c>
      <c r="BD95" s="4" t="s">
        <v>29</v>
      </c>
      <c r="BE95" s="4">
        <v>95</v>
      </c>
      <c r="BF95" s="5">
        <f t="shared" si="9"/>
        <v>14.35</v>
      </c>
      <c r="BG95" s="5">
        <f t="shared" si="10"/>
        <v>1363.25</v>
      </c>
      <c r="BH95">
        <v>14.35</v>
      </c>
    </row>
    <row r="96" spans="2:60">
      <c r="B96" s="4" t="s">
        <v>106</v>
      </c>
      <c r="C96" s="4">
        <v>150</v>
      </c>
      <c r="D96" s="4">
        <v>45.7</v>
      </c>
      <c r="E96" s="7">
        <f t="shared" si="7"/>
        <v>6855</v>
      </c>
      <c r="F96" s="75"/>
      <c r="G96" s="7"/>
      <c r="H96" s="7"/>
      <c r="I96" s="7"/>
      <c r="J96" s="7"/>
      <c r="K96" s="7"/>
      <c r="L96" s="7"/>
      <c r="M96" s="7"/>
      <c r="N96" s="7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>
        <v>45.7</v>
      </c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>
        <f t="shared" si="11"/>
        <v>45.7</v>
      </c>
      <c r="BC96">
        <f t="shared" si="8"/>
        <v>6855</v>
      </c>
      <c r="BD96" s="11" t="s">
        <v>106</v>
      </c>
      <c r="BE96" s="4">
        <v>150</v>
      </c>
      <c r="BF96" s="5">
        <f t="shared" si="9"/>
        <v>0</v>
      </c>
      <c r="BG96" s="5">
        <f t="shared" si="10"/>
        <v>0</v>
      </c>
      <c r="BH96">
        <v>0</v>
      </c>
    </row>
    <row r="97" spans="1:60">
      <c r="B97" s="4" t="s">
        <v>304</v>
      </c>
      <c r="C97" s="4">
        <v>266</v>
      </c>
      <c r="D97" s="4">
        <v>22.1</v>
      </c>
      <c r="E97" s="7">
        <f t="shared" si="7"/>
        <v>5878.6</v>
      </c>
      <c r="F97" s="75"/>
      <c r="G97" s="7"/>
      <c r="H97" s="7"/>
      <c r="I97" s="7"/>
      <c r="J97" s="7"/>
      <c r="K97" s="7"/>
      <c r="L97" s="7"/>
      <c r="M97" s="7"/>
      <c r="N97" s="7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>
        <v>22.1</v>
      </c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>
        <f t="shared" si="11"/>
        <v>22.1</v>
      </c>
      <c r="BC97">
        <f t="shared" si="8"/>
        <v>5878.6</v>
      </c>
      <c r="BD97" s="11" t="s">
        <v>304</v>
      </c>
      <c r="BE97" s="4">
        <v>266</v>
      </c>
      <c r="BF97" s="5">
        <f t="shared" si="9"/>
        <v>0</v>
      </c>
      <c r="BG97" s="5">
        <f t="shared" si="10"/>
        <v>0</v>
      </c>
      <c r="BH97">
        <v>0</v>
      </c>
    </row>
    <row r="98" spans="1:60">
      <c r="B98" s="4" t="s">
        <v>299</v>
      </c>
      <c r="C98" s="4">
        <v>203</v>
      </c>
      <c r="D98" s="4">
        <v>22.8</v>
      </c>
      <c r="E98" s="7">
        <f t="shared" si="7"/>
        <v>4628.4000000000005</v>
      </c>
      <c r="F98" s="75"/>
      <c r="G98" s="7"/>
      <c r="H98" s="7"/>
      <c r="I98" s="7"/>
      <c r="J98" s="7"/>
      <c r="K98" s="7"/>
      <c r="L98" s="7"/>
      <c r="M98" s="7"/>
      <c r="N98" s="7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>
        <v>22.8</v>
      </c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>
        <f t="shared" si="11"/>
        <v>22.8</v>
      </c>
      <c r="BC98">
        <f t="shared" si="8"/>
        <v>4628.4000000000005</v>
      </c>
      <c r="BD98" s="11" t="s">
        <v>299</v>
      </c>
      <c r="BE98" s="4">
        <v>203</v>
      </c>
      <c r="BF98" s="5">
        <f t="shared" si="9"/>
        <v>0</v>
      </c>
      <c r="BG98" s="5">
        <f t="shared" si="10"/>
        <v>0</v>
      </c>
      <c r="BH98">
        <v>0</v>
      </c>
    </row>
    <row r="99" spans="1:60">
      <c r="B99" s="4" t="s">
        <v>307</v>
      </c>
      <c r="C99" s="4">
        <v>360</v>
      </c>
      <c r="D99" s="4">
        <v>50</v>
      </c>
      <c r="E99" s="7">
        <f t="shared" si="7"/>
        <v>18000</v>
      </c>
      <c r="F99" s="75"/>
      <c r="G99" s="7"/>
      <c r="H99" s="7"/>
      <c r="I99" s="7"/>
      <c r="J99" s="7"/>
      <c r="K99" s="7"/>
      <c r="L99" s="7"/>
      <c r="M99" s="7"/>
      <c r="N99" s="7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>
        <v>26.3</v>
      </c>
      <c r="AQ99" s="5">
        <v>18</v>
      </c>
      <c r="AR99" s="5">
        <v>5.7</v>
      </c>
      <c r="AS99" s="5"/>
      <c r="AT99" s="5"/>
      <c r="AU99" s="5"/>
      <c r="AV99" s="5"/>
      <c r="AW99" s="5"/>
      <c r="AX99" s="5"/>
      <c r="AY99" s="5"/>
      <c r="AZ99" s="5"/>
      <c r="BA99" s="5"/>
      <c r="BB99">
        <f t="shared" si="11"/>
        <v>50</v>
      </c>
      <c r="BC99">
        <f t="shared" si="8"/>
        <v>18000</v>
      </c>
      <c r="BD99" s="11" t="s">
        <v>307</v>
      </c>
      <c r="BE99" s="4">
        <v>360</v>
      </c>
      <c r="BF99" s="5">
        <f t="shared" si="9"/>
        <v>0</v>
      </c>
      <c r="BG99" s="5">
        <f t="shared" si="10"/>
        <v>0</v>
      </c>
      <c r="BH99">
        <v>0</v>
      </c>
    </row>
    <row r="100" spans="1:60">
      <c r="B100" s="4" t="s">
        <v>138</v>
      </c>
      <c r="C100" s="4">
        <v>410</v>
      </c>
      <c r="D100" s="4">
        <v>42.54</v>
      </c>
      <c r="E100" s="7">
        <f t="shared" si="7"/>
        <v>17441.400000000001</v>
      </c>
      <c r="F100" s="75"/>
      <c r="G100" s="7"/>
      <c r="H100" s="7"/>
      <c r="I100" s="7"/>
      <c r="J100" s="7"/>
      <c r="K100" s="7"/>
      <c r="L100" s="7"/>
      <c r="M100" s="7"/>
      <c r="N100" s="7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>
        <v>21.8</v>
      </c>
      <c r="AT100" s="5">
        <v>15.5</v>
      </c>
      <c r="AU100" s="5">
        <v>5.24</v>
      </c>
      <c r="AV100" s="5"/>
      <c r="AW100" s="5"/>
      <c r="AX100" s="5"/>
      <c r="AY100" s="5"/>
      <c r="AZ100" s="5"/>
      <c r="BA100" s="5"/>
      <c r="BB100">
        <f t="shared" si="11"/>
        <v>42.54</v>
      </c>
      <c r="BC100">
        <f t="shared" si="8"/>
        <v>17441.400000000001</v>
      </c>
      <c r="BD100" s="11" t="s">
        <v>138</v>
      </c>
      <c r="BE100" s="4">
        <v>410</v>
      </c>
      <c r="BF100" s="5">
        <f t="shared" si="9"/>
        <v>0</v>
      </c>
      <c r="BG100" s="5">
        <f t="shared" si="10"/>
        <v>0</v>
      </c>
      <c r="BH100">
        <v>0</v>
      </c>
    </row>
    <row r="101" spans="1:60">
      <c r="B101" s="4" t="s">
        <v>27</v>
      </c>
      <c r="C101" s="4">
        <v>260</v>
      </c>
      <c r="D101" s="4">
        <v>45</v>
      </c>
      <c r="E101" s="5">
        <f t="shared" si="7"/>
        <v>11700</v>
      </c>
      <c r="F101" s="75"/>
      <c r="G101" s="7"/>
      <c r="H101" s="7"/>
      <c r="I101" s="7"/>
      <c r="J101" s="7"/>
      <c r="K101" s="7"/>
      <c r="L101" s="7"/>
      <c r="M101" s="7"/>
      <c r="N101" s="7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C101">
        <f t="shared" si="8"/>
        <v>0</v>
      </c>
      <c r="BD101" s="4" t="s">
        <v>27</v>
      </c>
      <c r="BE101" s="4">
        <v>260</v>
      </c>
      <c r="BF101" s="5">
        <f t="shared" si="9"/>
        <v>45</v>
      </c>
      <c r="BG101" s="5">
        <f t="shared" si="10"/>
        <v>11700</v>
      </c>
      <c r="BH101">
        <v>45</v>
      </c>
    </row>
    <row r="102" spans="1:60">
      <c r="B102" s="4" t="s">
        <v>65</v>
      </c>
      <c r="C102" s="4">
        <v>340</v>
      </c>
      <c r="D102" s="4">
        <v>37</v>
      </c>
      <c r="E102" s="5">
        <f t="shared" si="7"/>
        <v>12580</v>
      </c>
      <c r="F102" s="75"/>
      <c r="G102" s="7"/>
      <c r="H102" s="7"/>
      <c r="I102" s="7"/>
      <c r="J102" s="7"/>
      <c r="K102" s="7"/>
      <c r="L102" s="7"/>
      <c r="M102" s="7"/>
      <c r="N102" s="7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>
        <v>19.600000000000001</v>
      </c>
      <c r="AZ102" s="5">
        <v>13.1</v>
      </c>
      <c r="BA102" s="5">
        <v>4.3</v>
      </c>
      <c r="BB102">
        <f>SUM(F102:BA102)</f>
        <v>37</v>
      </c>
      <c r="BC102">
        <f t="shared" si="8"/>
        <v>12580</v>
      </c>
      <c r="BD102" s="4" t="s">
        <v>65</v>
      </c>
      <c r="BE102" s="4">
        <v>340</v>
      </c>
      <c r="BF102" s="5">
        <f t="shared" si="9"/>
        <v>0</v>
      </c>
      <c r="BG102" s="5">
        <f t="shared" si="10"/>
        <v>0</v>
      </c>
      <c r="BH102">
        <v>0</v>
      </c>
    </row>
    <row r="103" spans="1:60">
      <c r="B103" s="4"/>
      <c r="C103" s="4"/>
      <c r="D103" s="4"/>
      <c r="E103" s="4">
        <f>SUM(E5:E102)</f>
        <v>514282.96769999992</v>
      </c>
      <c r="F103" s="5">
        <v>18500.18</v>
      </c>
      <c r="G103" s="5">
        <v>6928.38</v>
      </c>
      <c r="H103" s="5">
        <v>1202.8800000000001</v>
      </c>
      <c r="I103" s="5">
        <v>18760.47</v>
      </c>
      <c r="J103" s="6">
        <v>7101</v>
      </c>
      <c r="K103" s="5">
        <v>2999</v>
      </c>
      <c r="L103" s="5">
        <v>18759.66</v>
      </c>
      <c r="M103" s="6">
        <v>6769.73</v>
      </c>
      <c r="N103" s="5">
        <v>776.44</v>
      </c>
      <c r="O103" s="5">
        <v>18761.34</v>
      </c>
      <c r="P103" s="6">
        <v>6941.08</v>
      </c>
      <c r="Q103" s="6">
        <v>1116.73</v>
      </c>
      <c r="R103" s="6">
        <v>18759.82</v>
      </c>
      <c r="S103" s="5">
        <v>6930.9</v>
      </c>
      <c r="T103" s="6">
        <v>2988.92</v>
      </c>
      <c r="U103" s="6">
        <v>18760.43</v>
      </c>
      <c r="V103" s="6">
        <v>6929.63</v>
      </c>
      <c r="W103" s="6">
        <v>900.4</v>
      </c>
      <c r="X103" s="6">
        <v>18759.46</v>
      </c>
      <c r="Y103" s="6">
        <v>6930.15</v>
      </c>
      <c r="Z103" s="6">
        <v>856.4</v>
      </c>
      <c r="AA103" s="6">
        <v>21710.74</v>
      </c>
      <c r="AB103" s="6">
        <v>6955.52</v>
      </c>
      <c r="AC103" s="6">
        <v>2758.5</v>
      </c>
      <c r="AD103" s="6">
        <v>16796.990000000002</v>
      </c>
      <c r="AE103" s="6">
        <v>6919.64</v>
      </c>
      <c r="AF103" s="6">
        <v>1335.79</v>
      </c>
      <c r="AG103" s="6">
        <v>17804.79</v>
      </c>
      <c r="AH103" s="6">
        <v>6930.2</v>
      </c>
      <c r="AI103" s="6">
        <v>752.2</v>
      </c>
      <c r="AJ103" s="6">
        <v>18758.810000000001</v>
      </c>
      <c r="AK103" s="6">
        <v>7511.39</v>
      </c>
      <c r="AL103" s="6">
        <v>2936.92</v>
      </c>
      <c r="AM103" s="6">
        <v>18950.23</v>
      </c>
      <c r="AN103" s="6">
        <v>6771.21</v>
      </c>
      <c r="AO103" s="6">
        <v>1118.6600000000001</v>
      </c>
      <c r="AP103" s="6">
        <v>18762.740000000002</v>
      </c>
      <c r="AQ103" s="6">
        <v>6974.4</v>
      </c>
      <c r="AR103" s="6">
        <v>2219</v>
      </c>
      <c r="AS103" s="6">
        <v>18764.09</v>
      </c>
      <c r="AT103" s="6">
        <v>7421.21</v>
      </c>
      <c r="AU103" s="6">
        <v>2483.9</v>
      </c>
      <c r="AV103" s="6">
        <v>19337.990000000002</v>
      </c>
      <c r="AW103" s="6">
        <v>5894.69</v>
      </c>
      <c r="AX103" s="6">
        <v>927</v>
      </c>
      <c r="AY103" s="6">
        <v>18888.66</v>
      </c>
      <c r="AZ103" s="6">
        <v>5895.77</v>
      </c>
      <c r="BA103" s="6">
        <v>1835.54</v>
      </c>
      <c r="BB103">
        <f>SUM(F103:BA103)</f>
        <v>437849.58</v>
      </c>
      <c r="BC103">
        <f>SUM(BC5:BC102)</f>
        <v>437849.5707000001</v>
      </c>
      <c r="BD103" s="19"/>
      <c r="BE103" s="19"/>
      <c r="BF103" s="87">
        <f>SUM(BF5:BF102)</f>
        <v>565.17999999999995</v>
      </c>
      <c r="BG103" s="13">
        <f>SUM(BG5:BG102)</f>
        <v>76433.396999999997</v>
      </c>
      <c r="BH103">
        <f>BG103+BC103</f>
        <v>514282.9677000001</v>
      </c>
    </row>
    <row r="104" spans="1:60">
      <c r="F104" t="s">
        <v>5</v>
      </c>
      <c r="G104" t="s">
        <v>6</v>
      </c>
      <c r="H104" t="s">
        <v>7</v>
      </c>
      <c r="I104" t="s">
        <v>5</v>
      </c>
      <c r="J104" t="s">
        <v>6</v>
      </c>
      <c r="K104" t="s">
        <v>7</v>
      </c>
      <c r="L104" t="s">
        <v>5</v>
      </c>
      <c r="M104" t="s">
        <v>6</v>
      </c>
      <c r="N104" t="s">
        <v>7</v>
      </c>
      <c r="O104" t="s">
        <v>5</v>
      </c>
      <c r="P104" t="s">
        <v>6</v>
      </c>
      <c r="Q104" t="s">
        <v>7</v>
      </c>
      <c r="R104" t="s">
        <v>5</v>
      </c>
      <c r="S104" s="14" t="s">
        <v>6</v>
      </c>
      <c r="T104" s="14" t="s">
        <v>7</v>
      </c>
      <c r="U104" s="14" t="s">
        <v>5</v>
      </c>
      <c r="V104" s="14" t="s">
        <v>6</v>
      </c>
      <c r="W104" s="14" t="s">
        <v>7</v>
      </c>
      <c r="X104" s="14" t="s">
        <v>5</v>
      </c>
      <c r="Y104" s="14" t="s">
        <v>6</v>
      </c>
      <c r="Z104" s="14" t="s">
        <v>7</v>
      </c>
      <c r="AA104" s="14" t="s">
        <v>5</v>
      </c>
      <c r="AB104" s="14" t="s">
        <v>6</v>
      </c>
      <c r="AC104" s="14" t="s">
        <v>7</v>
      </c>
      <c r="AD104" s="14" t="s">
        <v>5</v>
      </c>
      <c r="AE104" s="14" t="s">
        <v>6</v>
      </c>
      <c r="AF104" s="14" t="s">
        <v>7</v>
      </c>
      <c r="AG104" s="14" t="s">
        <v>5</v>
      </c>
      <c r="AH104" s="14" t="s">
        <v>6</v>
      </c>
      <c r="AI104" s="14" t="s">
        <v>7</v>
      </c>
      <c r="AJ104" s="14" t="s">
        <v>5</v>
      </c>
      <c r="AK104" s="14" t="s">
        <v>6</v>
      </c>
      <c r="AL104" s="14" t="s">
        <v>7</v>
      </c>
      <c r="AM104" s="14" t="s">
        <v>5</v>
      </c>
      <c r="AN104" s="14" t="s">
        <v>6</v>
      </c>
      <c r="AO104" s="14" t="s">
        <v>7</v>
      </c>
      <c r="AP104" s="14" t="s">
        <v>5</v>
      </c>
      <c r="AQ104" s="14" t="s">
        <v>6</v>
      </c>
      <c r="AR104" s="14" t="s">
        <v>7</v>
      </c>
      <c r="AS104" s="14" t="s">
        <v>5</v>
      </c>
      <c r="AT104" s="14" t="s">
        <v>6</v>
      </c>
      <c r="AU104" s="14" t="s">
        <v>7</v>
      </c>
      <c r="AV104" s="14" t="s">
        <v>5</v>
      </c>
      <c r="AW104" s="14" t="s">
        <v>6</v>
      </c>
      <c r="AX104" s="14" t="s">
        <v>7</v>
      </c>
      <c r="AY104" s="14" t="s">
        <v>75</v>
      </c>
      <c r="AZ104" s="14" t="s">
        <v>6</v>
      </c>
      <c r="BA104" s="14" t="s">
        <v>7</v>
      </c>
    </row>
    <row r="105" spans="1:60">
      <c r="F105">
        <v>1</v>
      </c>
      <c r="G105">
        <v>1</v>
      </c>
      <c r="H105">
        <v>1</v>
      </c>
      <c r="I105">
        <v>2</v>
      </c>
      <c r="J105">
        <v>2</v>
      </c>
      <c r="K105">
        <v>2</v>
      </c>
      <c r="L105">
        <v>3</v>
      </c>
      <c r="M105">
        <v>3</v>
      </c>
      <c r="N105">
        <v>3</v>
      </c>
      <c r="O105">
        <v>4</v>
      </c>
      <c r="P105">
        <v>4</v>
      </c>
      <c r="Q105">
        <v>4</v>
      </c>
      <c r="R105">
        <v>5</v>
      </c>
      <c r="S105">
        <v>5</v>
      </c>
      <c r="T105">
        <v>5</v>
      </c>
      <c r="U105">
        <v>6</v>
      </c>
      <c r="V105">
        <v>6</v>
      </c>
      <c r="W105">
        <v>6</v>
      </c>
      <c r="X105">
        <v>7</v>
      </c>
      <c r="Y105">
        <v>7</v>
      </c>
      <c r="Z105">
        <v>7</v>
      </c>
      <c r="AA105">
        <v>8</v>
      </c>
      <c r="AB105">
        <v>8</v>
      </c>
      <c r="AC105">
        <v>8</v>
      </c>
      <c r="AD105">
        <v>9</v>
      </c>
      <c r="AE105">
        <v>9</v>
      </c>
      <c r="AF105">
        <v>9</v>
      </c>
      <c r="AG105">
        <v>10</v>
      </c>
      <c r="AH105">
        <v>10</v>
      </c>
      <c r="AI105">
        <v>10</v>
      </c>
      <c r="AJ105">
        <v>11</v>
      </c>
      <c r="AK105">
        <v>11</v>
      </c>
      <c r="AL105">
        <v>11</v>
      </c>
      <c r="AM105">
        <v>12</v>
      </c>
      <c r="AN105">
        <v>12</v>
      </c>
      <c r="AO105">
        <v>12</v>
      </c>
      <c r="AP105" s="14">
        <v>13</v>
      </c>
      <c r="AQ105" s="14">
        <v>13</v>
      </c>
      <c r="AR105" s="14">
        <v>13</v>
      </c>
      <c r="AS105" s="14">
        <v>14</v>
      </c>
      <c r="AT105" s="14">
        <v>14</v>
      </c>
      <c r="AU105" s="14">
        <v>14</v>
      </c>
      <c r="AV105" s="14">
        <v>15</v>
      </c>
      <c r="AW105" s="14">
        <v>15</v>
      </c>
      <c r="AX105" s="14">
        <v>15</v>
      </c>
      <c r="AY105" s="14"/>
      <c r="AZ105" s="14"/>
      <c r="BA105" s="14"/>
    </row>
    <row r="106" spans="1:60">
      <c r="H106">
        <v>0</v>
      </c>
    </row>
    <row r="107" spans="1:60">
      <c r="A107" s="7" t="s">
        <v>554</v>
      </c>
      <c r="B107" s="5"/>
      <c r="C107" s="104"/>
      <c r="D107" s="5"/>
      <c r="E107" s="5"/>
      <c r="F107" s="5"/>
      <c r="G107" s="11"/>
      <c r="H107" s="5"/>
      <c r="I107" s="5"/>
      <c r="J107" s="5"/>
      <c r="K107" s="5"/>
      <c r="L107" s="5"/>
      <c r="M107" s="5"/>
      <c r="N107" s="5"/>
      <c r="O107" s="5"/>
      <c r="AA107">
        <v>18759.650000000001</v>
      </c>
      <c r="AB107">
        <v>16796.990000000002</v>
      </c>
    </row>
    <row r="108" spans="1:60">
      <c r="A108" s="7">
        <v>1095.5</v>
      </c>
      <c r="B108" s="5" t="s">
        <v>555</v>
      </c>
      <c r="C108" s="11">
        <v>36264.5</v>
      </c>
      <c r="D108" s="4" t="s">
        <v>556</v>
      </c>
      <c r="E108" s="11">
        <v>3651.6</v>
      </c>
      <c r="F108" s="4" t="s">
        <v>557</v>
      </c>
      <c r="G108" s="11">
        <v>48409.5</v>
      </c>
      <c r="H108" s="4" t="s">
        <v>225</v>
      </c>
      <c r="I108" s="222">
        <v>12232</v>
      </c>
      <c r="J108" s="104" t="s">
        <v>223</v>
      </c>
      <c r="K108" s="11">
        <v>15300</v>
      </c>
      <c r="L108" s="4" t="s">
        <v>624</v>
      </c>
      <c r="M108" s="11">
        <v>29141.4</v>
      </c>
      <c r="N108" s="11" t="s">
        <v>34</v>
      </c>
      <c r="O108" s="40">
        <v>12480</v>
      </c>
      <c r="P108" s="64"/>
      <c r="Q108" s="64"/>
      <c r="R108" s="64"/>
      <c r="T108" s="64"/>
      <c r="U108" s="64"/>
      <c r="V108" s="64"/>
      <c r="W108" s="64"/>
      <c r="X108" s="64"/>
      <c r="Y108" s="64"/>
      <c r="Z108" s="64"/>
      <c r="AA108" s="64">
        <v>21710.74</v>
      </c>
      <c r="AB108" s="64">
        <f>AA107-AB107</f>
        <v>1962.6599999999999</v>
      </c>
      <c r="AC108" s="64"/>
      <c r="AD108" s="64"/>
      <c r="AE108" s="64"/>
      <c r="AF108" s="64"/>
      <c r="AG108" s="64"/>
      <c r="AH108" s="64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4"/>
    </row>
    <row r="109" spans="1:60">
      <c r="A109" s="5"/>
      <c r="B109" s="5"/>
      <c r="C109" s="11">
        <v>27037</v>
      </c>
      <c r="D109" s="4"/>
      <c r="E109" s="11">
        <v>24941.4</v>
      </c>
      <c r="F109" s="4"/>
      <c r="G109" s="4"/>
      <c r="H109" s="4">
        <v>28456.62</v>
      </c>
      <c r="I109" s="222">
        <v>122</v>
      </c>
      <c r="J109" s="104"/>
      <c r="K109" s="11">
        <v>15300</v>
      </c>
      <c r="L109" s="104"/>
      <c r="M109" s="104"/>
      <c r="N109" s="104"/>
      <c r="O109" s="5"/>
      <c r="S109" s="64"/>
      <c r="AA109">
        <f>AA108-AA107</f>
        <v>2951.09</v>
      </c>
      <c r="AB109">
        <f>AA109-AB108</f>
        <v>988.43000000000029</v>
      </c>
      <c r="AD109">
        <v>988.43</v>
      </c>
      <c r="AF109">
        <f>AA107-AD109</f>
        <v>17771.22</v>
      </c>
    </row>
    <row r="110" spans="1:60">
      <c r="A110" s="5"/>
      <c r="B110" s="5"/>
      <c r="C110" s="4"/>
      <c r="D110" s="4"/>
      <c r="E110" s="11">
        <v>5443.2</v>
      </c>
      <c r="F110" s="4"/>
      <c r="G110" s="4"/>
      <c r="H110" s="4">
        <v>71905.25</v>
      </c>
      <c r="I110" s="4"/>
      <c r="J110" s="104"/>
      <c r="K110" s="11">
        <v>14850</v>
      </c>
      <c r="L110" s="104"/>
      <c r="M110" s="104"/>
      <c r="N110" s="104"/>
      <c r="O110" s="5"/>
    </row>
    <row r="111" spans="1:60">
      <c r="A111" s="5"/>
      <c r="B111" s="5"/>
      <c r="C111" s="4"/>
      <c r="D111" s="4"/>
      <c r="E111" s="11">
        <v>69218.2</v>
      </c>
      <c r="F111" s="4"/>
      <c r="G111" s="4"/>
      <c r="H111" s="4"/>
      <c r="I111" s="4"/>
      <c r="J111" s="104"/>
      <c r="K111" s="11">
        <v>15300</v>
      </c>
      <c r="L111" s="104"/>
      <c r="M111" s="104"/>
      <c r="N111" s="104"/>
      <c r="O111" s="5"/>
    </row>
    <row r="112" spans="1:60">
      <c r="A112" s="5"/>
      <c r="B112" s="5"/>
      <c r="C112" s="104"/>
      <c r="D112" s="104"/>
      <c r="E112" s="11">
        <v>5718.6</v>
      </c>
      <c r="F112" s="104"/>
      <c r="G112" s="104"/>
      <c r="H112" s="104"/>
      <c r="I112" s="104"/>
      <c r="J112" s="104"/>
      <c r="K112" s="11">
        <v>18000</v>
      </c>
      <c r="L112" s="104"/>
      <c r="M112" s="104"/>
      <c r="N112" s="104"/>
      <c r="O112" s="5"/>
      <c r="AU112">
        <v>15</v>
      </c>
      <c r="AV112">
        <f>F103+I103+L103+O103+R103+U103+X103+AA103+AD103+AG103+AJ103+AM103+AP103+AS103+AV103</f>
        <v>281947.74</v>
      </c>
      <c r="AW112">
        <v>86.45</v>
      </c>
      <c r="AX112">
        <v>217</v>
      </c>
    </row>
    <row r="113" spans="1:54">
      <c r="A113" s="5"/>
      <c r="B113" s="5"/>
      <c r="C113" s="104"/>
      <c r="D113" s="104"/>
      <c r="E113" s="11">
        <v>6230</v>
      </c>
      <c r="F113" s="104"/>
      <c r="G113" s="104"/>
      <c r="H113" s="104"/>
      <c r="I113" s="104"/>
      <c r="J113" s="104"/>
      <c r="K113" s="11">
        <v>12580</v>
      </c>
      <c r="L113" s="104"/>
      <c r="M113" s="104"/>
      <c r="N113" s="104"/>
      <c r="O113" s="5"/>
      <c r="AV113">
        <f>AV112/AU112</f>
        <v>18796.516</v>
      </c>
      <c r="AX113">
        <f>AW112*AX112</f>
        <v>18759.650000000001</v>
      </c>
    </row>
    <row r="114" spans="1:54">
      <c r="A114" s="5"/>
      <c r="B114" s="5"/>
      <c r="C114" s="104"/>
      <c r="D114" s="104"/>
      <c r="E114" s="11">
        <v>52960.2</v>
      </c>
      <c r="F114" s="104"/>
      <c r="G114" s="104"/>
      <c r="H114" s="104"/>
      <c r="I114" s="104"/>
      <c r="J114" s="104"/>
      <c r="K114" s="104"/>
      <c r="L114" s="104"/>
      <c r="M114" s="104"/>
      <c r="N114" s="104"/>
      <c r="O114" s="5"/>
      <c r="R114">
        <f>F103+I103+L103+R103+U103+AA103+AD103+AG103+AJ103</f>
        <v>168611.89</v>
      </c>
      <c r="AX114">
        <f>AV113-AX113</f>
        <v>36.865999999998166</v>
      </c>
    </row>
    <row r="115" spans="1:54">
      <c r="A115" s="5"/>
      <c r="B115" s="5"/>
      <c r="C115" s="104">
        <f>C108+C109</f>
        <v>63301.5</v>
      </c>
      <c r="D115" s="104"/>
      <c r="E115" s="104">
        <f>E108+E109+E110+E111+E112+E113+E114</f>
        <v>168163.20000000001</v>
      </c>
      <c r="F115" s="104"/>
      <c r="G115" s="104">
        <v>48409.5</v>
      </c>
      <c r="H115" s="104">
        <f>H109+H110</f>
        <v>100361.87</v>
      </c>
      <c r="I115" s="104"/>
      <c r="J115" s="104"/>
      <c r="K115" s="104">
        <f>K108+K109+K110+K111+K112+K113</f>
        <v>91330</v>
      </c>
      <c r="L115" s="104"/>
      <c r="M115" s="104">
        <v>29141.4</v>
      </c>
      <c r="N115" s="104"/>
      <c r="O115" s="5">
        <v>12480</v>
      </c>
      <c r="R115">
        <f>F103+I103+L103+O103+R103+U103+X103+AA103+AD103+AG103+AJ103</f>
        <v>206132.68999999997</v>
      </c>
    </row>
    <row r="116" spans="1:54">
      <c r="A116" s="5"/>
      <c r="B116" s="5"/>
      <c r="C116" s="5"/>
      <c r="D116" s="5"/>
      <c r="E116" s="5" t="s">
        <v>226</v>
      </c>
      <c r="F116" s="5">
        <f>A108+C108+C109+E108+E109+E110+E111+E112+E113+E114+G108+H109+H110+K108+K109+K110+K111+K112+K113+M108+O108</f>
        <v>514282.97000000003</v>
      </c>
      <c r="G116" s="5"/>
      <c r="H116" s="5"/>
      <c r="I116" s="5"/>
      <c r="J116" s="5"/>
      <c r="K116" s="5"/>
      <c r="L116" s="5"/>
      <c r="M116" s="5"/>
      <c r="N116" s="5"/>
      <c r="O116" s="5"/>
    </row>
    <row r="117" spans="1:54">
      <c r="AU117">
        <v>15</v>
      </c>
      <c r="AV117">
        <f>G103+J103+M103+P103+S103+V103+Y103+AB103+AE103+AH103+AK103+AN103+AQ103+AT103+AW103</f>
        <v>103909.13</v>
      </c>
      <c r="AW117">
        <v>45</v>
      </c>
      <c r="AX117">
        <v>155</v>
      </c>
      <c r="BB117">
        <f>AX117*AW117</f>
        <v>6975</v>
      </c>
    </row>
    <row r="118" spans="1:54">
      <c r="R118">
        <f>F103+I103+L103+O103+R103+U103+X103+AA103+AD103+AG103+AJ103+AM103+AP103+AS103+AV103+AY103</f>
        <v>300836.39999999997</v>
      </c>
      <c r="AV118">
        <f>AV117/AU117</f>
        <v>6927.2753333333339</v>
      </c>
      <c r="BB118">
        <f>BB117-AV118</f>
        <v>47.724666666666053</v>
      </c>
    </row>
    <row r="119" spans="1:54">
      <c r="T119">
        <v>217</v>
      </c>
      <c r="U119">
        <v>86.45</v>
      </c>
      <c r="V119">
        <f>U119*T119</f>
        <v>18759.650000000001</v>
      </c>
      <c r="W119">
        <v>19</v>
      </c>
      <c r="X119">
        <f>V119*W119</f>
        <v>356433.35000000003</v>
      </c>
    </row>
    <row r="120" spans="1:54">
      <c r="W120" t="s">
        <v>5</v>
      </c>
      <c r="X120">
        <f>F103+I103+L103+O103+R103+U103+X103+AA103+AD103+AG103+AJ103+AM103+AP103+AS103+AV103+AY103</f>
        <v>300836.39999999997</v>
      </c>
    </row>
    <row r="121" spans="1:54">
      <c r="W121" t="s">
        <v>6</v>
      </c>
      <c r="X121">
        <f>G103+J103+M103+P103+S103+V103+Y103+AB103+AE103+AH103+AK103+AN103+AQ103+AT103+AW103+AZ103</f>
        <v>109804.90000000001</v>
      </c>
    </row>
    <row r="122" spans="1:54">
      <c r="I122" s="5" t="s">
        <v>55</v>
      </c>
      <c r="J122" s="5"/>
      <c r="K122" s="5" t="e">
        <f t="shared" ref="K122" si="12">#REF!-G122</f>
        <v>#REF!</v>
      </c>
      <c r="L122" s="5" t="e">
        <f t="shared" ref="L122" si="13">K122*J122</f>
        <v>#REF!</v>
      </c>
      <c r="W122" t="s">
        <v>7</v>
      </c>
      <c r="X122">
        <f>H103+K103+N103+Q103+T103+W103+Z103+AC103+AF103+AI103+AL103+AO103+AR103+AU103+AX103+BA103</f>
        <v>27208.280000000002</v>
      </c>
    </row>
    <row r="125" spans="1:54">
      <c r="K125" s="64"/>
      <c r="L125" s="64"/>
      <c r="M125" s="64"/>
      <c r="N125" s="64"/>
    </row>
  </sheetData>
  <pageMargins left="0.7" right="0.7" top="0.75" bottom="0.75" header="0.3" footer="0.3"/>
  <pageSetup paperSize="9" scale="8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B2:U1246"/>
  <sheetViews>
    <sheetView topLeftCell="A1227" zoomScale="68" zoomScaleNormal="68" workbookViewId="0">
      <selection activeCell="R747" sqref="R747:S789"/>
    </sheetView>
  </sheetViews>
  <sheetFormatPr defaultRowHeight="15"/>
  <cols>
    <col min="2" max="2" width="21.5703125" customWidth="1"/>
    <col min="3" max="3" width="9.140625" customWidth="1"/>
    <col min="4" max="4" width="11.140625" customWidth="1"/>
    <col min="17" max="17" width="12.140625" customWidth="1"/>
    <col min="18" max="18" width="10" customWidth="1"/>
    <col min="19" max="19" width="13.28515625" customWidth="1"/>
  </cols>
  <sheetData>
    <row r="2" spans="2:17" ht="18.75">
      <c r="D2" s="15"/>
      <c r="G2" s="16" t="s">
        <v>67</v>
      </c>
      <c r="H2" s="16"/>
      <c r="I2" s="17"/>
      <c r="J2" s="17"/>
      <c r="L2" s="17"/>
      <c r="Q2" s="19"/>
    </row>
    <row r="3" spans="2:17" ht="23.25">
      <c r="D3" s="15"/>
      <c r="E3" s="15"/>
      <c r="F3" s="133" t="s">
        <v>376</v>
      </c>
      <c r="G3" s="16"/>
      <c r="H3" s="16"/>
      <c r="I3" s="16" t="s">
        <v>377</v>
      </c>
      <c r="J3" s="16"/>
      <c r="K3" s="17"/>
      <c r="L3" s="21"/>
    </row>
    <row r="4" spans="2:17" ht="18.75">
      <c r="E4" s="23" t="s">
        <v>70</v>
      </c>
      <c r="F4" s="23"/>
      <c r="G4" s="23"/>
    </row>
    <row r="5" spans="2:17">
      <c r="B5" s="53" t="s">
        <v>558</v>
      </c>
      <c r="M5" s="21"/>
    </row>
    <row r="6" spans="2:17">
      <c r="B6" s="24" t="s">
        <v>149</v>
      </c>
      <c r="C6" t="s">
        <v>559</v>
      </c>
      <c r="D6" s="25"/>
      <c r="E6" s="28"/>
      <c r="F6" s="28" t="s">
        <v>5</v>
      </c>
      <c r="G6" s="27"/>
      <c r="H6" s="21"/>
      <c r="I6" s="21"/>
      <c r="J6" s="21"/>
      <c r="K6" s="21"/>
      <c r="L6" s="21"/>
      <c r="M6" s="21"/>
      <c r="N6" s="21"/>
      <c r="O6" s="21"/>
      <c r="P6" s="21"/>
      <c r="Q6" s="19"/>
    </row>
    <row r="7" spans="2:17">
      <c r="B7" s="29" t="s">
        <v>76</v>
      </c>
      <c r="C7" s="20"/>
      <c r="D7" s="20"/>
      <c r="E7" s="27"/>
      <c r="F7" s="27"/>
      <c r="G7" s="27"/>
      <c r="H7" s="21"/>
      <c r="I7" s="21"/>
      <c r="J7" s="21"/>
      <c r="K7" s="21"/>
      <c r="L7" s="21"/>
      <c r="M7" s="21"/>
      <c r="N7" s="21"/>
      <c r="O7" s="21"/>
      <c r="P7" s="21"/>
      <c r="Q7" s="19"/>
    </row>
    <row r="8" spans="2:17">
      <c r="B8" s="30"/>
      <c r="C8" s="29"/>
      <c r="D8" s="29"/>
      <c r="E8" s="21"/>
      <c r="F8" s="27"/>
      <c r="G8" s="27"/>
      <c r="H8" s="21"/>
      <c r="I8" s="21"/>
      <c r="J8" s="21"/>
      <c r="K8" s="21"/>
      <c r="L8" s="21"/>
      <c r="M8" s="145"/>
      <c r="N8" s="21"/>
      <c r="O8" s="21"/>
      <c r="P8">
        <v>214</v>
      </c>
      <c r="Q8" s="19"/>
    </row>
    <row r="9" spans="2:17">
      <c r="B9" s="31" t="s">
        <v>77</v>
      </c>
      <c r="C9" s="33" t="s">
        <v>78</v>
      </c>
      <c r="D9" s="34"/>
      <c r="E9" s="34" t="s">
        <v>79</v>
      </c>
      <c r="F9" s="34"/>
      <c r="G9" s="34" t="s">
        <v>80</v>
      </c>
      <c r="H9" s="34" t="s">
        <v>81</v>
      </c>
      <c r="I9" s="34"/>
      <c r="J9" s="34"/>
      <c r="K9" s="34"/>
      <c r="L9" s="34" t="s">
        <v>82</v>
      </c>
      <c r="N9" s="34"/>
      <c r="O9" s="35" t="s">
        <v>83</v>
      </c>
      <c r="P9" s="36" t="s">
        <v>3</v>
      </c>
      <c r="Q9" s="36" t="s">
        <v>9</v>
      </c>
    </row>
    <row r="10" spans="2:17">
      <c r="B10" s="5"/>
      <c r="C10" s="39" t="s">
        <v>85</v>
      </c>
      <c r="D10" s="37" t="s">
        <v>86</v>
      </c>
      <c r="E10" s="37" t="s">
        <v>87</v>
      </c>
      <c r="F10" s="37" t="s">
        <v>88</v>
      </c>
      <c r="G10" s="37"/>
      <c r="H10" s="37" t="s">
        <v>89</v>
      </c>
      <c r="I10" s="37" t="s">
        <v>90</v>
      </c>
      <c r="J10" s="37" t="s">
        <v>91</v>
      </c>
      <c r="K10" s="37" t="s">
        <v>92</v>
      </c>
      <c r="L10" s="37" t="s">
        <v>93</v>
      </c>
      <c r="M10" s="37" t="s">
        <v>94</v>
      </c>
      <c r="N10" s="37" t="s">
        <v>95</v>
      </c>
      <c r="O10" s="40"/>
      <c r="P10" s="4"/>
      <c r="Q10" s="40"/>
    </row>
    <row r="11" spans="2:17">
      <c r="B11" s="31" t="s">
        <v>560</v>
      </c>
      <c r="C11" s="37">
        <v>200</v>
      </c>
      <c r="D11" s="37">
        <v>1.2</v>
      </c>
      <c r="E11" s="37">
        <v>4</v>
      </c>
      <c r="F11" s="37">
        <v>2.7</v>
      </c>
      <c r="G11" s="37">
        <v>260</v>
      </c>
      <c r="H11" s="37">
        <v>0.26</v>
      </c>
      <c r="I11" s="37">
        <v>40</v>
      </c>
      <c r="J11" s="37">
        <v>122</v>
      </c>
      <c r="K11" s="37">
        <v>128</v>
      </c>
      <c r="L11" s="37">
        <v>146</v>
      </c>
      <c r="M11" s="37">
        <v>56</v>
      </c>
      <c r="N11" s="37">
        <v>2</v>
      </c>
      <c r="O11" s="4"/>
      <c r="P11" s="46"/>
      <c r="Q11" s="47"/>
    </row>
    <row r="12" spans="2:17">
      <c r="B12" s="45" t="s">
        <v>189</v>
      </c>
      <c r="C12" s="37">
        <v>100</v>
      </c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4">
        <v>20</v>
      </c>
      <c r="P12" s="46">
        <v>305</v>
      </c>
      <c r="Q12" s="47">
        <f t="shared" ref="Q12:Q29" si="0">P12*O12</f>
        <v>6100</v>
      </c>
    </row>
    <row r="13" spans="2:17">
      <c r="B13" s="45" t="s">
        <v>550</v>
      </c>
      <c r="C13" s="37">
        <v>50</v>
      </c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4">
        <v>10.7</v>
      </c>
      <c r="P13" s="46">
        <v>50.8</v>
      </c>
      <c r="Q13" s="47">
        <f t="shared" si="0"/>
        <v>543.55999999999995</v>
      </c>
    </row>
    <row r="14" spans="2:17">
      <c r="B14" s="45" t="s">
        <v>37</v>
      </c>
      <c r="C14" s="37">
        <v>10</v>
      </c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4">
        <v>2.2999999999999998</v>
      </c>
      <c r="P14" s="46">
        <v>84</v>
      </c>
      <c r="Q14" s="47">
        <f t="shared" si="0"/>
        <v>193.2</v>
      </c>
    </row>
    <row r="15" spans="2:17">
      <c r="B15" s="45" t="s">
        <v>58</v>
      </c>
      <c r="C15" s="37">
        <v>10</v>
      </c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4">
        <v>2.21</v>
      </c>
      <c r="P15" s="46">
        <v>32</v>
      </c>
      <c r="Q15" s="47">
        <f t="shared" si="0"/>
        <v>70.72</v>
      </c>
    </row>
    <row r="16" spans="2:17">
      <c r="B16" s="45" t="s">
        <v>14</v>
      </c>
      <c r="C16" s="37">
        <v>1</v>
      </c>
      <c r="D16" s="37"/>
      <c r="E16" s="37"/>
      <c r="F16" s="37"/>
      <c r="G16" s="37"/>
      <c r="H16" s="37"/>
      <c r="I16" s="37"/>
      <c r="J16" s="37"/>
      <c r="K16" s="37"/>
      <c r="L16" s="37"/>
      <c r="M16" s="37"/>
      <c r="N16" s="37"/>
      <c r="O16" s="4"/>
      <c r="P16" s="46">
        <v>131.12</v>
      </c>
      <c r="Q16" s="47">
        <f t="shared" si="0"/>
        <v>0</v>
      </c>
    </row>
    <row r="17" spans="2:17">
      <c r="B17" s="45" t="s">
        <v>17</v>
      </c>
      <c r="C17" s="37">
        <v>1</v>
      </c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4">
        <v>1</v>
      </c>
      <c r="P17" s="46">
        <v>22.5</v>
      </c>
      <c r="Q17" s="47">
        <f t="shared" si="0"/>
        <v>22.5</v>
      </c>
    </row>
    <row r="18" spans="2:17">
      <c r="B18" s="45" t="s">
        <v>13</v>
      </c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4">
        <v>1</v>
      </c>
      <c r="P18" s="46">
        <v>122.32</v>
      </c>
      <c r="Q18" s="47">
        <f t="shared" si="0"/>
        <v>122.32</v>
      </c>
    </row>
    <row r="19" spans="2:17">
      <c r="B19" s="45" t="s">
        <v>51</v>
      </c>
      <c r="C19" s="37">
        <v>1</v>
      </c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4">
        <v>1</v>
      </c>
      <c r="P19" s="46">
        <v>47</v>
      </c>
      <c r="Q19" s="47">
        <f t="shared" si="0"/>
        <v>47</v>
      </c>
    </row>
    <row r="20" spans="2:17">
      <c r="B20" s="45" t="s">
        <v>12</v>
      </c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4"/>
      <c r="P20" s="46">
        <v>30</v>
      </c>
      <c r="Q20" s="47">
        <f t="shared" si="0"/>
        <v>0</v>
      </c>
    </row>
    <row r="21" spans="2:17">
      <c r="B21" s="31" t="s">
        <v>383</v>
      </c>
      <c r="C21" s="37">
        <v>70</v>
      </c>
      <c r="D21" s="37">
        <v>4.5999999999999996</v>
      </c>
      <c r="E21" s="37">
        <v>5.2</v>
      </c>
      <c r="F21" s="37">
        <v>7.2</v>
      </c>
      <c r="G21" s="37">
        <v>105</v>
      </c>
      <c r="H21" s="37">
        <v>1.5</v>
      </c>
      <c r="I21" s="37">
        <v>13.5</v>
      </c>
      <c r="J21" s="37">
        <v>51</v>
      </c>
      <c r="K21" s="37">
        <v>98</v>
      </c>
      <c r="L21" s="37">
        <v>52</v>
      </c>
      <c r="M21" s="37">
        <v>51</v>
      </c>
      <c r="N21" s="37">
        <v>2.25</v>
      </c>
      <c r="O21" s="4"/>
      <c r="P21" s="46"/>
      <c r="Q21" s="47">
        <f t="shared" si="0"/>
        <v>0</v>
      </c>
    </row>
    <row r="22" spans="2:17">
      <c r="B22" s="45" t="s">
        <v>154</v>
      </c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4">
        <v>8</v>
      </c>
      <c r="P22" s="46">
        <v>115</v>
      </c>
      <c r="Q22" s="47">
        <f t="shared" si="0"/>
        <v>920</v>
      </c>
    </row>
    <row r="23" spans="2:17">
      <c r="B23" s="44" t="s">
        <v>34</v>
      </c>
      <c r="C23" s="31">
        <v>30</v>
      </c>
      <c r="D23" s="37">
        <v>0.6</v>
      </c>
      <c r="E23" s="37"/>
      <c r="F23" s="37">
        <v>15.5</v>
      </c>
      <c r="G23" s="37"/>
      <c r="H23" s="37">
        <v>0.04</v>
      </c>
      <c r="I23" s="37"/>
      <c r="J23" s="37">
        <v>0.24</v>
      </c>
      <c r="K23" s="37">
        <v>0.8</v>
      </c>
      <c r="L23" s="37">
        <v>24</v>
      </c>
      <c r="M23" s="37"/>
      <c r="N23" s="37">
        <v>22</v>
      </c>
      <c r="O23" s="52"/>
      <c r="P23" s="46"/>
      <c r="Q23" s="47">
        <f t="shared" si="0"/>
        <v>0</v>
      </c>
    </row>
    <row r="24" spans="2:17">
      <c r="B24" s="45" t="s">
        <v>34</v>
      </c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4">
        <v>15</v>
      </c>
      <c r="P24" s="61">
        <v>26</v>
      </c>
      <c r="Q24" s="47">
        <f t="shared" si="0"/>
        <v>390</v>
      </c>
    </row>
    <row r="25" spans="2:17">
      <c r="B25" s="45" t="s">
        <v>121</v>
      </c>
      <c r="C25" s="5">
        <v>10</v>
      </c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4">
        <v>2.14</v>
      </c>
      <c r="P25" s="61">
        <v>382</v>
      </c>
      <c r="Q25" s="47">
        <f t="shared" si="0"/>
        <v>817.48</v>
      </c>
    </row>
    <row r="26" spans="2:17">
      <c r="B26" s="44" t="s">
        <v>117</v>
      </c>
      <c r="C26" s="37">
        <v>200</v>
      </c>
      <c r="D26" s="37">
        <v>0.6</v>
      </c>
      <c r="E26" s="37"/>
      <c r="F26" s="37">
        <v>30.1</v>
      </c>
      <c r="G26" s="37">
        <v>130</v>
      </c>
      <c r="H26" s="37">
        <v>0.04</v>
      </c>
      <c r="I26" s="37"/>
      <c r="J26" s="37">
        <v>0.05</v>
      </c>
      <c r="K26" s="37">
        <v>135</v>
      </c>
      <c r="L26" s="37">
        <v>46</v>
      </c>
      <c r="M26" s="37"/>
      <c r="N26" s="37">
        <v>0.5</v>
      </c>
      <c r="O26" s="40"/>
      <c r="P26" s="40"/>
      <c r="Q26" s="47">
        <f t="shared" si="0"/>
        <v>0</v>
      </c>
    </row>
    <row r="27" spans="2:17">
      <c r="B27" s="45" t="s">
        <v>15</v>
      </c>
      <c r="C27" s="5">
        <v>4</v>
      </c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40">
        <v>4.7</v>
      </c>
      <c r="P27" s="40">
        <v>70</v>
      </c>
      <c r="Q27" s="47">
        <f t="shared" si="0"/>
        <v>329</v>
      </c>
    </row>
    <row r="28" spans="2:17">
      <c r="B28" s="45" t="s">
        <v>49</v>
      </c>
      <c r="C28" s="5">
        <v>20</v>
      </c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40">
        <v>1</v>
      </c>
      <c r="P28" s="40">
        <v>242</v>
      </c>
      <c r="Q28" s="47">
        <f t="shared" si="0"/>
        <v>242</v>
      </c>
    </row>
    <row r="29" spans="2:17">
      <c r="B29" s="45" t="s">
        <v>97</v>
      </c>
      <c r="C29" s="5">
        <v>60</v>
      </c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40">
        <v>51.8</v>
      </c>
      <c r="P29" s="40">
        <v>168</v>
      </c>
      <c r="Q29" s="47">
        <f t="shared" si="0"/>
        <v>8702.4</v>
      </c>
    </row>
    <row r="30" spans="2:17">
      <c r="B30" s="93"/>
      <c r="D30" t="s">
        <v>374</v>
      </c>
      <c r="J30" t="s">
        <v>99</v>
      </c>
      <c r="Q30" s="67">
        <f>SUM(Q12:Q29)</f>
        <v>18500.18</v>
      </c>
    </row>
    <row r="31" spans="2:17">
      <c r="B31" s="93"/>
      <c r="D31" s="48" t="s">
        <v>100</v>
      </c>
      <c r="E31" s="48"/>
      <c r="F31" s="51"/>
      <c r="G31" s="48"/>
      <c r="H31" s="48"/>
      <c r="I31" s="48"/>
      <c r="J31" s="48" t="s">
        <v>99</v>
      </c>
      <c r="K31" s="48"/>
      <c r="N31" t="s">
        <v>99</v>
      </c>
      <c r="Q31" s="13">
        <f>Q30/P8</f>
        <v>86.449439252336447</v>
      </c>
    </row>
    <row r="32" spans="2:17" ht="18.75">
      <c r="D32" s="15"/>
      <c r="G32" s="16" t="s">
        <v>67</v>
      </c>
      <c r="H32" s="16"/>
      <c r="I32" s="17"/>
      <c r="J32" s="17"/>
      <c r="L32" s="17"/>
      <c r="Q32" s="19"/>
    </row>
    <row r="33" spans="2:17" ht="23.25">
      <c r="D33" s="15"/>
      <c r="E33" s="15"/>
      <c r="F33" s="133" t="s">
        <v>376</v>
      </c>
      <c r="G33" s="16"/>
      <c r="H33" s="16"/>
      <c r="I33" s="16" t="s">
        <v>377</v>
      </c>
      <c r="J33" s="16"/>
      <c r="K33" s="17"/>
      <c r="L33" s="21"/>
    </row>
    <row r="34" spans="2:17" ht="18.75">
      <c r="E34" s="23" t="s">
        <v>70</v>
      </c>
      <c r="F34" s="23"/>
      <c r="G34" s="23"/>
    </row>
    <row r="35" spans="2:17">
      <c r="B35" s="53" t="s">
        <v>558</v>
      </c>
      <c r="M35" s="21"/>
    </row>
    <row r="36" spans="2:17">
      <c r="B36" s="24" t="s">
        <v>149</v>
      </c>
      <c r="C36" t="s">
        <v>559</v>
      </c>
      <c r="D36" s="25"/>
      <c r="E36" s="28"/>
      <c r="F36" s="28" t="s">
        <v>6</v>
      </c>
      <c r="G36" s="27"/>
      <c r="H36" s="21"/>
      <c r="I36" s="21"/>
      <c r="J36" s="21"/>
      <c r="K36" s="21"/>
      <c r="L36" s="21"/>
      <c r="M36" s="21"/>
      <c r="N36" s="21"/>
      <c r="O36" s="21"/>
      <c r="P36" s="21"/>
      <c r="Q36" s="19"/>
    </row>
    <row r="37" spans="2:17">
      <c r="B37" s="29" t="s">
        <v>76</v>
      </c>
      <c r="C37" s="20"/>
      <c r="D37" s="20"/>
      <c r="E37" s="27"/>
      <c r="F37" s="27"/>
      <c r="G37" s="27"/>
      <c r="H37" s="21"/>
      <c r="I37" s="21"/>
      <c r="J37" s="21"/>
      <c r="K37" s="21"/>
      <c r="L37" s="21"/>
      <c r="M37" s="21"/>
      <c r="N37" s="21"/>
      <c r="O37" s="21"/>
      <c r="P37" s="21"/>
      <c r="Q37" s="19"/>
    </row>
    <row r="38" spans="2:17">
      <c r="B38" s="30"/>
      <c r="C38" s="29"/>
      <c r="D38" s="29"/>
      <c r="E38" s="21"/>
      <c r="F38" s="27"/>
      <c r="G38" s="27"/>
      <c r="H38" s="21"/>
      <c r="I38" s="21"/>
      <c r="J38" s="21"/>
      <c r="K38" s="21"/>
      <c r="L38" s="21"/>
      <c r="M38" s="145"/>
      <c r="N38" s="21"/>
      <c r="O38" s="21"/>
      <c r="P38">
        <v>154</v>
      </c>
      <c r="Q38" s="19"/>
    </row>
    <row r="39" spans="2:17">
      <c r="B39" s="31" t="s">
        <v>77</v>
      </c>
      <c r="C39" s="33" t="s">
        <v>78</v>
      </c>
      <c r="D39" s="34"/>
      <c r="E39" s="34" t="s">
        <v>79</v>
      </c>
      <c r="F39" s="34"/>
      <c r="G39" s="34" t="s">
        <v>80</v>
      </c>
      <c r="H39" s="34" t="s">
        <v>81</v>
      </c>
      <c r="I39" s="34"/>
      <c r="J39" s="34"/>
      <c r="K39" s="34"/>
      <c r="L39" s="34" t="s">
        <v>82</v>
      </c>
      <c r="N39" s="34"/>
      <c r="O39" s="35" t="s">
        <v>83</v>
      </c>
      <c r="P39" s="36" t="s">
        <v>3</v>
      </c>
      <c r="Q39" s="36" t="s">
        <v>9</v>
      </c>
    </row>
    <row r="40" spans="2:17">
      <c r="B40" s="5"/>
      <c r="C40" s="39" t="s">
        <v>85</v>
      </c>
      <c r="D40" s="37" t="s">
        <v>86</v>
      </c>
      <c r="E40" s="37" t="s">
        <v>87</v>
      </c>
      <c r="F40" s="37" t="s">
        <v>88</v>
      </c>
      <c r="G40" s="37"/>
      <c r="H40" s="37" t="s">
        <v>89</v>
      </c>
      <c r="I40" s="37" t="s">
        <v>90</v>
      </c>
      <c r="J40" s="37" t="s">
        <v>91</v>
      </c>
      <c r="K40" s="37" t="s">
        <v>92</v>
      </c>
      <c r="L40" s="37" t="s">
        <v>93</v>
      </c>
      <c r="M40" s="37" t="s">
        <v>94</v>
      </c>
      <c r="N40" s="37" t="s">
        <v>95</v>
      </c>
      <c r="O40" s="40"/>
      <c r="P40" s="4"/>
      <c r="Q40" s="40"/>
    </row>
    <row r="41" spans="2:17">
      <c r="B41" s="31" t="s">
        <v>560</v>
      </c>
      <c r="C41" s="37">
        <v>200</v>
      </c>
      <c r="D41" s="37">
        <v>1.2</v>
      </c>
      <c r="E41" s="37">
        <v>4</v>
      </c>
      <c r="F41" s="37">
        <v>2.7</v>
      </c>
      <c r="G41" s="37">
        <v>260</v>
      </c>
      <c r="H41" s="37">
        <v>0.26</v>
      </c>
      <c r="I41" s="37">
        <v>40</v>
      </c>
      <c r="J41" s="37">
        <v>122</v>
      </c>
      <c r="K41" s="37">
        <v>128</v>
      </c>
      <c r="L41" s="37">
        <v>146</v>
      </c>
      <c r="M41" s="37">
        <v>56</v>
      </c>
      <c r="N41" s="37">
        <v>2</v>
      </c>
      <c r="O41" s="4"/>
      <c r="P41" s="46"/>
      <c r="Q41" s="47"/>
    </row>
    <row r="42" spans="2:17">
      <c r="B42" s="45" t="s">
        <v>189</v>
      </c>
      <c r="C42" s="37">
        <v>100</v>
      </c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4">
        <v>10.5</v>
      </c>
      <c r="P42" s="46">
        <v>305</v>
      </c>
      <c r="Q42" s="47">
        <f t="shared" ref="Q42:Q60" si="1">P42*O42</f>
        <v>3202.5</v>
      </c>
    </row>
    <row r="43" spans="2:17">
      <c r="B43" s="45" t="s">
        <v>550</v>
      </c>
      <c r="C43" s="37">
        <v>50</v>
      </c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4">
        <v>7.7</v>
      </c>
      <c r="P43" s="46">
        <v>50.8</v>
      </c>
      <c r="Q43" s="47">
        <f t="shared" si="1"/>
        <v>391.15999999999997</v>
      </c>
    </row>
    <row r="44" spans="2:17">
      <c r="B44" s="45" t="s">
        <v>37</v>
      </c>
      <c r="C44" s="37">
        <v>10</v>
      </c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4">
        <v>1.5</v>
      </c>
      <c r="P44" s="46">
        <v>84</v>
      </c>
      <c r="Q44" s="47">
        <f t="shared" si="1"/>
        <v>126</v>
      </c>
    </row>
    <row r="45" spans="2:17">
      <c r="B45" s="45" t="s">
        <v>58</v>
      </c>
      <c r="C45" s="37">
        <v>10</v>
      </c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4">
        <v>1.5</v>
      </c>
      <c r="P45" s="46">
        <v>32</v>
      </c>
      <c r="Q45" s="47">
        <f t="shared" si="1"/>
        <v>48</v>
      </c>
    </row>
    <row r="46" spans="2:17">
      <c r="B46" s="45" t="s">
        <v>14</v>
      </c>
      <c r="C46" s="37">
        <v>1</v>
      </c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4">
        <v>1</v>
      </c>
      <c r="P46" s="46">
        <v>185.97</v>
      </c>
      <c r="Q46" s="47">
        <f t="shared" si="1"/>
        <v>185.97</v>
      </c>
    </row>
    <row r="47" spans="2:17">
      <c r="B47" s="45" t="s">
        <v>17</v>
      </c>
      <c r="C47" s="37">
        <v>1</v>
      </c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4">
        <v>1</v>
      </c>
      <c r="P47" s="46">
        <v>22.5</v>
      </c>
      <c r="Q47" s="47">
        <f t="shared" si="1"/>
        <v>22.5</v>
      </c>
    </row>
    <row r="48" spans="2:17">
      <c r="B48" s="45" t="s">
        <v>13</v>
      </c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4">
        <v>2</v>
      </c>
      <c r="P48" s="46">
        <v>122.32</v>
      </c>
      <c r="Q48" s="47">
        <f t="shared" si="1"/>
        <v>244.64</v>
      </c>
    </row>
    <row r="49" spans="2:17">
      <c r="B49" s="45" t="s">
        <v>51</v>
      </c>
      <c r="C49" s="37">
        <v>1</v>
      </c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4"/>
      <c r="P49" s="46">
        <v>47</v>
      </c>
      <c r="Q49" s="47">
        <f t="shared" si="1"/>
        <v>0</v>
      </c>
    </row>
    <row r="50" spans="2:17">
      <c r="B50" s="45" t="s">
        <v>12</v>
      </c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4">
        <v>1.5</v>
      </c>
      <c r="P50" s="46">
        <v>40.51</v>
      </c>
      <c r="Q50" s="47">
        <f t="shared" si="1"/>
        <v>60.765000000000001</v>
      </c>
    </row>
    <row r="51" spans="2:17">
      <c r="B51" s="31" t="s">
        <v>383</v>
      </c>
      <c r="C51" s="37">
        <v>70</v>
      </c>
      <c r="D51" s="37">
        <v>4.5999999999999996</v>
      </c>
      <c r="E51" s="37">
        <v>5.2</v>
      </c>
      <c r="F51" s="37">
        <v>7.2</v>
      </c>
      <c r="G51" s="37">
        <v>105</v>
      </c>
      <c r="H51" s="37">
        <v>1.5</v>
      </c>
      <c r="I51" s="37">
        <v>13.5</v>
      </c>
      <c r="J51" s="37">
        <v>51</v>
      </c>
      <c r="K51" s="37">
        <v>98</v>
      </c>
      <c r="L51" s="37">
        <v>52</v>
      </c>
      <c r="M51" s="37">
        <v>51</v>
      </c>
      <c r="N51" s="37">
        <v>2.25</v>
      </c>
      <c r="O51" s="4"/>
      <c r="P51" s="46"/>
      <c r="Q51" s="47">
        <f t="shared" si="1"/>
        <v>0</v>
      </c>
    </row>
    <row r="52" spans="2:17">
      <c r="B52" s="45" t="s">
        <v>154</v>
      </c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4">
        <v>6</v>
      </c>
      <c r="P52" s="46">
        <v>115</v>
      </c>
      <c r="Q52" s="47">
        <f t="shared" si="1"/>
        <v>690</v>
      </c>
    </row>
    <row r="53" spans="2:17">
      <c r="B53" s="44" t="s">
        <v>34</v>
      </c>
      <c r="C53" s="31">
        <v>30</v>
      </c>
      <c r="D53" s="37">
        <v>0.6</v>
      </c>
      <c r="E53" s="37"/>
      <c r="F53" s="37">
        <v>15.5</v>
      </c>
      <c r="G53" s="37"/>
      <c r="H53" s="37">
        <v>0.04</v>
      </c>
      <c r="I53" s="37"/>
      <c r="J53" s="37">
        <v>0.24</v>
      </c>
      <c r="K53" s="37">
        <v>0.8</v>
      </c>
      <c r="L53" s="37">
        <v>24</v>
      </c>
      <c r="M53" s="37"/>
      <c r="N53" s="37">
        <v>22</v>
      </c>
      <c r="O53" s="52"/>
      <c r="P53" s="46"/>
      <c r="Q53" s="47">
        <f t="shared" si="1"/>
        <v>0</v>
      </c>
    </row>
    <row r="54" spans="2:17">
      <c r="B54" s="45" t="s">
        <v>34</v>
      </c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4">
        <v>12</v>
      </c>
      <c r="P54" s="61">
        <v>26</v>
      </c>
      <c r="Q54" s="47">
        <f t="shared" si="1"/>
        <v>312</v>
      </c>
    </row>
    <row r="55" spans="2:17">
      <c r="B55" s="45" t="s">
        <v>121</v>
      </c>
      <c r="C55" s="5">
        <v>10</v>
      </c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4">
        <v>1.54</v>
      </c>
      <c r="P55" s="61">
        <v>382</v>
      </c>
      <c r="Q55" s="47">
        <f t="shared" si="1"/>
        <v>588.28</v>
      </c>
    </row>
    <row r="56" spans="2:17">
      <c r="B56" s="44" t="s">
        <v>117</v>
      </c>
      <c r="C56" s="37">
        <v>200</v>
      </c>
      <c r="D56" s="37">
        <v>0.6</v>
      </c>
      <c r="E56" s="37"/>
      <c r="F56" s="37">
        <v>30.1</v>
      </c>
      <c r="G56" s="37">
        <v>130</v>
      </c>
      <c r="H56" s="37">
        <v>0.04</v>
      </c>
      <c r="I56" s="37"/>
      <c r="J56" s="37">
        <v>0.05</v>
      </c>
      <c r="K56" s="37">
        <v>135</v>
      </c>
      <c r="L56" s="37">
        <v>46</v>
      </c>
      <c r="M56" s="37"/>
      <c r="N56" s="37">
        <v>0.5</v>
      </c>
      <c r="O56" s="40"/>
      <c r="P56" s="40"/>
      <c r="Q56" s="47">
        <f t="shared" si="1"/>
        <v>0</v>
      </c>
    </row>
    <row r="57" spans="2:17">
      <c r="B57" s="45" t="s">
        <v>15</v>
      </c>
      <c r="C57" s="5">
        <v>4</v>
      </c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40">
        <v>3</v>
      </c>
      <c r="P57" s="40">
        <v>70</v>
      </c>
      <c r="Q57" s="47">
        <f t="shared" si="1"/>
        <v>210</v>
      </c>
    </row>
    <row r="58" spans="2:17">
      <c r="B58" s="45" t="s">
        <v>49</v>
      </c>
      <c r="C58" s="5">
        <v>20</v>
      </c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40"/>
      <c r="P58" s="40">
        <v>242</v>
      </c>
      <c r="Q58" s="47">
        <f t="shared" si="1"/>
        <v>0</v>
      </c>
    </row>
    <row r="59" spans="2:17">
      <c r="B59" s="45" t="s">
        <v>40</v>
      </c>
      <c r="C59" s="5">
        <v>15</v>
      </c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40">
        <v>1.48</v>
      </c>
      <c r="P59" s="40">
        <v>247.68</v>
      </c>
      <c r="Q59" s="47">
        <f t="shared" si="1"/>
        <v>366.56639999999999</v>
      </c>
    </row>
    <row r="60" spans="2:17">
      <c r="B60" s="45" t="s">
        <v>551</v>
      </c>
      <c r="C60" s="5">
        <v>15</v>
      </c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40">
        <v>5</v>
      </c>
      <c r="P60" s="40">
        <v>96</v>
      </c>
      <c r="Q60" s="47">
        <f t="shared" si="1"/>
        <v>480</v>
      </c>
    </row>
    <row r="61" spans="2:17">
      <c r="B61" s="93"/>
      <c r="D61" t="s">
        <v>374</v>
      </c>
      <c r="J61" t="s">
        <v>99</v>
      </c>
      <c r="Q61" s="67">
        <f>SUM(Q42:Q60)</f>
        <v>6928.3813999999993</v>
      </c>
    </row>
    <row r="62" spans="2:17">
      <c r="B62" s="93"/>
      <c r="D62" s="48" t="s">
        <v>100</v>
      </c>
      <c r="E62" s="48"/>
      <c r="F62" s="51"/>
      <c r="G62" s="48"/>
      <c r="H62" s="48"/>
      <c r="I62" s="48"/>
      <c r="J62" s="48" t="s">
        <v>99</v>
      </c>
      <c r="K62" s="48"/>
      <c r="N62" t="s">
        <v>99</v>
      </c>
      <c r="Q62" s="13">
        <f>Q61/P38</f>
        <v>44.989489610389604</v>
      </c>
    </row>
    <row r="63" spans="2:17" ht="18.75">
      <c r="D63" s="15"/>
      <c r="G63" s="16" t="s">
        <v>67</v>
      </c>
      <c r="H63" s="16"/>
      <c r="I63" s="17"/>
      <c r="J63" s="17"/>
      <c r="L63" s="17"/>
      <c r="Q63" s="19"/>
    </row>
    <row r="64" spans="2:17" ht="23.25">
      <c r="D64" s="15"/>
      <c r="E64" s="15"/>
      <c r="F64" s="133" t="s">
        <v>376</v>
      </c>
      <c r="G64" s="16"/>
      <c r="H64" s="16"/>
      <c r="I64" s="16" t="s">
        <v>377</v>
      </c>
      <c r="J64" s="16"/>
      <c r="K64" s="17"/>
      <c r="L64" s="21"/>
    </row>
    <row r="65" spans="2:17" ht="18.75">
      <c r="E65" s="23" t="s">
        <v>70</v>
      </c>
      <c r="F65" s="23"/>
      <c r="G65" s="23"/>
    </row>
    <row r="66" spans="2:17">
      <c r="B66" s="53" t="s">
        <v>558</v>
      </c>
      <c r="M66" s="21"/>
    </row>
    <row r="67" spans="2:17">
      <c r="B67" s="24" t="s">
        <v>149</v>
      </c>
      <c r="C67" t="s">
        <v>559</v>
      </c>
      <c r="D67" s="25"/>
      <c r="E67" s="28"/>
      <c r="F67" s="28" t="s">
        <v>7</v>
      </c>
      <c r="G67" s="27"/>
      <c r="H67" s="21"/>
      <c r="I67" s="21"/>
      <c r="J67" s="21"/>
      <c r="K67" s="21"/>
      <c r="L67" s="21"/>
      <c r="M67" s="21"/>
      <c r="N67" s="21"/>
      <c r="O67" s="21"/>
      <c r="P67" s="21"/>
      <c r="Q67" s="19"/>
    </row>
    <row r="68" spans="2:17">
      <c r="B68" s="29" t="s">
        <v>76</v>
      </c>
      <c r="C68" s="20"/>
      <c r="D68" s="20"/>
      <c r="E68" s="27"/>
      <c r="F68" s="27"/>
      <c r="G68" s="27"/>
      <c r="H68" s="21"/>
      <c r="I68" s="21"/>
      <c r="J68" s="21"/>
      <c r="K68" s="21"/>
      <c r="L68" s="21"/>
      <c r="M68" s="21"/>
      <c r="N68" s="21"/>
      <c r="O68" s="21"/>
      <c r="P68" s="21"/>
      <c r="Q68" s="19"/>
    </row>
    <row r="69" spans="2:17">
      <c r="B69" s="30"/>
      <c r="C69" s="29"/>
      <c r="D69" s="29"/>
      <c r="E69" s="21"/>
      <c r="F69" s="27"/>
      <c r="G69" s="27"/>
      <c r="H69" s="21"/>
      <c r="I69" s="21"/>
      <c r="J69" s="21"/>
      <c r="K69" s="21"/>
      <c r="L69" s="21"/>
      <c r="M69" s="145"/>
      <c r="N69" s="21"/>
      <c r="O69" s="21"/>
      <c r="Q69" s="19"/>
    </row>
    <row r="70" spans="2:17">
      <c r="B70" s="31" t="s">
        <v>77</v>
      </c>
      <c r="C70" s="33" t="s">
        <v>78</v>
      </c>
      <c r="D70" s="34"/>
      <c r="E70" s="34" t="s">
        <v>79</v>
      </c>
      <c r="F70" s="34"/>
      <c r="G70" s="34" t="s">
        <v>80</v>
      </c>
      <c r="H70" s="34" t="s">
        <v>81</v>
      </c>
      <c r="I70" s="34"/>
      <c r="J70" s="34"/>
      <c r="K70" s="34"/>
      <c r="L70" s="34" t="s">
        <v>82</v>
      </c>
      <c r="N70" s="34"/>
      <c r="O70" s="35" t="s">
        <v>83</v>
      </c>
      <c r="P70" s="36" t="s">
        <v>3</v>
      </c>
      <c r="Q70" s="36" t="s">
        <v>9</v>
      </c>
    </row>
    <row r="71" spans="2:17">
      <c r="B71" s="5"/>
      <c r="C71" s="39" t="s">
        <v>85</v>
      </c>
      <c r="D71" s="37" t="s">
        <v>86</v>
      </c>
      <c r="E71" s="37" t="s">
        <v>87</v>
      </c>
      <c r="F71" s="37" t="s">
        <v>88</v>
      </c>
      <c r="G71" s="37"/>
      <c r="H71" s="37" t="s">
        <v>89</v>
      </c>
      <c r="I71" s="37" t="s">
        <v>90</v>
      </c>
      <c r="J71" s="37" t="s">
        <v>91</v>
      </c>
      <c r="K71" s="37" t="s">
        <v>92</v>
      </c>
      <c r="L71" s="37" t="s">
        <v>93</v>
      </c>
      <c r="M71" s="37" t="s">
        <v>94</v>
      </c>
      <c r="N71" s="37" t="s">
        <v>95</v>
      </c>
      <c r="O71" s="40"/>
      <c r="P71" s="4"/>
      <c r="Q71" s="40"/>
    </row>
    <row r="72" spans="2:17">
      <c r="B72" s="31" t="s">
        <v>560</v>
      </c>
      <c r="C72" s="37">
        <v>200</v>
      </c>
      <c r="D72" s="37">
        <v>1.2</v>
      </c>
      <c r="E72" s="37">
        <v>4</v>
      </c>
      <c r="F72" s="37">
        <v>2.7</v>
      </c>
      <c r="G72" s="37">
        <v>260</v>
      </c>
      <c r="H72" s="37">
        <v>0.26</v>
      </c>
      <c r="I72" s="37">
        <v>40</v>
      </c>
      <c r="J72" s="37">
        <v>122</v>
      </c>
      <c r="K72" s="37">
        <v>128</v>
      </c>
      <c r="L72" s="37">
        <v>146</v>
      </c>
      <c r="M72" s="37">
        <v>56</v>
      </c>
      <c r="N72" s="37">
        <v>2</v>
      </c>
      <c r="O72" s="4"/>
      <c r="P72" s="46"/>
      <c r="Q72" s="47"/>
    </row>
    <row r="73" spans="2:17">
      <c r="B73" s="45" t="s">
        <v>189</v>
      </c>
      <c r="C73" s="37">
        <v>100</v>
      </c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4">
        <v>2.8</v>
      </c>
      <c r="P73" s="46">
        <v>305</v>
      </c>
      <c r="Q73" s="47">
        <f t="shared" ref="Q73:Q81" si="2">P73*O73</f>
        <v>854</v>
      </c>
    </row>
    <row r="74" spans="2:17">
      <c r="B74" s="45" t="s">
        <v>550</v>
      </c>
      <c r="C74" s="37">
        <v>50</v>
      </c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4">
        <v>1.6</v>
      </c>
      <c r="P74" s="46">
        <v>50.8</v>
      </c>
      <c r="Q74" s="47">
        <f t="shared" si="2"/>
        <v>81.28</v>
      </c>
    </row>
    <row r="75" spans="2:17">
      <c r="B75" s="45" t="s">
        <v>37</v>
      </c>
      <c r="C75" s="37">
        <v>10</v>
      </c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4">
        <v>0.1</v>
      </c>
      <c r="P75" s="46">
        <v>84</v>
      </c>
      <c r="Q75" s="47">
        <f t="shared" si="2"/>
        <v>8.4</v>
      </c>
    </row>
    <row r="76" spans="2:17">
      <c r="B76" s="45" t="s">
        <v>58</v>
      </c>
      <c r="C76" s="37">
        <v>10</v>
      </c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4">
        <v>0.1</v>
      </c>
      <c r="P76" s="46">
        <v>32</v>
      </c>
      <c r="Q76" s="47">
        <f t="shared" si="2"/>
        <v>3.2</v>
      </c>
    </row>
    <row r="77" spans="2:17">
      <c r="B77" s="44" t="s">
        <v>34</v>
      </c>
      <c r="C77" s="31">
        <v>30</v>
      </c>
      <c r="D77" s="37">
        <v>0.6</v>
      </c>
      <c r="E77" s="37"/>
      <c r="F77" s="37">
        <v>15.5</v>
      </c>
      <c r="G77" s="37"/>
      <c r="H77" s="37">
        <v>0.04</v>
      </c>
      <c r="I77" s="37"/>
      <c r="J77" s="37">
        <v>0.24</v>
      </c>
      <c r="K77" s="37">
        <v>0.8</v>
      </c>
      <c r="L77" s="37">
        <v>24</v>
      </c>
      <c r="M77" s="37"/>
      <c r="N77" s="37">
        <v>22</v>
      </c>
      <c r="O77" s="52"/>
      <c r="P77" s="46"/>
      <c r="Q77" s="47">
        <f t="shared" si="2"/>
        <v>0</v>
      </c>
    </row>
    <row r="78" spans="2:17">
      <c r="B78" s="45" t="s">
        <v>34</v>
      </c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4">
        <v>3</v>
      </c>
      <c r="P78" s="61">
        <v>26</v>
      </c>
      <c r="Q78" s="47">
        <f t="shared" si="2"/>
        <v>78</v>
      </c>
    </row>
    <row r="79" spans="2:17">
      <c r="B79" s="44" t="s">
        <v>108</v>
      </c>
      <c r="C79" s="37">
        <v>200</v>
      </c>
      <c r="D79" s="37">
        <v>0.6</v>
      </c>
      <c r="E79" s="37"/>
      <c r="F79" s="37">
        <v>30.1</v>
      </c>
      <c r="G79" s="37">
        <v>130</v>
      </c>
      <c r="H79" s="37">
        <v>0.04</v>
      </c>
      <c r="I79" s="37"/>
      <c r="J79" s="37">
        <v>0.05</v>
      </c>
      <c r="K79" s="37">
        <v>135</v>
      </c>
      <c r="L79" s="37">
        <v>46</v>
      </c>
      <c r="M79" s="37"/>
      <c r="N79" s="37">
        <v>0.5</v>
      </c>
      <c r="O79" s="40"/>
      <c r="P79" s="40"/>
      <c r="Q79" s="47">
        <f t="shared" si="2"/>
        <v>0</v>
      </c>
    </row>
    <row r="80" spans="2:17">
      <c r="B80" s="45" t="s">
        <v>31</v>
      </c>
      <c r="C80" s="5">
        <v>4</v>
      </c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40">
        <v>2</v>
      </c>
      <c r="P80" s="40">
        <v>89</v>
      </c>
      <c r="Q80" s="47">
        <f t="shared" si="2"/>
        <v>178</v>
      </c>
    </row>
    <row r="81" spans="2:17">
      <c r="B81" s="45" t="s">
        <v>49</v>
      </c>
      <c r="C81" s="5">
        <v>4</v>
      </c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40"/>
      <c r="P81" s="40">
        <v>242</v>
      </c>
      <c r="Q81" s="47">
        <f t="shared" si="2"/>
        <v>0</v>
      </c>
    </row>
    <row r="82" spans="2:17">
      <c r="B82" s="93"/>
      <c r="D82" t="s">
        <v>374</v>
      </c>
      <c r="J82" t="s">
        <v>99</v>
      </c>
      <c r="Q82" s="67">
        <f>SUM(Q73:Q81)</f>
        <v>1202.8800000000001</v>
      </c>
    </row>
    <row r="83" spans="2:17">
      <c r="B83" s="93"/>
      <c r="D83" s="48" t="s">
        <v>100</v>
      </c>
      <c r="E83" s="48"/>
      <c r="F83" s="51"/>
      <c r="G83" s="48"/>
      <c r="H83" s="48"/>
      <c r="I83" s="48"/>
      <c r="J83" s="48" t="s">
        <v>99</v>
      </c>
      <c r="K83" s="48"/>
      <c r="N83" t="s">
        <v>99</v>
      </c>
      <c r="Q83" s="13"/>
    </row>
    <row r="85" spans="2:17" ht="18.75">
      <c r="D85" s="15"/>
      <c r="G85" s="16" t="s">
        <v>67</v>
      </c>
      <c r="H85" s="16"/>
      <c r="I85" s="17"/>
      <c r="J85" s="17"/>
      <c r="L85" s="17"/>
      <c r="Q85" s="19"/>
    </row>
    <row r="86" spans="2:17" ht="23.25">
      <c r="D86" s="15"/>
      <c r="E86" s="15"/>
      <c r="F86" s="133" t="s">
        <v>376</v>
      </c>
      <c r="G86" s="16"/>
      <c r="H86" s="16"/>
      <c r="I86" s="16" t="s">
        <v>377</v>
      </c>
      <c r="J86" s="16"/>
      <c r="K86" s="17"/>
      <c r="L86" s="21"/>
    </row>
    <row r="87" spans="2:17" ht="18.75">
      <c r="E87" s="23" t="s">
        <v>70</v>
      </c>
      <c r="F87" s="23"/>
      <c r="G87" s="23"/>
    </row>
    <row r="88" spans="2:17">
      <c r="B88" s="53" t="s">
        <v>561</v>
      </c>
      <c r="M88" s="21"/>
    </row>
    <row r="89" spans="2:17">
      <c r="B89" s="24" t="s">
        <v>149</v>
      </c>
      <c r="C89" t="s">
        <v>559</v>
      </c>
      <c r="D89" s="25"/>
      <c r="E89" s="28"/>
      <c r="F89" s="28" t="s">
        <v>5</v>
      </c>
      <c r="G89" s="27"/>
      <c r="H89" s="21"/>
      <c r="I89" s="21"/>
      <c r="J89" s="21"/>
      <c r="K89" s="21"/>
      <c r="L89" s="21"/>
      <c r="M89" s="21"/>
      <c r="N89" s="21"/>
      <c r="O89" s="21"/>
      <c r="P89" s="21"/>
      <c r="Q89" s="19"/>
    </row>
    <row r="90" spans="2:17">
      <c r="B90" s="29" t="s">
        <v>76</v>
      </c>
      <c r="C90" s="20"/>
      <c r="D90" s="20"/>
      <c r="E90" s="27"/>
      <c r="F90" s="27"/>
      <c r="G90" s="27"/>
      <c r="H90" s="21"/>
      <c r="I90" s="21"/>
      <c r="J90" s="21"/>
      <c r="K90" s="21"/>
      <c r="L90" s="21"/>
      <c r="M90" s="21"/>
      <c r="N90" s="21"/>
      <c r="O90" s="21"/>
      <c r="P90" s="21"/>
      <c r="Q90" s="19"/>
    </row>
    <row r="91" spans="2:17">
      <c r="B91" s="30"/>
      <c r="C91" s="29"/>
      <c r="D91" s="29"/>
      <c r="E91" s="21"/>
      <c r="F91" s="27"/>
      <c r="G91" s="27"/>
      <c r="H91" s="21"/>
      <c r="I91" s="21"/>
      <c r="J91" s="21"/>
      <c r="K91" s="21"/>
      <c r="L91" s="21"/>
      <c r="M91" s="145"/>
      <c r="N91" s="21"/>
      <c r="O91" s="21"/>
      <c r="P91">
        <v>217</v>
      </c>
      <c r="Q91" s="19"/>
    </row>
    <row r="92" spans="2:17">
      <c r="B92" s="31" t="s">
        <v>77</v>
      </c>
      <c r="C92" s="33" t="s">
        <v>78</v>
      </c>
      <c r="D92" s="34"/>
      <c r="E92" s="34" t="s">
        <v>79</v>
      </c>
      <c r="F92" s="34"/>
      <c r="G92" s="34" t="s">
        <v>80</v>
      </c>
      <c r="H92" s="34" t="s">
        <v>81</v>
      </c>
      <c r="I92" s="34"/>
      <c r="J92" s="34"/>
      <c r="K92" s="34"/>
      <c r="L92" s="34" t="s">
        <v>82</v>
      </c>
      <c r="N92" s="34"/>
      <c r="O92" s="35" t="s">
        <v>83</v>
      </c>
      <c r="P92" s="36" t="s">
        <v>3</v>
      </c>
      <c r="Q92" s="36" t="s">
        <v>9</v>
      </c>
    </row>
    <row r="93" spans="2:17">
      <c r="B93" s="5"/>
      <c r="C93" s="39" t="s">
        <v>85</v>
      </c>
      <c r="D93" s="37" t="s">
        <v>86</v>
      </c>
      <c r="E93" s="37" t="s">
        <v>87</v>
      </c>
      <c r="F93" s="37" t="s">
        <v>88</v>
      </c>
      <c r="G93" s="37"/>
      <c r="H93" s="37" t="s">
        <v>89</v>
      </c>
      <c r="I93" s="37" t="s">
        <v>90</v>
      </c>
      <c r="J93" s="37" t="s">
        <v>91</v>
      </c>
      <c r="K93" s="37" t="s">
        <v>92</v>
      </c>
      <c r="L93" s="37" t="s">
        <v>93</v>
      </c>
      <c r="M93" s="37" t="s">
        <v>94</v>
      </c>
      <c r="N93" s="37" t="s">
        <v>95</v>
      </c>
      <c r="O93" s="40"/>
      <c r="P93" s="4"/>
      <c r="Q93" s="40"/>
    </row>
    <row r="94" spans="2:17">
      <c r="B94" s="5"/>
      <c r="C94" s="39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40"/>
      <c r="P94" s="4"/>
      <c r="Q94" s="40"/>
    </row>
    <row r="95" spans="2:17">
      <c r="B95" s="31" t="s">
        <v>562</v>
      </c>
      <c r="C95" s="37">
        <v>200</v>
      </c>
      <c r="D95" s="37">
        <v>1.2</v>
      </c>
      <c r="E95" s="37">
        <v>4</v>
      </c>
      <c r="F95" s="37">
        <v>2.7</v>
      </c>
      <c r="G95" s="37">
        <v>260</v>
      </c>
      <c r="H95" s="37">
        <v>0.26</v>
      </c>
      <c r="I95" s="37">
        <v>40</v>
      </c>
      <c r="J95" s="37">
        <v>122</v>
      </c>
      <c r="K95" s="37">
        <v>128</v>
      </c>
      <c r="L95" s="37">
        <v>146</v>
      </c>
      <c r="M95" s="37">
        <v>56</v>
      </c>
      <c r="N95" s="37">
        <v>2</v>
      </c>
      <c r="O95" s="4"/>
      <c r="P95" s="46"/>
      <c r="Q95" s="47"/>
    </row>
    <row r="96" spans="2:17">
      <c r="B96" s="45" t="s">
        <v>65</v>
      </c>
      <c r="C96" s="37">
        <v>100</v>
      </c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4">
        <v>21.8</v>
      </c>
      <c r="P96" s="46">
        <v>340</v>
      </c>
      <c r="Q96" s="47">
        <f t="shared" ref="Q96:Q118" si="3">P96*O96</f>
        <v>7412</v>
      </c>
    </row>
    <row r="97" spans="2:17">
      <c r="B97" s="45" t="s">
        <v>29</v>
      </c>
      <c r="C97" s="37">
        <v>50</v>
      </c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4">
        <v>10.9</v>
      </c>
      <c r="P97" s="46">
        <v>90</v>
      </c>
      <c r="Q97" s="47">
        <f t="shared" si="3"/>
        <v>981</v>
      </c>
    </row>
    <row r="98" spans="2:17">
      <c r="B98" s="45" t="s">
        <v>37</v>
      </c>
      <c r="C98" s="37">
        <v>10</v>
      </c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4">
        <v>2.1</v>
      </c>
      <c r="P98" s="46">
        <v>84</v>
      </c>
      <c r="Q98" s="47">
        <f t="shared" si="3"/>
        <v>176.4</v>
      </c>
    </row>
    <row r="99" spans="2:17">
      <c r="B99" s="45" t="s">
        <v>58</v>
      </c>
      <c r="C99" s="37">
        <v>10</v>
      </c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4">
        <v>2.1</v>
      </c>
      <c r="P99" s="46">
        <v>32</v>
      </c>
      <c r="Q99" s="47">
        <f t="shared" si="3"/>
        <v>67.2</v>
      </c>
    </row>
    <row r="100" spans="2:17">
      <c r="B100" s="45" t="s">
        <v>14</v>
      </c>
      <c r="C100" s="37">
        <v>1</v>
      </c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4">
        <v>1</v>
      </c>
      <c r="P100" s="46">
        <v>185.97</v>
      </c>
      <c r="Q100" s="47">
        <f t="shared" si="3"/>
        <v>185.97</v>
      </c>
    </row>
    <row r="101" spans="2:17">
      <c r="B101" s="45" t="s">
        <v>13</v>
      </c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4">
        <v>1.5</v>
      </c>
      <c r="P101" s="46">
        <v>122.32</v>
      </c>
      <c r="Q101" s="47">
        <f t="shared" si="3"/>
        <v>183.48</v>
      </c>
    </row>
    <row r="102" spans="2:17">
      <c r="B102" s="45" t="s">
        <v>51</v>
      </c>
      <c r="C102" s="37">
        <v>1</v>
      </c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4">
        <v>1</v>
      </c>
      <c r="P102" s="46">
        <v>47</v>
      </c>
      <c r="Q102" s="47">
        <f t="shared" si="3"/>
        <v>47</v>
      </c>
    </row>
    <row r="103" spans="2:17">
      <c r="B103" s="31" t="s">
        <v>131</v>
      </c>
      <c r="C103" s="37">
        <v>70</v>
      </c>
      <c r="D103" s="37">
        <v>4.5999999999999996</v>
      </c>
      <c r="E103" s="37">
        <v>5.2</v>
      </c>
      <c r="F103" s="37">
        <v>7.2</v>
      </c>
      <c r="G103" s="37">
        <v>105</v>
      </c>
      <c r="H103" s="37">
        <v>1.5</v>
      </c>
      <c r="I103" s="37">
        <v>13.5</v>
      </c>
      <c r="J103" s="37">
        <v>51</v>
      </c>
      <c r="K103" s="37">
        <v>98</v>
      </c>
      <c r="L103" s="37">
        <v>52</v>
      </c>
      <c r="M103" s="37">
        <v>51</v>
      </c>
      <c r="N103" s="37">
        <v>2.25</v>
      </c>
      <c r="O103" s="4"/>
      <c r="P103" s="46"/>
      <c r="Q103" s="47">
        <f t="shared" si="3"/>
        <v>0</v>
      </c>
    </row>
    <row r="104" spans="2:17">
      <c r="B104" s="45" t="s">
        <v>56</v>
      </c>
      <c r="C104" s="37">
        <v>18</v>
      </c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4">
        <v>3.63</v>
      </c>
      <c r="P104" s="46">
        <v>91</v>
      </c>
      <c r="Q104" s="47">
        <f t="shared" si="3"/>
        <v>330.33</v>
      </c>
    </row>
    <row r="105" spans="2:17">
      <c r="B105" s="45" t="s">
        <v>58</v>
      </c>
      <c r="C105" s="37">
        <v>17</v>
      </c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4">
        <v>3.1</v>
      </c>
      <c r="P105" s="46">
        <v>32</v>
      </c>
      <c r="Q105" s="47">
        <f t="shared" si="3"/>
        <v>99.2</v>
      </c>
    </row>
    <row r="106" spans="2:17">
      <c r="B106" s="45" t="s">
        <v>37</v>
      </c>
      <c r="C106" s="37">
        <v>19</v>
      </c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4">
        <v>3.1</v>
      </c>
      <c r="P106" s="46">
        <v>84</v>
      </c>
      <c r="Q106" s="47">
        <f t="shared" si="3"/>
        <v>260.40000000000003</v>
      </c>
    </row>
    <row r="107" spans="2:17">
      <c r="B107" s="45" t="s">
        <v>57</v>
      </c>
      <c r="C107" s="37">
        <v>19</v>
      </c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4">
        <v>3.8</v>
      </c>
      <c r="P107" s="46">
        <v>70</v>
      </c>
      <c r="Q107" s="47">
        <f t="shared" si="3"/>
        <v>266</v>
      </c>
    </row>
    <row r="108" spans="2:17">
      <c r="B108" s="45" t="s">
        <v>13</v>
      </c>
      <c r="C108" s="37">
        <v>3</v>
      </c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4">
        <v>0.5</v>
      </c>
      <c r="P108" s="46">
        <v>122.32</v>
      </c>
      <c r="Q108" s="47">
        <f t="shared" si="3"/>
        <v>61.16</v>
      </c>
    </row>
    <row r="109" spans="2:17">
      <c r="B109" s="45" t="s">
        <v>154</v>
      </c>
      <c r="C109" s="37">
        <v>15</v>
      </c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4">
        <v>4</v>
      </c>
      <c r="P109" s="46">
        <v>115</v>
      </c>
      <c r="Q109" s="47">
        <f t="shared" si="3"/>
        <v>460</v>
      </c>
    </row>
    <row r="110" spans="2:17">
      <c r="B110" s="45" t="s">
        <v>291</v>
      </c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4">
        <v>5</v>
      </c>
      <c r="P110" s="46">
        <v>47.77</v>
      </c>
      <c r="Q110" s="47">
        <f t="shared" si="3"/>
        <v>238.85000000000002</v>
      </c>
    </row>
    <row r="111" spans="2:17">
      <c r="B111" s="44" t="s">
        <v>34</v>
      </c>
      <c r="C111" s="31">
        <v>30</v>
      </c>
      <c r="D111" s="37">
        <v>0.6</v>
      </c>
      <c r="E111" s="37"/>
      <c r="F111" s="37">
        <v>15.5</v>
      </c>
      <c r="G111" s="37"/>
      <c r="H111" s="37">
        <v>0.04</v>
      </c>
      <c r="I111" s="37"/>
      <c r="J111" s="37">
        <v>0.24</v>
      </c>
      <c r="K111" s="37">
        <v>0.8</v>
      </c>
      <c r="L111" s="37">
        <v>24</v>
      </c>
      <c r="M111" s="37"/>
      <c r="N111" s="37">
        <v>22</v>
      </c>
      <c r="O111" s="52"/>
      <c r="P111" s="46"/>
      <c r="Q111" s="47">
        <f t="shared" si="3"/>
        <v>0</v>
      </c>
    </row>
    <row r="112" spans="2:17">
      <c r="B112" s="45" t="s">
        <v>34</v>
      </c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4">
        <v>15</v>
      </c>
      <c r="P112" s="61">
        <v>26</v>
      </c>
      <c r="Q112" s="47">
        <f t="shared" si="3"/>
        <v>390</v>
      </c>
    </row>
    <row r="113" spans="2:17">
      <c r="B113" s="45" t="s">
        <v>121</v>
      </c>
      <c r="C113" s="5">
        <v>10</v>
      </c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4">
        <v>2.14</v>
      </c>
      <c r="P113" s="61">
        <v>382</v>
      </c>
      <c r="Q113" s="47">
        <f t="shared" si="3"/>
        <v>817.48</v>
      </c>
    </row>
    <row r="114" spans="2:17">
      <c r="B114" s="44" t="s">
        <v>140</v>
      </c>
      <c r="C114" s="37">
        <v>200</v>
      </c>
      <c r="D114" s="37">
        <v>0.6</v>
      </c>
      <c r="E114" s="37"/>
      <c r="F114" s="37">
        <v>30.1</v>
      </c>
      <c r="G114" s="37">
        <v>130</v>
      </c>
      <c r="H114" s="37">
        <v>0.04</v>
      </c>
      <c r="I114" s="37"/>
      <c r="J114" s="37">
        <v>0.05</v>
      </c>
      <c r="K114" s="37">
        <v>135</v>
      </c>
      <c r="L114" s="37">
        <v>46</v>
      </c>
      <c r="M114" s="37"/>
      <c r="N114" s="37">
        <v>0.5</v>
      </c>
      <c r="O114" s="40"/>
      <c r="P114" s="40"/>
      <c r="Q114" s="47">
        <f t="shared" si="3"/>
        <v>0</v>
      </c>
    </row>
    <row r="115" spans="2:17">
      <c r="B115" s="45" t="s">
        <v>15</v>
      </c>
      <c r="C115" s="5">
        <v>4</v>
      </c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40">
        <v>4.7</v>
      </c>
      <c r="P115" s="40">
        <v>70</v>
      </c>
      <c r="Q115" s="47">
        <f t="shared" si="3"/>
        <v>329</v>
      </c>
    </row>
    <row r="116" spans="2:17">
      <c r="B116" s="45" t="s">
        <v>26</v>
      </c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40">
        <v>3</v>
      </c>
      <c r="P116" s="40">
        <v>180</v>
      </c>
      <c r="Q116" s="47">
        <f t="shared" si="3"/>
        <v>540</v>
      </c>
    </row>
    <row r="117" spans="2:17">
      <c r="B117" s="45" t="s">
        <v>31</v>
      </c>
      <c r="C117" s="5">
        <v>20</v>
      </c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40">
        <v>7</v>
      </c>
      <c r="P117" s="40">
        <v>89</v>
      </c>
      <c r="Q117" s="47">
        <f t="shared" si="3"/>
        <v>623</v>
      </c>
    </row>
    <row r="118" spans="2:17">
      <c r="B118" s="45" t="s">
        <v>64</v>
      </c>
      <c r="C118" s="5">
        <v>60</v>
      </c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40">
        <v>27</v>
      </c>
      <c r="P118" s="40">
        <v>196</v>
      </c>
      <c r="Q118" s="47">
        <f t="shared" si="3"/>
        <v>5292</v>
      </c>
    </row>
    <row r="119" spans="2:17">
      <c r="B119" s="93"/>
      <c r="D119" t="s">
        <v>374</v>
      </c>
      <c r="J119" t="s">
        <v>99</v>
      </c>
      <c r="Q119" s="67">
        <f>SUM(Q96:Q118)</f>
        <v>18760.47</v>
      </c>
    </row>
    <row r="120" spans="2:17">
      <c r="B120" s="93"/>
      <c r="D120" s="48" t="s">
        <v>100</v>
      </c>
      <c r="E120" s="48"/>
      <c r="F120" s="51"/>
      <c r="G120" s="48"/>
      <c r="H120" s="48"/>
      <c r="I120" s="48"/>
      <c r="J120" s="48" t="s">
        <v>99</v>
      </c>
      <c r="K120" s="48"/>
      <c r="N120" t="s">
        <v>99</v>
      </c>
      <c r="Q120" s="13">
        <f>Q119/P91</f>
        <v>86.453778801843328</v>
      </c>
    </row>
    <row r="122" spans="2:17" ht="18.75">
      <c r="D122" s="15"/>
      <c r="G122" s="16" t="s">
        <v>67</v>
      </c>
      <c r="H122" s="16"/>
      <c r="I122" s="17"/>
      <c r="J122" s="17"/>
      <c r="L122" s="17"/>
      <c r="Q122" s="19"/>
    </row>
    <row r="123" spans="2:17" ht="23.25">
      <c r="D123" s="15"/>
      <c r="E123" s="15"/>
      <c r="F123" s="133" t="s">
        <v>376</v>
      </c>
      <c r="G123" s="16"/>
      <c r="H123" s="16"/>
      <c r="I123" s="16" t="s">
        <v>377</v>
      </c>
      <c r="J123" s="16"/>
      <c r="K123" s="17"/>
      <c r="L123" s="21"/>
    </row>
    <row r="124" spans="2:17" ht="18.75">
      <c r="E124" s="23" t="s">
        <v>70</v>
      </c>
      <c r="F124" s="23"/>
      <c r="G124" s="23"/>
    </row>
    <row r="125" spans="2:17">
      <c r="B125" s="53" t="s">
        <v>561</v>
      </c>
      <c r="M125" s="21"/>
    </row>
    <row r="126" spans="2:17">
      <c r="B126" s="24" t="s">
        <v>149</v>
      </c>
      <c r="C126" t="s">
        <v>559</v>
      </c>
      <c r="D126" s="25"/>
      <c r="E126" s="28"/>
      <c r="F126" s="28" t="s">
        <v>6</v>
      </c>
      <c r="G126" s="27"/>
      <c r="H126" s="21"/>
      <c r="I126" s="21"/>
      <c r="J126" s="21"/>
      <c r="K126" s="21"/>
      <c r="L126" s="21"/>
      <c r="M126" s="21"/>
      <c r="N126" s="21"/>
      <c r="O126" s="21"/>
      <c r="P126" s="21"/>
      <c r="Q126" s="19"/>
    </row>
    <row r="127" spans="2:17">
      <c r="B127" s="29" t="s">
        <v>76</v>
      </c>
      <c r="C127" s="20"/>
      <c r="D127" s="20"/>
      <c r="E127" s="27"/>
      <c r="F127" s="27"/>
      <c r="G127" s="27"/>
      <c r="H127" s="21"/>
      <c r="I127" s="21"/>
      <c r="J127" s="21"/>
      <c r="K127" s="21"/>
      <c r="L127" s="21"/>
      <c r="M127" s="21"/>
      <c r="N127" s="21"/>
      <c r="O127" s="21"/>
      <c r="P127" s="21"/>
      <c r="Q127" s="19"/>
    </row>
    <row r="128" spans="2:17">
      <c r="B128" s="30"/>
      <c r="C128" s="29"/>
      <c r="D128" s="29"/>
      <c r="E128" s="21"/>
      <c r="F128" s="27"/>
      <c r="G128" s="27"/>
      <c r="H128" s="21"/>
      <c r="I128" s="21"/>
      <c r="J128" s="21"/>
      <c r="K128" s="21"/>
      <c r="L128" s="21"/>
      <c r="M128" s="145"/>
      <c r="N128" s="21"/>
      <c r="O128" s="21"/>
      <c r="P128">
        <v>154</v>
      </c>
      <c r="Q128" s="19"/>
    </row>
    <row r="129" spans="2:17">
      <c r="B129" s="31" t="s">
        <v>77</v>
      </c>
      <c r="C129" s="33" t="s">
        <v>78</v>
      </c>
      <c r="D129" s="34"/>
      <c r="E129" s="34" t="s">
        <v>79</v>
      </c>
      <c r="F129" s="34"/>
      <c r="G129" s="34" t="s">
        <v>80</v>
      </c>
      <c r="H129" s="34" t="s">
        <v>81</v>
      </c>
      <c r="I129" s="34"/>
      <c r="J129" s="34"/>
      <c r="K129" s="34"/>
      <c r="L129" s="34" t="s">
        <v>82</v>
      </c>
      <c r="N129" s="34"/>
      <c r="O129" s="35" t="s">
        <v>83</v>
      </c>
      <c r="P129" s="36" t="s">
        <v>3</v>
      </c>
      <c r="Q129" s="36" t="s">
        <v>9</v>
      </c>
    </row>
    <row r="130" spans="2:17">
      <c r="B130" s="5"/>
      <c r="C130" s="39" t="s">
        <v>85</v>
      </c>
      <c r="D130" s="37" t="s">
        <v>86</v>
      </c>
      <c r="E130" s="37" t="s">
        <v>87</v>
      </c>
      <c r="F130" s="37" t="s">
        <v>88</v>
      </c>
      <c r="G130" s="37"/>
      <c r="H130" s="37" t="s">
        <v>89</v>
      </c>
      <c r="I130" s="37" t="s">
        <v>90</v>
      </c>
      <c r="J130" s="37" t="s">
        <v>91</v>
      </c>
      <c r="K130" s="37" t="s">
        <v>92</v>
      </c>
      <c r="L130" s="37" t="s">
        <v>93</v>
      </c>
      <c r="M130" s="37" t="s">
        <v>94</v>
      </c>
      <c r="N130" s="37" t="s">
        <v>95</v>
      </c>
      <c r="O130" s="40"/>
      <c r="P130" s="4"/>
      <c r="Q130" s="40"/>
    </row>
    <row r="131" spans="2:17">
      <c r="B131" s="5"/>
      <c r="C131" s="39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40"/>
      <c r="P131" s="4"/>
      <c r="Q131" s="40"/>
    </row>
    <row r="132" spans="2:17">
      <c r="B132" s="31" t="s">
        <v>562</v>
      </c>
      <c r="C132" s="37">
        <v>200</v>
      </c>
      <c r="D132" s="37">
        <v>1.2</v>
      </c>
      <c r="E132" s="37">
        <v>4</v>
      </c>
      <c r="F132" s="37">
        <v>2.7</v>
      </c>
      <c r="G132" s="37">
        <v>260</v>
      </c>
      <c r="H132" s="37">
        <v>0.26</v>
      </c>
      <c r="I132" s="37">
        <v>40</v>
      </c>
      <c r="J132" s="37">
        <v>122</v>
      </c>
      <c r="K132" s="37">
        <v>128</v>
      </c>
      <c r="L132" s="37">
        <v>146</v>
      </c>
      <c r="M132" s="37">
        <v>56</v>
      </c>
      <c r="N132" s="37">
        <v>2</v>
      </c>
      <c r="O132" s="4"/>
      <c r="P132" s="46"/>
      <c r="Q132" s="47"/>
    </row>
    <row r="133" spans="2:17">
      <c r="B133" s="45" t="s">
        <v>65</v>
      </c>
      <c r="C133" s="37">
        <v>100</v>
      </c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4">
        <v>15.4</v>
      </c>
      <c r="P133" s="46">
        <v>340</v>
      </c>
      <c r="Q133" s="47">
        <f t="shared" ref="Q133:Q143" si="4">P133*O133</f>
        <v>5236</v>
      </c>
    </row>
    <row r="134" spans="2:17">
      <c r="B134" s="45" t="s">
        <v>29</v>
      </c>
      <c r="C134" s="37">
        <v>50</v>
      </c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4">
        <v>7.7</v>
      </c>
      <c r="P134" s="46">
        <v>90</v>
      </c>
      <c r="Q134" s="47">
        <f t="shared" si="4"/>
        <v>693</v>
      </c>
    </row>
    <row r="135" spans="2:17">
      <c r="B135" s="45" t="s">
        <v>37</v>
      </c>
      <c r="C135" s="37">
        <v>10</v>
      </c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4">
        <v>1</v>
      </c>
      <c r="P135" s="46">
        <v>84</v>
      </c>
      <c r="Q135" s="47">
        <f t="shared" si="4"/>
        <v>84</v>
      </c>
    </row>
    <row r="136" spans="2:17">
      <c r="B136" s="45" t="s">
        <v>58</v>
      </c>
      <c r="C136" s="37">
        <v>10</v>
      </c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4">
        <v>1</v>
      </c>
      <c r="P136" s="46">
        <v>32</v>
      </c>
      <c r="Q136" s="47">
        <f t="shared" si="4"/>
        <v>32</v>
      </c>
    </row>
    <row r="137" spans="2:17">
      <c r="B137" s="44" t="s">
        <v>34</v>
      </c>
      <c r="C137" s="31">
        <v>30</v>
      </c>
      <c r="D137" s="37">
        <v>0.6</v>
      </c>
      <c r="E137" s="37"/>
      <c r="F137" s="37">
        <v>15.5</v>
      </c>
      <c r="G137" s="37"/>
      <c r="H137" s="37">
        <v>0.04</v>
      </c>
      <c r="I137" s="37"/>
      <c r="J137" s="37">
        <v>0.24</v>
      </c>
      <c r="K137" s="37">
        <v>0.8</v>
      </c>
      <c r="L137" s="37">
        <v>24</v>
      </c>
      <c r="M137" s="37"/>
      <c r="N137" s="37">
        <v>22</v>
      </c>
      <c r="O137" s="52"/>
      <c r="P137" s="46"/>
      <c r="Q137" s="47">
        <f t="shared" si="4"/>
        <v>0</v>
      </c>
    </row>
    <row r="138" spans="2:17">
      <c r="B138" s="45" t="s">
        <v>34</v>
      </c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4">
        <v>12</v>
      </c>
      <c r="P138" s="61">
        <v>26</v>
      </c>
      <c r="Q138" s="47">
        <f t="shared" si="4"/>
        <v>312</v>
      </c>
    </row>
    <row r="139" spans="2:17">
      <c r="B139" s="44" t="s">
        <v>140</v>
      </c>
      <c r="C139" s="37">
        <v>200</v>
      </c>
      <c r="D139" s="37">
        <v>0.6</v>
      </c>
      <c r="E139" s="37"/>
      <c r="F139" s="37">
        <v>30.1</v>
      </c>
      <c r="G139" s="37">
        <v>130</v>
      </c>
      <c r="H139" s="37">
        <v>0.04</v>
      </c>
      <c r="I139" s="37"/>
      <c r="J139" s="37">
        <v>0.05</v>
      </c>
      <c r="K139" s="37">
        <v>135</v>
      </c>
      <c r="L139" s="37">
        <v>46</v>
      </c>
      <c r="M139" s="37"/>
      <c r="N139" s="37">
        <v>0.5</v>
      </c>
      <c r="O139" s="40"/>
      <c r="P139" s="40"/>
      <c r="Q139" s="47">
        <f t="shared" si="4"/>
        <v>0</v>
      </c>
    </row>
    <row r="140" spans="2:17">
      <c r="B140" s="45" t="s">
        <v>15</v>
      </c>
      <c r="C140" s="5">
        <v>4</v>
      </c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40">
        <v>1</v>
      </c>
      <c r="P140" s="40">
        <v>70</v>
      </c>
      <c r="Q140" s="47">
        <f t="shared" si="4"/>
        <v>70</v>
      </c>
    </row>
    <row r="141" spans="2:17">
      <c r="B141" s="45" t="s">
        <v>15</v>
      </c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40">
        <v>2</v>
      </c>
      <c r="P141" s="40">
        <v>69</v>
      </c>
      <c r="Q141" s="47">
        <f t="shared" si="4"/>
        <v>138</v>
      </c>
    </row>
    <row r="142" spans="2:17">
      <c r="B142" s="45" t="s">
        <v>26</v>
      </c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40">
        <v>1</v>
      </c>
      <c r="P142" s="40">
        <v>180</v>
      </c>
      <c r="Q142" s="47">
        <f t="shared" si="4"/>
        <v>180</v>
      </c>
    </row>
    <row r="143" spans="2:17">
      <c r="B143" s="45" t="s">
        <v>31</v>
      </c>
      <c r="C143" s="5">
        <v>20</v>
      </c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40">
        <v>4</v>
      </c>
      <c r="P143" s="40">
        <v>89</v>
      </c>
      <c r="Q143" s="47">
        <f t="shared" si="4"/>
        <v>356</v>
      </c>
    </row>
    <row r="144" spans="2:17">
      <c r="B144" s="93"/>
      <c r="D144" t="s">
        <v>374</v>
      </c>
      <c r="J144" t="s">
        <v>99</v>
      </c>
      <c r="Q144" s="67">
        <f>SUM(Q133:Q143)</f>
        <v>7101</v>
      </c>
    </row>
    <row r="145" spans="2:17">
      <c r="B145" s="93"/>
      <c r="D145" s="48" t="s">
        <v>100</v>
      </c>
      <c r="E145" s="48"/>
      <c r="F145" s="51"/>
      <c r="G145" s="48"/>
      <c r="H145" s="48"/>
      <c r="I145" s="48"/>
      <c r="J145" s="48" t="s">
        <v>99</v>
      </c>
      <c r="K145" s="48"/>
      <c r="N145" t="s">
        <v>99</v>
      </c>
      <c r="Q145" s="13">
        <f>Q144/P128</f>
        <v>46.11038961038961</v>
      </c>
    </row>
    <row r="147" spans="2:17" ht="18.75">
      <c r="D147" s="15"/>
      <c r="G147" s="16" t="s">
        <v>67</v>
      </c>
      <c r="H147" s="16"/>
      <c r="I147" s="17"/>
      <c r="J147" s="17"/>
      <c r="L147" s="17"/>
      <c r="Q147" s="19"/>
    </row>
    <row r="148" spans="2:17" ht="23.25">
      <c r="D148" s="15"/>
      <c r="E148" s="15"/>
      <c r="F148" s="133" t="s">
        <v>376</v>
      </c>
      <c r="G148" s="16"/>
      <c r="H148" s="16"/>
      <c r="I148" s="16" t="s">
        <v>377</v>
      </c>
      <c r="J148" s="16"/>
      <c r="K148" s="17"/>
      <c r="L148" s="21"/>
    </row>
    <row r="149" spans="2:17" ht="18.75">
      <c r="E149" s="23" t="s">
        <v>70</v>
      </c>
      <c r="F149" s="23"/>
      <c r="G149" s="23"/>
    </row>
    <row r="150" spans="2:17">
      <c r="B150" s="53" t="s">
        <v>561</v>
      </c>
      <c r="M150" s="21"/>
    </row>
    <row r="151" spans="2:17">
      <c r="B151" s="24" t="s">
        <v>149</v>
      </c>
      <c r="C151" t="s">
        <v>559</v>
      </c>
      <c r="D151" s="25"/>
      <c r="E151" s="28"/>
      <c r="F151" s="28" t="s">
        <v>563</v>
      </c>
      <c r="G151" s="27"/>
      <c r="H151" s="21"/>
      <c r="I151" s="21"/>
      <c r="J151" s="21"/>
      <c r="K151" s="21"/>
      <c r="L151" s="21"/>
      <c r="M151" s="21"/>
      <c r="N151" s="21"/>
      <c r="O151" s="21"/>
      <c r="P151" s="21"/>
      <c r="Q151" s="19"/>
    </row>
    <row r="152" spans="2:17">
      <c r="B152" s="29" t="s">
        <v>76</v>
      </c>
      <c r="C152" s="20"/>
      <c r="D152" s="20"/>
      <c r="E152" s="27"/>
      <c r="F152" s="27"/>
      <c r="G152" s="27"/>
      <c r="H152" s="21"/>
      <c r="I152" s="21"/>
      <c r="J152" s="21"/>
      <c r="K152" s="21"/>
      <c r="L152" s="21"/>
      <c r="M152" s="21"/>
      <c r="N152" s="21"/>
      <c r="O152" s="21"/>
      <c r="P152" s="21"/>
      <c r="Q152" s="19"/>
    </row>
    <row r="153" spans="2:17">
      <c r="B153" s="30"/>
      <c r="C153" s="29"/>
      <c r="D153" s="29"/>
      <c r="E153" s="21"/>
      <c r="F153" s="27"/>
      <c r="G153" s="27"/>
      <c r="H153" s="21"/>
      <c r="I153" s="21"/>
      <c r="J153" s="21"/>
      <c r="K153" s="21"/>
      <c r="L153" s="21"/>
      <c r="M153" s="145"/>
      <c r="N153" s="21"/>
      <c r="O153" s="21"/>
      <c r="P153">
        <v>65</v>
      </c>
      <c r="Q153" s="19"/>
    </row>
    <row r="154" spans="2:17">
      <c r="B154" s="31" t="s">
        <v>77</v>
      </c>
      <c r="C154" s="33" t="s">
        <v>78</v>
      </c>
      <c r="D154" s="34"/>
      <c r="E154" s="34" t="s">
        <v>79</v>
      </c>
      <c r="F154" s="34"/>
      <c r="G154" s="34" t="s">
        <v>80</v>
      </c>
      <c r="H154" s="34" t="s">
        <v>81</v>
      </c>
      <c r="I154" s="34"/>
      <c r="J154" s="34"/>
      <c r="K154" s="34"/>
      <c r="L154" s="34" t="s">
        <v>82</v>
      </c>
      <c r="N154" s="34"/>
      <c r="O154" s="35" t="s">
        <v>83</v>
      </c>
      <c r="P154" s="36" t="s">
        <v>3</v>
      </c>
      <c r="Q154" s="36" t="s">
        <v>9</v>
      </c>
    </row>
    <row r="155" spans="2:17">
      <c r="B155" s="5"/>
      <c r="C155" s="39" t="s">
        <v>85</v>
      </c>
      <c r="D155" s="37" t="s">
        <v>86</v>
      </c>
      <c r="E155" s="37" t="s">
        <v>87</v>
      </c>
      <c r="F155" s="37" t="s">
        <v>88</v>
      </c>
      <c r="G155" s="37"/>
      <c r="H155" s="37" t="s">
        <v>89</v>
      </c>
      <c r="I155" s="37" t="s">
        <v>90</v>
      </c>
      <c r="J155" s="37" t="s">
        <v>91</v>
      </c>
      <c r="K155" s="37" t="s">
        <v>92</v>
      </c>
      <c r="L155" s="37" t="s">
        <v>93</v>
      </c>
      <c r="M155" s="37" t="s">
        <v>94</v>
      </c>
      <c r="N155" s="37" t="s">
        <v>95</v>
      </c>
      <c r="O155" s="40"/>
      <c r="P155" s="4"/>
      <c r="Q155" s="40"/>
    </row>
    <row r="156" spans="2:17">
      <c r="B156" s="31" t="s">
        <v>562</v>
      </c>
      <c r="C156" s="37">
        <v>200</v>
      </c>
      <c r="D156" s="37">
        <v>1.2</v>
      </c>
      <c r="E156" s="37">
        <v>4</v>
      </c>
      <c r="F156" s="37">
        <v>2.7</v>
      </c>
      <c r="G156" s="37">
        <v>260</v>
      </c>
      <c r="H156" s="37">
        <v>0.26</v>
      </c>
      <c r="I156" s="37">
        <v>40</v>
      </c>
      <c r="J156" s="37">
        <v>122</v>
      </c>
      <c r="K156" s="37">
        <v>128</v>
      </c>
      <c r="L156" s="37">
        <v>146</v>
      </c>
      <c r="M156" s="37">
        <v>56</v>
      </c>
      <c r="N156" s="37">
        <v>2</v>
      </c>
      <c r="O156" s="4"/>
      <c r="P156" s="46"/>
      <c r="Q156" s="47"/>
    </row>
    <row r="157" spans="2:17">
      <c r="B157" s="45" t="s">
        <v>65</v>
      </c>
      <c r="C157" s="37">
        <v>100</v>
      </c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4">
        <v>7.8</v>
      </c>
      <c r="P157" s="46">
        <v>340</v>
      </c>
      <c r="Q157" s="47">
        <f t="shared" ref="Q157:Q163" si="5">P157*O157</f>
        <v>2652</v>
      </c>
    </row>
    <row r="158" spans="2:17">
      <c r="B158" s="45" t="s">
        <v>29</v>
      </c>
      <c r="C158" s="37">
        <v>50</v>
      </c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4">
        <v>2</v>
      </c>
      <c r="P158" s="46">
        <v>90</v>
      </c>
      <c r="Q158" s="47">
        <f t="shared" si="5"/>
        <v>180</v>
      </c>
    </row>
    <row r="159" spans="2:17">
      <c r="B159" s="44" t="s">
        <v>34</v>
      </c>
      <c r="C159" s="31">
        <v>30</v>
      </c>
      <c r="D159" s="37">
        <v>0.6</v>
      </c>
      <c r="E159" s="37"/>
      <c r="F159" s="37">
        <v>15.5</v>
      </c>
      <c r="G159" s="37"/>
      <c r="H159" s="37">
        <v>0.04</v>
      </c>
      <c r="I159" s="37"/>
      <c r="J159" s="37">
        <v>0.24</v>
      </c>
      <c r="K159" s="37">
        <v>0.8</v>
      </c>
      <c r="L159" s="37">
        <v>24</v>
      </c>
      <c r="M159" s="37"/>
      <c r="N159" s="37">
        <v>22</v>
      </c>
      <c r="O159" s="52"/>
      <c r="P159" s="46"/>
      <c r="Q159" s="47">
        <f t="shared" si="5"/>
        <v>0</v>
      </c>
    </row>
    <row r="160" spans="2:17">
      <c r="B160" s="45" t="s">
        <v>34</v>
      </c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4">
        <v>3</v>
      </c>
      <c r="P160" s="61">
        <v>26</v>
      </c>
      <c r="Q160" s="47">
        <f t="shared" si="5"/>
        <v>78</v>
      </c>
    </row>
    <row r="161" spans="2:17">
      <c r="B161" s="44" t="s">
        <v>108</v>
      </c>
      <c r="C161" s="37">
        <v>200</v>
      </c>
      <c r="D161" s="37">
        <v>0.6</v>
      </c>
      <c r="E161" s="37"/>
      <c r="F161" s="37">
        <v>30.1</v>
      </c>
      <c r="G161" s="37">
        <v>130</v>
      </c>
      <c r="H161" s="37">
        <v>0.04</v>
      </c>
      <c r="I161" s="37"/>
      <c r="J161" s="37">
        <v>0.05</v>
      </c>
      <c r="K161" s="37">
        <v>135</v>
      </c>
      <c r="L161" s="37">
        <v>46</v>
      </c>
      <c r="M161" s="37"/>
      <c r="N161" s="37">
        <v>0.5</v>
      </c>
      <c r="O161" s="40"/>
      <c r="P161" s="40"/>
      <c r="Q161" s="47">
        <f t="shared" si="5"/>
        <v>0</v>
      </c>
    </row>
    <row r="162" spans="2:17">
      <c r="B162" s="45" t="s">
        <v>31</v>
      </c>
      <c r="C162" s="5">
        <v>20</v>
      </c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40">
        <v>1</v>
      </c>
      <c r="P162" s="40">
        <v>89</v>
      </c>
      <c r="Q162" s="47">
        <f t="shared" si="5"/>
        <v>89</v>
      </c>
    </row>
    <row r="163" spans="2:17">
      <c r="B163" s="45" t="s">
        <v>49</v>
      </c>
      <c r="C163" s="5">
        <v>60</v>
      </c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40"/>
      <c r="P163" s="40">
        <v>242</v>
      </c>
      <c r="Q163" s="47">
        <f t="shared" si="5"/>
        <v>0</v>
      </c>
    </row>
    <row r="164" spans="2:17">
      <c r="B164" s="93"/>
      <c r="D164" t="s">
        <v>374</v>
      </c>
      <c r="J164" t="s">
        <v>99</v>
      </c>
      <c r="Q164" s="67">
        <f>SUM(Q157:Q163)</f>
        <v>2999</v>
      </c>
    </row>
    <row r="165" spans="2:17">
      <c r="B165" s="93"/>
      <c r="D165" s="48" t="s">
        <v>100</v>
      </c>
      <c r="E165" s="48"/>
      <c r="F165" s="51"/>
      <c r="G165" s="48"/>
      <c r="H165" s="48"/>
      <c r="I165" s="48"/>
      <c r="J165" s="48" t="s">
        <v>99</v>
      </c>
      <c r="K165" s="48"/>
      <c r="N165" t="s">
        <v>99</v>
      </c>
      <c r="Q165" s="13"/>
    </row>
    <row r="166" spans="2:17" ht="18.75">
      <c r="D166" s="15"/>
      <c r="G166" s="16" t="s">
        <v>67</v>
      </c>
      <c r="H166" s="16"/>
      <c r="I166" s="17"/>
      <c r="J166" s="17"/>
      <c r="L166" s="17"/>
      <c r="Q166" s="19"/>
    </row>
    <row r="167" spans="2:17" ht="23.25">
      <c r="D167" s="15"/>
      <c r="E167" s="15"/>
      <c r="F167" s="133" t="s">
        <v>376</v>
      </c>
      <c r="G167" s="16"/>
      <c r="H167" s="16"/>
      <c r="I167" s="16" t="s">
        <v>377</v>
      </c>
      <c r="J167" s="16"/>
      <c r="K167" s="17"/>
      <c r="L167" s="21"/>
    </row>
    <row r="168" spans="2:17" ht="18.75">
      <c r="E168" s="23" t="s">
        <v>70</v>
      </c>
      <c r="F168" s="23"/>
      <c r="G168" s="23"/>
    </row>
    <row r="169" spans="2:17">
      <c r="B169" s="53" t="s">
        <v>567</v>
      </c>
      <c r="M169" s="21"/>
    </row>
    <row r="170" spans="2:17">
      <c r="B170" s="24" t="s">
        <v>149</v>
      </c>
      <c r="C170" t="s">
        <v>559</v>
      </c>
      <c r="D170" s="25"/>
      <c r="E170" s="28"/>
      <c r="F170" s="28" t="s">
        <v>5</v>
      </c>
      <c r="G170" s="27"/>
      <c r="H170" s="21"/>
      <c r="I170" s="21"/>
      <c r="J170" s="21"/>
      <c r="K170" s="21"/>
      <c r="L170" s="21"/>
      <c r="M170" s="21"/>
      <c r="N170" s="21"/>
      <c r="O170" s="21"/>
      <c r="P170" s="21"/>
      <c r="Q170" s="19"/>
    </row>
    <row r="171" spans="2:17">
      <c r="B171" s="29" t="s">
        <v>76</v>
      </c>
      <c r="C171" s="20"/>
      <c r="D171" s="20"/>
      <c r="E171" s="27"/>
      <c r="F171" s="27"/>
      <c r="G171" s="27"/>
      <c r="H171" s="21"/>
      <c r="I171" s="21"/>
      <c r="J171" s="21"/>
      <c r="K171" s="21"/>
      <c r="L171" s="21"/>
      <c r="M171" s="21"/>
      <c r="N171" s="21"/>
      <c r="O171" s="21"/>
      <c r="P171" s="21"/>
      <c r="Q171" s="19"/>
    </row>
    <row r="172" spans="2:17">
      <c r="B172" s="30"/>
      <c r="C172" s="29"/>
      <c r="D172" s="29"/>
      <c r="E172" s="21"/>
      <c r="F172" s="27"/>
      <c r="G172" s="27"/>
      <c r="H172" s="21"/>
      <c r="I172" s="21"/>
      <c r="J172" s="21"/>
      <c r="K172" s="21"/>
      <c r="L172" s="21"/>
      <c r="M172" s="145"/>
      <c r="N172" s="21"/>
      <c r="O172" s="21"/>
      <c r="P172">
        <v>217</v>
      </c>
      <c r="Q172" s="19"/>
    </row>
    <row r="173" spans="2:17">
      <c r="B173" s="31" t="s">
        <v>77</v>
      </c>
      <c r="C173" s="33" t="s">
        <v>78</v>
      </c>
      <c r="D173" s="34"/>
      <c r="E173" s="34" t="s">
        <v>79</v>
      </c>
      <c r="F173" s="34"/>
      <c r="G173" s="34" t="s">
        <v>80</v>
      </c>
      <c r="H173" s="34" t="s">
        <v>81</v>
      </c>
      <c r="I173" s="34"/>
      <c r="J173" s="34"/>
      <c r="K173" s="34"/>
      <c r="L173" s="34" t="s">
        <v>82</v>
      </c>
      <c r="N173" s="34"/>
      <c r="O173" s="35" t="s">
        <v>83</v>
      </c>
      <c r="P173" s="36" t="s">
        <v>3</v>
      </c>
      <c r="Q173" s="36" t="s">
        <v>9</v>
      </c>
    </row>
    <row r="174" spans="2:17">
      <c r="B174" s="5"/>
      <c r="C174" s="39" t="s">
        <v>85</v>
      </c>
      <c r="D174" s="37" t="s">
        <v>86</v>
      </c>
      <c r="E174" s="37" t="s">
        <v>87</v>
      </c>
      <c r="F174" s="37" t="s">
        <v>88</v>
      </c>
      <c r="G174" s="37"/>
      <c r="H174" s="37" t="s">
        <v>89</v>
      </c>
      <c r="I174" s="37" t="s">
        <v>90</v>
      </c>
      <c r="J174" s="37" t="s">
        <v>91</v>
      </c>
      <c r="K174" s="37" t="s">
        <v>92</v>
      </c>
      <c r="L174" s="37" t="s">
        <v>93</v>
      </c>
      <c r="M174" s="37" t="s">
        <v>94</v>
      </c>
      <c r="N174" s="37" t="s">
        <v>95</v>
      </c>
      <c r="O174" s="40"/>
      <c r="P174" s="4"/>
      <c r="Q174" s="40"/>
    </row>
    <row r="175" spans="2:17">
      <c r="B175" s="5"/>
      <c r="C175" s="39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40"/>
      <c r="P175" s="4"/>
      <c r="Q175" s="40"/>
    </row>
    <row r="176" spans="2:17">
      <c r="B176" s="31" t="s">
        <v>243</v>
      </c>
      <c r="C176" s="37">
        <v>200</v>
      </c>
      <c r="D176" s="37">
        <v>1.2</v>
      </c>
      <c r="E176" s="37">
        <v>4</v>
      </c>
      <c r="F176" s="37">
        <v>2.7</v>
      </c>
      <c r="G176" s="37">
        <v>260</v>
      </c>
      <c r="H176" s="37">
        <v>0.26</v>
      </c>
      <c r="I176" s="37">
        <v>40</v>
      </c>
      <c r="J176" s="37">
        <v>122</v>
      </c>
      <c r="K176" s="37">
        <v>128</v>
      </c>
      <c r="L176" s="37">
        <v>146</v>
      </c>
      <c r="M176" s="37">
        <v>56</v>
      </c>
      <c r="N176" s="37">
        <v>2</v>
      </c>
      <c r="O176" s="4"/>
      <c r="P176" s="46"/>
      <c r="Q176" s="47"/>
    </row>
    <row r="177" spans="2:17">
      <c r="B177" s="45" t="s">
        <v>36</v>
      </c>
      <c r="C177" s="37">
        <v>100</v>
      </c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4">
        <v>11.21</v>
      </c>
      <c r="P177" s="46">
        <v>295</v>
      </c>
      <c r="Q177" s="47">
        <f>P177*O177</f>
        <v>3306.9500000000003</v>
      </c>
    </row>
    <row r="178" spans="2:17">
      <c r="B178" s="45" t="s">
        <v>110</v>
      </c>
      <c r="C178" s="37">
        <v>50</v>
      </c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4">
        <v>2.8</v>
      </c>
      <c r="P178" s="46">
        <v>39.21</v>
      </c>
      <c r="Q178" s="47">
        <f t="shared" ref="Q178:Q200" si="6">P178*O178</f>
        <v>109.788</v>
      </c>
    </row>
    <row r="179" spans="2:17">
      <c r="B179" s="45" t="s">
        <v>37</v>
      </c>
      <c r="C179" s="37">
        <v>10</v>
      </c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4">
        <v>2.1</v>
      </c>
      <c r="P179" s="46">
        <v>84</v>
      </c>
      <c r="Q179" s="47">
        <f t="shared" si="6"/>
        <v>176.4</v>
      </c>
    </row>
    <row r="180" spans="2:17">
      <c r="B180" s="45" t="s">
        <v>58</v>
      </c>
      <c r="C180" s="37">
        <v>10</v>
      </c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4">
        <v>2.1</v>
      </c>
      <c r="P180" s="46">
        <v>32</v>
      </c>
      <c r="Q180" s="47">
        <f t="shared" si="6"/>
        <v>67.2</v>
      </c>
    </row>
    <row r="181" spans="2:17">
      <c r="B181" s="45" t="s">
        <v>51</v>
      </c>
      <c r="C181" s="37">
        <v>1</v>
      </c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4">
        <v>1</v>
      </c>
      <c r="P181" s="46">
        <v>47</v>
      </c>
      <c r="Q181" s="47">
        <f t="shared" si="6"/>
        <v>47</v>
      </c>
    </row>
    <row r="182" spans="2:17">
      <c r="B182" s="45" t="s">
        <v>17</v>
      </c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4">
        <v>1</v>
      </c>
      <c r="P182" s="46">
        <v>22.5</v>
      </c>
      <c r="Q182" s="47">
        <f t="shared" si="6"/>
        <v>22.5</v>
      </c>
    </row>
    <row r="183" spans="2:17">
      <c r="B183" s="45" t="s">
        <v>13</v>
      </c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4">
        <v>0.7</v>
      </c>
      <c r="P183" s="46">
        <v>122.32</v>
      </c>
      <c r="Q183" s="47">
        <f t="shared" si="6"/>
        <v>85.623999999999995</v>
      </c>
    </row>
    <row r="184" spans="2:17">
      <c r="B184" s="31" t="s">
        <v>191</v>
      </c>
      <c r="C184" s="37">
        <v>70</v>
      </c>
      <c r="D184" s="37">
        <v>4.5999999999999996</v>
      </c>
      <c r="E184" s="37">
        <v>5.2</v>
      </c>
      <c r="F184" s="37">
        <v>7.2</v>
      </c>
      <c r="G184" s="37">
        <v>105</v>
      </c>
      <c r="H184" s="37">
        <v>1.5</v>
      </c>
      <c r="I184" s="37">
        <v>13.5</v>
      </c>
      <c r="J184" s="37">
        <v>51</v>
      </c>
      <c r="K184" s="37">
        <v>98</v>
      </c>
      <c r="L184" s="37">
        <v>52</v>
      </c>
      <c r="M184" s="37">
        <v>51</v>
      </c>
      <c r="N184" s="37">
        <v>2.25</v>
      </c>
      <c r="O184" s="4"/>
      <c r="P184" s="46"/>
      <c r="Q184" s="47">
        <f t="shared" si="6"/>
        <v>0</v>
      </c>
    </row>
    <row r="185" spans="2:17">
      <c r="B185" s="45" t="s">
        <v>56</v>
      </c>
      <c r="C185" s="37">
        <v>18</v>
      </c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4">
        <v>4.3</v>
      </c>
      <c r="P185" s="46">
        <v>91</v>
      </c>
      <c r="Q185" s="47">
        <f t="shared" si="6"/>
        <v>391.3</v>
      </c>
    </row>
    <row r="186" spans="2:17">
      <c r="B186" s="45" t="s">
        <v>58</v>
      </c>
      <c r="C186" s="37">
        <v>17</v>
      </c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4">
        <v>1.6</v>
      </c>
      <c r="P186" s="46">
        <v>32</v>
      </c>
      <c r="Q186" s="47">
        <f t="shared" si="6"/>
        <v>51.2</v>
      </c>
    </row>
    <row r="187" spans="2:17">
      <c r="B187" s="45" t="s">
        <v>37</v>
      </c>
      <c r="C187" s="37">
        <v>19</v>
      </c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4">
        <v>1.6</v>
      </c>
      <c r="P187" s="46">
        <v>84</v>
      </c>
      <c r="Q187" s="47">
        <f t="shared" si="6"/>
        <v>134.4</v>
      </c>
    </row>
    <row r="188" spans="2:17">
      <c r="B188" s="45" t="s">
        <v>13</v>
      </c>
      <c r="C188" s="37">
        <v>3</v>
      </c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4">
        <v>0.3</v>
      </c>
      <c r="P188" s="46">
        <v>122.32</v>
      </c>
      <c r="Q188" s="47">
        <f t="shared" si="6"/>
        <v>36.695999999999998</v>
      </c>
    </row>
    <row r="189" spans="2:17">
      <c r="B189" s="44" t="s">
        <v>34</v>
      </c>
      <c r="C189" s="31">
        <v>30</v>
      </c>
      <c r="D189" s="37">
        <v>0.6</v>
      </c>
      <c r="E189" s="37"/>
      <c r="F189" s="37">
        <v>15.5</v>
      </c>
      <c r="G189" s="37"/>
      <c r="H189" s="37">
        <v>0.04</v>
      </c>
      <c r="I189" s="37"/>
      <c r="J189" s="37">
        <v>0.24</v>
      </c>
      <c r="K189" s="37">
        <v>0.8</v>
      </c>
      <c r="L189" s="37">
        <v>24</v>
      </c>
      <c r="M189" s="37"/>
      <c r="N189" s="37">
        <v>22</v>
      </c>
      <c r="O189" s="52"/>
      <c r="P189" s="46"/>
      <c r="Q189" s="47">
        <f t="shared" si="6"/>
        <v>0</v>
      </c>
    </row>
    <row r="190" spans="2:17">
      <c r="B190" s="45" t="s">
        <v>34</v>
      </c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4">
        <v>15</v>
      </c>
      <c r="P190" s="61">
        <v>26</v>
      </c>
      <c r="Q190" s="47">
        <f t="shared" si="6"/>
        <v>390</v>
      </c>
    </row>
    <row r="191" spans="2:17">
      <c r="B191" s="45" t="s">
        <v>121</v>
      </c>
      <c r="C191" s="5">
        <v>10</v>
      </c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4">
        <v>2.17</v>
      </c>
      <c r="P191" s="61">
        <v>382</v>
      </c>
      <c r="Q191" s="47">
        <f t="shared" si="6"/>
        <v>828.93999999999994</v>
      </c>
    </row>
    <row r="192" spans="2:17">
      <c r="B192" s="45" t="s">
        <v>60</v>
      </c>
      <c r="C192" s="5">
        <v>10</v>
      </c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4">
        <v>2.17</v>
      </c>
      <c r="P192" s="61">
        <v>553.42999999999995</v>
      </c>
      <c r="Q192" s="47">
        <f t="shared" si="6"/>
        <v>1200.9431</v>
      </c>
    </row>
    <row r="193" spans="2:18">
      <c r="B193" s="44" t="s">
        <v>112</v>
      </c>
      <c r="C193" s="37">
        <v>200</v>
      </c>
      <c r="D193" s="37">
        <v>0.6</v>
      </c>
      <c r="E193" s="37"/>
      <c r="F193" s="37">
        <v>30.1</v>
      </c>
      <c r="G193" s="37">
        <v>130</v>
      </c>
      <c r="H193" s="37">
        <v>0.04</v>
      </c>
      <c r="I193" s="37"/>
      <c r="J193" s="37">
        <v>0.05</v>
      </c>
      <c r="K193" s="37">
        <v>135</v>
      </c>
      <c r="L193" s="37">
        <v>46</v>
      </c>
      <c r="M193" s="37"/>
      <c r="N193" s="37">
        <v>0.5</v>
      </c>
      <c r="O193" s="40"/>
      <c r="P193" s="40"/>
      <c r="Q193" s="47">
        <f t="shared" si="6"/>
        <v>0</v>
      </c>
    </row>
    <row r="194" spans="2:18">
      <c r="B194" s="45" t="s">
        <v>15</v>
      </c>
      <c r="C194" s="5">
        <v>4</v>
      </c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40">
        <v>4.3</v>
      </c>
      <c r="P194" s="40">
        <v>69</v>
      </c>
      <c r="Q194" s="47">
        <f t="shared" si="6"/>
        <v>296.7</v>
      </c>
    </row>
    <row r="195" spans="2:18">
      <c r="B195" s="45" t="s">
        <v>113</v>
      </c>
      <c r="C195" s="5">
        <v>20</v>
      </c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40">
        <v>4.3</v>
      </c>
      <c r="P195" s="40">
        <v>225.95</v>
      </c>
      <c r="Q195" s="47">
        <f t="shared" si="6"/>
        <v>971.58499999999992</v>
      </c>
    </row>
    <row r="196" spans="2:18">
      <c r="B196" s="45" t="s">
        <v>106</v>
      </c>
      <c r="C196" s="5">
        <v>120</v>
      </c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40">
        <v>22.6</v>
      </c>
      <c r="P196" s="40">
        <v>154</v>
      </c>
      <c r="Q196" s="47">
        <f t="shared" si="6"/>
        <v>3480.4</v>
      </c>
    </row>
    <row r="197" spans="2:18">
      <c r="B197" s="45" t="s">
        <v>40</v>
      </c>
      <c r="C197" s="6">
        <v>15</v>
      </c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40">
        <v>3.52</v>
      </c>
      <c r="P197" s="40">
        <v>247.68</v>
      </c>
      <c r="Q197" s="47">
        <f t="shared" si="6"/>
        <v>871.83360000000005</v>
      </c>
    </row>
    <row r="198" spans="2:18">
      <c r="B198" s="207" t="s">
        <v>107</v>
      </c>
      <c r="C198" s="6">
        <v>15</v>
      </c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>
        <v>12</v>
      </c>
      <c r="P198" s="52">
        <v>268.37</v>
      </c>
      <c r="Q198" s="47">
        <f t="shared" si="6"/>
        <v>3220.44</v>
      </c>
    </row>
    <row r="199" spans="2:18">
      <c r="B199" s="207" t="s">
        <v>551</v>
      </c>
      <c r="C199" s="6">
        <v>15</v>
      </c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40">
        <v>6</v>
      </c>
      <c r="P199" s="40">
        <v>96</v>
      </c>
      <c r="Q199" s="47">
        <f t="shared" si="6"/>
        <v>576</v>
      </c>
    </row>
    <row r="200" spans="2:18">
      <c r="B200" s="207" t="s">
        <v>44</v>
      </c>
      <c r="C200" s="6">
        <v>1</v>
      </c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40">
        <v>21.7</v>
      </c>
      <c r="P200" s="40">
        <v>114.92</v>
      </c>
      <c r="Q200" s="47">
        <f t="shared" si="6"/>
        <v>2493.7640000000001</v>
      </c>
    </row>
    <row r="201" spans="2:18">
      <c r="C201" s="93"/>
      <c r="E201" t="s">
        <v>374</v>
      </c>
      <c r="K201" t="s">
        <v>99</v>
      </c>
      <c r="N201" t="s">
        <v>99</v>
      </c>
      <c r="Q201" s="68">
        <f>SUM(Q177:Q200)</f>
        <v>18759.663699999997</v>
      </c>
      <c r="R201" s="67"/>
    </row>
    <row r="202" spans="2:18">
      <c r="C202" s="93"/>
      <c r="E202" s="48" t="s">
        <v>100</v>
      </c>
      <c r="K202" s="48" t="s">
        <v>99</v>
      </c>
      <c r="L202" s="48"/>
      <c r="P202" s="18"/>
      <c r="Q202" s="126">
        <f>Q201/P172</f>
        <v>86.450063133640541</v>
      </c>
      <c r="R202" s="67"/>
    </row>
    <row r="203" spans="2:18">
      <c r="B203" s="93"/>
      <c r="E203" s="48"/>
      <c r="F203" s="51"/>
      <c r="G203" s="48"/>
      <c r="H203" s="48"/>
      <c r="I203" s="48"/>
    </row>
    <row r="204" spans="2:18" ht="18.75">
      <c r="D204" s="15"/>
      <c r="G204" s="16" t="s">
        <v>67</v>
      </c>
      <c r="H204" s="16"/>
      <c r="I204" s="17"/>
      <c r="J204" s="17"/>
      <c r="L204" s="17"/>
      <c r="Q204" s="19"/>
    </row>
    <row r="205" spans="2:18" ht="23.25">
      <c r="D205" s="15"/>
      <c r="E205" s="15"/>
      <c r="F205" s="133" t="s">
        <v>376</v>
      </c>
      <c r="G205" s="16"/>
      <c r="H205" s="16"/>
      <c r="I205" s="16" t="s">
        <v>377</v>
      </c>
      <c r="J205" s="16"/>
      <c r="K205" s="17"/>
      <c r="L205" s="21"/>
    </row>
    <row r="206" spans="2:18" ht="18.75">
      <c r="E206" s="23" t="s">
        <v>70</v>
      </c>
      <c r="F206" s="23"/>
      <c r="G206" s="23"/>
    </row>
    <row r="207" spans="2:18">
      <c r="B207" s="53" t="s">
        <v>567</v>
      </c>
      <c r="M207" s="21"/>
    </row>
    <row r="208" spans="2:18">
      <c r="B208" s="24" t="s">
        <v>149</v>
      </c>
      <c r="C208" t="s">
        <v>559</v>
      </c>
      <c r="D208" s="25"/>
      <c r="E208" s="28"/>
      <c r="F208" s="28" t="s">
        <v>6</v>
      </c>
      <c r="G208" s="27"/>
      <c r="H208" s="21"/>
      <c r="I208" s="21"/>
      <c r="J208" s="21"/>
      <c r="K208" s="21"/>
      <c r="L208" s="21"/>
      <c r="M208" s="21"/>
      <c r="N208" s="21"/>
      <c r="O208" s="21"/>
      <c r="P208" s="21"/>
      <c r="Q208" s="19"/>
    </row>
    <row r="209" spans="2:17">
      <c r="B209" s="29" t="s">
        <v>76</v>
      </c>
      <c r="C209" s="20"/>
      <c r="D209" s="20"/>
      <c r="E209" s="27"/>
      <c r="F209" s="27"/>
      <c r="G209" s="27"/>
      <c r="H209" s="21"/>
      <c r="I209" s="21"/>
      <c r="J209" s="21"/>
      <c r="K209" s="21"/>
      <c r="L209" s="21"/>
      <c r="M209" s="21"/>
      <c r="N209" s="21"/>
      <c r="O209" s="21"/>
      <c r="P209" s="21"/>
      <c r="Q209" s="19"/>
    </row>
    <row r="210" spans="2:17">
      <c r="B210" s="30"/>
      <c r="C210" s="29"/>
      <c r="D210" s="29"/>
      <c r="E210" s="21"/>
      <c r="F210" s="27"/>
      <c r="G210" s="27"/>
      <c r="H210" s="21"/>
      <c r="I210" s="21"/>
      <c r="J210" s="21"/>
      <c r="K210" s="21"/>
      <c r="L210" s="21"/>
      <c r="M210" s="145"/>
      <c r="N210" s="21"/>
      <c r="O210" s="21"/>
      <c r="P210">
        <v>154</v>
      </c>
      <c r="Q210" s="19"/>
    </row>
    <row r="211" spans="2:17">
      <c r="B211" s="31" t="s">
        <v>77</v>
      </c>
      <c r="C211" s="33" t="s">
        <v>78</v>
      </c>
      <c r="D211" s="34"/>
      <c r="E211" s="34" t="s">
        <v>79</v>
      </c>
      <c r="F211" s="34"/>
      <c r="G211" s="34" t="s">
        <v>80</v>
      </c>
      <c r="H211" s="34" t="s">
        <v>81</v>
      </c>
      <c r="I211" s="34"/>
      <c r="J211" s="34"/>
      <c r="K211" s="34"/>
      <c r="L211" s="34" t="s">
        <v>82</v>
      </c>
      <c r="N211" s="34"/>
      <c r="O211" s="35" t="s">
        <v>83</v>
      </c>
      <c r="P211" s="36" t="s">
        <v>3</v>
      </c>
      <c r="Q211" s="36" t="s">
        <v>9</v>
      </c>
    </row>
    <row r="212" spans="2:17">
      <c r="B212" s="5"/>
      <c r="C212" s="39" t="s">
        <v>85</v>
      </c>
      <c r="D212" s="37" t="s">
        <v>86</v>
      </c>
      <c r="E212" s="37" t="s">
        <v>87</v>
      </c>
      <c r="F212" s="37" t="s">
        <v>88</v>
      </c>
      <c r="G212" s="37"/>
      <c r="H212" s="37" t="s">
        <v>89</v>
      </c>
      <c r="I212" s="37" t="s">
        <v>90</v>
      </c>
      <c r="J212" s="37" t="s">
        <v>91</v>
      </c>
      <c r="K212" s="37" t="s">
        <v>92</v>
      </c>
      <c r="L212" s="37" t="s">
        <v>93</v>
      </c>
      <c r="M212" s="37" t="s">
        <v>94</v>
      </c>
      <c r="N212" s="37" t="s">
        <v>95</v>
      </c>
      <c r="O212" s="40"/>
      <c r="P212" s="4"/>
      <c r="Q212" s="40"/>
    </row>
    <row r="213" spans="2:17">
      <c r="B213" s="5"/>
      <c r="C213" s="39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40"/>
      <c r="P213" s="4"/>
      <c r="Q213" s="40"/>
    </row>
    <row r="214" spans="2:17">
      <c r="B214" s="31" t="s">
        <v>243</v>
      </c>
      <c r="C214" s="37">
        <v>200</v>
      </c>
      <c r="D214" s="37">
        <v>1.2</v>
      </c>
      <c r="E214" s="37">
        <v>4</v>
      </c>
      <c r="F214" s="37">
        <v>2.7</v>
      </c>
      <c r="G214" s="37">
        <v>260</v>
      </c>
      <c r="H214" s="37">
        <v>0.26</v>
      </c>
      <c r="I214" s="37">
        <v>40</v>
      </c>
      <c r="J214" s="37">
        <v>122</v>
      </c>
      <c r="K214" s="37">
        <v>128</v>
      </c>
      <c r="L214" s="37">
        <v>146</v>
      </c>
      <c r="M214" s="37">
        <v>56</v>
      </c>
      <c r="N214" s="37">
        <v>2</v>
      </c>
      <c r="O214" s="4"/>
      <c r="P214" s="46"/>
      <c r="Q214" s="47"/>
    </row>
    <row r="215" spans="2:17">
      <c r="B215" s="45" t="s">
        <v>36</v>
      </c>
      <c r="C215" s="37">
        <v>100</v>
      </c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4">
        <v>7.7</v>
      </c>
      <c r="P215" s="46">
        <v>295</v>
      </c>
      <c r="Q215" s="47">
        <f>P215*O215</f>
        <v>2271.5</v>
      </c>
    </row>
    <row r="216" spans="2:17">
      <c r="B216" s="45" t="s">
        <v>110</v>
      </c>
      <c r="C216" s="37">
        <v>50</v>
      </c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4">
        <v>2</v>
      </c>
      <c r="P216" s="46">
        <v>39.21</v>
      </c>
      <c r="Q216" s="47">
        <f t="shared" ref="Q216:Q228" si="7">P216*O216</f>
        <v>78.42</v>
      </c>
    </row>
    <row r="217" spans="2:17">
      <c r="B217" s="45" t="s">
        <v>37</v>
      </c>
      <c r="C217" s="37">
        <v>10</v>
      </c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4">
        <v>1.5</v>
      </c>
      <c r="P217" s="46">
        <v>84</v>
      </c>
      <c r="Q217" s="47">
        <f t="shared" si="7"/>
        <v>126</v>
      </c>
    </row>
    <row r="218" spans="2:17">
      <c r="B218" s="45" t="s">
        <v>58</v>
      </c>
      <c r="C218" s="37">
        <v>10</v>
      </c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4">
        <v>1.5</v>
      </c>
      <c r="P218" s="46">
        <v>32</v>
      </c>
      <c r="Q218" s="47">
        <f t="shared" si="7"/>
        <v>48</v>
      </c>
    </row>
    <row r="219" spans="2:17">
      <c r="B219" s="45" t="s">
        <v>51</v>
      </c>
      <c r="C219" s="37">
        <v>1</v>
      </c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4">
        <v>1</v>
      </c>
      <c r="P219" s="46">
        <v>47</v>
      </c>
      <c r="Q219" s="47">
        <f t="shared" si="7"/>
        <v>47</v>
      </c>
    </row>
    <row r="220" spans="2:17">
      <c r="B220" s="45" t="s">
        <v>13</v>
      </c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4">
        <v>1</v>
      </c>
      <c r="P220" s="46">
        <v>122.32</v>
      </c>
      <c r="Q220" s="47">
        <f t="shared" si="7"/>
        <v>122.32</v>
      </c>
    </row>
    <row r="221" spans="2:17">
      <c r="B221" s="44" t="s">
        <v>34</v>
      </c>
      <c r="C221" s="31">
        <v>30</v>
      </c>
      <c r="D221" s="37">
        <v>0.6</v>
      </c>
      <c r="E221" s="37"/>
      <c r="F221" s="37">
        <v>15.5</v>
      </c>
      <c r="G221" s="37"/>
      <c r="H221" s="37">
        <v>0.04</v>
      </c>
      <c r="I221" s="37"/>
      <c r="J221" s="37">
        <v>0.24</v>
      </c>
      <c r="K221" s="37">
        <v>0.8</v>
      </c>
      <c r="L221" s="37">
        <v>24</v>
      </c>
      <c r="M221" s="37"/>
      <c r="N221" s="37">
        <v>22</v>
      </c>
      <c r="O221" s="52"/>
      <c r="P221" s="46"/>
      <c r="Q221" s="47">
        <f t="shared" si="7"/>
        <v>0</v>
      </c>
    </row>
    <row r="222" spans="2:17">
      <c r="B222" s="45" t="s">
        <v>34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4">
        <v>12</v>
      </c>
      <c r="P222" s="61">
        <v>26</v>
      </c>
      <c r="Q222" s="47">
        <f t="shared" si="7"/>
        <v>312</v>
      </c>
    </row>
    <row r="223" spans="2:17">
      <c r="B223" s="45" t="s">
        <v>60</v>
      </c>
      <c r="C223" s="5">
        <v>10</v>
      </c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4">
        <v>1.54</v>
      </c>
      <c r="P223" s="61">
        <v>553.42999999999995</v>
      </c>
      <c r="Q223" s="47">
        <f t="shared" si="7"/>
        <v>852.28219999999999</v>
      </c>
    </row>
    <row r="224" spans="2:17">
      <c r="B224" s="44" t="s">
        <v>112</v>
      </c>
      <c r="C224" s="37">
        <v>200</v>
      </c>
      <c r="D224" s="37">
        <v>0.6</v>
      </c>
      <c r="E224" s="37"/>
      <c r="F224" s="37">
        <v>30.1</v>
      </c>
      <c r="G224" s="37">
        <v>130</v>
      </c>
      <c r="H224" s="37">
        <v>0.04</v>
      </c>
      <c r="I224" s="37"/>
      <c r="J224" s="37">
        <v>0.05</v>
      </c>
      <c r="K224" s="37">
        <v>135</v>
      </c>
      <c r="L224" s="37">
        <v>46</v>
      </c>
      <c r="M224" s="37"/>
      <c r="N224" s="37">
        <v>0.5</v>
      </c>
      <c r="O224" s="40"/>
      <c r="P224" s="40"/>
      <c r="Q224" s="47">
        <f t="shared" si="7"/>
        <v>0</v>
      </c>
    </row>
    <row r="225" spans="2:17">
      <c r="B225" s="45" t="s">
        <v>15</v>
      </c>
      <c r="C225" s="5">
        <v>4</v>
      </c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40">
        <v>3</v>
      </c>
      <c r="P225" s="40">
        <v>69</v>
      </c>
      <c r="Q225" s="47">
        <f t="shared" si="7"/>
        <v>207</v>
      </c>
    </row>
    <row r="226" spans="2:17">
      <c r="B226" s="45" t="s">
        <v>113</v>
      </c>
      <c r="C226" s="5">
        <v>20</v>
      </c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40">
        <v>3</v>
      </c>
      <c r="P226" s="40">
        <v>225.95</v>
      </c>
      <c r="Q226" s="47">
        <f t="shared" si="7"/>
        <v>677.84999999999991</v>
      </c>
    </row>
    <row r="227" spans="2:17">
      <c r="B227" s="207" t="s">
        <v>551</v>
      </c>
      <c r="C227" s="6">
        <v>15</v>
      </c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40">
        <v>4</v>
      </c>
      <c r="P227" s="40">
        <v>96</v>
      </c>
      <c r="Q227" s="47">
        <f t="shared" si="7"/>
        <v>384</v>
      </c>
    </row>
    <row r="228" spans="2:17">
      <c r="B228" s="207" t="s">
        <v>44</v>
      </c>
      <c r="C228" s="6">
        <v>1</v>
      </c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40">
        <v>14.3</v>
      </c>
      <c r="P228" s="40">
        <v>114.92</v>
      </c>
      <c r="Q228" s="47">
        <f t="shared" si="7"/>
        <v>1643.356</v>
      </c>
    </row>
    <row r="229" spans="2:17">
      <c r="C229" s="93"/>
      <c r="E229" t="s">
        <v>374</v>
      </c>
      <c r="K229" t="s">
        <v>99</v>
      </c>
      <c r="N229" t="s">
        <v>99</v>
      </c>
      <c r="Q229" s="68">
        <f>SUM(Q215:Q228)</f>
        <v>6769.7281999999996</v>
      </c>
    </row>
    <row r="230" spans="2:17">
      <c r="C230" s="93"/>
      <c r="E230" s="48" t="s">
        <v>100</v>
      </c>
      <c r="K230" s="48" t="s">
        <v>99</v>
      </c>
      <c r="L230" s="48"/>
      <c r="P230" s="18"/>
      <c r="Q230" s="126">
        <f>Q229/P210</f>
        <v>43.959274025974025</v>
      </c>
    </row>
    <row r="231" spans="2:17" ht="18.75">
      <c r="D231" s="15"/>
      <c r="G231" s="16" t="s">
        <v>67</v>
      </c>
      <c r="H231" s="16"/>
      <c r="I231" s="17"/>
      <c r="J231" s="17"/>
      <c r="L231" s="17"/>
      <c r="Q231" s="19"/>
    </row>
    <row r="232" spans="2:17" ht="23.25">
      <c r="D232" s="15"/>
      <c r="E232" s="15"/>
      <c r="F232" s="133" t="s">
        <v>376</v>
      </c>
      <c r="G232" s="16"/>
      <c r="H232" s="16"/>
      <c r="I232" s="16" t="s">
        <v>377</v>
      </c>
      <c r="J232" s="16"/>
      <c r="K232" s="17"/>
      <c r="L232" s="21"/>
    </row>
    <row r="233" spans="2:17" ht="18.75">
      <c r="E233" s="23" t="s">
        <v>70</v>
      </c>
      <c r="F233" s="23"/>
      <c r="G233" s="23"/>
    </row>
    <row r="234" spans="2:17">
      <c r="B234" s="53" t="s">
        <v>567</v>
      </c>
      <c r="M234" s="21"/>
    </row>
    <row r="235" spans="2:17">
      <c r="B235" s="24" t="s">
        <v>149</v>
      </c>
      <c r="C235" t="s">
        <v>559</v>
      </c>
      <c r="D235" s="25"/>
      <c r="E235" s="28"/>
      <c r="F235" s="28" t="s">
        <v>7</v>
      </c>
      <c r="G235" s="27"/>
      <c r="H235" s="21"/>
      <c r="I235" s="21"/>
      <c r="J235" s="21"/>
      <c r="K235" s="21"/>
      <c r="L235" s="21"/>
      <c r="M235" s="21"/>
      <c r="N235" s="21"/>
      <c r="O235" s="21"/>
      <c r="P235" s="21"/>
      <c r="Q235" s="19"/>
    </row>
    <row r="236" spans="2:17">
      <c r="B236" s="29" t="s">
        <v>76</v>
      </c>
      <c r="C236" s="20"/>
      <c r="D236" s="20"/>
      <c r="E236" s="27"/>
      <c r="F236" s="27"/>
      <c r="G236" s="27"/>
      <c r="H236" s="21"/>
      <c r="I236" s="21"/>
      <c r="J236" s="21"/>
      <c r="K236" s="21"/>
      <c r="L236" s="21"/>
      <c r="M236" s="21"/>
      <c r="N236" s="21"/>
      <c r="O236" s="21"/>
      <c r="P236" s="21"/>
      <c r="Q236" s="19"/>
    </row>
    <row r="237" spans="2:17">
      <c r="B237" s="30"/>
      <c r="C237" s="29"/>
      <c r="D237" s="29"/>
      <c r="E237" s="21"/>
      <c r="F237" s="27"/>
      <c r="G237" s="27"/>
      <c r="H237" s="21"/>
      <c r="I237" s="21"/>
      <c r="J237" s="21"/>
      <c r="K237" s="21"/>
      <c r="L237" s="21"/>
      <c r="M237" s="145"/>
      <c r="N237" s="21"/>
      <c r="O237" s="21"/>
      <c r="Q237" s="19"/>
    </row>
    <row r="238" spans="2:17">
      <c r="B238" s="31" t="s">
        <v>77</v>
      </c>
      <c r="C238" s="33" t="s">
        <v>78</v>
      </c>
      <c r="D238" s="34"/>
      <c r="E238" s="34" t="s">
        <v>79</v>
      </c>
      <c r="F238" s="34"/>
      <c r="G238" s="34" t="s">
        <v>80</v>
      </c>
      <c r="H238" s="34" t="s">
        <v>81</v>
      </c>
      <c r="I238" s="34"/>
      <c r="J238" s="34"/>
      <c r="K238" s="34"/>
      <c r="L238" s="34" t="s">
        <v>82</v>
      </c>
      <c r="N238" s="34"/>
      <c r="O238" s="35" t="s">
        <v>83</v>
      </c>
      <c r="P238" s="36" t="s">
        <v>3</v>
      </c>
      <c r="Q238" s="36" t="s">
        <v>9</v>
      </c>
    </row>
    <row r="239" spans="2:17">
      <c r="B239" s="5"/>
      <c r="C239" s="39" t="s">
        <v>85</v>
      </c>
      <c r="D239" s="37" t="s">
        <v>86</v>
      </c>
      <c r="E239" s="37" t="s">
        <v>87</v>
      </c>
      <c r="F239" s="37" t="s">
        <v>88</v>
      </c>
      <c r="G239" s="37"/>
      <c r="H239" s="37" t="s">
        <v>89</v>
      </c>
      <c r="I239" s="37" t="s">
        <v>90</v>
      </c>
      <c r="J239" s="37" t="s">
        <v>91</v>
      </c>
      <c r="K239" s="37" t="s">
        <v>92</v>
      </c>
      <c r="L239" s="37" t="s">
        <v>93</v>
      </c>
      <c r="M239" s="37" t="s">
        <v>94</v>
      </c>
      <c r="N239" s="37" t="s">
        <v>95</v>
      </c>
      <c r="O239" s="40"/>
      <c r="P239" s="4"/>
      <c r="Q239" s="40"/>
    </row>
    <row r="240" spans="2:17">
      <c r="B240" s="5"/>
      <c r="C240" s="39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40"/>
      <c r="P240" s="4"/>
      <c r="Q240" s="40"/>
    </row>
    <row r="241" spans="2:17">
      <c r="B241" s="31" t="s">
        <v>243</v>
      </c>
      <c r="C241" s="37">
        <v>200</v>
      </c>
      <c r="D241" s="37">
        <v>1.2</v>
      </c>
      <c r="E241" s="37">
        <v>4</v>
      </c>
      <c r="F241" s="37">
        <v>2.7</v>
      </c>
      <c r="G241" s="37">
        <v>260</v>
      </c>
      <c r="H241" s="37">
        <v>0.26</v>
      </c>
      <c r="I241" s="37">
        <v>40</v>
      </c>
      <c r="J241" s="37">
        <v>122</v>
      </c>
      <c r="K241" s="37">
        <v>128</v>
      </c>
      <c r="L241" s="37">
        <v>146</v>
      </c>
      <c r="M241" s="37">
        <v>56</v>
      </c>
      <c r="N241" s="37">
        <v>2</v>
      </c>
      <c r="O241" s="4"/>
      <c r="P241" s="46"/>
      <c r="Q241" s="47"/>
    </row>
    <row r="242" spans="2:17">
      <c r="B242" s="45" t="s">
        <v>36</v>
      </c>
      <c r="C242" s="37">
        <v>100</v>
      </c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4">
        <v>2</v>
      </c>
      <c r="P242" s="46">
        <v>295</v>
      </c>
      <c r="Q242" s="47">
        <f t="shared" ref="Q242:Q250" si="8">P242*O242</f>
        <v>590</v>
      </c>
    </row>
    <row r="243" spans="2:17">
      <c r="B243" s="45" t="s">
        <v>110</v>
      </c>
      <c r="C243" s="37">
        <v>50</v>
      </c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4">
        <v>0.2</v>
      </c>
      <c r="P243" s="46">
        <v>39.21</v>
      </c>
      <c r="Q243" s="47">
        <f t="shared" si="8"/>
        <v>7.8420000000000005</v>
      </c>
    </row>
    <row r="244" spans="2:17">
      <c r="B244" s="45" t="s">
        <v>37</v>
      </c>
      <c r="C244" s="37">
        <v>10</v>
      </c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4">
        <v>0.1</v>
      </c>
      <c r="P244" s="46">
        <v>84</v>
      </c>
      <c r="Q244" s="47">
        <f t="shared" si="8"/>
        <v>8.4</v>
      </c>
    </row>
    <row r="245" spans="2:17">
      <c r="B245" s="45" t="s">
        <v>58</v>
      </c>
      <c r="C245" s="37">
        <v>10</v>
      </c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4">
        <v>0.1</v>
      </c>
      <c r="P245" s="46">
        <v>32</v>
      </c>
      <c r="Q245" s="47">
        <f t="shared" si="8"/>
        <v>3.2</v>
      </c>
    </row>
    <row r="246" spans="2:17">
      <c r="B246" s="44" t="s">
        <v>34</v>
      </c>
      <c r="C246" s="31">
        <v>30</v>
      </c>
      <c r="D246" s="37">
        <v>0.6</v>
      </c>
      <c r="E246" s="37"/>
      <c r="F246" s="37">
        <v>15.5</v>
      </c>
      <c r="G246" s="37"/>
      <c r="H246" s="37">
        <v>0.04</v>
      </c>
      <c r="I246" s="37"/>
      <c r="J246" s="37">
        <v>0.24</v>
      </c>
      <c r="K246" s="37">
        <v>0.8</v>
      </c>
      <c r="L246" s="37">
        <v>24</v>
      </c>
      <c r="M246" s="37"/>
      <c r="N246" s="37">
        <v>22</v>
      </c>
      <c r="O246" s="52"/>
      <c r="P246" s="46"/>
      <c r="Q246" s="47">
        <f t="shared" si="8"/>
        <v>0</v>
      </c>
    </row>
    <row r="247" spans="2:17">
      <c r="B247" s="45" t="s">
        <v>34</v>
      </c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4">
        <v>3</v>
      </c>
      <c r="P247" s="61">
        <v>26</v>
      </c>
      <c r="Q247" s="47">
        <f t="shared" si="8"/>
        <v>78</v>
      </c>
    </row>
    <row r="248" spans="2:17">
      <c r="B248" s="44" t="s">
        <v>108</v>
      </c>
      <c r="C248" s="37">
        <v>200</v>
      </c>
      <c r="D248" s="37">
        <v>0.6</v>
      </c>
      <c r="E248" s="37"/>
      <c r="F248" s="37">
        <v>30.1</v>
      </c>
      <c r="G248" s="37">
        <v>130</v>
      </c>
      <c r="H248" s="37">
        <v>0.04</v>
      </c>
      <c r="I248" s="37"/>
      <c r="J248" s="37">
        <v>0.05</v>
      </c>
      <c r="K248" s="37">
        <v>135</v>
      </c>
      <c r="L248" s="37">
        <v>46</v>
      </c>
      <c r="M248" s="37"/>
      <c r="N248" s="37">
        <v>0.5</v>
      </c>
      <c r="O248" s="40"/>
      <c r="P248" s="40"/>
      <c r="Q248" s="47">
        <f t="shared" si="8"/>
        <v>0</v>
      </c>
    </row>
    <row r="249" spans="2:17">
      <c r="B249" s="45" t="s">
        <v>49</v>
      </c>
      <c r="C249" s="5">
        <v>4</v>
      </c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40"/>
      <c r="P249" s="40">
        <v>69</v>
      </c>
      <c r="Q249" s="47">
        <f t="shared" si="8"/>
        <v>0</v>
      </c>
    </row>
    <row r="250" spans="2:17">
      <c r="B250" s="45" t="s">
        <v>31</v>
      </c>
      <c r="C250" s="5">
        <v>20</v>
      </c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40">
        <v>1</v>
      </c>
      <c r="P250" s="40">
        <v>89</v>
      </c>
      <c r="Q250" s="47">
        <f t="shared" si="8"/>
        <v>89</v>
      </c>
    </row>
    <row r="251" spans="2:17">
      <c r="C251" s="93"/>
      <c r="E251" t="s">
        <v>374</v>
      </c>
      <c r="K251" t="s">
        <v>99</v>
      </c>
      <c r="N251" t="s">
        <v>99</v>
      </c>
      <c r="Q251" s="68">
        <f>SUM(Q242:Q250)</f>
        <v>776.44200000000001</v>
      </c>
    </row>
    <row r="252" spans="2:17">
      <c r="C252" s="93"/>
      <c r="E252" s="48" t="s">
        <v>100</v>
      </c>
      <c r="K252" s="48" t="s">
        <v>99</v>
      </c>
      <c r="L252" s="48"/>
      <c r="P252" s="18"/>
      <c r="Q252" s="126"/>
    </row>
    <row r="254" spans="2:17" ht="18.75">
      <c r="D254" s="15"/>
      <c r="G254" s="16" t="s">
        <v>67</v>
      </c>
      <c r="H254" s="16"/>
      <c r="I254" s="17"/>
      <c r="J254" s="17"/>
      <c r="L254" s="17"/>
      <c r="Q254" s="19"/>
    </row>
    <row r="255" spans="2:17" ht="23.25">
      <c r="D255" s="15"/>
      <c r="E255" s="15"/>
      <c r="F255" s="133" t="s">
        <v>376</v>
      </c>
      <c r="G255" s="16"/>
      <c r="H255" s="16"/>
      <c r="I255" s="16" t="s">
        <v>377</v>
      </c>
      <c r="J255" s="16"/>
      <c r="K255" s="17"/>
      <c r="L255" s="21"/>
    </row>
    <row r="256" spans="2:17" ht="18.75">
      <c r="E256" s="23" t="s">
        <v>70</v>
      </c>
      <c r="F256" s="23"/>
      <c r="G256" s="23"/>
    </row>
    <row r="257" spans="2:19">
      <c r="B257" s="53" t="s">
        <v>571</v>
      </c>
      <c r="M257" s="21"/>
    </row>
    <row r="258" spans="2:19">
      <c r="B258" s="24" t="s">
        <v>149</v>
      </c>
      <c r="C258" t="s">
        <v>559</v>
      </c>
      <c r="D258" s="25"/>
      <c r="E258" s="28"/>
      <c r="F258" s="28" t="s">
        <v>5</v>
      </c>
      <c r="G258" s="27"/>
      <c r="H258" s="21"/>
      <c r="I258" s="21"/>
      <c r="J258" s="21"/>
      <c r="K258" s="21"/>
      <c r="L258" s="21"/>
      <c r="M258" s="21"/>
      <c r="N258" s="21"/>
      <c r="O258" s="21"/>
      <c r="P258" s="21"/>
      <c r="Q258" s="19"/>
    </row>
    <row r="259" spans="2:19">
      <c r="B259" s="29" t="s">
        <v>76</v>
      </c>
      <c r="C259" s="20"/>
      <c r="D259" s="20"/>
      <c r="E259" s="27"/>
      <c r="F259" s="27"/>
      <c r="G259" s="27"/>
      <c r="H259" s="21"/>
      <c r="I259" s="21"/>
      <c r="J259" s="21"/>
      <c r="K259" s="21"/>
      <c r="L259" s="21"/>
      <c r="M259" s="21"/>
      <c r="N259" s="21"/>
      <c r="O259" s="21"/>
      <c r="P259" s="21"/>
      <c r="Q259" s="19"/>
    </row>
    <row r="260" spans="2:19">
      <c r="B260" s="30"/>
      <c r="C260" s="29"/>
      <c r="D260" s="29"/>
      <c r="E260" s="21"/>
      <c r="F260" s="27"/>
      <c r="G260" s="27"/>
      <c r="H260" s="21"/>
      <c r="I260" s="21"/>
      <c r="J260" s="21"/>
      <c r="K260" s="21"/>
      <c r="L260" s="21"/>
      <c r="M260" s="145"/>
      <c r="N260" s="21"/>
      <c r="O260" s="21"/>
      <c r="P260">
        <v>217</v>
      </c>
      <c r="Q260" s="19"/>
    </row>
    <row r="261" spans="2:19">
      <c r="B261" s="31" t="s">
        <v>77</v>
      </c>
      <c r="C261" s="33" t="s">
        <v>78</v>
      </c>
      <c r="D261" s="34"/>
      <c r="E261" s="34" t="s">
        <v>79</v>
      </c>
      <c r="F261" s="34"/>
      <c r="G261" s="34" t="s">
        <v>80</v>
      </c>
      <c r="H261" s="34" t="s">
        <v>81</v>
      </c>
      <c r="I261" s="34"/>
      <c r="J261" s="34"/>
      <c r="K261" s="34"/>
      <c r="L261" s="34" t="s">
        <v>82</v>
      </c>
      <c r="N261" s="34"/>
      <c r="O261" s="35" t="s">
        <v>83</v>
      </c>
      <c r="P261" s="36" t="s">
        <v>3</v>
      </c>
      <c r="Q261" s="36" t="s">
        <v>9</v>
      </c>
    </row>
    <row r="262" spans="2:19">
      <c r="B262" s="5"/>
      <c r="C262" s="39" t="s">
        <v>85</v>
      </c>
      <c r="D262" s="37" t="s">
        <v>86</v>
      </c>
      <c r="E262" s="37" t="s">
        <v>87</v>
      </c>
      <c r="F262" s="37" t="s">
        <v>88</v>
      </c>
      <c r="G262" s="37"/>
      <c r="H262" s="37" t="s">
        <v>89</v>
      </c>
      <c r="I262" s="37" t="s">
        <v>90</v>
      </c>
      <c r="J262" s="37" t="s">
        <v>91</v>
      </c>
      <c r="K262" s="37" t="s">
        <v>92</v>
      </c>
      <c r="L262" s="37" t="s">
        <v>93</v>
      </c>
      <c r="M262" s="37" t="s">
        <v>94</v>
      </c>
      <c r="N262" s="37" t="s">
        <v>95</v>
      </c>
      <c r="O262" s="40"/>
      <c r="P262" s="4"/>
      <c r="Q262" s="40"/>
    </row>
    <row r="263" spans="2:19">
      <c r="B263" s="5"/>
      <c r="C263" s="39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40"/>
      <c r="P263" s="4"/>
      <c r="Q263" s="40"/>
    </row>
    <row r="264" spans="2:19">
      <c r="B264" s="31" t="s">
        <v>573</v>
      </c>
      <c r="C264" s="37">
        <v>200</v>
      </c>
      <c r="D264" s="37">
        <v>1.2</v>
      </c>
      <c r="E264" s="37">
        <v>4</v>
      </c>
      <c r="F264" s="37">
        <v>2.7</v>
      </c>
      <c r="G264" s="37">
        <v>260</v>
      </c>
      <c r="H264" s="37">
        <v>0.26</v>
      </c>
      <c r="I264" s="37">
        <v>40</v>
      </c>
      <c r="J264" s="37">
        <v>122</v>
      </c>
      <c r="K264" s="37">
        <v>128</v>
      </c>
      <c r="L264" s="37">
        <v>146</v>
      </c>
      <c r="M264" s="37">
        <v>56</v>
      </c>
      <c r="N264" s="37">
        <v>2</v>
      </c>
      <c r="O264" s="4"/>
      <c r="P264" s="46"/>
      <c r="Q264" s="47"/>
    </row>
    <row r="265" spans="2:19">
      <c r="B265" s="45" t="s">
        <v>184</v>
      </c>
      <c r="C265" s="37">
        <v>100</v>
      </c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4">
        <v>21.8</v>
      </c>
      <c r="P265" s="46">
        <v>239.93</v>
      </c>
      <c r="Q265" s="47">
        <f>P265*O265</f>
        <v>5230.4740000000002</v>
      </c>
    </row>
    <row r="266" spans="2:19">
      <c r="B266" s="45" t="s">
        <v>55</v>
      </c>
      <c r="C266" s="37">
        <v>50</v>
      </c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4">
        <v>0</v>
      </c>
      <c r="P266" s="46">
        <v>0</v>
      </c>
      <c r="Q266" s="47">
        <f t="shared" ref="Q266:Q287" si="9">P266*O266</f>
        <v>0</v>
      </c>
    </row>
    <row r="267" spans="2:19">
      <c r="B267" s="45" t="s">
        <v>37</v>
      </c>
      <c r="C267" s="37">
        <v>10</v>
      </c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4">
        <v>2.1</v>
      </c>
      <c r="P267" s="46">
        <v>84</v>
      </c>
      <c r="Q267" s="47">
        <f t="shared" si="9"/>
        <v>176.4</v>
      </c>
    </row>
    <row r="268" spans="2:19">
      <c r="B268" s="45" t="s">
        <v>58</v>
      </c>
      <c r="C268" s="37">
        <v>10</v>
      </c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4">
        <v>2.1</v>
      </c>
      <c r="P268" s="46">
        <v>32</v>
      </c>
      <c r="Q268" s="47">
        <f t="shared" si="9"/>
        <v>67.2</v>
      </c>
    </row>
    <row r="269" spans="2:19">
      <c r="B269" s="45" t="s">
        <v>51</v>
      </c>
      <c r="C269" s="37">
        <v>1</v>
      </c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4">
        <v>1</v>
      </c>
      <c r="P269" s="46">
        <v>47</v>
      </c>
      <c r="Q269" s="47">
        <f t="shared" si="9"/>
        <v>47</v>
      </c>
      <c r="S269" s="68"/>
    </row>
    <row r="270" spans="2:19">
      <c r="B270" s="45" t="s">
        <v>121</v>
      </c>
      <c r="C270" s="37">
        <v>4</v>
      </c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4">
        <v>1</v>
      </c>
      <c r="P270" s="46">
        <v>382</v>
      </c>
      <c r="Q270" s="47">
        <f t="shared" si="9"/>
        <v>382</v>
      </c>
    </row>
    <row r="271" spans="2:19">
      <c r="B271" s="45" t="s">
        <v>17</v>
      </c>
      <c r="C271" s="37">
        <v>1</v>
      </c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4">
        <v>1</v>
      </c>
      <c r="P271" s="46">
        <v>22.5</v>
      </c>
      <c r="Q271" s="47">
        <f t="shared" si="9"/>
        <v>22.5</v>
      </c>
    </row>
    <row r="272" spans="2:19">
      <c r="B272" s="45" t="s">
        <v>13</v>
      </c>
      <c r="C272" s="37">
        <v>4</v>
      </c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4">
        <v>0.7</v>
      </c>
      <c r="P272" s="46">
        <v>122.32</v>
      </c>
      <c r="Q272" s="47">
        <f t="shared" si="9"/>
        <v>85.623999999999995</v>
      </c>
    </row>
    <row r="273" spans="2:17">
      <c r="B273" s="45" t="s">
        <v>14</v>
      </c>
      <c r="C273" s="37">
        <v>4</v>
      </c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4">
        <v>1</v>
      </c>
      <c r="P273" s="46">
        <v>185.97</v>
      </c>
      <c r="Q273" s="47">
        <f t="shared" si="9"/>
        <v>185.97</v>
      </c>
    </row>
    <row r="274" spans="2:17">
      <c r="B274" s="45" t="s">
        <v>31</v>
      </c>
      <c r="C274" s="37">
        <v>18</v>
      </c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4">
        <v>3</v>
      </c>
      <c r="P274" s="46">
        <v>89</v>
      </c>
      <c r="Q274" s="47">
        <f t="shared" si="9"/>
        <v>267</v>
      </c>
    </row>
    <row r="275" spans="2:17">
      <c r="B275" s="45" t="s">
        <v>12</v>
      </c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4">
        <v>1.5</v>
      </c>
      <c r="P275" s="46">
        <v>40.51</v>
      </c>
      <c r="Q275" s="47">
        <f t="shared" si="9"/>
        <v>60.765000000000001</v>
      </c>
    </row>
    <row r="276" spans="2:17">
      <c r="B276" s="31" t="s">
        <v>572</v>
      </c>
      <c r="C276" s="37">
        <v>70</v>
      </c>
      <c r="D276" s="37">
        <v>4.5999999999999996</v>
      </c>
      <c r="E276" s="37">
        <v>5.2</v>
      </c>
      <c r="F276" s="37">
        <v>7.2</v>
      </c>
      <c r="G276" s="37">
        <v>105</v>
      </c>
      <c r="H276" s="37">
        <v>1.5</v>
      </c>
      <c r="I276" s="37">
        <v>13.5</v>
      </c>
      <c r="J276" s="37">
        <v>51</v>
      </c>
      <c r="K276" s="37">
        <v>98</v>
      </c>
      <c r="L276" s="37">
        <v>52</v>
      </c>
      <c r="M276" s="37">
        <v>51</v>
      </c>
      <c r="N276" s="37">
        <v>2.25</v>
      </c>
      <c r="O276" s="4"/>
      <c r="P276" s="46"/>
      <c r="Q276" s="47">
        <f t="shared" si="9"/>
        <v>0</v>
      </c>
    </row>
    <row r="277" spans="2:17">
      <c r="B277" s="45" t="s">
        <v>380</v>
      </c>
      <c r="C277" s="37">
        <v>18</v>
      </c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4">
        <v>19</v>
      </c>
      <c r="P277" s="46">
        <v>47.77</v>
      </c>
      <c r="Q277" s="47">
        <f>P277*O277</f>
        <v>907.63000000000011</v>
      </c>
    </row>
    <row r="278" spans="2:17">
      <c r="B278" s="45" t="s">
        <v>58</v>
      </c>
      <c r="C278" s="37">
        <v>17</v>
      </c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4">
        <v>1</v>
      </c>
      <c r="P278" s="46">
        <v>32</v>
      </c>
      <c r="Q278" s="47">
        <f t="shared" si="9"/>
        <v>32</v>
      </c>
    </row>
    <row r="279" spans="2:17">
      <c r="B279" s="45" t="s">
        <v>13</v>
      </c>
      <c r="C279" s="37">
        <v>3</v>
      </c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4">
        <v>0.3</v>
      </c>
      <c r="P279" s="46">
        <v>122.32</v>
      </c>
      <c r="Q279" s="47">
        <f t="shared" si="9"/>
        <v>36.695999999999998</v>
      </c>
    </row>
    <row r="280" spans="2:17">
      <c r="B280" s="44" t="s">
        <v>34</v>
      </c>
      <c r="C280" s="31">
        <v>30</v>
      </c>
      <c r="D280" s="37">
        <v>0.6</v>
      </c>
      <c r="E280" s="37"/>
      <c r="F280" s="37">
        <v>15.5</v>
      </c>
      <c r="G280" s="37"/>
      <c r="H280" s="37">
        <v>0.04</v>
      </c>
      <c r="I280" s="37"/>
      <c r="J280" s="37">
        <v>0.24</v>
      </c>
      <c r="K280" s="37">
        <v>0.8</v>
      </c>
      <c r="L280" s="37">
        <v>24</v>
      </c>
      <c r="M280" s="37"/>
      <c r="N280" s="37">
        <v>22</v>
      </c>
      <c r="O280" s="52"/>
      <c r="P280" s="46"/>
      <c r="Q280" s="47">
        <f t="shared" si="9"/>
        <v>0</v>
      </c>
    </row>
    <row r="281" spans="2:17">
      <c r="B281" s="45" t="s">
        <v>34</v>
      </c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4">
        <v>15</v>
      </c>
      <c r="P281" s="61">
        <v>26</v>
      </c>
      <c r="Q281" s="47">
        <f t="shared" si="9"/>
        <v>390</v>
      </c>
    </row>
    <row r="282" spans="2:17">
      <c r="B282" s="45" t="s">
        <v>121</v>
      </c>
      <c r="C282" s="5">
        <v>10</v>
      </c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4">
        <v>2.17</v>
      </c>
      <c r="P282" s="61">
        <v>382</v>
      </c>
      <c r="Q282" s="47">
        <f t="shared" si="9"/>
        <v>828.93999999999994</v>
      </c>
    </row>
    <row r="283" spans="2:17">
      <c r="B283" s="45" t="s">
        <v>60</v>
      </c>
      <c r="C283" s="5">
        <v>10</v>
      </c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4">
        <v>2.17</v>
      </c>
      <c r="P283" s="61">
        <v>553.42999999999995</v>
      </c>
      <c r="Q283" s="47">
        <f t="shared" si="9"/>
        <v>1200.9431</v>
      </c>
    </row>
    <row r="284" spans="2:17">
      <c r="B284" s="44" t="s">
        <v>45</v>
      </c>
      <c r="C284" s="37">
        <v>200</v>
      </c>
      <c r="D284" s="37">
        <v>0.6</v>
      </c>
      <c r="E284" s="37"/>
      <c r="F284" s="37">
        <v>30.1</v>
      </c>
      <c r="G284" s="37">
        <v>130</v>
      </c>
      <c r="H284" s="37">
        <v>0.04</v>
      </c>
      <c r="I284" s="37"/>
      <c r="J284" s="37">
        <v>0.05</v>
      </c>
      <c r="K284" s="37">
        <v>135</v>
      </c>
      <c r="L284" s="37">
        <v>46</v>
      </c>
      <c r="M284" s="37"/>
      <c r="N284" s="37">
        <v>0.5</v>
      </c>
      <c r="O284" s="40"/>
      <c r="P284" s="40"/>
      <c r="Q284" s="47">
        <f t="shared" si="9"/>
        <v>0</v>
      </c>
    </row>
    <row r="285" spans="2:17">
      <c r="B285" s="45" t="s">
        <v>45</v>
      </c>
      <c r="C285" s="5">
        <v>18</v>
      </c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40">
        <v>18</v>
      </c>
      <c r="P285" s="40">
        <v>32</v>
      </c>
      <c r="Q285" s="47">
        <f t="shared" si="9"/>
        <v>576</v>
      </c>
    </row>
    <row r="286" spans="2:17">
      <c r="B286" s="45" t="s">
        <v>64</v>
      </c>
      <c r="C286" s="5">
        <v>120</v>
      </c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40">
        <v>21.6</v>
      </c>
      <c r="P286" s="40">
        <v>252</v>
      </c>
      <c r="Q286" s="47">
        <f t="shared" si="9"/>
        <v>5443.2000000000007</v>
      </c>
    </row>
    <row r="287" spans="2:17">
      <c r="B287" s="45" t="s">
        <v>579</v>
      </c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40">
        <v>217</v>
      </c>
      <c r="P287" s="40">
        <v>13</v>
      </c>
      <c r="Q287" s="47">
        <f t="shared" si="9"/>
        <v>2821</v>
      </c>
    </row>
    <row r="288" spans="2:17">
      <c r="C288" s="93"/>
      <c r="E288" t="s">
        <v>374</v>
      </c>
      <c r="K288" t="s">
        <v>99</v>
      </c>
      <c r="N288" t="s">
        <v>99</v>
      </c>
      <c r="Q288" s="67">
        <f>SUM(Q265:Q287)</f>
        <v>18761.342100000002</v>
      </c>
    </row>
    <row r="289" spans="2:21">
      <c r="C289" s="93"/>
      <c r="E289" s="48" t="s">
        <v>100</v>
      </c>
      <c r="K289" s="48" t="s">
        <v>99</v>
      </c>
      <c r="L289" s="48"/>
      <c r="P289" s="18"/>
      <c r="Q289" s="126">
        <f>Q288/P260</f>
        <v>86.457797695852548</v>
      </c>
      <c r="U289">
        <f>T289+S286</f>
        <v>0</v>
      </c>
    </row>
    <row r="290" spans="2:21">
      <c r="Q290" s="19"/>
    </row>
    <row r="291" spans="2:21" ht="18.75">
      <c r="D291" s="15"/>
      <c r="G291" s="16" t="s">
        <v>67</v>
      </c>
      <c r="H291" s="16"/>
      <c r="I291" s="17"/>
      <c r="J291" s="17"/>
      <c r="L291" s="17"/>
      <c r="Q291" s="19"/>
    </row>
    <row r="292" spans="2:21" ht="23.25">
      <c r="D292" s="15"/>
      <c r="E292" s="15"/>
      <c r="F292" s="133" t="s">
        <v>376</v>
      </c>
      <c r="G292" s="16"/>
      <c r="H292" s="16"/>
      <c r="I292" s="16" t="s">
        <v>377</v>
      </c>
      <c r="J292" s="16"/>
      <c r="K292" s="17"/>
      <c r="L292" s="21"/>
      <c r="Q292" s="19"/>
    </row>
    <row r="293" spans="2:21" ht="18.75">
      <c r="E293" s="23" t="s">
        <v>70</v>
      </c>
      <c r="F293" s="23"/>
      <c r="G293" s="23"/>
      <c r="Q293" s="19"/>
    </row>
    <row r="294" spans="2:21">
      <c r="B294" s="53" t="s">
        <v>571</v>
      </c>
      <c r="M294" s="21"/>
      <c r="Q294" s="19"/>
    </row>
    <row r="295" spans="2:21">
      <c r="B295" s="24" t="s">
        <v>149</v>
      </c>
      <c r="C295" t="s">
        <v>559</v>
      </c>
      <c r="D295" s="25"/>
      <c r="E295" s="28"/>
      <c r="F295" s="28" t="s">
        <v>6</v>
      </c>
      <c r="G295" s="27"/>
      <c r="H295" s="21"/>
      <c r="I295" s="21"/>
      <c r="J295" s="21"/>
      <c r="K295" s="21"/>
      <c r="L295" s="21"/>
      <c r="M295" s="21"/>
      <c r="N295" s="21"/>
      <c r="O295" s="21"/>
      <c r="P295" s="21"/>
      <c r="Q295" s="19"/>
    </row>
    <row r="296" spans="2:21">
      <c r="B296" s="29" t="s">
        <v>76</v>
      </c>
      <c r="C296" s="20"/>
      <c r="D296" s="20"/>
      <c r="E296" s="27"/>
      <c r="F296" s="27"/>
      <c r="G296" s="27"/>
      <c r="H296" s="21"/>
      <c r="I296" s="21"/>
      <c r="J296" s="21"/>
      <c r="K296" s="21"/>
      <c r="L296" s="21"/>
      <c r="M296" s="21"/>
      <c r="N296" s="21"/>
      <c r="O296" s="21"/>
      <c r="P296" s="21"/>
      <c r="Q296" s="19"/>
    </row>
    <row r="297" spans="2:21">
      <c r="B297" s="30"/>
      <c r="C297" s="29"/>
      <c r="D297" s="29"/>
      <c r="E297" s="21"/>
      <c r="F297" s="27"/>
      <c r="G297" s="27"/>
      <c r="H297" s="21"/>
      <c r="I297" s="21"/>
      <c r="J297" s="21"/>
      <c r="K297" s="21"/>
      <c r="L297" s="21"/>
      <c r="M297" s="145"/>
      <c r="N297" s="21"/>
      <c r="O297" s="21"/>
      <c r="P297">
        <v>154</v>
      </c>
      <c r="Q297" s="19"/>
    </row>
    <row r="298" spans="2:21">
      <c r="B298" s="31" t="s">
        <v>77</v>
      </c>
      <c r="C298" s="33" t="s">
        <v>78</v>
      </c>
      <c r="D298" s="34"/>
      <c r="E298" s="34" t="s">
        <v>79</v>
      </c>
      <c r="F298" s="34"/>
      <c r="G298" s="34" t="s">
        <v>80</v>
      </c>
      <c r="H298" s="34" t="s">
        <v>81</v>
      </c>
      <c r="I298" s="34"/>
      <c r="J298" s="34"/>
      <c r="K298" s="34"/>
      <c r="L298" s="34" t="s">
        <v>82</v>
      </c>
      <c r="N298" s="34"/>
      <c r="O298" s="35" t="s">
        <v>83</v>
      </c>
      <c r="P298" s="36" t="s">
        <v>3</v>
      </c>
      <c r="Q298" s="36" t="s">
        <v>9</v>
      </c>
    </row>
    <row r="299" spans="2:21">
      <c r="B299" s="5"/>
      <c r="C299" s="39" t="s">
        <v>85</v>
      </c>
      <c r="D299" s="37" t="s">
        <v>86</v>
      </c>
      <c r="E299" s="37" t="s">
        <v>87</v>
      </c>
      <c r="F299" s="37" t="s">
        <v>88</v>
      </c>
      <c r="G299" s="37"/>
      <c r="H299" s="37" t="s">
        <v>89</v>
      </c>
      <c r="I299" s="37" t="s">
        <v>90</v>
      </c>
      <c r="J299" s="37" t="s">
        <v>91</v>
      </c>
      <c r="K299" s="37" t="s">
        <v>92</v>
      </c>
      <c r="L299" s="37" t="s">
        <v>93</v>
      </c>
      <c r="M299" s="37" t="s">
        <v>94</v>
      </c>
      <c r="N299" s="37" t="s">
        <v>95</v>
      </c>
      <c r="O299" s="40"/>
      <c r="P299" s="4"/>
      <c r="Q299" s="40"/>
    </row>
    <row r="300" spans="2:21">
      <c r="B300" s="5"/>
      <c r="C300" s="39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40"/>
      <c r="P300" s="4"/>
      <c r="Q300" s="40"/>
    </row>
    <row r="301" spans="2:21">
      <c r="B301" s="31" t="s">
        <v>573</v>
      </c>
      <c r="C301" s="37">
        <v>200</v>
      </c>
      <c r="D301" s="37">
        <v>1.2</v>
      </c>
      <c r="E301" s="37">
        <v>4</v>
      </c>
      <c r="F301" s="37">
        <v>2.7</v>
      </c>
      <c r="G301" s="37">
        <v>260</v>
      </c>
      <c r="H301" s="37">
        <v>0.26</v>
      </c>
      <c r="I301" s="37">
        <v>40</v>
      </c>
      <c r="J301" s="37">
        <v>122</v>
      </c>
      <c r="K301" s="37">
        <v>128</v>
      </c>
      <c r="L301" s="37">
        <v>146</v>
      </c>
      <c r="M301" s="37">
        <v>56</v>
      </c>
      <c r="N301" s="37">
        <v>2</v>
      </c>
      <c r="O301" s="4"/>
      <c r="P301" s="46"/>
      <c r="Q301" s="47"/>
    </row>
    <row r="302" spans="2:21">
      <c r="B302" s="45" t="s">
        <v>184</v>
      </c>
      <c r="C302" s="37">
        <v>100</v>
      </c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4">
        <v>18.29</v>
      </c>
      <c r="P302" s="46">
        <v>239.93</v>
      </c>
      <c r="Q302" s="47">
        <f>P302*O302</f>
        <v>4388.3197</v>
      </c>
    </row>
    <row r="303" spans="2:21">
      <c r="B303" s="45" t="s">
        <v>55</v>
      </c>
      <c r="C303" s="37">
        <v>50</v>
      </c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4"/>
      <c r="P303" s="46">
        <v>0</v>
      </c>
      <c r="Q303" s="47">
        <f t="shared" ref="Q303:Q312" si="10">P303*O303</f>
        <v>0</v>
      </c>
    </row>
    <row r="304" spans="2:21">
      <c r="B304" s="45" t="s">
        <v>37</v>
      </c>
      <c r="C304" s="37">
        <v>10</v>
      </c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4">
        <v>1.5</v>
      </c>
      <c r="P304" s="46">
        <v>84</v>
      </c>
      <c r="Q304" s="47">
        <f t="shared" si="10"/>
        <v>126</v>
      </c>
    </row>
    <row r="305" spans="2:17">
      <c r="B305" s="45" t="s">
        <v>58</v>
      </c>
      <c r="C305" s="37">
        <v>10</v>
      </c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4">
        <v>1.5</v>
      </c>
      <c r="P305" s="46">
        <v>32</v>
      </c>
      <c r="Q305" s="47">
        <f t="shared" si="10"/>
        <v>48</v>
      </c>
    </row>
    <row r="306" spans="2:17">
      <c r="B306" s="45" t="s">
        <v>14</v>
      </c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4">
        <v>1</v>
      </c>
      <c r="P306" s="46">
        <v>185.97</v>
      </c>
      <c r="Q306" s="47">
        <f t="shared" si="10"/>
        <v>185.97</v>
      </c>
    </row>
    <row r="307" spans="2:17">
      <c r="B307" s="45" t="s">
        <v>31</v>
      </c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4">
        <v>2</v>
      </c>
      <c r="P307" s="46">
        <v>89</v>
      </c>
      <c r="Q307" s="47">
        <f t="shared" si="10"/>
        <v>178</v>
      </c>
    </row>
    <row r="308" spans="2:17">
      <c r="B308" s="45" t="s">
        <v>12</v>
      </c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4">
        <v>1</v>
      </c>
      <c r="P308" s="46">
        <v>40.51</v>
      </c>
      <c r="Q308" s="47">
        <f t="shared" si="10"/>
        <v>40.51</v>
      </c>
    </row>
    <row r="309" spans="2:17">
      <c r="B309" s="31" t="s">
        <v>574</v>
      </c>
      <c r="C309" s="37">
        <v>70</v>
      </c>
      <c r="D309" s="37">
        <v>4.5999999999999996</v>
      </c>
      <c r="E309" s="37">
        <v>5.2</v>
      </c>
      <c r="F309" s="37">
        <v>7.2</v>
      </c>
      <c r="G309" s="37">
        <v>105</v>
      </c>
      <c r="H309" s="37">
        <v>1.5</v>
      </c>
      <c r="I309" s="37">
        <v>13.5</v>
      </c>
      <c r="J309" s="37">
        <v>51</v>
      </c>
      <c r="K309" s="37">
        <v>98</v>
      </c>
      <c r="L309" s="37">
        <v>52</v>
      </c>
      <c r="M309" s="37">
        <v>51</v>
      </c>
      <c r="N309" s="37">
        <v>2.25</v>
      </c>
      <c r="O309" s="4"/>
      <c r="P309" s="46"/>
      <c r="Q309" s="47">
        <f t="shared" si="10"/>
        <v>0</v>
      </c>
    </row>
    <row r="310" spans="2:17">
      <c r="B310" s="45" t="s">
        <v>133</v>
      </c>
      <c r="C310" s="37">
        <v>18</v>
      </c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4">
        <v>6</v>
      </c>
      <c r="P310" s="46">
        <v>115</v>
      </c>
      <c r="Q310" s="47">
        <f t="shared" si="10"/>
        <v>690</v>
      </c>
    </row>
    <row r="311" spans="2:17">
      <c r="B311" s="44" t="s">
        <v>34</v>
      </c>
      <c r="C311" s="31">
        <v>30</v>
      </c>
      <c r="D311" s="37">
        <v>0.6</v>
      </c>
      <c r="E311" s="37"/>
      <c r="F311" s="37">
        <v>15.5</v>
      </c>
      <c r="G311" s="37"/>
      <c r="H311" s="37">
        <v>0.04</v>
      </c>
      <c r="I311" s="37"/>
      <c r="J311" s="37">
        <v>0.24</v>
      </c>
      <c r="K311" s="37">
        <v>0.8</v>
      </c>
      <c r="L311" s="37">
        <v>24</v>
      </c>
      <c r="M311" s="37"/>
      <c r="N311" s="37">
        <v>22</v>
      </c>
      <c r="O311" s="52"/>
      <c r="P311" s="46"/>
      <c r="Q311" s="47">
        <f t="shared" si="10"/>
        <v>0</v>
      </c>
    </row>
    <row r="312" spans="2:17">
      <c r="B312" s="45" t="s">
        <v>34</v>
      </c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4">
        <v>12</v>
      </c>
      <c r="P312" s="61">
        <v>26</v>
      </c>
      <c r="Q312" s="47">
        <f t="shared" si="10"/>
        <v>312</v>
      </c>
    </row>
    <row r="313" spans="2:17">
      <c r="B313" s="45" t="s">
        <v>121</v>
      </c>
      <c r="C313" s="5">
        <v>10</v>
      </c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4">
        <v>1.54</v>
      </c>
      <c r="P313" s="61">
        <v>382</v>
      </c>
      <c r="Q313" s="47">
        <f t="shared" ref="Q313:Q315" si="11">P313*O313</f>
        <v>588.28</v>
      </c>
    </row>
    <row r="314" spans="2:17">
      <c r="B314" s="44" t="s">
        <v>45</v>
      </c>
      <c r="C314" s="37">
        <v>200</v>
      </c>
      <c r="D314" s="37">
        <v>0.6</v>
      </c>
      <c r="E314" s="37"/>
      <c r="F314" s="37">
        <v>30.1</v>
      </c>
      <c r="G314" s="37">
        <v>130</v>
      </c>
      <c r="H314" s="37">
        <v>0.04</v>
      </c>
      <c r="I314" s="37"/>
      <c r="J314" s="37">
        <v>0.05</v>
      </c>
      <c r="K314" s="37">
        <v>135</v>
      </c>
      <c r="L314" s="37">
        <v>46</v>
      </c>
      <c r="M314" s="37"/>
      <c r="N314" s="37">
        <v>0.5</v>
      </c>
      <c r="O314" s="40"/>
      <c r="P314" s="40"/>
      <c r="Q314" s="47">
        <f t="shared" si="11"/>
        <v>0</v>
      </c>
    </row>
    <row r="315" spans="2:17">
      <c r="B315" s="45" t="s">
        <v>45</v>
      </c>
      <c r="C315" s="5">
        <v>18</v>
      </c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40">
        <v>12</v>
      </c>
      <c r="P315" s="40">
        <v>32</v>
      </c>
      <c r="Q315" s="47">
        <f t="shared" si="11"/>
        <v>384</v>
      </c>
    </row>
    <row r="316" spans="2:17">
      <c r="C316" s="93"/>
      <c r="E316" t="s">
        <v>374</v>
      </c>
      <c r="K316" t="s">
        <v>99</v>
      </c>
      <c r="N316" t="s">
        <v>99</v>
      </c>
      <c r="Q316" s="67">
        <f>SUM(Q302:Q315)</f>
        <v>6941.0797000000002</v>
      </c>
    </row>
    <row r="317" spans="2:17">
      <c r="C317" s="93"/>
      <c r="E317" s="48" t="s">
        <v>100</v>
      </c>
      <c r="K317" s="48" t="s">
        <v>99</v>
      </c>
      <c r="L317" s="48"/>
      <c r="P317" s="18"/>
      <c r="Q317" s="126">
        <f>Q316/P297</f>
        <v>45.071946103896103</v>
      </c>
    </row>
    <row r="318" spans="2:17" ht="18.75">
      <c r="D318" s="15"/>
      <c r="G318" s="16" t="s">
        <v>67</v>
      </c>
      <c r="H318" s="16"/>
      <c r="I318" s="17"/>
      <c r="J318" s="17"/>
      <c r="L318" s="17"/>
      <c r="Q318" s="19"/>
    </row>
    <row r="319" spans="2:17" ht="23.25">
      <c r="D319" s="15"/>
      <c r="E319" s="15"/>
      <c r="F319" s="133" t="s">
        <v>376</v>
      </c>
      <c r="G319" s="16"/>
      <c r="H319" s="16"/>
      <c r="I319" s="16" t="s">
        <v>377</v>
      </c>
      <c r="J319" s="16"/>
      <c r="K319" s="17"/>
      <c r="L319" s="21"/>
      <c r="Q319" s="19"/>
    </row>
    <row r="320" spans="2:17" ht="18.75">
      <c r="E320" s="23" t="s">
        <v>70</v>
      </c>
      <c r="F320" s="23"/>
      <c r="G320" s="23"/>
      <c r="Q320" s="19"/>
    </row>
    <row r="321" spans="2:17">
      <c r="B321" s="53" t="s">
        <v>571</v>
      </c>
      <c r="M321" s="21"/>
      <c r="Q321" s="19"/>
    </row>
    <row r="322" spans="2:17">
      <c r="B322" s="24" t="s">
        <v>149</v>
      </c>
      <c r="C322" t="s">
        <v>559</v>
      </c>
      <c r="D322" s="25"/>
      <c r="E322" s="28"/>
      <c r="F322" s="28" t="s">
        <v>7</v>
      </c>
      <c r="G322" s="27"/>
      <c r="H322" s="21"/>
      <c r="I322" s="21"/>
      <c r="J322" s="21"/>
      <c r="K322" s="21"/>
      <c r="L322" s="21"/>
      <c r="M322" s="21"/>
      <c r="N322" s="21"/>
      <c r="O322" s="21"/>
      <c r="P322" s="21"/>
      <c r="Q322" s="19"/>
    </row>
    <row r="323" spans="2:17">
      <c r="B323" s="29" t="s">
        <v>76</v>
      </c>
      <c r="C323" s="20"/>
      <c r="D323" s="20"/>
      <c r="E323" s="27"/>
      <c r="F323" s="27"/>
      <c r="G323" s="27"/>
      <c r="H323" s="21"/>
      <c r="I323" s="21"/>
      <c r="J323" s="21"/>
      <c r="K323" s="21"/>
      <c r="L323" s="21"/>
      <c r="M323" s="21"/>
      <c r="N323" s="21"/>
      <c r="O323" s="21"/>
      <c r="P323" s="21"/>
      <c r="Q323" s="19"/>
    </row>
    <row r="324" spans="2:17">
      <c r="B324" s="30"/>
      <c r="C324" s="29"/>
      <c r="D324" s="29"/>
      <c r="E324" s="21"/>
      <c r="F324" s="27"/>
      <c r="G324" s="27"/>
      <c r="H324" s="21"/>
      <c r="I324" s="21"/>
      <c r="J324" s="21"/>
      <c r="K324" s="21"/>
      <c r="L324" s="21"/>
      <c r="M324" s="145"/>
      <c r="N324" s="21"/>
      <c r="O324" s="21"/>
      <c r="Q324" s="19"/>
    </row>
    <row r="325" spans="2:17">
      <c r="B325" s="31" t="s">
        <v>77</v>
      </c>
      <c r="C325" s="33" t="s">
        <v>78</v>
      </c>
      <c r="D325" s="34"/>
      <c r="E325" s="34" t="s">
        <v>79</v>
      </c>
      <c r="F325" s="34"/>
      <c r="G325" s="34" t="s">
        <v>80</v>
      </c>
      <c r="H325" s="34" t="s">
        <v>81</v>
      </c>
      <c r="I325" s="34"/>
      <c r="J325" s="34"/>
      <c r="K325" s="34"/>
      <c r="L325" s="34" t="s">
        <v>82</v>
      </c>
      <c r="N325" s="34"/>
      <c r="O325" s="35" t="s">
        <v>83</v>
      </c>
      <c r="P325" s="36" t="s">
        <v>3</v>
      </c>
      <c r="Q325" s="36" t="s">
        <v>9</v>
      </c>
    </row>
    <row r="326" spans="2:17">
      <c r="B326" s="5"/>
      <c r="C326" s="39" t="s">
        <v>85</v>
      </c>
      <c r="D326" s="37" t="s">
        <v>86</v>
      </c>
      <c r="E326" s="37" t="s">
        <v>87</v>
      </c>
      <c r="F326" s="37" t="s">
        <v>88</v>
      </c>
      <c r="G326" s="37"/>
      <c r="H326" s="37" t="s">
        <v>89</v>
      </c>
      <c r="I326" s="37" t="s">
        <v>90</v>
      </c>
      <c r="J326" s="37" t="s">
        <v>91</v>
      </c>
      <c r="K326" s="37" t="s">
        <v>92</v>
      </c>
      <c r="L326" s="37" t="s">
        <v>93</v>
      </c>
      <c r="M326" s="37" t="s">
        <v>94</v>
      </c>
      <c r="N326" s="37" t="s">
        <v>95</v>
      </c>
      <c r="O326" s="40"/>
      <c r="P326" s="4"/>
      <c r="Q326" s="40"/>
    </row>
    <row r="327" spans="2:17">
      <c r="B327" s="5"/>
      <c r="C327" s="39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40"/>
      <c r="P327" s="4"/>
      <c r="Q327" s="40"/>
    </row>
    <row r="328" spans="2:17">
      <c r="B328" s="31" t="s">
        <v>573</v>
      </c>
      <c r="C328" s="37">
        <v>200</v>
      </c>
      <c r="D328" s="37">
        <v>1.2</v>
      </c>
      <c r="E328" s="37">
        <v>4</v>
      </c>
      <c r="F328" s="37">
        <v>2.7</v>
      </c>
      <c r="G328" s="37">
        <v>260</v>
      </c>
      <c r="H328" s="37">
        <v>0.26</v>
      </c>
      <c r="I328" s="37">
        <v>40</v>
      </c>
      <c r="J328" s="37">
        <v>122</v>
      </c>
      <c r="K328" s="37">
        <v>128</v>
      </c>
      <c r="L328" s="37">
        <v>146</v>
      </c>
      <c r="M328" s="37">
        <v>56</v>
      </c>
      <c r="N328" s="37">
        <v>2</v>
      </c>
      <c r="O328" s="4"/>
      <c r="P328" s="46"/>
      <c r="Q328" s="47"/>
    </row>
    <row r="329" spans="2:17">
      <c r="B329" s="45" t="s">
        <v>184</v>
      </c>
      <c r="C329" s="37">
        <v>100</v>
      </c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4">
        <v>3.91</v>
      </c>
      <c r="P329" s="46">
        <v>239.93</v>
      </c>
      <c r="Q329" s="47">
        <f>P329*O329</f>
        <v>938.12630000000001</v>
      </c>
    </row>
    <row r="330" spans="2:17">
      <c r="B330" s="45" t="s">
        <v>55</v>
      </c>
      <c r="C330" s="37">
        <v>50</v>
      </c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4"/>
      <c r="P330" s="46">
        <v>0</v>
      </c>
      <c r="Q330" s="47">
        <f t="shared" ref="Q330:Q338" si="12">P330*O330</f>
        <v>0</v>
      </c>
    </row>
    <row r="331" spans="2:17">
      <c r="B331" s="45" t="s">
        <v>37</v>
      </c>
      <c r="C331" s="37">
        <v>10</v>
      </c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4">
        <v>0.1</v>
      </c>
      <c r="P331" s="46">
        <v>84</v>
      </c>
      <c r="Q331" s="47">
        <f t="shared" si="12"/>
        <v>8.4</v>
      </c>
    </row>
    <row r="332" spans="2:17">
      <c r="B332" s="45" t="s">
        <v>58</v>
      </c>
      <c r="C332" s="37">
        <v>10</v>
      </c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4">
        <v>0.1</v>
      </c>
      <c r="P332" s="46">
        <v>32</v>
      </c>
      <c r="Q332" s="47">
        <f t="shared" si="12"/>
        <v>3.2</v>
      </c>
    </row>
    <row r="333" spans="2:17">
      <c r="B333" s="31" t="s">
        <v>574</v>
      </c>
      <c r="C333" s="37">
        <v>70</v>
      </c>
      <c r="D333" s="37">
        <v>4.5999999999999996</v>
      </c>
      <c r="E333" s="37">
        <v>5.2</v>
      </c>
      <c r="F333" s="37">
        <v>7.2</v>
      </c>
      <c r="G333" s="37">
        <v>105</v>
      </c>
      <c r="H333" s="37">
        <v>1.5</v>
      </c>
      <c r="I333" s="37">
        <v>13.5</v>
      </c>
      <c r="J333" s="37">
        <v>51</v>
      </c>
      <c r="K333" s="37">
        <v>98</v>
      </c>
      <c r="L333" s="37">
        <v>52</v>
      </c>
      <c r="M333" s="37">
        <v>51</v>
      </c>
      <c r="N333" s="37">
        <v>2.25</v>
      </c>
      <c r="O333" s="4"/>
      <c r="P333" s="46"/>
      <c r="Q333" s="47">
        <f t="shared" si="12"/>
        <v>0</v>
      </c>
    </row>
    <row r="334" spans="2:17">
      <c r="B334" s="45" t="s">
        <v>133</v>
      </c>
      <c r="C334" s="37">
        <v>18</v>
      </c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4"/>
      <c r="P334" s="46">
        <v>115</v>
      </c>
      <c r="Q334" s="47">
        <f t="shared" si="12"/>
        <v>0</v>
      </c>
    </row>
    <row r="335" spans="2:17">
      <c r="B335" s="44" t="s">
        <v>34</v>
      </c>
      <c r="C335" s="31">
        <v>30</v>
      </c>
      <c r="D335" s="37">
        <v>0.6</v>
      </c>
      <c r="E335" s="37"/>
      <c r="F335" s="37">
        <v>15.5</v>
      </c>
      <c r="G335" s="37"/>
      <c r="H335" s="37">
        <v>0.04</v>
      </c>
      <c r="I335" s="37"/>
      <c r="J335" s="37">
        <v>0.24</v>
      </c>
      <c r="K335" s="37">
        <v>0.8</v>
      </c>
      <c r="L335" s="37">
        <v>24</v>
      </c>
      <c r="M335" s="37"/>
      <c r="N335" s="37">
        <v>22</v>
      </c>
      <c r="O335" s="52"/>
      <c r="P335" s="46"/>
      <c r="Q335" s="47">
        <f t="shared" si="12"/>
        <v>0</v>
      </c>
    </row>
    <row r="336" spans="2:17">
      <c r="B336" s="45" t="s">
        <v>34</v>
      </c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4">
        <v>3</v>
      </c>
      <c r="P336" s="61">
        <v>26</v>
      </c>
      <c r="Q336" s="47">
        <f t="shared" si="12"/>
        <v>78</v>
      </c>
    </row>
    <row r="337" spans="2:17">
      <c r="B337" s="44" t="s">
        <v>108</v>
      </c>
      <c r="C337" s="37">
        <v>200</v>
      </c>
      <c r="D337" s="37">
        <v>0.6</v>
      </c>
      <c r="E337" s="37"/>
      <c r="F337" s="37">
        <v>30.1</v>
      </c>
      <c r="G337" s="37">
        <v>130</v>
      </c>
      <c r="H337" s="37">
        <v>0.04</v>
      </c>
      <c r="I337" s="37"/>
      <c r="J337" s="37">
        <v>0.05</v>
      </c>
      <c r="K337" s="37">
        <v>135</v>
      </c>
      <c r="L337" s="37">
        <v>46</v>
      </c>
      <c r="M337" s="37"/>
      <c r="N337" s="37">
        <v>0.5</v>
      </c>
      <c r="O337" s="40"/>
      <c r="P337" s="40"/>
      <c r="Q337" s="47">
        <f t="shared" si="12"/>
        <v>0</v>
      </c>
    </row>
    <row r="338" spans="2:17">
      <c r="B338" s="45" t="s">
        <v>31</v>
      </c>
      <c r="C338" s="5">
        <v>18</v>
      </c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40">
        <v>1</v>
      </c>
      <c r="P338" s="40">
        <v>89</v>
      </c>
      <c r="Q338" s="47">
        <f t="shared" si="12"/>
        <v>89</v>
      </c>
    </row>
    <row r="339" spans="2:17">
      <c r="B339" s="45" t="s">
        <v>49</v>
      </c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40"/>
      <c r="P339" s="40"/>
      <c r="Q339" s="47"/>
    </row>
    <row r="340" spans="2:17">
      <c r="C340" s="93"/>
      <c r="E340" t="s">
        <v>374</v>
      </c>
      <c r="K340" t="s">
        <v>99</v>
      </c>
      <c r="N340" t="s">
        <v>99</v>
      </c>
      <c r="Q340" s="67">
        <f>SUM(Q329:Q338)</f>
        <v>1116.7263</v>
      </c>
    </row>
    <row r="341" spans="2:17">
      <c r="C341" s="93"/>
      <c r="E341" s="48" t="s">
        <v>100</v>
      </c>
      <c r="K341" s="48" t="s">
        <v>99</v>
      </c>
      <c r="L341" s="48"/>
      <c r="P341" s="18"/>
      <c r="Q341" s="126"/>
    </row>
    <row r="342" spans="2:17" ht="18.75">
      <c r="D342" s="15"/>
      <c r="G342" s="16" t="s">
        <v>67</v>
      </c>
      <c r="H342" s="16"/>
      <c r="I342" s="17"/>
      <c r="J342" s="17"/>
      <c r="L342" s="17"/>
      <c r="Q342" s="19"/>
    </row>
    <row r="343" spans="2:17" ht="23.25">
      <c r="D343" s="15"/>
      <c r="E343" s="15"/>
      <c r="F343" s="133" t="s">
        <v>376</v>
      </c>
      <c r="G343" s="16"/>
      <c r="H343" s="16"/>
      <c r="I343" s="16" t="s">
        <v>377</v>
      </c>
      <c r="J343" s="16"/>
      <c r="K343" s="17"/>
      <c r="L343" s="21"/>
      <c r="Q343" s="19"/>
    </row>
    <row r="344" spans="2:17" ht="18.75">
      <c r="E344" s="23" t="s">
        <v>70</v>
      </c>
      <c r="F344" s="23"/>
      <c r="G344" s="23"/>
      <c r="Q344" s="19"/>
    </row>
    <row r="345" spans="2:17">
      <c r="B345" s="53" t="s">
        <v>586</v>
      </c>
      <c r="M345" s="21"/>
      <c r="Q345" s="19"/>
    </row>
    <row r="346" spans="2:17">
      <c r="B346" s="24" t="s">
        <v>149</v>
      </c>
      <c r="C346" t="s">
        <v>559</v>
      </c>
      <c r="D346" s="25"/>
      <c r="E346" s="28"/>
      <c r="F346" s="28" t="s">
        <v>5</v>
      </c>
      <c r="G346" s="27"/>
      <c r="H346" s="21"/>
      <c r="I346" s="21"/>
      <c r="J346" s="21"/>
      <c r="K346" s="21"/>
      <c r="L346" s="21"/>
      <c r="M346" s="21"/>
      <c r="N346" s="21"/>
      <c r="O346" s="21"/>
      <c r="P346" s="21"/>
      <c r="Q346" s="19"/>
    </row>
    <row r="347" spans="2:17">
      <c r="B347" s="29" t="s">
        <v>76</v>
      </c>
      <c r="C347" s="20"/>
      <c r="D347" s="20"/>
      <c r="E347" s="27"/>
      <c r="F347" s="27"/>
      <c r="G347" s="27"/>
      <c r="H347" s="21"/>
      <c r="I347" s="21"/>
      <c r="J347" s="21"/>
      <c r="K347" s="21"/>
      <c r="L347" s="21"/>
      <c r="M347" s="21"/>
      <c r="N347" s="21"/>
      <c r="O347" s="21"/>
      <c r="P347" s="21"/>
      <c r="Q347" s="19"/>
    </row>
    <row r="348" spans="2:17">
      <c r="B348" s="30"/>
      <c r="C348" s="29"/>
      <c r="D348" s="29"/>
      <c r="E348" s="21"/>
      <c r="F348" s="27"/>
      <c r="G348" s="27"/>
      <c r="H348" s="21"/>
      <c r="I348" s="21"/>
      <c r="J348" s="21"/>
      <c r="K348" s="21"/>
      <c r="L348" s="21"/>
      <c r="M348" s="145"/>
      <c r="N348" s="21"/>
      <c r="O348" s="21"/>
      <c r="P348">
        <v>217</v>
      </c>
      <c r="Q348" s="19"/>
    </row>
    <row r="349" spans="2:17">
      <c r="B349" s="31" t="s">
        <v>77</v>
      </c>
      <c r="C349" s="33" t="s">
        <v>78</v>
      </c>
      <c r="D349" s="34"/>
      <c r="E349" s="34" t="s">
        <v>79</v>
      </c>
      <c r="F349" s="34"/>
      <c r="G349" s="34" t="s">
        <v>80</v>
      </c>
      <c r="H349" s="34" t="s">
        <v>81</v>
      </c>
      <c r="I349" s="34"/>
      <c r="J349" s="34"/>
      <c r="K349" s="34"/>
      <c r="L349" s="34" t="s">
        <v>82</v>
      </c>
      <c r="N349" s="34"/>
      <c r="O349" s="35" t="s">
        <v>83</v>
      </c>
      <c r="P349" s="36" t="s">
        <v>3</v>
      </c>
      <c r="Q349" s="36" t="s">
        <v>9</v>
      </c>
    </row>
    <row r="350" spans="2:17">
      <c r="B350" s="5"/>
      <c r="C350" s="39" t="s">
        <v>85</v>
      </c>
      <c r="D350" s="37" t="s">
        <v>86</v>
      </c>
      <c r="E350" s="37" t="s">
        <v>87</v>
      </c>
      <c r="F350" s="37" t="s">
        <v>88</v>
      </c>
      <c r="G350" s="37"/>
      <c r="H350" s="37" t="s">
        <v>89</v>
      </c>
      <c r="I350" s="37" t="s">
        <v>90</v>
      </c>
      <c r="J350" s="37" t="s">
        <v>91</v>
      </c>
      <c r="K350" s="37" t="s">
        <v>92</v>
      </c>
      <c r="L350" s="37" t="s">
        <v>93</v>
      </c>
      <c r="M350" s="37" t="s">
        <v>94</v>
      </c>
      <c r="N350" s="37" t="s">
        <v>95</v>
      </c>
      <c r="O350" s="40"/>
      <c r="P350" s="4"/>
      <c r="Q350" s="40"/>
    </row>
    <row r="351" spans="2:17">
      <c r="B351" s="5"/>
      <c r="C351" s="39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40"/>
      <c r="P351" s="4"/>
      <c r="Q351" s="40"/>
    </row>
    <row r="352" spans="2:17">
      <c r="B352" s="31" t="s">
        <v>302</v>
      </c>
      <c r="C352" s="37">
        <v>200</v>
      </c>
      <c r="D352" s="37">
        <v>1.2</v>
      </c>
      <c r="E352" s="37">
        <v>4</v>
      </c>
      <c r="F352" s="37">
        <v>2.7</v>
      </c>
      <c r="G352" s="37">
        <v>260</v>
      </c>
      <c r="H352" s="37">
        <v>0.26</v>
      </c>
      <c r="I352" s="37">
        <v>40</v>
      </c>
      <c r="J352" s="37">
        <v>122</v>
      </c>
      <c r="K352" s="37">
        <v>128</v>
      </c>
      <c r="L352" s="37">
        <v>146</v>
      </c>
      <c r="M352" s="37">
        <v>56</v>
      </c>
      <c r="N352" s="37">
        <v>2</v>
      </c>
      <c r="O352" s="4"/>
      <c r="P352" s="46"/>
      <c r="Q352" s="47"/>
    </row>
    <row r="353" spans="2:17">
      <c r="B353" s="45" t="s">
        <v>65</v>
      </c>
      <c r="C353" s="37">
        <v>100</v>
      </c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4">
        <v>21.8</v>
      </c>
      <c r="P353" s="46">
        <v>340</v>
      </c>
      <c r="Q353" s="47">
        <f>P353*O353</f>
        <v>7412</v>
      </c>
    </row>
    <row r="354" spans="2:17">
      <c r="B354" s="45" t="s">
        <v>16</v>
      </c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4">
        <v>10.8</v>
      </c>
      <c r="P354" s="46">
        <v>118.61</v>
      </c>
      <c r="Q354" s="47">
        <f>P354*O354</f>
        <v>1280.9880000000001</v>
      </c>
    </row>
    <row r="355" spans="2:17">
      <c r="B355" s="45" t="s">
        <v>37</v>
      </c>
      <c r="C355" s="37">
        <v>10</v>
      </c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4">
        <v>2.1</v>
      </c>
      <c r="P355" s="46">
        <v>84</v>
      </c>
      <c r="Q355" s="47">
        <f t="shared" ref="Q355:Q363" si="13">P355*O355</f>
        <v>176.4</v>
      </c>
    </row>
    <row r="356" spans="2:17">
      <c r="B356" s="45" t="s">
        <v>58</v>
      </c>
      <c r="C356" s="37">
        <v>10</v>
      </c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4">
        <v>2.1</v>
      </c>
      <c r="P356" s="46">
        <v>32</v>
      </c>
      <c r="Q356" s="47">
        <f t="shared" si="13"/>
        <v>67.2</v>
      </c>
    </row>
    <row r="357" spans="2:17">
      <c r="B357" s="45" t="s">
        <v>51</v>
      </c>
      <c r="C357" s="37">
        <v>1</v>
      </c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4">
        <v>1</v>
      </c>
      <c r="P357" s="46">
        <v>47</v>
      </c>
      <c r="Q357" s="47">
        <f t="shared" si="13"/>
        <v>47</v>
      </c>
    </row>
    <row r="358" spans="2:17">
      <c r="B358" s="45" t="s">
        <v>17</v>
      </c>
      <c r="C358" s="37">
        <v>1</v>
      </c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4">
        <v>1</v>
      </c>
      <c r="P358" s="46">
        <v>22.5</v>
      </c>
      <c r="Q358" s="47">
        <f t="shared" si="13"/>
        <v>22.5</v>
      </c>
    </row>
    <row r="359" spans="2:17">
      <c r="B359" s="45" t="s">
        <v>10</v>
      </c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4">
        <v>1</v>
      </c>
      <c r="P359" s="46">
        <v>65</v>
      </c>
      <c r="Q359" s="47">
        <f t="shared" si="13"/>
        <v>65</v>
      </c>
    </row>
    <row r="360" spans="2:17">
      <c r="B360" s="45" t="s">
        <v>13</v>
      </c>
      <c r="C360" s="37">
        <v>4</v>
      </c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4">
        <v>1.5</v>
      </c>
      <c r="P360" s="46">
        <v>122.32</v>
      </c>
      <c r="Q360" s="47">
        <f t="shared" si="13"/>
        <v>183.48</v>
      </c>
    </row>
    <row r="361" spans="2:17">
      <c r="B361" s="45" t="s">
        <v>14</v>
      </c>
      <c r="C361" s="37">
        <v>4</v>
      </c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4">
        <v>1</v>
      </c>
      <c r="P361" s="46">
        <v>185.97</v>
      </c>
      <c r="Q361" s="47">
        <f t="shared" si="13"/>
        <v>185.97</v>
      </c>
    </row>
    <row r="362" spans="2:17">
      <c r="B362" s="45" t="s">
        <v>12</v>
      </c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4">
        <v>1.5</v>
      </c>
      <c r="P362" s="46">
        <v>40.51</v>
      </c>
      <c r="Q362" s="47">
        <f t="shared" si="13"/>
        <v>60.765000000000001</v>
      </c>
    </row>
    <row r="363" spans="2:17">
      <c r="B363" s="31" t="s">
        <v>191</v>
      </c>
      <c r="C363" s="37">
        <v>70</v>
      </c>
      <c r="D363" s="37">
        <v>4.5999999999999996</v>
      </c>
      <c r="E363" s="37">
        <v>5.2</v>
      </c>
      <c r="F363" s="37">
        <v>7.2</v>
      </c>
      <c r="G363" s="37">
        <v>105</v>
      </c>
      <c r="H363" s="37">
        <v>1.5</v>
      </c>
      <c r="I363" s="37">
        <v>13.5</v>
      </c>
      <c r="J363" s="37">
        <v>51</v>
      </c>
      <c r="K363" s="37">
        <v>98</v>
      </c>
      <c r="L363" s="37">
        <v>52</v>
      </c>
      <c r="M363" s="37">
        <v>51</v>
      </c>
      <c r="N363" s="37">
        <v>2.25</v>
      </c>
      <c r="O363" s="4"/>
      <c r="P363" s="46"/>
      <c r="Q363" s="47">
        <f t="shared" si="13"/>
        <v>0</v>
      </c>
    </row>
    <row r="364" spans="2:17">
      <c r="B364" s="45" t="s">
        <v>587</v>
      </c>
      <c r="C364" s="37">
        <v>18</v>
      </c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4">
        <v>7.7</v>
      </c>
      <c r="P364" s="46">
        <v>91</v>
      </c>
      <c r="Q364" s="47">
        <f>P364*O364</f>
        <v>700.7</v>
      </c>
    </row>
    <row r="365" spans="2:17">
      <c r="B365" s="45" t="s">
        <v>37</v>
      </c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4">
        <v>1.3</v>
      </c>
      <c r="P365" s="46">
        <v>84</v>
      </c>
      <c r="Q365" s="47">
        <f>P365*O365</f>
        <v>109.2</v>
      </c>
    </row>
    <row r="366" spans="2:17">
      <c r="B366" s="45" t="s">
        <v>58</v>
      </c>
      <c r="C366" s="37">
        <v>17</v>
      </c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4">
        <v>1.3</v>
      </c>
      <c r="P366" s="46">
        <v>32</v>
      </c>
      <c r="Q366" s="47">
        <f t="shared" ref="Q366:Q376" si="14">P366*O366</f>
        <v>41.6</v>
      </c>
    </row>
    <row r="367" spans="2:17">
      <c r="B367" s="45" t="s">
        <v>13</v>
      </c>
      <c r="C367" s="37">
        <v>3</v>
      </c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4">
        <v>0.5</v>
      </c>
      <c r="P367" s="46">
        <v>122.32</v>
      </c>
      <c r="Q367" s="47">
        <f t="shared" si="14"/>
        <v>61.16</v>
      </c>
    </row>
    <row r="368" spans="2:17">
      <c r="B368" s="44" t="s">
        <v>34</v>
      </c>
      <c r="C368" s="31">
        <v>30</v>
      </c>
      <c r="D368" s="37">
        <v>0.6</v>
      </c>
      <c r="E368" s="37"/>
      <c r="F368" s="37">
        <v>15.5</v>
      </c>
      <c r="G368" s="37"/>
      <c r="H368" s="37">
        <v>0.04</v>
      </c>
      <c r="I368" s="37"/>
      <c r="J368" s="37">
        <v>0.24</v>
      </c>
      <c r="K368" s="37">
        <v>0.8</v>
      </c>
      <c r="L368" s="37">
        <v>24</v>
      </c>
      <c r="M368" s="37"/>
      <c r="N368" s="37">
        <v>22</v>
      </c>
      <c r="O368" s="52"/>
      <c r="P368" s="46"/>
      <c r="Q368" s="47">
        <f t="shared" si="14"/>
        <v>0</v>
      </c>
    </row>
    <row r="369" spans="2:17">
      <c r="B369" s="45" t="s">
        <v>34</v>
      </c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4">
        <v>15</v>
      </c>
      <c r="P369" s="61">
        <v>26</v>
      </c>
      <c r="Q369" s="47">
        <f t="shared" si="14"/>
        <v>390</v>
      </c>
    </row>
    <row r="370" spans="2:17">
      <c r="B370" s="45" t="s">
        <v>121</v>
      </c>
      <c r="C370" s="5">
        <v>10</v>
      </c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4">
        <v>2.17</v>
      </c>
      <c r="P370" s="61">
        <v>382</v>
      </c>
      <c r="Q370" s="47">
        <f t="shared" si="14"/>
        <v>828.93999999999994</v>
      </c>
    </row>
    <row r="371" spans="2:17">
      <c r="B371" s="44" t="s">
        <v>117</v>
      </c>
      <c r="C371" s="37">
        <v>200</v>
      </c>
      <c r="D371" s="37">
        <v>0.6</v>
      </c>
      <c r="E371" s="37"/>
      <c r="F371" s="37">
        <v>30.1</v>
      </c>
      <c r="G371" s="37">
        <v>130</v>
      </c>
      <c r="H371" s="37">
        <v>0.04</v>
      </c>
      <c r="I371" s="37"/>
      <c r="J371" s="37">
        <v>0.05</v>
      </c>
      <c r="K371" s="37">
        <v>135</v>
      </c>
      <c r="L371" s="37">
        <v>46</v>
      </c>
      <c r="M371" s="37"/>
      <c r="N371" s="37">
        <v>0.5</v>
      </c>
      <c r="O371" s="40"/>
      <c r="P371" s="40"/>
      <c r="Q371" s="47">
        <f t="shared" si="14"/>
        <v>0</v>
      </c>
    </row>
    <row r="372" spans="2:17">
      <c r="B372" s="45" t="s">
        <v>49</v>
      </c>
      <c r="C372" s="5">
        <v>18</v>
      </c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40">
        <v>1</v>
      </c>
      <c r="P372" s="40">
        <v>242</v>
      </c>
      <c r="Q372" s="47">
        <f>P372*O372</f>
        <v>242</v>
      </c>
    </row>
    <row r="373" spans="2:17">
      <c r="B373" s="45" t="s">
        <v>15</v>
      </c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40">
        <v>2.5</v>
      </c>
      <c r="P373" s="40">
        <v>77.95</v>
      </c>
      <c r="Q373" s="47">
        <f t="shared" si="14"/>
        <v>194.875</v>
      </c>
    </row>
    <row r="374" spans="2:17">
      <c r="B374" s="45" t="s">
        <v>15</v>
      </c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40">
        <v>0.7</v>
      </c>
      <c r="P374" s="40">
        <v>69</v>
      </c>
      <c r="Q374" s="47">
        <f t="shared" si="14"/>
        <v>48.3</v>
      </c>
    </row>
    <row r="375" spans="2:17">
      <c r="B375" s="45" t="s">
        <v>97</v>
      </c>
      <c r="C375" s="5">
        <v>120</v>
      </c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40">
        <v>36.31</v>
      </c>
      <c r="P375" s="40">
        <v>154</v>
      </c>
      <c r="Q375" s="47">
        <f t="shared" si="14"/>
        <v>5591.7400000000007</v>
      </c>
    </row>
    <row r="376" spans="2:17">
      <c r="B376" s="45" t="s">
        <v>40</v>
      </c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40">
        <v>5</v>
      </c>
      <c r="P376" s="40">
        <v>210</v>
      </c>
      <c r="Q376" s="47">
        <f t="shared" si="14"/>
        <v>1050</v>
      </c>
    </row>
    <row r="377" spans="2:17">
      <c r="C377" s="93"/>
      <c r="E377" t="s">
        <v>374</v>
      </c>
      <c r="K377" t="s">
        <v>99</v>
      </c>
      <c r="N377" t="s">
        <v>99</v>
      </c>
      <c r="Q377" s="67">
        <f>SUM(Q353:Q376)</f>
        <v>18759.817999999999</v>
      </c>
    </row>
    <row r="378" spans="2:17">
      <c r="C378" s="93"/>
      <c r="E378" s="48" t="s">
        <v>100</v>
      </c>
      <c r="K378" s="48" t="s">
        <v>99</v>
      </c>
      <c r="L378" s="48"/>
      <c r="P378" s="18"/>
      <c r="Q378" s="126">
        <f>Q377/P348</f>
        <v>86.450774193548384</v>
      </c>
    </row>
    <row r="379" spans="2:17">
      <c r="Q379" s="19"/>
    </row>
    <row r="380" spans="2:17" ht="18.75">
      <c r="D380" s="15"/>
      <c r="G380" s="16" t="s">
        <v>67</v>
      </c>
      <c r="H380" s="16"/>
      <c r="I380" s="17"/>
      <c r="J380" s="17"/>
      <c r="L380" s="17"/>
      <c r="Q380" s="19"/>
    </row>
    <row r="381" spans="2:17" ht="23.25">
      <c r="D381" s="15"/>
      <c r="E381" s="15"/>
      <c r="F381" s="133" t="s">
        <v>376</v>
      </c>
      <c r="G381" s="16"/>
      <c r="H381" s="16"/>
      <c r="I381" s="16" t="s">
        <v>377</v>
      </c>
      <c r="J381" s="16"/>
      <c r="K381" s="17"/>
      <c r="L381" s="21"/>
      <c r="Q381" s="19"/>
    </row>
    <row r="382" spans="2:17" ht="18.75">
      <c r="E382" s="23" t="s">
        <v>70</v>
      </c>
      <c r="F382" s="23"/>
      <c r="G382" s="23"/>
      <c r="Q382" s="19"/>
    </row>
    <row r="383" spans="2:17">
      <c r="B383" s="53" t="s">
        <v>586</v>
      </c>
      <c r="M383" s="21"/>
      <c r="Q383" s="19"/>
    </row>
    <row r="384" spans="2:17">
      <c r="B384" s="24" t="s">
        <v>149</v>
      </c>
      <c r="C384" t="s">
        <v>559</v>
      </c>
      <c r="D384" s="25"/>
      <c r="E384" s="28"/>
      <c r="F384" s="28" t="s">
        <v>6</v>
      </c>
      <c r="G384" s="27"/>
      <c r="H384" s="21"/>
      <c r="I384" s="21"/>
      <c r="J384" s="21"/>
      <c r="K384" s="21"/>
      <c r="L384" s="21"/>
      <c r="M384" s="21"/>
      <c r="N384" s="21"/>
      <c r="O384" s="21"/>
      <c r="P384" s="21"/>
      <c r="Q384" s="19"/>
    </row>
    <row r="385" spans="2:17">
      <c r="B385" s="29" t="s">
        <v>76</v>
      </c>
      <c r="C385" s="20"/>
      <c r="D385" s="20"/>
      <c r="E385" s="27"/>
      <c r="F385" s="27"/>
      <c r="G385" s="27"/>
      <c r="H385" s="21"/>
      <c r="I385" s="21"/>
      <c r="J385" s="21"/>
      <c r="K385" s="21"/>
      <c r="L385" s="21"/>
      <c r="M385" s="21"/>
      <c r="N385" s="21"/>
      <c r="O385" s="21"/>
      <c r="P385" s="21"/>
      <c r="Q385" s="19"/>
    </row>
    <row r="386" spans="2:17">
      <c r="B386" s="30"/>
      <c r="C386" s="29"/>
      <c r="D386" s="29"/>
      <c r="E386" s="21"/>
      <c r="F386" s="27"/>
      <c r="G386" s="27"/>
      <c r="H386" s="21"/>
      <c r="I386" s="21"/>
      <c r="J386" s="21"/>
      <c r="K386" s="21"/>
      <c r="L386" s="21"/>
      <c r="M386" s="145"/>
      <c r="N386" s="21"/>
      <c r="O386" s="21"/>
      <c r="P386">
        <v>154</v>
      </c>
      <c r="Q386" s="19"/>
    </row>
    <row r="387" spans="2:17">
      <c r="B387" s="31" t="s">
        <v>77</v>
      </c>
      <c r="C387" s="33" t="s">
        <v>78</v>
      </c>
      <c r="D387" s="34"/>
      <c r="E387" s="34" t="s">
        <v>79</v>
      </c>
      <c r="F387" s="34"/>
      <c r="G387" s="34" t="s">
        <v>80</v>
      </c>
      <c r="H387" s="34" t="s">
        <v>81</v>
      </c>
      <c r="I387" s="34"/>
      <c r="J387" s="34"/>
      <c r="K387" s="34"/>
      <c r="L387" s="34" t="s">
        <v>82</v>
      </c>
      <c r="N387" s="34"/>
      <c r="O387" s="35" t="s">
        <v>83</v>
      </c>
      <c r="P387" s="36" t="s">
        <v>3</v>
      </c>
      <c r="Q387" s="36" t="s">
        <v>9</v>
      </c>
    </row>
    <row r="388" spans="2:17">
      <c r="B388" s="5"/>
      <c r="C388" s="39" t="s">
        <v>85</v>
      </c>
      <c r="D388" s="37" t="s">
        <v>86</v>
      </c>
      <c r="E388" s="37" t="s">
        <v>87</v>
      </c>
      <c r="F388" s="37" t="s">
        <v>88</v>
      </c>
      <c r="G388" s="37"/>
      <c r="H388" s="37" t="s">
        <v>89</v>
      </c>
      <c r="I388" s="37" t="s">
        <v>90</v>
      </c>
      <c r="J388" s="37" t="s">
        <v>91</v>
      </c>
      <c r="K388" s="37" t="s">
        <v>92</v>
      </c>
      <c r="L388" s="37" t="s">
        <v>93</v>
      </c>
      <c r="M388" s="37" t="s">
        <v>94</v>
      </c>
      <c r="N388" s="37" t="s">
        <v>95</v>
      </c>
      <c r="O388" s="40"/>
      <c r="P388" s="4"/>
      <c r="Q388" s="40"/>
    </row>
    <row r="389" spans="2:17">
      <c r="B389" s="5"/>
      <c r="C389" s="39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40"/>
      <c r="P389" s="4"/>
      <c r="Q389" s="40"/>
    </row>
    <row r="390" spans="2:17">
      <c r="B390" s="31" t="s">
        <v>302</v>
      </c>
      <c r="C390" s="37">
        <v>200</v>
      </c>
      <c r="D390" s="37">
        <v>1.2</v>
      </c>
      <c r="E390" s="37">
        <v>4</v>
      </c>
      <c r="F390" s="37">
        <v>2.7</v>
      </c>
      <c r="G390" s="37">
        <v>260</v>
      </c>
      <c r="H390" s="37">
        <v>0.26</v>
      </c>
      <c r="I390" s="37">
        <v>40</v>
      </c>
      <c r="J390" s="37">
        <v>122</v>
      </c>
      <c r="K390" s="37">
        <v>128</v>
      </c>
      <c r="L390" s="37">
        <v>146</v>
      </c>
      <c r="M390" s="37">
        <v>56</v>
      </c>
      <c r="N390" s="37">
        <v>2</v>
      </c>
      <c r="O390" s="4"/>
      <c r="P390" s="46"/>
      <c r="Q390" s="47"/>
    </row>
    <row r="391" spans="2:17">
      <c r="B391" s="45" t="s">
        <v>65</v>
      </c>
      <c r="C391" s="37">
        <v>100</v>
      </c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4">
        <v>15.5</v>
      </c>
      <c r="P391" s="46">
        <v>340</v>
      </c>
      <c r="Q391" s="47">
        <f>P391*O391</f>
        <v>5270</v>
      </c>
    </row>
    <row r="392" spans="2:17">
      <c r="B392" s="45" t="s">
        <v>16</v>
      </c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4">
        <v>7.7</v>
      </c>
      <c r="P392" s="46">
        <v>118.61</v>
      </c>
      <c r="Q392" s="47">
        <f>P392*O392</f>
        <v>913.29700000000003</v>
      </c>
    </row>
    <row r="393" spans="2:17">
      <c r="B393" s="45" t="s">
        <v>58</v>
      </c>
      <c r="C393" s="37">
        <v>10</v>
      </c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4">
        <v>1.5</v>
      </c>
      <c r="P393" s="46">
        <v>32</v>
      </c>
      <c r="Q393" s="47">
        <f t="shared" ref="Q393:Q396" si="15">P393*O393</f>
        <v>48</v>
      </c>
    </row>
    <row r="394" spans="2:17">
      <c r="B394" s="45" t="s">
        <v>51</v>
      </c>
      <c r="C394" s="37">
        <v>1</v>
      </c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4">
        <v>1</v>
      </c>
      <c r="P394" s="46">
        <v>47</v>
      </c>
      <c r="Q394" s="47">
        <f t="shared" si="15"/>
        <v>47</v>
      </c>
    </row>
    <row r="395" spans="2:17">
      <c r="B395" s="45" t="s">
        <v>10</v>
      </c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4">
        <v>1</v>
      </c>
      <c r="P395" s="46">
        <v>65</v>
      </c>
      <c r="Q395" s="47">
        <f t="shared" si="15"/>
        <v>65</v>
      </c>
    </row>
    <row r="396" spans="2:17">
      <c r="B396" s="45" t="s">
        <v>13</v>
      </c>
      <c r="C396" s="37">
        <v>4</v>
      </c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4">
        <v>1</v>
      </c>
      <c r="P396" s="46">
        <v>122.32</v>
      </c>
      <c r="Q396" s="47">
        <f t="shared" si="15"/>
        <v>122.32</v>
      </c>
    </row>
    <row r="397" spans="2:17">
      <c r="B397" s="44" t="s">
        <v>34</v>
      </c>
      <c r="C397" s="31">
        <v>30</v>
      </c>
      <c r="D397" s="37">
        <v>0.6</v>
      </c>
      <c r="E397" s="37"/>
      <c r="F397" s="37">
        <v>15.5</v>
      </c>
      <c r="G397" s="37"/>
      <c r="H397" s="37">
        <v>0.04</v>
      </c>
      <c r="I397" s="37"/>
      <c r="J397" s="37">
        <v>0.24</v>
      </c>
      <c r="K397" s="37">
        <v>0.8</v>
      </c>
      <c r="L397" s="37">
        <v>24</v>
      </c>
      <c r="M397" s="37"/>
      <c r="N397" s="37">
        <v>22</v>
      </c>
      <c r="O397" s="52"/>
      <c r="P397" s="46"/>
      <c r="Q397" s="47">
        <f t="shared" ref="Q397:Q401" si="16">P397*O397</f>
        <v>0</v>
      </c>
    </row>
    <row r="398" spans="2:17">
      <c r="B398" s="45" t="s">
        <v>34</v>
      </c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4">
        <v>11</v>
      </c>
      <c r="P398" s="61">
        <v>26</v>
      </c>
      <c r="Q398" s="47">
        <f t="shared" si="16"/>
        <v>286</v>
      </c>
    </row>
    <row r="399" spans="2:17">
      <c r="B399" s="44" t="s">
        <v>117</v>
      </c>
      <c r="C399" s="37">
        <v>200</v>
      </c>
      <c r="D399" s="37">
        <v>0.6</v>
      </c>
      <c r="E399" s="37"/>
      <c r="F399" s="37">
        <v>30.1</v>
      </c>
      <c r="G399" s="37">
        <v>130</v>
      </c>
      <c r="H399" s="37">
        <v>0.04</v>
      </c>
      <c r="I399" s="37"/>
      <c r="J399" s="37">
        <v>0.05</v>
      </c>
      <c r="K399" s="37">
        <v>135</v>
      </c>
      <c r="L399" s="37">
        <v>46</v>
      </c>
      <c r="M399" s="37"/>
      <c r="N399" s="37">
        <v>0.5</v>
      </c>
      <c r="O399" s="40"/>
      <c r="P399" s="40"/>
      <c r="Q399" s="47">
        <f t="shared" si="16"/>
        <v>0</v>
      </c>
    </row>
    <row r="400" spans="2:17">
      <c r="B400" s="45" t="s">
        <v>49</v>
      </c>
      <c r="C400" s="5">
        <v>18</v>
      </c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40"/>
      <c r="P400" s="40">
        <v>242</v>
      </c>
      <c r="Q400" s="47">
        <f t="shared" si="16"/>
        <v>0</v>
      </c>
    </row>
    <row r="401" spans="2:17">
      <c r="B401" s="45" t="s">
        <v>15</v>
      </c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40">
        <v>2.2999999999999998</v>
      </c>
      <c r="P401" s="40">
        <v>77.95</v>
      </c>
      <c r="Q401" s="47">
        <f t="shared" si="16"/>
        <v>179.285</v>
      </c>
    </row>
    <row r="402" spans="2:17">
      <c r="C402" s="93"/>
      <c r="E402" t="s">
        <v>374</v>
      </c>
      <c r="K402" t="s">
        <v>99</v>
      </c>
      <c r="N402" t="s">
        <v>99</v>
      </c>
      <c r="Q402" s="67">
        <f>SUM(Q391:Q401)</f>
        <v>6930.902</v>
      </c>
    </row>
    <row r="403" spans="2:17">
      <c r="C403" s="93"/>
      <c r="E403" s="48" t="s">
        <v>100</v>
      </c>
      <c r="K403" s="48" t="s">
        <v>99</v>
      </c>
      <c r="L403" s="48"/>
      <c r="P403" s="18"/>
      <c r="Q403" s="126">
        <f>Q402/P386</f>
        <v>45.005857142857145</v>
      </c>
    </row>
    <row r="404" spans="2:17" ht="18.75">
      <c r="D404" s="15"/>
      <c r="G404" s="16" t="s">
        <v>67</v>
      </c>
      <c r="H404" s="16"/>
      <c r="I404" s="17"/>
      <c r="J404" s="17"/>
      <c r="L404" s="17"/>
      <c r="Q404" s="19"/>
    </row>
    <row r="405" spans="2:17" ht="23.25">
      <c r="D405" s="15"/>
      <c r="E405" s="15"/>
      <c r="F405" s="133" t="s">
        <v>376</v>
      </c>
      <c r="G405" s="16"/>
      <c r="H405" s="16"/>
      <c r="I405" s="16" t="s">
        <v>377</v>
      </c>
      <c r="J405" s="16"/>
      <c r="K405" s="17"/>
      <c r="L405" s="21"/>
      <c r="Q405" s="19"/>
    </row>
    <row r="406" spans="2:17" ht="18.75">
      <c r="E406" s="23" t="s">
        <v>70</v>
      </c>
      <c r="F406" s="23"/>
      <c r="G406" s="23"/>
      <c r="Q406" s="19"/>
    </row>
    <row r="407" spans="2:17">
      <c r="B407" s="53" t="s">
        <v>586</v>
      </c>
      <c r="M407" s="21"/>
      <c r="Q407" s="19"/>
    </row>
    <row r="408" spans="2:17">
      <c r="B408" s="24" t="s">
        <v>149</v>
      </c>
      <c r="C408" t="s">
        <v>559</v>
      </c>
      <c r="D408" s="25"/>
      <c r="E408" s="28"/>
      <c r="F408" s="28" t="s">
        <v>7</v>
      </c>
      <c r="G408" s="27"/>
      <c r="H408" s="21"/>
      <c r="I408" s="21"/>
      <c r="J408" s="21"/>
      <c r="K408" s="21"/>
      <c r="L408" s="21"/>
      <c r="M408" s="21"/>
      <c r="N408" s="21"/>
      <c r="O408" s="21"/>
      <c r="P408" s="21"/>
      <c r="Q408" s="19"/>
    </row>
    <row r="409" spans="2:17">
      <c r="B409" s="29" t="s">
        <v>76</v>
      </c>
      <c r="C409" s="20"/>
      <c r="D409" s="20"/>
      <c r="E409" s="27"/>
      <c r="F409" s="27"/>
      <c r="G409" s="27"/>
      <c r="H409" s="21"/>
      <c r="I409" s="21"/>
      <c r="J409" s="21"/>
      <c r="K409" s="21"/>
      <c r="L409" s="21"/>
      <c r="M409" s="21"/>
      <c r="N409" s="21"/>
      <c r="O409" s="21"/>
      <c r="P409" s="21"/>
      <c r="Q409" s="19"/>
    </row>
    <row r="410" spans="2:17">
      <c r="B410" s="30"/>
      <c r="C410" s="29"/>
      <c r="D410" s="29"/>
      <c r="E410" s="21"/>
      <c r="F410" s="27"/>
      <c r="G410" s="27"/>
      <c r="H410" s="21"/>
      <c r="I410" s="21"/>
      <c r="J410" s="21"/>
      <c r="K410" s="21"/>
      <c r="L410" s="21"/>
      <c r="M410" s="145"/>
      <c r="N410" s="21"/>
      <c r="O410" s="21"/>
      <c r="Q410" s="19"/>
    </row>
    <row r="411" spans="2:17">
      <c r="B411" s="31" t="s">
        <v>77</v>
      </c>
      <c r="C411" s="33" t="s">
        <v>78</v>
      </c>
      <c r="D411" s="34"/>
      <c r="E411" s="34" t="s">
        <v>79</v>
      </c>
      <c r="F411" s="34"/>
      <c r="G411" s="34" t="s">
        <v>80</v>
      </c>
      <c r="H411" s="34" t="s">
        <v>81</v>
      </c>
      <c r="I411" s="34"/>
      <c r="J411" s="34"/>
      <c r="K411" s="34"/>
      <c r="L411" s="34" t="s">
        <v>82</v>
      </c>
      <c r="N411" s="34"/>
      <c r="O411" s="35" t="s">
        <v>83</v>
      </c>
      <c r="P411" s="36" t="s">
        <v>3</v>
      </c>
      <c r="Q411" s="36" t="s">
        <v>9</v>
      </c>
    </row>
    <row r="412" spans="2:17">
      <c r="B412" s="5"/>
      <c r="C412" s="39" t="s">
        <v>85</v>
      </c>
      <c r="D412" s="37" t="s">
        <v>86</v>
      </c>
      <c r="E412" s="37" t="s">
        <v>87</v>
      </c>
      <c r="F412" s="37" t="s">
        <v>88</v>
      </c>
      <c r="G412" s="37"/>
      <c r="H412" s="37" t="s">
        <v>89</v>
      </c>
      <c r="I412" s="37" t="s">
        <v>90</v>
      </c>
      <c r="J412" s="37" t="s">
        <v>91</v>
      </c>
      <c r="K412" s="37" t="s">
        <v>92</v>
      </c>
      <c r="L412" s="37" t="s">
        <v>93</v>
      </c>
      <c r="M412" s="37" t="s">
        <v>94</v>
      </c>
      <c r="N412" s="37" t="s">
        <v>95</v>
      </c>
      <c r="O412" s="40"/>
      <c r="P412" s="4"/>
      <c r="Q412" s="40"/>
    </row>
    <row r="413" spans="2:17">
      <c r="B413" s="5"/>
      <c r="C413" s="39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40"/>
      <c r="P413" s="4"/>
      <c r="Q413" s="40"/>
    </row>
    <row r="414" spans="2:17">
      <c r="B414" s="31" t="s">
        <v>302</v>
      </c>
      <c r="C414" s="37">
        <v>200</v>
      </c>
      <c r="D414" s="37">
        <v>1.2</v>
      </c>
      <c r="E414" s="37">
        <v>4</v>
      </c>
      <c r="F414" s="37">
        <v>2.7</v>
      </c>
      <c r="G414" s="37">
        <v>260</v>
      </c>
      <c r="H414" s="37">
        <v>0.26</v>
      </c>
      <c r="I414" s="37">
        <v>40</v>
      </c>
      <c r="J414" s="37">
        <v>122</v>
      </c>
      <c r="K414" s="37">
        <v>128</v>
      </c>
      <c r="L414" s="37">
        <v>146</v>
      </c>
      <c r="M414" s="37">
        <v>56</v>
      </c>
      <c r="N414" s="37">
        <v>2</v>
      </c>
      <c r="O414" s="4"/>
      <c r="P414" s="46"/>
      <c r="Q414" s="47"/>
    </row>
    <row r="415" spans="2:17">
      <c r="B415" s="45" t="s">
        <v>65</v>
      </c>
      <c r="C415" s="37">
        <v>100</v>
      </c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4">
        <v>7.7</v>
      </c>
      <c r="P415" s="46">
        <v>340</v>
      </c>
      <c r="Q415" s="47">
        <f>P415*O415</f>
        <v>2618</v>
      </c>
    </row>
    <row r="416" spans="2:17">
      <c r="B416" s="45" t="s">
        <v>16</v>
      </c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4">
        <v>1.5</v>
      </c>
      <c r="P416" s="46">
        <v>118.61</v>
      </c>
      <c r="Q416" s="47">
        <f>P416*O416</f>
        <v>177.91499999999999</v>
      </c>
    </row>
    <row r="417" spans="2:17">
      <c r="B417" s="44" t="s">
        <v>34</v>
      </c>
      <c r="C417" s="31">
        <v>30</v>
      </c>
      <c r="D417" s="37">
        <v>0.6</v>
      </c>
      <c r="E417" s="37"/>
      <c r="F417" s="37">
        <v>15.5</v>
      </c>
      <c r="G417" s="37"/>
      <c r="H417" s="37">
        <v>0.04</v>
      </c>
      <c r="I417" s="37"/>
      <c r="J417" s="37">
        <v>0.24</v>
      </c>
      <c r="K417" s="37">
        <v>0.8</v>
      </c>
      <c r="L417" s="37">
        <v>24</v>
      </c>
      <c r="M417" s="37"/>
      <c r="N417" s="37">
        <v>22</v>
      </c>
      <c r="O417" s="52"/>
      <c r="P417" s="46"/>
      <c r="Q417" s="47">
        <f t="shared" ref="Q417:Q421" si="17">P417*O417</f>
        <v>0</v>
      </c>
    </row>
    <row r="418" spans="2:17">
      <c r="B418" s="45" t="s">
        <v>34</v>
      </c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4">
        <v>4</v>
      </c>
      <c r="P418" s="61">
        <v>26</v>
      </c>
      <c r="Q418" s="47">
        <f t="shared" si="17"/>
        <v>104</v>
      </c>
    </row>
    <row r="419" spans="2:17">
      <c r="B419" s="44" t="s">
        <v>108</v>
      </c>
      <c r="C419" s="37">
        <v>200</v>
      </c>
      <c r="D419" s="37">
        <v>0.6</v>
      </c>
      <c r="E419" s="37"/>
      <c r="F419" s="37">
        <v>30.1</v>
      </c>
      <c r="G419" s="37">
        <v>130</v>
      </c>
      <c r="H419" s="37">
        <v>0.04</v>
      </c>
      <c r="I419" s="37"/>
      <c r="J419" s="37">
        <v>0.05</v>
      </c>
      <c r="K419" s="37">
        <v>135</v>
      </c>
      <c r="L419" s="37">
        <v>46</v>
      </c>
      <c r="M419" s="37"/>
      <c r="N419" s="37">
        <v>0.5</v>
      </c>
      <c r="O419" s="40"/>
      <c r="P419" s="40"/>
      <c r="Q419" s="47">
        <f t="shared" si="17"/>
        <v>0</v>
      </c>
    </row>
    <row r="420" spans="2:17">
      <c r="B420" s="45" t="s">
        <v>49</v>
      </c>
      <c r="C420" s="5">
        <v>18</v>
      </c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40"/>
      <c r="P420" s="40">
        <v>242</v>
      </c>
      <c r="Q420" s="47">
        <f t="shared" si="17"/>
        <v>0</v>
      </c>
    </row>
    <row r="421" spans="2:17">
      <c r="B421" s="45" t="s">
        <v>31</v>
      </c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40">
        <v>1</v>
      </c>
      <c r="P421" s="40">
        <v>89</v>
      </c>
      <c r="Q421" s="47">
        <f t="shared" si="17"/>
        <v>89</v>
      </c>
    </row>
    <row r="422" spans="2:17">
      <c r="C422" s="93"/>
      <c r="E422" t="s">
        <v>374</v>
      </c>
      <c r="K422" t="s">
        <v>99</v>
      </c>
      <c r="N422" t="s">
        <v>99</v>
      </c>
      <c r="Q422" s="67">
        <f>SUM(Q415:Q421)</f>
        <v>2988.915</v>
      </c>
    </row>
    <row r="423" spans="2:17">
      <c r="C423" s="93"/>
      <c r="E423" s="48" t="s">
        <v>100</v>
      </c>
      <c r="K423" s="48" t="s">
        <v>99</v>
      </c>
      <c r="L423" s="48"/>
      <c r="P423" s="18"/>
      <c r="Q423" s="126"/>
    </row>
    <row r="424" spans="2:17" ht="18.75">
      <c r="D424" s="15"/>
      <c r="G424" s="16" t="s">
        <v>67</v>
      </c>
      <c r="H424" s="16"/>
      <c r="I424" s="17"/>
      <c r="J424" s="17"/>
      <c r="L424" s="17"/>
      <c r="Q424" s="19"/>
    </row>
    <row r="425" spans="2:17" ht="23.25">
      <c r="D425" s="15"/>
      <c r="E425" s="15"/>
      <c r="F425" s="133" t="s">
        <v>376</v>
      </c>
      <c r="G425" s="16"/>
      <c r="H425" s="16"/>
      <c r="I425" s="16" t="s">
        <v>377</v>
      </c>
      <c r="J425" s="16"/>
      <c r="K425" s="17"/>
      <c r="L425" s="21"/>
      <c r="Q425" s="19"/>
    </row>
    <row r="426" spans="2:17" ht="18.75">
      <c r="E426" s="23" t="s">
        <v>70</v>
      </c>
      <c r="F426" s="23"/>
      <c r="G426" s="23"/>
      <c r="Q426" s="19"/>
    </row>
    <row r="427" spans="2:17">
      <c r="B427" s="53" t="s">
        <v>589</v>
      </c>
      <c r="M427" s="21"/>
      <c r="Q427" s="19"/>
    </row>
    <row r="428" spans="2:17">
      <c r="B428" s="24" t="s">
        <v>149</v>
      </c>
      <c r="C428" t="s">
        <v>559</v>
      </c>
      <c r="D428" s="25"/>
      <c r="E428" s="28"/>
      <c r="F428" s="28" t="s">
        <v>5</v>
      </c>
      <c r="G428" s="27"/>
      <c r="H428" s="21"/>
      <c r="I428" s="21"/>
      <c r="J428" s="21"/>
      <c r="K428" s="21"/>
      <c r="L428" s="21"/>
      <c r="M428" s="21"/>
      <c r="N428" s="21"/>
      <c r="O428" s="21"/>
      <c r="P428" s="21"/>
      <c r="Q428" s="19"/>
    </row>
    <row r="429" spans="2:17">
      <c r="B429" s="29" t="s">
        <v>76</v>
      </c>
      <c r="C429" s="20"/>
      <c r="D429" s="20"/>
      <c r="E429" s="27"/>
      <c r="F429" s="27"/>
      <c r="G429" s="27"/>
      <c r="H429" s="21"/>
      <c r="I429" s="21"/>
      <c r="J429" s="21"/>
      <c r="K429" s="21"/>
      <c r="L429" s="21"/>
      <c r="M429" s="21"/>
      <c r="N429" s="21"/>
      <c r="O429" s="21"/>
      <c r="P429" s="21"/>
      <c r="Q429" s="19"/>
    </row>
    <row r="430" spans="2:17">
      <c r="B430" s="30"/>
      <c r="C430" s="29"/>
      <c r="D430" s="29"/>
      <c r="E430" s="21"/>
      <c r="F430" s="27"/>
      <c r="G430" s="27"/>
      <c r="H430" s="21"/>
      <c r="I430" s="21"/>
      <c r="J430" s="21"/>
      <c r="K430" s="21"/>
      <c r="L430" s="21"/>
      <c r="M430" s="145"/>
      <c r="N430" s="21"/>
      <c r="O430" s="21"/>
      <c r="P430">
        <v>217</v>
      </c>
      <c r="Q430" s="19"/>
    </row>
    <row r="431" spans="2:17">
      <c r="B431" s="31" t="s">
        <v>77</v>
      </c>
      <c r="C431" s="33" t="s">
        <v>78</v>
      </c>
      <c r="D431" s="34"/>
      <c r="E431" s="34" t="s">
        <v>79</v>
      </c>
      <c r="F431" s="34"/>
      <c r="G431" s="34" t="s">
        <v>80</v>
      </c>
      <c r="H431" s="34" t="s">
        <v>81</v>
      </c>
      <c r="I431" s="34"/>
      <c r="J431" s="34"/>
      <c r="K431" s="34"/>
      <c r="L431" s="34" t="s">
        <v>82</v>
      </c>
      <c r="N431" s="34"/>
      <c r="O431" s="35" t="s">
        <v>83</v>
      </c>
      <c r="P431" s="36" t="s">
        <v>3</v>
      </c>
      <c r="Q431" s="36" t="s">
        <v>9</v>
      </c>
    </row>
    <row r="432" spans="2:17">
      <c r="B432" s="5"/>
      <c r="C432" s="39" t="s">
        <v>85</v>
      </c>
      <c r="D432" s="37" t="s">
        <v>86</v>
      </c>
      <c r="E432" s="37" t="s">
        <v>87</v>
      </c>
      <c r="F432" s="37" t="s">
        <v>88</v>
      </c>
      <c r="G432" s="37"/>
      <c r="H432" s="37" t="s">
        <v>89</v>
      </c>
      <c r="I432" s="37" t="s">
        <v>90</v>
      </c>
      <c r="J432" s="37" t="s">
        <v>91</v>
      </c>
      <c r="K432" s="37" t="s">
        <v>92</v>
      </c>
      <c r="L432" s="37" t="s">
        <v>93</v>
      </c>
      <c r="M432" s="37" t="s">
        <v>94</v>
      </c>
      <c r="N432" s="37" t="s">
        <v>95</v>
      </c>
      <c r="O432" s="40"/>
      <c r="P432" s="4"/>
      <c r="Q432" s="40"/>
    </row>
    <row r="433" spans="2:17">
      <c r="B433" s="31" t="s">
        <v>365</v>
      </c>
      <c r="C433" s="37">
        <v>200</v>
      </c>
      <c r="D433" s="37">
        <v>1.2</v>
      </c>
      <c r="E433" s="37">
        <v>4</v>
      </c>
      <c r="F433" s="37">
        <v>2.7</v>
      </c>
      <c r="G433" s="37">
        <v>260</v>
      </c>
      <c r="H433" s="37">
        <v>0.26</v>
      </c>
      <c r="I433" s="37">
        <v>40</v>
      </c>
      <c r="J433" s="37">
        <v>122</v>
      </c>
      <c r="K433" s="37">
        <v>128</v>
      </c>
      <c r="L433" s="37">
        <v>146</v>
      </c>
      <c r="M433" s="37">
        <v>56</v>
      </c>
      <c r="N433" s="37">
        <v>2</v>
      </c>
      <c r="O433" s="4"/>
      <c r="P433" s="46"/>
      <c r="Q433" s="47"/>
    </row>
    <row r="434" spans="2:17">
      <c r="B434" s="45" t="s">
        <v>36</v>
      </c>
      <c r="C434" s="37">
        <v>100</v>
      </c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4">
        <v>11</v>
      </c>
      <c r="P434" s="46">
        <v>295</v>
      </c>
      <c r="Q434" s="47">
        <f>P434*O434</f>
        <v>3245</v>
      </c>
    </row>
    <row r="435" spans="2:17">
      <c r="B435" s="45" t="s">
        <v>29</v>
      </c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4">
        <v>10.8</v>
      </c>
      <c r="P435" s="46">
        <v>90</v>
      </c>
      <c r="Q435" s="47">
        <f>P435*O435</f>
        <v>972.00000000000011</v>
      </c>
    </row>
    <row r="436" spans="2:17">
      <c r="B436" s="45" t="s">
        <v>37</v>
      </c>
      <c r="C436" s="37">
        <v>10</v>
      </c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4">
        <v>1.8</v>
      </c>
      <c r="P436" s="46">
        <v>84</v>
      </c>
      <c r="Q436" s="47">
        <f t="shared" ref="Q436:Q444" si="18">P436*O436</f>
        <v>151.20000000000002</v>
      </c>
    </row>
    <row r="437" spans="2:17">
      <c r="B437" s="45" t="s">
        <v>58</v>
      </c>
      <c r="C437" s="37">
        <v>10</v>
      </c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4">
        <v>1.89</v>
      </c>
      <c r="P437" s="46">
        <v>32</v>
      </c>
      <c r="Q437" s="47">
        <f t="shared" si="18"/>
        <v>60.48</v>
      </c>
    </row>
    <row r="438" spans="2:17">
      <c r="B438" s="45" t="s">
        <v>51</v>
      </c>
      <c r="C438" s="37">
        <v>1</v>
      </c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4">
        <v>1</v>
      </c>
      <c r="P438" s="46">
        <v>47</v>
      </c>
      <c r="Q438" s="47">
        <f t="shared" si="18"/>
        <v>47</v>
      </c>
    </row>
    <row r="439" spans="2:17">
      <c r="B439" s="45" t="s">
        <v>17</v>
      </c>
      <c r="C439" s="37">
        <v>1</v>
      </c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4"/>
      <c r="P439" s="46">
        <v>22.5</v>
      </c>
      <c r="Q439" s="47">
        <f t="shared" si="18"/>
        <v>0</v>
      </c>
    </row>
    <row r="440" spans="2:17">
      <c r="B440" s="45" t="s">
        <v>10</v>
      </c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4">
        <v>1</v>
      </c>
      <c r="P440" s="46">
        <v>65</v>
      </c>
      <c r="Q440" s="47">
        <f t="shared" si="18"/>
        <v>65</v>
      </c>
    </row>
    <row r="441" spans="2:17">
      <c r="B441" s="45" t="s">
        <v>13</v>
      </c>
      <c r="C441" s="37">
        <v>4</v>
      </c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4">
        <v>1.5</v>
      </c>
      <c r="P441" s="46">
        <v>122.32</v>
      </c>
      <c r="Q441" s="47">
        <f t="shared" si="18"/>
        <v>183.48</v>
      </c>
    </row>
    <row r="442" spans="2:17">
      <c r="B442" s="45" t="s">
        <v>14</v>
      </c>
      <c r="C442" s="37">
        <v>4</v>
      </c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4">
        <v>1</v>
      </c>
      <c r="P442" s="46">
        <v>185.97</v>
      </c>
      <c r="Q442" s="47">
        <f t="shared" si="18"/>
        <v>185.97</v>
      </c>
    </row>
    <row r="443" spans="2:17">
      <c r="B443" s="45" t="s">
        <v>12</v>
      </c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4">
        <v>1.5</v>
      </c>
      <c r="P443" s="46">
        <v>40.51</v>
      </c>
      <c r="Q443" s="47">
        <f t="shared" si="18"/>
        <v>60.765000000000001</v>
      </c>
    </row>
    <row r="444" spans="2:17">
      <c r="B444" s="31" t="s">
        <v>166</v>
      </c>
      <c r="C444" s="37">
        <v>70</v>
      </c>
      <c r="D444" s="37">
        <v>4.5999999999999996</v>
      </c>
      <c r="E444" s="37">
        <v>5.2</v>
      </c>
      <c r="F444" s="37">
        <v>7.2</v>
      </c>
      <c r="G444" s="37">
        <v>105</v>
      </c>
      <c r="H444" s="37">
        <v>1.5</v>
      </c>
      <c r="I444" s="37">
        <v>13.5</v>
      </c>
      <c r="J444" s="37">
        <v>51</v>
      </c>
      <c r="K444" s="37">
        <v>98</v>
      </c>
      <c r="L444" s="37">
        <v>52</v>
      </c>
      <c r="M444" s="37">
        <v>51</v>
      </c>
      <c r="N444" s="37">
        <v>2.25</v>
      </c>
      <c r="O444" s="4"/>
      <c r="P444" s="46"/>
      <c r="Q444" s="47">
        <f t="shared" si="18"/>
        <v>0</v>
      </c>
    </row>
    <row r="445" spans="2:17">
      <c r="B445" s="45" t="s">
        <v>57</v>
      </c>
      <c r="C445" s="37">
        <v>18</v>
      </c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4">
        <v>6</v>
      </c>
      <c r="P445" s="46">
        <v>70</v>
      </c>
      <c r="Q445" s="47">
        <f>P445*O445</f>
        <v>420</v>
      </c>
    </row>
    <row r="446" spans="2:17">
      <c r="B446" s="45" t="s">
        <v>13</v>
      </c>
      <c r="C446" s="37">
        <v>3</v>
      </c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4">
        <v>0.5</v>
      </c>
      <c r="P446" s="46">
        <v>122.32</v>
      </c>
      <c r="Q446" s="47">
        <f t="shared" ref="Q446:Q449" si="19">P446*O446</f>
        <v>61.16</v>
      </c>
    </row>
    <row r="447" spans="2:17">
      <c r="B447" s="44" t="s">
        <v>34</v>
      </c>
      <c r="C447" s="31">
        <v>30</v>
      </c>
      <c r="D447" s="37">
        <v>0.6</v>
      </c>
      <c r="E447" s="37"/>
      <c r="F447" s="37">
        <v>15.5</v>
      </c>
      <c r="G447" s="37"/>
      <c r="H447" s="37">
        <v>0.04</v>
      </c>
      <c r="I447" s="37"/>
      <c r="J447" s="37">
        <v>0.24</v>
      </c>
      <c r="K447" s="37">
        <v>0.8</v>
      </c>
      <c r="L447" s="37">
        <v>24</v>
      </c>
      <c r="M447" s="37"/>
      <c r="N447" s="37">
        <v>22</v>
      </c>
      <c r="O447" s="52"/>
      <c r="P447" s="46"/>
      <c r="Q447" s="47">
        <f t="shared" si="19"/>
        <v>0</v>
      </c>
    </row>
    <row r="448" spans="2:17">
      <c r="B448" s="45" t="s">
        <v>34</v>
      </c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4">
        <v>15</v>
      </c>
      <c r="P448" s="61">
        <v>26</v>
      </c>
      <c r="Q448" s="47">
        <f t="shared" si="19"/>
        <v>390</v>
      </c>
    </row>
    <row r="449" spans="2:17">
      <c r="B449" s="44" t="s">
        <v>112</v>
      </c>
      <c r="C449" s="37">
        <v>200</v>
      </c>
      <c r="D449" s="37">
        <v>0.6</v>
      </c>
      <c r="E449" s="37"/>
      <c r="F449" s="37">
        <v>30.1</v>
      </c>
      <c r="G449" s="37">
        <v>130</v>
      </c>
      <c r="H449" s="37">
        <v>0.04</v>
      </c>
      <c r="I449" s="37"/>
      <c r="J449" s="37">
        <v>0.05</v>
      </c>
      <c r="K449" s="37">
        <v>135</v>
      </c>
      <c r="L449" s="37">
        <v>46</v>
      </c>
      <c r="M449" s="37"/>
      <c r="N449" s="37">
        <v>0.5</v>
      </c>
      <c r="O449" s="40"/>
      <c r="P449" s="40"/>
      <c r="Q449" s="47">
        <f t="shared" si="19"/>
        <v>0</v>
      </c>
    </row>
    <row r="450" spans="2:17">
      <c r="B450" s="45" t="s">
        <v>113</v>
      </c>
      <c r="C450" s="5">
        <v>18</v>
      </c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>
        <v>4.3</v>
      </c>
      <c r="P450" s="40">
        <v>225.95</v>
      </c>
      <c r="Q450" s="47">
        <f>P450*O450</f>
        <v>971.58499999999992</v>
      </c>
    </row>
    <row r="451" spans="2:17">
      <c r="B451" s="45" t="s">
        <v>15</v>
      </c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40">
        <v>4.3</v>
      </c>
      <c r="P451" s="40">
        <v>77.95</v>
      </c>
      <c r="Q451" s="47">
        <f t="shared" ref="Q451:Q453" si="20">P451*O451</f>
        <v>335.185</v>
      </c>
    </row>
    <row r="452" spans="2:17">
      <c r="B452" s="45" t="s">
        <v>64</v>
      </c>
      <c r="C452" s="5">
        <v>120</v>
      </c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40">
        <v>34.4</v>
      </c>
      <c r="P452" s="40">
        <v>224</v>
      </c>
      <c r="Q452" s="47">
        <f t="shared" si="20"/>
        <v>7705.5999999999995</v>
      </c>
    </row>
    <row r="453" spans="2:17">
      <c r="B453" s="45" t="s">
        <v>582</v>
      </c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40">
        <v>217</v>
      </c>
      <c r="P453" s="40">
        <v>18</v>
      </c>
      <c r="Q453" s="47">
        <f t="shared" si="20"/>
        <v>3906</v>
      </c>
    </row>
    <row r="454" spans="2:17">
      <c r="C454" s="93"/>
      <c r="E454" t="s">
        <v>374</v>
      </c>
      <c r="K454" t="s">
        <v>99</v>
      </c>
      <c r="N454" t="s">
        <v>99</v>
      </c>
      <c r="Q454" s="67">
        <f>SUM(Q434:Q453)</f>
        <v>18760.424999999999</v>
      </c>
    </row>
    <row r="455" spans="2:17">
      <c r="C455" s="93"/>
      <c r="E455" s="48" t="s">
        <v>100</v>
      </c>
      <c r="K455" s="48" t="s">
        <v>99</v>
      </c>
      <c r="L455" s="48"/>
      <c r="P455" s="18"/>
      <c r="Q455" s="126">
        <f>Q454/P430</f>
        <v>86.453571428571422</v>
      </c>
    </row>
    <row r="456" spans="2:17" ht="18.75">
      <c r="D456" s="15"/>
      <c r="G456" s="16" t="s">
        <v>67</v>
      </c>
      <c r="H456" s="16"/>
      <c r="I456" s="17"/>
      <c r="J456" s="17"/>
      <c r="L456" s="17"/>
      <c r="Q456" s="19"/>
    </row>
    <row r="457" spans="2:17" ht="23.25">
      <c r="D457" s="15"/>
      <c r="E457" s="15"/>
      <c r="F457" s="133" t="s">
        <v>376</v>
      </c>
      <c r="G457" s="16"/>
      <c r="H457" s="16"/>
      <c r="I457" s="16" t="s">
        <v>377</v>
      </c>
      <c r="J457" s="16"/>
      <c r="K457" s="17"/>
      <c r="L457" s="21"/>
      <c r="Q457" s="19"/>
    </row>
    <row r="458" spans="2:17" ht="18.75">
      <c r="E458" s="23" t="s">
        <v>70</v>
      </c>
      <c r="F458" s="23"/>
      <c r="G458" s="23"/>
      <c r="Q458" s="19"/>
    </row>
    <row r="459" spans="2:17">
      <c r="B459" s="53" t="s">
        <v>589</v>
      </c>
      <c r="M459" s="21"/>
      <c r="Q459" s="19"/>
    </row>
    <row r="460" spans="2:17">
      <c r="B460" s="24" t="s">
        <v>149</v>
      </c>
      <c r="C460" t="s">
        <v>559</v>
      </c>
      <c r="D460" s="25"/>
      <c r="E460" s="28"/>
      <c r="F460" s="28" t="s">
        <v>6</v>
      </c>
      <c r="G460" s="27"/>
      <c r="H460" s="21"/>
      <c r="I460" s="21"/>
      <c r="J460" s="21"/>
      <c r="K460" s="21"/>
      <c r="L460" s="21"/>
      <c r="M460" s="21"/>
      <c r="N460" s="21"/>
      <c r="O460" s="21"/>
      <c r="P460" s="21"/>
      <c r="Q460" s="19"/>
    </row>
    <row r="461" spans="2:17">
      <c r="B461" s="29" t="s">
        <v>76</v>
      </c>
      <c r="C461" s="20"/>
      <c r="D461" s="20"/>
      <c r="E461" s="27"/>
      <c r="F461" s="27"/>
      <c r="G461" s="27"/>
      <c r="H461" s="21"/>
      <c r="I461" s="21"/>
      <c r="J461" s="21"/>
      <c r="K461" s="21"/>
      <c r="L461" s="21"/>
      <c r="M461" s="21"/>
      <c r="N461" s="21"/>
      <c r="O461" s="21"/>
      <c r="P461" s="21"/>
      <c r="Q461" s="19"/>
    </row>
    <row r="462" spans="2:17">
      <c r="B462" s="30"/>
      <c r="C462" s="29"/>
      <c r="D462" s="29"/>
      <c r="E462" s="21"/>
      <c r="F462" s="27"/>
      <c r="G462" s="27"/>
      <c r="H462" s="21"/>
      <c r="I462" s="21"/>
      <c r="J462" s="21"/>
      <c r="K462" s="21"/>
      <c r="L462" s="21"/>
      <c r="M462" s="145"/>
      <c r="N462" s="21"/>
      <c r="O462" s="21"/>
      <c r="P462">
        <v>154</v>
      </c>
      <c r="Q462" s="19"/>
    </row>
    <row r="463" spans="2:17">
      <c r="B463" s="31" t="s">
        <v>77</v>
      </c>
      <c r="C463" s="33" t="s">
        <v>78</v>
      </c>
      <c r="D463" s="34"/>
      <c r="E463" s="34" t="s">
        <v>79</v>
      </c>
      <c r="F463" s="34"/>
      <c r="G463" s="34" t="s">
        <v>80</v>
      </c>
      <c r="H463" s="34" t="s">
        <v>81</v>
      </c>
      <c r="I463" s="34"/>
      <c r="J463" s="34"/>
      <c r="K463" s="34"/>
      <c r="L463" s="34" t="s">
        <v>82</v>
      </c>
      <c r="N463" s="34"/>
      <c r="O463" s="35" t="s">
        <v>83</v>
      </c>
      <c r="P463" s="36" t="s">
        <v>3</v>
      </c>
      <c r="Q463" s="36" t="s">
        <v>9</v>
      </c>
    </row>
    <row r="464" spans="2:17">
      <c r="B464" s="5"/>
      <c r="C464" s="39" t="s">
        <v>85</v>
      </c>
      <c r="D464" s="37" t="s">
        <v>86</v>
      </c>
      <c r="E464" s="37" t="s">
        <v>87</v>
      </c>
      <c r="F464" s="37" t="s">
        <v>88</v>
      </c>
      <c r="G464" s="37"/>
      <c r="H464" s="37" t="s">
        <v>89</v>
      </c>
      <c r="I464" s="37" t="s">
        <v>90</v>
      </c>
      <c r="J464" s="37" t="s">
        <v>91</v>
      </c>
      <c r="K464" s="37" t="s">
        <v>92</v>
      </c>
      <c r="L464" s="37" t="s">
        <v>93</v>
      </c>
      <c r="M464" s="37" t="s">
        <v>94</v>
      </c>
      <c r="N464" s="37" t="s">
        <v>95</v>
      </c>
      <c r="O464" s="40"/>
      <c r="P464" s="4"/>
      <c r="Q464" s="40"/>
    </row>
    <row r="465" spans="2:17">
      <c r="B465" s="31" t="s">
        <v>365</v>
      </c>
      <c r="C465" s="37">
        <v>200</v>
      </c>
      <c r="D465" s="37">
        <v>1.2</v>
      </c>
      <c r="E465" s="37">
        <v>4</v>
      </c>
      <c r="F465" s="37">
        <v>2.7</v>
      </c>
      <c r="G465" s="37">
        <v>260</v>
      </c>
      <c r="H465" s="37">
        <v>0.26</v>
      </c>
      <c r="I465" s="37">
        <v>40</v>
      </c>
      <c r="J465" s="37">
        <v>122</v>
      </c>
      <c r="K465" s="37">
        <v>128</v>
      </c>
      <c r="L465" s="37">
        <v>146</v>
      </c>
      <c r="M465" s="37">
        <v>56</v>
      </c>
      <c r="N465" s="37">
        <v>2</v>
      </c>
      <c r="O465" s="4"/>
      <c r="P465" s="46"/>
      <c r="Q465" s="47"/>
    </row>
    <row r="466" spans="2:17">
      <c r="B466" s="45" t="s">
        <v>36</v>
      </c>
      <c r="C466" s="37">
        <v>100</v>
      </c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4">
        <v>9.57</v>
      </c>
      <c r="P466" s="46">
        <v>295</v>
      </c>
      <c r="Q466" s="47">
        <f>P466*O466</f>
        <v>2823.15</v>
      </c>
    </row>
    <row r="467" spans="2:17">
      <c r="B467" s="45" t="s">
        <v>29</v>
      </c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4">
        <v>7.7</v>
      </c>
      <c r="P467" s="46">
        <v>90</v>
      </c>
      <c r="Q467" s="47">
        <f>P467*O467</f>
        <v>693</v>
      </c>
    </row>
    <row r="468" spans="2:17">
      <c r="B468" s="45" t="s">
        <v>37</v>
      </c>
      <c r="C468" s="37">
        <v>10</v>
      </c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4">
        <v>1.63</v>
      </c>
      <c r="P468" s="46">
        <v>84</v>
      </c>
      <c r="Q468" s="47">
        <f t="shared" ref="Q468:Q475" si="21">P468*O468</f>
        <v>136.91999999999999</v>
      </c>
    </row>
    <row r="469" spans="2:17">
      <c r="B469" s="45" t="s">
        <v>58</v>
      </c>
      <c r="C469" s="37">
        <v>10</v>
      </c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4">
        <v>2</v>
      </c>
      <c r="P469" s="46">
        <v>32</v>
      </c>
      <c r="Q469" s="47">
        <f t="shared" si="21"/>
        <v>64</v>
      </c>
    </row>
    <row r="470" spans="2:17">
      <c r="B470" s="45" t="s">
        <v>51</v>
      </c>
      <c r="C470" s="37">
        <v>1</v>
      </c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4">
        <v>1</v>
      </c>
      <c r="P470" s="46">
        <v>47</v>
      </c>
      <c r="Q470" s="47">
        <f t="shared" si="21"/>
        <v>47</v>
      </c>
    </row>
    <row r="471" spans="2:17">
      <c r="B471" s="45" t="s">
        <v>17</v>
      </c>
      <c r="C471" s="37">
        <v>1</v>
      </c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4">
        <v>1</v>
      </c>
      <c r="P471" s="46">
        <v>22.5</v>
      </c>
      <c r="Q471" s="47">
        <f t="shared" si="21"/>
        <v>22.5</v>
      </c>
    </row>
    <row r="472" spans="2:17">
      <c r="B472" s="45" t="s">
        <v>10</v>
      </c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4">
        <v>2</v>
      </c>
      <c r="P472" s="46">
        <v>65</v>
      </c>
      <c r="Q472" s="47">
        <f t="shared" si="21"/>
        <v>130</v>
      </c>
    </row>
    <row r="473" spans="2:17">
      <c r="B473" s="45" t="s">
        <v>13</v>
      </c>
      <c r="C473" s="37">
        <v>4</v>
      </c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4">
        <v>1</v>
      </c>
      <c r="P473" s="46">
        <v>122.32</v>
      </c>
      <c r="Q473" s="47">
        <f t="shared" si="21"/>
        <v>122.32</v>
      </c>
    </row>
    <row r="474" spans="2:17">
      <c r="B474" s="45" t="s">
        <v>14</v>
      </c>
      <c r="C474" s="37">
        <v>4</v>
      </c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4">
        <v>1</v>
      </c>
      <c r="P474" s="46">
        <v>185.97</v>
      </c>
      <c r="Q474" s="47">
        <f t="shared" si="21"/>
        <v>185.97</v>
      </c>
    </row>
    <row r="475" spans="2:17">
      <c r="B475" s="45" t="s">
        <v>12</v>
      </c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4">
        <v>1</v>
      </c>
      <c r="P475" s="46">
        <v>40.51</v>
      </c>
      <c r="Q475" s="47">
        <f t="shared" si="21"/>
        <v>40.51</v>
      </c>
    </row>
    <row r="476" spans="2:17">
      <c r="B476" s="44" t="s">
        <v>34</v>
      </c>
      <c r="C476" s="31">
        <v>30</v>
      </c>
      <c r="D476" s="37">
        <v>0.6</v>
      </c>
      <c r="E476" s="37"/>
      <c r="F476" s="37">
        <v>15.5</v>
      </c>
      <c r="G476" s="37"/>
      <c r="H476" s="37">
        <v>0.04</v>
      </c>
      <c r="I476" s="37"/>
      <c r="J476" s="37">
        <v>0.24</v>
      </c>
      <c r="K476" s="37">
        <v>0.8</v>
      </c>
      <c r="L476" s="37">
        <v>24</v>
      </c>
      <c r="M476" s="37"/>
      <c r="N476" s="37">
        <v>22</v>
      </c>
      <c r="O476" s="52"/>
      <c r="P476" s="46"/>
      <c r="Q476" s="47">
        <f t="shared" ref="Q476:Q480" si="22">P476*O476</f>
        <v>0</v>
      </c>
    </row>
    <row r="477" spans="2:17">
      <c r="B477" s="45" t="s">
        <v>34</v>
      </c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4">
        <v>12</v>
      </c>
      <c r="P477" s="61">
        <v>26</v>
      </c>
      <c r="Q477" s="47">
        <f t="shared" si="22"/>
        <v>312</v>
      </c>
    </row>
    <row r="478" spans="2:17">
      <c r="B478" s="45" t="s">
        <v>60</v>
      </c>
      <c r="C478" s="5">
        <v>10</v>
      </c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4">
        <v>1.54</v>
      </c>
      <c r="P478" s="61">
        <v>553.42999999999995</v>
      </c>
      <c r="Q478" s="47">
        <f t="shared" si="22"/>
        <v>852.28219999999999</v>
      </c>
    </row>
    <row r="479" spans="2:17">
      <c r="B479" s="45" t="s">
        <v>121</v>
      </c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4">
        <v>1.54</v>
      </c>
      <c r="P479" s="61">
        <v>382</v>
      </c>
      <c r="Q479" s="47">
        <f t="shared" si="22"/>
        <v>588.28</v>
      </c>
    </row>
    <row r="480" spans="2:17">
      <c r="B480" s="44" t="s">
        <v>112</v>
      </c>
      <c r="C480" s="37">
        <v>200</v>
      </c>
      <c r="D480" s="37">
        <v>0.6</v>
      </c>
      <c r="E480" s="37"/>
      <c r="F480" s="37">
        <v>30.1</v>
      </c>
      <c r="G480" s="37">
        <v>130</v>
      </c>
      <c r="H480" s="37">
        <v>0.04</v>
      </c>
      <c r="I480" s="37"/>
      <c r="J480" s="37">
        <v>0.05</v>
      </c>
      <c r="K480" s="37">
        <v>135</v>
      </c>
      <c r="L480" s="37">
        <v>46</v>
      </c>
      <c r="M480" s="37"/>
      <c r="N480" s="37">
        <v>0.5</v>
      </c>
      <c r="O480" s="40"/>
      <c r="P480" s="40"/>
      <c r="Q480" s="47">
        <f t="shared" si="22"/>
        <v>0</v>
      </c>
    </row>
    <row r="481" spans="2:17">
      <c r="B481" s="45" t="s">
        <v>113</v>
      </c>
      <c r="C481" s="5">
        <v>18</v>
      </c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>
        <v>3</v>
      </c>
      <c r="P481" s="40">
        <v>225.95</v>
      </c>
      <c r="Q481" s="47">
        <f>P481*O481</f>
        <v>677.84999999999991</v>
      </c>
    </row>
    <row r="482" spans="2:17">
      <c r="B482" s="45" t="s">
        <v>15</v>
      </c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40">
        <v>3</v>
      </c>
      <c r="P482" s="40">
        <v>77.95</v>
      </c>
      <c r="Q482" s="47">
        <f t="shared" ref="Q482" si="23">P482*O482</f>
        <v>233.85000000000002</v>
      </c>
    </row>
    <row r="483" spans="2:17">
      <c r="C483" s="93"/>
      <c r="E483" t="s">
        <v>374</v>
      </c>
      <c r="K483" t="s">
        <v>99</v>
      </c>
      <c r="N483" t="s">
        <v>99</v>
      </c>
      <c r="Q483" s="67">
        <f>SUM(Q466:Q482)</f>
        <v>6929.6322</v>
      </c>
    </row>
    <row r="484" spans="2:17">
      <c r="C484" s="93"/>
      <c r="E484" s="48" t="s">
        <v>100</v>
      </c>
      <c r="K484" s="48" t="s">
        <v>99</v>
      </c>
      <c r="L484" s="48"/>
      <c r="P484" s="18"/>
      <c r="Q484" s="126">
        <f>Q483/P462</f>
        <v>44.997611688311686</v>
      </c>
    </row>
    <row r="485" spans="2:17" ht="18.75">
      <c r="D485" s="15"/>
      <c r="G485" s="16" t="s">
        <v>67</v>
      </c>
      <c r="H485" s="16"/>
      <c r="I485" s="17"/>
      <c r="J485" s="17"/>
      <c r="L485" s="17"/>
      <c r="Q485" s="19"/>
    </row>
    <row r="486" spans="2:17" ht="23.25">
      <c r="D486" s="15"/>
      <c r="E486" s="15"/>
      <c r="F486" s="133" t="s">
        <v>376</v>
      </c>
      <c r="G486" s="16"/>
      <c r="H486" s="16"/>
      <c r="I486" s="16" t="s">
        <v>377</v>
      </c>
      <c r="J486" s="16"/>
      <c r="K486" s="17"/>
      <c r="L486" s="21"/>
      <c r="Q486" s="19"/>
    </row>
    <row r="487" spans="2:17" ht="18.75">
      <c r="E487" s="23" t="s">
        <v>70</v>
      </c>
      <c r="F487" s="23"/>
      <c r="G487" s="23"/>
      <c r="Q487" s="19"/>
    </row>
    <row r="488" spans="2:17">
      <c r="B488" s="53" t="s">
        <v>589</v>
      </c>
      <c r="M488" s="21"/>
      <c r="Q488" s="19"/>
    </row>
    <row r="489" spans="2:17">
      <c r="B489" s="24" t="s">
        <v>149</v>
      </c>
      <c r="C489" t="s">
        <v>559</v>
      </c>
      <c r="D489" s="25"/>
      <c r="E489" s="28"/>
      <c r="F489" s="28" t="s">
        <v>7</v>
      </c>
      <c r="G489" s="27"/>
      <c r="H489" s="21"/>
      <c r="I489" s="21"/>
      <c r="J489" s="21"/>
      <c r="K489" s="21"/>
      <c r="L489" s="21"/>
      <c r="M489" s="21"/>
      <c r="N489" s="21"/>
      <c r="O489" s="21"/>
      <c r="P489" s="21"/>
      <c r="Q489" s="19"/>
    </row>
    <row r="490" spans="2:17">
      <c r="B490" s="29" t="s">
        <v>76</v>
      </c>
      <c r="C490" s="20"/>
      <c r="D490" s="20"/>
      <c r="E490" s="27"/>
      <c r="F490" s="27"/>
      <c r="G490" s="27"/>
      <c r="H490" s="21"/>
      <c r="I490" s="21"/>
      <c r="J490" s="21"/>
      <c r="K490" s="21"/>
      <c r="L490" s="21"/>
      <c r="M490" s="21"/>
      <c r="N490" s="21"/>
      <c r="O490" s="21"/>
      <c r="P490" s="21"/>
      <c r="Q490" s="19"/>
    </row>
    <row r="491" spans="2:17">
      <c r="B491" s="30"/>
      <c r="C491" s="29"/>
      <c r="D491" s="29"/>
      <c r="E491" s="21"/>
      <c r="F491" s="27"/>
      <c r="G491" s="27"/>
      <c r="H491" s="21"/>
      <c r="I491" s="21"/>
      <c r="J491" s="21"/>
      <c r="K491" s="21"/>
      <c r="L491" s="21"/>
      <c r="M491" s="145"/>
      <c r="N491" s="21"/>
      <c r="O491" s="21"/>
      <c r="Q491" s="19"/>
    </row>
    <row r="492" spans="2:17">
      <c r="B492" s="31" t="s">
        <v>77</v>
      </c>
      <c r="C492" s="33" t="s">
        <v>78</v>
      </c>
      <c r="D492" s="34"/>
      <c r="E492" s="34" t="s">
        <v>79</v>
      </c>
      <c r="F492" s="34"/>
      <c r="G492" s="34" t="s">
        <v>80</v>
      </c>
      <c r="H492" s="34" t="s">
        <v>81</v>
      </c>
      <c r="I492" s="34"/>
      <c r="J492" s="34"/>
      <c r="K492" s="34"/>
      <c r="L492" s="34" t="s">
        <v>82</v>
      </c>
      <c r="N492" s="34"/>
      <c r="O492" s="35" t="s">
        <v>83</v>
      </c>
      <c r="P492" s="36" t="s">
        <v>3</v>
      </c>
      <c r="Q492" s="36" t="s">
        <v>9</v>
      </c>
    </row>
    <row r="493" spans="2:17">
      <c r="B493" s="5"/>
      <c r="C493" s="39" t="s">
        <v>85</v>
      </c>
      <c r="D493" s="37" t="s">
        <v>86</v>
      </c>
      <c r="E493" s="37" t="s">
        <v>87</v>
      </c>
      <c r="F493" s="37" t="s">
        <v>88</v>
      </c>
      <c r="G493" s="37"/>
      <c r="H493" s="37" t="s">
        <v>89</v>
      </c>
      <c r="I493" s="37" t="s">
        <v>90</v>
      </c>
      <c r="J493" s="37" t="s">
        <v>91</v>
      </c>
      <c r="K493" s="37" t="s">
        <v>92</v>
      </c>
      <c r="L493" s="37" t="s">
        <v>93</v>
      </c>
      <c r="M493" s="37" t="s">
        <v>94</v>
      </c>
      <c r="N493" s="37" t="s">
        <v>95</v>
      </c>
      <c r="O493" s="40"/>
      <c r="P493" s="4"/>
      <c r="Q493" s="40"/>
    </row>
    <row r="494" spans="2:17">
      <c r="B494" s="31" t="s">
        <v>365</v>
      </c>
      <c r="C494" s="37">
        <v>200</v>
      </c>
      <c r="D494" s="37">
        <v>1.2</v>
      </c>
      <c r="E494" s="37">
        <v>4</v>
      </c>
      <c r="F494" s="37">
        <v>2.7</v>
      </c>
      <c r="G494" s="37">
        <v>260</v>
      </c>
      <c r="H494" s="37">
        <v>0.26</v>
      </c>
      <c r="I494" s="37">
        <v>40</v>
      </c>
      <c r="J494" s="37">
        <v>122</v>
      </c>
      <c r="K494" s="37">
        <v>128</v>
      </c>
      <c r="L494" s="37">
        <v>146</v>
      </c>
      <c r="M494" s="37">
        <v>56</v>
      </c>
      <c r="N494" s="37">
        <v>2</v>
      </c>
      <c r="O494" s="4"/>
      <c r="P494" s="46"/>
      <c r="Q494" s="47"/>
    </row>
    <row r="495" spans="2:17">
      <c r="B495" s="45" t="s">
        <v>36</v>
      </c>
      <c r="C495" s="37">
        <v>100</v>
      </c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4">
        <v>2</v>
      </c>
      <c r="P495" s="46">
        <v>295</v>
      </c>
      <c r="Q495" s="47">
        <f>P495*O495</f>
        <v>590</v>
      </c>
    </row>
    <row r="496" spans="2:17">
      <c r="B496" s="45" t="s">
        <v>29</v>
      </c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4">
        <v>1.5</v>
      </c>
      <c r="P496" s="46">
        <v>90</v>
      </c>
      <c r="Q496" s="47">
        <f>P496*O496</f>
        <v>135</v>
      </c>
    </row>
    <row r="497" spans="2:17">
      <c r="B497" s="45" t="s">
        <v>37</v>
      </c>
      <c r="C497" s="37">
        <v>10</v>
      </c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4">
        <v>0.1</v>
      </c>
      <c r="P497" s="46">
        <v>84</v>
      </c>
      <c r="Q497" s="47">
        <f t="shared" ref="Q497:Q500" si="24">P497*O497</f>
        <v>8.4</v>
      </c>
    </row>
    <row r="498" spans="2:17">
      <c r="B498" s="44" t="s">
        <v>34</v>
      </c>
      <c r="C498" s="31">
        <v>30</v>
      </c>
      <c r="D498" s="37">
        <v>0.6</v>
      </c>
      <c r="E498" s="37"/>
      <c r="F498" s="37">
        <v>15.5</v>
      </c>
      <c r="G498" s="37"/>
      <c r="H498" s="37">
        <v>0.04</v>
      </c>
      <c r="I498" s="37"/>
      <c r="J498" s="37">
        <v>0.24</v>
      </c>
      <c r="K498" s="37">
        <v>0.8</v>
      </c>
      <c r="L498" s="37">
        <v>24</v>
      </c>
      <c r="M498" s="37"/>
      <c r="N498" s="37">
        <v>22</v>
      </c>
      <c r="O498" s="52"/>
      <c r="P498" s="46"/>
      <c r="Q498" s="47">
        <f t="shared" si="24"/>
        <v>0</v>
      </c>
    </row>
    <row r="499" spans="2:17">
      <c r="B499" s="45" t="s">
        <v>34</v>
      </c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4">
        <v>3</v>
      </c>
      <c r="P499" s="61">
        <v>26</v>
      </c>
      <c r="Q499" s="47">
        <f t="shared" si="24"/>
        <v>78</v>
      </c>
    </row>
    <row r="500" spans="2:17">
      <c r="B500" s="44" t="s">
        <v>108</v>
      </c>
      <c r="C500" s="37">
        <v>200</v>
      </c>
      <c r="D500" s="37">
        <v>0.6</v>
      </c>
      <c r="E500" s="37"/>
      <c r="F500" s="37">
        <v>30.1</v>
      </c>
      <c r="G500" s="37">
        <v>130</v>
      </c>
      <c r="H500" s="37">
        <v>0.04</v>
      </c>
      <c r="I500" s="37"/>
      <c r="J500" s="37">
        <v>0.05</v>
      </c>
      <c r="K500" s="37">
        <v>135</v>
      </c>
      <c r="L500" s="37">
        <v>46</v>
      </c>
      <c r="M500" s="37"/>
      <c r="N500" s="37">
        <v>0.5</v>
      </c>
      <c r="O500" s="40"/>
      <c r="P500" s="40"/>
      <c r="Q500" s="47">
        <f t="shared" si="24"/>
        <v>0</v>
      </c>
    </row>
    <row r="501" spans="2:17">
      <c r="B501" s="45" t="s">
        <v>49</v>
      </c>
      <c r="C501" s="5">
        <v>18</v>
      </c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40">
        <v>242</v>
      </c>
      <c r="Q501" s="47">
        <f>P501*O501</f>
        <v>0</v>
      </c>
    </row>
    <row r="502" spans="2:17">
      <c r="B502" s="45" t="s">
        <v>31</v>
      </c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40">
        <v>1</v>
      </c>
      <c r="P502" s="40">
        <v>89</v>
      </c>
      <c r="Q502" s="47">
        <f t="shared" ref="Q502" si="25">P502*O502</f>
        <v>89</v>
      </c>
    </row>
    <row r="503" spans="2:17">
      <c r="C503" s="93"/>
      <c r="E503" t="s">
        <v>374</v>
      </c>
      <c r="K503" t="s">
        <v>99</v>
      </c>
      <c r="N503" t="s">
        <v>99</v>
      </c>
      <c r="Q503" s="67">
        <f>SUM(Q495:Q502)</f>
        <v>900.4</v>
      </c>
    </row>
    <row r="504" spans="2:17">
      <c r="C504" s="93"/>
      <c r="E504" s="48" t="s">
        <v>100</v>
      </c>
      <c r="K504" s="48" t="s">
        <v>99</v>
      </c>
      <c r="L504" s="48"/>
      <c r="P504" s="18"/>
      <c r="Q504" s="126"/>
    </row>
    <row r="505" spans="2:17" ht="18.75">
      <c r="D505" s="15"/>
      <c r="G505" s="16" t="s">
        <v>67</v>
      </c>
      <c r="H505" s="16"/>
      <c r="I505" s="17"/>
      <c r="J505" s="17"/>
      <c r="L505" s="17"/>
      <c r="Q505" s="19"/>
    </row>
    <row r="506" spans="2:17" ht="23.25">
      <c r="D506" s="15"/>
      <c r="E506" s="15"/>
      <c r="F506" s="133" t="s">
        <v>376</v>
      </c>
      <c r="G506" s="16"/>
      <c r="H506" s="16"/>
      <c r="I506" s="16" t="s">
        <v>377</v>
      </c>
      <c r="J506" s="16"/>
      <c r="K506" s="17"/>
      <c r="L506" s="21"/>
      <c r="Q506" s="19"/>
    </row>
    <row r="507" spans="2:17" ht="18.75">
      <c r="E507" s="23" t="s">
        <v>70</v>
      </c>
      <c r="F507" s="23"/>
      <c r="G507" s="23"/>
      <c r="Q507" s="19"/>
    </row>
    <row r="508" spans="2:17">
      <c r="B508" s="53" t="s">
        <v>592</v>
      </c>
      <c r="M508" s="21"/>
      <c r="Q508" s="19"/>
    </row>
    <row r="509" spans="2:17">
      <c r="B509" s="24" t="s">
        <v>149</v>
      </c>
      <c r="C509" t="s">
        <v>559</v>
      </c>
      <c r="D509" s="25"/>
      <c r="E509" s="28"/>
      <c r="F509" s="28" t="s">
        <v>5</v>
      </c>
      <c r="G509" s="27"/>
      <c r="H509" s="21"/>
      <c r="I509" s="21"/>
      <c r="J509" s="21"/>
      <c r="K509" s="21"/>
      <c r="L509" s="21"/>
      <c r="M509" s="21"/>
      <c r="N509" s="21"/>
      <c r="O509" s="21"/>
      <c r="P509" s="21"/>
      <c r="Q509" s="19"/>
    </row>
    <row r="510" spans="2:17">
      <c r="B510" s="29" t="s">
        <v>76</v>
      </c>
      <c r="C510" s="20"/>
      <c r="D510" s="20"/>
      <c r="E510" s="27"/>
      <c r="F510" s="27"/>
      <c r="G510" s="27"/>
      <c r="H510" s="21"/>
      <c r="I510" s="21"/>
      <c r="J510" s="21"/>
      <c r="K510" s="21"/>
      <c r="L510" s="21"/>
      <c r="M510" s="21"/>
      <c r="N510" s="21"/>
      <c r="O510" s="21"/>
      <c r="P510" s="21"/>
      <c r="Q510" s="19"/>
    </row>
    <row r="511" spans="2:17">
      <c r="B511" s="30"/>
      <c r="C511" s="29"/>
      <c r="D511" s="29"/>
      <c r="E511" s="21"/>
      <c r="F511" s="27"/>
      <c r="G511" s="27"/>
      <c r="H511" s="21"/>
      <c r="I511" s="21"/>
      <c r="J511" s="21"/>
      <c r="K511" s="21"/>
      <c r="L511" s="21"/>
      <c r="M511" s="145"/>
      <c r="N511" s="21"/>
      <c r="O511" s="21"/>
      <c r="P511">
        <v>217</v>
      </c>
      <c r="Q511" s="19"/>
    </row>
    <row r="512" spans="2:17">
      <c r="B512" s="31" t="s">
        <v>77</v>
      </c>
      <c r="C512" s="33" t="s">
        <v>78</v>
      </c>
      <c r="D512" s="34"/>
      <c r="E512" s="34" t="s">
        <v>79</v>
      </c>
      <c r="F512" s="34"/>
      <c r="G512" s="34" t="s">
        <v>80</v>
      </c>
      <c r="H512" s="34" t="s">
        <v>81</v>
      </c>
      <c r="I512" s="34"/>
      <c r="J512" s="34"/>
      <c r="K512" s="34"/>
      <c r="L512" s="34" t="s">
        <v>82</v>
      </c>
      <c r="N512" s="34"/>
      <c r="O512" s="35" t="s">
        <v>83</v>
      </c>
      <c r="P512" s="36" t="s">
        <v>3</v>
      </c>
      <c r="Q512" s="36" t="s">
        <v>9</v>
      </c>
    </row>
    <row r="513" spans="2:17">
      <c r="B513" s="5"/>
      <c r="C513" s="39" t="s">
        <v>85</v>
      </c>
      <c r="D513" s="37" t="s">
        <v>86</v>
      </c>
      <c r="E513" s="37" t="s">
        <v>87</v>
      </c>
      <c r="F513" s="37" t="s">
        <v>88</v>
      </c>
      <c r="G513" s="37"/>
      <c r="H513" s="37" t="s">
        <v>89</v>
      </c>
      <c r="I513" s="37" t="s">
        <v>90</v>
      </c>
      <c r="J513" s="37" t="s">
        <v>91</v>
      </c>
      <c r="K513" s="37" t="s">
        <v>92</v>
      </c>
      <c r="L513" s="37" t="s">
        <v>93</v>
      </c>
      <c r="M513" s="37" t="s">
        <v>94</v>
      </c>
      <c r="N513" s="37" t="s">
        <v>95</v>
      </c>
      <c r="O513" s="40"/>
      <c r="P513" s="4"/>
      <c r="Q513" s="40"/>
    </row>
    <row r="514" spans="2:17">
      <c r="B514" s="31" t="s">
        <v>130</v>
      </c>
      <c r="C514" s="37">
        <v>200</v>
      </c>
      <c r="D514" s="37">
        <v>1.2</v>
      </c>
      <c r="E514" s="37">
        <v>4</v>
      </c>
      <c r="F514" s="37">
        <v>2.7</v>
      </c>
      <c r="G514" s="37">
        <v>260</v>
      </c>
      <c r="H514" s="37">
        <v>0.26</v>
      </c>
      <c r="I514" s="37">
        <v>40</v>
      </c>
      <c r="J514" s="37">
        <v>122</v>
      </c>
      <c r="K514" s="37">
        <v>128</v>
      </c>
      <c r="L514" s="37">
        <v>146</v>
      </c>
      <c r="M514" s="37">
        <v>56</v>
      </c>
      <c r="N514" s="37">
        <v>2</v>
      </c>
      <c r="O514" s="4"/>
      <c r="P514" s="46"/>
      <c r="Q514" s="47"/>
    </row>
    <row r="515" spans="2:17">
      <c r="B515" s="45" t="s">
        <v>36</v>
      </c>
      <c r="C515" s="37">
        <v>100</v>
      </c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4">
        <v>10.8</v>
      </c>
      <c r="P515" s="46">
        <v>295</v>
      </c>
      <c r="Q515" s="47">
        <f>P515*O515</f>
        <v>3186</v>
      </c>
    </row>
    <row r="516" spans="2:17">
      <c r="B516" s="45" t="s">
        <v>37</v>
      </c>
      <c r="C516" s="37">
        <v>10</v>
      </c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4">
        <v>1.06</v>
      </c>
      <c r="P516" s="46">
        <v>84</v>
      </c>
      <c r="Q516" s="47">
        <f t="shared" ref="Q516:Q522" si="26">P516*O516</f>
        <v>89.04</v>
      </c>
    </row>
    <row r="517" spans="2:17">
      <c r="B517" s="45" t="s">
        <v>51</v>
      </c>
      <c r="C517" s="37">
        <v>1</v>
      </c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4">
        <v>1</v>
      </c>
      <c r="P517" s="46">
        <v>47</v>
      </c>
      <c r="Q517" s="47">
        <f t="shared" si="26"/>
        <v>47</v>
      </c>
    </row>
    <row r="518" spans="2:17">
      <c r="B518" s="45" t="s">
        <v>57</v>
      </c>
      <c r="C518" s="37">
        <v>1</v>
      </c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4">
        <v>3.2</v>
      </c>
      <c r="P518" s="46">
        <v>70</v>
      </c>
      <c r="Q518" s="47">
        <f t="shared" si="26"/>
        <v>224</v>
      </c>
    </row>
    <row r="519" spans="2:17">
      <c r="B519" s="45" t="s">
        <v>10</v>
      </c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4">
        <v>1</v>
      </c>
      <c r="P519" s="46">
        <v>65</v>
      </c>
      <c r="Q519" s="47">
        <f t="shared" si="26"/>
        <v>65</v>
      </c>
    </row>
    <row r="520" spans="2:17">
      <c r="B520" s="45" t="s">
        <v>13</v>
      </c>
      <c r="C520" s="37">
        <v>4</v>
      </c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4">
        <v>1</v>
      </c>
      <c r="P520" s="46">
        <v>122.32</v>
      </c>
      <c r="Q520" s="47">
        <f t="shared" si="26"/>
        <v>122.32</v>
      </c>
    </row>
    <row r="521" spans="2:17">
      <c r="B521" s="45" t="s">
        <v>14</v>
      </c>
      <c r="C521" s="37">
        <v>4</v>
      </c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4">
        <v>1</v>
      </c>
      <c r="P521" s="46">
        <v>185.97</v>
      </c>
      <c r="Q521" s="47">
        <f t="shared" si="26"/>
        <v>185.97</v>
      </c>
    </row>
    <row r="522" spans="2:17">
      <c r="B522" s="45" t="s">
        <v>56</v>
      </c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4">
        <v>6.14</v>
      </c>
      <c r="P522" s="46">
        <v>91</v>
      </c>
      <c r="Q522" s="47">
        <f t="shared" si="26"/>
        <v>558.74</v>
      </c>
    </row>
    <row r="523" spans="2:17">
      <c r="B523" s="44" t="s">
        <v>34</v>
      </c>
      <c r="C523" s="31">
        <v>30</v>
      </c>
      <c r="D523" s="37">
        <v>0.6</v>
      </c>
      <c r="E523" s="37"/>
      <c r="F523" s="37">
        <v>15.5</v>
      </c>
      <c r="G523" s="37"/>
      <c r="H523" s="37">
        <v>0.04</v>
      </c>
      <c r="I523" s="37"/>
      <c r="J523" s="37">
        <v>0.24</v>
      </c>
      <c r="K523" s="37">
        <v>0.8</v>
      </c>
      <c r="L523" s="37">
        <v>24</v>
      </c>
      <c r="M523" s="37"/>
      <c r="N523" s="37">
        <v>22</v>
      </c>
      <c r="O523" s="52"/>
      <c r="P523" s="46"/>
      <c r="Q523" s="47">
        <f t="shared" ref="Q523:Q525" si="27">P523*O523</f>
        <v>0</v>
      </c>
    </row>
    <row r="524" spans="2:17">
      <c r="B524" s="45" t="s">
        <v>34</v>
      </c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4">
        <v>15</v>
      </c>
      <c r="P524" s="61">
        <v>26</v>
      </c>
      <c r="Q524" s="47">
        <f t="shared" si="27"/>
        <v>390</v>
      </c>
    </row>
    <row r="525" spans="2:17">
      <c r="B525" s="44" t="s">
        <v>140</v>
      </c>
      <c r="C525" s="37">
        <v>200</v>
      </c>
      <c r="D525" s="37">
        <v>0.6</v>
      </c>
      <c r="E525" s="37"/>
      <c r="F525" s="37">
        <v>30.1</v>
      </c>
      <c r="G525" s="37">
        <v>130</v>
      </c>
      <c r="H525" s="37">
        <v>0.04</v>
      </c>
      <c r="I525" s="37"/>
      <c r="J525" s="37">
        <v>0.05</v>
      </c>
      <c r="K525" s="37">
        <v>135</v>
      </c>
      <c r="L525" s="37">
        <v>46</v>
      </c>
      <c r="M525" s="37"/>
      <c r="N525" s="37">
        <v>0.5</v>
      </c>
      <c r="O525" s="40"/>
      <c r="P525" s="40"/>
      <c r="Q525" s="47">
        <f t="shared" si="27"/>
        <v>0</v>
      </c>
    </row>
    <row r="526" spans="2:17">
      <c r="B526" s="45" t="s">
        <v>31</v>
      </c>
      <c r="C526" s="5">
        <v>18</v>
      </c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>
        <v>5</v>
      </c>
      <c r="P526" s="40">
        <v>89</v>
      </c>
      <c r="Q526" s="47">
        <f>P526*O526</f>
        <v>445</v>
      </c>
    </row>
    <row r="527" spans="2:17">
      <c r="B527" s="45" t="s">
        <v>15</v>
      </c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40">
        <v>4.3</v>
      </c>
      <c r="P527" s="40">
        <v>77.95</v>
      </c>
      <c r="Q527" s="47">
        <f t="shared" ref="Q527:Q529" si="28">P527*O527</f>
        <v>335.185</v>
      </c>
    </row>
    <row r="528" spans="2:17">
      <c r="B528" s="45" t="s">
        <v>26</v>
      </c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40">
        <v>2</v>
      </c>
      <c r="P528" s="40">
        <v>180</v>
      </c>
      <c r="Q528" s="47">
        <f t="shared" si="28"/>
        <v>360</v>
      </c>
    </row>
    <row r="529" spans="2:17">
      <c r="B529" s="45" t="s">
        <v>213</v>
      </c>
      <c r="C529" s="5">
        <v>120</v>
      </c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40">
        <v>50.6</v>
      </c>
      <c r="P529" s="40">
        <v>252</v>
      </c>
      <c r="Q529" s="47">
        <f t="shared" si="28"/>
        <v>12751.2</v>
      </c>
    </row>
    <row r="530" spans="2:17">
      <c r="C530" s="93"/>
      <c r="E530" t="s">
        <v>374</v>
      </c>
      <c r="K530" t="s">
        <v>99</v>
      </c>
      <c r="N530" t="s">
        <v>99</v>
      </c>
      <c r="Q530" s="67">
        <f>SUM(Q515:Q529)</f>
        <v>18759.455000000002</v>
      </c>
    </row>
    <row r="531" spans="2:17">
      <c r="C531" s="93"/>
      <c r="E531" s="48" t="s">
        <v>100</v>
      </c>
      <c r="K531" s="48" t="s">
        <v>99</v>
      </c>
      <c r="L531" s="48"/>
      <c r="P531" s="18"/>
      <c r="Q531" s="126">
        <f>Q530/P511</f>
        <v>86.449101382488493</v>
      </c>
    </row>
    <row r="532" spans="2:17" ht="18.75">
      <c r="D532" s="15"/>
      <c r="G532" s="16" t="s">
        <v>67</v>
      </c>
      <c r="H532" s="16"/>
      <c r="I532" s="17"/>
      <c r="J532" s="17"/>
      <c r="L532" s="17"/>
      <c r="Q532" s="19"/>
    </row>
    <row r="533" spans="2:17" ht="23.25">
      <c r="D533" s="15"/>
      <c r="E533" s="15"/>
      <c r="F533" s="133" t="s">
        <v>376</v>
      </c>
      <c r="G533" s="16"/>
      <c r="H533" s="16"/>
      <c r="I533" s="16" t="s">
        <v>377</v>
      </c>
      <c r="J533" s="16"/>
      <c r="K533" s="17"/>
      <c r="L533" s="21"/>
      <c r="Q533" s="19"/>
    </row>
    <row r="534" spans="2:17" ht="18.75">
      <c r="E534" s="23" t="s">
        <v>70</v>
      </c>
      <c r="F534" s="23"/>
      <c r="G534" s="23"/>
      <c r="Q534" s="19"/>
    </row>
    <row r="535" spans="2:17">
      <c r="B535" s="53" t="s">
        <v>592</v>
      </c>
      <c r="M535" s="21"/>
      <c r="Q535" s="19"/>
    </row>
    <row r="536" spans="2:17">
      <c r="B536" s="24" t="s">
        <v>149</v>
      </c>
      <c r="C536" t="s">
        <v>559</v>
      </c>
      <c r="D536" s="25"/>
      <c r="E536" s="28"/>
      <c r="F536" s="28" t="s">
        <v>6</v>
      </c>
      <c r="G536" s="27"/>
      <c r="H536" s="21"/>
      <c r="I536" s="21"/>
      <c r="J536" s="21"/>
      <c r="K536" s="21"/>
      <c r="L536" s="21"/>
      <c r="M536" s="21"/>
      <c r="N536" s="21"/>
      <c r="O536" s="21"/>
      <c r="P536" s="21"/>
      <c r="Q536" s="19"/>
    </row>
    <row r="537" spans="2:17">
      <c r="B537" s="29" t="s">
        <v>76</v>
      </c>
      <c r="C537" s="20"/>
      <c r="D537" s="20"/>
      <c r="E537" s="27"/>
      <c r="F537" s="27"/>
      <c r="G537" s="27"/>
      <c r="H537" s="21"/>
      <c r="I537" s="21"/>
      <c r="J537" s="21"/>
      <c r="K537" s="21"/>
      <c r="L537" s="21"/>
      <c r="M537" s="21"/>
      <c r="N537" s="21"/>
      <c r="O537" s="21"/>
      <c r="P537" s="21"/>
      <c r="Q537" s="19"/>
    </row>
    <row r="538" spans="2:17">
      <c r="B538" s="30"/>
      <c r="C538" s="29"/>
      <c r="D538" s="29"/>
      <c r="E538" s="21"/>
      <c r="F538" s="27"/>
      <c r="G538" s="27"/>
      <c r="H538" s="21"/>
      <c r="I538" s="21"/>
      <c r="J538" s="21"/>
      <c r="K538" s="21"/>
      <c r="L538" s="21"/>
      <c r="M538" s="145"/>
      <c r="N538" s="21"/>
      <c r="O538" s="21"/>
      <c r="P538">
        <v>154</v>
      </c>
      <c r="Q538" s="19"/>
    </row>
    <row r="539" spans="2:17">
      <c r="B539" s="31" t="s">
        <v>77</v>
      </c>
      <c r="C539" s="33" t="s">
        <v>78</v>
      </c>
      <c r="D539" s="34"/>
      <c r="E539" s="34" t="s">
        <v>79</v>
      </c>
      <c r="F539" s="34"/>
      <c r="G539" s="34" t="s">
        <v>80</v>
      </c>
      <c r="H539" s="34" t="s">
        <v>81</v>
      </c>
      <c r="I539" s="34"/>
      <c r="J539" s="34"/>
      <c r="K539" s="34"/>
      <c r="L539" s="34" t="s">
        <v>82</v>
      </c>
      <c r="N539" s="34"/>
      <c r="O539" s="35" t="s">
        <v>83</v>
      </c>
      <c r="P539" s="36" t="s">
        <v>3</v>
      </c>
      <c r="Q539" s="36" t="s">
        <v>9</v>
      </c>
    </row>
    <row r="540" spans="2:17">
      <c r="B540" s="5"/>
      <c r="C540" s="39" t="s">
        <v>85</v>
      </c>
      <c r="D540" s="37" t="s">
        <v>86</v>
      </c>
      <c r="E540" s="37" t="s">
        <v>87</v>
      </c>
      <c r="F540" s="37" t="s">
        <v>88</v>
      </c>
      <c r="G540" s="37"/>
      <c r="H540" s="37" t="s">
        <v>89</v>
      </c>
      <c r="I540" s="37" t="s">
        <v>90</v>
      </c>
      <c r="J540" s="37" t="s">
        <v>91</v>
      </c>
      <c r="K540" s="37" t="s">
        <v>92</v>
      </c>
      <c r="L540" s="37" t="s">
        <v>93</v>
      </c>
      <c r="M540" s="37" t="s">
        <v>94</v>
      </c>
      <c r="N540" s="37" t="s">
        <v>95</v>
      </c>
      <c r="O540" s="40"/>
      <c r="P540" s="4"/>
      <c r="Q540" s="40"/>
    </row>
    <row r="541" spans="2:17">
      <c r="B541" s="31" t="s">
        <v>130</v>
      </c>
      <c r="C541" s="37">
        <v>200</v>
      </c>
      <c r="D541" s="37">
        <v>1.2</v>
      </c>
      <c r="E541" s="37">
        <v>4</v>
      </c>
      <c r="F541" s="37">
        <v>2.7</v>
      </c>
      <c r="G541" s="37">
        <v>260</v>
      </c>
      <c r="H541" s="37">
        <v>0.26</v>
      </c>
      <c r="I541" s="37">
        <v>40</v>
      </c>
      <c r="J541" s="37">
        <v>122</v>
      </c>
      <c r="K541" s="37">
        <v>128</v>
      </c>
      <c r="L541" s="37">
        <v>146</v>
      </c>
      <c r="M541" s="37">
        <v>56</v>
      </c>
      <c r="N541" s="37">
        <v>2</v>
      </c>
      <c r="O541" s="4"/>
      <c r="P541" s="46"/>
      <c r="Q541" s="47"/>
    </row>
    <row r="542" spans="2:17">
      <c r="B542" s="45" t="s">
        <v>36</v>
      </c>
      <c r="C542" s="37">
        <v>100</v>
      </c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4">
        <v>8.6199999999999992</v>
      </c>
      <c r="P542" s="46">
        <v>295</v>
      </c>
      <c r="Q542" s="47">
        <f>P542*O542</f>
        <v>2542.8999999999996</v>
      </c>
    </row>
    <row r="543" spans="2:17">
      <c r="B543" s="45" t="s">
        <v>37</v>
      </c>
      <c r="C543" s="37">
        <v>10</v>
      </c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4">
        <v>1.9</v>
      </c>
      <c r="P543" s="46">
        <v>84</v>
      </c>
      <c r="Q543" s="47">
        <f t="shared" ref="Q543:Q552" si="29">P543*O543</f>
        <v>159.6</v>
      </c>
    </row>
    <row r="544" spans="2:17">
      <c r="B544" s="45" t="s">
        <v>17</v>
      </c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4">
        <v>1</v>
      </c>
      <c r="P544" s="46">
        <v>22.5</v>
      </c>
      <c r="Q544" s="47">
        <f t="shared" si="29"/>
        <v>22.5</v>
      </c>
    </row>
    <row r="545" spans="2:17">
      <c r="B545" s="45" t="s">
        <v>51</v>
      </c>
      <c r="C545" s="37">
        <v>1</v>
      </c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4">
        <v>1</v>
      </c>
      <c r="P545" s="46">
        <v>47</v>
      </c>
      <c r="Q545" s="47">
        <f t="shared" si="29"/>
        <v>47</v>
      </c>
    </row>
    <row r="546" spans="2:17">
      <c r="B546" s="45" t="s">
        <v>57</v>
      </c>
      <c r="C546" s="37">
        <v>1</v>
      </c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4">
        <v>2</v>
      </c>
      <c r="P546" s="46">
        <v>70</v>
      </c>
      <c r="Q546" s="47">
        <f t="shared" si="29"/>
        <v>140</v>
      </c>
    </row>
    <row r="547" spans="2:17">
      <c r="B547" s="45" t="s">
        <v>10</v>
      </c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4">
        <v>1</v>
      </c>
      <c r="P547" s="46">
        <v>65</v>
      </c>
      <c r="Q547" s="47">
        <f t="shared" si="29"/>
        <v>65</v>
      </c>
    </row>
    <row r="548" spans="2:17">
      <c r="B548" s="45" t="s">
        <v>13</v>
      </c>
      <c r="C548" s="37">
        <v>4</v>
      </c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4">
        <v>1</v>
      </c>
      <c r="P548" s="46">
        <v>122.32</v>
      </c>
      <c r="Q548" s="47">
        <f t="shared" si="29"/>
        <v>122.32</v>
      </c>
    </row>
    <row r="549" spans="2:17">
      <c r="B549" s="45" t="s">
        <v>14</v>
      </c>
      <c r="C549" s="37">
        <v>4</v>
      </c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4">
        <v>1</v>
      </c>
      <c r="P549" s="46">
        <v>185.97</v>
      </c>
      <c r="Q549" s="47">
        <f t="shared" si="29"/>
        <v>185.97</v>
      </c>
    </row>
    <row r="550" spans="2:17">
      <c r="B550" s="45" t="s">
        <v>56</v>
      </c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4">
        <v>3</v>
      </c>
      <c r="P550" s="46">
        <v>91</v>
      </c>
      <c r="Q550" s="47">
        <f t="shared" si="29"/>
        <v>273</v>
      </c>
    </row>
    <row r="551" spans="2:17">
      <c r="B551" s="45" t="s">
        <v>383</v>
      </c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4"/>
      <c r="P551" s="46"/>
      <c r="Q551" s="47">
        <f t="shared" si="29"/>
        <v>0</v>
      </c>
    </row>
    <row r="552" spans="2:17">
      <c r="B552" s="45" t="s">
        <v>172</v>
      </c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4">
        <v>7</v>
      </c>
      <c r="P552" s="46">
        <v>121.35</v>
      </c>
      <c r="Q552" s="47">
        <f t="shared" si="29"/>
        <v>849.44999999999993</v>
      </c>
    </row>
    <row r="553" spans="2:17">
      <c r="B553" s="44" t="s">
        <v>34</v>
      </c>
      <c r="C553" s="31">
        <v>30</v>
      </c>
      <c r="D553" s="37">
        <v>0.6</v>
      </c>
      <c r="E553" s="37"/>
      <c r="F553" s="37">
        <v>15.5</v>
      </c>
      <c r="G553" s="37"/>
      <c r="H553" s="37">
        <v>0.04</v>
      </c>
      <c r="I553" s="37"/>
      <c r="J553" s="37">
        <v>0.24</v>
      </c>
      <c r="K553" s="37">
        <v>0.8</v>
      </c>
      <c r="L553" s="37">
        <v>24</v>
      </c>
      <c r="M553" s="37"/>
      <c r="N553" s="37">
        <v>22</v>
      </c>
      <c r="O553" s="52"/>
      <c r="P553" s="46"/>
      <c r="Q553" s="47">
        <f t="shared" ref="Q553:Q557" si="30">P553*O553</f>
        <v>0</v>
      </c>
    </row>
    <row r="554" spans="2:17">
      <c r="B554" s="45" t="s">
        <v>34</v>
      </c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4">
        <v>12</v>
      </c>
      <c r="P554" s="61">
        <v>26</v>
      </c>
      <c r="Q554" s="47">
        <f t="shared" si="30"/>
        <v>312</v>
      </c>
    </row>
    <row r="555" spans="2:17">
      <c r="B555" s="45" t="s">
        <v>121</v>
      </c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4">
        <v>1.54</v>
      </c>
      <c r="P555" s="61">
        <v>382</v>
      </c>
      <c r="Q555" s="47">
        <f t="shared" si="30"/>
        <v>588.28</v>
      </c>
    </row>
    <row r="556" spans="2:17">
      <c r="B556" s="45" t="s">
        <v>60</v>
      </c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4">
        <v>1.54</v>
      </c>
      <c r="P556" s="61">
        <v>553.42999999999995</v>
      </c>
      <c r="Q556" s="47">
        <f t="shared" si="30"/>
        <v>852.28219999999999</v>
      </c>
    </row>
    <row r="557" spans="2:17">
      <c r="B557" s="44" t="s">
        <v>140</v>
      </c>
      <c r="C557" s="37">
        <v>200</v>
      </c>
      <c r="D557" s="37">
        <v>0.6</v>
      </c>
      <c r="E557" s="37"/>
      <c r="F557" s="37">
        <v>30.1</v>
      </c>
      <c r="G557" s="37">
        <v>130</v>
      </c>
      <c r="H557" s="37">
        <v>0.04</v>
      </c>
      <c r="I557" s="37"/>
      <c r="J557" s="37">
        <v>0.05</v>
      </c>
      <c r="K557" s="37">
        <v>135</v>
      </c>
      <c r="L557" s="37">
        <v>46</v>
      </c>
      <c r="M557" s="37"/>
      <c r="N557" s="37">
        <v>0.5</v>
      </c>
      <c r="O557" s="40"/>
      <c r="P557" s="40"/>
      <c r="Q557" s="47">
        <f t="shared" si="30"/>
        <v>0</v>
      </c>
    </row>
    <row r="558" spans="2:17">
      <c r="B558" s="45" t="s">
        <v>31</v>
      </c>
      <c r="C558" s="5">
        <v>18</v>
      </c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>
        <v>4</v>
      </c>
      <c r="P558" s="40">
        <v>89</v>
      </c>
      <c r="Q558" s="47">
        <f>P558*O558</f>
        <v>356</v>
      </c>
    </row>
    <row r="559" spans="2:17">
      <c r="B559" s="45" t="s">
        <v>15</v>
      </c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40">
        <v>3</v>
      </c>
      <c r="P559" s="40">
        <v>77.95</v>
      </c>
      <c r="Q559" s="47">
        <f t="shared" ref="Q559:Q560" si="31">P559*O559</f>
        <v>233.85000000000002</v>
      </c>
    </row>
    <row r="560" spans="2:17">
      <c r="B560" s="45" t="s">
        <v>26</v>
      </c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40">
        <v>1</v>
      </c>
      <c r="P560" s="40">
        <v>180</v>
      </c>
      <c r="Q560" s="47">
        <f t="shared" si="31"/>
        <v>180</v>
      </c>
    </row>
    <row r="561" spans="2:17">
      <c r="C561" s="93"/>
      <c r="E561" t="s">
        <v>374</v>
      </c>
      <c r="K561" t="s">
        <v>99</v>
      </c>
      <c r="N561" t="s">
        <v>99</v>
      </c>
      <c r="Q561" s="67">
        <f>SUM(Q542:Q560)</f>
        <v>6930.1521999999995</v>
      </c>
    </row>
    <row r="562" spans="2:17">
      <c r="C562" s="93"/>
      <c r="E562" s="48" t="s">
        <v>100</v>
      </c>
      <c r="K562" s="48" t="s">
        <v>99</v>
      </c>
      <c r="L562" s="48"/>
      <c r="P562" s="18"/>
      <c r="Q562" s="126">
        <f>Q561/P538</f>
        <v>45.00098831168831</v>
      </c>
    </row>
    <row r="563" spans="2:17" ht="18.75">
      <c r="D563" s="15"/>
      <c r="G563" s="16" t="s">
        <v>67</v>
      </c>
      <c r="H563" s="16"/>
      <c r="I563" s="17"/>
      <c r="J563" s="17"/>
      <c r="L563" s="17"/>
      <c r="Q563" s="19"/>
    </row>
    <row r="564" spans="2:17" ht="23.25">
      <c r="D564" s="15"/>
      <c r="E564" s="15"/>
      <c r="F564" s="133" t="s">
        <v>376</v>
      </c>
      <c r="G564" s="16"/>
      <c r="H564" s="16"/>
      <c r="I564" s="16" t="s">
        <v>377</v>
      </c>
      <c r="J564" s="16"/>
      <c r="K564" s="17"/>
      <c r="L564" s="21"/>
      <c r="Q564" s="19"/>
    </row>
    <row r="565" spans="2:17" ht="18.75">
      <c r="E565" s="23" t="s">
        <v>70</v>
      </c>
      <c r="F565" s="23"/>
      <c r="G565" s="23"/>
      <c r="Q565" s="19"/>
    </row>
    <row r="566" spans="2:17">
      <c r="B566" s="53" t="s">
        <v>592</v>
      </c>
      <c r="M566" s="21"/>
      <c r="Q566" s="19"/>
    </row>
    <row r="567" spans="2:17">
      <c r="B567" s="24" t="s">
        <v>149</v>
      </c>
      <c r="C567" t="s">
        <v>559</v>
      </c>
      <c r="D567" s="25"/>
      <c r="E567" s="28"/>
      <c r="F567" s="28" t="s">
        <v>7</v>
      </c>
      <c r="G567" s="27"/>
      <c r="H567" s="21"/>
      <c r="I567" s="21"/>
      <c r="J567" s="21"/>
      <c r="K567" s="21"/>
      <c r="L567" s="21"/>
      <c r="M567" s="21"/>
      <c r="N567" s="21"/>
      <c r="O567" s="21"/>
      <c r="P567" s="21"/>
      <c r="Q567" s="19"/>
    </row>
    <row r="568" spans="2:17">
      <c r="B568" s="29" t="s">
        <v>76</v>
      </c>
      <c r="C568" s="20"/>
      <c r="D568" s="20"/>
      <c r="E568" s="27"/>
      <c r="F568" s="27"/>
      <c r="G568" s="27"/>
      <c r="H568" s="21"/>
      <c r="I568" s="21"/>
      <c r="J568" s="21"/>
      <c r="K568" s="21"/>
      <c r="L568" s="21"/>
      <c r="M568" s="21"/>
      <c r="N568" s="21"/>
      <c r="O568" s="21"/>
      <c r="P568" s="21"/>
      <c r="Q568" s="19"/>
    </row>
    <row r="569" spans="2:17">
      <c r="B569" s="30"/>
      <c r="C569" s="29"/>
      <c r="D569" s="29"/>
      <c r="E569" s="21"/>
      <c r="F569" s="27"/>
      <c r="G569" s="27"/>
      <c r="H569" s="21"/>
      <c r="I569" s="21"/>
      <c r="J569" s="21"/>
      <c r="K569" s="21"/>
      <c r="L569" s="21"/>
      <c r="M569" s="145"/>
      <c r="N569" s="21"/>
      <c r="O569" s="21"/>
      <c r="Q569" s="19"/>
    </row>
    <row r="570" spans="2:17">
      <c r="B570" s="31" t="s">
        <v>77</v>
      </c>
      <c r="C570" s="33" t="s">
        <v>78</v>
      </c>
      <c r="D570" s="34"/>
      <c r="E570" s="34" t="s">
        <v>79</v>
      </c>
      <c r="F570" s="34"/>
      <c r="G570" s="34" t="s">
        <v>80</v>
      </c>
      <c r="H570" s="34" t="s">
        <v>81</v>
      </c>
      <c r="I570" s="34"/>
      <c r="J570" s="34"/>
      <c r="K570" s="34"/>
      <c r="L570" s="34" t="s">
        <v>82</v>
      </c>
      <c r="N570" s="34"/>
      <c r="O570" s="35" t="s">
        <v>83</v>
      </c>
      <c r="P570" s="36" t="s">
        <v>3</v>
      </c>
      <c r="Q570" s="36" t="s">
        <v>9</v>
      </c>
    </row>
    <row r="571" spans="2:17">
      <c r="B571" s="5"/>
      <c r="C571" s="39" t="s">
        <v>85</v>
      </c>
      <c r="D571" s="37" t="s">
        <v>86</v>
      </c>
      <c r="E571" s="37" t="s">
        <v>87</v>
      </c>
      <c r="F571" s="37" t="s">
        <v>88</v>
      </c>
      <c r="G571" s="37"/>
      <c r="H571" s="37" t="s">
        <v>89</v>
      </c>
      <c r="I571" s="37" t="s">
        <v>90</v>
      </c>
      <c r="J571" s="37" t="s">
        <v>91</v>
      </c>
      <c r="K571" s="37" t="s">
        <v>92</v>
      </c>
      <c r="L571" s="37" t="s">
        <v>93</v>
      </c>
      <c r="M571" s="37" t="s">
        <v>94</v>
      </c>
      <c r="N571" s="37" t="s">
        <v>95</v>
      </c>
      <c r="O571" s="40"/>
      <c r="P571" s="4"/>
      <c r="Q571" s="40"/>
    </row>
    <row r="572" spans="2:17">
      <c r="B572" s="31" t="s">
        <v>130</v>
      </c>
      <c r="C572" s="37">
        <v>200</v>
      </c>
      <c r="D572" s="37">
        <v>1.2</v>
      </c>
      <c r="E572" s="37">
        <v>4</v>
      </c>
      <c r="F572" s="37">
        <v>2.7</v>
      </c>
      <c r="G572" s="37">
        <v>260</v>
      </c>
      <c r="H572" s="37">
        <v>0.26</v>
      </c>
      <c r="I572" s="37">
        <v>40</v>
      </c>
      <c r="J572" s="37">
        <v>122</v>
      </c>
      <c r="K572" s="37">
        <v>128</v>
      </c>
      <c r="L572" s="37">
        <v>146</v>
      </c>
      <c r="M572" s="37">
        <v>56</v>
      </c>
      <c r="N572" s="37">
        <v>2</v>
      </c>
      <c r="O572" s="4"/>
      <c r="P572" s="46"/>
      <c r="Q572" s="47"/>
    </row>
    <row r="573" spans="2:17">
      <c r="B573" s="45" t="s">
        <v>36</v>
      </c>
      <c r="C573" s="37">
        <v>100</v>
      </c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4">
        <v>2</v>
      </c>
      <c r="P573" s="46">
        <v>295</v>
      </c>
      <c r="Q573" s="47">
        <f>P573*O573</f>
        <v>590</v>
      </c>
    </row>
    <row r="574" spans="2:17">
      <c r="B574" s="45" t="s">
        <v>37</v>
      </c>
      <c r="C574" s="37">
        <v>10</v>
      </c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4">
        <v>0.1</v>
      </c>
      <c r="P574" s="46">
        <v>84</v>
      </c>
      <c r="Q574" s="47">
        <f t="shared" ref="Q574:Q578" si="32">P574*O574</f>
        <v>8.4</v>
      </c>
    </row>
    <row r="575" spans="2:17">
      <c r="B575" s="45" t="s">
        <v>56</v>
      </c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4">
        <v>1</v>
      </c>
      <c r="P575" s="46">
        <v>91</v>
      </c>
      <c r="Q575" s="47">
        <f t="shared" si="32"/>
        <v>91</v>
      </c>
    </row>
    <row r="576" spans="2:17">
      <c r="B576" s="44" t="s">
        <v>34</v>
      </c>
      <c r="C576" s="31">
        <v>30</v>
      </c>
      <c r="D576" s="37">
        <v>0.6</v>
      </c>
      <c r="E576" s="37"/>
      <c r="F576" s="37">
        <v>15.5</v>
      </c>
      <c r="G576" s="37"/>
      <c r="H576" s="37">
        <v>0.04</v>
      </c>
      <c r="I576" s="37"/>
      <c r="J576" s="37">
        <v>0.24</v>
      </c>
      <c r="K576" s="37">
        <v>0.8</v>
      </c>
      <c r="L576" s="37">
        <v>24</v>
      </c>
      <c r="M576" s="37"/>
      <c r="N576" s="37">
        <v>22</v>
      </c>
      <c r="O576" s="52"/>
      <c r="P576" s="46"/>
      <c r="Q576" s="47">
        <f t="shared" si="32"/>
        <v>0</v>
      </c>
    </row>
    <row r="577" spans="2:17">
      <c r="B577" s="45" t="s">
        <v>34</v>
      </c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4">
        <v>3</v>
      </c>
      <c r="P577" s="61">
        <v>26</v>
      </c>
      <c r="Q577" s="47">
        <f t="shared" si="32"/>
        <v>78</v>
      </c>
    </row>
    <row r="578" spans="2:17">
      <c r="B578" s="44" t="s">
        <v>108</v>
      </c>
      <c r="C578" s="37">
        <v>200</v>
      </c>
      <c r="D578" s="37">
        <v>0.6</v>
      </c>
      <c r="E578" s="37"/>
      <c r="F578" s="37">
        <v>30.1</v>
      </c>
      <c r="G578" s="37">
        <v>130</v>
      </c>
      <c r="H578" s="37">
        <v>0.04</v>
      </c>
      <c r="I578" s="37"/>
      <c r="J578" s="37">
        <v>0.05</v>
      </c>
      <c r="K578" s="37">
        <v>135</v>
      </c>
      <c r="L578" s="37">
        <v>46</v>
      </c>
      <c r="M578" s="37"/>
      <c r="N578" s="37">
        <v>0.5</v>
      </c>
      <c r="O578" s="40"/>
      <c r="P578" s="40"/>
      <c r="Q578" s="47">
        <f t="shared" si="32"/>
        <v>0</v>
      </c>
    </row>
    <row r="579" spans="2:17">
      <c r="B579" s="45" t="s">
        <v>31</v>
      </c>
      <c r="C579" s="5">
        <v>18</v>
      </c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>
        <v>1</v>
      </c>
      <c r="P579" s="40">
        <v>89</v>
      </c>
      <c r="Q579" s="47">
        <f>P579*O579</f>
        <v>89</v>
      </c>
    </row>
    <row r="580" spans="2:17">
      <c r="B580" s="45" t="s">
        <v>49</v>
      </c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40"/>
      <c r="P580" s="40">
        <v>77.95</v>
      </c>
      <c r="Q580" s="47">
        <f t="shared" ref="Q580" si="33">P580*O580</f>
        <v>0</v>
      </c>
    </row>
    <row r="581" spans="2:17">
      <c r="C581" s="93"/>
      <c r="E581" t="s">
        <v>374</v>
      </c>
      <c r="K581" t="s">
        <v>99</v>
      </c>
      <c r="N581" t="s">
        <v>99</v>
      </c>
      <c r="Q581" s="67">
        <f>SUM(Q573:Q580)</f>
        <v>856.4</v>
      </c>
    </row>
    <row r="582" spans="2:17">
      <c r="C582" s="93"/>
      <c r="E582" s="48" t="s">
        <v>100</v>
      </c>
      <c r="K582" s="48" t="s">
        <v>99</v>
      </c>
      <c r="L582" s="48"/>
      <c r="P582" s="18"/>
      <c r="Q582" s="126"/>
    </row>
    <row r="583" spans="2:17" ht="18.75">
      <c r="D583" s="15"/>
      <c r="G583" s="16" t="s">
        <v>67</v>
      </c>
      <c r="H583" s="16"/>
      <c r="I583" s="17"/>
      <c r="J583" s="17"/>
      <c r="L583" s="17"/>
      <c r="Q583" s="19"/>
    </row>
    <row r="584" spans="2:17" ht="23.25">
      <c r="D584" s="15"/>
      <c r="E584" s="15"/>
      <c r="F584" s="133" t="s">
        <v>376</v>
      </c>
      <c r="G584" s="16"/>
      <c r="H584" s="16"/>
      <c r="I584" s="16" t="s">
        <v>377</v>
      </c>
      <c r="J584" s="16"/>
      <c r="K584" s="17"/>
      <c r="L584" s="21"/>
      <c r="Q584" s="19"/>
    </row>
    <row r="585" spans="2:17" ht="18.75">
      <c r="E585" s="23" t="s">
        <v>70</v>
      </c>
      <c r="F585" s="23"/>
      <c r="G585" s="23"/>
      <c r="Q585" s="19"/>
    </row>
    <row r="586" spans="2:17">
      <c r="B586" s="53" t="s">
        <v>596</v>
      </c>
      <c r="M586" s="21"/>
      <c r="Q586" s="19"/>
    </row>
    <row r="587" spans="2:17">
      <c r="B587" s="24" t="s">
        <v>149</v>
      </c>
      <c r="C587" t="s">
        <v>559</v>
      </c>
      <c r="D587" s="25"/>
      <c r="E587" s="28"/>
      <c r="F587" s="28" t="s">
        <v>5</v>
      </c>
      <c r="G587" s="27"/>
      <c r="H587" s="21"/>
      <c r="I587" s="21"/>
      <c r="J587" s="21"/>
      <c r="K587" s="21"/>
      <c r="L587" s="21"/>
      <c r="M587" s="21"/>
      <c r="N587" s="21"/>
      <c r="O587" s="21"/>
      <c r="P587" s="21"/>
      <c r="Q587" s="19"/>
    </row>
    <row r="588" spans="2:17">
      <c r="B588" s="29" t="s">
        <v>76</v>
      </c>
      <c r="C588" s="20"/>
      <c r="D588" s="20"/>
      <c r="E588" s="27"/>
      <c r="F588" s="27"/>
      <c r="G588" s="27"/>
      <c r="H588" s="21"/>
      <c r="I588" s="21"/>
      <c r="J588" s="21"/>
      <c r="K588" s="21"/>
      <c r="L588" s="21"/>
      <c r="M588" s="21"/>
      <c r="N588" s="21"/>
      <c r="O588" s="21"/>
      <c r="P588" s="21"/>
      <c r="Q588" s="19"/>
    </row>
    <row r="589" spans="2:17">
      <c r="B589" s="30"/>
      <c r="C589" s="29"/>
      <c r="D589" s="29"/>
      <c r="E589" s="21"/>
      <c r="F589" s="27"/>
      <c r="G589" s="27"/>
      <c r="H589" s="21"/>
      <c r="I589" s="21"/>
      <c r="J589" s="21"/>
      <c r="K589" s="21"/>
      <c r="L589" s="21"/>
      <c r="M589" s="145"/>
      <c r="N589" s="21"/>
      <c r="O589" s="21"/>
      <c r="P589">
        <v>217</v>
      </c>
      <c r="Q589" s="19"/>
    </row>
    <row r="590" spans="2:17">
      <c r="B590" s="31" t="s">
        <v>77</v>
      </c>
      <c r="C590" s="33" t="s">
        <v>78</v>
      </c>
      <c r="D590" s="34"/>
      <c r="E590" s="34" t="s">
        <v>79</v>
      </c>
      <c r="F590" s="34"/>
      <c r="G590" s="34" t="s">
        <v>80</v>
      </c>
      <c r="H590" s="34" t="s">
        <v>81</v>
      </c>
      <c r="I590" s="34"/>
      <c r="J590" s="34"/>
      <c r="K590" s="34"/>
      <c r="L590" s="34" t="s">
        <v>82</v>
      </c>
      <c r="N590" s="34"/>
      <c r="O590" s="35" t="s">
        <v>83</v>
      </c>
      <c r="P590" s="36" t="s">
        <v>3</v>
      </c>
      <c r="Q590" s="36" t="s">
        <v>9</v>
      </c>
    </row>
    <row r="591" spans="2:17">
      <c r="B591" s="5"/>
      <c r="C591" s="39" t="s">
        <v>85</v>
      </c>
      <c r="D591" s="37" t="s">
        <v>86</v>
      </c>
      <c r="E591" s="37" t="s">
        <v>87</v>
      </c>
      <c r="F591" s="37" t="s">
        <v>88</v>
      </c>
      <c r="G591" s="37"/>
      <c r="H591" s="37" t="s">
        <v>89</v>
      </c>
      <c r="I591" s="37" t="s">
        <v>90</v>
      </c>
      <c r="J591" s="37" t="s">
        <v>91</v>
      </c>
      <c r="K591" s="37" t="s">
        <v>92</v>
      </c>
      <c r="L591" s="37" t="s">
        <v>93</v>
      </c>
      <c r="M591" s="37" t="s">
        <v>94</v>
      </c>
      <c r="N591" s="37" t="s">
        <v>95</v>
      </c>
      <c r="O591" s="40"/>
      <c r="P591" s="4"/>
      <c r="Q591" s="40"/>
    </row>
    <row r="592" spans="2:17">
      <c r="B592" s="31" t="s">
        <v>502</v>
      </c>
      <c r="C592" s="37">
        <v>200</v>
      </c>
      <c r="D592" s="37">
        <v>1.2</v>
      </c>
      <c r="E592" s="37">
        <v>4</v>
      </c>
      <c r="F592" s="37">
        <v>2.7</v>
      </c>
      <c r="G592" s="37">
        <v>260</v>
      </c>
      <c r="H592" s="37">
        <v>0.26</v>
      </c>
      <c r="I592" s="37">
        <v>40</v>
      </c>
      <c r="J592" s="37">
        <v>122</v>
      </c>
      <c r="K592" s="37">
        <v>128</v>
      </c>
      <c r="L592" s="37">
        <v>146</v>
      </c>
      <c r="M592" s="37">
        <v>56</v>
      </c>
      <c r="N592" s="37">
        <v>2</v>
      </c>
      <c r="O592" s="4"/>
      <c r="P592" s="46"/>
      <c r="Q592" s="47"/>
    </row>
    <row r="593" spans="2:18">
      <c r="B593" s="45" t="s">
        <v>135</v>
      </c>
      <c r="C593" s="37">
        <v>100</v>
      </c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4">
        <v>21.8</v>
      </c>
      <c r="P593" s="46">
        <v>330</v>
      </c>
      <c r="Q593" s="47">
        <f>P593*O593</f>
        <v>7194</v>
      </c>
    </row>
    <row r="594" spans="2:18">
      <c r="B594" s="45" t="s">
        <v>595</v>
      </c>
      <c r="C594" s="37">
        <v>50</v>
      </c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4">
        <v>10.8</v>
      </c>
      <c r="P594" s="46">
        <v>51</v>
      </c>
      <c r="Q594" s="47">
        <f t="shared" ref="Q594:Q611" si="34">P594*O594</f>
        <v>550.80000000000007</v>
      </c>
    </row>
    <row r="595" spans="2:18">
      <c r="B595" s="45" t="s">
        <v>37</v>
      </c>
      <c r="C595" s="37">
        <v>10</v>
      </c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4">
        <v>2.1</v>
      </c>
      <c r="P595" s="46">
        <v>84</v>
      </c>
      <c r="Q595" s="47">
        <f t="shared" si="34"/>
        <v>176.4</v>
      </c>
    </row>
    <row r="596" spans="2:18">
      <c r="B596" s="45" t="s">
        <v>58</v>
      </c>
      <c r="C596" s="37">
        <v>10</v>
      </c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4">
        <v>2.1</v>
      </c>
      <c r="P596" s="46">
        <v>32</v>
      </c>
      <c r="Q596" s="47">
        <f t="shared" si="34"/>
        <v>67.2</v>
      </c>
    </row>
    <row r="597" spans="2:18">
      <c r="B597" s="45" t="s">
        <v>51</v>
      </c>
      <c r="C597" s="37">
        <v>1</v>
      </c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4"/>
      <c r="P597" s="46">
        <v>47</v>
      </c>
      <c r="Q597" s="47">
        <f t="shared" si="34"/>
        <v>0</v>
      </c>
    </row>
    <row r="598" spans="2:18">
      <c r="B598" s="45" t="s">
        <v>17</v>
      </c>
      <c r="C598" s="37">
        <v>1</v>
      </c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4"/>
      <c r="P598" s="46">
        <v>22.5</v>
      </c>
      <c r="Q598" s="47">
        <f t="shared" si="34"/>
        <v>0</v>
      </c>
    </row>
    <row r="599" spans="2:18">
      <c r="B599" s="45" t="s">
        <v>10</v>
      </c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4">
        <v>1</v>
      </c>
      <c r="P599" s="46">
        <v>65</v>
      </c>
      <c r="Q599" s="47">
        <f t="shared" si="34"/>
        <v>65</v>
      </c>
    </row>
    <row r="600" spans="2:18">
      <c r="B600" s="45" t="s">
        <v>13</v>
      </c>
      <c r="C600" s="37">
        <v>4</v>
      </c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4">
        <v>1.5</v>
      </c>
      <c r="P600" s="46">
        <v>122.32</v>
      </c>
      <c r="Q600" s="47">
        <f t="shared" si="34"/>
        <v>183.48</v>
      </c>
      <c r="R600" s="68"/>
    </row>
    <row r="601" spans="2:18">
      <c r="B601" s="31" t="s">
        <v>597</v>
      </c>
      <c r="C601" s="37">
        <v>70</v>
      </c>
      <c r="D601" s="37">
        <v>4.5999999999999996</v>
      </c>
      <c r="E601" s="37">
        <v>5.2</v>
      </c>
      <c r="F601" s="37">
        <v>7.2</v>
      </c>
      <c r="G601" s="37">
        <v>105</v>
      </c>
      <c r="H601" s="37">
        <v>1.5</v>
      </c>
      <c r="I601" s="37">
        <v>13.5</v>
      </c>
      <c r="J601" s="37">
        <v>51</v>
      </c>
      <c r="K601" s="37">
        <v>98</v>
      </c>
      <c r="L601" s="37">
        <v>52</v>
      </c>
      <c r="M601" s="37">
        <v>51</v>
      </c>
      <c r="N601" s="37">
        <v>2.25</v>
      </c>
      <c r="O601" s="4"/>
      <c r="P601" s="46"/>
      <c r="Q601" s="47">
        <f t="shared" si="34"/>
        <v>0</v>
      </c>
    </row>
    <row r="602" spans="2:18">
      <c r="B602" s="45" t="s">
        <v>59</v>
      </c>
      <c r="C602" s="37">
        <v>18</v>
      </c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4">
        <v>10</v>
      </c>
      <c r="P602" s="46">
        <v>338</v>
      </c>
      <c r="Q602" s="47">
        <f t="shared" si="34"/>
        <v>3380</v>
      </c>
    </row>
    <row r="603" spans="2:18">
      <c r="B603" s="45" t="s">
        <v>13</v>
      </c>
      <c r="C603" s="37">
        <v>3</v>
      </c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4">
        <v>0.5</v>
      </c>
      <c r="P603" s="46">
        <v>122.32</v>
      </c>
      <c r="Q603" s="47">
        <f t="shared" si="34"/>
        <v>61.16</v>
      </c>
    </row>
    <row r="604" spans="2:18">
      <c r="B604" s="44" t="s">
        <v>34</v>
      </c>
      <c r="C604" s="31">
        <v>30</v>
      </c>
      <c r="D604" s="37">
        <v>0.6</v>
      </c>
      <c r="E604" s="37"/>
      <c r="F604" s="37">
        <v>15.5</v>
      </c>
      <c r="G604" s="37"/>
      <c r="H604" s="37">
        <v>0.04</v>
      </c>
      <c r="I604" s="37"/>
      <c r="J604" s="37">
        <v>0.24</v>
      </c>
      <c r="K604" s="37">
        <v>0.8</v>
      </c>
      <c r="L604" s="37">
        <v>24</v>
      </c>
      <c r="M604" s="37"/>
      <c r="N604" s="37">
        <v>22</v>
      </c>
      <c r="O604" s="52"/>
      <c r="P604" s="46"/>
      <c r="Q604" s="47">
        <f t="shared" si="34"/>
        <v>0</v>
      </c>
    </row>
    <row r="605" spans="2:18">
      <c r="B605" s="45" t="s">
        <v>34</v>
      </c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4">
        <v>15</v>
      </c>
      <c r="P605" s="61">
        <v>26</v>
      </c>
      <c r="Q605" s="47">
        <f t="shared" si="34"/>
        <v>390</v>
      </c>
    </row>
    <row r="606" spans="2:18">
      <c r="B606" s="44" t="s">
        <v>117</v>
      </c>
      <c r="C606" s="37">
        <v>200</v>
      </c>
      <c r="D606" s="37">
        <v>0.6</v>
      </c>
      <c r="E606" s="37"/>
      <c r="F606" s="37">
        <v>30.1</v>
      </c>
      <c r="G606" s="37">
        <v>130</v>
      </c>
      <c r="H606" s="37">
        <v>0.04</v>
      </c>
      <c r="I606" s="37"/>
      <c r="J606" s="37">
        <v>0.05</v>
      </c>
      <c r="K606" s="37">
        <v>135</v>
      </c>
      <c r="L606" s="37">
        <v>46</v>
      </c>
      <c r="M606" s="37"/>
      <c r="N606" s="37">
        <v>0.5</v>
      </c>
      <c r="O606" s="40"/>
      <c r="P606" s="40"/>
      <c r="Q606" s="47">
        <f t="shared" si="34"/>
        <v>0</v>
      </c>
    </row>
    <row r="607" spans="2:18">
      <c r="B607" s="45" t="s">
        <v>49</v>
      </c>
      <c r="C607" s="5">
        <v>18</v>
      </c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>
        <v>0</v>
      </c>
      <c r="P607" s="40">
        <v>242</v>
      </c>
      <c r="Q607" s="47">
        <f t="shared" si="34"/>
        <v>0</v>
      </c>
    </row>
    <row r="608" spans="2:18">
      <c r="B608" s="45" t="s">
        <v>15</v>
      </c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40">
        <v>3.2</v>
      </c>
      <c r="P608" s="40">
        <v>77.95</v>
      </c>
      <c r="Q608" s="47">
        <f t="shared" si="34"/>
        <v>249.44000000000003</v>
      </c>
    </row>
    <row r="609" spans="2:21">
      <c r="B609" s="45" t="s">
        <v>97</v>
      </c>
      <c r="C609" s="5">
        <v>120</v>
      </c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40">
        <v>33.19</v>
      </c>
      <c r="P609" s="40">
        <v>154</v>
      </c>
      <c r="Q609" s="47">
        <f t="shared" si="34"/>
        <v>5111.2599999999993</v>
      </c>
    </row>
    <row r="610" spans="2:21">
      <c r="B610" s="45" t="s">
        <v>578</v>
      </c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40">
        <v>217</v>
      </c>
      <c r="P610" s="40">
        <v>16</v>
      </c>
      <c r="Q610" s="47">
        <f t="shared" si="34"/>
        <v>3472</v>
      </c>
    </row>
    <row r="611" spans="2:21">
      <c r="B611" s="45" t="s">
        <v>107</v>
      </c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40">
        <v>5.4</v>
      </c>
      <c r="P611" s="40">
        <v>150</v>
      </c>
      <c r="Q611" s="47">
        <f t="shared" si="34"/>
        <v>810</v>
      </c>
    </row>
    <row r="612" spans="2:21">
      <c r="C612" s="93"/>
      <c r="E612" t="s">
        <v>374</v>
      </c>
      <c r="K612" t="s">
        <v>99</v>
      </c>
      <c r="N612" t="s">
        <v>99</v>
      </c>
      <c r="Q612" s="67">
        <f>SUM(Q593:Q611)</f>
        <v>21710.739999999998</v>
      </c>
      <c r="U612">
        <f>S612-T612</f>
        <v>0</v>
      </c>
    </row>
    <row r="613" spans="2:21">
      <c r="C613" s="93"/>
      <c r="E613" s="48" t="s">
        <v>100</v>
      </c>
      <c r="K613" s="48" t="s">
        <v>99</v>
      </c>
      <c r="L613" s="48"/>
      <c r="P613" s="18"/>
      <c r="Q613" s="126">
        <f>Q612/P589</f>
        <v>100.04949308755759</v>
      </c>
    </row>
    <row r="614" spans="2:21" ht="18.75">
      <c r="D614" s="15"/>
      <c r="G614" s="16" t="s">
        <v>67</v>
      </c>
      <c r="H614" s="16"/>
      <c r="I614" s="17"/>
      <c r="J614" s="17"/>
      <c r="L614" s="17"/>
      <c r="Q614" s="19"/>
    </row>
    <row r="615" spans="2:21" ht="23.25">
      <c r="D615" s="15"/>
      <c r="E615" s="15"/>
      <c r="F615" s="133" t="s">
        <v>376</v>
      </c>
      <c r="G615" s="16"/>
      <c r="H615" s="16"/>
      <c r="I615" s="16" t="s">
        <v>377</v>
      </c>
      <c r="J615" s="16"/>
      <c r="K615" s="17"/>
      <c r="L615" s="21"/>
      <c r="Q615" s="19"/>
    </row>
    <row r="616" spans="2:21" ht="18.75">
      <c r="E616" s="23" t="s">
        <v>70</v>
      </c>
      <c r="F616" s="23"/>
      <c r="G616" s="23"/>
      <c r="Q616" s="19"/>
    </row>
    <row r="617" spans="2:21">
      <c r="B617" s="53" t="s">
        <v>596</v>
      </c>
      <c r="M617" s="21"/>
      <c r="Q617" s="19"/>
    </row>
    <row r="618" spans="2:21">
      <c r="B618" s="24" t="s">
        <v>149</v>
      </c>
      <c r="C618" t="s">
        <v>559</v>
      </c>
      <c r="D618" s="25"/>
      <c r="E618" s="28"/>
      <c r="F618" s="28" t="s">
        <v>6</v>
      </c>
      <c r="G618" s="27"/>
      <c r="H618" s="21"/>
      <c r="I618" s="21"/>
      <c r="J618" s="21"/>
      <c r="K618" s="21"/>
      <c r="L618" s="21"/>
      <c r="M618" s="21"/>
      <c r="N618" s="21"/>
      <c r="O618" s="21"/>
      <c r="P618" s="21"/>
      <c r="Q618" s="19"/>
    </row>
    <row r="619" spans="2:21">
      <c r="B619" s="29" t="s">
        <v>76</v>
      </c>
      <c r="C619" s="20"/>
      <c r="D619" s="20"/>
      <c r="E619" s="27"/>
      <c r="F619" s="27"/>
      <c r="G619" s="27"/>
      <c r="H619" s="21"/>
      <c r="I619" s="21"/>
      <c r="J619" s="21"/>
      <c r="K619" s="21"/>
      <c r="L619" s="21"/>
      <c r="M619" s="21"/>
      <c r="N619" s="21"/>
      <c r="O619" s="21"/>
      <c r="P619" s="21"/>
      <c r="Q619" s="19"/>
    </row>
    <row r="620" spans="2:21">
      <c r="B620" s="30"/>
      <c r="C620" s="29"/>
      <c r="D620" s="29"/>
      <c r="E620" s="21"/>
      <c r="F620" s="27"/>
      <c r="G620" s="27"/>
      <c r="H620" s="21"/>
      <c r="I620" s="21"/>
      <c r="J620" s="21"/>
      <c r="K620" s="21"/>
      <c r="L620" s="21"/>
      <c r="M620" s="145"/>
      <c r="N620" s="21"/>
      <c r="O620" s="21"/>
      <c r="P620">
        <v>154</v>
      </c>
      <c r="Q620" s="19"/>
    </row>
    <row r="621" spans="2:21">
      <c r="B621" s="31" t="s">
        <v>77</v>
      </c>
      <c r="C621" s="33" t="s">
        <v>78</v>
      </c>
      <c r="D621" s="34"/>
      <c r="E621" s="34" t="s">
        <v>79</v>
      </c>
      <c r="F621" s="34"/>
      <c r="G621" s="34" t="s">
        <v>80</v>
      </c>
      <c r="H621" s="34" t="s">
        <v>81</v>
      </c>
      <c r="I621" s="34"/>
      <c r="J621" s="34"/>
      <c r="K621" s="34"/>
      <c r="L621" s="34" t="s">
        <v>82</v>
      </c>
      <c r="N621" s="34"/>
      <c r="O621" s="35" t="s">
        <v>83</v>
      </c>
      <c r="P621" s="36" t="s">
        <v>3</v>
      </c>
      <c r="Q621" s="36" t="s">
        <v>9</v>
      </c>
    </row>
    <row r="622" spans="2:21">
      <c r="B622" s="5"/>
      <c r="C622" s="39" t="s">
        <v>85</v>
      </c>
      <c r="D622" s="37" t="s">
        <v>86</v>
      </c>
      <c r="E622" s="37" t="s">
        <v>87</v>
      </c>
      <c r="F622" s="37" t="s">
        <v>88</v>
      </c>
      <c r="G622" s="37"/>
      <c r="H622" s="37" t="s">
        <v>89</v>
      </c>
      <c r="I622" s="37" t="s">
        <v>90</v>
      </c>
      <c r="J622" s="37" t="s">
        <v>91</v>
      </c>
      <c r="K622" s="37" t="s">
        <v>92</v>
      </c>
      <c r="L622" s="37" t="s">
        <v>93</v>
      </c>
      <c r="M622" s="37" t="s">
        <v>94</v>
      </c>
      <c r="N622" s="37" t="s">
        <v>95</v>
      </c>
      <c r="O622" s="40"/>
      <c r="P622" s="4"/>
      <c r="Q622" s="40"/>
    </row>
    <row r="623" spans="2:21">
      <c r="B623" s="31" t="s">
        <v>502</v>
      </c>
      <c r="C623" s="37">
        <v>200</v>
      </c>
      <c r="D623" s="37">
        <v>1.2</v>
      </c>
      <c r="E623" s="37">
        <v>4</v>
      </c>
      <c r="F623" s="37">
        <v>2.7</v>
      </c>
      <c r="G623" s="37">
        <v>260</v>
      </c>
      <c r="H623" s="37">
        <v>0.26</v>
      </c>
      <c r="I623" s="37">
        <v>40</v>
      </c>
      <c r="J623" s="37">
        <v>122</v>
      </c>
      <c r="K623" s="37">
        <v>128</v>
      </c>
      <c r="L623" s="37">
        <v>146</v>
      </c>
      <c r="M623" s="37">
        <v>56</v>
      </c>
      <c r="N623" s="37">
        <v>2</v>
      </c>
      <c r="O623" s="4"/>
      <c r="P623" s="46"/>
      <c r="Q623" s="47"/>
    </row>
    <row r="624" spans="2:21">
      <c r="B624" s="45" t="s">
        <v>135</v>
      </c>
      <c r="C624" s="37">
        <v>100</v>
      </c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4">
        <v>15.5</v>
      </c>
      <c r="P624" s="46">
        <v>330</v>
      </c>
      <c r="Q624" s="47">
        <f>P624*O624</f>
        <v>5115</v>
      </c>
    </row>
    <row r="625" spans="2:18">
      <c r="B625" s="45" t="s">
        <v>595</v>
      </c>
      <c r="C625" s="37">
        <v>50</v>
      </c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4">
        <v>7.7</v>
      </c>
      <c r="P625" s="46">
        <v>51</v>
      </c>
      <c r="Q625" s="47">
        <f t="shared" ref="Q625:Q638" si="35">P625*O625</f>
        <v>392.7</v>
      </c>
    </row>
    <row r="626" spans="2:18">
      <c r="B626" s="45" t="s">
        <v>37</v>
      </c>
      <c r="C626" s="37">
        <v>10</v>
      </c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4">
        <v>0.5</v>
      </c>
      <c r="P626" s="46">
        <v>84</v>
      </c>
      <c r="Q626" s="47">
        <f t="shared" si="35"/>
        <v>42</v>
      </c>
    </row>
    <row r="627" spans="2:18">
      <c r="B627" s="45" t="s">
        <v>58</v>
      </c>
      <c r="C627" s="37">
        <v>10</v>
      </c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4">
        <v>1.5</v>
      </c>
      <c r="P627" s="46">
        <v>32</v>
      </c>
      <c r="Q627" s="47">
        <f t="shared" si="35"/>
        <v>48</v>
      </c>
      <c r="R627" s="68"/>
    </row>
    <row r="628" spans="2:18">
      <c r="B628" s="45" t="s">
        <v>10</v>
      </c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4">
        <v>1</v>
      </c>
      <c r="P628" s="46">
        <v>65</v>
      </c>
      <c r="Q628" s="47">
        <f t="shared" si="35"/>
        <v>65</v>
      </c>
    </row>
    <row r="629" spans="2:18">
      <c r="B629" s="45" t="s">
        <v>13</v>
      </c>
      <c r="C629" s="37">
        <v>4</v>
      </c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4">
        <v>0.7</v>
      </c>
      <c r="P629" s="46">
        <v>122.32</v>
      </c>
      <c r="Q629" s="47">
        <f t="shared" si="35"/>
        <v>85.623999999999995</v>
      </c>
    </row>
    <row r="630" spans="2:18">
      <c r="B630" s="31" t="s">
        <v>463</v>
      </c>
      <c r="C630" s="37">
        <v>70</v>
      </c>
      <c r="D630" s="37">
        <v>4.5999999999999996</v>
      </c>
      <c r="E630" s="37">
        <v>5.2</v>
      </c>
      <c r="F630" s="37">
        <v>7.2</v>
      </c>
      <c r="G630" s="37">
        <v>105</v>
      </c>
      <c r="H630" s="37">
        <v>1.5</v>
      </c>
      <c r="I630" s="37">
        <v>13.5</v>
      </c>
      <c r="J630" s="37">
        <v>51</v>
      </c>
      <c r="K630" s="37">
        <v>98</v>
      </c>
      <c r="L630" s="37">
        <v>52</v>
      </c>
      <c r="M630" s="37">
        <v>51</v>
      </c>
      <c r="N630" s="37">
        <v>2.25</v>
      </c>
      <c r="O630" s="4"/>
      <c r="P630" s="46"/>
      <c r="Q630" s="47">
        <f t="shared" si="35"/>
        <v>0</v>
      </c>
    </row>
    <row r="631" spans="2:18">
      <c r="B631" s="45" t="s">
        <v>56</v>
      </c>
      <c r="C631" s="37">
        <v>18</v>
      </c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4">
        <v>6.83</v>
      </c>
      <c r="P631" s="46">
        <v>91</v>
      </c>
      <c r="Q631" s="47">
        <f>P631*O631</f>
        <v>621.53</v>
      </c>
    </row>
    <row r="632" spans="2:18">
      <c r="B632" s="45" t="s">
        <v>58</v>
      </c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4">
        <v>0.99</v>
      </c>
      <c r="P632" s="46">
        <v>32</v>
      </c>
      <c r="Q632" s="47">
        <f t="shared" si="35"/>
        <v>31.68</v>
      </c>
    </row>
    <row r="633" spans="2:18">
      <c r="B633" s="45" t="s">
        <v>13</v>
      </c>
      <c r="C633" s="37">
        <v>3</v>
      </c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4">
        <v>0.3</v>
      </c>
      <c r="P633" s="46">
        <v>122.32</v>
      </c>
      <c r="Q633" s="47">
        <f t="shared" si="35"/>
        <v>36.695999999999998</v>
      </c>
    </row>
    <row r="634" spans="2:18">
      <c r="B634" s="44" t="s">
        <v>34</v>
      </c>
      <c r="C634" s="31">
        <v>30</v>
      </c>
      <c r="D634" s="37">
        <v>0.6</v>
      </c>
      <c r="E634" s="37"/>
      <c r="F634" s="37">
        <v>15.5</v>
      </c>
      <c r="G634" s="37"/>
      <c r="H634" s="37">
        <v>0.04</v>
      </c>
      <c r="I634" s="37"/>
      <c r="J634" s="37">
        <v>0.24</v>
      </c>
      <c r="K634" s="37">
        <v>0.8</v>
      </c>
      <c r="L634" s="37">
        <v>24</v>
      </c>
      <c r="M634" s="37"/>
      <c r="N634" s="37">
        <v>22</v>
      </c>
      <c r="O634" s="52"/>
      <c r="P634" s="46"/>
      <c r="Q634" s="47">
        <f t="shared" si="35"/>
        <v>0</v>
      </c>
    </row>
    <row r="635" spans="2:18">
      <c r="B635" s="45" t="s">
        <v>34</v>
      </c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4">
        <v>13</v>
      </c>
      <c r="P635" s="61">
        <v>26</v>
      </c>
      <c r="Q635" s="47">
        <f t="shared" si="35"/>
        <v>338</v>
      </c>
    </row>
    <row r="636" spans="2:18">
      <c r="B636" s="44" t="s">
        <v>117</v>
      </c>
      <c r="C636" s="37">
        <v>200</v>
      </c>
      <c r="D636" s="37">
        <v>0.6</v>
      </c>
      <c r="E636" s="37"/>
      <c r="F636" s="37">
        <v>30.1</v>
      </c>
      <c r="G636" s="37">
        <v>130</v>
      </c>
      <c r="H636" s="37">
        <v>0.04</v>
      </c>
      <c r="I636" s="37"/>
      <c r="J636" s="37">
        <v>0.05</v>
      </c>
      <c r="K636" s="37">
        <v>135</v>
      </c>
      <c r="L636" s="37">
        <v>46</v>
      </c>
      <c r="M636" s="37"/>
      <c r="N636" s="37">
        <v>0.5</v>
      </c>
      <c r="O636" s="40"/>
      <c r="P636" s="40"/>
      <c r="Q636" s="47">
        <f t="shared" si="35"/>
        <v>0</v>
      </c>
    </row>
    <row r="637" spans="2:18">
      <c r="B637" s="45" t="s">
        <v>49</v>
      </c>
      <c r="C637" s="5">
        <v>18</v>
      </c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40">
        <v>242</v>
      </c>
      <c r="Q637" s="47">
        <f t="shared" si="35"/>
        <v>0</v>
      </c>
    </row>
    <row r="638" spans="2:18">
      <c r="B638" s="45" t="s">
        <v>15</v>
      </c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40">
        <v>2.2999999999999998</v>
      </c>
      <c r="P638" s="40">
        <v>77.95</v>
      </c>
      <c r="Q638" s="47">
        <f t="shared" si="35"/>
        <v>179.285</v>
      </c>
    </row>
    <row r="639" spans="2:18">
      <c r="C639" s="93"/>
      <c r="E639" t="s">
        <v>374</v>
      </c>
      <c r="K639" t="s">
        <v>99</v>
      </c>
      <c r="N639" t="s">
        <v>99</v>
      </c>
      <c r="Q639" s="67">
        <f>SUM(Q624:Q638)</f>
        <v>6955.5149999999994</v>
      </c>
    </row>
    <row r="640" spans="2:18">
      <c r="C640" s="93"/>
      <c r="E640" s="48" t="s">
        <v>100</v>
      </c>
      <c r="K640" s="48" t="s">
        <v>99</v>
      </c>
      <c r="L640" s="48"/>
      <c r="P640" s="18"/>
      <c r="Q640" s="126">
        <f>Q639/P620</f>
        <v>45.165681818181817</v>
      </c>
    </row>
    <row r="641" spans="2:17" ht="18.75">
      <c r="D641" s="15"/>
      <c r="G641" s="16" t="s">
        <v>67</v>
      </c>
      <c r="H641" s="16"/>
      <c r="I641" s="17"/>
      <c r="J641" s="17"/>
      <c r="L641" s="17"/>
      <c r="Q641" s="19"/>
    </row>
    <row r="642" spans="2:17" ht="23.25">
      <c r="D642" s="15"/>
      <c r="E642" s="15"/>
      <c r="F642" s="133" t="s">
        <v>376</v>
      </c>
      <c r="G642" s="16"/>
      <c r="H642" s="16"/>
      <c r="I642" s="16" t="s">
        <v>377</v>
      </c>
      <c r="J642" s="16"/>
      <c r="K642" s="17"/>
      <c r="L642" s="21"/>
      <c r="Q642" s="19"/>
    </row>
    <row r="643" spans="2:17" ht="18.75">
      <c r="E643" s="23" t="s">
        <v>70</v>
      </c>
      <c r="F643" s="23"/>
      <c r="G643" s="23"/>
      <c r="Q643" s="19"/>
    </row>
    <row r="644" spans="2:17">
      <c r="B644" s="53" t="s">
        <v>596</v>
      </c>
      <c r="M644" s="21"/>
      <c r="Q644" s="19"/>
    </row>
    <row r="645" spans="2:17">
      <c r="B645" s="24" t="s">
        <v>149</v>
      </c>
      <c r="C645" t="s">
        <v>559</v>
      </c>
      <c r="D645" s="25"/>
      <c r="E645" s="28"/>
      <c r="F645" s="28" t="s">
        <v>7</v>
      </c>
      <c r="G645" s="27"/>
      <c r="H645" s="21"/>
      <c r="I645" s="21"/>
      <c r="J645" s="21"/>
      <c r="K645" s="21"/>
      <c r="L645" s="21"/>
      <c r="M645" s="21"/>
      <c r="N645" s="21"/>
      <c r="O645" s="21"/>
      <c r="P645" s="21"/>
      <c r="Q645" s="19"/>
    </row>
    <row r="646" spans="2:17">
      <c r="B646" s="29" t="s">
        <v>76</v>
      </c>
      <c r="C646" s="20"/>
      <c r="D646" s="20"/>
      <c r="E646" s="27"/>
      <c r="F646" s="27"/>
      <c r="G646" s="27"/>
      <c r="H646" s="21"/>
      <c r="I646" s="21"/>
      <c r="J646" s="21"/>
      <c r="K646" s="21"/>
      <c r="L646" s="21"/>
      <c r="M646" s="21"/>
      <c r="N646" s="21"/>
      <c r="O646" s="21"/>
      <c r="P646" s="21"/>
      <c r="Q646" s="19"/>
    </row>
    <row r="647" spans="2:17">
      <c r="B647" s="30"/>
      <c r="C647" s="29"/>
      <c r="D647" s="29"/>
      <c r="E647" s="21"/>
      <c r="F647" s="27"/>
      <c r="G647" s="27"/>
      <c r="H647" s="21"/>
      <c r="I647" s="21"/>
      <c r="J647" s="21"/>
      <c r="K647" s="21"/>
      <c r="L647" s="21"/>
      <c r="M647" s="145"/>
      <c r="N647" s="21"/>
      <c r="O647" s="21"/>
      <c r="P647">
        <v>154</v>
      </c>
      <c r="Q647" s="19"/>
    </row>
    <row r="648" spans="2:17">
      <c r="B648" s="31" t="s">
        <v>77</v>
      </c>
      <c r="C648" s="33" t="s">
        <v>78</v>
      </c>
      <c r="D648" s="34"/>
      <c r="E648" s="34" t="s">
        <v>79</v>
      </c>
      <c r="F648" s="34"/>
      <c r="G648" s="34" t="s">
        <v>80</v>
      </c>
      <c r="H648" s="34" t="s">
        <v>81</v>
      </c>
      <c r="I648" s="34"/>
      <c r="J648" s="34"/>
      <c r="K648" s="34"/>
      <c r="L648" s="34" t="s">
        <v>82</v>
      </c>
      <c r="N648" s="34"/>
      <c r="O648" s="35" t="s">
        <v>83</v>
      </c>
      <c r="P648" s="36" t="s">
        <v>3</v>
      </c>
      <c r="Q648" s="36" t="s">
        <v>9</v>
      </c>
    </row>
    <row r="649" spans="2:17">
      <c r="B649" s="5"/>
      <c r="C649" s="39" t="s">
        <v>85</v>
      </c>
      <c r="D649" s="37" t="s">
        <v>86</v>
      </c>
      <c r="E649" s="37" t="s">
        <v>87</v>
      </c>
      <c r="F649" s="37" t="s">
        <v>88</v>
      </c>
      <c r="G649" s="37"/>
      <c r="H649" s="37" t="s">
        <v>89</v>
      </c>
      <c r="I649" s="37" t="s">
        <v>90</v>
      </c>
      <c r="J649" s="37" t="s">
        <v>91</v>
      </c>
      <c r="K649" s="37" t="s">
        <v>92</v>
      </c>
      <c r="L649" s="37" t="s">
        <v>93</v>
      </c>
      <c r="M649" s="37" t="s">
        <v>94</v>
      </c>
      <c r="N649" s="37" t="s">
        <v>95</v>
      </c>
      <c r="O649" s="40"/>
      <c r="P649" s="4"/>
      <c r="Q649" s="40"/>
    </row>
    <row r="650" spans="2:17">
      <c r="B650" s="31" t="s">
        <v>502</v>
      </c>
      <c r="C650" s="37">
        <v>200</v>
      </c>
      <c r="D650" s="37">
        <v>1.2</v>
      </c>
      <c r="E650" s="37">
        <v>4</v>
      </c>
      <c r="F650" s="37">
        <v>2.7</v>
      </c>
      <c r="G650" s="37">
        <v>260</v>
      </c>
      <c r="H650" s="37">
        <v>0.26</v>
      </c>
      <c r="I650" s="37">
        <v>40</v>
      </c>
      <c r="J650" s="37">
        <v>122</v>
      </c>
      <c r="K650" s="37">
        <v>128</v>
      </c>
      <c r="L650" s="37">
        <v>146</v>
      </c>
      <c r="M650" s="37">
        <v>56</v>
      </c>
      <c r="N650" s="37">
        <v>2</v>
      </c>
      <c r="O650" s="4"/>
      <c r="P650" s="46"/>
      <c r="Q650" s="47"/>
    </row>
    <row r="651" spans="2:17">
      <c r="B651" s="45" t="s">
        <v>135</v>
      </c>
      <c r="C651" s="37">
        <v>100</v>
      </c>
      <c r="D651" s="37"/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4">
        <v>7.7</v>
      </c>
      <c r="P651" s="46">
        <v>330</v>
      </c>
      <c r="Q651" s="47">
        <f>P651*O651</f>
        <v>2541</v>
      </c>
    </row>
    <row r="652" spans="2:17">
      <c r="B652" s="45" t="s">
        <v>595</v>
      </c>
      <c r="C652" s="37">
        <v>50</v>
      </c>
      <c r="D652" s="37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4">
        <v>1.5</v>
      </c>
      <c r="P652" s="46">
        <v>51</v>
      </c>
      <c r="Q652" s="47">
        <f t="shared" ref="Q652:Q657" si="36">P652*O652</f>
        <v>76.5</v>
      </c>
    </row>
    <row r="653" spans="2:17">
      <c r="B653" s="44" t="s">
        <v>34</v>
      </c>
      <c r="C653" s="31">
        <v>30</v>
      </c>
      <c r="D653" s="37">
        <v>0.6</v>
      </c>
      <c r="E653" s="37"/>
      <c r="F653" s="37">
        <v>15.5</v>
      </c>
      <c r="G653" s="37"/>
      <c r="H653" s="37">
        <v>0.04</v>
      </c>
      <c r="I653" s="37"/>
      <c r="J653" s="37">
        <v>0.24</v>
      </c>
      <c r="K653" s="37">
        <v>0.8</v>
      </c>
      <c r="L653" s="37">
        <v>24</v>
      </c>
      <c r="M653" s="37"/>
      <c r="N653" s="37">
        <v>22</v>
      </c>
      <c r="O653" s="52"/>
      <c r="P653" s="46"/>
      <c r="Q653" s="47">
        <f t="shared" si="36"/>
        <v>0</v>
      </c>
    </row>
    <row r="654" spans="2:17">
      <c r="B654" s="45" t="s">
        <v>34</v>
      </c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4">
        <v>2</v>
      </c>
      <c r="P654" s="61">
        <v>26</v>
      </c>
      <c r="Q654" s="47">
        <f t="shared" si="36"/>
        <v>52</v>
      </c>
    </row>
    <row r="655" spans="2:17">
      <c r="B655" s="44" t="s">
        <v>108</v>
      </c>
      <c r="C655" s="37">
        <v>200</v>
      </c>
      <c r="D655" s="37">
        <v>0.6</v>
      </c>
      <c r="E655" s="37"/>
      <c r="F655" s="37">
        <v>30.1</v>
      </c>
      <c r="G655" s="37">
        <v>130</v>
      </c>
      <c r="H655" s="37">
        <v>0.04</v>
      </c>
      <c r="I655" s="37"/>
      <c r="J655" s="37">
        <v>0.05</v>
      </c>
      <c r="K655" s="37">
        <v>135</v>
      </c>
      <c r="L655" s="37">
        <v>46</v>
      </c>
      <c r="M655" s="37"/>
      <c r="N655" s="37">
        <v>0.5</v>
      </c>
      <c r="O655" s="40"/>
      <c r="P655" s="40"/>
      <c r="Q655" s="47">
        <f t="shared" si="36"/>
        <v>0</v>
      </c>
    </row>
    <row r="656" spans="2:17">
      <c r="B656" s="45" t="s">
        <v>49</v>
      </c>
      <c r="C656" s="5">
        <v>18</v>
      </c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40">
        <v>242</v>
      </c>
      <c r="Q656" s="47">
        <f t="shared" si="36"/>
        <v>0</v>
      </c>
    </row>
    <row r="657" spans="2:17">
      <c r="B657" s="45" t="s">
        <v>31</v>
      </c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40">
        <v>1</v>
      </c>
      <c r="P657" s="40">
        <v>89</v>
      </c>
      <c r="Q657" s="47">
        <f t="shared" si="36"/>
        <v>89</v>
      </c>
    </row>
    <row r="658" spans="2:17">
      <c r="C658" s="93"/>
      <c r="E658" t="s">
        <v>374</v>
      </c>
      <c r="K658" t="s">
        <v>99</v>
      </c>
      <c r="N658" t="s">
        <v>99</v>
      </c>
      <c r="Q658" s="67">
        <f>SUM(Q651:Q657)</f>
        <v>2758.5</v>
      </c>
    </row>
    <row r="659" spans="2:17">
      <c r="C659" s="93"/>
      <c r="E659" s="48" t="s">
        <v>100</v>
      </c>
      <c r="K659" s="48" t="s">
        <v>99</v>
      </c>
      <c r="L659" s="48"/>
      <c r="P659" s="18"/>
      <c r="Q659" s="126">
        <f>Q658/P647</f>
        <v>17.912337662337663</v>
      </c>
    </row>
    <row r="660" spans="2:17" ht="18.75">
      <c r="D660" s="15"/>
      <c r="G660" s="16" t="s">
        <v>67</v>
      </c>
      <c r="H660" s="16"/>
      <c r="I660" s="17"/>
      <c r="J660" s="17"/>
      <c r="L660" s="17"/>
      <c r="Q660" s="19"/>
    </row>
    <row r="661" spans="2:17" ht="23.25">
      <c r="D661" s="15"/>
      <c r="E661" s="15"/>
      <c r="F661" s="133" t="s">
        <v>376</v>
      </c>
      <c r="G661" s="16"/>
      <c r="H661" s="16"/>
      <c r="I661" s="16" t="s">
        <v>377</v>
      </c>
      <c r="J661" s="16"/>
      <c r="K661" s="17"/>
      <c r="L661" s="21"/>
      <c r="Q661" s="19"/>
    </row>
    <row r="662" spans="2:17" ht="18.75">
      <c r="E662" s="23" t="s">
        <v>70</v>
      </c>
      <c r="F662" s="23"/>
      <c r="G662" s="23"/>
      <c r="Q662" s="19"/>
    </row>
    <row r="663" spans="2:17">
      <c r="B663" s="53" t="s">
        <v>600</v>
      </c>
      <c r="M663" s="21"/>
      <c r="Q663" s="19"/>
    </row>
    <row r="664" spans="2:17">
      <c r="B664" s="24" t="s">
        <v>149</v>
      </c>
      <c r="C664" t="s">
        <v>559</v>
      </c>
      <c r="D664" s="25"/>
      <c r="E664" s="28"/>
      <c r="F664" s="28" t="s">
        <v>5</v>
      </c>
      <c r="G664" s="27"/>
      <c r="H664" s="21"/>
      <c r="I664" s="21"/>
      <c r="J664" s="21"/>
      <c r="K664" s="21"/>
      <c r="L664" s="21"/>
      <c r="M664" s="21"/>
      <c r="N664" s="21"/>
      <c r="O664" s="21"/>
      <c r="P664" s="21"/>
      <c r="Q664" s="19"/>
    </row>
    <row r="665" spans="2:17">
      <c r="B665" s="29" t="s">
        <v>76</v>
      </c>
      <c r="C665" s="20"/>
      <c r="D665" s="20"/>
      <c r="E665" s="27"/>
      <c r="F665" s="27"/>
      <c r="G665" s="27"/>
      <c r="H665" s="21"/>
      <c r="I665" s="21"/>
      <c r="J665" s="21"/>
      <c r="K665" s="21"/>
      <c r="L665" s="21"/>
      <c r="M665" s="21"/>
      <c r="N665" s="21"/>
      <c r="O665" s="21"/>
      <c r="P665" s="21"/>
      <c r="Q665" s="19"/>
    </row>
    <row r="666" spans="2:17">
      <c r="B666" s="30"/>
      <c r="C666" s="29"/>
      <c r="D666" s="29"/>
      <c r="E666" s="21"/>
      <c r="F666" s="27"/>
      <c r="G666" s="27"/>
      <c r="H666" s="21"/>
      <c r="I666" s="21"/>
      <c r="J666" s="21"/>
      <c r="K666" s="21"/>
      <c r="L666" s="21"/>
      <c r="M666" s="145"/>
      <c r="N666" s="21"/>
      <c r="O666" s="21"/>
      <c r="P666">
        <v>217</v>
      </c>
      <c r="Q666" s="19"/>
    </row>
    <row r="667" spans="2:17">
      <c r="B667" s="31" t="s">
        <v>77</v>
      </c>
      <c r="C667" s="33" t="s">
        <v>78</v>
      </c>
      <c r="D667" s="34"/>
      <c r="E667" s="34" t="s">
        <v>79</v>
      </c>
      <c r="F667" s="34"/>
      <c r="G667" s="34" t="s">
        <v>80</v>
      </c>
      <c r="H667" s="34" t="s">
        <v>81</v>
      </c>
      <c r="I667" s="34"/>
      <c r="J667" s="34"/>
      <c r="K667" s="34"/>
      <c r="L667" s="34" t="s">
        <v>82</v>
      </c>
      <c r="N667" s="34"/>
      <c r="O667" s="35" t="s">
        <v>83</v>
      </c>
      <c r="P667" s="36" t="s">
        <v>3</v>
      </c>
      <c r="Q667" s="36" t="s">
        <v>9</v>
      </c>
    </row>
    <row r="668" spans="2:17">
      <c r="B668" s="5"/>
      <c r="C668" s="39" t="s">
        <v>85</v>
      </c>
      <c r="D668" s="37" t="s">
        <v>86</v>
      </c>
      <c r="E668" s="37" t="s">
        <v>87</v>
      </c>
      <c r="F668" s="37" t="s">
        <v>88</v>
      </c>
      <c r="G668" s="37"/>
      <c r="H668" s="37" t="s">
        <v>89</v>
      </c>
      <c r="I668" s="37" t="s">
        <v>90</v>
      </c>
      <c r="J668" s="37" t="s">
        <v>91</v>
      </c>
      <c r="K668" s="37" t="s">
        <v>92</v>
      </c>
      <c r="L668" s="37" t="s">
        <v>93</v>
      </c>
      <c r="M668" s="37" t="s">
        <v>94</v>
      </c>
      <c r="N668" s="37" t="s">
        <v>95</v>
      </c>
      <c r="O668" s="40"/>
      <c r="P668" s="4"/>
      <c r="Q668" s="40"/>
    </row>
    <row r="669" spans="2:17">
      <c r="B669" s="31" t="s">
        <v>601</v>
      </c>
      <c r="C669" s="37">
        <v>200</v>
      </c>
      <c r="D669" s="37">
        <v>1.2</v>
      </c>
      <c r="E669" s="37">
        <v>4</v>
      </c>
      <c r="F669" s="37">
        <v>2.7</v>
      </c>
      <c r="G669" s="37">
        <v>260</v>
      </c>
      <c r="H669" s="37">
        <v>0.26</v>
      </c>
      <c r="I669" s="37">
        <v>40</v>
      </c>
      <c r="J669" s="37">
        <v>122</v>
      </c>
      <c r="K669" s="37">
        <v>128</v>
      </c>
      <c r="L669" s="37">
        <v>146</v>
      </c>
      <c r="M669" s="37">
        <v>56</v>
      </c>
      <c r="N669" s="37">
        <v>2</v>
      </c>
      <c r="O669" s="4"/>
      <c r="P669" s="46"/>
      <c r="Q669" s="47"/>
    </row>
    <row r="670" spans="2:17">
      <c r="B670" s="45" t="s">
        <v>27</v>
      </c>
      <c r="C670" s="37">
        <v>100</v>
      </c>
      <c r="D670" s="37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4">
        <v>21.8</v>
      </c>
      <c r="P670" s="46">
        <v>222.04</v>
      </c>
      <c r="Q670" s="47">
        <f>P670*O670</f>
        <v>4840.4719999999998</v>
      </c>
    </row>
    <row r="671" spans="2:17">
      <c r="B671" s="45" t="s">
        <v>29</v>
      </c>
      <c r="C671" s="37">
        <v>50</v>
      </c>
      <c r="D671" s="37"/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4">
        <v>10.8</v>
      </c>
      <c r="P671" s="46">
        <v>86</v>
      </c>
      <c r="Q671" s="47">
        <f t="shared" ref="Q671:Q676" si="37">P671*O671</f>
        <v>928.80000000000007</v>
      </c>
    </row>
    <row r="672" spans="2:17">
      <c r="B672" s="45" t="s">
        <v>37</v>
      </c>
      <c r="C672" s="37">
        <v>10</v>
      </c>
      <c r="D672" s="37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4">
        <v>2.1</v>
      </c>
      <c r="P672" s="46">
        <v>84</v>
      </c>
      <c r="Q672" s="47">
        <f t="shared" si="37"/>
        <v>176.4</v>
      </c>
    </row>
    <row r="673" spans="2:17">
      <c r="B673" s="45" t="s">
        <v>58</v>
      </c>
      <c r="C673" s="37">
        <v>10</v>
      </c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4">
        <v>2</v>
      </c>
      <c r="P673" s="46">
        <v>32</v>
      </c>
      <c r="Q673" s="47">
        <f t="shared" si="37"/>
        <v>64</v>
      </c>
    </row>
    <row r="674" spans="2:17">
      <c r="B674" s="45" t="s">
        <v>14</v>
      </c>
      <c r="C674" s="37">
        <v>1</v>
      </c>
      <c r="D674" s="37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4">
        <v>1</v>
      </c>
      <c r="P674" s="46">
        <v>115</v>
      </c>
      <c r="Q674" s="47">
        <f t="shared" si="37"/>
        <v>115</v>
      </c>
    </row>
    <row r="675" spans="2:17">
      <c r="B675" s="45" t="s">
        <v>10</v>
      </c>
      <c r="C675" s="37"/>
      <c r="D675" s="37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4">
        <v>1</v>
      </c>
      <c r="P675" s="46">
        <v>65</v>
      </c>
      <c r="Q675" s="47">
        <f t="shared" si="37"/>
        <v>65</v>
      </c>
    </row>
    <row r="676" spans="2:17">
      <c r="B676" s="45" t="s">
        <v>13</v>
      </c>
      <c r="C676" s="37">
        <v>4</v>
      </c>
      <c r="D676" s="37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4">
        <v>0.7</v>
      </c>
      <c r="P676" s="46">
        <v>122.32</v>
      </c>
      <c r="Q676" s="47">
        <f t="shared" si="37"/>
        <v>85.623999999999995</v>
      </c>
    </row>
    <row r="677" spans="2:17">
      <c r="B677" s="31" t="s">
        <v>608</v>
      </c>
      <c r="C677" s="37">
        <v>70</v>
      </c>
      <c r="D677" s="37">
        <v>4.5999999999999996</v>
      </c>
      <c r="E677" s="37">
        <v>5.2</v>
      </c>
      <c r="F677" s="37">
        <v>7.2</v>
      </c>
      <c r="G677" s="37">
        <v>105</v>
      </c>
      <c r="H677" s="37">
        <v>1.5</v>
      </c>
      <c r="I677" s="37">
        <v>13.5</v>
      </c>
      <c r="J677" s="37">
        <v>51</v>
      </c>
      <c r="K677" s="37">
        <v>98</v>
      </c>
      <c r="L677" s="37">
        <v>52</v>
      </c>
      <c r="M677" s="37">
        <v>51</v>
      </c>
      <c r="N677" s="37">
        <v>2.25</v>
      </c>
      <c r="O677" s="4"/>
      <c r="P677" s="46"/>
      <c r="Q677" s="47">
        <f t="shared" ref="Q677:Q684" si="38">P677*O677</f>
        <v>0</v>
      </c>
    </row>
    <row r="678" spans="2:17">
      <c r="B678" s="45" t="s">
        <v>411</v>
      </c>
      <c r="C678" s="37">
        <v>18</v>
      </c>
      <c r="D678" s="37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4">
        <v>10</v>
      </c>
      <c r="P678" s="46">
        <v>285</v>
      </c>
      <c r="Q678" s="47">
        <f t="shared" si="38"/>
        <v>2850</v>
      </c>
    </row>
    <row r="679" spans="2:17">
      <c r="B679" s="45" t="s">
        <v>13</v>
      </c>
      <c r="C679" s="37">
        <v>3</v>
      </c>
      <c r="D679" s="37"/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4">
        <v>0.3</v>
      </c>
      <c r="P679" s="46">
        <v>122.32</v>
      </c>
      <c r="Q679" s="47">
        <f t="shared" si="38"/>
        <v>36.695999999999998</v>
      </c>
    </row>
    <row r="680" spans="2:17">
      <c r="B680" s="44" t="s">
        <v>34</v>
      </c>
      <c r="C680" s="31">
        <v>30</v>
      </c>
      <c r="D680" s="37">
        <v>0.6</v>
      </c>
      <c r="E680" s="37"/>
      <c r="F680" s="37">
        <v>15.5</v>
      </c>
      <c r="G680" s="37"/>
      <c r="H680" s="37">
        <v>0.04</v>
      </c>
      <c r="I680" s="37"/>
      <c r="J680" s="37">
        <v>0.24</v>
      </c>
      <c r="K680" s="37">
        <v>0.8</v>
      </c>
      <c r="L680" s="37">
        <v>24</v>
      </c>
      <c r="M680" s="37"/>
      <c r="N680" s="37">
        <v>22</v>
      </c>
      <c r="O680" s="52"/>
      <c r="P680" s="46"/>
      <c r="Q680" s="47">
        <f t="shared" si="38"/>
        <v>0</v>
      </c>
    </row>
    <row r="681" spans="2:17">
      <c r="B681" s="45" t="s">
        <v>34</v>
      </c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4">
        <v>15</v>
      </c>
      <c r="P681" s="61">
        <v>26</v>
      </c>
      <c r="Q681" s="47">
        <f t="shared" si="38"/>
        <v>390</v>
      </c>
    </row>
    <row r="682" spans="2:17">
      <c r="B682" s="44" t="s">
        <v>45</v>
      </c>
      <c r="C682" s="37">
        <v>200</v>
      </c>
      <c r="D682" s="37">
        <v>0.6</v>
      </c>
      <c r="E682" s="37"/>
      <c r="F682" s="37">
        <v>30.1</v>
      </c>
      <c r="G682" s="37">
        <v>130</v>
      </c>
      <c r="H682" s="37">
        <v>0.04</v>
      </c>
      <c r="I682" s="37"/>
      <c r="J682" s="37">
        <v>0.05</v>
      </c>
      <c r="K682" s="37">
        <v>135</v>
      </c>
      <c r="L682" s="37">
        <v>46</v>
      </c>
      <c r="M682" s="37"/>
      <c r="N682" s="37">
        <v>0.5</v>
      </c>
      <c r="O682" s="40"/>
      <c r="P682" s="40"/>
      <c r="Q682" s="47">
        <f t="shared" si="38"/>
        <v>0</v>
      </c>
    </row>
    <row r="683" spans="2:17">
      <c r="B683" s="45" t="s">
        <v>45</v>
      </c>
      <c r="C683" s="5">
        <v>18</v>
      </c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>
        <v>15</v>
      </c>
      <c r="P683" s="40">
        <v>32</v>
      </c>
      <c r="Q683" s="47">
        <f t="shared" si="38"/>
        <v>480</v>
      </c>
    </row>
    <row r="684" spans="2:17">
      <c r="B684" s="45" t="s">
        <v>106</v>
      </c>
      <c r="C684" s="5">
        <v>120</v>
      </c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40">
        <v>45.1</v>
      </c>
      <c r="P684" s="40">
        <v>150</v>
      </c>
      <c r="Q684" s="47">
        <f t="shared" si="38"/>
        <v>6765</v>
      </c>
    </row>
    <row r="685" spans="2:17">
      <c r="C685" s="93"/>
      <c r="E685" t="s">
        <v>374</v>
      </c>
      <c r="K685" t="s">
        <v>99</v>
      </c>
      <c r="N685" t="s">
        <v>99</v>
      </c>
      <c r="Q685" s="67">
        <f>SUM(Q670:Q684)</f>
        <v>16796.991999999998</v>
      </c>
    </row>
    <row r="686" spans="2:17">
      <c r="C686" s="93"/>
      <c r="E686" s="48" t="s">
        <v>100</v>
      </c>
      <c r="K686" s="48" t="s">
        <v>99</v>
      </c>
      <c r="L686" s="48"/>
      <c r="P686" s="18"/>
      <c r="Q686" s="126">
        <f>Q685/P666</f>
        <v>77.405493087557602</v>
      </c>
    </row>
    <row r="687" spans="2:17" ht="18.75">
      <c r="D687" s="15"/>
      <c r="G687" s="16" t="s">
        <v>67</v>
      </c>
      <c r="H687" s="16"/>
      <c r="I687" s="17"/>
      <c r="J687" s="17"/>
      <c r="L687" s="17"/>
      <c r="Q687" s="19"/>
    </row>
    <row r="688" spans="2:17" ht="23.25">
      <c r="D688" s="15"/>
      <c r="E688" s="15"/>
      <c r="F688" s="133" t="s">
        <v>376</v>
      </c>
      <c r="G688" s="16"/>
      <c r="H688" s="16"/>
      <c r="I688" s="16" t="s">
        <v>377</v>
      </c>
      <c r="J688" s="16"/>
      <c r="K688" s="17"/>
      <c r="L688" s="21"/>
      <c r="Q688" s="19"/>
    </row>
    <row r="689" spans="2:17" ht="18.75">
      <c r="E689" s="23" t="s">
        <v>70</v>
      </c>
      <c r="F689" s="23"/>
      <c r="G689" s="23"/>
      <c r="Q689" s="19"/>
    </row>
    <row r="690" spans="2:17">
      <c r="B690" s="53" t="s">
        <v>600</v>
      </c>
      <c r="M690" s="21"/>
      <c r="Q690" s="19"/>
    </row>
    <row r="691" spans="2:17">
      <c r="B691" s="24" t="s">
        <v>149</v>
      </c>
      <c r="C691" t="s">
        <v>559</v>
      </c>
      <c r="D691" s="25"/>
      <c r="E691" s="28"/>
      <c r="F691" s="28" t="s">
        <v>6</v>
      </c>
      <c r="G691" s="27"/>
      <c r="H691" s="21"/>
      <c r="I691" s="21"/>
      <c r="J691" s="21"/>
      <c r="K691" s="21"/>
      <c r="L691" s="21"/>
      <c r="M691" s="21"/>
      <c r="N691" s="21"/>
      <c r="O691" s="21"/>
      <c r="P691" s="21"/>
      <c r="Q691" s="19"/>
    </row>
    <row r="692" spans="2:17">
      <c r="B692" s="29" t="s">
        <v>76</v>
      </c>
      <c r="C692" s="20"/>
      <c r="D692" s="20"/>
      <c r="E692" s="27"/>
      <c r="F692" s="27"/>
      <c r="G692" s="27"/>
      <c r="H692" s="21"/>
      <c r="I692" s="21"/>
      <c r="J692" s="21"/>
      <c r="K692" s="21"/>
      <c r="L692" s="21"/>
      <c r="M692" s="21"/>
      <c r="N692" s="21"/>
      <c r="O692" s="21"/>
      <c r="P692" s="21"/>
      <c r="Q692" s="19"/>
    </row>
    <row r="693" spans="2:17">
      <c r="B693" s="30"/>
      <c r="C693" s="29"/>
      <c r="D693" s="29"/>
      <c r="E693" s="21"/>
      <c r="F693" s="27"/>
      <c r="G693" s="27"/>
      <c r="H693" s="21"/>
      <c r="I693" s="21"/>
      <c r="J693" s="21"/>
      <c r="K693" s="21"/>
      <c r="L693" s="21"/>
      <c r="M693" s="145"/>
      <c r="N693" s="21"/>
      <c r="O693" s="21"/>
      <c r="P693">
        <v>155</v>
      </c>
      <c r="Q693" s="19"/>
    </row>
    <row r="694" spans="2:17">
      <c r="B694" s="31" t="s">
        <v>77</v>
      </c>
      <c r="C694" s="33" t="s">
        <v>78</v>
      </c>
      <c r="D694" s="34"/>
      <c r="E694" s="34" t="s">
        <v>79</v>
      </c>
      <c r="F694" s="34"/>
      <c r="G694" s="34" t="s">
        <v>80</v>
      </c>
      <c r="H694" s="34" t="s">
        <v>81</v>
      </c>
      <c r="I694" s="34"/>
      <c r="J694" s="34"/>
      <c r="K694" s="34"/>
      <c r="L694" s="34" t="s">
        <v>82</v>
      </c>
      <c r="N694" s="34"/>
      <c r="O694" s="35" t="s">
        <v>83</v>
      </c>
      <c r="P694" s="36" t="s">
        <v>3</v>
      </c>
      <c r="Q694" s="36" t="s">
        <v>9</v>
      </c>
    </row>
    <row r="695" spans="2:17">
      <c r="B695" s="5"/>
      <c r="C695" s="39" t="s">
        <v>85</v>
      </c>
      <c r="D695" s="37" t="s">
        <v>86</v>
      </c>
      <c r="E695" s="37" t="s">
        <v>87</v>
      </c>
      <c r="F695" s="37" t="s">
        <v>88</v>
      </c>
      <c r="G695" s="37"/>
      <c r="H695" s="37" t="s">
        <v>89</v>
      </c>
      <c r="I695" s="37" t="s">
        <v>90</v>
      </c>
      <c r="J695" s="37" t="s">
        <v>91</v>
      </c>
      <c r="K695" s="37" t="s">
        <v>92</v>
      </c>
      <c r="L695" s="37" t="s">
        <v>93</v>
      </c>
      <c r="M695" s="37" t="s">
        <v>94</v>
      </c>
      <c r="N695" s="37" t="s">
        <v>95</v>
      </c>
      <c r="O695" s="40"/>
      <c r="P695" s="4"/>
      <c r="Q695" s="40"/>
    </row>
    <row r="696" spans="2:17">
      <c r="B696" s="31" t="s">
        <v>601</v>
      </c>
      <c r="C696" s="37">
        <v>200</v>
      </c>
      <c r="D696" s="37">
        <v>1.2</v>
      </c>
      <c r="E696" s="37">
        <v>4</v>
      </c>
      <c r="F696" s="37">
        <v>2.7</v>
      </c>
      <c r="G696" s="37">
        <v>260</v>
      </c>
      <c r="H696" s="37">
        <v>0.26</v>
      </c>
      <c r="I696" s="37">
        <v>40</v>
      </c>
      <c r="J696" s="37">
        <v>122</v>
      </c>
      <c r="K696" s="37">
        <v>128</v>
      </c>
      <c r="L696" s="37">
        <v>146</v>
      </c>
      <c r="M696" s="37">
        <v>56</v>
      </c>
      <c r="N696" s="37">
        <v>2</v>
      </c>
      <c r="O696" s="4"/>
      <c r="P696" s="46"/>
      <c r="Q696" s="47"/>
    </row>
    <row r="697" spans="2:17">
      <c r="B697" s="45" t="s">
        <v>27</v>
      </c>
      <c r="C697" s="37">
        <v>100</v>
      </c>
      <c r="D697" s="37"/>
      <c r="E697" s="37"/>
      <c r="F697" s="37"/>
      <c r="G697" s="37"/>
      <c r="H697" s="37"/>
      <c r="I697" s="37"/>
      <c r="J697" s="37"/>
      <c r="K697" s="37"/>
      <c r="L697" s="37"/>
      <c r="M697" s="37"/>
      <c r="N697" s="37"/>
      <c r="O697" s="4">
        <v>16.2</v>
      </c>
      <c r="P697" s="46">
        <v>222.04</v>
      </c>
      <c r="Q697" s="47">
        <f>P697*O697</f>
        <v>3597.0479999999998</v>
      </c>
    </row>
    <row r="698" spans="2:17">
      <c r="B698" s="45" t="s">
        <v>29</v>
      </c>
      <c r="C698" s="37">
        <v>50</v>
      </c>
      <c r="D698" s="37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4">
        <v>7.7</v>
      </c>
      <c r="P698" s="46">
        <v>86</v>
      </c>
      <c r="Q698" s="47">
        <f t="shared" ref="Q698:Q709" si="39">P698*O698</f>
        <v>662.2</v>
      </c>
    </row>
    <row r="699" spans="2:17">
      <c r="B699" s="45" t="s">
        <v>37</v>
      </c>
      <c r="C699" s="37">
        <v>10</v>
      </c>
      <c r="D699" s="37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4">
        <v>1.5</v>
      </c>
      <c r="P699" s="46">
        <v>84</v>
      </c>
      <c r="Q699" s="47">
        <f t="shared" si="39"/>
        <v>126</v>
      </c>
    </row>
    <row r="700" spans="2:17">
      <c r="B700" s="45" t="s">
        <v>58</v>
      </c>
      <c r="C700" s="37">
        <v>10</v>
      </c>
      <c r="D700" s="37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4">
        <v>1.5</v>
      </c>
      <c r="P700" s="46">
        <v>32</v>
      </c>
      <c r="Q700" s="47">
        <f t="shared" si="39"/>
        <v>48</v>
      </c>
    </row>
    <row r="701" spans="2:17">
      <c r="B701" s="45" t="s">
        <v>51</v>
      </c>
      <c r="C701" s="37">
        <v>1</v>
      </c>
      <c r="D701" s="37"/>
      <c r="E701" s="37"/>
      <c r="F701" s="37"/>
      <c r="G701" s="37"/>
      <c r="H701" s="37"/>
      <c r="I701" s="37"/>
      <c r="J701" s="37"/>
      <c r="K701" s="37"/>
      <c r="L701" s="37"/>
      <c r="M701" s="37"/>
      <c r="N701" s="37"/>
      <c r="O701" s="4">
        <v>1</v>
      </c>
      <c r="P701" s="46">
        <v>40.51</v>
      </c>
      <c r="Q701" s="47">
        <f t="shared" si="39"/>
        <v>40.51</v>
      </c>
    </row>
    <row r="702" spans="2:17">
      <c r="B702" s="45" t="s">
        <v>10</v>
      </c>
      <c r="C702" s="37"/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4">
        <v>1</v>
      </c>
      <c r="P702" s="46">
        <v>65</v>
      </c>
      <c r="Q702" s="47">
        <f t="shared" si="39"/>
        <v>65</v>
      </c>
    </row>
    <row r="703" spans="2:17">
      <c r="B703" s="45" t="s">
        <v>13</v>
      </c>
      <c r="C703" s="37">
        <v>4</v>
      </c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4">
        <v>1</v>
      </c>
      <c r="P703" s="46">
        <v>122.32</v>
      </c>
      <c r="Q703" s="47">
        <f t="shared" si="39"/>
        <v>122.32</v>
      </c>
    </row>
    <row r="704" spans="2:17">
      <c r="B704" s="44" t="s">
        <v>34</v>
      </c>
      <c r="C704" s="31">
        <v>30</v>
      </c>
      <c r="D704" s="37">
        <v>0.6</v>
      </c>
      <c r="E704" s="37"/>
      <c r="F704" s="37">
        <v>15.5</v>
      </c>
      <c r="G704" s="37"/>
      <c r="H704" s="37">
        <v>0.04</v>
      </c>
      <c r="I704" s="37"/>
      <c r="J704" s="37">
        <v>0.24</v>
      </c>
      <c r="K704" s="37">
        <v>0.8</v>
      </c>
      <c r="L704" s="37">
        <v>24</v>
      </c>
      <c r="M704" s="37"/>
      <c r="N704" s="37">
        <v>22</v>
      </c>
      <c r="O704" s="52"/>
      <c r="P704" s="46"/>
      <c r="Q704" s="47">
        <f t="shared" si="39"/>
        <v>0</v>
      </c>
    </row>
    <row r="705" spans="2:17">
      <c r="B705" s="45" t="s">
        <v>34</v>
      </c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4">
        <v>13</v>
      </c>
      <c r="P705" s="61">
        <v>26</v>
      </c>
      <c r="Q705" s="47">
        <f t="shared" si="39"/>
        <v>338</v>
      </c>
    </row>
    <row r="706" spans="2:17">
      <c r="B706" s="45" t="s">
        <v>60</v>
      </c>
      <c r="C706" s="5">
        <v>10</v>
      </c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4">
        <v>1.54</v>
      </c>
      <c r="P706" s="61">
        <v>553.42999999999995</v>
      </c>
      <c r="Q706" s="47">
        <f t="shared" si="39"/>
        <v>852.28219999999999</v>
      </c>
    </row>
    <row r="707" spans="2:17">
      <c r="B707" s="45" t="s">
        <v>121</v>
      </c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4">
        <v>1.54</v>
      </c>
      <c r="P707" s="61">
        <v>382</v>
      </c>
      <c r="Q707" s="47">
        <f t="shared" si="39"/>
        <v>588.28</v>
      </c>
    </row>
    <row r="708" spans="2:17">
      <c r="B708" s="44" t="s">
        <v>45</v>
      </c>
      <c r="C708" s="37">
        <v>200</v>
      </c>
      <c r="D708" s="37">
        <v>0.6</v>
      </c>
      <c r="E708" s="37"/>
      <c r="F708" s="37">
        <v>30.1</v>
      </c>
      <c r="G708" s="37">
        <v>130</v>
      </c>
      <c r="H708" s="37">
        <v>0.04</v>
      </c>
      <c r="I708" s="37"/>
      <c r="J708" s="37">
        <v>0.05</v>
      </c>
      <c r="K708" s="37">
        <v>135</v>
      </c>
      <c r="L708" s="37">
        <v>46</v>
      </c>
      <c r="M708" s="37"/>
      <c r="N708" s="37">
        <v>0.5</v>
      </c>
      <c r="O708" s="40"/>
      <c r="P708" s="40"/>
      <c r="Q708" s="47">
        <f t="shared" si="39"/>
        <v>0</v>
      </c>
    </row>
    <row r="709" spans="2:17">
      <c r="B709" s="45" t="s">
        <v>45</v>
      </c>
      <c r="C709" s="5">
        <v>18</v>
      </c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>
        <v>15</v>
      </c>
      <c r="P709" s="40">
        <v>32</v>
      </c>
      <c r="Q709" s="47">
        <f t="shared" si="39"/>
        <v>480</v>
      </c>
    </row>
    <row r="710" spans="2:17">
      <c r="C710" s="93"/>
      <c r="E710" t="s">
        <v>374</v>
      </c>
      <c r="K710" t="s">
        <v>99</v>
      </c>
      <c r="N710" t="s">
        <v>99</v>
      </c>
      <c r="Q710" s="67">
        <f>SUM(Q697:Q709)</f>
        <v>6919.6401999999989</v>
      </c>
    </row>
    <row r="711" spans="2:17">
      <c r="C711" s="93"/>
      <c r="E711" s="48" t="s">
        <v>100</v>
      </c>
      <c r="K711" s="48" t="s">
        <v>99</v>
      </c>
      <c r="L711" s="48"/>
      <c r="P711" s="18"/>
      <c r="Q711" s="126">
        <f>Q710/P693</f>
        <v>44.642839999999993</v>
      </c>
    </row>
    <row r="712" spans="2:17" ht="18.75">
      <c r="D712" s="15"/>
      <c r="G712" s="16" t="s">
        <v>67</v>
      </c>
      <c r="H712" s="16"/>
      <c r="I712" s="17"/>
      <c r="J712" s="17"/>
      <c r="L712" s="17"/>
      <c r="Q712" s="19"/>
    </row>
    <row r="713" spans="2:17" ht="23.25">
      <c r="D713" s="15"/>
      <c r="E713" s="15"/>
      <c r="F713" s="133" t="s">
        <v>376</v>
      </c>
      <c r="G713" s="16"/>
      <c r="H713" s="16"/>
      <c r="I713" s="16" t="s">
        <v>377</v>
      </c>
      <c r="J713" s="16"/>
      <c r="K713" s="17"/>
      <c r="L713" s="21"/>
      <c r="Q713" s="19"/>
    </row>
    <row r="714" spans="2:17" ht="18.75">
      <c r="E714" s="23" t="s">
        <v>70</v>
      </c>
      <c r="F714" s="23"/>
      <c r="G714" s="23"/>
      <c r="Q714" s="19"/>
    </row>
    <row r="715" spans="2:17">
      <c r="B715" s="53" t="s">
        <v>600</v>
      </c>
      <c r="M715" s="21"/>
      <c r="Q715" s="19"/>
    </row>
    <row r="716" spans="2:17">
      <c r="B716" s="24" t="s">
        <v>149</v>
      </c>
      <c r="C716" t="s">
        <v>559</v>
      </c>
      <c r="D716" s="25"/>
      <c r="E716" s="28"/>
      <c r="F716" s="28" t="s">
        <v>7</v>
      </c>
      <c r="G716" s="27"/>
      <c r="H716" s="21"/>
      <c r="I716" s="21"/>
      <c r="J716" s="21"/>
      <c r="K716" s="21"/>
      <c r="L716" s="21"/>
      <c r="M716" s="21"/>
      <c r="N716" s="21"/>
      <c r="O716" s="21"/>
      <c r="P716" s="21"/>
      <c r="Q716" s="19"/>
    </row>
    <row r="717" spans="2:17">
      <c r="B717" s="29" t="s">
        <v>76</v>
      </c>
      <c r="C717" s="20"/>
      <c r="D717" s="20"/>
      <c r="E717" s="27"/>
      <c r="F717" s="27"/>
      <c r="G717" s="27"/>
      <c r="H717" s="21"/>
      <c r="I717" s="21"/>
      <c r="J717" s="21"/>
      <c r="K717" s="21"/>
      <c r="L717" s="21"/>
      <c r="M717" s="21"/>
      <c r="N717" s="21"/>
      <c r="O717" s="21"/>
      <c r="P717" s="21"/>
      <c r="Q717" s="19"/>
    </row>
    <row r="718" spans="2:17">
      <c r="B718" s="30"/>
      <c r="C718" s="29"/>
      <c r="D718" s="29"/>
      <c r="E718" s="21"/>
      <c r="F718" s="27"/>
      <c r="G718" s="27"/>
      <c r="H718" s="21"/>
      <c r="I718" s="21"/>
      <c r="J718" s="21"/>
      <c r="K718" s="21"/>
      <c r="L718" s="21"/>
      <c r="M718" s="145"/>
      <c r="N718" s="21"/>
      <c r="O718" s="21"/>
      <c r="Q718" s="19"/>
    </row>
    <row r="719" spans="2:17">
      <c r="B719" s="31" t="s">
        <v>77</v>
      </c>
      <c r="C719" s="33" t="s">
        <v>78</v>
      </c>
      <c r="D719" s="34"/>
      <c r="E719" s="34" t="s">
        <v>79</v>
      </c>
      <c r="F719" s="34"/>
      <c r="G719" s="34" t="s">
        <v>80</v>
      </c>
      <c r="H719" s="34" t="s">
        <v>81</v>
      </c>
      <c r="I719" s="34"/>
      <c r="J719" s="34"/>
      <c r="K719" s="34"/>
      <c r="L719" s="34" t="s">
        <v>82</v>
      </c>
      <c r="N719" s="34"/>
      <c r="O719" s="35" t="s">
        <v>83</v>
      </c>
      <c r="P719" s="36" t="s">
        <v>3</v>
      </c>
      <c r="Q719" s="36" t="s">
        <v>9</v>
      </c>
    </row>
    <row r="720" spans="2:17">
      <c r="B720" s="5"/>
      <c r="C720" s="39" t="s">
        <v>85</v>
      </c>
      <c r="D720" s="37" t="s">
        <v>86</v>
      </c>
      <c r="E720" s="37" t="s">
        <v>87</v>
      </c>
      <c r="F720" s="37" t="s">
        <v>88</v>
      </c>
      <c r="G720" s="37"/>
      <c r="H720" s="37" t="s">
        <v>89</v>
      </c>
      <c r="I720" s="37" t="s">
        <v>90</v>
      </c>
      <c r="J720" s="37" t="s">
        <v>91</v>
      </c>
      <c r="K720" s="37" t="s">
        <v>92</v>
      </c>
      <c r="L720" s="37" t="s">
        <v>93</v>
      </c>
      <c r="M720" s="37" t="s">
        <v>94</v>
      </c>
      <c r="N720" s="37" t="s">
        <v>95</v>
      </c>
      <c r="O720" s="40"/>
      <c r="P720" s="4"/>
      <c r="Q720" s="40"/>
    </row>
    <row r="721" spans="2:17">
      <c r="B721" s="31" t="s">
        <v>601</v>
      </c>
      <c r="C721" s="37">
        <v>200</v>
      </c>
      <c r="D721" s="37">
        <v>1.2</v>
      </c>
      <c r="E721" s="37">
        <v>4</v>
      </c>
      <c r="F721" s="37">
        <v>2.7</v>
      </c>
      <c r="G721" s="37">
        <v>260</v>
      </c>
      <c r="H721" s="37">
        <v>0.26</v>
      </c>
      <c r="I721" s="37">
        <v>40</v>
      </c>
      <c r="J721" s="37">
        <v>122</v>
      </c>
      <c r="K721" s="37">
        <v>128</v>
      </c>
      <c r="L721" s="37">
        <v>146</v>
      </c>
      <c r="M721" s="37">
        <v>56</v>
      </c>
      <c r="N721" s="37">
        <v>2</v>
      </c>
      <c r="O721" s="4"/>
      <c r="P721" s="46"/>
      <c r="Q721" s="47"/>
    </row>
    <row r="722" spans="2:17">
      <c r="B722" s="45" t="s">
        <v>27</v>
      </c>
      <c r="C722" s="37">
        <v>100</v>
      </c>
      <c r="D722" s="37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4">
        <v>4.8</v>
      </c>
      <c r="P722" s="46">
        <v>222.04</v>
      </c>
      <c r="Q722" s="47">
        <f>P722*O722</f>
        <v>1065.7919999999999</v>
      </c>
    </row>
    <row r="723" spans="2:17">
      <c r="B723" s="45" t="s">
        <v>29</v>
      </c>
      <c r="C723" s="37">
        <v>50</v>
      </c>
      <c r="D723" s="37"/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4">
        <v>1.5</v>
      </c>
      <c r="P723" s="46">
        <v>86</v>
      </c>
      <c r="Q723" s="47">
        <f t="shared" ref="Q723:Q727" si="40">P723*O723</f>
        <v>129</v>
      </c>
    </row>
    <row r="724" spans="2:17">
      <c r="B724" s="44" t="s">
        <v>34</v>
      </c>
      <c r="C724" s="31">
        <v>30</v>
      </c>
      <c r="D724" s="37">
        <v>0.6</v>
      </c>
      <c r="E724" s="37"/>
      <c r="F724" s="37">
        <v>15.5</v>
      </c>
      <c r="G724" s="37"/>
      <c r="H724" s="37">
        <v>0.04</v>
      </c>
      <c r="I724" s="37"/>
      <c r="J724" s="37">
        <v>0.24</v>
      </c>
      <c r="K724" s="37">
        <v>0.8</v>
      </c>
      <c r="L724" s="37">
        <v>24</v>
      </c>
      <c r="M724" s="37"/>
      <c r="N724" s="37">
        <v>22</v>
      </c>
      <c r="O724" s="52"/>
      <c r="P724" s="61"/>
      <c r="Q724" s="47">
        <f t="shared" si="40"/>
        <v>0</v>
      </c>
    </row>
    <row r="725" spans="2:17">
      <c r="B725" s="45" t="s">
        <v>34</v>
      </c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4">
        <v>2</v>
      </c>
      <c r="P725" s="61">
        <v>26</v>
      </c>
      <c r="Q725" s="47">
        <f t="shared" si="40"/>
        <v>52</v>
      </c>
    </row>
    <row r="726" spans="2:17">
      <c r="B726" s="44" t="s">
        <v>108</v>
      </c>
      <c r="C726" s="37">
        <v>200</v>
      </c>
      <c r="D726" s="37">
        <v>0.6</v>
      </c>
      <c r="E726" s="37"/>
      <c r="F726" s="37">
        <v>30.1</v>
      </c>
      <c r="G726" s="37">
        <v>130</v>
      </c>
      <c r="H726" s="37">
        <v>0.04</v>
      </c>
      <c r="I726" s="37"/>
      <c r="J726" s="37">
        <v>0.05</v>
      </c>
      <c r="K726" s="37">
        <v>135</v>
      </c>
      <c r="L726" s="37">
        <v>46</v>
      </c>
      <c r="M726" s="37"/>
      <c r="N726" s="37">
        <v>0.5</v>
      </c>
      <c r="O726" s="40"/>
      <c r="P726" s="61"/>
      <c r="Q726" s="47">
        <f t="shared" si="40"/>
        <v>0</v>
      </c>
    </row>
    <row r="727" spans="2:17">
      <c r="B727" s="45" t="s">
        <v>31</v>
      </c>
      <c r="C727" s="5">
        <v>18</v>
      </c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>
        <v>1</v>
      </c>
      <c r="P727" s="40">
        <v>89</v>
      </c>
      <c r="Q727" s="47">
        <f t="shared" si="40"/>
        <v>89</v>
      </c>
    </row>
    <row r="728" spans="2:17">
      <c r="B728" s="45" t="s">
        <v>49</v>
      </c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40">
        <v>242</v>
      </c>
      <c r="Q728" s="47"/>
    </row>
    <row r="729" spans="2:17">
      <c r="C729" s="93"/>
      <c r="E729" t="s">
        <v>374</v>
      </c>
      <c r="K729" t="s">
        <v>99</v>
      </c>
      <c r="N729" t="s">
        <v>99</v>
      </c>
      <c r="Q729" s="67">
        <f>SUM(Q722:Q727)</f>
        <v>1335.7919999999999</v>
      </c>
    </row>
    <row r="730" spans="2:17">
      <c r="C730" s="93"/>
      <c r="E730" s="48" t="s">
        <v>100</v>
      </c>
      <c r="K730" s="48" t="s">
        <v>99</v>
      </c>
      <c r="L730" s="48"/>
      <c r="P730" s="18"/>
      <c r="Q730" s="126"/>
    </row>
    <row r="732" spans="2:17" ht="18.75">
      <c r="D732" s="15"/>
      <c r="G732" s="16" t="s">
        <v>67</v>
      </c>
      <c r="H732" s="16"/>
      <c r="I732" s="17"/>
      <c r="J732" s="17"/>
      <c r="L732" s="17"/>
      <c r="Q732" s="19"/>
    </row>
    <row r="733" spans="2:17" ht="23.25">
      <c r="D733" s="15"/>
      <c r="E733" s="15"/>
      <c r="F733" s="133" t="s">
        <v>376</v>
      </c>
      <c r="G733" s="16"/>
      <c r="H733" s="16"/>
      <c r="I733" s="16" t="s">
        <v>377</v>
      </c>
      <c r="J733" s="16"/>
      <c r="K733" s="17"/>
      <c r="L733" s="21"/>
      <c r="Q733" s="19"/>
    </row>
    <row r="734" spans="2:17" ht="18.75">
      <c r="E734" s="23" t="s">
        <v>70</v>
      </c>
      <c r="F734" s="23"/>
      <c r="G734" s="23"/>
      <c r="Q734" s="19"/>
    </row>
    <row r="735" spans="2:17">
      <c r="B735" s="53" t="s">
        <v>603</v>
      </c>
      <c r="M735" s="21"/>
      <c r="Q735" s="19"/>
    </row>
    <row r="736" spans="2:17">
      <c r="B736" s="24" t="s">
        <v>149</v>
      </c>
      <c r="C736" t="s">
        <v>559</v>
      </c>
      <c r="D736" s="25"/>
      <c r="E736" s="28"/>
      <c r="F736" s="28" t="s">
        <v>5</v>
      </c>
      <c r="G736" s="27"/>
      <c r="H736" s="21"/>
      <c r="I736" s="21"/>
      <c r="J736" s="21"/>
      <c r="K736" s="21"/>
      <c r="L736" s="21"/>
      <c r="M736" s="21"/>
      <c r="N736" s="21"/>
      <c r="O736" s="21"/>
      <c r="P736" s="21"/>
      <c r="Q736" s="19"/>
    </row>
    <row r="737" spans="2:17">
      <c r="B737" s="29" t="s">
        <v>76</v>
      </c>
      <c r="C737" s="20"/>
      <c r="D737" s="20"/>
      <c r="E737" s="27"/>
      <c r="F737" s="27"/>
      <c r="G737" s="27"/>
      <c r="H737" s="21"/>
      <c r="I737" s="21"/>
      <c r="J737" s="21"/>
      <c r="K737" s="21"/>
      <c r="L737" s="21"/>
      <c r="M737" s="21"/>
      <c r="N737" s="21"/>
      <c r="O737" s="21"/>
      <c r="P737" s="21"/>
      <c r="Q737" s="19"/>
    </row>
    <row r="738" spans="2:17">
      <c r="B738" s="30"/>
      <c r="C738" s="29"/>
      <c r="D738" s="29"/>
      <c r="E738" s="21"/>
      <c r="F738" s="27"/>
      <c r="G738" s="27"/>
      <c r="H738" s="21"/>
      <c r="I738" s="21"/>
      <c r="J738" s="21"/>
      <c r="K738" s="21"/>
      <c r="L738" s="21"/>
      <c r="M738" s="145"/>
      <c r="N738" s="21"/>
      <c r="O738" s="21"/>
      <c r="P738">
        <v>217</v>
      </c>
      <c r="Q738" s="19"/>
    </row>
    <row r="739" spans="2:17">
      <c r="B739" s="31" t="s">
        <v>77</v>
      </c>
      <c r="C739" s="33" t="s">
        <v>78</v>
      </c>
      <c r="D739" s="34"/>
      <c r="E739" s="34" t="s">
        <v>79</v>
      </c>
      <c r="F739" s="34"/>
      <c r="G739" s="34" t="s">
        <v>80</v>
      </c>
      <c r="H739" s="34" t="s">
        <v>81</v>
      </c>
      <c r="I739" s="34"/>
      <c r="J739" s="34"/>
      <c r="K739" s="34"/>
      <c r="L739" s="34" t="s">
        <v>82</v>
      </c>
      <c r="N739" s="34"/>
      <c r="O739" s="35" t="s">
        <v>83</v>
      </c>
      <c r="P739" s="36" t="s">
        <v>3</v>
      </c>
      <c r="Q739" s="36" t="s">
        <v>9</v>
      </c>
    </row>
    <row r="740" spans="2:17">
      <c r="B740" s="5"/>
      <c r="C740" s="39" t="s">
        <v>85</v>
      </c>
      <c r="D740" s="37" t="s">
        <v>86</v>
      </c>
      <c r="E740" s="37" t="s">
        <v>87</v>
      </c>
      <c r="F740" s="37" t="s">
        <v>88</v>
      </c>
      <c r="G740" s="37"/>
      <c r="H740" s="37" t="s">
        <v>89</v>
      </c>
      <c r="I740" s="37" t="s">
        <v>90</v>
      </c>
      <c r="J740" s="37" t="s">
        <v>91</v>
      </c>
      <c r="K740" s="37" t="s">
        <v>92</v>
      </c>
      <c r="L740" s="37" t="s">
        <v>93</v>
      </c>
      <c r="M740" s="37" t="s">
        <v>94</v>
      </c>
      <c r="N740" s="37" t="s">
        <v>95</v>
      </c>
      <c r="O740" s="40"/>
      <c r="P740" s="4"/>
      <c r="Q740" s="40"/>
    </row>
    <row r="741" spans="2:17">
      <c r="B741" s="31" t="s">
        <v>604</v>
      </c>
      <c r="C741" s="37">
        <v>200</v>
      </c>
      <c r="D741" s="37">
        <v>1.2</v>
      </c>
      <c r="E741" s="37">
        <v>4</v>
      </c>
      <c r="F741" s="37">
        <v>2.7</v>
      </c>
      <c r="G741" s="37">
        <v>260</v>
      </c>
      <c r="H741" s="37">
        <v>0.26</v>
      </c>
      <c r="I741" s="37">
        <v>40</v>
      </c>
      <c r="J741" s="37">
        <v>122</v>
      </c>
      <c r="K741" s="37">
        <v>128</v>
      </c>
      <c r="L741" s="37">
        <v>146</v>
      </c>
      <c r="M741" s="37">
        <v>56</v>
      </c>
      <c r="N741" s="37">
        <v>2</v>
      </c>
      <c r="O741" s="4"/>
      <c r="P741" s="46"/>
      <c r="Q741" s="47"/>
    </row>
    <row r="742" spans="2:17">
      <c r="B742" s="45" t="s">
        <v>36</v>
      </c>
      <c r="C742" s="37">
        <v>100</v>
      </c>
      <c r="D742" s="37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4">
        <v>11</v>
      </c>
      <c r="P742" s="46">
        <v>295</v>
      </c>
      <c r="Q742" s="47">
        <f>P742*O742</f>
        <v>3245</v>
      </c>
    </row>
    <row r="743" spans="2:17">
      <c r="B743" s="45" t="s">
        <v>29</v>
      </c>
      <c r="C743" s="37">
        <v>50</v>
      </c>
      <c r="D743" s="37"/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4">
        <v>4</v>
      </c>
      <c r="P743" s="46">
        <v>90</v>
      </c>
      <c r="Q743" s="47">
        <f t="shared" ref="Q743:Q756" si="41">P743*O743</f>
        <v>360</v>
      </c>
    </row>
    <row r="744" spans="2:17">
      <c r="B744" s="45" t="s">
        <v>37</v>
      </c>
      <c r="C744" s="37">
        <v>10</v>
      </c>
      <c r="D744" s="37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4">
        <v>2.0699999999999998</v>
      </c>
      <c r="P744" s="46">
        <v>84</v>
      </c>
      <c r="Q744" s="47">
        <f t="shared" si="41"/>
        <v>173.88</v>
      </c>
    </row>
    <row r="745" spans="2:17">
      <c r="B745" s="45" t="s">
        <v>58</v>
      </c>
      <c r="C745" s="37">
        <v>10</v>
      </c>
      <c r="D745" s="37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4">
        <v>1.47</v>
      </c>
      <c r="P745" s="46">
        <v>32</v>
      </c>
      <c r="Q745" s="47">
        <f t="shared" si="41"/>
        <v>47.04</v>
      </c>
    </row>
    <row r="746" spans="2:17">
      <c r="B746" s="45" t="s">
        <v>10</v>
      </c>
      <c r="C746" s="37"/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4">
        <v>1</v>
      </c>
      <c r="P746" s="46">
        <v>65</v>
      </c>
      <c r="Q746" s="47">
        <f t="shared" si="41"/>
        <v>65</v>
      </c>
    </row>
    <row r="747" spans="2:17">
      <c r="B747" s="45" t="s">
        <v>13</v>
      </c>
      <c r="C747" s="37">
        <v>4</v>
      </c>
      <c r="D747" s="37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4">
        <v>1</v>
      </c>
      <c r="P747" s="46">
        <v>122.32</v>
      </c>
      <c r="Q747" s="47">
        <f t="shared" si="41"/>
        <v>122.32</v>
      </c>
    </row>
    <row r="748" spans="2:17">
      <c r="B748" s="31" t="s">
        <v>383</v>
      </c>
      <c r="C748" s="37">
        <v>70</v>
      </c>
      <c r="D748" s="37">
        <v>4.5999999999999996</v>
      </c>
      <c r="E748" s="37">
        <v>5.2</v>
      </c>
      <c r="F748" s="37">
        <v>7.2</v>
      </c>
      <c r="G748" s="37">
        <v>105</v>
      </c>
      <c r="H748" s="37">
        <v>1.5</v>
      </c>
      <c r="I748" s="37">
        <v>13.5</v>
      </c>
      <c r="J748" s="37">
        <v>51</v>
      </c>
      <c r="K748" s="37">
        <v>98</v>
      </c>
      <c r="L748" s="37">
        <v>52</v>
      </c>
      <c r="M748" s="37">
        <v>51</v>
      </c>
      <c r="N748" s="37">
        <v>2.25</v>
      </c>
      <c r="O748" s="4"/>
      <c r="P748" s="46"/>
      <c r="Q748" s="47">
        <f t="shared" si="41"/>
        <v>0</v>
      </c>
    </row>
    <row r="749" spans="2:17">
      <c r="B749" s="45" t="s">
        <v>133</v>
      </c>
      <c r="C749" s="37">
        <v>18</v>
      </c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4">
        <v>5</v>
      </c>
      <c r="P749" s="46">
        <v>121.35</v>
      </c>
      <c r="Q749" s="47">
        <f t="shared" si="41"/>
        <v>606.75</v>
      </c>
    </row>
    <row r="750" spans="2:17">
      <c r="B750" s="44" t="s">
        <v>34</v>
      </c>
      <c r="C750" s="31">
        <v>30</v>
      </c>
      <c r="D750" s="37">
        <v>0.6</v>
      </c>
      <c r="E750" s="37"/>
      <c r="F750" s="37">
        <v>15.5</v>
      </c>
      <c r="G750" s="37"/>
      <c r="H750" s="37">
        <v>0.04</v>
      </c>
      <c r="I750" s="37"/>
      <c r="J750" s="37">
        <v>0.24</v>
      </c>
      <c r="K750" s="37">
        <v>0.8</v>
      </c>
      <c r="L750" s="37">
        <v>24</v>
      </c>
      <c r="M750" s="37"/>
      <c r="N750" s="37">
        <v>22</v>
      </c>
      <c r="O750" s="52"/>
      <c r="P750" s="46"/>
      <c r="Q750" s="47">
        <f t="shared" si="41"/>
        <v>0</v>
      </c>
    </row>
    <row r="751" spans="2:17">
      <c r="B751" s="45" t="s">
        <v>34</v>
      </c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4">
        <v>15</v>
      </c>
      <c r="P751" s="61">
        <v>26</v>
      </c>
      <c r="Q751" s="47">
        <f t="shared" si="41"/>
        <v>390</v>
      </c>
    </row>
    <row r="752" spans="2:17">
      <c r="B752" s="44" t="s">
        <v>605</v>
      </c>
      <c r="C752" s="37">
        <v>200</v>
      </c>
      <c r="D752" s="37">
        <v>0.6</v>
      </c>
      <c r="E752" s="37"/>
      <c r="F752" s="37">
        <v>30.1</v>
      </c>
      <c r="G752" s="37">
        <v>130</v>
      </c>
      <c r="H752" s="37">
        <v>0.04</v>
      </c>
      <c r="I752" s="37"/>
      <c r="J752" s="37">
        <v>0.05</v>
      </c>
      <c r="K752" s="37">
        <v>135</v>
      </c>
      <c r="L752" s="37">
        <v>46</v>
      </c>
      <c r="M752" s="37"/>
      <c r="N752" s="37">
        <v>0.5</v>
      </c>
      <c r="O752" s="40"/>
      <c r="P752" s="40"/>
      <c r="Q752" s="47">
        <f t="shared" si="41"/>
        <v>0</v>
      </c>
    </row>
    <row r="753" spans="2:17">
      <c r="B753" s="45" t="s">
        <v>49</v>
      </c>
      <c r="C753" s="5">
        <v>18</v>
      </c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>
        <v>1</v>
      </c>
      <c r="P753" s="40">
        <v>242</v>
      </c>
      <c r="Q753" s="47">
        <f t="shared" si="41"/>
        <v>242</v>
      </c>
    </row>
    <row r="754" spans="2:17">
      <c r="B754" s="45" t="s">
        <v>31</v>
      </c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40">
        <v>4</v>
      </c>
      <c r="P754" s="40">
        <v>89</v>
      </c>
      <c r="Q754" s="47">
        <f t="shared" si="41"/>
        <v>356</v>
      </c>
    </row>
    <row r="755" spans="2:17">
      <c r="B755" s="45" t="s">
        <v>61</v>
      </c>
      <c r="C755" s="5">
        <v>120</v>
      </c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40">
        <v>48.8</v>
      </c>
      <c r="P755" s="40">
        <v>161</v>
      </c>
      <c r="Q755" s="47">
        <f t="shared" si="41"/>
        <v>7856.7999999999993</v>
      </c>
    </row>
    <row r="756" spans="2:17">
      <c r="B756" s="45" t="s">
        <v>606</v>
      </c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40">
        <v>217</v>
      </c>
      <c r="P756" s="40">
        <v>20</v>
      </c>
      <c r="Q756" s="47">
        <f t="shared" si="41"/>
        <v>4340</v>
      </c>
    </row>
    <row r="757" spans="2:17">
      <c r="C757" s="93"/>
      <c r="E757" t="s">
        <v>374</v>
      </c>
      <c r="K757" t="s">
        <v>99</v>
      </c>
      <c r="N757" t="s">
        <v>99</v>
      </c>
      <c r="Q757" s="67">
        <f>SUM(Q742:Q756)</f>
        <v>17804.79</v>
      </c>
    </row>
    <row r="758" spans="2:17">
      <c r="C758" s="93"/>
      <c r="E758" s="48" t="s">
        <v>100</v>
      </c>
      <c r="K758" s="48" t="s">
        <v>99</v>
      </c>
      <c r="L758" s="48"/>
      <c r="P758" s="18"/>
      <c r="Q758" s="126">
        <f>Q757/P738</f>
        <v>82.049723502304147</v>
      </c>
    </row>
    <row r="759" spans="2:17" ht="18.75">
      <c r="D759" s="15"/>
      <c r="G759" s="16" t="s">
        <v>67</v>
      </c>
      <c r="H759" s="16"/>
      <c r="I759" s="17"/>
      <c r="J759" s="17"/>
      <c r="L759" s="17"/>
      <c r="Q759" s="19"/>
    </row>
    <row r="760" spans="2:17" ht="23.25">
      <c r="D760" s="15"/>
      <c r="E760" s="15"/>
      <c r="F760" s="133" t="s">
        <v>376</v>
      </c>
      <c r="G760" s="16"/>
      <c r="H760" s="16"/>
      <c r="I760" s="16" t="s">
        <v>377</v>
      </c>
      <c r="J760" s="16"/>
      <c r="K760" s="17"/>
      <c r="L760" s="21"/>
      <c r="Q760" s="19"/>
    </row>
    <row r="761" spans="2:17" ht="18.75">
      <c r="E761" s="23" t="s">
        <v>70</v>
      </c>
      <c r="F761" s="23"/>
      <c r="G761" s="23"/>
      <c r="Q761" s="19"/>
    </row>
    <row r="762" spans="2:17">
      <c r="B762" s="53" t="s">
        <v>603</v>
      </c>
      <c r="M762" s="21"/>
      <c r="Q762" s="19"/>
    </row>
    <row r="763" spans="2:17">
      <c r="B763" s="24" t="s">
        <v>149</v>
      </c>
      <c r="C763" t="s">
        <v>559</v>
      </c>
      <c r="D763" s="25"/>
      <c r="E763" s="28"/>
      <c r="F763" s="28" t="s">
        <v>5</v>
      </c>
      <c r="G763" s="27"/>
      <c r="H763" s="21"/>
      <c r="I763" s="21"/>
      <c r="J763" s="21"/>
      <c r="K763" s="21"/>
      <c r="L763" s="21"/>
      <c r="M763" s="21"/>
      <c r="N763" s="21"/>
      <c r="O763" s="21"/>
      <c r="P763" s="21"/>
      <c r="Q763" s="19"/>
    </row>
    <row r="764" spans="2:17">
      <c r="B764" s="29" t="s">
        <v>76</v>
      </c>
      <c r="C764" s="20"/>
      <c r="D764" s="20"/>
      <c r="E764" s="27"/>
      <c r="F764" s="27"/>
      <c r="G764" s="27"/>
      <c r="H764" s="21"/>
      <c r="I764" s="21"/>
      <c r="J764" s="21"/>
      <c r="K764" s="21"/>
      <c r="L764" s="21"/>
      <c r="M764" s="21"/>
      <c r="N764" s="21"/>
      <c r="O764" s="21"/>
      <c r="P764" s="21"/>
      <c r="Q764" s="19"/>
    </row>
    <row r="765" spans="2:17">
      <c r="B765" s="30"/>
      <c r="C765" s="29"/>
      <c r="D765" s="29"/>
      <c r="E765" s="21"/>
      <c r="F765" s="27"/>
      <c r="G765" s="27"/>
      <c r="H765" s="21"/>
      <c r="I765" s="21"/>
      <c r="J765" s="21"/>
      <c r="K765" s="21"/>
      <c r="L765" s="21"/>
      <c r="M765" s="145"/>
      <c r="N765" s="21"/>
      <c r="O765" s="21"/>
      <c r="P765">
        <v>155</v>
      </c>
      <c r="Q765" s="19"/>
    </row>
    <row r="766" spans="2:17">
      <c r="B766" s="31" t="s">
        <v>77</v>
      </c>
      <c r="C766" s="33" t="s">
        <v>78</v>
      </c>
      <c r="D766" s="34"/>
      <c r="E766" s="34" t="s">
        <v>79</v>
      </c>
      <c r="F766" s="34"/>
      <c r="G766" s="34" t="s">
        <v>80</v>
      </c>
      <c r="H766" s="34" t="s">
        <v>81</v>
      </c>
      <c r="I766" s="34"/>
      <c r="J766" s="34"/>
      <c r="K766" s="34"/>
      <c r="L766" s="34" t="s">
        <v>82</v>
      </c>
      <c r="N766" s="34"/>
      <c r="O766" s="35" t="s">
        <v>83</v>
      </c>
      <c r="P766" s="36" t="s">
        <v>3</v>
      </c>
      <c r="Q766" s="36" t="s">
        <v>9</v>
      </c>
    </row>
    <row r="767" spans="2:17">
      <c r="B767" s="5"/>
      <c r="C767" s="39" t="s">
        <v>85</v>
      </c>
      <c r="D767" s="37" t="s">
        <v>86</v>
      </c>
      <c r="E767" s="37" t="s">
        <v>87</v>
      </c>
      <c r="F767" s="37" t="s">
        <v>88</v>
      </c>
      <c r="G767" s="37"/>
      <c r="H767" s="37" t="s">
        <v>89</v>
      </c>
      <c r="I767" s="37" t="s">
        <v>90</v>
      </c>
      <c r="J767" s="37" t="s">
        <v>91</v>
      </c>
      <c r="K767" s="37" t="s">
        <v>92</v>
      </c>
      <c r="L767" s="37" t="s">
        <v>93</v>
      </c>
      <c r="M767" s="37" t="s">
        <v>94</v>
      </c>
      <c r="N767" s="37" t="s">
        <v>95</v>
      </c>
      <c r="O767" s="40"/>
      <c r="P767" s="4"/>
      <c r="Q767" s="40"/>
    </row>
    <row r="768" spans="2:17">
      <c r="B768" s="31" t="s">
        <v>604</v>
      </c>
      <c r="C768" s="37">
        <v>200</v>
      </c>
      <c r="D768" s="37">
        <v>1.2</v>
      </c>
      <c r="E768" s="37">
        <v>4</v>
      </c>
      <c r="F768" s="37">
        <v>2.7</v>
      </c>
      <c r="G768" s="37">
        <v>260</v>
      </c>
      <c r="H768" s="37">
        <v>0.26</v>
      </c>
      <c r="I768" s="37">
        <v>40</v>
      </c>
      <c r="J768" s="37">
        <v>122</v>
      </c>
      <c r="K768" s="37">
        <v>128</v>
      </c>
      <c r="L768" s="37">
        <v>146</v>
      </c>
      <c r="M768" s="37">
        <v>56</v>
      </c>
      <c r="N768" s="37">
        <v>2</v>
      </c>
      <c r="O768" s="4"/>
      <c r="P768" s="46"/>
      <c r="Q768" s="47"/>
    </row>
    <row r="769" spans="2:18">
      <c r="B769" s="45" t="s">
        <v>36</v>
      </c>
      <c r="C769" s="37">
        <v>100</v>
      </c>
      <c r="D769" s="37"/>
      <c r="E769" s="37"/>
      <c r="F769" s="37"/>
      <c r="G769" s="37"/>
      <c r="H769" s="37"/>
      <c r="I769" s="37"/>
      <c r="J769" s="37"/>
      <c r="K769" s="37"/>
      <c r="L769" s="37"/>
      <c r="M769" s="37"/>
      <c r="N769" s="37"/>
      <c r="O769" s="4">
        <v>7.7</v>
      </c>
      <c r="P769" s="46">
        <v>295</v>
      </c>
      <c r="Q769" s="47">
        <f>P769*O769</f>
        <v>2271.5</v>
      </c>
    </row>
    <row r="770" spans="2:18">
      <c r="B770" s="45" t="s">
        <v>29</v>
      </c>
      <c r="C770" s="37">
        <v>50</v>
      </c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4">
        <v>2</v>
      </c>
      <c r="P770" s="46">
        <v>90</v>
      </c>
      <c r="Q770" s="47">
        <f t="shared" ref="Q770:Q780" si="42">P770*O770</f>
        <v>180</v>
      </c>
    </row>
    <row r="771" spans="2:18">
      <c r="B771" s="45" t="s">
        <v>37</v>
      </c>
      <c r="C771" s="37">
        <v>10</v>
      </c>
      <c r="D771" s="37"/>
      <c r="E771" s="37"/>
      <c r="F771" s="37"/>
      <c r="G771" s="37"/>
      <c r="H771" s="37"/>
      <c r="I771" s="37"/>
      <c r="J771" s="37"/>
      <c r="K771" s="37"/>
      <c r="L771" s="37"/>
      <c r="M771" s="37"/>
      <c r="N771" s="37"/>
      <c r="O771" s="4">
        <v>1.5</v>
      </c>
      <c r="P771" s="46">
        <v>84</v>
      </c>
      <c r="Q771" s="47">
        <f t="shared" si="42"/>
        <v>126</v>
      </c>
    </row>
    <row r="772" spans="2:18">
      <c r="B772" s="45" t="s">
        <v>55</v>
      </c>
      <c r="C772" s="37"/>
      <c r="D772" s="37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4">
        <v>1</v>
      </c>
      <c r="P772" s="46"/>
      <c r="Q772" s="47"/>
    </row>
    <row r="773" spans="2:18">
      <c r="B773" s="45" t="s">
        <v>58</v>
      </c>
      <c r="C773" s="37">
        <v>10</v>
      </c>
      <c r="D773" s="37"/>
      <c r="E773" s="37"/>
      <c r="F773" s="37"/>
      <c r="G773" s="37"/>
      <c r="H773" s="37"/>
      <c r="I773" s="37"/>
      <c r="J773" s="37"/>
      <c r="K773" s="37"/>
      <c r="L773" s="37"/>
      <c r="M773" s="37"/>
      <c r="N773" s="37"/>
      <c r="O773" s="4">
        <v>1.6</v>
      </c>
      <c r="P773" s="46">
        <v>32</v>
      </c>
      <c r="Q773" s="47">
        <f t="shared" si="42"/>
        <v>51.2</v>
      </c>
    </row>
    <row r="774" spans="2:18">
      <c r="B774" s="44" t="s">
        <v>34</v>
      </c>
      <c r="C774" s="31">
        <v>30</v>
      </c>
      <c r="D774" s="37">
        <v>0.6</v>
      </c>
      <c r="E774" s="37"/>
      <c r="F774" s="37">
        <v>15.5</v>
      </c>
      <c r="G774" s="37"/>
      <c r="H774" s="37">
        <v>0.04</v>
      </c>
      <c r="I774" s="37"/>
      <c r="J774" s="37">
        <v>0.24</v>
      </c>
      <c r="K774" s="37">
        <v>0.8</v>
      </c>
      <c r="L774" s="37">
        <v>24</v>
      </c>
      <c r="M774" s="37"/>
      <c r="N774" s="37">
        <v>22</v>
      </c>
      <c r="O774" s="52"/>
      <c r="P774" s="46"/>
      <c r="Q774" s="47">
        <f t="shared" si="42"/>
        <v>0</v>
      </c>
    </row>
    <row r="775" spans="2:18">
      <c r="B775" s="45" t="s">
        <v>34</v>
      </c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4">
        <v>13</v>
      </c>
      <c r="P775" s="61">
        <v>26</v>
      </c>
      <c r="Q775" s="47">
        <f t="shared" si="42"/>
        <v>338</v>
      </c>
    </row>
    <row r="776" spans="2:18">
      <c r="B776" s="45" t="s">
        <v>121</v>
      </c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4">
        <v>1.5</v>
      </c>
      <c r="P776" s="61">
        <v>719</v>
      </c>
      <c r="Q776" s="47">
        <f t="shared" si="42"/>
        <v>1078.5</v>
      </c>
    </row>
    <row r="777" spans="2:18">
      <c r="B777" s="44" t="s">
        <v>605</v>
      </c>
      <c r="C777" s="37">
        <v>200</v>
      </c>
      <c r="D777" s="37">
        <v>0.6</v>
      </c>
      <c r="E777" s="37"/>
      <c r="F777" s="37">
        <v>30.1</v>
      </c>
      <c r="G777" s="37">
        <v>130</v>
      </c>
      <c r="H777" s="37">
        <v>0.04</v>
      </c>
      <c r="I777" s="37"/>
      <c r="J777" s="37">
        <v>0.05</v>
      </c>
      <c r="K777" s="37">
        <v>135</v>
      </c>
      <c r="L777" s="37">
        <v>46</v>
      </c>
      <c r="M777" s="37"/>
      <c r="N777" s="37">
        <v>0.5</v>
      </c>
      <c r="O777" s="40"/>
      <c r="P777" s="40"/>
      <c r="Q777" s="47">
        <f t="shared" si="42"/>
        <v>0</v>
      </c>
    </row>
    <row r="778" spans="2:18">
      <c r="B778" s="45" t="s">
        <v>49</v>
      </c>
      <c r="C778" s="5">
        <v>18</v>
      </c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40">
        <v>242</v>
      </c>
      <c r="Q778" s="47">
        <f t="shared" si="42"/>
        <v>0</v>
      </c>
    </row>
    <row r="779" spans="2:18">
      <c r="B779" s="45" t="s">
        <v>31</v>
      </c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40">
        <v>3</v>
      </c>
      <c r="P779" s="40">
        <v>89</v>
      </c>
      <c r="Q779" s="47">
        <f t="shared" si="42"/>
        <v>267</v>
      </c>
    </row>
    <row r="780" spans="2:18">
      <c r="B780" s="45" t="s">
        <v>607</v>
      </c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40">
        <v>154</v>
      </c>
      <c r="P780" s="40">
        <v>17</v>
      </c>
      <c r="Q780" s="47">
        <f t="shared" si="42"/>
        <v>2618</v>
      </c>
    </row>
    <row r="781" spans="2:18">
      <c r="C781" s="93"/>
      <c r="E781" t="s">
        <v>374</v>
      </c>
      <c r="K781" t="s">
        <v>99</v>
      </c>
      <c r="N781" t="s">
        <v>99</v>
      </c>
      <c r="Q781" s="67">
        <f>SUM(Q769:Q780)</f>
        <v>6930.2</v>
      </c>
    </row>
    <row r="782" spans="2:18">
      <c r="C782" s="93"/>
      <c r="E782" s="48" t="s">
        <v>100</v>
      </c>
      <c r="K782" s="48" t="s">
        <v>99</v>
      </c>
      <c r="L782" s="48"/>
      <c r="P782" s="18"/>
      <c r="Q782" s="126">
        <f>Q781/P765</f>
        <v>44.710967741935484</v>
      </c>
    </row>
    <row r="783" spans="2:18" ht="18.75">
      <c r="D783" s="15"/>
      <c r="G783" s="16" t="s">
        <v>67</v>
      </c>
      <c r="H783" s="16"/>
      <c r="I783" s="17"/>
      <c r="J783" s="17"/>
      <c r="L783" s="17"/>
      <c r="Q783" s="19">
        <v>45</v>
      </c>
    </row>
    <row r="784" spans="2:18" ht="23.25">
      <c r="D784" s="15"/>
      <c r="E784" s="15"/>
      <c r="F784" s="133" t="s">
        <v>376</v>
      </c>
      <c r="G784" s="16"/>
      <c r="H784" s="16"/>
      <c r="I784" s="16" t="s">
        <v>377</v>
      </c>
      <c r="J784" s="16"/>
      <c r="K784" s="17"/>
      <c r="L784" s="21"/>
      <c r="Q784" s="67">
        <f>Q783-Q782</f>
        <v>0.28903225806451616</v>
      </c>
      <c r="R784" s="68"/>
    </row>
    <row r="785" spans="2:17" ht="18.75">
      <c r="E785" s="23" t="s">
        <v>70</v>
      </c>
      <c r="F785" s="23"/>
      <c r="G785" s="23"/>
      <c r="Q785" s="19"/>
    </row>
    <row r="786" spans="2:17">
      <c r="B786" s="53" t="s">
        <v>603</v>
      </c>
      <c r="M786" s="21"/>
      <c r="Q786" s="19"/>
    </row>
    <row r="787" spans="2:17">
      <c r="B787" s="24" t="s">
        <v>149</v>
      </c>
      <c r="C787" t="s">
        <v>559</v>
      </c>
      <c r="D787" s="25"/>
      <c r="E787" s="28"/>
      <c r="F787" s="28" t="s">
        <v>7</v>
      </c>
      <c r="G787" s="27"/>
      <c r="H787" s="21"/>
      <c r="I787" s="21"/>
      <c r="J787" s="21"/>
      <c r="K787" s="21"/>
      <c r="L787" s="21"/>
      <c r="M787" s="21"/>
      <c r="N787" s="21"/>
      <c r="O787" s="21"/>
      <c r="P787" s="21"/>
      <c r="Q787" s="19"/>
    </row>
    <row r="788" spans="2:17">
      <c r="B788" s="29" t="s">
        <v>76</v>
      </c>
      <c r="C788" s="20"/>
      <c r="D788" s="20"/>
      <c r="E788" s="27"/>
      <c r="F788" s="27"/>
      <c r="G788" s="27"/>
      <c r="H788" s="21"/>
      <c r="I788" s="21"/>
      <c r="J788" s="21"/>
      <c r="K788" s="21"/>
      <c r="L788" s="21"/>
      <c r="M788" s="21"/>
      <c r="N788" s="21"/>
      <c r="O788" s="21"/>
      <c r="P788" s="21"/>
      <c r="Q788" s="19"/>
    </row>
    <row r="789" spans="2:17">
      <c r="B789" s="30"/>
      <c r="C789" s="29"/>
      <c r="D789" s="29"/>
      <c r="E789" s="21"/>
      <c r="F789" s="27"/>
      <c r="G789" s="27"/>
      <c r="H789" s="21"/>
      <c r="I789" s="21"/>
      <c r="J789" s="21"/>
      <c r="K789" s="21"/>
      <c r="L789" s="21"/>
      <c r="M789" s="145"/>
      <c r="N789" s="21"/>
      <c r="O789" s="21"/>
      <c r="Q789" s="19"/>
    </row>
    <row r="790" spans="2:17">
      <c r="B790" s="31" t="s">
        <v>77</v>
      </c>
      <c r="C790" s="33" t="s">
        <v>78</v>
      </c>
      <c r="D790" s="34"/>
      <c r="E790" s="34" t="s">
        <v>79</v>
      </c>
      <c r="F790" s="34"/>
      <c r="G790" s="34" t="s">
        <v>80</v>
      </c>
      <c r="H790" s="34" t="s">
        <v>81</v>
      </c>
      <c r="I790" s="34"/>
      <c r="J790" s="34"/>
      <c r="K790" s="34"/>
      <c r="L790" s="34" t="s">
        <v>82</v>
      </c>
      <c r="N790" s="34"/>
      <c r="O790" s="35" t="s">
        <v>83</v>
      </c>
      <c r="P790" s="36" t="s">
        <v>3</v>
      </c>
      <c r="Q790" s="36" t="s">
        <v>9</v>
      </c>
    </row>
    <row r="791" spans="2:17">
      <c r="B791" s="5"/>
      <c r="C791" s="39" t="s">
        <v>85</v>
      </c>
      <c r="D791" s="37" t="s">
        <v>86</v>
      </c>
      <c r="E791" s="37" t="s">
        <v>87</v>
      </c>
      <c r="F791" s="37" t="s">
        <v>88</v>
      </c>
      <c r="G791" s="37"/>
      <c r="H791" s="37" t="s">
        <v>89</v>
      </c>
      <c r="I791" s="37" t="s">
        <v>90</v>
      </c>
      <c r="J791" s="37" t="s">
        <v>91</v>
      </c>
      <c r="K791" s="37" t="s">
        <v>92</v>
      </c>
      <c r="L791" s="37" t="s">
        <v>93</v>
      </c>
      <c r="M791" s="37" t="s">
        <v>94</v>
      </c>
      <c r="N791" s="37" t="s">
        <v>95</v>
      </c>
      <c r="O791" s="40"/>
      <c r="P791" s="4"/>
      <c r="Q791" s="40"/>
    </row>
    <row r="792" spans="2:17">
      <c r="B792" s="31" t="s">
        <v>604</v>
      </c>
      <c r="C792" s="37">
        <v>200</v>
      </c>
      <c r="D792" s="37">
        <v>1.2</v>
      </c>
      <c r="E792" s="37">
        <v>4</v>
      </c>
      <c r="F792" s="37">
        <v>2.7</v>
      </c>
      <c r="G792" s="37">
        <v>260</v>
      </c>
      <c r="H792" s="37">
        <v>0.26</v>
      </c>
      <c r="I792" s="37">
        <v>40</v>
      </c>
      <c r="J792" s="37">
        <v>122</v>
      </c>
      <c r="K792" s="37">
        <v>128</v>
      </c>
      <c r="L792" s="37">
        <v>146</v>
      </c>
      <c r="M792" s="37">
        <v>56</v>
      </c>
      <c r="N792" s="37">
        <v>2</v>
      </c>
      <c r="O792" s="4"/>
      <c r="P792" s="46"/>
      <c r="Q792" s="47"/>
    </row>
    <row r="793" spans="2:17">
      <c r="B793" s="45" t="s">
        <v>36</v>
      </c>
      <c r="C793" s="37">
        <v>100</v>
      </c>
      <c r="D793" s="37"/>
      <c r="E793" s="37"/>
      <c r="F793" s="37"/>
      <c r="G793" s="37"/>
      <c r="H793" s="37"/>
      <c r="I793" s="37"/>
      <c r="J793" s="37"/>
      <c r="K793" s="37"/>
      <c r="L793" s="37"/>
      <c r="M793" s="37"/>
      <c r="N793" s="37"/>
      <c r="O793" s="4">
        <v>2</v>
      </c>
      <c r="P793" s="46">
        <v>295</v>
      </c>
      <c r="Q793" s="47">
        <f>P793*O793</f>
        <v>590</v>
      </c>
    </row>
    <row r="794" spans="2:17">
      <c r="B794" s="45" t="s">
        <v>29</v>
      </c>
      <c r="C794" s="37">
        <v>50</v>
      </c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4">
        <v>0.2</v>
      </c>
      <c r="P794" s="46">
        <v>90</v>
      </c>
      <c r="Q794" s="47">
        <f t="shared" ref="Q794:Q802" si="43">P794*O794</f>
        <v>18</v>
      </c>
    </row>
    <row r="795" spans="2:17">
      <c r="B795" s="45" t="s">
        <v>58</v>
      </c>
      <c r="C795" s="37">
        <v>10</v>
      </c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4">
        <v>0.1</v>
      </c>
      <c r="P795" s="46">
        <v>32</v>
      </c>
      <c r="Q795" s="47">
        <f t="shared" si="43"/>
        <v>3.2</v>
      </c>
    </row>
    <row r="796" spans="2:17">
      <c r="B796" s="31" t="s">
        <v>383</v>
      </c>
      <c r="C796" s="37">
        <v>70</v>
      </c>
      <c r="D796" s="37">
        <v>4.5999999999999996</v>
      </c>
      <c r="E796" s="37">
        <v>5.2</v>
      </c>
      <c r="F796" s="37">
        <v>7.2</v>
      </c>
      <c r="G796" s="37">
        <v>105</v>
      </c>
      <c r="H796" s="37">
        <v>1.5</v>
      </c>
      <c r="I796" s="37">
        <v>13.5</v>
      </c>
      <c r="J796" s="37">
        <v>51</v>
      </c>
      <c r="K796" s="37">
        <v>98</v>
      </c>
      <c r="L796" s="37">
        <v>52</v>
      </c>
      <c r="M796" s="37">
        <v>51</v>
      </c>
      <c r="N796" s="37">
        <v>2.25</v>
      </c>
      <c r="O796" s="4"/>
      <c r="P796" s="46"/>
      <c r="Q796" s="47">
        <f t="shared" si="43"/>
        <v>0</v>
      </c>
    </row>
    <row r="797" spans="2:17">
      <c r="B797" s="45" t="s">
        <v>133</v>
      </c>
      <c r="C797" s="37">
        <v>18</v>
      </c>
      <c r="D797" s="37"/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4"/>
      <c r="P797" s="46">
        <v>121.35</v>
      </c>
      <c r="Q797" s="47">
        <f t="shared" si="43"/>
        <v>0</v>
      </c>
    </row>
    <row r="798" spans="2:17">
      <c r="B798" s="44" t="s">
        <v>34</v>
      </c>
      <c r="C798" s="31">
        <v>30</v>
      </c>
      <c r="D798" s="37">
        <v>0.6</v>
      </c>
      <c r="E798" s="37"/>
      <c r="F798" s="37">
        <v>15.5</v>
      </c>
      <c r="G798" s="37"/>
      <c r="H798" s="37">
        <v>0.04</v>
      </c>
      <c r="I798" s="37"/>
      <c r="J798" s="37">
        <v>0.24</v>
      </c>
      <c r="K798" s="37">
        <v>0.8</v>
      </c>
      <c r="L798" s="37">
        <v>24</v>
      </c>
      <c r="M798" s="37"/>
      <c r="N798" s="37">
        <v>22</v>
      </c>
      <c r="O798" s="52"/>
      <c r="P798" s="46"/>
      <c r="Q798" s="47">
        <f t="shared" si="43"/>
        <v>0</v>
      </c>
    </row>
    <row r="799" spans="2:17">
      <c r="B799" s="45" t="s">
        <v>34</v>
      </c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4">
        <v>2</v>
      </c>
      <c r="P799" s="61">
        <v>26</v>
      </c>
      <c r="Q799" s="47">
        <f t="shared" si="43"/>
        <v>52</v>
      </c>
    </row>
    <row r="800" spans="2:17">
      <c r="B800" s="44" t="s">
        <v>605</v>
      </c>
      <c r="C800" s="37">
        <v>200</v>
      </c>
      <c r="D800" s="37">
        <v>0.6</v>
      </c>
      <c r="E800" s="37"/>
      <c r="F800" s="37">
        <v>30.1</v>
      </c>
      <c r="G800" s="37">
        <v>130</v>
      </c>
      <c r="H800" s="37">
        <v>0.04</v>
      </c>
      <c r="I800" s="37"/>
      <c r="J800" s="37">
        <v>0.05</v>
      </c>
      <c r="K800" s="37">
        <v>135</v>
      </c>
      <c r="L800" s="37">
        <v>46</v>
      </c>
      <c r="M800" s="37"/>
      <c r="N800" s="37">
        <v>0.5</v>
      </c>
      <c r="O800" s="40"/>
      <c r="P800" s="40"/>
      <c r="Q800" s="47">
        <f t="shared" si="43"/>
        <v>0</v>
      </c>
    </row>
    <row r="801" spans="2:17">
      <c r="B801" s="45" t="s">
        <v>49</v>
      </c>
      <c r="C801" s="5">
        <v>18</v>
      </c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40">
        <v>242</v>
      </c>
      <c r="Q801" s="47">
        <f t="shared" si="43"/>
        <v>0</v>
      </c>
    </row>
    <row r="802" spans="2:17">
      <c r="B802" s="45" t="s">
        <v>31</v>
      </c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40">
        <v>1</v>
      </c>
      <c r="P802" s="40">
        <v>89</v>
      </c>
      <c r="Q802" s="47">
        <f t="shared" si="43"/>
        <v>89</v>
      </c>
    </row>
    <row r="803" spans="2:17">
      <c r="C803" s="93"/>
      <c r="E803" t="s">
        <v>374</v>
      </c>
      <c r="K803" t="s">
        <v>99</v>
      </c>
      <c r="N803" t="s">
        <v>99</v>
      </c>
      <c r="Q803" s="67">
        <f>SUM(Q793:Q802)</f>
        <v>752.2</v>
      </c>
    </row>
    <row r="804" spans="2:17">
      <c r="C804" s="93"/>
      <c r="E804" s="48" t="s">
        <v>100</v>
      </c>
      <c r="K804" s="48" t="s">
        <v>99</v>
      </c>
      <c r="L804" s="48"/>
      <c r="P804" s="18"/>
      <c r="Q804" s="126"/>
    </row>
    <row r="806" spans="2:17" ht="18.75">
      <c r="D806" s="15"/>
      <c r="G806" s="16" t="s">
        <v>67</v>
      </c>
      <c r="H806" s="16"/>
      <c r="I806" s="17"/>
      <c r="J806" s="17"/>
      <c r="L806" s="17"/>
      <c r="Q806" s="19"/>
    </row>
    <row r="807" spans="2:17" ht="23.25">
      <c r="D807" s="15"/>
      <c r="E807" s="15"/>
      <c r="F807" s="133" t="s">
        <v>376</v>
      </c>
      <c r="G807" s="16"/>
      <c r="H807" s="16"/>
      <c r="I807" s="16" t="s">
        <v>377</v>
      </c>
      <c r="J807" s="16"/>
      <c r="K807" s="17"/>
      <c r="L807" s="21"/>
      <c r="Q807" s="19"/>
    </row>
    <row r="808" spans="2:17" ht="18.75">
      <c r="E808" s="23" t="s">
        <v>70</v>
      </c>
      <c r="F808" s="23"/>
      <c r="G808" s="23"/>
      <c r="Q808" s="19"/>
    </row>
    <row r="809" spans="2:17">
      <c r="B809" s="53" t="s">
        <v>613</v>
      </c>
      <c r="M809" s="21"/>
      <c r="Q809" s="19"/>
    </row>
    <row r="810" spans="2:17">
      <c r="B810" s="24" t="s">
        <v>149</v>
      </c>
      <c r="C810" t="s">
        <v>559</v>
      </c>
      <c r="D810" s="25"/>
      <c r="E810" s="28"/>
      <c r="F810" s="28" t="s">
        <v>5</v>
      </c>
      <c r="G810" s="27"/>
      <c r="H810" s="21"/>
      <c r="I810" s="21"/>
      <c r="J810" s="21"/>
      <c r="K810" s="21"/>
      <c r="L810" s="21"/>
      <c r="M810" s="21"/>
      <c r="N810" s="21"/>
      <c r="O810" s="21"/>
      <c r="P810" s="21"/>
      <c r="Q810" s="19"/>
    </row>
    <row r="811" spans="2:17">
      <c r="B811" s="29" t="s">
        <v>76</v>
      </c>
      <c r="C811" s="20"/>
      <c r="D811" s="20"/>
      <c r="E811" s="27"/>
      <c r="F811" s="27"/>
      <c r="G811" s="27"/>
      <c r="H811" s="21"/>
      <c r="I811" s="21"/>
      <c r="J811" s="21"/>
      <c r="K811" s="21"/>
      <c r="L811" s="21"/>
      <c r="M811" s="21"/>
      <c r="N811" s="21"/>
      <c r="O811" s="21"/>
      <c r="P811" s="21"/>
      <c r="Q811" s="19"/>
    </row>
    <row r="812" spans="2:17">
      <c r="B812" s="30"/>
      <c r="C812" s="29"/>
      <c r="D812" s="29"/>
      <c r="E812" s="21"/>
      <c r="F812" s="27"/>
      <c r="G812" s="27"/>
      <c r="H812" s="21"/>
      <c r="I812" s="21"/>
      <c r="J812" s="21"/>
      <c r="K812" s="21"/>
      <c r="L812" s="21"/>
      <c r="M812" s="145"/>
      <c r="N812" s="21"/>
      <c r="O812" s="21"/>
      <c r="P812">
        <v>217</v>
      </c>
      <c r="Q812" s="19"/>
    </row>
    <row r="813" spans="2:17">
      <c r="B813" s="31" t="s">
        <v>77</v>
      </c>
      <c r="C813" s="33" t="s">
        <v>78</v>
      </c>
      <c r="D813" s="34"/>
      <c r="E813" s="34" t="s">
        <v>79</v>
      </c>
      <c r="F813" s="34"/>
      <c r="G813" s="34" t="s">
        <v>80</v>
      </c>
      <c r="H813" s="34" t="s">
        <v>81</v>
      </c>
      <c r="I813" s="34"/>
      <c r="J813" s="34"/>
      <c r="K813" s="34"/>
      <c r="L813" s="34" t="s">
        <v>82</v>
      </c>
      <c r="N813" s="34"/>
      <c r="O813" s="35" t="s">
        <v>83</v>
      </c>
      <c r="P813" s="36" t="s">
        <v>3</v>
      </c>
      <c r="Q813" s="36" t="s">
        <v>9</v>
      </c>
    </row>
    <row r="814" spans="2:17">
      <c r="B814" s="5"/>
      <c r="C814" s="39" t="s">
        <v>85</v>
      </c>
      <c r="D814" s="37" t="s">
        <v>86</v>
      </c>
      <c r="E814" s="37" t="s">
        <v>87</v>
      </c>
      <c r="F814" s="37" t="s">
        <v>88</v>
      </c>
      <c r="G814" s="37"/>
      <c r="H814" s="37" t="s">
        <v>89</v>
      </c>
      <c r="I814" s="37" t="s">
        <v>90</v>
      </c>
      <c r="J814" s="37" t="s">
        <v>91</v>
      </c>
      <c r="K814" s="37" t="s">
        <v>92</v>
      </c>
      <c r="L814" s="37" t="s">
        <v>93</v>
      </c>
      <c r="M814" s="37" t="s">
        <v>94</v>
      </c>
      <c r="N814" s="37" t="s">
        <v>95</v>
      </c>
      <c r="O814" s="40"/>
      <c r="P814" s="4"/>
      <c r="Q814" s="40"/>
    </row>
    <row r="815" spans="2:17">
      <c r="B815" s="31" t="s">
        <v>302</v>
      </c>
      <c r="C815" s="37">
        <v>200</v>
      </c>
      <c r="D815" s="37">
        <v>1.2</v>
      </c>
      <c r="E815" s="37">
        <v>4</v>
      </c>
      <c r="F815" s="37">
        <v>2.7</v>
      </c>
      <c r="G815" s="37">
        <v>260</v>
      </c>
      <c r="H815" s="37">
        <v>0.26</v>
      </c>
      <c r="I815" s="37">
        <v>40</v>
      </c>
      <c r="J815" s="37">
        <v>122</v>
      </c>
      <c r="K815" s="37">
        <v>128</v>
      </c>
      <c r="L815" s="37">
        <v>146</v>
      </c>
      <c r="M815" s="37">
        <v>56</v>
      </c>
      <c r="N815" s="37">
        <v>2</v>
      </c>
      <c r="O815" s="4"/>
      <c r="P815" s="46"/>
      <c r="Q815" s="47"/>
    </row>
    <row r="816" spans="2:17">
      <c r="B816" s="45" t="s">
        <v>65</v>
      </c>
      <c r="C816" s="37">
        <v>100</v>
      </c>
      <c r="D816" s="37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4">
        <v>21.8</v>
      </c>
      <c r="P816" s="46">
        <v>340</v>
      </c>
      <c r="Q816" s="47">
        <f>P816*O816</f>
        <v>7412</v>
      </c>
    </row>
    <row r="817" spans="2:17">
      <c r="B817" s="45" t="s">
        <v>16</v>
      </c>
      <c r="C817" s="37">
        <v>50</v>
      </c>
      <c r="D817" s="37"/>
      <c r="E817" s="37"/>
      <c r="F817" s="37"/>
      <c r="G817" s="37"/>
      <c r="H817" s="37"/>
      <c r="I817" s="37"/>
      <c r="J817" s="37"/>
      <c r="K817" s="37"/>
      <c r="L817" s="37"/>
      <c r="M817" s="37"/>
      <c r="N817" s="37"/>
      <c r="O817" s="4">
        <v>10.8</v>
      </c>
      <c r="P817" s="46">
        <v>118.61</v>
      </c>
      <c r="Q817" s="47">
        <f t="shared" ref="Q817:Q834" si="44">P817*O817</f>
        <v>1280.9880000000001</v>
      </c>
    </row>
    <row r="818" spans="2:17">
      <c r="B818" s="45" t="s">
        <v>37</v>
      </c>
      <c r="C818" s="37">
        <v>10</v>
      </c>
      <c r="D818" s="37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4">
        <v>2.04</v>
      </c>
      <c r="P818" s="46">
        <v>84</v>
      </c>
      <c r="Q818" s="47">
        <f t="shared" si="44"/>
        <v>171.36</v>
      </c>
    </row>
    <row r="819" spans="2:17">
      <c r="B819" s="45" t="s">
        <v>58</v>
      </c>
      <c r="C819" s="37">
        <v>10</v>
      </c>
      <c r="D819" s="37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4">
        <v>1.9</v>
      </c>
      <c r="P819" s="46">
        <v>32</v>
      </c>
      <c r="Q819" s="47">
        <f t="shared" si="44"/>
        <v>60.8</v>
      </c>
    </row>
    <row r="820" spans="2:17">
      <c r="B820" s="45" t="s">
        <v>14</v>
      </c>
      <c r="C820" s="37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4">
        <v>1</v>
      </c>
      <c r="P820" s="46">
        <v>115</v>
      </c>
      <c r="Q820" s="47">
        <f t="shared" si="44"/>
        <v>115</v>
      </c>
    </row>
    <row r="821" spans="2:17">
      <c r="B821" s="45" t="s">
        <v>10</v>
      </c>
      <c r="C821" s="37"/>
      <c r="D821" s="37"/>
      <c r="E821" s="37"/>
      <c r="F821" s="37"/>
      <c r="G821" s="37"/>
      <c r="H821" s="37"/>
      <c r="I821" s="37"/>
      <c r="J821" s="37"/>
      <c r="K821" s="37"/>
      <c r="L821" s="37"/>
      <c r="M821" s="37"/>
      <c r="N821" s="37"/>
      <c r="O821" s="4">
        <v>1</v>
      </c>
      <c r="P821" s="46">
        <v>65</v>
      </c>
      <c r="Q821" s="47">
        <f t="shared" si="44"/>
        <v>65</v>
      </c>
    </row>
    <row r="822" spans="2:17">
      <c r="B822" s="45" t="s">
        <v>13</v>
      </c>
      <c r="C822" s="37">
        <v>4</v>
      </c>
      <c r="D822" s="37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4">
        <v>0.7</v>
      </c>
      <c r="P822" s="46">
        <v>122.32</v>
      </c>
      <c r="Q822" s="47">
        <f t="shared" si="44"/>
        <v>85.623999999999995</v>
      </c>
    </row>
    <row r="823" spans="2:17">
      <c r="B823" s="45" t="s">
        <v>51</v>
      </c>
      <c r="C823" s="37"/>
      <c r="D823" s="37"/>
      <c r="E823" s="37"/>
      <c r="F823" s="37"/>
      <c r="G823" s="37"/>
      <c r="H823" s="37"/>
      <c r="I823" s="37"/>
      <c r="J823" s="37"/>
      <c r="K823" s="37"/>
      <c r="L823" s="37"/>
      <c r="M823" s="37"/>
      <c r="N823" s="37"/>
      <c r="O823" s="4">
        <v>1</v>
      </c>
      <c r="P823" s="46">
        <v>47</v>
      </c>
      <c r="Q823" s="47">
        <f t="shared" si="44"/>
        <v>47</v>
      </c>
    </row>
    <row r="824" spans="2:17">
      <c r="B824" s="45" t="s">
        <v>12</v>
      </c>
      <c r="C824" s="37"/>
      <c r="D824" s="37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4">
        <v>1.5</v>
      </c>
      <c r="P824" s="46">
        <v>40.51</v>
      </c>
      <c r="Q824" s="47">
        <f t="shared" si="44"/>
        <v>60.765000000000001</v>
      </c>
    </row>
    <row r="825" spans="2:17">
      <c r="B825" s="45" t="s">
        <v>17</v>
      </c>
      <c r="C825" s="37">
        <v>1</v>
      </c>
      <c r="D825" s="37"/>
      <c r="E825" s="37"/>
      <c r="F825" s="37"/>
      <c r="G825" s="37"/>
      <c r="H825" s="37"/>
      <c r="I825" s="37"/>
      <c r="J825" s="37"/>
      <c r="K825" s="37"/>
      <c r="L825" s="37"/>
      <c r="M825" s="37"/>
      <c r="N825" s="37"/>
      <c r="O825" s="4">
        <v>1</v>
      </c>
      <c r="P825" s="46">
        <v>18.41</v>
      </c>
      <c r="Q825" s="47">
        <f t="shared" si="44"/>
        <v>18.41</v>
      </c>
    </row>
    <row r="826" spans="2:17">
      <c r="B826" s="31" t="s">
        <v>111</v>
      </c>
      <c r="C826" s="37">
        <v>70</v>
      </c>
      <c r="D826" s="37">
        <v>4.5999999999999996</v>
      </c>
      <c r="E826" s="37">
        <v>5.2</v>
      </c>
      <c r="F826" s="37">
        <v>7.2</v>
      </c>
      <c r="G826" s="37">
        <v>105</v>
      </c>
      <c r="H826" s="37">
        <v>1.5</v>
      </c>
      <c r="I826" s="37">
        <v>13.5</v>
      </c>
      <c r="J826" s="37">
        <v>51</v>
      </c>
      <c r="K826" s="37">
        <v>98</v>
      </c>
      <c r="L826" s="37">
        <v>52</v>
      </c>
      <c r="M826" s="37">
        <v>51</v>
      </c>
      <c r="N826" s="37">
        <v>2.25</v>
      </c>
      <c r="O826" s="4"/>
      <c r="P826" s="46"/>
      <c r="Q826" s="47">
        <f t="shared" si="44"/>
        <v>0</v>
      </c>
    </row>
    <row r="827" spans="2:17">
      <c r="B827" s="45" t="s">
        <v>59</v>
      </c>
      <c r="C827" s="37">
        <v>18</v>
      </c>
      <c r="D827" s="37"/>
      <c r="E827" s="37"/>
      <c r="F827" s="37"/>
      <c r="G827" s="37"/>
      <c r="H827" s="37"/>
      <c r="I827" s="37"/>
      <c r="J827" s="37"/>
      <c r="K827" s="37"/>
      <c r="L827" s="37"/>
      <c r="M827" s="37"/>
      <c r="N827" s="37"/>
      <c r="O827" s="4">
        <v>10</v>
      </c>
      <c r="P827" s="46">
        <v>308</v>
      </c>
      <c r="Q827" s="47">
        <f t="shared" si="44"/>
        <v>3080</v>
      </c>
    </row>
    <row r="828" spans="2:17">
      <c r="B828" s="45" t="s">
        <v>13</v>
      </c>
      <c r="C828" s="37">
        <v>4</v>
      </c>
      <c r="D828" s="37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4">
        <v>0.3</v>
      </c>
      <c r="P828" s="46">
        <v>122.32</v>
      </c>
      <c r="Q828" s="47">
        <f t="shared" si="44"/>
        <v>36.695999999999998</v>
      </c>
    </row>
    <row r="829" spans="2:17">
      <c r="B829" s="44" t="s">
        <v>34</v>
      </c>
      <c r="C829" s="31">
        <v>30</v>
      </c>
      <c r="D829" s="37">
        <v>0.6</v>
      </c>
      <c r="E829" s="37"/>
      <c r="F829" s="37">
        <v>15.5</v>
      </c>
      <c r="G829" s="37"/>
      <c r="H829" s="37">
        <v>0.04</v>
      </c>
      <c r="I829" s="37"/>
      <c r="J829" s="37">
        <v>0.24</v>
      </c>
      <c r="K829" s="37">
        <v>0.8</v>
      </c>
      <c r="L829" s="37">
        <v>24</v>
      </c>
      <c r="M829" s="37"/>
      <c r="N829" s="37">
        <v>22</v>
      </c>
      <c r="O829" s="52"/>
      <c r="P829" s="46"/>
      <c r="Q829" s="47">
        <f t="shared" si="44"/>
        <v>0</v>
      </c>
    </row>
    <row r="830" spans="2:17">
      <c r="B830" s="45" t="s">
        <v>34</v>
      </c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4">
        <v>15</v>
      </c>
      <c r="P830" s="61">
        <v>26</v>
      </c>
      <c r="Q830" s="47">
        <f t="shared" si="44"/>
        <v>390</v>
      </c>
    </row>
    <row r="831" spans="2:17">
      <c r="B831" s="44" t="s">
        <v>112</v>
      </c>
      <c r="C831" s="37">
        <v>200</v>
      </c>
      <c r="D831" s="37">
        <v>0.6</v>
      </c>
      <c r="E831" s="37"/>
      <c r="F831" s="37">
        <v>30.1</v>
      </c>
      <c r="G831" s="37">
        <v>130</v>
      </c>
      <c r="H831" s="37">
        <v>0.04</v>
      </c>
      <c r="I831" s="37"/>
      <c r="J831" s="37">
        <v>0.05</v>
      </c>
      <c r="K831" s="37">
        <v>135</v>
      </c>
      <c r="L831" s="37">
        <v>46</v>
      </c>
      <c r="M831" s="37"/>
      <c r="N831" s="37">
        <v>0.5</v>
      </c>
      <c r="O831" s="40"/>
      <c r="P831" s="40"/>
      <c r="Q831" s="47">
        <f t="shared" si="44"/>
        <v>0</v>
      </c>
    </row>
    <row r="832" spans="2:17">
      <c r="B832" s="45" t="s">
        <v>113</v>
      </c>
      <c r="C832" s="5">
        <v>18</v>
      </c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>
        <v>4.3</v>
      </c>
      <c r="P832" s="40">
        <v>225.95</v>
      </c>
      <c r="Q832" s="47">
        <f t="shared" si="44"/>
        <v>971.58499999999992</v>
      </c>
    </row>
    <row r="833" spans="2:17">
      <c r="B833" s="45" t="s">
        <v>15</v>
      </c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40">
        <v>4.3</v>
      </c>
      <c r="P833" s="40">
        <v>77.95</v>
      </c>
      <c r="Q833" s="47">
        <f t="shared" si="44"/>
        <v>335.185</v>
      </c>
    </row>
    <row r="834" spans="2:17">
      <c r="B834" s="45" t="s">
        <v>299</v>
      </c>
      <c r="C834" s="5">
        <v>120</v>
      </c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40">
        <v>22.8</v>
      </c>
      <c r="P834" s="40">
        <v>203</v>
      </c>
      <c r="Q834" s="47">
        <f t="shared" si="44"/>
        <v>4628.4000000000005</v>
      </c>
    </row>
    <row r="835" spans="2:17">
      <c r="C835" s="93"/>
      <c r="E835" t="s">
        <v>374</v>
      </c>
      <c r="K835" t="s">
        <v>99</v>
      </c>
      <c r="N835" t="s">
        <v>99</v>
      </c>
      <c r="Q835" s="67">
        <f>SUM(Q816:Q834)</f>
        <v>18758.812999999998</v>
      </c>
    </row>
    <row r="836" spans="2:17">
      <c r="C836" s="93"/>
      <c r="E836" s="48" t="s">
        <v>100</v>
      </c>
      <c r="K836" s="48" t="s">
        <v>99</v>
      </c>
      <c r="L836" s="48"/>
      <c r="P836" s="18"/>
      <c r="Q836" s="126">
        <f>Q835/P812</f>
        <v>86.446142857142846</v>
      </c>
    </row>
    <row r="838" spans="2:17" ht="18.75">
      <c r="D838" s="15"/>
      <c r="G838" s="16" t="s">
        <v>67</v>
      </c>
      <c r="H838" s="16"/>
      <c r="I838" s="17"/>
      <c r="J838" s="17"/>
      <c r="L838" s="17"/>
      <c r="Q838" s="19"/>
    </row>
    <row r="839" spans="2:17" ht="23.25">
      <c r="D839" s="15"/>
      <c r="E839" s="15"/>
      <c r="F839" s="133" t="s">
        <v>376</v>
      </c>
      <c r="G839" s="16"/>
      <c r="H839" s="16"/>
      <c r="I839" s="16" t="s">
        <v>377</v>
      </c>
      <c r="J839" s="16"/>
      <c r="K839" s="17"/>
      <c r="L839" s="21"/>
      <c r="Q839" s="19"/>
    </row>
    <row r="840" spans="2:17" ht="18.75">
      <c r="E840" s="23" t="s">
        <v>70</v>
      </c>
      <c r="F840" s="23"/>
      <c r="G840" s="23"/>
      <c r="Q840" s="19"/>
    </row>
    <row r="841" spans="2:17">
      <c r="B841" s="53" t="s">
        <v>613</v>
      </c>
      <c r="M841" s="21"/>
      <c r="Q841" s="19"/>
    </row>
    <row r="842" spans="2:17">
      <c r="B842" s="24" t="s">
        <v>149</v>
      </c>
      <c r="C842" t="s">
        <v>559</v>
      </c>
      <c r="D842" s="25"/>
      <c r="E842" s="28"/>
      <c r="F842" s="28" t="s">
        <v>6</v>
      </c>
      <c r="G842" s="27"/>
      <c r="H842" s="21"/>
      <c r="I842" s="21"/>
      <c r="J842" s="21"/>
      <c r="K842" s="21"/>
      <c r="L842" s="21"/>
      <c r="M842" s="21"/>
      <c r="N842" s="21"/>
      <c r="O842" s="21"/>
      <c r="P842" s="21"/>
      <c r="Q842" s="19"/>
    </row>
    <row r="843" spans="2:17">
      <c r="B843" s="29" t="s">
        <v>76</v>
      </c>
      <c r="C843" s="20"/>
      <c r="D843" s="20"/>
      <c r="E843" s="27"/>
      <c r="F843" s="27"/>
      <c r="G843" s="27"/>
      <c r="H843" s="21"/>
      <c r="I843" s="21"/>
      <c r="J843" s="21"/>
      <c r="K843" s="21"/>
      <c r="L843" s="21"/>
      <c r="M843" s="21"/>
      <c r="N843" s="21"/>
      <c r="O843" s="21"/>
      <c r="P843" s="21"/>
      <c r="Q843" s="19"/>
    </row>
    <row r="844" spans="2:17">
      <c r="B844" s="30"/>
      <c r="C844" s="29"/>
      <c r="D844" s="29"/>
      <c r="E844" s="21"/>
      <c r="F844" s="27"/>
      <c r="G844" s="27"/>
      <c r="H844" s="21"/>
      <c r="I844" s="21"/>
      <c r="J844" s="21"/>
      <c r="K844" s="21"/>
      <c r="L844" s="21"/>
      <c r="M844" s="145"/>
      <c r="N844" s="21"/>
      <c r="O844" s="21"/>
      <c r="P844">
        <v>155</v>
      </c>
      <c r="Q844" s="19"/>
    </row>
    <row r="845" spans="2:17">
      <c r="B845" s="31" t="s">
        <v>77</v>
      </c>
      <c r="C845" s="33" t="s">
        <v>78</v>
      </c>
      <c r="D845" s="34"/>
      <c r="E845" s="34" t="s">
        <v>79</v>
      </c>
      <c r="F845" s="34"/>
      <c r="G845" s="34" t="s">
        <v>80</v>
      </c>
      <c r="H845" s="34" t="s">
        <v>81</v>
      </c>
      <c r="I845" s="34"/>
      <c r="J845" s="34"/>
      <c r="K845" s="34"/>
      <c r="L845" s="34" t="s">
        <v>82</v>
      </c>
      <c r="N845" s="34"/>
      <c r="O845" s="35" t="s">
        <v>83</v>
      </c>
      <c r="P845" s="36" t="s">
        <v>3</v>
      </c>
      <c r="Q845" s="36" t="s">
        <v>9</v>
      </c>
    </row>
    <row r="846" spans="2:17">
      <c r="B846" s="5"/>
      <c r="C846" s="39" t="s">
        <v>85</v>
      </c>
      <c r="D846" s="37" t="s">
        <v>86</v>
      </c>
      <c r="E846" s="37" t="s">
        <v>87</v>
      </c>
      <c r="F846" s="37" t="s">
        <v>88</v>
      </c>
      <c r="G846" s="37"/>
      <c r="H846" s="37" t="s">
        <v>89</v>
      </c>
      <c r="I846" s="37" t="s">
        <v>90</v>
      </c>
      <c r="J846" s="37" t="s">
        <v>91</v>
      </c>
      <c r="K846" s="37" t="s">
        <v>92</v>
      </c>
      <c r="L846" s="37" t="s">
        <v>93</v>
      </c>
      <c r="M846" s="37" t="s">
        <v>94</v>
      </c>
      <c r="N846" s="37" t="s">
        <v>95</v>
      </c>
      <c r="O846" s="40"/>
      <c r="P846" s="4"/>
      <c r="Q846" s="40"/>
    </row>
    <row r="847" spans="2:17">
      <c r="B847" s="31" t="s">
        <v>302</v>
      </c>
      <c r="C847" s="37">
        <v>200</v>
      </c>
      <c r="D847" s="37">
        <v>1.2</v>
      </c>
      <c r="E847" s="37">
        <v>4</v>
      </c>
      <c r="F847" s="37">
        <v>2.7</v>
      </c>
      <c r="G847" s="37">
        <v>260</v>
      </c>
      <c r="H847" s="37">
        <v>0.26</v>
      </c>
      <c r="I847" s="37">
        <v>40</v>
      </c>
      <c r="J847" s="37">
        <v>122</v>
      </c>
      <c r="K847" s="37">
        <v>128</v>
      </c>
      <c r="L847" s="37">
        <v>146</v>
      </c>
      <c r="M847" s="37">
        <v>56</v>
      </c>
      <c r="N847" s="37">
        <v>2</v>
      </c>
      <c r="O847" s="4"/>
      <c r="P847" s="46"/>
      <c r="Q847" s="47"/>
    </row>
    <row r="848" spans="2:17">
      <c r="B848" s="45" t="s">
        <v>65</v>
      </c>
      <c r="C848" s="37">
        <v>100</v>
      </c>
      <c r="D848" s="37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4">
        <v>15.5</v>
      </c>
      <c r="P848" s="46">
        <v>340</v>
      </c>
      <c r="Q848" s="47">
        <f>P848*O848</f>
        <v>5270</v>
      </c>
    </row>
    <row r="849" spans="2:20">
      <c r="B849" s="45" t="s">
        <v>16</v>
      </c>
      <c r="C849" s="37">
        <v>50</v>
      </c>
      <c r="D849" s="37"/>
      <c r="E849" s="37"/>
      <c r="F849" s="37"/>
      <c r="G849" s="37"/>
      <c r="H849" s="37"/>
      <c r="I849" s="37"/>
      <c r="J849" s="37"/>
      <c r="K849" s="37"/>
      <c r="L849" s="37"/>
      <c r="M849" s="37"/>
      <c r="N849" s="37"/>
      <c r="O849" s="4">
        <v>7.7</v>
      </c>
      <c r="P849" s="46">
        <v>118.61</v>
      </c>
      <c r="Q849" s="47">
        <f t="shared" ref="Q849:Q855" si="45">P849*O849</f>
        <v>913.29700000000003</v>
      </c>
    </row>
    <row r="850" spans="2:20">
      <c r="B850" s="45" t="s">
        <v>58</v>
      </c>
      <c r="C850" s="37">
        <v>10</v>
      </c>
      <c r="D850" s="37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4">
        <v>1.5</v>
      </c>
      <c r="P850" s="46">
        <v>32</v>
      </c>
      <c r="Q850" s="47">
        <f t="shared" si="45"/>
        <v>48</v>
      </c>
    </row>
    <row r="851" spans="2:20">
      <c r="B851" s="44" t="s">
        <v>34</v>
      </c>
      <c r="C851" s="31">
        <v>30</v>
      </c>
      <c r="D851" s="37">
        <v>0.6</v>
      </c>
      <c r="E851" s="37"/>
      <c r="F851" s="37">
        <v>15.5</v>
      </c>
      <c r="G851" s="37"/>
      <c r="H851" s="37">
        <v>0.04</v>
      </c>
      <c r="I851" s="37"/>
      <c r="J851" s="37">
        <v>0.24</v>
      </c>
      <c r="K851" s="37">
        <v>0.8</v>
      </c>
      <c r="L851" s="37">
        <v>24</v>
      </c>
      <c r="M851" s="37"/>
      <c r="N851" s="37">
        <v>22</v>
      </c>
      <c r="O851" s="52"/>
      <c r="P851" s="46"/>
      <c r="Q851" s="47">
        <f t="shared" si="45"/>
        <v>0</v>
      </c>
    </row>
    <row r="852" spans="2:20">
      <c r="B852" s="45" t="s">
        <v>34</v>
      </c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4">
        <v>13</v>
      </c>
      <c r="P852" s="61">
        <v>26</v>
      </c>
      <c r="Q852" s="47">
        <f t="shared" si="45"/>
        <v>338</v>
      </c>
    </row>
    <row r="853" spans="2:20">
      <c r="B853" s="44" t="s">
        <v>112</v>
      </c>
      <c r="C853" s="37">
        <v>200</v>
      </c>
      <c r="D853" s="37">
        <v>0.6</v>
      </c>
      <c r="E853" s="37"/>
      <c r="F853" s="37">
        <v>30.1</v>
      </c>
      <c r="G853" s="37">
        <v>130</v>
      </c>
      <c r="H853" s="37">
        <v>0.04</v>
      </c>
      <c r="I853" s="37"/>
      <c r="J853" s="37">
        <v>0.05</v>
      </c>
      <c r="K853" s="37">
        <v>135</v>
      </c>
      <c r="L853" s="37">
        <v>46</v>
      </c>
      <c r="M853" s="37"/>
      <c r="N853" s="37">
        <v>0.5</v>
      </c>
      <c r="O853" s="40"/>
      <c r="P853" s="40"/>
      <c r="Q853" s="47">
        <f t="shared" si="45"/>
        <v>0</v>
      </c>
    </row>
    <row r="854" spans="2:20">
      <c r="B854" s="45" t="s">
        <v>113</v>
      </c>
      <c r="C854" s="5">
        <v>18</v>
      </c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>
        <v>3.1</v>
      </c>
      <c r="P854" s="40">
        <v>225.95</v>
      </c>
      <c r="Q854" s="47">
        <f t="shared" si="45"/>
        <v>700.44499999999994</v>
      </c>
    </row>
    <row r="855" spans="2:20">
      <c r="B855" s="45" t="s">
        <v>15</v>
      </c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40">
        <v>3.1</v>
      </c>
      <c r="P855" s="40">
        <v>77.95</v>
      </c>
      <c r="Q855" s="47">
        <f t="shared" si="45"/>
        <v>241.64500000000001</v>
      </c>
    </row>
    <row r="856" spans="2:20">
      <c r="C856" s="93"/>
      <c r="E856" t="s">
        <v>374</v>
      </c>
      <c r="K856" t="s">
        <v>99</v>
      </c>
      <c r="N856" t="s">
        <v>99</v>
      </c>
      <c r="Q856" s="67">
        <f>SUM(Q848:Q855)</f>
        <v>7511.3870000000006</v>
      </c>
    </row>
    <row r="857" spans="2:20">
      <c r="C857" s="93"/>
      <c r="E857" s="48" t="s">
        <v>100</v>
      </c>
      <c r="K857" s="48" t="s">
        <v>99</v>
      </c>
      <c r="L857" s="48"/>
      <c r="P857" s="18"/>
      <c r="Q857" s="126">
        <f>Q856/P844</f>
        <v>48.460561290322588</v>
      </c>
    </row>
    <row r="858" spans="2:20" ht="18.75">
      <c r="D858" s="15"/>
      <c r="G858" s="16" t="s">
        <v>67</v>
      </c>
      <c r="H858" s="16"/>
      <c r="I858" s="17"/>
      <c r="J858" s="17"/>
      <c r="L858" s="17"/>
      <c r="Q858" s="19"/>
      <c r="S858" s="68"/>
      <c r="T858" s="68"/>
    </row>
    <row r="859" spans="2:20" ht="23.25">
      <c r="D859" s="15"/>
      <c r="E859" s="15"/>
      <c r="F859" s="133" t="s">
        <v>376</v>
      </c>
      <c r="G859" s="16"/>
      <c r="H859" s="16"/>
      <c r="I859" s="16" t="s">
        <v>377</v>
      </c>
      <c r="J859" s="16"/>
      <c r="K859" s="17"/>
      <c r="L859" s="21"/>
      <c r="Q859" s="19"/>
    </row>
    <row r="860" spans="2:20" ht="18.75">
      <c r="E860" s="23" t="s">
        <v>70</v>
      </c>
      <c r="F860" s="23"/>
      <c r="G860" s="23"/>
      <c r="Q860" s="19"/>
    </row>
    <row r="861" spans="2:20">
      <c r="B861" s="53" t="s">
        <v>613</v>
      </c>
      <c r="M861" s="21"/>
      <c r="Q861" s="19"/>
    </row>
    <row r="862" spans="2:20">
      <c r="B862" s="24" t="s">
        <v>149</v>
      </c>
      <c r="C862" t="s">
        <v>559</v>
      </c>
      <c r="D862" s="25"/>
      <c r="E862" s="28"/>
      <c r="F862" s="28" t="s">
        <v>7</v>
      </c>
      <c r="G862" s="27"/>
      <c r="H862" s="21"/>
      <c r="I862" s="21"/>
      <c r="J862" s="21"/>
      <c r="K862" s="21"/>
      <c r="L862" s="21"/>
      <c r="M862" s="21"/>
      <c r="N862" s="21"/>
      <c r="O862" s="21"/>
      <c r="P862" s="21"/>
      <c r="Q862" s="19"/>
    </row>
    <row r="863" spans="2:20">
      <c r="B863" s="29" t="s">
        <v>76</v>
      </c>
      <c r="C863" s="20"/>
      <c r="D863" s="20"/>
      <c r="E863" s="27"/>
      <c r="F863" s="27"/>
      <c r="G863" s="27"/>
      <c r="H863" s="21"/>
      <c r="I863" s="21"/>
      <c r="J863" s="21"/>
      <c r="K863" s="21"/>
      <c r="L863" s="21"/>
      <c r="M863" s="21"/>
      <c r="N863" s="21"/>
      <c r="O863" s="21"/>
      <c r="P863" s="21"/>
      <c r="Q863" s="19"/>
    </row>
    <row r="864" spans="2:20">
      <c r="B864" s="30"/>
      <c r="C864" s="29"/>
      <c r="D864" s="29"/>
      <c r="E864" s="21"/>
      <c r="F864" s="27"/>
      <c r="G864" s="27"/>
      <c r="H864" s="21"/>
      <c r="I864" s="21"/>
      <c r="J864" s="21"/>
      <c r="K864" s="21"/>
      <c r="L864" s="21"/>
      <c r="M864" s="145"/>
      <c r="N864" s="21"/>
      <c r="O864" s="21"/>
      <c r="Q864" s="19"/>
    </row>
    <row r="865" spans="2:17">
      <c r="B865" s="31" t="s">
        <v>77</v>
      </c>
      <c r="C865" s="33" t="s">
        <v>78</v>
      </c>
      <c r="D865" s="34"/>
      <c r="E865" s="34" t="s">
        <v>79</v>
      </c>
      <c r="F865" s="34"/>
      <c r="G865" s="34" t="s">
        <v>80</v>
      </c>
      <c r="H865" s="34" t="s">
        <v>81</v>
      </c>
      <c r="I865" s="34"/>
      <c r="J865" s="34"/>
      <c r="K865" s="34"/>
      <c r="L865" s="34" t="s">
        <v>82</v>
      </c>
      <c r="N865" s="34"/>
      <c r="O865" s="35" t="s">
        <v>83</v>
      </c>
      <c r="P865" s="36" t="s">
        <v>3</v>
      </c>
      <c r="Q865" s="36" t="s">
        <v>9</v>
      </c>
    </row>
    <row r="866" spans="2:17">
      <c r="B866" s="5"/>
      <c r="C866" s="39" t="s">
        <v>85</v>
      </c>
      <c r="D866" s="37" t="s">
        <v>86</v>
      </c>
      <c r="E866" s="37" t="s">
        <v>87</v>
      </c>
      <c r="F866" s="37" t="s">
        <v>88</v>
      </c>
      <c r="G866" s="37"/>
      <c r="H866" s="37" t="s">
        <v>89</v>
      </c>
      <c r="I866" s="37" t="s">
        <v>90</v>
      </c>
      <c r="J866" s="37" t="s">
        <v>91</v>
      </c>
      <c r="K866" s="37" t="s">
        <v>92</v>
      </c>
      <c r="L866" s="37" t="s">
        <v>93</v>
      </c>
      <c r="M866" s="37" t="s">
        <v>94</v>
      </c>
      <c r="N866" s="37" t="s">
        <v>95</v>
      </c>
      <c r="O866" s="40"/>
      <c r="P866" s="4"/>
      <c r="Q866" s="40"/>
    </row>
    <row r="867" spans="2:17">
      <c r="B867" s="31" t="s">
        <v>302</v>
      </c>
      <c r="C867" s="37">
        <v>200</v>
      </c>
      <c r="D867" s="37">
        <v>1.2</v>
      </c>
      <c r="E867" s="37">
        <v>4</v>
      </c>
      <c r="F867" s="37">
        <v>2.7</v>
      </c>
      <c r="G867" s="37">
        <v>260</v>
      </c>
      <c r="H867" s="37">
        <v>0.26</v>
      </c>
      <c r="I867" s="37">
        <v>40</v>
      </c>
      <c r="J867" s="37">
        <v>122</v>
      </c>
      <c r="K867" s="37">
        <v>128</v>
      </c>
      <c r="L867" s="37">
        <v>146</v>
      </c>
      <c r="M867" s="37">
        <v>56</v>
      </c>
      <c r="N867" s="37">
        <v>2</v>
      </c>
      <c r="O867" s="4"/>
      <c r="P867" s="46"/>
      <c r="Q867" s="47"/>
    </row>
    <row r="868" spans="2:17">
      <c r="B868" s="45" t="s">
        <v>65</v>
      </c>
      <c r="C868" s="37">
        <v>100</v>
      </c>
      <c r="D868" s="37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4">
        <v>7.7</v>
      </c>
      <c r="P868" s="46">
        <v>340</v>
      </c>
      <c r="Q868" s="47">
        <f>P868*O868</f>
        <v>2618</v>
      </c>
    </row>
    <row r="869" spans="2:17">
      <c r="B869" s="45" t="s">
        <v>16</v>
      </c>
      <c r="C869" s="37">
        <v>50</v>
      </c>
      <c r="D869" s="37"/>
      <c r="E869" s="37"/>
      <c r="F869" s="37"/>
      <c r="G869" s="37"/>
      <c r="H869" s="37"/>
      <c r="I869" s="37"/>
      <c r="J869" s="37"/>
      <c r="K869" s="37"/>
      <c r="L869" s="37"/>
      <c r="M869" s="37"/>
      <c r="N869" s="37"/>
      <c r="O869" s="4">
        <v>1.5</v>
      </c>
      <c r="P869" s="46"/>
      <c r="Q869" s="47">
        <f t="shared" ref="Q869:Q875" si="46">P869*O869</f>
        <v>0</v>
      </c>
    </row>
    <row r="870" spans="2:17">
      <c r="B870" s="45" t="s">
        <v>58</v>
      </c>
      <c r="C870" s="37">
        <v>10</v>
      </c>
      <c r="D870" s="37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4">
        <v>1.5</v>
      </c>
      <c r="P870" s="46">
        <v>118.61</v>
      </c>
      <c r="Q870" s="47">
        <f t="shared" si="46"/>
        <v>177.91499999999999</v>
      </c>
    </row>
    <row r="871" spans="2:17">
      <c r="B871" s="44" t="s">
        <v>34</v>
      </c>
      <c r="C871" s="31">
        <v>30</v>
      </c>
      <c r="D871" s="37">
        <v>0.6</v>
      </c>
      <c r="E871" s="37"/>
      <c r="F871" s="37">
        <v>15.5</v>
      </c>
      <c r="G871" s="37"/>
      <c r="H871" s="37">
        <v>0.04</v>
      </c>
      <c r="I871" s="37"/>
      <c r="J871" s="37">
        <v>0.24</v>
      </c>
      <c r="K871" s="37">
        <v>0.8</v>
      </c>
      <c r="L871" s="37">
        <v>24</v>
      </c>
      <c r="M871" s="37"/>
      <c r="N871" s="37">
        <v>22</v>
      </c>
      <c r="O871" s="52"/>
      <c r="P871" s="46"/>
      <c r="Q871" s="47">
        <f t="shared" si="46"/>
        <v>0</v>
      </c>
    </row>
    <row r="872" spans="2:17">
      <c r="B872" s="45" t="s">
        <v>34</v>
      </c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4">
        <v>2</v>
      </c>
      <c r="P872" s="61">
        <v>26</v>
      </c>
      <c r="Q872" s="47">
        <f t="shared" si="46"/>
        <v>52</v>
      </c>
    </row>
    <row r="873" spans="2:17">
      <c r="B873" s="44" t="s">
        <v>108</v>
      </c>
      <c r="C873" s="37">
        <v>200</v>
      </c>
      <c r="D873" s="37">
        <v>0.6</v>
      </c>
      <c r="E873" s="37"/>
      <c r="F873" s="37">
        <v>30.1</v>
      </c>
      <c r="G873" s="37">
        <v>130</v>
      </c>
      <c r="H873" s="37">
        <v>0.04</v>
      </c>
      <c r="I873" s="37"/>
      <c r="J873" s="37">
        <v>0.05</v>
      </c>
      <c r="K873" s="37">
        <v>135</v>
      </c>
      <c r="L873" s="37">
        <v>46</v>
      </c>
      <c r="M873" s="37"/>
      <c r="N873" s="37">
        <v>0.5</v>
      </c>
      <c r="O873" s="40"/>
      <c r="P873" s="40"/>
      <c r="Q873" s="47">
        <f t="shared" si="46"/>
        <v>0</v>
      </c>
    </row>
    <row r="874" spans="2:17">
      <c r="B874" s="45" t="s">
        <v>49</v>
      </c>
      <c r="C874" s="5">
        <v>18</v>
      </c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40">
        <v>242</v>
      </c>
      <c r="Q874" s="47">
        <f t="shared" si="46"/>
        <v>0</v>
      </c>
    </row>
    <row r="875" spans="2:17">
      <c r="B875" s="45" t="s">
        <v>31</v>
      </c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40">
        <v>1</v>
      </c>
      <c r="P875" s="40">
        <v>89</v>
      </c>
      <c r="Q875" s="47">
        <f t="shared" si="46"/>
        <v>89</v>
      </c>
    </row>
    <row r="876" spans="2:17">
      <c r="C876" s="93"/>
      <c r="E876" t="s">
        <v>374</v>
      </c>
      <c r="K876" t="s">
        <v>99</v>
      </c>
      <c r="N876" t="s">
        <v>99</v>
      </c>
      <c r="Q876" s="67">
        <f>SUM(Q868:Q875)</f>
        <v>2936.915</v>
      </c>
    </row>
    <row r="877" spans="2:17">
      <c r="C877" s="93"/>
      <c r="E877" s="48" t="s">
        <v>100</v>
      </c>
      <c r="K877" s="48" t="s">
        <v>99</v>
      </c>
      <c r="L877" s="48"/>
      <c r="P877" s="18"/>
      <c r="Q877" s="126"/>
    </row>
    <row r="878" spans="2:17" ht="18.75">
      <c r="D878" s="15"/>
      <c r="G878" s="16" t="s">
        <v>67</v>
      </c>
      <c r="H878" s="16"/>
      <c r="I878" s="17"/>
      <c r="J878" s="17"/>
      <c r="L878" s="17"/>
      <c r="Q878" s="19"/>
    </row>
    <row r="879" spans="2:17" ht="23.25">
      <c r="D879" s="15"/>
      <c r="E879" s="15"/>
      <c r="F879" s="133" t="s">
        <v>376</v>
      </c>
      <c r="G879" s="16"/>
      <c r="H879" s="16"/>
      <c r="I879" s="16" t="s">
        <v>377</v>
      </c>
      <c r="J879" s="16"/>
      <c r="K879" s="17"/>
      <c r="L879" s="21"/>
      <c r="Q879" s="19"/>
    </row>
    <row r="880" spans="2:17" ht="18.75">
      <c r="E880" s="23" t="s">
        <v>70</v>
      </c>
      <c r="F880" s="23"/>
      <c r="G880" s="23"/>
      <c r="Q880" s="19"/>
    </row>
    <row r="881" spans="2:17">
      <c r="B881" s="53" t="s">
        <v>616</v>
      </c>
      <c r="M881" s="21"/>
      <c r="Q881" s="19"/>
    </row>
    <row r="882" spans="2:17">
      <c r="B882" s="24" t="s">
        <v>149</v>
      </c>
      <c r="C882" t="s">
        <v>559</v>
      </c>
      <c r="D882" s="25"/>
      <c r="E882" s="28"/>
      <c r="F882" s="28" t="s">
        <v>5</v>
      </c>
      <c r="G882" s="27"/>
      <c r="H882" s="21"/>
      <c r="I882" s="21"/>
      <c r="J882" s="21"/>
      <c r="K882" s="21"/>
      <c r="L882" s="21"/>
      <c r="M882" s="21"/>
      <c r="N882" s="21"/>
      <c r="O882" s="21"/>
      <c r="P882" s="21"/>
      <c r="Q882" s="19"/>
    </row>
    <row r="883" spans="2:17">
      <c r="B883" s="29" t="s">
        <v>76</v>
      </c>
      <c r="C883" s="20"/>
      <c r="D883" s="20"/>
      <c r="E883" s="27"/>
      <c r="F883" s="27"/>
      <c r="G883" s="27"/>
      <c r="H883" s="21"/>
      <c r="I883" s="21"/>
      <c r="J883" s="21"/>
      <c r="K883" s="21"/>
      <c r="L883" s="21"/>
      <c r="M883" s="21"/>
      <c r="N883" s="21"/>
      <c r="O883" s="21"/>
      <c r="P883" s="21"/>
      <c r="Q883" s="19"/>
    </row>
    <row r="884" spans="2:17">
      <c r="B884" s="30"/>
      <c r="C884" s="29"/>
      <c r="D884" s="29"/>
      <c r="E884" s="21"/>
      <c r="F884" s="27"/>
      <c r="G884" s="27"/>
      <c r="H884" s="21"/>
      <c r="I884" s="21"/>
      <c r="J884" s="21"/>
      <c r="K884" s="21"/>
      <c r="L884" s="21"/>
      <c r="M884" s="145"/>
      <c r="N884" s="21"/>
      <c r="O884" s="21"/>
      <c r="P884">
        <v>217</v>
      </c>
      <c r="Q884" s="19"/>
    </row>
    <row r="885" spans="2:17">
      <c r="B885" s="31" t="s">
        <v>77</v>
      </c>
      <c r="C885" s="33" t="s">
        <v>78</v>
      </c>
      <c r="D885" s="34"/>
      <c r="E885" s="34" t="s">
        <v>79</v>
      </c>
      <c r="F885" s="34"/>
      <c r="G885" s="34" t="s">
        <v>80</v>
      </c>
      <c r="H885" s="34" t="s">
        <v>81</v>
      </c>
      <c r="I885" s="34"/>
      <c r="J885" s="34"/>
      <c r="K885" s="34"/>
      <c r="L885" s="34" t="s">
        <v>82</v>
      </c>
      <c r="N885" s="34"/>
      <c r="O885" s="35" t="s">
        <v>83</v>
      </c>
      <c r="P885" s="36" t="s">
        <v>3</v>
      </c>
      <c r="Q885" s="36" t="s">
        <v>9</v>
      </c>
    </row>
    <row r="886" spans="2:17">
      <c r="B886" s="5"/>
      <c r="C886" s="39" t="s">
        <v>85</v>
      </c>
      <c r="D886" s="37" t="s">
        <v>86</v>
      </c>
      <c r="E886" s="37" t="s">
        <v>87</v>
      </c>
      <c r="F886" s="37" t="s">
        <v>88</v>
      </c>
      <c r="G886" s="37"/>
      <c r="H886" s="37" t="s">
        <v>89</v>
      </c>
      <c r="I886" s="37" t="s">
        <v>90</v>
      </c>
      <c r="J886" s="37" t="s">
        <v>91</v>
      </c>
      <c r="K886" s="37" t="s">
        <v>92</v>
      </c>
      <c r="L886" s="37" t="s">
        <v>93</v>
      </c>
      <c r="M886" s="37" t="s">
        <v>94</v>
      </c>
      <c r="N886" s="37" t="s">
        <v>95</v>
      </c>
      <c r="O886" s="40"/>
      <c r="P886" s="4"/>
      <c r="Q886" s="40"/>
    </row>
    <row r="887" spans="2:17">
      <c r="B887" s="31" t="s">
        <v>617</v>
      </c>
      <c r="C887" s="37">
        <v>200</v>
      </c>
      <c r="D887" s="37">
        <v>1.2</v>
      </c>
      <c r="E887" s="37">
        <v>4</v>
      </c>
      <c r="F887" s="37">
        <v>2.7</v>
      </c>
      <c r="G887" s="37">
        <v>260</v>
      </c>
      <c r="H887" s="37">
        <v>0.26</v>
      </c>
      <c r="I887" s="37">
        <v>40</v>
      </c>
      <c r="J887" s="37">
        <v>122</v>
      </c>
      <c r="K887" s="37">
        <v>128</v>
      </c>
      <c r="L887" s="37">
        <v>146</v>
      </c>
      <c r="M887" s="37">
        <v>56</v>
      </c>
      <c r="N887" s="37">
        <v>2</v>
      </c>
      <c r="O887" s="4"/>
      <c r="P887" s="46"/>
      <c r="Q887" s="47"/>
    </row>
    <row r="888" spans="2:17">
      <c r="B888" s="45" t="s">
        <v>27</v>
      </c>
      <c r="C888" s="37">
        <v>100</v>
      </c>
      <c r="D888" s="37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4">
        <v>21.8</v>
      </c>
      <c r="P888" s="46">
        <v>222.04</v>
      </c>
      <c r="Q888" s="192">
        <f>P888*O888</f>
        <v>4840.4719999999998</v>
      </c>
    </row>
    <row r="889" spans="2:17">
      <c r="B889" s="45" t="s">
        <v>175</v>
      </c>
      <c r="C889" s="37">
        <v>50</v>
      </c>
      <c r="D889" s="37"/>
      <c r="E889" s="37"/>
      <c r="F889" s="37"/>
      <c r="G889" s="37"/>
      <c r="H889" s="37"/>
      <c r="I889" s="37"/>
      <c r="J889" s="37"/>
      <c r="K889" s="37"/>
      <c r="L889" s="37"/>
      <c r="M889" s="37"/>
      <c r="N889" s="37"/>
      <c r="O889" s="11">
        <v>10.8</v>
      </c>
      <c r="P889" s="46">
        <v>51</v>
      </c>
      <c r="Q889" s="47">
        <f t="shared" ref="Q889:Q903" si="47">P889*O889</f>
        <v>550.80000000000007</v>
      </c>
    </row>
    <row r="890" spans="2:17">
      <c r="B890" s="45" t="s">
        <v>37</v>
      </c>
      <c r="C890" s="37">
        <v>10</v>
      </c>
      <c r="D890" s="37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4">
        <v>2.1</v>
      </c>
      <c r="P890" s="46">
        <v>98</v>
      </c>
      <c r="Q890" s="192">
        <f t="shared" si="47"/>
        <v>205.8</v>
      </c>
    </row>
    <row r="891" spans="2:17">
      <c r="B891" s="45" t="s">
        <v>58</v>
      </c>
      <c r="C891" s="37">
        <v>10</v>
      </c>
      <c r="D891" s="37"/>
      <c r="E891" s="37"/>
      <c r="F891" s="37"/>
      <c r="G891" s="37"/>
      <c r="H891" s="37"/>
      <c r="I891" s="37"/>
      <c r="J891" s="37"/>
      <c r="K891" s="37"/>
      <c r="L891" s="37"/>
      <c r="M891" s="37"/>
      <c r="N891" s="37"/>
      <c r="O891" s="11">
        <v>2.1</v>
      </c>
      <c r="P891" s="46">
        <v>32</v>
      </c>
      <c r="Q891" s="47">
        <f t="shared" si="47"/>
        <v>67.2</v>
      </c>
    </row>
    <row r="892" spans="2:17">
      <c r="B892" s="45" t="s">
        <v>14</v>
      </c>
      <c r="C892" s="37"/>
      <c r="D892" s="37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4">
        <v>1</v>
      </c>
      <c r="P892" s="46">
        <v>115</v>
      </c>
      <c r="Q892" s="192">
        <f t="shared" si="47"/>
        <v>115</v>
      </c>
    </row>
    <row r="893" spans="2:17">
      <c r="B893" s="45" t="s">
        <v>10</v>
      </c>
      <c r="C893" s="37"/>
      <c r="D893" s="37"/>
      <c r="E893" s="37"/>
      <c r="F893" s="37"/>
      <c r="G893" s="37"/>
      <c r="H893" s="37"/>
      <c r="I893" s="37"/>
      <c r="J893" s="37"/>
      <c r="K893" s="37"/>
      <c r="L893" s="37"/>
      <c r="M893" s="37"/>
      <c r="N893" s="37"/>
      <c r="O893" s="4">
        <v>1</v>
      </c>
      <c r="P893" s="46">
        <v>65</v>
      </c>
      <c r="Q893" s="192">
        <f t="shared" si="47"/>
        <v>65</v>
      </c>
    </row>
    <row r="894" spans="2:17">
      <c r="B894" s="45" t="s">
        <v>13</v>
      </c>
      <c r="C894" s="37">
        <v>4</v>
      </c>
      <c r="D894" s="37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4">
        <v>1</v>
      </c>
      <c r="P894" s="46">
        <v>122.32</v>
      </c>
      <c r="Q894" s="192">
        <f t="shared" si="47"/>
        <v>122.32</v>
      </c>
    </row>
    <row r="895" spans="2:17">
      <c r="B895" s="45" t="s">
        <v>51</v>
      </c>
      <c r="C895" s="37"/>
      <c r="D895" s="37"/>
      <c r="E895" s="37"/>
      <c r="F895" s="37"/>
      <c r="G895" s="37"/>
      <c r="H895" s="37"/>
      <c r="I895" s="37"/>
      <c r="J895" s="37"/>
      <c r="K895" s="37"/>
      <c r="L895" s="37"/>
      <c r="M895" s="37"/>
      <c r="N895" s="37"/>
      <c r="O895" s="4">
        <v>1</v>
      </c>
      <c r="P895" s="46">
        <v>47</v>
      </c>
      <c r="Q895" s="192">
        <f t="shared" si="47"/>
        <v>47</v>
      </c>
    </row>
    <row r="896" spans="2:17">
      <c r="B896" s="44" t="s">
        <v>34</v>
      </c>
      <c r="C896" s="31">
        <v>30</v>
      </c>
      <c r="D896" s="37">
        <v>0.6</v>
      </c>
      <c r="E896" s="37"/>
      <c r="F896" s="37">
        <v>15.5</v>
      </c>
      <c r="G896" s="37"/>
      <c r="H896" s="37">
        <v>0.04</v>
      </c>
      <c r="I896" s="37"/>
      <c r="J896" s="37">
        <v>0.24</v>
      </c>
      <c r="K896" s="37">
        <v>0.8</v>
      </c>
      <c r="L896" s="37">
        <v>24</v>
      </c>
      <c r="M896" s="37"/>
      <c r="N896" s="37">
        <v>22</v>
      </c>
      <c r="O896" s="52"/>
      <c r="P896" s="46"/>
      <c r="Q896" s="47">
        <f t="shared" si="47"/>
        <v>0</v>
      </c>
    </row>
    <row r="897" spans="2:17">
      <c r="B897" s="45" t="s">
        <v>34</v>
      </c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4">
        <v>15</v>
      </c>
      <c r="P897" s="61">
        <v>26</v>
      </c>
      <c r="Q897" s="192">
        <f t="shared" si="47"/>
        <v>390</v>
      </c>
    </row>
    <row r="898" spans="2:17">
      <c r="B898" s="45" t="s">
        <v>121</v>
      </c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4">
        <v>1.8</v>
      </c>
      <c r="P898" s="61">
        <v>719</v>
      </c>
      <c r="Q898" s="192">
        <f t="shared" si="47"/>
        <v>1294.2</v>
      </c>
    </row>
    <row r="899" spans="2:17">
      <c r="B899" s="44" t="s">
        <v>117</v>
      </c>
      <c r="C899" s="37">
        <v>200</v>
      </c>
      <c r="D899" s="37">
        <v>0.6</v>
      </c>
      <c r="E899" s="37"/>
      <c r="F899" s="37">
        <v>30.1</v>
      </c>
      <c r="G899" s="37">
        <v>130</v>
      </c>
      <c r="H899" s="37">
        <v>0.04</v>
      </c>
      <c r="I899" s="37"/>
      <c r="J899" s="37">
        <v>0.05</v>
      </c>
      <c r="K899" s="37">
        <v>135</v>
      </c>
      <c r="L899" s="37">
        <v>46</v>
      </c>
      <c r="M899" s="37"/>
      <c r="N899" s="37">
        <v>0.5</v>
      </c>
      <c r="O899" s="40"/>
      <c r="P899" s="40"/>
      <c r="Q899" s="47">
        <f t="shared" si="47"/>
        <v>0</v>
      </c>
    </row>
    <row r="900" spans="2:17">
      <c r="B900" s="45" t="s">
        <v>49</v>
      </c>
      <c r="C900" s="5">
        <v>18</v>
      </c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>
        <v>1</v>
      </c>
      <c r="P900" s="40">
        <v>242</v>
      </c>
      <c r="Q900" s="192">
        <f t="shared" si="47"/>
        <v>242</v>
      </c>
    </row>
    <row r="901" spans="2:17">
      <c r="B901" s="45" t="s">
        <v>15</v>
      </c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40">
        <v>3.2</v>
      </c>
      <c r="P901" s="40">
        <v>77.95</v>
      </c>
      <c r="Q901" s="192">
        <f t="shared" si="47"/>
        <v>249.44000000000003</v>
      </c>
    </row>
    <row r="902" spans="2:17">
      <c r="B902" s="45" t="s">
        <v>106</v>
      </c>
      <c r="C902" s="5">
        <v>120</v>
      </c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40">
        <v>45.7</v>
      </c>
      <c r="P902" s="40">
        <v>150</v>
      </c>
      <c r="Q902" s="192">
        <f t="shared" si="47"/>
        <v>6855</v>
      </c>
    </row>
    <row r="903" spans="2:17">
      <c r="B903" s="45" t="s">
        <v>361</v>
      </c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40">
        <v>217</v>
      </c>
      <c r="P903" s="40">
        <v>18</v>
      </c>
      <c r="Q903" s="192">
        <f t="shared" si="47"/>
        <v>3906</v>
      </c>
    </row>
    <row r="904" spans="2:17">
      <c r="C904" s="93"/>
      <c r="E904" t="s">
        <v>374</v>
      </c>
      <c r="K904" t="s">
        <v>99</v>
      </c>
      <c r="N904" t="s">
        <v>99</v>
      </c>
      <c r="Q904" s="67">
        <f>SUM(Q888:Q903)</f>
        <v>18950.232</v>
      </c>
    </row>
    <row r="905" spans="2:17">
      <c r="C905" s="93"/>
      <c r="E905" s="48" t="s">
        <v>100</v>
      </c>
      <c r="K905" s="48" t="s">
        <v>99</v>
      </c>
      <c r="L905" s="48"/>
      <c r="P905" s="18"/>
      <c r="Q905" s="126">
        <f>Q904/P884</f>
        <v>87.328258064516135</v>
      </c>
    </row>
    <row r="907" spans="2:17" ht="18.75">
      <c r="D907" s="15"/>
      <c r="G907" s="16" t="s">
        <v>67</v>
      </c>
      <c r="H907" s="16"/>
      <c r="I907" s="17"/>
      <c r="J907" s="17"/>
      <c r="L907" s="17"/>
      <c r="Q907" s="19"/>
    </row>
    <row r="908" spans="2:17" ht="23.25">
      <c r="D908" s="15"/>
      <c r="E908" s="15"/>
      <c r="F908" s="133" t="s">
        <v>376</v>
      </c>
      <c r="G908" s="16"/>
      <c r="H908" s="16"/>
      <c r="I908" s="16" t="s">
        <v>377</v>
      </c>
      <c r="J908" s="16"/>
      <c r="K908" s="17"/>
      <c r="L908" s="21"/>
      <c r="Q908" s="19"/>
    </row>
    <row r="909" spans="2:17" ht="18.75">
      <c r="E909" s="23" t="s">
        <v>70</v>
      </c>
      <c r="F909" s="23"/>
      <c r="G909" s="23"/>
      <c r="Q909" s="19"/>
    </row>
    <row r="910" spans="2:17">
      <c r="B910" s="53" t="s">
        <v>616</v>
      </c>
      <c r="M910" s="21"/>
      <c r="Q910" s="19"/>
    </row>
    <row r="911" spans="2:17">
      <c r="B911" s="24" t="s">
        <v>149</v>
      </c>
      <c r="C911" t="s">
        <v>559</v>
      </c>
      <c r="D911" s="25"/>
      <c r="E911" s="28"/>
      <c r="F911" s="28" t="s">
        <v>6</v>
      </c>
      <c r="G911" s="27"/>
      <c r="H911" s="21"/>
      <c r="I911" s="21"/>
      <c r="J911" s="21"/>
      <c r="K911" s="21"/>
      <c r="L911" s="21"/>
      <c r="M911" s="21"/>
      <c r="N911" s="21"/>
      <c r="O911" s="21"/>
      <c r="P911" s="21"/>
      <c r="Q911" s="19"/>
    </row>
    <row r="912" spans="2:17">
      <c r="B912" s="29" t="s">
        <v>76</v>
      </c>
      <c r="C912" s="20"/>
      <c r="D912" s="20"/>
      <c r="E912" s="27"/>
      <c r="F912" s="27"/>
      <c r="G912" s="27"/>
      <c r="H912" s="21"/>
      <c r="I912" s="21"/>
      <c r="J912" s="21"/>
      <c r="K912" s="21"/>
      <c r="L912" s="21"/>
      <c r="M912" s="21"/>
      <c r="N912" s="21"/>
      <c r="O912" s="21"/>
      <c r="P912" s="21"/>
      <c r="Q912" s="19"/>
    </row>
    <row r="913" spans="2:17">
      <c r="B913" s="30"/>
      <c r="C913" s="29"/>
      <c r="D913" s="29"/>
      <c r="E913" s="21"/>
      <c r="F913" s="27"/>
      <c r="G913" s="27"/>
      <c r="H913" s="21"/>
      <c r="I913" s="21"/>
      <c r="J913" s="21"/>
      <c r="K913" s="21"/>
      <c r="L913" s="21"/>
      <c r="M913" s="145"/>
      <c r="N913" s="21"/>
      <c r="O913" s="21"/>
      <c r="P913">
        <v>155</v>
      </c>
      <c r="Q913" s="19"/>
    </row>
    <row r="914" spans="2:17">
      <c r="B914" s="31" t="s">
        <v>77</v>
      </c>
      <c r="C914" s="33" t="s">
        <v>78</v>
      </c>
      <c r="D914" s="34"/>
      <c r="E914" s="34" t="s">
        <v>79</v>
      </c>
      <c r="F914" s="34"/>
      <c r="G914" s="34" t="s">
        <v>80</v>
      </c>
      <c r="H914" s="34" t="s">
        <v>81</v>
      </c>
      <c r="I914" s="34"/>
      <c r="J914" s="34"/>
      <c r="K914" s="34"/>
      <c r="L914" s="34" t="s">
        <v>82</v>
      </c>
      <c r="N914" s="34"/>
      <c r="O914" s="35" t="s">
        <v>83</v>
      </c>
      <c r="P914" s="36" t="s">
        <v>3</v>
      </c>
      <c r="Q914" s="36" t="s">
        <v>9</v>
      </c>
    </row>
    <row r="915" spans="2:17">
      <c r="B915" s="5"/>
      <c r="C915" s="39" t="s">
        <v>85</v>
      </c>
      <c r="D915" s="37" t="s">
        <v>86</v>
      </c>
      <c r="E915" s="37" t="s">
        <v>87</v>
      </c>
      <c r="F915" s="37" t="s">
        <v>88</v>
      </c>
      <c r="G915" s="37"/>
      <c r="H915" s="37" t="s">
        <v>89</v>
      </c>
      <c r="I915" s="37" t="s">
        <v>90</v>
      </c>
      <c r="J915" s="37" t="s">
        <v>91</v>
      </c>
      <c r="K915" s="37" t="s">
        <v>92</v>
      </c>
      <c r="L915" s="37" t="s">
        <v>93</v>
      </c>
      <c r="M915" s="37" t="s">
        <v>94</v>
      </c>
      <c r="N915" s="37" t="s">
        <v>95</v>
      </c>
      <c r="O915" s="40"/>
      <c r="P915" s="4"/>
      <c r="Q915" s="40"/>
    </row>
    <row r="916" spans="2:17">
      <c r="B916" s="31" t="s">
        <v>617</v>
      </c>
      <c r="C916" s="37">
        <v>200</v>
      </c>
      <c r="D916" s="37">
        <v>1.2</v>
      </c>
      <c r="E916" s="37">
        <v>4</v>
      </c>
      <c r="F916" s="37">
        <v>2.7</v>
      </c>
      <c r="G916" s="37">
        <v>260</v>
      </c>
      <c r="H916" s="37">
        <v>0.26</v>
      </c>
      <c r="I916" s="37">
        <v>40</v>
      </c>
      <c r="J916" s="37">
        <v>122</v>
      </c>
      <c r="K916" s="37">
        <v>128</v>
      </c>
      <c r="L916" s="37">
        <v>146</v>
      </c>
      <c r="M916" s="37">
        <v>56</v>
      </c>
      <c r="N916" s="37">
        <v>2</v>
      </c>
      <c r="O916" s="4"/>
      <c r="P916" s="46"/>
      <c r="Q916" s="47"/>
    </row>
    <row r="917" spans="2:17">
      <c r="B917" s="45" t="s">
        <v>27</v>
      </c>
      <c r="C917" s="37">
        <v>100</v>
      </c>
      <c r="D917" s="37"/>
      <c r="E917" s="37"/>
      <c r="F917" s="37"/>
      <c r="G917" s="37"/>
      <c r="H917" s="37"/>
      <c r="I917" s="37"/>
      <c r="J917" s="37"/>
      <c r="K917" s="37"/>
      <c r="L917" s="37"/>
      <c r="M917" s="37"/>
      <c r="N917" s="37"/>
      <c r="O917" s="4">
        <v>15.5</v>
      </c>
      <c r="P917" s="46">
        <v>222.04</v>
      </c>
      <c r="Q917" s="192">
        <f>P917*O917</f>
        <v>3441.62</v>
      </c>
    </row>
    <row r="918" spans="2:17">
      <c r="B918" s="45" t="s">
        <v>175</v>
      </c>
      <c r="C918" s="37">
        <v>50</v>
      </c>
      <c r="D918" s="37"/>
      <c r="E918" s="37"/>
      <c r="F918" s="37"/>
      <c r="G918" s="37"/>
      <c r="H918" s="37"/>
      <c r="I918" s="37"/>
      <c r="J918" s="37"/>
      <c r="K918" s="37"/>
      <c r="L918" s="37"/>
      <c r="M918" s="37"/>
      <c r="N918" s="37"/>
      <c r="O918" s="11">
        <v>7.7</v>
      </c>
      <c r="P918" s="46">
        <v>51</v>
      </c>
      <c r="Q918" s="47">
        <f t="shared" ref="Q918:Q935" si="48">P918*O918</f>
        <v>392.7</v>
      </c>
    </row>
    <row r="919" spans="2:17">
      <c r="B919" s="45" t="s">
        <v>37</v>
      </c>
      <c r="C919" s="37">
        <v>10</v>
      </c>
      <c r="D919" s="37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4">
        <v>1.5</v>
      </c>
      <c r="P919" s="46">
        <v>98</v>
      </c>
      <c r="Q919" s="192">
        <f t="shared" si="48"/>
        <v>147</v>
      </c>
    </row>
    <row r="920" spans="2:17">
      <c r="B920" s="45" t="s">
        <v>58</v>
      </c>
      <c r="C920" s="37">
        <v>10</v>
      </c>
      <c r="D920" s="37"/>
      <c r="E920" s="37"/>
      <c r="F920" s="37"/>
      <c r="G920" s="37"/>
      <c r="H920" s="37"/>
      <c r="I920" s="37"/>
      <c r="J920" s="37"/>
      <c r="K920" s="37"/>
      <c r="L920" s="37"/>
      <c r="M920" s="37"/>
      <c r="N920" s="37"/>
      <c r="O920" s="11">
        <v>1.5</v>
      </c>
      <c r="P920" s="46">
        <v>32</v>
      </c>
      <c r="Q920" s="47">
        <f t="shared" si="48"/>
        <v>48</v>
      </c>
    </row>
    <row r="921" spans="2:17">
      <c r="B921" s="45" t="s">
        <v>14</v>
      </c>
      <c r="C921" s="37">
        <v>4</v>
      </c>
      <c r="D921" s="37"/>
      <c r="E921" s="37"/>
      <c r="F921" s="37"/>
      <c r="G921" s="37"/>
      <c r="H921" s="37"/>
      <c r="I921" s="37"/>
      <c r="J921" s="37"/>
      <c r="K921" s="37"/>
      <c r="L921" s="37"/>
      <c r="M921" s="37"/>
      <c r="N921" s="37"/>
      <c r="O921" s="4"/>
      <c r="P921" s="46">
        <v>115</v>
      </c>
      <c r="Q921" s="192">
        <f t="shared" si="48"/>
        <v>0</v>
      </c>
    </row>
    <row r="922" spans="2:17">
      <c r="B922" s="45" t="s">
        <v>10</v>
      </c>
      <c r="C922" s="37">
        <v>1</v>
      </c>
      <c r="D922" s="37"/>
      <c r="E922" s="37"/>
      <c r="F922" s="37"/>
      <c r="G922" s="37"/>
      <c r="H922" s="37"/>
      <c r="I922" s="37"/>
      <c r="J922" s="37"/>
      <c r="K922" s="37"/>
      <c r="L922" s="37"/>
      <c r="M922" s="37"/>
      <c r="N922" s="37"/>
      <c r="O922" s="4">
        <v>1</v>
      </c>
      <c r="P922" s="46">
        <v>65</v>
      </c>
      <c r="Q922" s="192">
        <f t="shared" si="48"/>
        <v>65</v>
      </c>
    </row>
    <row r="923" spans="2:17">
      <c r="B923" s="45" t="s">
        <v>13</v>
      </c>
      <c r="C923" s="37">
        <v>4</v>
      </c>
      <c r="D923" s="37"/>
      <c r="E923" s="37"/>
      <c r="F923" s="37"/>
      <c r="G923" s="37"/>
      <c r="H923" s="37"/>
      <c r="I923" s="37"/>
      <c r="J923" s="37"/>
      <c r="K923" s="37"/>
      <c r="L923" s="37"/>
      <c r="M923" s="37"/>
      <c r="N923" s="37"/>
      <c r="O923" s="4">
        <v>1</v>
      </c>
      <c r="P923" s="46">
        <v>122.32</v>
      </c>
      <c r="Q923" s="192">
        <f t="shared" si="48"/>
        <v>122.32</v>
      </c>
    </row>
    <row r="924" spans="2:17">
      <c r="B924" s="45" t="s">
        <v>17</v>
      </c>
      <c r="C924" s="37">
        <v>1</v>
      </c>
      <c r="D924" s="37"/>
      <c r="E924" s="37"/>
      <c r="F924" s="37"/>
      <c r="G924" s="37"/>
      <c r="H924" s="37"/>
      <c r="I924" s="37"/>
      <c r="J924" s="37"/>
      <c r="K924" s="37"/>
      <c r="L924" s="37"/>
      <c r="M924" s="37"/>
      <c r="N924" s="37"/>
      <c r="O924" s="4">
        <v>1</v>
      </c>
      <c r="P924" s="46">
        <v>18.41</v>
      </c>
      <c r="Q924" s="47">
        <f t="shared" si="48"/>
        <v>18.41</v>
      </c>
    </row>
    <row r="925" spans="2:17">
      <c r="B925" s="31" t="s">
        <v>191</v>
      </c>
      <c r="C925" s="37"/>
      <c r="D925" s="37"/>
      <c r="E925" s="37"/>
      <c r="F925" s="37"/>
      <c r="G925" s="37"/>
      <c r="H925" s="37"/>
      <c r="I925" s="37"/>
      <c r="J925" s="37"/>
      <c r="K925" s="37"/>
      <c r="L925" s="37"/>
      <c r="M925" s="37"/>
      <c r="N925" s="37"/>
      <c r="O925" s="4"/>
      <c r="P925" s="46"/>
      <c r="Q925" s="47">
        <f t="shared" si="48"/>
        <v>0</v>
      </c>
    </row>
    <row r="926" spans="2:17">
      <c r="B926" s="45" t="s">
        <v>56</v>
      </c>
      <c r="C926" s="37">
        <v>9</v>
      </c>
      <c r="D926" s="37"/>
      <c r="E926" s="37"/>
      <c r="F926" s="37"/>
      <c r="G926" s="37"/>
      <c r="H926" s="37"/>
      <c r="I926" s="37"/>
      <c r="J926" s="37"/>
      <c r="K926" s="37"/>
      <c r="L926" s="37"/>
      <c r="M926" s="37"/>
      <c r="N926" s="37"/>
      <c r="O926" s="4">
        <v>4.9000000000000004</v>
      </c>
      <c r="P926" s="46">
        <v>85</v>
      </c>
      <c r="Q926" s="47">
        <f t="shared" si="48"/>
        <v>416.50000000000006</v>
      </c>
    </row>
    <row r="927" spans="2:17">
      <c r="B927" s="45" t="s">
        <v>37</v>
      </c>
      <c r="C927" s="37"/>
      <c r="D927" s="37"/>
      <c r="E927" s="37"/>
      <c r="F927" s="37"/>
      <c r="G927" s="37"/>
      <c r="H927" s="37"/>
      <c r="I927" s="37"/>
      <c r="J927" s="37"/>
      <c r="K927" s="37"/>
      <c r="L927" s="37"/>
      <c r="M927" s="37"/>
      <c r="N927" s="37"/>
      <c r="O927" s="4">
        <v>2</v>
      </c>
      <c r="P927" s="46">
        <v>98</v>
      </c>
      <c r="Q927" s="47">
        <f t="shared" si="48"/>
        <v>196</v>
      </c>
    </row>
    <row r="928" spans="2:17">
      <c r="B928" s="44" t="s">
        <v>34</v>
      </c>
      <c r="C928" s="31">
        <v>30</v>
      </c>
      <c r="D928" s="37">
        <v>0.6</v>
      </c>
      <c r="E928" s="37"/>
      <c r="F928" s="37">
        <v>15.5</v>
      </c>
      <c r="G928" s="37"/>
      <c r="H928" s="37">
        <v>0.04</v>
      </c>
      <c r="I928" s="37"/>
      <c r="J928" s="37">
        <v>0.24</v>
      </c>
      <c r="K928" s="37">
        <v>0.8</v>
      </c>
      <c r="L928" s="37">
        <v>24</v>
      </c>
      <c r="M928" s="37"/>
      <c r="N928" s="37">
        <v>22</v>
      </c>
      <c r="O928" s="52"/>
      <c r="P928" s="46"/>
      <c r="Q928" s="47">
        <f t="shared" si="48"/>
        <v>0</v>
      </c>
    </row>
    <row r="929" spans="2:17">
      <c r="B929" s="45" t="s">
        <v>34</v>
      </c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4">
        <v>13</v>
      </c>
      <c r="P929" s="61">
        <v>26</v>
      </c>
      <c r="Q929" s="192">
        <f t="shared" si="48"/>
        <v>338</v>
      </c>
    </row>
    <row r="930" spans="2:17">
      <c r="B930" s="45" t="s">
        <v>121</v>
      </c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4">
        <v>1</v>
      </c>
      <c r="P930" s="61">
        <v>719</v>
      </c>
      <c r="Q930" s="192">
        <f t="shared" si="48"/>
        <v>719</v>
      </c>
    </row>
    <row r="931" spans="2:17">
      <c r="B931" s="45" t="s">
        <v>121</v>
      </c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4">
        <v>0.51</v>
      </c>
      <c r="P931" s="61">
        <v>382</v>
      </c>
      <c r="Q931" s="192">
        <f t="shared" si="48"/>
        <v>194.82</v>
      </c>
    </row>
    <row r="932" spans="2:17">
      <c r="B932" s="45" t="s">
        <v>60</v>
      </c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4">
        <v>0.89</v>
      </c>
      <c r="P932" s="61">
        <v>553.42999999999995</v>
      </c>
      <c r="Q932" s="192">
        <f t="shared" si="48"/>
        <v>492.55269999999996</v>
      </c>
    </row>
    <row r="933" spans="2:17">
      <c r="B933" s="44" t="s">
        <v>117</v>
      </c>
      <c r="C933" s="37">
        <v>200</v>
      </c>
      <c r="D933" s="37">
        <v>0.6</v>
      </c>
      <c r="E933" s="37"/>
      <c r="F933" s="37">
        <v>30.1</v>
      </c>
      <c r="G933" s="37">
        <v>130</v>
      </c>
      <c r="H933" s="37">
        <v>0.04</v>
      </c>
      <c r="I933" s="37"/>
      <c r="J933" s="37">
        <v>0.05</v>
      </c>
      <c r="K933" s="37">
        <v>135</v>
      </c>
      <c r="L933" s="37">
        <v>46</v>
      </c>
      <c r="M933" s="37"/>
      <c r="N933" s="37">
        <v>0.5</v>
      </c>
      <c r="O933" s="40"/>
      <c r="P933" s="40"/>
      <c r="Q933" s="47">
        <f t="shared" si="48"/>
        <v>0</v>
      </c>
    </row>
    <row r="934" spans="2:17">
      <c r="B934" s="45" t="s">
        <v>49</v>
      </c>
      <c r="C934" s="5">
        <v>18</v>
      </c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40">
        <v>242</v>
      </c>
      <c r="Q934" s="192">
        <f t="shared" si="48"/>
        <v>0</v>
      </c>
    </row>
    <row r="935" spans="2:17">
      <c r="B935" s="45" t="s">
        <v>15</v>
      </c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40">
        <v>2.2999999999999998</v>
      </c>
      <c r="P935" s="40">
        <v>77.95</v>
      </c>
      <c r="Q935" s="192">
        <f t="shared" si="48"/>
        <v>179.285</v>
      </c>
    </row>
    <row r="936" spans="2:17">
      <c r="C936" s="93"/>
      <c r="E936" t="s">
        <v>374</v>
      </c>
      <c r="K936" t="s">
        <v>99</v>
      </c>
      <c r="N936" t="s">
        <v>99</v>
      </c>
      <c r="Q936" s="67">
        <f>SUM(Q917:Q935)</f>
        <v>6771.207699999999</v>
      </c>
    </row>
    <row r="937" spans="2:17">
      <c r="C937" s="93"/>
      <c r="E937" s="48" t="s">
        <v>100</v>
      </c>
      <c r="K937" s="48" t="s">
        <v>99</v>
      </c>
      <c r="L937" s="48"/>
      <c r="P937" s="18"/>
      <c r="Q937" s="126">
        <f>Q936/P913</f>
        <v>43.685210967741931</v>
      </c>
    </row>
    <row r="940" spans="2:17" ht="18.75">
      <c r="D940" s="15"/>
      <c r="G940" s="16" t="s">
        <v>67</v>
      </c>
      <c r="H940" s="16"/>
      <c r="I940" s="17"/>
      <c r="J940" s="17"/>
      <c r="L940" s="17"/>
      <c r="Q940" s="19"/>
    </row>
    <row r="941" spans="2:17" ht="23.25">
      <c r="D941" s="15"/>
      <c r="E941" s="15"/>
      <c r="F941" s="133" t="s">
        <v>376</v>
      </c>
      <c r="G941" s="16"/>
      <c r="H941" s="16"/>
      <c r="I941" s="16" t="s">
        <v>377</v>
      </c>
      <c r="J941" s="16"/>
      <c r="K941" s="17"/>
      <c r="L941" s="21"/>
      <c r="Q941" s="19"/>
    </row>
    <row r="942" spans="2:17" ht="18.75">
      <c r="E942" s="23" t="s">
        <v>70</v>
      </c>
      <c r="F942" s="23"/>
      <c r="G942" s="23"/>
      <c r="Q942" s="19"/>
    </row>
    <row r="943" spans="2:17">
      <c r="B943" s="53" t="s">
        <v>616</v>
      </c>
      <c r="M943" s="21"/>
      <c r="Q943" s="19"/>
    </row>
    <row r="944" spans="2:17">
      <c r="B944" s="24" t="s">
        <v>149</v>
      </c>
      <c r="C944" t="s">
        <v>559</v>
      </c>
      <c r="D944" s="25"/>
      <c r="E944" s="28"/>
      <c r="F944" s="28" t="s">
        <v>6</v>
      </c>
      <c r="G944" s="27"/>
      <c r="H944" s="21"/>
      <c r="I944" s="21"/>
      <c r="J944" s="21"/>
      <c r="K944" s="21"/>
      <c r="L944" s="21"/>
      <c r="M944" s="21"/>
      <c r="N944" s="21"/>
      <c r="O944" s="21"/>
      <c r="P944" s="21"/>
      <c r="Q944" s="19"/>
    </row>
    <row r="945" spans="2:17">
      <c r="B945" s="29" t="s">
        <v>76</v>
      </c>
      <c r="C945" s="20"/>
      <c r="D945" s="20"/>
      <c r="E945" s="27"/>
      <c r="F945" s="27"/>
      <c r="G945" s="27"/>
      <c r="H945" s="21"/>
      <c r="I945" s="21"/>
      <c r="J945" s="21"/>
      <c r="K945" s="21"/>
      <c r="L945" s="21"/>
      <c r="M945" s="21"/>
      <c r="N945" s="21"/>
      <c r="O945" s="21"/>
      <c r="P945" s="21"/>
      <c r="Q945" s="19"/>
    </row>
    <row r="946" spans="2:17">
      <c r="B946" s="30"/>
      <c r="C946" s="29"/>
      <c r="D946" s="29"/>
      <c r="E946" s="21"/>
      <c r="F946" s="27"/>
      <c r="G946" s="27"/>
      <c r="H946" s="21"/>
      <c r="I946" s="21"/>
      <c r="J946" s="21"/>
      <c r="K946" s="21"/>
      <c r="L946" s="21"/>
      <c r="M946" s="145"/>
      <c r="N946" s="21"/>
      <c r="O946" s="21"/>
      <c r="Q946" s="19"/>
    </row>
    <row r="947" spans="2:17">
      <c r="B947" s="31" t="s">
        <v>77</v>
      </c>
      <c r="C947" s="33" t="s">
        <v>78</v>
      </c>
      <c r="D947" s="34"/>
      <c r="E947" s="34" t="s">
        <v>79</v>
      </c>
      <c r="F947" s="34"/>
      <c r="G947" s="34" t="s">
        <v>80</v>
      </c>
      <c r="H947" s="34" t="s">
        <v>81</v>
      </c>
      <c r="I947" s="34"/>
      <c r="J947" s="34"/>
      <c r="K947" s="34"/>
      <c r="L947" s="34" t="s">
        <v>82</v>
      </c>
      <c r="N947" s="34"/>
      <c r="O947" s="35" t="s">
        <v>83</v>
      </c>
      <c r="P947" s="36" t="s">
        <v>3</v>
      </c>
      <c r="Q947" s="36" t="s">
        <v>9</v>
      </c>
    </row>
    <row r="948" spans="2:17">
      <c r="B948" s="5"/>
      <c r="C948" s="39" t="s">
        <v>85</v>
      </c>
      <c r="D948" s="37" t="s">
        <v>86</v>
      </c>
      <c r="E948" s="37" t="s">
        <v>87</v>
      </c>
      <c r="F948" s="37" t="s">
        <v>88</v>
      </c>
      <c r="G948" s="37"/>
      <c r="H948" s="37" t="s">
        <v>89</v>
      </c>
      <c r="I948" s="37" t="s">
        <v>90</v>
      </c>
      <c r="J948" s="37" t="s">
        <v>91</v>
      </c>
      <c r="K948" s="37" t="s">
        <v>92</v>
      </c>
      <c r="L948" s="37" t="s">
        <v>93</v>
      </c>
      <c r="M948" s="37" t="s">
        <v>94</v>
      </c>
      <c r="N948" s="37" t="s">
        <v>95</v>
      </c>
      <c r="O948" s="40"/>
      <c r="P948" s="4"/>
      <c r="Q948" s="40"/>
    </row>
    <row r="949" spans="2:17">
      <c r="B949" s="31" t="s">
        <v>617</v>
      </c>
      <c r="C949" s="37">
        <v>200</v>
      </c>
      <c r="D949" s="37">
        <v>1.2</v>
      </c>
      <c r="E949" s="37">
        <v>4</v>
      </c>
      <c r="F949" s="37">
        <v>2.7</v>
      </c>
      <c r="G949" s="37">
        <v>260</v>
      </c>
      <c r="H949" s="37">
        <v>0.26</v>
      </c>
      <c r="I949" s="37">
        <v>40</v>
      </c>
      <c r="J949" s="37">
        <v>122</v>
      </c>
      <c r="K949" s="37">
        <v>128</v>
      </c>
      <c r="L949" s="37">
        <v>146</v>
      </c>
      <c r="M949" s="37">
        <v>56</v>
      </c>
      <c r="N949" s="37">
        <v>2</v>
      </c>
      <c r="O949" s="4"/>
      <c r="P949" s="46"/>
      <c r="Q949" s="47"/>
    </row>
    <row r="950" spans="2:17">
      <c r="B950" s="45" t="s">
        <v>27</v>
      </c>
      <c r="C950" s="37">
        <v>100</v>
      </c>
      <c r="D950" s="37"/>
      <c r="E950" s="37"/>
      <c r="F950" s="37"/>
      <c r="G950" s="37"/>
      <c r="H950" s="37"/>
      <c r="I950" s="37"/>
      <c r="J950" s="37"/>
      <c r="K950" s="37"/>
      <c r="L950" s="37"/>
      <c r="M950" s="37"/>
      <c r="N950" s="37"/>
      <c r="O950" s="4">
        <v>4</v>
      </c>
      <c r="P950" s="46">
        <v>222.04</v>
      </c>
      <c r="Q950" s="192">
        <f>P950*O950</f>
        <v>888.16</v>
      </c>
    </row>
    <row r="951" spans="2:17">
      <c r="B951" s="45" t="s">
        <v>175</v>
      </c>
      <c r="C951" s="37">
        <v>50</v>
      </c>
      <c r="D951" s="37"/>
      <c r="E951" s="37"/>
      <c r="F951" s="37"/>
      <c r="G951" s="37"/>
      <c r="H951" s="37"/>
      <c r="I951" s="37"/>
      <c r="J951" s="37"/>
      <c r="K951" s="37"/>
      <c r="L951" s="37"/>
      <c r="M951" s="37"/>
      <c r="N951" s="37"/>
      <c r="O951" s="11">
        <v>1.5</v>
      </c>
      <c r="P951" s="46">
        <v>51</v>
      </c>
      <c r="Q951" s="47">
        <f t="shared" ref="Q951:Q953" si="49">P951*O951</f>
        <v>76.5</v>
      </c>
    </row>
    <row r="952" spans="2:17">
      <c r="B952" s="45" t="s">
        <v>37</v>
      </c>
      <c r="C952" s="37">
        <v>10</v>
      </c>
      <c r="D952" s="37"/>
      <c r="E952" s="37"/>
      <c r="F952" s="37"/>
      <c r="G952" s="37"/>
      <c r="H952" s="37"/>
      <c r="I952" s="37"/>
      <c r="J952" s="37"/>
      <c r="K952" s="37"/>
      <c r="L952" s="37"/>
      <c r="M952" s="37"/>
      <c r="N952" s="37"/>
      <c r="O952" s="4">
        <v>0.1</v>
      </c>
      <c r="P952" s="46">
        <v>98</v>
      </c>
      <c r="Q952" s="192">
        <f t="shared" si="49"/>
        <v>9.8000000000000007</v>
      </c>
    </row>
    <row r="953" spans="2:17">
      <c r="B953" s="45" t="s">
        <v>58</v>
      </c>
      <c r="C953" s="37">
        <v>10</v>
      </c>
      <c r="D953" s="37"/>
      <c r="E953" s="37"/>
      <c r="F953" s="37"/>
      <c r="G953" s="37"/>
      <c r="H953" s="37"/>
      <c r="I953" s="37"/>
      <c r="J953" s="37"/>
      <c r="K953" s="37"/>
      <c r="L953" s="37"/>
      <c r="M953" s="37"/>
      <c r="N953" s="37"/>
      <c r="O953" s="11">
        <v>0.1</v>
      </c>
      <c r="P953" s="46">
        <v>32</v>
      </c>
      <c r="Q953" s="47">
        <f t="shared" si="49"/>
        <v>3.2</v>
      </c>
    </row>
    <row r="954" spans="2:17">
      <c r="B954" s="44" t="s">
        <v>34</v>
      </c>
      <c r="C954" s="31">
        <v>30</v>
      </c>
      <c r="D954" s="37">
        <v>0.6</v>
      </c>
      <c r="E954" s="37"/>
      <c r="F954" s="37">
        <v>15.5</v>
      </c>
      <c r="G954" s="37"/>
      <c r="H954" s="37">
        <v>0.04</v>
      </c>
      <c r="I954" s="37"/>
      <c r="J954" s="37">
        <v>0.24</v>
      </c>
      <c r="K954" s="37">
        <v>0.8</v>
      </c>
      <c r="L954" s="37">
        <v>24</v>
      </c>
      <c r="M954" s="37"/>
      <c r="N954" s="37">
        <v>22</v>
      </c>
      <c r="O954" s="52"/>
      <c r="P954" s="46"/>
      <c r="Q954" s="47">
        <f t="shared" ref="Q954:Q958" si="50">P954*O954</f>
        <v>0</v>
      </c>
    </row>
    <row r="955" spans="2:17">
      <c r="B955" s="45" t="s">
        <v>34</v>
      </c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4">
        <v>2</v>
      </c>
      <c r="P955" s="61">
        <v>26</v>
      </c>
      <c r="Q955" s="192">
        <f t="shared" si="50"/>
        <v>52</v>
      </c>
    </row>
    <row r="956" spans="2:17">
      <c r="B956" s="44" t="s">
        <v>108</v>
      </c>
      <c r="C956" s="37">
        <v>200</v>
      </c>
      <c r="D956" s="37">
        <v>0.6</v>
      </c>
      <c r="E956" s="37"/>
      <c r="F956" s="37">
        <v>30.1</v>
      </c>
      <c r="G956" s="37">
        <v>130</v>
      </c>
      <c r="H956" s="37">
        <v>0.04</v>
      </c>
      <c r="I956" s="37"/>
      <c r="J956" s="37">
        <v>0.05</v>
      </c>
      <c r="K956" s="37">
        <v>135</v>
      </c>
      <c r="L956" s="37">
        <v>46</v>
      </c>
      <c r="M956" s="37"/>
      <c r="N956" s="37">
        <v>0.5</v>
      </c>
      <c r="O956" s="40"/>
      <c r="P956" s="40"/>
      <c r="Q956" s="47">
        <f t="shared" si="50"/>
        <v>0</v>
      </c>
    </row>
    <row r="957" spans="2:17">
      <c r="B957" s="45" t="s">
        <v>49</v>
      </c>
      <c r="C957" s="5">
        <v>18</v>
      </c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40">
        <v>242</v>
      </c>
      <c r="Q957" s="192">
        <f t="shared" si="50"/>
        <v>0</v>
      </c>
    </row>
    <row r="958" spans="2:17">
      <c r="B958" s="45" t="s">
        <v>31</v>
      </c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40">
        <v>1</v>
      </c>
      <c r="P958" s="40">
        <v>89</v>
      </c>
      <c r="Q958" s="192">
        <f t="shared" si="50"/>
        <v>89</v>
      </c>
    </row>
    <row r="959" spans="2:17">
      <c r="C959" s="93"/>
      <c r="E959" t="s">
        <v>374</v>
      </c>
      <c r="K959" t="s">
        <v>99</v>
      </c>
      <c r="N959" t="s">
        <v>99</v>
      </c>
      <c r="Q959" s="67">
        <f>SUM(Q950:Q958)</f>
        <v>1118.6599999999999</v>
      </c>
    </row>
    <row r="960" spans="2:17">
      <c r="C960" s="93"/>
      <c r="E960" s="48" t="s">
        <v>100</v>
      </c>
      <c r="K960" s="48" t="s">
        <v>99</v>
      </c>
      <c r="L960" s="48"/>
      <c r="P960" s="18"/>
      <c r="Q960" s="126"/>
    </row>
    <row r="962" spans="2:17" ht="18.75">
      <c r="D962" s="15"/>
      <c r="G962" s="16" t="s">
        <v>67</v>
      </c>
      <c r="H962" s="16"/>
      <c r="I962" s="17"/>
      <c r="J962" s="17"/>
      <c r="L962" s="17"/>
      <c r="Q962" s="19"/>
    </row>
    <row r="963" spans="2:17" ht="23.25">
      <c r="D963" s="15"/>
      <c r="E963" s="15"/>
      <c r="F963" s="133" t="s">
        <v>376</v>
      </c>
      <c r="G963" s="16"/>
      <c r="H963" s="16"/>
      <c r="I963" s="16" t="s">
        <v>377</v>
      </c>
      <c r="J963" s="16"/>
      <c r="K963" s="17"/>
      <c r="L963" s="21"/>
      <c r="Q963" s="19"/>
    </row>
    <row r="964" spans="2:17" ht="18.75">
      <c r="E964" s="23" t="s">
        <v>70</v>
      </c>
      <c r="F964" s="23"/>
      <c r="G964" s="23"/>
      <c r="Q964" s="19"/>
    </row>
    <row r="965" spans="2:17">
      <c r="B965" s="53" t="s">
        <v>618</v>
      </c>
      <c r="M965" s="21"/>
      <c r="Q965" s="19"/>
    </row>
    <row r="966" spans="2:17">
      <c r="B966" s="24" t="s">
        <v>149</v>
      </c>
      <c r="C966" t="s">
        <v>559</v>
      </c>
      <c r="D966" s="25"/>
      <c r="E966" s="28"/>
      <c r="F966" s="28" t="s">
        <v>5</v>
      </c>
      <c r="G966" s="27"/>
      <c r="H966" s="21"/>
      <c r="I966" s="21"/>
      <c r="J966" s="21"/>
      <c r="K966" s="21"/>
      <c r="L966" s="21"/>
      <c r="M966" s="21"/>
      <c r="N966" s="21"/>
      <c r="O966" s="21"/>
      <c r="P966" s="21"/>
      <c r="Q966" s="19"/>
    </row>
    <row r="967" spans="2:17">
      <c r="B967" s="29" t="s">
        <v>76</v>
      </c>
      <c r="C967" s="20"/>
      <c r="D967" s="20"/>
      <c r="E967" s="27"/>
      <c r="F967" s="27"/>
      <c r="G967" s="27"/>
      <c r="H967" s="21"/>
      <c r="I967" s="21"/>
      <c r="J967" s="21"/>
      <c r="K967" s="21"/>
      <c r="L967" s="21"/>
      <c r="M967" s="21"/>
      <c r="N967" s="21"/>
      <c r="O967" s="21"/>
      <c r="P967" s="21"/>
      <c r="Q967" s="19"/>
    </row>
    <row r="968" spans="2:17">
      <c r="B968" s="30"/>
      <c r="C968" s="29"/>
      <c r="D968" s="29"/>
      <c r="E968" s="21"/>
      <c r="F968" s="27"/>
      <c r="G968" s="27"/>
      <c r="H968" s="21"/>
      <c r="I968" s="21"/>
      <c r="J968" s="21"/>
      <c r="K968" s="21"/>
      <c r="L968" s="21"/>
      <c r="M968" s="145"/>
      <c r="N968" s="21"/>
      <c r="O968" s="21"/>
      <c r="P968">
        <v>214</v>
      </c>
      <c r="Q968" s="19"/>
    </row>
    <row r="969" spans="2:17">
      <c r="B969" s="31" t="s">
        <v>77</v>
      </c>
      <c r="C969" s="33" t="s">
        <v>78</v>
      </c>
      <c r="D969" s="34"/>
      <c r="E969" s="34" t="s">
        <v>79</v>
      </c>
      <c r="F969" s="34"/>
      <c r="G969" s="34" t="s">
        <v>80</v>
      </c>
      <c r="H969" s="34" t="s">
        <v>81</v>
      </c>
      <c r="I969" s="34"/>
      <c r="J969" s="34"/>
      <c r="K969" s="34"/>
      <c r="L969" s="34" t="s">
        <v>82</v>
      </c>
      <c r="N969" s="34"/>
      <c r="O969" s="35" t="s">
        <v>83</v>
      </c>
      <c r="P969" s="36" t="s">
        <v>3</v>
      </c>
      <c r="Q969" s="36" t="s">
        <v>9</v>
      </c>
    </row>
    <row r="970" spans="2:17">
      <c r="B970" s="5"/>
      <c r="C970" s="39" t="s">
        <v>85</v>
      </c>
      <c r="D970" s="37" t="s">
        <v>86</v>
      </c>
      <c r="E970" s="37" t="s">
        <v>87</v>
      </c>
      <c r="F970" s="37" t="s">
        <v>88</v>
      </c>
      <c r="G970" s="37"/>
      <c r="H970" s="37" t="s">
        <v>89</v>
      </c>
      <c r="I970" s="37" t="s">
        <v>90</v>
      </c>
      <c r="J970" s="37" t="s">
        <v>91</v>
      </c>
      <c r="K970" s="37" t="s">
        <v>92</v>
      </c>
      <c r="L970" s="37" t="s">
        <v>93</v>
      </c>
      <c r="M970" s="37" t="s">
        <v>94</v>
      </c>
      <c r="N970" s="37" t="s">
        <v>95</v>
      </c>
      <c r="O970" s="40"/>
      <c r="P970" s="4"/>
      <c r="Q970" s="40"/>
    </row>
    <row r="971" spans="2:17">
      <c r="B971" s="31" t="s">
        <v>307</v>
      </c>
      <c r="C971" s="37">
        <v>200</v>
      </c>
      <c r="D971" s="37">
        <v>1.2</v>
      </c>
      <c r="E971" s="37">
        <v>4</v>
      </c>
      <c r="F971" s="37">
        <v>2.7</v>
      </c>
      <c r="G971" s="37">
        <v>260</v>
      </c>
      <c r="H971" s="37">
        <v>0.26</v>
      </c>
      <c r="I971" s="37">
        <v>40</v>
      </c>
      <c r="J971" s="37">
        <v>122</v>
      </c>
      <c r="K971" s="37">
        <v>128</v>
      </c>
      <c r="L971" s="37">
        <v>146</v>
      </c>
      <c r="M971" s="37">
        <v>56</v>
      </c>
      <c r="N971" s="37">
        <v>2</v>
      </c>
      <c r="O971" s="4"/>
      <c r="P971" s="46"/>
      <c r="Q971" s="47"/>
    </row>
    <row r="972" spans="2:17">
      <c r="B972" s="45" t="s">
        <v>307</v>
      </c>
      <c r="C972" s="37">
        <v>100</v>
      </c>
      <c r="D972" s="37"/>
      <c r="E972" s="37"/>
      <c r="F972" s="37"/>
      <c r="G972" s="37"/>
      <c r="H972" s="37"/>
      <c r="I972" s="37"/>
      <c r="J972" s="37"/>
      <c r="K972" s="37"/>
      <c r="L972" s="37"/>
      <c r="M972" s="37"/>
      <c r="N972" s="37"/>
      <c r="O972" s="4">
        <v>26.3</v>
      </c>
      <c r="P972" s="46">
        <v>360</v>
      </c>
      <c r="Q972" s="192">
        <f>P972*O972</f>
        <v>9468</v>
      </c>
    </row>
    <row r="973" spans="2:17">
      <c r="B973" s="45" t="s">
        <v>10</v>
      </c>
      <c r="C973" s="37">
        <v>1</v>
      </c>
      <c r="D973" s="37"/>
      <c r="E973" s="37"/>
      <c r="F973" s="37"/>
      <c r="G973" s="37"/>
      <c r="H973" s="37"/>
      <c r="I973" s="37"/>
      <c r="J973" s="37"/>
      <c r="K973" s="37"/>
      <c r="L973" s="37"/>
      <c r="M973" s="37"/>
      <c r="N973" s="37"/>
      <c r="O973" s="4">
        <v>2</v>
      </c>
      <c r="P973" s="46">
        <v>65</v>
      </c>
      <c r="Q973" s="192">
        <f t="shared" ref="Q973:Q981" si="51">P973*O973</f>
        <v>130</v>
      </c>
    </row>
    <row r="974" spans="2:17">
      <c r="B974" s="31" t="s">
        <v>487</v>
      </c>
      <c r="C974" s="37">
        <v>70</v>
      </c>
      <c r="D974" s="37">
        <v>4.5999999999999996</v>
      </c>
      <c r="E974" s="37">
        <v>5.2</v>
      </c>
      <c r="F974" s="37">
        <v>7.2</v>
      </c>
      <c r="G974" s="37">
        <v>105</v>
      </c>
      <c r="H974" s="37">
        <v>1.5</v>
      </c>
      <c r="I974" s="37">
        <v>13.5</v>
      </c>
      <c r="J974" s="37">
        <v>51</v>
      </c>
      <c r="K974" s="37">
        <v>98</v>
      </c>
      <c r="L974" s="37">
        <v>52</v>
      </c>
      <c r="M974" s="37">
        <v>51</v>
      </c>
      <c r="N974" s="37">
        <v>2.25</v>
      </c>
      <c r="O974" s="4"/>
      <c r="P974" s="46"/>
      <c r="Q974" s="192"/>
    </row>
    <row r="975" spans="2:17">
      <c r="B975" s="45" t="s">
        <v>133</v>
      </c>
      <c r="C975" s="37">
        <v>9</v>
      </c>
      <c r="D975" s="37"/>
      <c r="E975" s="37"/>
      <c r="F975" s="37"/>
      <c r="G975" s="37"/>
      <c r="H975" s="37"/>
      <c r="I975" s="37"/>
      <c r="J975" s="37"/>
      <c r="K975" s="37"/>
      <c r="L975" s="37"/>
      <c r="M975" s="37"/>
      <c r="N975" s="37"/>
      <c r="O975" s="4">
        <v>9.9499999999999993</v>
      </c>
      <c r="P975" s="46">
        <v>266</v>
      </c>
      <c r="Q975" s="47">
        <f t="shared" si="51"/>
        <v>2646.7</v>
      </c>
    </row>
    <row r="976" spans="2:17">
      <c r="B976" s="44" t="s">
        <v>34</v>
      </c>
      <c r="C976" s="31">
        <v>30</v>
      </c>
      <c r="D976" s="37">
        <v>0.6</v>
      </c>
      <c r="E976" s="37"/>
      <c r="F976" s="37">
        <v>15.5</v>
      </c>
      <c r="G976" s="37"/>
      <c r="H976" s="37">
        <v>0.04</v>
      </c>
      <c r="I976" s="37"/>
      <c r="J976" s="37">
        <v>0.24</v>
      </c>
      <c r="K976" s="37">
        <v>0.8</v>
      </c>
      <c r="L976" s="37">
        <v>24</v>
      </c>
      <c r="M976" s="37"/>
      <c r="N976" s="37">
        <v>22</v>
      </c>
      <c r="O976" s="52"/>
      <c r="P976" s="46"/>
      <c r="Q976" s="47">
        <f t="shared" si="51"/>
        <v>0</v>
      </c>
    </row>
    <row r="977" spans="2:17">
      <c r="B977" s="45" t="s">
        <v>34</v>
      </c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4">
        <v>15</v>
      </c>
      <c r="P977" s="61">
        <v>26</v>
      </c>
      <c r="Q977" s="192">
        <f t="shared" si="51"/>
        <v>390</v>
      </c>
    </row>
    <row r="978" spans="2:17">
      <c r="B978" s="44" t="s">
        <v>117</v>
      </c>
      <c r="C978" s="37">
        <v>200</v>
      </c>
      <c r="D978" s="37">
        <v>0.6</v>
      </c>
      <c r="E978" s="37"/>
      <c r="F978" s="37">
        <v>30.1</v>
      </c>
      <c r="G978" s="37">
        <v>130</v>
      </c>
      <c r="H978" s="37">
        <v>0.04</v>
      </c>
      <c r="I978" s="37"/>
      <c r="J978" s="37">
        <v>0.05</v>
      </c>
      <c r="K978" s="37">
        <v>135</v>
      </c>
      <c r="L978" s="37">
        <v>46</v>
      </c>
      <c r="M978" s="37"/>
      <c r="N978" s="37">
        <v>0.5</v>
      </c>
      <c r="O978" s="40"/>
      <c r="P978" s="40"/>
      <c r="Q978" s="47">
        <f t="shared" si="51"/>
        <v>0</v>
      </c>
    </row>
    <row r="979" spans="2:17">
      <c r="B979" s="45" t="s">
        <v>49</v>
      </c>
      <c r="C979" s="5">
        <v>18</v>
      </c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40">
        <v>242</v>
      </c>
      <c r="Q979" s="192">
        <f t="shared" si="51"/>
        <v>0</v>
      </c>
    </row>
    <row r="980" spans="2:17">
      <c r="B980" s="45" t="s">
        <v>15</v>
      </c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40">
        <v>3.2</v>
      </c>
      <c r="P980" s="40">
        <v>77.95</v>
      </c>
      <c r="Q980" s="192">
        <f t="shared" si="51"/>
        <v>249.44000000000003</v>
      </c>
    </row>
    <row r="981" spans="2:17">
      <c r="B981" s="45" t="s">
        <v>304</v>
      </c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40">
        <v>22.1</v>
      </c>
      <c r="P981" s="40">
        <v>266</v>
      </c>
      <c r="Q981" s="192">
        <f t="shared" si="51"/>
        <v>5878.6</v>
      </c>
    </row>
    <row r="982" spans="2:17">
      <c r="C982" s="93"/>
      <c r="E982" t="s">
        <v>374</v>
      </c>
      <c r="K982" t="s">
        <v>99</v>
      </c>
      <c r="N982" t="s">
        <v>99</v>
      </c>
      <c r="Q982" s="67">
        <f>SUM(Q972:Q981)</f>
        <v>18762.740000000002</v>
      </c>
    </row>
    <row r="983" spans="2:17">
      <c r="C983" s="93"/>
      <c r="E983" s="48" t="s">
        <v>100</v>
      </c>
      <c r="K983" s="48" t="s">
        <v>99</v>
      </c>
      <c r="L983" s="48"/>
      <c r="P983" s="18"/>
      <c r="Q983" s="126">
        <f>Q982/P968</f>
        <v>87.676355140186928</v>
      </c>
    </row>
    <row r="984" spans="2:17" ht="18.75">
      <c r="D984" s="15"/>
      <c r="G984" s="16" t="s">
        <v>67</v>
      </c>
      <c r="H984" s="16"/>
      <c r="I984" s="17"/>
      <c r="J984" s="17"/>
      <c r="L984" s="17"/>
      <c r="Q984" s="19"/>
    </row>
    <row r="985" spans="2:17" ht="23.25">
      <c r="D985" s="15"/>
      <c r="E985" s="15"/>
      <c r="F985" s="133" t="s">
        <v>376</v>
      </c>
      <c r="G985" s="16"/>
      <c r="H985" s="16"/>
      <c r="I985" s="16" t="s">
        <v>377</v>
      </c>
      <c r="J985" s="16"/>
      <c r="K985" s="17"/>
      <c r="L985" s="21"/>
      <c r="Q985" s="19"/>
    </row>
    <row r="986" spans="2:17" ht="18.75">
      <c r="E986" s="23" t="s">
        <v>70</v>
      </c>
      <c r="F986" s="23"/>
      <c r="G986" s="23"/>
      <c r="Q986" s="19"/>
    </row>
    <row r="987" spans="2:17">
      <c r="B987" s="53" t="s">
        <v>618</v>
      </c>
      <c r="M987" s="21"/>
      <c r="Q987" s="19"/>
    </row>
    <row r="988" spans="2:17">
      <c r="B988" s="24" t="s">
        <v>149</v>
      </c>
      <c r="C988" t="s">
        <v>559</v>
      </c>
      <c r="D988" s="25"/>
      <c r="E988" s="28"/>
      <c r="F988" s="28" t="s">
        <v>6</v>
      </c>
      <c r="G988" s="27"/>
      <c r="H988" s="21"/>
      <c r="I988" s="21"/>
      <c r="J988" s="21"/>
      <c r="K988" s="21"/>
      <c r="L988" s="21"/>
      <c r="M988" s="21"/>
      <c r="N988" s="21"/>
      <c r="O988" s="21"/>
      <c r="P988" s="21"/>
      <c r="Q988" s="19"/>
    </row>
    <row r="989" spans="2:17">
      <c r="B989" s="29" t="s">
        <v>76</v>
      </c>
      <c r="C989" s="20"/>
      <c r="D989" s="20"/>
      <c r="E989" s="27"/>
      <c r="F989" s="27"/>
      <c r="G989" s="27"/>
      <c r="H989" s="21"/>
      <c r="I989" s="21"/>
      <c r="J989" s="21"/>
      <c r="K989" s="21"/>
      <c r="L989" s="21"/>
      <c r="M989" s="21"/>
      <c r="N989" s="21"/>
      <c r="O989" s="21"/>
      <c r="P989" s="21"/>
      <c r="Q989" s="19"/>
    </row>
    <row r="990" spans="2:17">
      <c r="B990" s="30"/>
      <c r="C990" s="29"/>
      <c r="D990" s="29"/>
      <c r="E990" s="21"/>
      <c r="F990" s="27"/>
      <c r="G990" s="27"/>
      <c r="H990" s="21"/>
      <c r="I990" s="21"/>
      <c r="J990" s="21"/>
      <c r="K990" s="21"/>
      <c r="L990" s="21"/>
      <c r="M990" s="145"/>
      <c r="N990" s="21"/>
      <c r="O990" s="21"/>
      <c r="P990">
        <v>155</v>
      </c>
      <c r="Q990" s="19"/>
    </row>
    <row r="991" spans="2:17">
      <c r="B991" s="31" t="s">
        <v>77</v>
      </c>
      <c r="C991" s="33" t="s">
        <v>78</v>
      </c>
      <c r="D991" s="34"/>
      <c r="E991" s="34" t="s">
        <v>79</v>
      </c>
      <c r="F991" s="34"/>
      <c r="G991" s="34" t="s">
        <v>80</v>
      </c>
      <c r="H991" s="34" t="s">
        <v>81</v>
      </c>
      <c r="I991" s="34"/>
      <c r="J991" s="34"/>
      <c r="K991" s="34"/>
      <c r="L991" s="34" t="s">
        <v>82</v>
      </c>
      <c r="N991" s="34"/>
      <c r="O991" s="35" t="s">
        <v>83</v>
      </c>
      <c r="P991" s="36" t="s">
        <v>3</v>
      </c>
      <c r="Q991" s="36" t="s">
        <v>9</v>
      </c>
    </row>
    <row r="992" spans="2:17">
      <c r="B992" s="5"/>
      <c r="C992" s="39" t="s">
        <v>85</v>
      </c>
      <c r="D992" s="37" t="s">
        <v>86</v>
      </c>
      <c r="E992" s="37" t="s">
        <v>87</v>
      </c>
      <c r="F992" s="37" t="s">
        <v>88</v>
      </c>
      <c r="G992" s="37"/>
      <c r="H992" s="37" t="s">
        <v>89</v>
      </c>
      <c r="I992" s="37" t="s">
        <v>90</v>
      </c>
      <c r="J992" s="37" t="s">
        <v>91</v>
      </c>
      <c r="K992" s="37" t="s">
        <v>92</v>
      </c>
      <c r="L992" s="37" t="s">
        <v>93</v>
      </c>
      <c r="M992" s="37" t="s">
        <v>94</v>
      </c>
      <c r="N992" s="37" t="s">
        <v>95</v>
      </c>
      <c r="O992" s="40"/>
      <c r="P992" s="4"/>
      <c r="Q992" s="40"/>
    </row>
    <row r="993" spans="2:17">
      <c r="B993" s="31" t="s">
        <v>307</v>
      </c>
      <c r="C993" s="37">
        <v>200</v>
      </c>
      <c r="D993" s="37">
        <v>1.2</v>
      </c>
      <c r="E993" s="37">
        <v>4</v>
      </c>
      <c r="F993" s="37">
        <v>2.7</v>
      </c>
      <c r="G993" s="37">
        <v>260</v>
      </c>
      <c r="H993" s="37">
        <v>0.26</v>
      </c>
      <c r="I993" s="37">
        <v>40</v>
      </c>
      <c r="J993" s="37">
        <v>122</v>
      </c>
      <c r="K993" s="37">
        <v>128</v>
      </c>
      <c r="L993" s="37">
        <v>146</v>
      </c>
      <c r="M993" s="37">
        <v>56</v>
      </c>
      <c r="N993" s="37">
        <v>2</v>
      </c>
      <c r="O993" s="4"/>
      <c r="P993" s="46"/>
      <c r="Q993" s="47"/>
    </row>
    <row r="994" spans="2:17">
      <c r="B994" s="45" t="s">
        <v>307</v>
      </c>
      <c r="C994" s="37">
        <v>100</v>
      </c>
      <c r="D994" s="37"/>
      <c r="E994" s="37"/>
      <c r="F994" s="37"/>
      <c r="G994" s="37"/>
      <c r="H994" s="37"/>
      <c r="I994" s="37"/>
      <c r="J994" s="37"/>
      <c r="K994" s="37"/>
      <c r="L994" s="37"/>
      <c r="M994" s="37"/>
      <c r="N994" s="37"/>
      <c r="O994" s="4">
        <v>18</v>
      </c>
      <c r="P994" s="46">
        <v>360</v>
      </c>
      <c r="Q994" s="192">
        <f>P994*O994</f>
        <v>6480</v>
      </c>
    </row>
    <row r="995" spans="2:17">
      <c r="B995" s="44" t="s">
        <v>34</v>
      </c>
      <c r="C995" s="31">
        <v>30</v>
      </c>
      <c r="D995" s="37">
        <v>0.6</v>
      </c>
      <c r="E995" s="37"/>
      <c r="F995" s="37">
        <v>15.5</v>
      </c>
      <c r="G995" s="37"/>
      <c r="H995" s="37">
        <v>0.04</v>
      </c>
      <c r="I995" s="37"/>
      <c r="J995" s="37">
        <v>0.24</v>
      </c>
      <c r="K995" s="37">
        <v>0.8</v>
      </c>
      <c r="L995" s="37">
        <v>24</v>
      </c>
      <c r="M995" s="37"/>
      <c r="N995" s="37">
        <v>22</v>
      </c>
      <c r="O995" s="52"/>
      <c r="P995" s="46"/>
      <c r="Q995" s="47">
        <f t="shared" ref="Q995:Q999" si="52">P995*O995</f>
        <v>0</v>
      </c>
    </row>
    <row r="996" spans="2:17">
      <c r="B996" s="45" t="s">
        <v>34</v>
      </c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4">
        <v>12</v>
      </c>
      <c r="P996" s="61">
        <v>26</v>
      </c>
      <c r="Q996" s="192">
        <f t="shared" si="52"/>
        <v>312</v>
      </c>
    </row>
    <row r="997" spans="2:17">
      <c r="B997" s="44" t="s">
        <v>117</v>
      </c>
      <c r="C997" s="37">
        <v>200</v>
      </c>
      <c r="D997" s="37">
        <v>0.6</v>
      </c>
      <c r="E997" s="37"/>
      <c r="F997" s="37">
        <v>30.1</v>
      </c>
      <c r="G997" s="37">
        <v>130</v>
      </c>
      <c r="H997" s="37">
        <v>0.04</v>
      </c>
      <c r="I997" s="37"/>
      <c r="J997" s="37">
        <v>0.05</v>
      </c>
      <c r="K997" s="37">
        <v>135</v>
      </c>
      <c r="L997" s="37">
        <v>46</v>
      </c>
      <c r="M997" s="37"/>
      <c r="N997" s="37">
        <v>0.5</v>
      </c>
      <c r="O997" s="40"/>
      <c r="P997" s="40"/>
      <c r="Q997" s="47">
        <f t="shared" si="52"/>
        <v>0</v>
      </c>
    </row>
    <row r="998" spans="2:17">
      <c r="B998" s="45" t="s">
        <v>49</v>
      </c>
      <c r="C998" s="5">
        <v>18</v>
      </c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40">
        <v>242</v>
      </c>
      <c r="Q998" s="192">
        <f t="shared" si="52"/>
        <v>0</v>
      </c>
    </row>
    <row r="999" spans="2:17">
      <c r="B999" s="45" t="s">
        <v>15</v>
      </c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40">
        <v>2.34</v>
      </c>
      <c r="P999" s="40">
        <v>77.95</v>
      </c>
      <c r="Q999" s="192">
        <f t="shared" si="52"/>
        <v>182.40299999999999</v>
      </c>
    </row>
    <row r="1000" spans="2:17">
      <c r="C1000" s="93"/>
      <c r="E1000" t="s">
        <v>374</v>
      </c>
      <c r="K1000" t="s">
        <v>99</v>
      </c>
      <c r="N1000" t="s">
        <v>99</v>
      </c>
      <c r="Q1000" s="67">
        <f>SUM(Q994:Q999)</f>
        <v>6974.4030000000002</v>
      </c>
    </row>
    <row r="1001" spans="2:17">
      <c r="C1001" s="93"/>
      <c r="E1001" s="48" t="s">
        <v>100</v>
      </c>
      <c r="K1001" s="48" t="s">
        <v>99</v>
      </c>
      <c r="L1001" s="48"/>
      <c r="P1001" s="18"/>
      <c r="Q1001" s="126">
        <f>Q1000/P990</f>
        <v>44.996148387096774</v>
      </c>
    </row>
    <row r="1002" spans="2:17" ht="18.75">
      <c r="D1002" s="15"/>
      <c r="G1002" s="16" t="s">
        <v>67</v>
      </c>
      <c r="H1002" s="16"/>
      <c r="I1002" s="17"/>
      <c r="J1002" s="17"/>
      <c r="L1002" s="17"/>
      <c r="Q1002" s="19"/>
    </row>
    <row r="1003" spans="2:17" ht="23.25">
      <c r="D1003" s="15"/>
      <c r="E1003" s="15"/>
      <c r="F1003" s="133" t="s">
        <v>376</v>
      </c>
      <c r="G1003" s="16"/>
      <c r="H1003" s="16"/>
      <c r="I1003" s="16" t="s">
        <v>377</v>
      </c>
      <c r="J1003" s="16"/>
      <c r="K1003" s="17"/>
      <c r="L1003" s="21"/>
      <c r="Q1003" s="19"/>
    </row>
    <row r="1004" spans="2:17" ht="18.75">
      <c r="E1004" s="23" t="s">
        <v>70</v>
      </c>
      <c r="F1004" s="23"/>
      <c r="G1004" s="23"/>
      <c r="Q1004" s="19"/>
    </row>
    <row r="1005" spans="2:17">
      <c r="B1005" s="53" t="s">
        <v>618</v>
      </c>
      <c r="M1005" s="21"/>
      <c r="Q1005" s="19"/>
    </row>
    <row r="1006" spans="2:17">
      <c r="B1006" s="24" t="s">
        <v>149</v>
      </c>
      <c r="C1006" t="s">
        <v>559</v>
      </c>
      <c r="D1006" s="25"/>
      <c r="E1006" s="28"/>
      <c r="F1006" s="28" t="s">
        <v>7</v>
      </c>
      <c r="G1006" s="27"/>
      <c r="H1006" s="21"/>
      <c r="I1006" s="21"/>
      <c r="J1006" s="21"/>
      <c r="K1006" s="21"/>
      <c r="L1006" s="21"/>
      <c r="M1006" s="21"/>
      <c r="N1006" s="21"/>
      <c r="O1006" s="21"/>
      <c r="P1006" s="21"/>
      <c r="Q1006" s="19"/>
    </row>
    <row r="1007" spans="2:17">
      <c r="B1007" s="29" t="s">
        <v>76</v>
      </c>
      <c r="C1007" s="20"/>
      <c r="D1007" s="20"/>
      <c r="E1007" s="27"/>
      <c r="F1007" s="27"/>
      <c r="G1007" s="27"/>
      <c r="H1007" s="21"/>
      <c r="I1007" s="21"/>
      <c r="J1007" s="21"/>
      <c r="K1007" s="21"/>
      <c r="L1007" s="21"/>
      <c r="M1007" s="21"/>
      <c r="N1007" s="21"/>
      <c r="O1007" s="21"/>
      <c r="P1007" s="21"/>
      <c r="Q1007" s="19"/>
    </row>
    <row r="1008" spans="2:17">
      <c r="B1008" s="30"/>
      <c r="C1008" s="29"/>
      <c r="D1008" s="29"/>
      <c r="E1008" s="21"/>
      <c r="F1008" s="27"/>
      <c r="G1008" s="27"/>
      <c r="H1008" s="21"/>
      <c r="I1008" s="21"/>
      <c r="J1008" s="21"/>
      <c r="K1008" s="21"/>
      <c r="L1008" s="21"/>
      <c r="M1008" s="145"/>
      <c r="N1008" s="21"/>
      <c r="O1008" s="21"/>
      <c r="Q1008" s="19"/>
    </row>
    <row r="1009" spans="2:17">
      <c r="B1009" s="31" t="s">
        <v>77</v>
      </c>
      <c r="C1009" s="33" t="s">
        <v>78</v>
      </c>
      <c r="D1009" s="34"/>
      <c r="E1009" s="34" t="s">
        <v>79</v>
      </c>
      <c r="F1009" s="34"/>
      <c r="G1009" s="34" t="s">
        <v>80</v>
      </c>
      <c r="H1009" s="34" t="s">
        <v>81</v>
      </c>
      <c r="I1009" s="34"/>
      <c r="J1009" s="34"/>
      <c r="K1009" s="34"/>
      <c r="L1009" s="34" t="s">
        <v>82</v>
      </c>
      <c r="N1009" s="34"/>
      <c r="O1009" s="35" t="s">
        <v>83</v>
      </c>
      <c r="P1009" s="36" t="s">
        <v>3</v>
      </c>
      <c r="Q1009" s="36" t="s">
        <v>9</v>
      </c>
    </row>
    <row r="1010" spans="2:17">
      <c r="B1010" s="5"/>
      <c r="C1010" s="39" t="s">
        <v>85</v>
      </c>
      <c r="D1010" s="37" t="s">
        <v>86</v>
      </c>
      <c r="E1010" s="37" t="s">
        <v>87</v>
      </c>
      <c r="F1010" s="37" t="s">
        <v>88</v>
      </c>
      <c r="G1010" s="37"/>
      <c r="H1010" s="37" t="s">
        <v>89</v>
      </c>
      <c r="I1010" s="37" t="s">
        <v>90</v>
      </c>
      <c r="J1010" s="37" t="s">
        <v>91</v>
      </c>
      <c r="K1010" s="37" t="s">
        <v>92</v>
      </c>
      <c r="L1010" s="37" t="s">
        <v>93</v>
      </c>
      <c r="M1010" s="37" t="s">
        <v>94</v>
      </c>
      <c r="N1010" s="37" t="s">
        <v>95</v>
      </c>
      <c r="O1010" s="40"/>
      <c r="P1010" s="4"/>
      <c r="Q1010" s="40"/>
    </row>
    <row r="1011" spans="2:17">
      <c r="B1011" s="31" t="s">
        <v>307</v>
      </c>
      <c r="C1011" s="37">
        <v>200</v>
      </c>
      <c r="D1011" s="37">
        <v>1.2</v>
      </c>
      <c r="E1011" s="37">
        <v>4</v>
      </c>
      <c r="F1011" s="37">
        <v>2.7</v>
      </c>
      <c r="G1011" s="37">
        <v>260</v>
      </c>
      <c r="H1011" s="37">
        <v>0.26</v>
      </c>
      <c r="I1011" s="37">
        <v>40</v>
      </c>
      <c r="J1011" s="37">
        <v>122</v>
      </c>
      <c r="K1011" s="37">
        <v>128</v>
      </c>
      <c r="L1011" s="37">
        <v>146</v>
      </c>
      <c r="M1011" s="37">
        <v>56</v>
      </c>
      <c r="N1011" s="37">
        <v>2</v>
      </c>
      <c r="O1011" s="4"/>
      <c r="P1011" s="46"/>
      <c r="Q1011" s="47"/>
    </row>
    <row r="1012" spans="2:17">
      <c r="B1012" s="45" t="s">
        <v>307</v>
      </c>
      <c r="C1012" s="37">
        <v>100</v>
      </c>
      <c r="D1012" s="37"/>
      <c r="E1012" s="37"/>
      <c r="F1012" s="37"/>
      <c r="G1012" s="37"/>
      <c r="H1012" s="37"/>
      <c r="I1012" s="37"/>
      <c r="J1012" s="37"/>
      <c r="K1012" s="37"/>
      <c r="L1012" s="37"/>
      <c r="M1012" s="37"/>
      <c r="N1012" s="37"/>
      <c r="O1012" s="4">
        <v>5.7</v>
      </c>
      <c r="P1012" s="46">
        <v>360</v>
      </c>
      <c r="Q1012" s="192">
        <f>P1012*O1012</f>
        <v>2052</v>
      </c>
    </row>
    <row r="1013" spans="2:17">
      <c r="B1013" s="44" t="s">
        <v>34</v>
      </c>
      <c r="C1013" s="31">
        <v>30</v>
      </c>
      <c r="D1013" s="37">
        <v>0.6</v>
      </c>
      <c r="E1013" s="37"/>
      <c r="F1013" s="37">
        <v>15.5</v>
      </c>
      <c r="G1013" s="37"/>
      <c r="H1013" s="37">
        <v>0.04</v>
      </c>
      <c r="I1013" s="37"/>
      <c r="J1013" s="37">
        <v>0.24</v>
      </c>
      <c r="K1013" s="37">
        <v>0.8</v>
      </c>
      <c r="L1013" s="37">
        <v>24</v>
      </c>
      <c r="M1013" s="37"/>
      <c r="N1013" s="37">
        <v>22</v>
      </c>
      <c r="O1013" s="52"/>
      <c r="P1013" s="46"/>
      <c r="Q1013" s="47">
        <f t="shared" ref="Q1013:Q1017" si="53">P1013*O1013</f>
        <v>0</v>
      </c>
    </row>
    <row r="1014" spans="2:17">
      <c r="B1014" s="45" t="s">
        <v>34</v>
      </c>
      <c r="C1014" s="5"/>
      <c r="D1014" s="5"/>
      <c r="E1014" s="5"/>
      <c r="F1014" s="5"/>
      <c r="G1014" s="5"/>
      <c r="H1014" s="5"/>
      <c r="I1014" s="5"/>
      <c r="J1014" s="5"/>
      <c r="K1014" s="5"/>
      <c r="L1014" s="5"/>
      <c r="M1014" s="5"/>
      <c r="N1014" s="5"/>
      <c r="O1014" s="4">
        <v>3</v>
      </c>
      <c r="P1014" s="61">
        <v>26</v>
      </c>
      <c r="Q1014" s="192">
        <f t="shared" si="53"/>
        <v>78</v>
      </c>
    </row>
    <row r="1015" spans="2:17">
      <c r="B1015" s="44" t="s">
        <v>108</v>
      </c>
      <c r="C1015" s="37">
        <v>200</v>
      </c>
      <c r="D1015" s="37">
        <v>0.6</v>
      </c>
      <c r="E1015" s="37"/>
      <c r="F1015" s="37">
        <v>30.1</v>
      </c>
      <c r="G1015" s="37">
        <v>130</v>
      </c>
      <c r="H1015" s="37">
        <v>0.04</v>
      </c>
      <c r="I1015" s="37"/>
      <c r="J1015" s="37">
        <v>0.05</v>
      </c>
      <c r="K1015" s="37">
        <v>135</v>
      </c>
      <c r="L1015" s="37">
        <v>46</v>
      </c>
      <c r="M1015" s="37"/>
      <c r="N1015" s="37">
        <v>0.5</v>
      </c>
      <c r="O1015" s="40"/>
      <c r="P1015" s="40"/>
      <c r="Q1015" s="47">
        <f t="shared" si="53"/>
        <v>0</v>
      </c>
    </row>
    <row r="1016" spans="2:17">
      <c r="B1016" s="45" t="s">
        <v>49</v>
      </c>
      <c r="C1016" s="5">
        <v>18</v>
      </c>
      <c r="D1016" s="5"/>
      <c r="E1016" s="5"/>
      <c r="F1016" s="5"/>
      <c r="G1016" s="5"/>
      <c r="H1016" s="5"/>
      <c r="I1016" s="5"/>
      <c r="J1016" s="5"/>
      <c r="K1016" s="5"/>
      <c r="L1016" s="5"/>
      <c r="M1016" s="5"/>
      <c r="N1016" s="5"/>
      <c r="O1016" s="5"/>
      <c r="P1016" s="40">
        <v>242</v>
      </c>
      <c r="Q1016" s="192">
        <f t="shared" si="53"/>
        <v>0</v>
      </c>
    </row>
    <row r="1017" spans="2:17">
      <c r="B1017" s="45" t="s">
        <v>31</v>
      </c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5"/>
      <c r="N1017" s="5"/>
      <c r="O1017" s="40">
        <v>1</v>
      </c>
      <c r="P1017" s="40">
        <v>89</v>
      </c>
      <c r="Q1017" s="192">
        <f t="shared" si="53"/>
        <v>89</v>
      </c>
    </row>
    <row r="1018" spans="2:17">
      <c r="C1018" s="93"/>
      <c r="E1018" t="s">
        <v>374</v>
      </c>
      <c r="K1018" t="s">
        <v>99</v>
      </c>
      <c r="N1018" t="s">
        <v>99</v>
      </c>
      <c r="Q1018" s="67">
        <f>SUM(Q1012:Q1017)</f>
        <v>2219</v>
      </c>
    </row>
    <row r="1019" spans="2:17">
      <c r="C1019" s="93"/>
      <c r="E1019" s="48" t="s">
        <v>100</v>
      </c>
      <c r="K1019" s="48" t="s">
        <v>99</v>
      </c>
      <c r="L1019" s="48"/>
      <c r="P1019" s="18"/>
      <c r="Q1019" s="126"/>
    </row>
    <row r="1021" spans="2:17" ht="18.75">
      <c r="D1021" s="15"/>
      <c r="G1021" s="16" t="s">
        <v>67</v>
      </c>
      <c r="H1021" s="16"/>
      <c r="I1021" s="17"/>
      <c r="J1021" s="17"/>
      <c r="L1021" s="17"/>
      <c r="Q1021" s="19"/>
    </row>
    <row r="1022" spans="2:17" ht="23.25">
      <c r="D1022" s="15"/>
      <c r="E1022" s="15"/>
      <c r="F1022" s="133" t="s">
        <v>376</v>
      </c>
      <c r="G1022" s="16"/>
      <c r="H1022" s="16"/>
      <c r="I1022" s="16" t="s">
        <v>377</v>
      </c>
      <c r="J1022" s="16"/>
      <c r="K1022" s="17"/>
      <c r="L1022" s="21"/>
      <c r="Q1022" s="19"/>
    </row>
    <row r="1023" spans="2:17" ht="18.75">
      <c r="E1023" s="23" t="s">
        <v>70</v>
      </c>
      <c r="F1023" s="23"/>
      <c r="G1023" s="23"/>
      <c r="Q1023" s="19"/>
    </row>
    <row r="1024" spans="2:17">
      <c r="B1024" s="53" t="s">
        <v>625</v>
      </c>
      <c r="M1024" s="21"/>
      <c r="Q1024" s="19"/>
    </row>
    <row r="1025" spans="2:17">
      <c r="B1025" s="24" t="s">
        <v>149</v>
      </c>
      <c r="C1025" t="s">
        <v>559</v>
      </c>
      <c r="D1025" s="25"/>
      <c r="E1025" s="28"/>
      <c r="F1025" s="28" t="s">
        <v>5</v>
      </c>
      <c r="G1025" s="27"/>
      <c r="H1025" s="21"/>
      <c r="I1025" s="21"/>
      <c r="J1025" s="21"/>
      <c r="K1025" s="21"/>
      <c r="L1025" s="21"/>
      <c r="M1025" s="21"/>
      <c r="N1025" s="21"/>
      <c r="O1025" s="21"/>
      <c r="P1025" s="21"/>
      <c r="Q1025" s="19"/>
    </row>
    <row r="1026" spans="2:17">
      <c r="B1026" s="29" t="s">
        <v>76</v>
      </c>
      <c r="C1026" s="20"/>
      <c r="D1026" s="20"/>
      <c r="E1026" s="27"/>
      <c r="F1026" s="27"/>
      <c r="G1026" s="27"/>
      <c r="H1026" s="21"/>
      <c r="I1026" s="21"/>
      <c r="J1026" s="21"/>
      <c r="K1026" s="21"/>
      <c r="L1026" s="21"/>
      <c r="M1026" s="21"/>
      <c r="N1026" s="21"/>
      <c r="O1026" s="21"/>
      <c r="P1026" s="21"/>
      <c r="Q1026" s="19"/>
    </row>
    <row r="1027" spans="2:17">
      <c r="B1027" s="30"/>
      <c r="C1027" s="29"/>
      <c r="D1027" s="29"/>
      <c r="E1027" s="21"/>
      <c r="F1027" s="27"/>
      <c r="G1027" s="27"/>
      <c r="H1027" s="21"/>
      <c r="I1027" s="21"/>
      <c r="J1027" s="21"/>
      <c r="K1027" s="21"/>
      <c r="L1027" s="21"/>
      <c r="M1027" s="145"/>
      <c r="N1027" s="21"/>
      <c r="O1027" s="21"/>
      <c r="P1027">
        <v>217</v>
      </c>
      <c r="Q1027" s="19"/>
    </row>
    <row r="1028" spans="2:17">
      <c r="B1028" s="31" t="s">
        <v>77</v>
      </c>
      <c r="C1028" s="33" t="s">
        <v>78</v>
      </c>
      <c r="D1028" s="34"/>
      <c r="E1028" s="34" t="s">
        <v>79</v>
      </c>
      <c r="F1028" s="34"/>
      <c r="G1028" s="34" t="s">
        <v>80</v>
      </c>
      <c r="H1028" s="34" t="s">
        <v>81</v>
      </c>
      <c r="I1028" s="34"/>
      <c r="J1028" s="34"/>
      <c r="K1028" s="34"/>
      <c r="L1028" s="34" t="s">
        <v>82</v>
      </c>
      <c r="N1028" s="34"/>
      <c r="O1028" s="35" t="s">
        <v>83</v>
      </c>
      <c r="P1028" s="36" t="s">
        <v>3</v>
      </c>
      <c r="Q1028" s="36" t="s">
        <v>9</v>
      </c>
    </row>
    <row r="1029" spans="2:17">
      <c r="B1029" s="5"/>
      <c r="C1029" s="39" t="s">
        <v>85</v>
      </c>
      <c r="D1029" s="37" t="s">
        <v>86</v>
      </c>
      <c r="E1029" s="37" t="s">
        <v>87</v>
      </c>
      <c r="F1029" s="37" t="s">
        <v>88</v>
      </c>
      <c r="G1029" s="37"/>
      <c r="H1029" s="37" t="s">
        <v>89</v>
      </c>
      <c r="I1029" s="37" t="s">
        <v>90</v>
      </c>
      <c r="J1029" s="37" t="s">
        <v>91</v>
      </c>
      <c r="K1029" s="37" t="s">
        <v>92</v>
      </c>
      <c r="L1029" s="37" t="s">
        <v>93</v>
      </c>
      <c r="M1029" s="37" t="s">
        <v>94</v>
      </c>
      <c r="N1029" s="37" t="s">
        <v>95</v>
      </c>
      <c r="O1029" s="40"/>
      <c r="P1029" s="4"/>
      <c r="Q1029" s="40"/>
    </row>
    <row r="1030" spans="2:17">
      <c r="B1030" s="31" t="s">
        <v>626</v>
      </c>
      <c r="C1030" s="37">
        <v>200</v>
      </c>
      <c r="D1030" s="37">
        <v>1.2</v>
      </c>
      <c r="E1030" s="37">
        <v>4</v>
      </c>
      <c r="F1030" s="37">
        <v>2.7</v>
      </c>
      <c r="G1030" s="37">
        <v>260</v>
      </c>
      <c r="H1030" s="37">
        <v>0.26</v>
      </c>
      <c r="I1030" s="37">
        <v>40</v>
      </c>
      <c r="J1030" s="37">
        <v>122</v>
      </c>
      <c r="K1030" s="37">
        <v>128</v>
      </c>
      <c r="L1030" s="37">
        <v>146</v>
      </c>
      <c r="M1030" s="37">
        <v>56</v>
      </c>
      <c r="N1030" s="37">
        <v>2</v>
      </c>
      <c r="O1030" s="4"/>
      <c r="P1030" s="46"/>
      <c r="Q1030" s="47"/>
    </row>
    <row r="1031" spans="2:17">
      <c r="B1031" s="45" t="s">
        <v>138</v>
      </c>
      <c r="C1031" s="37">
        <v>100</v>
      </c>
      <c r="D1031" s="37"/>
      <c r="E1031" s="37"/>
      <c r="F1031" s="37"/>
      <c r="G1031" s="37"/>
      <c r="H1031" s="37"/>
      <c r="I1031" s="37"/>
      <c r="J1031" s="37"/>
      <c r="K1031" s="37"/>
      <c r="L1031" s="37"/>
      <c r="M1031" s="37"/>
      <c r="N1031" s="37"/>
      <c r="O1031" s="4">
        <v>21.8</v>
      </c>
      <c r="P1031" s="46">
        <v>410</v>
      </c>
      <c r="Q1031" s="47">
        <f>P1031*O1031</f>
        <v>8938</v>
      </c>
    </row>
    <row r="1032" spans="2:17">
      <c r="B1032" s="45" t="s">
        <v>29</v>
      </c>
      <c r="C1032" s="37">
        <v>50</v>
      </c>
      <c r="D1032" s="37"/>
      <c r="E1032" s="37"/>
      <c r="F1032" s="37"/>
      <c r="G1032" s="37"/>
      <c r="H1032" s="37"/>
      <c r="I1032" s="37"/>
      <c r="J1032" s="37"/>
      <c r="K1032" s="37"/>
      <c r="L1032" s="37"/>
      <c r="M1032" s="37"/>
      <c r="N1032" s="37"/>
      <c r="O1032" s="4">
        <v>2.6</v>
      </c>
      <c r="P1032" s="46">
        <v>95</v>
      </c>
      <c r="Q1032" s="47">
        <f>P1032*O1032</f>
        <v>247</v>
      </c>
    </row>
    <row r="1033" spans="2:17">
      <c r="B1033" s="45" t="s">
        <v>29</v>
      </c>
      <c r="C1033" s="37"/>
      <c r="D1033" s="37"/>
      <c r="E1033" s="37"/>
      <c r="F1033" s="37"/>
      <c r="G1033" s="37"/>
      <c r="H1033" s="37"/>
      <c r="I1033" s="37"/>
      <c r="J1033" s="37"/>
      <c r="K1033" s="37"/>
      <c r="L1033" s="37"/>
      <c r="M1033" s="37"/>
      <c r="N1033" s="37"/>
      <c r="O1033" s="4">
        <v>5</v>
      </c>
      <c r="P1033" s="46">
        <v>86</v>
      </c>
      <c r="Q1033" s="47">
        <f t="shared" ref="Q1033:Q1034" si="54">P1033*O1033</f>
        <v>430</v>
      </c>
    </row>
    <row r="1034" spans="2:17">
      <c r="B1034" s="45" t="s">
        <v>29</v>
      </c>
      <c r="C1034" s="37"/>
      <c r="D1034" s="37"/>
      <c r="E1034" s="37"/>
      <c r="F1034" s="37"/>
      <c r="G1034" s="37"/>
      <c r="H1034" s="37"/>
      <c r="I1034" s="37"/>
      <c r="J1034" s="37"/>
      <c r="K1034" s="37"/>
      <c r="L1034" s="37"/>
      <c r="M1034" s="37"/>
      <c r="N1034" s="37"/>
      <c r="O1034" s="4">
        <v>3.2</v>
      </c>
      <c r="P1034" s="46">
        <v>90</v>
      </c>
      <c r="Q1034" s="47">
        <f t="shared" si="54"/>
        <v>288</v>
      </c>
    </row>
    <row r="1035" spans="2:17">
      <c r="B1035" s="45" t="s">
        <v>37</v>
      </c>
      <c r="C1035" s="37">
        <v>10</v>
      </c>
      <c r="D1035" s="37"/>
      <c r="E1035" s="37"/>
      <c r="F1035" s="37"/>
      <c r="G1035" s="37"/>
      <c r="H1035" s="37"/>
      <c r="I1035" s="37"/>
      <c r="J1035" s="37"/>
      <c r="K1035" s="37"/>
      <c r="L1035" s="37"/>
      <c r="M1035" s="37"/>
      <c r="N1035" s="37"/>
      <c r="O1035" s="4">
        <v>2.4</v>
      </c>
      <c r="P1035" s="46">
        <v>98</v>
      </c>
      <c r="Q1035" s="47">
        <f t="shared" ref="Q1035:Q1052" si="55">P1035*O1035</f>
        <v>235.2</v>
      </c>
    </row>
    <row r="1036" spans="2:17">
      <c r="B1036" s="45" t="s">
        <v>58</v>
      </c>
      <c r="C1036" s="37">
        <v>10</v>
      </c>
      <c r="D1036" s="37"/>
      <c r="E1036" s="37"/>
      <c r="F1036" s="37"/>
      <c r="G1036" s="37"/>
      <c r="H1036" s="37"/>
      <c r="I1036" s="37"/>
      <c r="J1036" s="37"/>
      <c r="K1036" s="37"/>
      <c r="L1036" s="37"/>
      <c r="M1036" s="37"/>
      <c r="N1036" s="37"/>
      <c r="O1036" s="4">
        <v>2.4</v>
      </c>
      <c r="P1036" s="46">
        <v>32</v>
      </c>
      <c r="Q1036" s="47">
        <f t="shared" si="55"/>
        <v>76.8</v>
      </c>
    </row>
    <row r="1037" spans="2:17">
      <c r="B1037" s="45" t="s">
        <v>14</v>
      </c>
      <c r="C1037" s="37"/>
      <c r="D1037" s="37"/>
      <c r="E1037" s="37"/>
      <c r="F1037" s="37"/>
      <c r="G1037" s="37"/>
      <c r="H1037" s="37"/>
      <c r="I1037" s="37"/>
      <c r="J1037" s="37"/>
      <c r="K1037" s="37"/>
      <c r="L1037" s="37"/>
      <c r="M1037" s="37"/>
      <c r="N1037" s="37"/>
      <c r="O1037" s="4">
        <v>1</v>
      </c>
      <c r="P1037" s="46">
        <v>115</v>
      </c>
      <c r="Q1037" s="47">
        <f t="shared" si="55"/>
        <v>115</v>
      </c>
    </row>
    <row r="1038" spans="2:17">
      <c r="B1038" s="45" t="s">
        <v>10</v>
      </c>
      <c r="C1038" s="37"/>
      <c r="D1038" s="37"/>
      <c r="E1038" s="37"/>
      <c r="F1038" s="37"/>
      <c r="G1038" s="37"/>
      <c r="H1038" s="37"/>
      <c r="I1038" s="37"/>
      <c r="J1038" s="37"/>
      <c r="K1038" s="37"/>
      <c r="L1038" s="37"/>
      <c r="M1038" s="37"/>
      <c r="N1038" s="37"/>
      <c r="O1038" s="4">
        <v>1</v>
      </c>
      <c r="P1038" s="46">
        <v>65</v>
      </c>
      <c r="Q1038" s="47">
        <f t="shared" si="55"/>
        <v>65</v>
      </c>
    </row>
    <row r="1039" spans="2:17">
      <c r="B1039" s="45" t="s">
        <v>13</v>
      </c>
      <c r="C1039" s="37">
        <v>4</v>
      </c>
      <c r="D1039" s="37"/>
      <c r="E1039" s="37"/>
      <c r="F1039" s="37"/>
      <c r="G1039" s="37"/>
      <c r="H1039" s="37"/>
      <c r="I1039" s="37"/>
      <c r="J1039" s="37"/>
      <c r="K1039" s="37"/>
      <c r="L1039" s="37"/>
      <c r="M1039" s="37"/>
      <c r="N1039" s="37"/>
      <c r="O1039" s="4">
        <v>1.7</v>
      </c>
      <c r="P1039" s="46">
        <v>122.32</v>
      </c>
      <c r="Q1039" s="47">
        <f t="shared" si="55"/>
        <v>207.94399999999999</v>
      </c>
    </row>
    <row r="1040" spans="2:17">
      <c r="B1040" s="45" t="s">
        <v>51</v>
      </c>
      <c r="C1040" s="37"/>
      <c r="D1040" s="37"/>
      <c r="E1040" s="37"/>
      <c r="F1040" s="37"/>
      <c r="G1040" s="37"/>
      <c r="H1040" s="37"/>
      <c r="I1040" s="37"/>
      <c r="J1040" s="37"/>
      <c r="K1040" s="37"/>
      <c r="L1040" s="37"/>
      <c r="M1040" s="37"/>
      <c r="N1040" s="37"/>
      <c r="O1040" s="4">
        <v>1</v>
      </c>
      <c r="P1040" s="46">
        <v>47</v>
      </c>
      <c r="Q1040" s="47">
        <f t="shared" si="55"/>
        <v>47</v>
      </c>
    </row>
    <row r="1041" spans="2:17">
      <c r="B1041" s="45" t="s">
        <v>12</v>
      </c>
      <c r="C1041" s="37"/>
      <c r="D1041" s="37"/>
      <c r="E1041" s="37"/>
      <c r="F1041" s="37"/>
      <c r="G1041" s="37"/>
      <c r="H1041" s="37"/>
      <c r="I1041" s="37"/>
      <c r="J1041" s="37"/>
      <c r="K1041" s="37"/>
      <c r="L1041" s="37"/>
      <c r="M1041" s="37"/>
      <c r="N1041" s="37"/>
      <c r="O1041" s="4">
        <v>1.5</v>
      </c>
      <c r="P1041" s="46">
        <v>40.51</v>
      </c>
      <c r="Q1041" s="47">
        <f t="shared" si="55"/>
        <v>60.765000000000001</v>
      </c>
    </row>
    <row r="1042" spans="2:17">
      <c r="B1042" s="45" t="s">
        <v>17</v>
      </c>
      <c r="C1042" s="37">
        <v>1</v>
      </c>
      <c r="D1042" s="37"/>
      <c r="E1042" s="37"/>
      <c r="F1042" s="37"/>
      <c r="G1042" s="37"/>
      <c r="H1042" s="37"/>
      <c r="I1042" s="37"/>
      <c r="J1042" s="37"/>
      <c r="K1042" s="37"/>
      <c r="L1042" s="37"/>
      <c r="M1042" s="37"/>
      <c r="N1042" s="37"/>
      <c r="O1042" s="4"/>
      <c r="P1042" s="46">
        <v>18.41</v>
      </c>
      <c r="Q1042" s="47">
        <f t="shared" si="55"/>
        <v>0</v>
      </c>
    </row>
    <row r="1043" spans="2:17">
      <c r="B1043" s="31" t="s">
        <v>166</v>
      </c>
      <c r="C1043" s="37">
        <v>70</v>
      </c>
      <c r="D1043" s="37">
        <v>4.5999999999999996</v>
      </c>
      <c r="E1043" s="37">
        <v>5.2</v>
      </c>
      <c r="F1043" s="37">
        <v>7.2</v>
      </c>
      <c r="G1043" s="37">
        <v>105</v>
      </c>
      <c r="H1043" s="37">
        <v>1.5</v>
      </c>
      <c r="I1043" s="37">
        <v>13.5</v>
      </c>
      <c r="J1043" s="37">
        <v>51</v>
      </c>
      <c r="K1043" s="37">
        <v>98</v>
      </c>
      <c r="L1043" s="37">
        <v>52</v>
      </c>
      <c r="M1043" s="37">
        <v>51</v>
      </c>
      <c r="N1043" s="37">
        <v>2.25</v>
      </c>
      <c r="O1043" s="4"/>
      <c r="P1043" s="46"/>
      <c r="Q1043" s="47">
        <f t="shared" si="55"/>
        <v>0</v>
      </c>
    </row>
    <row r="1044" spans="2:17">
      <c r="B1044" s="45" t="s">
        <v>57</v>
      </c>
      <c r="C1044" s="37">
        <v>18</v>
      </c>
      <c r="D1044" s="37"/>
      <c r="E1044" s="37"/>
      <c r="F1044" s="37"/>
      <c r="G1044" s="37"/>
      <c r="H1044" s="37"/>
      <c r="I1044" s="37"/>
      <c r="J1044" s="37"/>
      <c r="K1044" s="37"/>
      <c r="L1044" s="37"/>
      <c r="M1044" s="37"/>
      <c r="N1044" s="37"/>
      <c r="O1044" s="4">
        <v>6.5</v>
      </c>
      <c r="P1044" s="46">
        <v>67</v>
      </c>
      <c r="Q1044" s="47">
        <f t="shared" si="55"/>
        <v>435.5</v>
      </c>
    </row>
    <row r="1045" spans="2:17">
      <c r="B1045" s="45" t="s">
        <v>13</v>
      </c>
      <c r="C1045" s="37">
        <v>4</v>
      </c>
      <c r="D1045" s="37"/>
      <c r="E1045" s="37"/>
      <c r="F1045" s="37"/>
      <c r="G1045" s="37"/>
      <c r="H1045" s="37"/>
      <c r="I1045" s="37"/>
      <c r="J1045" s="37"/>
      <c r="K1045" s="37"/>
      <c r="L1045" s="37"/>
      <c r="M1045" s="37"/>
      <c r="N1045" s="37"/>
      <c r="O1045" s="4">
        <v>0.3</v>
      </c>
      <c r="P1045" s="46">
        <v>122.32</v>
      </c>
      <c r="Q1045" s="47">
        <f t="shared" si="55"/>
        <v>36.695999999999998</v>
      </c>
    </row>
    <row r="1046" spans="2:17">
      <c r="B1046" s="44" t="s">
        <v>34</v>
      </c>
      <c r="C1046" s="31">
        <v>30</v>
      </c>
      <c r="D1046" s="37">
        <v>0.6</v>
      </c>
      <c r="E1046" s="37"/>
      <c r="F1046" s="37">
        <v>15.5</v>
      </c>
      <c r="G1046" s="37"/>
      <c r="H1046" s="37">
        <v>0.04</v>
      </c>
      <c r="I1046" s="37"/>
      <c r="J1046" s="37">
        <v>0.24</v>
      </c>
      <c r="K1046" s="37">
        <v>0.8</v>
      </c>
      <c r="L1046" s="37">
        <v>24</v>
      </c>
      <c r="M1046" s="37"/>
      <c r="N1046" s="37">
        <v>22</v>
      </c>
      <c r="O1046" s="52"/>
      <c r="P1046" s="46"/>
      <c r="Q1046" s="47">
        <f t="shared" si="55"/>
        <v>0</v>
      </c>
    </row>
    <row r="1047" spans="2:17">
      <c r="B1047" s="45" t="s">
        <v>34</v>
      </c>
      <c r="C1047" s="5"/>
      <c r="D1047" s="5"/>
      <c r="E1047" s="5"/>
      <c r="F1047" s="5"/>
      <c r="G1047" s="5"/>
      <c r="H1047" s="5"/>
      <c r="I1047" s="5"/>
      <c r="J1047" s="5"/>
      <c r="K1047" s="5"/>
      <c r="L1047" s="5"/>
      <c r="M1047" s="5"/>
      <c r="N1047" s="5"/>
      <c r="O1047" s="4">
        <v>16</v>
      </c>
      <c r="P1047" s="61">
        <v>26</v>
      </c>
      <c r="Q1047" s="47">
        <f t="shared" si="55"/>
        <v>416</v>
      </c>
    </row>
    <row r="1048" spans="2:17">
      <c r="B1048" s="44" t="s">
        <v>140</v>
      </c>
      <c r="C1048" s="37">
        <v>200</v>
      </c>
      <c r="D1048" s="37">
        <v>0.6</v>
      </c>
      <c r="E1048" s="37"/>
      <c r="F1048" s="37">
        <v>30.1</v>
      </c>
      <c r="G1048" s="37">
        <v>130</v>
      </c>
      <c r="H1048" s="37">
        <v>0.04</v>
      </c>
      <c r="I1048" s="37"/>
      <c r="J1048" s="37">
        <v>0.05</v>
      </c>
      <c r="K1048" s="37">
        <v>135</v>
      </c>
      <c r="L1048" s="37">
        <v>46</v>
      </c>
      <c r="M1048" s="37"/>
      <c r="N1048" s="37">
        <v>0.5</v>
      </c>
      <c r="O1048" s="40"/>
      <c r="P1048" s="40"/>
      <c r="Q1048" s="47">
        <f t="shared" si="55"/>
        <v>0</v>
      </c>
    </row>
    <row r="1049" spans="2:17">
      <c r="B1049" s="45" t="s">
        <v>26</v>
      </c>
      <c r="C1049" s="5">
        <v>18</v>
      </c>
      <c r="D1049" s="5"/>
      <c r="E1049" s="5"/>
      <c r="F1049" s="5"/>
      <c r="G1049" s="5"/>
      <c r="H1049" s="5"/>
      <c r="I1049" s="5"/>
      <c r="J1049" s="5"/>
      <c r="K1049" s="5"/>
      <c r="L1049" s="5"/>
      <c r="M1049" s="5"/>
      <c r="N1049" s="5"/>
      <c r="O1049" s="5">
        <v>2</v>
      </c>
      <c r="P1049" s="40">
        <v>180</v>
      </c>
      <c r="Q1049" s="47">
        <f t="shared" si="55"/>
        <v>360</v>
      </c>
    </row>
    <row r="1050" spans="2:17">
      <c r="B1050" s="45" t="s">
        <v>15</v>
      </c>
      <c r="C1050" s="5"/>
      <c r="D1050" s="5"/>
      <c r="E1050" s="5"/>
      <c r="F1050" s="5"/>
      <c r="G1050" s="5"/>
      <c r="H1050" s="5"/>
      <c r="I1050" s="5"/>
      <c r="J1050" s="5"/>
      <c r="K1050" s="5"/>
      <c r="L1050" s="5"/>
      <c r="M1050" s="5"/>
      <c r="N1050" s="5"/>
      <c r="O1050" s="40">
        <v>4.3</v>
      </c>
      <c r="P1050" s="40">
        <v>77.95</v>
      </c>
      <c r="Q1050" s="47">
        <f t="shared" si="55"/>
        <v>335.185</v>
      </c>
    </row>
    <row r="1051" spans="2:17">
      <c r="B1051" s="45" t="s">
        <v>31</v>
      </c>
      <c r="C1051" s="5"/>
      <c r="D1051" s="5"/>
      <c r="E1051" s="5"/>
      <c r="F1051" s="5"/>
      <c r="G1051" s="5"/>
      <c r="H1051" s="5"/>
      <c r="I1051" s="5"/>
      <c r="J1051" s="5"/>
      <c r="K1051" s="5"/>
      <c r="L1051" s="5"/>
      <c r="M1051" s="5"/>
      <c r="N1051" s="5"/>
      <c r="O1051" s="40">
        <v>6</v>
      </c>
      <c r="P1051" s="40">
        <v>89</v>
      </c>
      <c r="Q1051" s="47">
        <f t="shared" si="55"/>
        <v>534</v>
      </c>
    </row>
    <row r="1052" spans="2:17">
      <c r="B1052" s="45" t="s">
        <v>322</v>
      </c>
      <c r="C1052" s="5">
        <v>120</v>
      </c>
      <c r="D1052" s="5"/>
      <c r="E1052" s="5"/>
      <c r="F1052" s="5"/>
      <c r="G1052" s="5"/>
      <c r="H1052" s="5"/>
      <c r="I1052" s="5"/>
      <c r="J1052" s="5"/>
      <c r="K1052" s="5"/>
      <c r="L1052" s="5"/>
      <c r="M1052" s="5"/>
      <c r="N1052" s="5"/>
      <c r="O1052" s="40">
        <v>26.5</v>
      </c>
      <c r="P1052" s="40">
        <v>224</v>
      </c>
      <c r="Q1052" s="47">
        <f t="shared" si="55"/>
        <v>5936</v>
      </c>
    </row>
    <row r="1053" spans="2:17">
      <c r="C1053" s="93"/>
      <c r="E1053" t="s">
        <v>374</v>
      </c>
      <c r="K1053" t="s">
        <v>99</v>
      </c>
      <c r="N1053" t="s">
        <v>99</v>
      </c>
      <c r="Q1053" s="67">
        <f>SUM(Q1031:Q1052)</f>
        <v>18764.089999999997</v>
      </c>
    </row>
    <row r="1054" spans="2:17">
      <c r="C1054" s="93"/>
      <c r="E1054" s="48" t="s">
        <v>100</v>
      </c>
      <c r="K1054" s="48" t="s">
        <v>99</v>
      </c>
      <c r="L1054" s="48"/>
      <c r="P1054" s="18"/>
      <c r="Q1054" s="126">
        <f>Q1053/P1027</f>
        <v>86.470460829493078</v>
      </c>
    </row>
    <row r="1056" spans="2:17" ht="18.75">
      <c r="D1056" s="15"/>
      <c r="G1056" s="16" t="s">
        <v>67</v>
      </c>
      <c r="H1056" s="16"/>
      <c r="I1056" s="17"/>
      <c r="J1056" s="17"/>
      <c r="L1056" s="17"/>
      <c r="Q1056" s="19"/>
    </row>
    <row r="1057" spans="2:17" ht="23.25">
      <c r="D1057" s="15"/>
      <c r="E1057" s="15"/>
      <c r="F1057" s="133" t="s">
        <v>376</v>
      </c>
      <c r="G1057" s="16"/>
      <c r="H1057" s="16"/>
      <c r="I1057" s="16" t="s">
        <v>377</v>
      </c>
      <c r="J1057" s="16"/>
      <c r="K1057" s="17"/>
      <c r="L1057" s="21"/>
      <c r="Q1057" s="19"/>
    </row>
    <row r="1058" spans="2:17" ht="18.75">
      <c r="E1058" s="23" t="s">
        <v>70</v>
      </c>
      <c r="F1058" s="23"/>
      <c r="G1058" s="23"/>
      <c r="Q1058" s="19"/>
    </row>
    <row r="1059" spans="2:17">
      <c r="B1059" s="53" t="s">
        <v>625</v>
      </c>
      <c r="M1059" s="21"/>
      <c r="Q1059" s="19"/>
    </row>
    <row r="1060" spans="2:17">
      <c r="B1060" s="24" t="s">
        <v>149</v>
      </c>
      <c r="C1060" t="s">
        <v>559</v>
      </c>
      <c r="D1060" s="25"/>
      <c r="E1060" s="28"/>
      <c r="F1060" s="28" t="s">
        <v>6</v>
      </c>
      <c r="G1060" s="27"/>
      <c r="H1060" s="21"/>
      <c r="I1060" s="21"/>
      <c r="J1060" s="21"/>
      <c r="K1060" s="21"/>
      <c r="L1060" s="21"/>
      <c r="M1060" s="21"/>
      <c r="N1060" s="21"/>
      <c r="O1060" s="21"/>
      <c r="P1060" s="21"/>
      <c r="Q1060" s="19"/>
    </row>
    <row r="1061" spans="2:17">
      <c r="B1061" s="29" t="s">
        <v>76</v>
      </c>
      <c r="C1061" s="20"/>
      <c r="D1061" s="20"/>
      <c r="E1061" s="27"/>
      <c r="F1061" s="27"/>
      <c r="G1061" s="27"/>
      <c r="H1061" s="21"/>
      <c r="I1061" s="21"/>
      <c r="J1061" s="21"/>
      <c r="K1061" s="21"/>
      <c r="L1061" s="21"/>
      <c r="M1061" s="21"/>
      <c r="N1061" s="21"/>
      <c r="O1061" s="21"/>
      <c r="P1061" s="21"/>
      <c r="Q1061" s="19"/>
    </row>
    <row r="1062" spans="2:17">
      <c r="B1062" s="30"/>
      <c r="C1062" s="29"/>
      <c r="D1062" s="29"/>
      <c r="E1062" s="21"/>
      <c r="F1062" s="27"/>
      <c r="G1062" s="27"/>
      <c r="H1062" s="21"/>
      <c r="I1062" s="21"/>
      <c r="J1062" s="21"/>
      <c r="K1062" s="21"/>
      <c r="L1062" s="21"/>
      <c r="M1062" s="145"/>
      <c r="N1062" s="21"/>
      <c r="O1062" s="21"/>
      <c r="P1062">
        <v>131</v>
      </c>
      <c r="Q1062" s="19"/>
    </row>
    <row r="1063" spans="2:17">
      <c r="B1063" s="31" t="s">
        <v>77</v>
      </c>
      <c r="C1063" s="33" t="s">
        <v>78</v>
      </c>
      <c r="D1063" s="34"/>
      <c r="E1063" s="34" t="s">
        <v>79</v>
      </c>
      <c r="F1063" s="34"/>
      <c r="G1063" s="34" t="s">
        <v>80</v>
      </c>
      <c r="H1063" s="34" t="s">
        <v>81</v>
      </c>
      <c r="I1063" s="34"/>
      <c r="J1063" s="34"/>
      <c r="K1063" s="34"/>
      <c r="L1063" s="34" t="s">
        <v>82</v>
      </c>
      <c r="N1063" s="34"/>
      <c r="O1063" s="35" t="s">
        <v>83</v>
      </c>
      <c r="P1063" s="36" t="s">
        <v>3</v>
      </c>
      <c r="Q1063" s="36" t="s">
        <v>9</v>
      </c>
    </row>
    <row r="1064" spans="2:17">
      <c r="B1064" s="5"/>
      <c r="C1064" s="39" t="s">
        <v>85</v>
      </c>
      <c r="D1064" s="37" t="s">
        <v>86</v>
      </c>
      <c r="E1064" s="37" t="s">
        <v>87</v>
      </c>
      <c r="F1064" s="37" t="s">
        <v>88</v>
      </c>
      <c r="G1064" s="37"/>
      <c r="H1064" s="37" t="s">
        <v>89</v>
      </c>
      <c r="I1064" s="37" t="s">
        <v>90</v>
      </c>
      <c r="J1064" s="37" t="s">
        <v>91</v>
      </c>
      <c r="K1064" s="37" t="s">
        <v>92</v>
      </c>
      <c r="L1064" s="37" t="s">
        <v>93</v>
      </c>
      <c r="M1064" s="37" t="s">
        <v>94</v>
      </c>
      <c r="N1064" s="37" t="s">
        <v>95</v>
      </c>
      <c r="O1064" s="40"/>
      <c r="P1064" s="4"/>
      <c r="Q1064" s="40"/>
    </row>
    <row r="1065" spans="2:17">
      <c r="B1065" s="31" t="s">
        <v>626</v>
      </c>
      <c r="C1065" s="37">
        <v>200</v>
      </c>
      <c r="D1065" s="37">
        <v>1.2</v>
      </c>
      <c r="E1065" s="37">
        <v>4</v>
      </c>
      <c r="F1065" s="37">
        <v>2.7</v>
      </c>
      <c r="G1065" s="37">
        <v>260</v>
      </c>
      <c r="H1065" s="37">
        <v>0.26</v>
      </c>
      <c r="I1065" s="37">
        <v>40</v>
      </c>
      <c r="J1065" s="37">
        <v>122</v>
      </c>
      <c r="K1065" s="37">
        <v>128</v>
      </c>
      <c r="L1065" s="37">
        <v>146</v>
      </c>
      <c r="M1065" s="37">
        <v>56</v>
      </c>
      <c r="N1065" s="37">
        <v>2</v>
      </c>
      <c r="O1065" s="4"/>
      <c r="P1065" s="46"/>
      <c r="Q1065" s="47"/>
    </row>
    <row r="1066" spans="2:17">
      <c r="B1066" s="45" t="s">
        <v>138</v>
      </c>
      <c r="C1066" s="37">
        <v>100</v>
      </c>
      <c r="D1066" s="37"/>
      <c r="E1066" s="37"/>
      <c r="F1066" s="37"/>
      <c r="G1066" s="37"/>
      <c r="H1066" s="37"/>
      <c r="I1066" s="37"/>
      <c r="J1066" s="37"/>
      <c r="K1066" s="37"/>
      <c r="L1066" s="37"/>
      <c r="M1066" s="37"/>
      <c r="N1066" s="37"/>
      <c r="O1066" s="4">
        <v>15.5</v>
      </c>
      <c r="P1066" s="46">
        <v>410</v>
      </c>
      <c r="Q1066" s="47">
        <f>P1066*O1066</f>
        <v>6355</v>
      </c>
    </row>
    <row r="1067" spans="2:17">
      <c r="B1067" s="45" t="s">
        <v>29</v>
      </c>
      <c r="C1067" s="37">
        <v>50</v>
      </c>
      <c r="D1067" s="37"/>
      <c r="E1067" s="37"/>
      <c r="F1067" s="37"/>
      <c r="G1067" s="37"/>
      <c r="H1067" s="37"/>
      <c r="I1067" s="37"/>
      <c r="J1067" s="37"/>
      <c r="K1067" s="37"/>
      <c r="L1067" s="37"/>
      <c r="M1067" s="37"/>
      <c r="N1067" s="37"/>
      <c r="O1067" s="4">
        <v>6.55</v>
      </c>
      <c r="P1067" s="46">
        <v>95</v>
      </c>
      <c r="Q1067" s="47">
        <f>P1067*O1067</f>
        <v>622.25</v>
      </c>
    </row>
    <row r="1068" spans="2:17">
      <c r="B1068" s="44" t="s">
        <v>34</v>
      </c>
      <c r="C1068" s="31">
        <v>30</v>
      </c>
      <c r="D1068" s="37">
        <v>0.6</v>
      </c>
      <c r="E1068" s="37"/>
      <c r="F1068" s="37">
        <v>15.5</v>
      </c>
      <c r="G1068" s="37"/>
      <c r="H1068" s="37">
        <v>0.04</v>
      </c>
      <c r="I1068" s="37"/>
      <c r="J1068" s="37">
        <v>0.24</v>
      </c>
      <c r="K1068" s="37">
        <v>0.8</v>
      </c>
      <c r="L1068" s="37">
        <v>24</v>
      </c>
      <c r="M1068" s="37"/>
      <c r="N1068" s="37">
        <v>22</v>
      </c>
      <c r="O1068" s="52"/>
      <c r="P1068" s="46"/>
      <c r="Q1068" s="47">
        <f t="shared" ref="Q1068:Q1072" si="56">P1068*O1068</f>
        <v>0</v>
      </c>
    </row>
    <row r="1069" spans="2:17">
      <c r="B1069" s="45" t="s">
        <v>34</v>
      </c>
      <c r="C1069" s="5"/>
      <c r="D1069" s="5"/>
      <c r="E1069" s="5"/>
      <c r="F1069" s="5"/>
      <c r="G1069" s="5"/>
      <c r="H1069" s="5"/>
      <c r="I1069" s="5"/>
      <c r="J1069" s="5"/>
      <c r="K1069" s="5"/>
      <c r="L1069" s="5"/>
      <c r="M1069" s="5"/>
      <c r="N1069" s="5"/>
      <c r="O1069" s="4">
        <v>10</v>
      </c>
      <c r="P1069" s="61">
        <v>26</v>
      </c>
      <c r="Q1069" s="47">
        <f t="shared" si="56"/>
        <v>260</v>
      </c>
    </row>
    <row r="1070" spans="2:17">
      <c r="B1070" s="44" t="s">
        <v>117</v>
      </c>
      <c r="C1070" s="37">
        <v>200</v>
      </c>
      <c r="D1070" s="37">
        <v>0.6</v>
      </c>
      <c r="E1070" s="37"/>
      <c r="F1070" s="37">
        <v>30.1</v>
      </c>
      <c r="G1070" s="37">
        <v>130</v>
      </c>
      <c r="H1070" s="37">
        <v>0.04</v>
      </c>
      <c r="I1070" s="37"/>
      <c r="J1070" s="37">
        <v>0.05</v>
      </c>
      <c r="K1070" s="37">
        <v>135</v>
      </c>
      <c r="L1070" s="37">
        <v>46</v>
      </c>
      <c r="M1070" s="37"/>
      <c r="N1070" s="37">
        <v>0.5</v>
      </c>
      <c r="O1070" s="40"/>
      <c r="P1070" s="40"/>
      <c r="Q1070" s="47">
        <f t="shared" si="56"/>
        <v>0</v>
      </c>
    </row>
    <row r="1071" spans="2:17">
      <c r="B1071" s="45" t="s">
        <v>49</v>
      </c>
      <c r="C1071" s="5">
        <v>18</v>
      </c>
      <c r="D1071" s="5"/>
      <c r="E1071" s="5"/>
      <c r="F1071" s="5"/>
      <c r="G1071" s="5"/>
      <c r="H1071" s="5"/>
      <c r="I1071" s="5"/>
      <c r="J1071" s="5"/>
      <c r="K1071" s="5"/>
      <c r="L1071" s="5"/>
      <c r="M1071" s="5"/>
      <c r="N1071" s="5"/>
      <c r="O1071" s="5"/>
      <c r="P1071" s="40">
        <v>180</v>
      </c>
      <c r="Q1071" s="47">
        <f t="shared" si="56"/>
        <v>0</v>
      </c>
    </row>
    <row r="1072" spans="2:17">
      <c r="B1072" s="45" t="s">
        <v>15</v>
      </c>
      <c r="C1072" s="5"/>
      <c r="D1072" s="5"/>
      <c r="E1072" s="5"/>
      <c r="F1072" s="5"/>
      <c r="G1072" s="5"/>
      <c r="H1072" s="5"/>
      <c r="I1072" s="5"/>
      <c r="J1072" s="5"/>
      <c r="K1072" s="5"/>
      <c r="L1072" s="5"/>
      <c r="M1072" s="5"/>
      <c r="N1072" s="5"/>
      <c r="O1072" s="40">
        <v>2.36</v>
      </c>
      <c r="P1072" s="40">
        <v>77.95</v>
      </c>
      <c r="Q1072" s="47">
        <f t="shared" si="56"/>
        <v>183.96199999999999</v>
      </c>
    </row>
    <row r="1073" spans="2:19">
      <c r="C1073" s="93"/>
      <c r="E1073" t="s">
        <v>374</v>
      </c>
      <c r="K1073" t="s">
        <v>99</v>
      </c>
      <c r="N1073" t="s">
        <v>99</v>
      </c>
      <c r="Q1073" s="67">
        <f>SUM(Q1066:Q1072)</f>
        <v>7421.2119999999995</v>
      </c>
    </row>
    <row r="1074" spans="2:19">
      <c r="C1074" s="93"/>
      <c r="E1074" s="48" t="s">
        <v>100</v>
      </c>
      <c r="K1074" s="48" t="s">
        <v>99</v>
      </c>
      <c r="L1074" s="48"/>
      <c r="P1074" s="18"/>
      <c r="Q1074" s="126">
        <f>Q1073/P1062</f>
        <v>56.650473282442746</v>
      </c>
    </row>
    <row r="1075" spans="2:19" ht="18.75">
      <c r="D1075" s="15"/>
      <c r="G1075" s="16" t="s">
        <v>67</v>
      </c>
      <c r="H1075" s="16"/>
      <c r="I1075" s="17"/>
      <c r="J1075" s="17"/>
      <c r="L1075" s="17"/>
      <c r="Q1075" s="19"/>
    </row>
    <row r="1076" spans="2:19" ht="23.25">
      <c r="D1076" s="15"/>
      <c r="E1076" s="15"/>
      <c r="F1076" s="133" t="s">
        <v>376</v>
      </c>
      <c r="G1076" s="16"/>
      <c r="H1076" s="16"/>
      <c r="I1076" s="16" t="s">
        <v>377</v>
      </c>
      <c r="J1076" s="16"/>
      <c r="K1076" s="17"/>
      <c r="L1076" s="21"/>
      <c r="Q1076" s="67"/>
      <c r="S1076" s="68"/>
    </row>
    <row r="1077" spans="2:19" ht="18.75">
      <c r="E1077" s="23" t="s">
        <v>70</v>
      </c>
      <c r="F1077" s="23"/>
      <c r="G1077" s="23"/>
      <c r="Q1077" s="19"/>
    </row>
    <row r="1078" spans="2:19">
      <c r="B1078" s="53" t="s">
        <v>625</v>
      </c>
      <c r="M1078" s="21"/>
      <c r="Q1078" s="19"/>
    </row>
    <row r="1079" spans="2:19">
      <c r="B1079" s="24" t="s">
        <v>149</v>
      </c>
      <c r="C1079" t="s">
        <v>559</v>
      </c>
      <c r="D1079" s="25"/>
      <c r="E1079" s="28"/>
      <c r="F1079" s="28" t="s">
        <v>7</v>
      </c>
      <c r="G1079" s="27"/>
      <c r="H1079" s="21"/>
      <c r="I1079" s="21"/>
      <c r="J1079" s="21"/>
      <c r="K1079" s="21"/>
      <c r="L1079" s="21"/>
      <c r="M1079" s="21"/>
      <c r="N1079" s="21"/>
      <c r="O1079" s="21"/>
      <c r="P1079" s="21"/>
      <c r="Q1079" s="19"/>
    </row>
    <row r="1080" spans="2:19">
      <c r="B1080" s="29" t="s">
        <v>76</v>
      </c>
      <c r="C1080" s="20"/>
      <c r="D1080" s="20"/>
      <c r="E1080" s="27"/>
      <c r="F1080" s="27"/>
      <c r="G1080" s="27"/>
      <c r="H1080" s="21"/>
      <c r="I1080" s="21"/>
      <c r="J1080" s="21"/>
      <c r="K1080" s="21"/>
      <c r="L1080" s="21"/>
      <c r="M1080" s="21"/>
      <c r="N1080" s="21"/>
      <c r="O1080" s="21"/>
      <c r="P1080" s="21"/>
      <c r="Q1080" s="19"/>
    </row>
    <row r="1081" spans="2:19">
      <c r="B1081" s="30"/>
      <c r="C1081" s="29"/>
      <c r="D1081" s="29"/>
      <c r="E1081" s="21"/>
      <c r="F1081" s="27"/>
      <c r="G1081" s="27"/>
      <c r="H1081" s="21"/>
      <c r="I1081" s="21"/>
      <c r="J1081" s="21"/>
      <c r="K1081" s="21"/>
      <c r="L1081" s="21"/>
      <c r="M1081" s="145"/>
      <c r="N1081" s="21"/>
      <c r="O1081" s="21"/>
      <c r="Q1081" s="19"/>
    </row>
    <row r="1082" spans="2:19">
      <c r="B1082" s="31" t="s">
        <v>77</v>
      </c>
      <c r="C1082" s="33" t="s">
        <v>78</v>
      </c>
      <c r="D1082" s="34"/>
      <c r="E1082" s="34" t="s">
        <v>79</v>
      </c>
      <c r="F1082" s="34"/>
      <c r="G1082" s="34" t="s">
        <v>80</v>
      </c>
      <c r="H1082" s="34" t="s">
        <v>81</v>
      </c>
      <c r="I1082" s="34"/>
      <c r="J1082" s="34"/>
      <c r="K1082" s="34"/>
      <c r="L1082" s="34" t="s">
        <v>82</v>
      </c>
      <c r="N1082" s="34"/>
      <c r="O1082" s="35" t="s">
        <v>83</v>
      </c>
      <c r="P1082" s="36" t="s">
        <v>3</v>
      </c>
      <c r="Q1082" s="36" t="s">
        <v>9</v>
      </c>
    </row>
    <row r="1083" spans="2:19">
      <c r="B1083" s="5"/>
      <c r="C1083" s="39" t="s">
        <v>85</v>
      </c>
      <c r="D1083" s="37" t="s">
        <v>86</v>
      </c>
      <c r="E1083" s="37" t="s">
        <v>87</v>
      </c>
      <c r="F1083" s="37" t="s">
        <v>88</v>
      </c>
      <c r="G1083" s="37"/>
      <c r="H1083" s="37" t="s">
        <v>89</v>
      </c>
      <c r="I1083" s="37" t="s">
        <v>90</v>
      </c>
      <c r="J1083" s="37" t="s">
        <v>91</v>
      </c>
      <c r="K1083" s="37" t="s">
        <v>92</v>
      </c>
      <c r="L1083" s="37" t="s">
        <v>93</v>
      </c>
      <c r="M1083" s="37" t="s">
        <v>94</v>
      </c>
      <c r="N1083" s="37" t="s">
        <v>95</v>
      </c>
      <c r="O1083" s="40"/>
      <c r="P1083" s="4"/>
      <c r="Q1083" s="40"/>
    </row>
    <row r="1084" spans="2:19">
      <c r="B1084" s="31" t="s">
        <v>626</v>
      </c>
      <c r="C1084" s="37">
        <v>200</v>
      </c>
      <c r="D1084" s="37">
        <v>1.2</v>
      </c>
      <c r="E1084" s="37">
        <v>4</v>
      </c>
      <c r="F1084" s="37">
        <v>2.7</v>
      </c>
      <c r="G1084" s="37">
        <v>260</v>
      </c>
      <c r="H1084" s="37">
        <v>0.26</v>
      </c>
      <c r="I1084" s="37">
        <v>40</v>
      </c>
      <c r="J1084" s="37">
        <v>122</v>
      </c>
      <c r="K1084" s="37">
        <v>128</v>
      </c>
      <c r="L1084" s="37">
        <v>146</v>
      </c>
      <c r="M1084" s="37">
        <v>56</v>
      </c>
      <c r="N1084" s="37">
        <v>2</v>
      </c>
      <c r="O1084" s="4"/>
      <c r="P1084" s="46"/>
      <c r="Q1084" s="47"/>
    </row>
    <row r="1085" spans="2:19">
      <c r="B1085" s="45" t="s">
        <v>138</v>
      </c>
      <c r="C1085" s="37">
        <v>100</v>
      </c>
      <c r="D1085" s="37"/>
      <c r="E1085" s="37"/>
      <c r="F1085" s="37"/>
      <c r="G1085" s="37"/>
      <c r="H1085" s="37"/>
      <c r="I1085" s="37"/>
      <c r="J1085" s="37"/>
      <c r="K1085" s="37"/>
      <c r="L1085" s="37"/>
      <c r="M1085" s="37"/>
      <c r="N1085" s="37"/>
      <c r="O1085" s="4">
        <v>5.24</v>
      </c>
      <c r="P1085" s="46">
        <v>410</v>
      </c>
      <c r="Q1085" s="47">
        <f>P1085*O1085</f>
        <v>2148.4</v>
      </c>
    </row>
    <row r="1086" spans="2:19">
      <c r="B1086" s="45" t="s">
        <v>29</v>
      </c>
      <c r="C1086" s="37">
        <v>50</v>
      </c>
      <c r="D1086" s="37"/>
      <c r="E1086" s="37"/>
      <c r="F1086" s="37"/>
      <c r="G1086" s="37"/>
      <c r="H1086" s="37"/>
      <c r="I1086" s="37"/>
      <c r="J1086" s="37"/>
      <c r="K1086" s="37"/>
      <c r="L1086" s="37"/>
      <c r="M1086" s="37"/>
      <c r="N1086" s="37"/>
      <c r="O1086" s="4">
        <v>1.5</v>
      </c>
      <c r="P1086" s="46">
        <v>95</v>
      </c>
      <c r="Q1086" s="47">
        <f>P1086*O1086</f>
        <v>142.5</v>
      </c>
    </row>
    <row r="1087" spans="2:19">
      <c r="B1087" s="44" t="s">
        <v>34</v>
      </c>
      <c r="C1087" s="31">
        <v>30</v>
      </c>
      <c r="D1087" s="37">
        <v>0.6</v>
      </c>
      <c r="E1087" s="37"/>
      <c r="F1087" s="37">
        <v>15.5</v>
      </c>
      <c r="G1087" s="37"/>
      <c r="H1087" s="37">
        <v>0.04</v>
      </c>
      <c r="I1087" s="37"/>
      <c r="J1087" s="37">
        <v>0.24</v>
      </c>
      <c r="K1087" s="37">
        <v>0.8</v>
      </c>
      <c r="L1087" s="37">
        <v>24</v>
      </c>
      <c r="M1087" s="37"/>
      <c r="N1087" s="37">
        <v>22</v>
      </c>
      <c r="O1087" s="52"/>
      <c r="P1087" s="46"/>
      <c r="Q1087" s="47">
        <f t="shared" ref="Q1087:Q1091" si="57">P1087*O1087</f>
        <v>0</v>
      </c>
    </row>
    <row r="1088" spans="2:19">
      <c r="B1088" s="45" t="s">
        <v>34</v>
      </c>
      <c r="C1088" s="5"/>
      <c r="D1088" s="5"/>
      <c r="E1088" s="5"/>
      <c r="F1088" s="5"/>
      <c r="G1088" s="5"/>
      <c r="H1088" s="5"/>
      <c r="I1088" s="5"/>
      <c r="J1088" s="5"/>
      <c r="K1088" s="5"/>
      <c r="L1088" s="5"/>
      <c r="M1088" s="5"/>
      <c r="N1088" s="5"/>
      <c r="O1088" s="4">
        <v>4</v>
      </c>
      <c r="P1088" s="61">
        <v>26</v>
      </c>
      <c r="Q1088" s="47">
        <f t="shared" si="57"/>
        <v>104</v>
      </c>
    </row>
    <row r="1089" spans="2:17">
      <c r="B1089" s="44" t="s">
        <v>108</v>
      </c>
      <c r="C1089" s="37">
        <v>200</v>
      </c>
      <c r="D1089" s="37">
        <v>0.6</v>
      </c>
      <c r="E1089" s="37"/>
      <c r="F1089" s="37">
        <v>30.1</v>
      </c>
      <c r="G1089" s="37">
        <v>130</v>
      </c>
      <c r="H1089" s="37">
        <v>0.04</v>
      </c>
      <c r="I1089" s="37"/>
      <c r="J1089" s="37">
        <v>0.05</v>
      </c>
      <c r="K1089" s="37">
        <v>135</v>
      </c>
      <c r="L1089" s="37">
        <v>46</v>
      </c>
      <c r="M1089" s="37"/>
      <c r="N1089" s="37">
        <v>0.5</v>
      </c>
      <c r="O1089" s="40"/>
      <c r="P1089" s="40"/>
      <c r="Q1089" s="47">
        <f t="shared" si="57"/>
        <v>0</v>
      </c>
    </row>
    <row r="1090" spans="2:17">
      <c r="B1090" s="45" t="s">
        <v>49</v>
      </c>
      <c r="C1090" s="5">
        <v>18</v>
      </c>
      <c r="D1090" s="5"/>
      <c r="E1090" s="5"/>
      <c r="F1090" s="5"/>
      <c r="G1090" s="5"/>
      <c r="H1090" s="5"/>
      <c r="I1090" s="5"/>
      <c r="J1090" s="5"/>
      <c r="K1090" s="5"/>
      <c r="L1090" s="5"/>
      <c r="M1090" s="5"/>
      <c r="N1090" s="5"/>
      <c r="O1090" s="5"/>
      <c r="P1090" s="40">
        <v>180</v>
      </c>
      <c r="Q1090" s="47">
        <f t="shared" si="57"/>
        <v>0</v>
      </c>
    </row>
    <row r="1091" spans="2:17">
      <c r="B1091" s="45" t="s">
        <v>31</v>
      </c>
      <c r="C1091" s="5"/>
      <c r="D1091" s="5"/>
      <c r="E1091" s="5"/>
      <c r="F1091" s="5"/>
      <c r="G1091" s="5"/>
      <c r="H1091" s="5"/>
      <c r="I1091" s="5"/>
      <c r="J1091" s="5"/>
      <c r="K1091" s="5"/>
      <c r="L1091" s="5"/>
      <c r="M1091" s="5"/>
      <c r="N1091" s="5"/>
      <c r="O1091" s="40">
        <v>1</v>
      </c>
      <c r="P1091" s="40">
        <v>89</v>
      </c>
      <c r="Q1091" s="47">
        <f t="shared" si="57"/>
        <v>89</v>
      </c>
    </row>
    <row r="1092" spans="2:17">
      <c r="C1092" s="93"/>
      <c r="E1092" t="s">
        <v>374</v>
      </c>
      <c r="K1092" t="s">
        <v>99</v>
      </c>
      <c r="N1092" t="s">
        <v>99</v>
      </c>
      <c r="Q1092" s="67">
        <f>SUM(Q1085:Q1091)</f>
        <v>2483.9</v>
      </c>
    </row>
    <row r="1093" spans="2:17">
      <c r="C1093" s="93"/>
      <c r="E1093" s="48" t="s">
        <v>100</v>
      </c>
      <c r="K1093" s="48" t="s">
        <v>99</v>
      </c>
      <c r="L1093" s="48"/>
      <c r="P1093" s="18"/>
      <c r="Q1093" s="126"/>
    </row>
    <row r="1094" spans="2:17" ht="18.75">
      <c r="D1094" s="15"/>
      <c r="G1094" s="16" t="s">
        <v>67</v>
      </c>
      <c r="H1094" s="16"/>
      <c r="I1094" s="17"/>
      <c r="J1094" s="17"/>
      <c r="L1094" s="17"/>
      <c r="Q1094" s="19"/>
    </row>
    <row r="1095" spans="2:17" ht="23.25">
      <c r="D1095" s="15"/>
      <c r="E1095" s="15"/>
      <c r="F1095" s="133" t="s">
        <v>376</v>
      </c>
      <c r="G1095" s="16"/>
      <c r="H1095" s="16"/>
      <c r="I1095" s="16" t="s">
        <v>377</v>
      </c>
      <c r="J1095" s="16"/>
      <c r="K1095" s="17"/>
      <c r="L1095" s="21"/>
      <c r="Q1095" s="19"/>
    </row>
    <row r="1096" spans="2:17" ht="18.75">
      <c r="E1096" s="23" t="s">
        <v>70</v>
      </c>
      <c r="F1096" s="23"/>
      <c r="G1096" s="23"/>
      <c r="Q1096" s="19"/>
    </row>
    <row r="1097" spans="2:17">
      <c r="B1097" s="53" t="s">
        <v>629</v>
      </c>
      <c r="M1097" s="21"/>
      <c r="Q1097" s="19"/>
    </row>
    <row r="1098" spans="2:17">
      <c r="B1098" s="24" t="s">
        <v>149</v>
      </c>
      <c r="C1098" t="s">
        <v>559</v>
      </c>
      <c r="D1098" s="25"/>
      <c r="E1098" s="28"/>
      <c r="F1098" s="28" t="s">
        <v>5</v>
      </c>
      <c r="G1098" s="27"/>
      <c r="H1098" s="21"/>
      <c r="I1098" s="21"/>
      <c r="J1098" s="21"/>
      <c r="K1098" s="21"/>
      <c r="L1098" s="21"/>
      <c r="M1098" s="21"/>
      <c r="N1098" s="21"/>
      <c r="O1098" s="21"/>
      <c r="P1098" s="21"/>
      <c r="Q1098" s="19"/>
    </row>
    <row r="1099" spans="2:17">
      <c r="B1099" s="29" t="s">
        <v>76</v>
      </c>
      <c r="C1099" s="20"/>
      <c r="D1099" s="20"/>
      <c r="E1099" s="27"/>
      <c r="F1099" s="27"/>
      <c r="G1099" s="27"/>
      <c r="H1099" s="21"/>
      <c r="I1099" s="21"/>
      <c r="J1099" s="21"/>
      <c r="K1099" s="21"/>
      <c r="L1099" s="21"/>
      <c r="M1099" s="21"/>
      <c r="N1099" s="21"/>
      <c r="O1099" s="21"/>
      <c r="P1099" s="21"/>
      <c r="Q1099" s="19"/>
    </row>
    <row r="1100" spans="2:17">
      <c r="B1100" s="30"/>
      <c r="C1100" s="29"/>
      <c r="D1100" s="29"/>
      <c r="E1100" s="21"/>
      <c r="F1100" s="27"/>
      <c r="G1100" s="27"/>
      <c r="H1100" s="21"/>
      <c r="I1100" s="21"/>
      <c r="J1100" s="21"/>
      <c r="K1100" s="21"/>
      <c r="L1100" s="21"/>
      <c r="M1100" s="145"/>
      <c r="N1100" s="21"/>
      <c r="O1100" s="21"/>
      <c r="P1100">
        <v>195</v>
      </c>
      <c r="Q1100" s="19"/>
    </row>
    <row r="1101" spans="2:17">
      <c r="B1101" s="31" t="s">
        <v>77</v>
      </c>
      <c r="C1101" s="33" t="s">
        <v>78</v>
      </c>
      <c r="D1101" s="34"/>
      <c r="E1101" s="34" t="s">
        <v>79</v>
      </c>
      <c r="F1101" s="34"/>
      <c r="G1101" s="34" t="s">
        <v>80</v>
      </c>
      <c r="H1101" s="34" t="s">
        <v>81</v>
      </c>
      <c r="I1101" s="34"/>
      <c r="J1101" s="34"/>
      <c r="K1101" s="34"/>
      <c r="L1101" s="34" t="s">
        <v>82</v>
      </c>
      <c r="N1101" s="34"/>
      <c r="O1101" s="35" t="s">
        <v>83</v>
      </c>
      <c r="P1101" s="36" t="s">
        <v>3</v>
      </c>
      <c r="Q1101" s="36" t="s">
        <v>9</v>
      </c>
    </row>
    <row r="1102" spans="2:17">
      <c r="B1102" s="5"/>
      <c r="C1102" s="39" t="s">
        <v>85</v>
      </c>
      <c r="D1102" s="37" t="s">
        <v>86</v>
      </c>
      <c r="E1102" s="37" t="s">
        <v>87</v>
      </c>
      <c r="F1102" s="37" t="s">
        <v>88</v>
      </c>
      <c r="G1102" s="37"/>
      <c r="H1102" s="37" t="s">
        <v>89</v>
      </c>
      <c r="I1102" s="37" t="s">
        <v>90</v>
      </c>
      <c r="J1102" s="37" t="s">
        <v>91</v>
      </c>
      <c r="K1102" s="37" t="s">
        <v>92</v>
      </c>
      <c r="L1102" s="37" t="s">
        <v>93</v>
      </c>
      <c r="M1102" s="37" t="s">
        <v>94</v>
      </c>
      <c r="N1102" s="37" t="s">
        <v>95</v>
      </c>
      <c r="O1102" s="40"/>
      <c r="P1102" s="4"/>
      <c r="Q1102" s="40"/>
    </row>
    <row r="1103" spans="2:17">
      <c r="B1103" s="31" t="s">
        <v>20</v>
      </c>
      <c r="C1103" s="37">
        <v>200</v>
      </c>
      <c r="D1103" s="37">
        <v>1.2</v>
      </c>
      <c r="E1103" s="37">
        <v>4</v>
      </c>
      <c r="F1103" s="37">
        <v>2.7</v>
      </c>
      <c r="G1103" s="37">
        <v>260</v>
      </c>
      <c r="H1103" s="37">
        <v>0.26</v>
      </c>
      <c r="I1103" s="37">
        <v>40</v>
      </c>
      <c r="J1103" s="37">
        <v>122</v>
      </c>
      <c r="K1103" s="37">
        <v>128</v>
      </c>
      <c r="L1103" s="37">
        <v>146</v>
      </c>
      <c r="M1103" s="37">
        <v>56</v>
      </c>
      <c r="N1103" s="37">
        <v>2</v>
      </c>
      <c r="O1103" s="4"/>
      <c r="P1103" s="46"/>
      <c r="Q1103" s="47"/>
    </row>
    <row r="1104" spans="2:17">
      <c r="B1104" s="45" t="s">
        <v>36</v>
      </c>
      <c r="C1104" s="37">
        <v>100</v>
      </c>
      <c r="D1104" s="37"/>
      <c r="E1104" s="37"/>
      <c r="F1104" s="37"/>
      <c r="G1104" s="37"/>
      <c r="H1104" s="37"/>
      <c r="I1104" s="37"/>
      <c r="J1104" s="37"/>
      <c r="K1104" s="37"/>
      <c r="L1104" s="37"/>
      <c r="M1104" s="37"/>
      <c r="N1104" s="37"/>
      <c r="O1104" s="4">
        <v>11</v>
      </c>
      <c r="P1104" s="46">
        <v>295</v>
      </c>
      <c r="Q1104" s="47">
        <f>P1104*O1104</f>
        <v>3245</v>
      </c>
    </row>
    <row r="1105" spans="2:17">
      <c r="B1105" s="45" t="s">
        <v>55</v>
      </c>
      <c r="C1105" s="37">
        <v>50</v>
      </c>
      <c r="D1105" s="37"/>
      <c r="E1105" s="37"/>
      <c r="F1105" s="37"/>
      <c r="G1105" s="37"/>
      <c r="H1105" s="37"/>
      <c r="I1105" s="37"/>
      <c r="J1105" s="37"/>
      <c r="K1105" s="37"/>
      <c r="L1105" s="37"/>
      <c r="M1105" s="37"/>
      <c r="N1105" s="37"/>
      <c r="O1105" s="4">
        <v>32.549999999999997</v>
      </c>
      <c r="P1105" s="46"/>
      <c r="Q1105" s="47">
        <f>P1105*O1105</f>
        <v>0</v>
      </c>
    </row>
    <row r="1106" spans="2:17">
      <c r="B1106" s="45" t="s">
        <v>56</v>
      </c>
      <c r="C1106" s="37"/>
      <c r="D1106" s="37"/>
      <c r="E1106" s="37"/>
      <c r="F1106" s="37"/>
      <c r="G1106" s="37"/>
      <c r="H1106" s="37"/>
      <c r="I1106" s="37"/>
      <c r="J1106" s="37"/>
      <c r="K1106" s="37"/>
      <c r="L1106" s="37"/>
      <c r="M1106" s="37"/>
      <c r="N1106" s="37"/>
      <c r="O1106" s="4">
        <v>16.2</v>
      </c>
      <c r="P1106" s="46">
        <v>85</v>
      </c>
      <c r="Q1106" s="47">
        <f t="shared" ref="Q1106:Q1124" si="58">P1106*O1106</f>
        <v>1377</v>
      </c>
    </row>
    <row r="1107" spans="2:17">
      <c r="B1107" s="45" t="s">
        <v>37</v>
      </c>
      <c r="C1107" s="37">
        <v>10</v>
      </c>
      <c r="D1107" s="37"/>
      <c r="E1107" s="37"/>
      <c r="F1107" s="37"/>
      <c r="G1107" s="37"/>
      <c r="H1107" s="37"/>
      <c r="I1107" s="37"/>
      <c r="J1107" s="37"/>
      <c r="K1107" s="37"/>
      <c r="L1107" s="37"/>
      <c r="M1107" s="37"/>
      <c r="N1107" s="37"/>
      <c r="O1107" s="4">
        <v>2.1</v>
      </c>
      <c r="P1107" s="46">
        <v>98</v>
      </c>
      <c r="Q1107" s="47">
        <f t="shared" si="58"/>
        <v>205.8</v>
      </c>
    </row>
    <row r="1108" spans="2:17">
      <c r="B1108" s="45" t="s">
        <v>58</v>
      </c>
      <c r="C1108" s="37">
        <v>10</v>
      </c>
      <c r="D1108" s="37"/>
      <c r="E1108" s="37"/>
      <c r="F1108" s="37"/>
      <c r="G1108" s="37"/>
      <c r="H1108" s="37"/>
      <c r="I1108" s="37"/>
      <c r="J1108" s="37"/>
      <c r="K1108" s="37"/>
      <c r="L1108" s="37"/>
      <c r="M1108" s="37"/>
      <c r="N1108" s="37"/>
      <c r="O1108" s="4">
        <v>2.1</v>
      </c>
      <c r="P1108" s="46">
        <v>32</v>
      </c>
      <c r="Q1108" s="47">
        <f t="shared" si="58"/>
        <v>67.2</v>
      </c>
    </row>
    <row r="1109" spans="2:17">
      <c r="B1109" s="45" t="s">
        <v>14</v>
      </c>
      <c r="C1109" s="37"/>
      <c r="D1109" s="37"/>
      <c r="E1109" s="37"/>
      <c r="F1109" s="37"/>
      <c r="G1109" s="37"/>
      <c r="H1109" s="37"/>
      <c r="I1109" s="37"/>
      <c r="J1109" s="37"/>
      <c r="K1109" s="37"/>
      <c r="L1109" s="37"/>
      <c r="M1109" s="37"/>
      <c r="N1109" s="37"/>
      <c r="O1109" s="4">
        <v>1</v>
      </c>
      <c r="P1109" s="46">
        <v>115</v>
      </c>
      <c r="Q1109" s="47">
        <f t="shared" si="58"/>
        <v>115</v>
      </c>
    </row>
    <row r="1110" spans="2:17">
      <c r="B1110" s="45" t="s">
        <v>10</v>
      </c>
      <c r="C1110" s="37"/>
      <c r="D1110" s="37"/>
      <c r="E1110" s="37"/>
      <c r="F1110" s="37"/>
      <c r="G1110" s="37"/>
      <c r="H1110" s="37"/>
      <c r="I1110" s="37"/>
      <c r="J1110" s="37"/>
      <c r="K1110" s="37"/>
      <c r="L1110" s="37"/>
      <c r="M1110" s="37"/>
      <c r="N1110" s="37"/>
      <c r="O1110" s="4">
        <v>1</v>
      </c>
      <c r="P1110" s="46">
        <v>65</v>
      </c>
      <c r="Q1110" s="47">
        <f t="shared" si="58"/>
        <v>65</v>
      </c>
    </row>
    <row r="1111" spans="2:17">
      <c r="B1111" s="45" t="s">
        <v>13</v>
      </c>
      <c r="C1111" s="37">
        <v>4</v>
      </c>
      <c r="D1111" s="37"/>
      <c r="E1111" s="37"/>
      <c r="F1111" s="37"/>
      <c r="G1111" s="37"/>
      <c r="H1111" s="37"/>
      <c r="I1111" s="37"/>
      <c r="J1111" s="37"/>
      <c r="K1111" s="37"/>
      <c r="L1111" s="37"/>
      <c r="M1111" s="37"/>
      <c r="N1111" s="37"/>
      <c r="O1111" s="4">
        <v>0.7</v>
      </c>
      <c r="P1111" s="46">
        <v>122.32</v>
      </c>
      <c r="Q1111" s="47">
        <f t="shared" si="58"/>
        <v>85.623999999999995</v>
      </c>
    </row>
    <row r="1112" spans="2:17">
      <c r="B1112" s="45" t="s">
        <v>51</v>
      </c>
      <c r="C1112" s="37"/>
      <c r="D1112" s="37"/>
      <c r="E1112" s="37"/>
      <c r="F1112" s="37"/>
      <c r="G1112" s="37"/>
      <c r="H1112" s="37"/>
      <c r="I1112" s="37"/>
      <c r="J1112" s="37"/>
      <c r="K1112" s="37"/>
      <c r="L1112" s="37"/>
      <c r="M1112" s="37"/>
      <c r="N1112" s="37"/>
      <c r="O1112" s="4">
        <v>1</v>
      </c>
      <c r="P1112" s="46">
        <v>47</v>
      </c>
      <c r="Q1112" s="47">
        <f t="shared" si="58"/>
        <v>47</v>
      </c>
    </row>
    <row r="1113" spans="2:17">
      <c r="B1113" s="45" t="s">
        <v>57</v>
      </c>
      <c r="C1113" s="37"/>
      <c r="D1113" s="37"/>
      <c r="E1113" s="37"/>
      <c r="F1113" s="37"/>
      <c r="G1113" s="37"/>
      <c r="H1113" s="37"/>
      <c r="I1113" s="37"/>
      <c r="J1113" s="37"/>
      <c r="K1113" s="37"/>
      <c r="L1113" s="37"/>
      <c r="M1113" s="37"/>
      <c r="N1113" s="37"/>
      <c r="O1113" s="4">
        <v>2.6</v>
      </c>
      <c r="P1113" s="46">
        <v>67</v>
      </c>
      <c r="Q1113" s="47">
        <f t="shared" si="58"/>
        <v>174.20000000000002</v>
      </c>
    </row>
    <row r="1114" spans="2:17">
      <c r="B1114" s="31" t="s">
        <v>630</v>
      </c>
      <c r="C1114" s="37">
        <v>70</v>
      </c>
      <c r="D1114" s="37">
        <v>4.5999999999999996</v>
      </c>
      <c r="E1114" s="37">
        <v>5.2</v>
      </c>
      <c r="F1114" s="37">
        <v>7.2</v>
      </c>
      <c r="G1114" s="37">
        <v>105</v>
      </c>
      <c r="H1114" s="37">
        <v>1.5</v>
      </c>
      <c r="I1114" s="37">
        <v>13.5</v>
      </c>
      <c r="J1114" s="37">
        <v>51</v>
      </c>
      <c r="K1114" s="37">
        <v>98</v>
      </c>
      <c r="L1114" s="37">
        <v>52</v>
      </c>
      <c r="M1114" s="37">
        <v>51</v>
      </c>
      <c r="N1114" s="37">
        <v>2.25</v>
      </c>
      <c r="O1114" s="4"/>
      <c r="P1114" s="46"/>
      <c r="Q1114" s="47">
        <f t="shared" si="58"/>
        <v>0</v>
      </c>
    </row>
    <row r="1115" spans="2:17">
      <c r="B1115" s="45" t="s">
        <v>133</v>
      </c>
      <c r="C1115" s="37">
        <v>18</v>
      </c>
      <c r="D1115" s="37"/>
      <c r="E1115" s="37"/>
      <c r="F1115" s="37"/>
      <c r="G1115" s="37"/>
      <c r="H1115" s="37"/>
      <c r="I1115" s="37"/>
      <c r="J1115" s="37"/>
      <c r="K1115" s="37"/>
      <c r="L1115" s="37"/>
      <c r="M1115" s="37"/>
      <c r="N1115" s="37"/>
      <c r="O1115" s="4">
        <v>5.15</v>
      </c>
      <c r="P1115" s="46">
        <v>266</v>
      </c>
      <c r="Q1115" s="47">
        <f t="shared" si="58"/>
        <v>1369.9</v>
      </c>
    </row>
    <row r="1116" spans="2:17">
      <c r="B1116" s="45" t="s">
        <v>59</v>
      </c>
      <c r="C1116" s="37"/>
      <c r="D1116" s="37"/>
      <c r="E1116" s="37"/>
      <c r="F1116" s="37"/>
      <c r="G1116" s="37"/>
      <c r="H1116" s="37"/>
      <c r="I1116" s="37"/>
      <c r="J1116" s="37"/>
      <c r="K1116" s="37"/>
      <c r="L1116" s="37"/>
      <c r="M1116" s="37"/>
      <c r="N1116" s="37"/>
      <c r="O1116" s="4">
        <v>5.4</v>
      </c>
      <c r="P1116" s="46">
        <v>308</v>
      </c>
      <c r="Q1116" s="47">
        <f t="shared" si="58"/>
        <v>1663.2</v>
      </c>
    </row>
    <row r="1117" spans="2:17">
      <c r="B1117" s="45" t="s">
        <v>13</v>
      </c>
      <c r="C1117" s="37">
        <v>4</v>
      </c>
      <c r="D1117" s="37"/>
      <c r="E1117" s="37"/>
      <c r="F1117" s="37"/>
      <c r="G1117" s="37"/>
      <c r="H1117" s="37"/>
      <c r="I1117" s="37"/>
      <c r="J1117" s="37"/>
      <c r="K1117" s="37"/>
      <c r="L1117" s="37"/>
      <c r="M1117" s="37"/>
      <c r="N1117" s="37"/>
      <c r="O1117" s="4">
        <v>0.3</v>
      </c>
      <c r="P1117" s="46">
        <v>122.32</v>
      </c>
      <c r="Q1117" s="47">
        <f t="shared" si="58"/>
        <v>36.695999999999998</v>
      </c>
    </row>
    <row r="1118" spans="2:17">
      <c r="B1118" s="44" t="s">
        <v>34</v>
      </c>
      <c r="C1118" s="31">
        <v>30</v>
      </c>
      <c r="D1118" s="37">
        <v>0.6</v>
      </c>
      <c r="E1118" s="37"/>
      <c r="F1118" s="37">
        <v>15.5</v>
      </c>
      <c r="G1118" s="37"/>
      <c r="H1118" s="37">
        <v>0.04</v>
      </c>
      <c r="I1118" s="37"/>
      <c r="J1118" s="37">
        <v>0.24</v>
      </c>
      <c r="K1118" s="37">
        <v>0.8</v>
      </c>
      <c r="L1118" s="37">
        <v>24</v>
      </c>
      <c r="M1118" s="37"/>
      <c r="N1118" s="37">
        <v>22</v>
      </c>
      <c r="O1118" s="52"/>
      <c r="P1118" s="46"/>
      <c r="Q1118" s="47">
        <f t="shared" si="58"/>
        <v>0</v>
      </c>
    </row>
    <row r="1119" spans="2:17">
      <c r="B1119" s="45" t="s">
        <v>34</v>
      </c>
      <c r="C1119" s="5"/>
      <c r="D1119" s="5"/>
      <c r="E1119" s="5"/>
      <c r="F1119" s="5"/>
      <c r="G1119" s="5"/>
      <c r="H1119" s="5"/>
      <c r="I1119" s="5"/>
      <c r="J1119" s="5"/>
      <c r="K1119" s="5"/>
      <c r="L1119" s="5"/>
      <c r="M1119" s="5"/>
      <c r="N1119" s="5"/>
      <c r="O1119" s="4">
        <v>15</v>
      </c>
      <c r="P1119" s="61">
        <v>26</v>
      </c>
      <c r="Q1119" s="47">
        <f t="shared" si="58"/>
        <v>390</v>
      </c>
    </row>
    <row r="1120" spans="2:17">
      <c r="B1120" s="45" t="s">
        <v>121</v>
      </c>
      <c r="C1120" s="5"/>
      <c r="D1120" s="5"/>
      <c r="E1120" s="5"/>
      <c r="F1120" s="5"/>
      <c r="G1120" s="5"/>
      <c r="H1120" s="5"/>
      <c r="I1120" s="5"/>
      <c r="J1120" s="5"/>
      <c r="K1120" s="5"/>
      <c r="L1120" s="5"/>
      <c r="M1120" s="5"/>
      <c r="N1120" s="5"/>
      <c r="O1120" s="4">
        <v>2.1</v>
      </c>
      <c r="P1120" s="61">
        <v>719</v>
      </c>
      <c r="Q1120" s="47">
        <f t="shared" si="58"/>
        <v>1509.9</v>
      </c>
    </row>
    <row r="1121" spans="2:17">
      <c r="B1121" s="44" t="s">
        <v>112</v>
      </c>
      <c r="C1121" s="37">
        <v>200</v>
      </c>
      <c r="D1121" s="37">
        <v>0.6</v>
      </c>
      <c r="E1121" s="37"/>
      <c r="F1121" s="37">
        <v>30.1</v>
      </c>
      <c r="G1121" s="37">
        <v>130</v>
      </c>
      <c r="H1121" s="37">
        <v>0.04</v>
      </c>
      <c r="I1121" s="37"/>
      <c r="J1121" s="37">
        <v>0.05</v>
      </c>
      <c r="K1121" s="37">
        <v>135</v>
      </c>
      <c r="L1121" s="37">
        <v>46</v>
      </c>
      <c r="M1121" s="37"/>
      <c r="N1121" s="37">
        <v>0.5</v>
      </c>
      <c r="O1121" s="40"/>
      <c r="P1121" s="40"/>
      <c r="Q1121" s="47">
        <f t="shared" si="58"/>
        <v>0</v>
      </c>
    </row>
    <row r="1122" spans="2:17">
      <c r="B1122" s="45" t="s">
        <v>113</v>
      </c>
      <c r="C1122" s="5">
        <v>18</v>
      </c>
      <c r="D1122" s="5"/>
      <c r="E1122" s="5"/>
      <c r="F1122" s="5"/>
      <c r="G1122" s="5"/>
      <c r="H1122" s="5"/>
      <c r="I1122" s="5"/>
      <c r="J1122" s="5"/>
      <c r="K1122" s="5"/>
      <c r="L1122" s="5"/>
      <c r="M1122" s="5"/>
      <c r="N1122" s="5"/>
      <c r="O1122" s="5">
        <v>4.3</v>
      </c>
      <c r="P1122" s="40">
        <v>225.95</v>
      </c>
      <c r="Q1122" s="47">
        <f>P1122*O1122</f>
        <v>971.58499999999992</v>
      </c>
    </row>
    <row r="1123" spans="2:17">
      <c r="B1123" s="45" t="s">
        <v>15</v>
      </c>
      <c r="C1123" s="5"/>
      <c r="D1123" s="5"/>
      <c r="E1123" s="5"/>
      <c r="F1123" s="5"/>
      <c r="G1123" s="5"/>
      <c r="H1123" s="5"/>
      <c r="I1123" s="5"/>
      <c r="J1123" s="5"/>
      <c r="K1123" s="5"/>
      <c r="L1123" s="5"/>
      <c r="M1123" s="5"/>
      <c r="N1123" s="5"/>
      <c r="O1123" s="40">
        <v>4.3</v>
      </c>
      <c r="P1123" s="40">
        <v>77.95</v>
      </c>
      <c r="Q1123" s="47">
        <f t="shared" si="58"/>
        <v>335.185</v>
      </c>
    </row>
    <row r="1124" spans="2:17">
      <c r="B1124" s="45" t="s">
        <v>61</v>
      </c>
      <c r="C1124" s="5">
        <v>120</v>
      </c>
      <c r="D1124" s="5"/>
      <c r="E1124" s="5"/>
      <c r="F1124" s="5"/>
      <c r="G1124" s="5"/>
      <c r="H1124" s="5"/>
      <c r="I1124" s="5"/>
      <c r="J1124" s="5"/>
      <c r="K1124" s="5"/>
      <c r="L1124" s="5"/>
      <c r="M1124" s="5"/>
      <c r="N1124" s="5"/>
      <c r="O1124" s="40">
        <v>47.7</v>
      </c>
      <c r="P1124" s="40">
        <v>161</v>
      </c>
      <c r="Q1124" s="47">
        <f t="shared" si="58"/>
        <v>7679.7000000000007</v>
      </c>
    </row>
    <row r="1125" spans="2:17">
      <c r="C1125" s="93"/>
      <c r="E1125" t="s">
        <v>374</v>
      </c>
      <c r="K1125" t="s">
        <v>99</v>
      </c>
      <c r="N1125" t="s">
        <v>99</v>
      </c>
      <c r="Q1125" s="67">
        <f>SUM(Q1104:Q1124)</f>
        <v>19337.989999999998</v>
      </c>
    </row>
    <row r="1126" spans="2:17">
      <c r="C1126" s="93"/>
      <c r="E1126" s="48" t="s">
        <v>100</v>
      </c>
      <c r="K1126" s="48" t="s">
        <v>99</v>
      </c>
      <c r="L1126" s="48"/>
      <c r="P1126" s="18"/>
      <c r="Q1126" s="126">
        <f>Q1125/P1100</f>
        <v>99.169179487179477</v>
      </c>
    </row>
    <row r="1128" spans="2:17" ht="23.25">
      <c r="D1128" s="15"/>
      <c r="E1128" s="15"/>
      <c r="F1128" s="133" t="s">
        <v>376</v>
      </c>
      <c r="G1128" s="16"/>
      <c r="H1128" s="16"/>
      <c r="I1128" s="16" t="s">
        <v>377</v>
      </c>
      <c r="J1128" s="16"/>
      <c r="K1128" s="17"/>
      <c r="L1128" s="21"/>
      <c r="Q1128" s="19"/>
    </row>
    <row r="1129" spans="2:17" ht="18.75">
      <c r="E1129" s="23" t="s">
        <v>70</v>
      </c>
      <c r="F1129" s="23"/>
      <c r="G1129" s="23"/>
      <c r="Q1129" s="19"/>
    </row>
    <row r="1130" spans="2:17">
      <c r="B1130" s="53" t="s">
        <v>629</v>
      </c>
      <c r="M1130" s="21"/>
      <c r="Q1130" s="19"/>
    </row>
    <row r="1131" spans="2:17">
      <c r="B1131" s="24" t="s">
        <v>149</v>
      </c>
      <c r="C1131" t="s">
        <v>559</v>
      </c>
      <c r="D1131" s="25"/>
      <c r="E1131" s="28"/>
      <c r="F1131" s="28" t="s">
        <v>6</v>
      </c>
      <c r="G1131" s="27"/>
      <c r="H1131" s="21"/>
      <c r="I1131" s="21"/>
      <c r="J1131" s="21"/>
      <c r="K1131" s="21"/>
      <c r="L1131" s="21"/>
      <c r="M1131" s="21"/>
      <c r="N1131" s="21"/>
      <c r="O1131" s="21"/>
      <c r="P1131" s="21"/>
      <c r="Q1131" s="19"/>
    </row>
    <row r="1132" spans="2:17">
      <c r="B1132" s="29" t="s">
        <v>76</v>
      </c>
      <c r="C1132" s="20"/>
      <c r="D1132" s="20"/>
      <c r="E1132" s="27"/>
      <c r="F1132" s="27"/>
      <c r="G1132" s="27"/>
      <c r="H1132" s="21"/>
      <c r="I1132" s="21"/>
      <c r="J1132" s="21"/>
      <c r="K1132" s="21"/>
      <c r="L1132" s="21"/>
      <c r="M1132" s="21"/>
      <c r="N1132" s="21"/>
      <c r="O1132" s="21"/>
      <c r="P1132" s="21"/>
      <c r="Q1132" s="19"/>
    </row>
    <row r="1133" spans="2:17">
      <c r="B1133" s="30"/>
      <c r="C1133" s="29"/>
      <c r="D1133" s="29"/>
      <c r="E1133" s="21"/>
      <c r="F1133" s="27"/>
      <c r="G1133" s="27"/>
      <c r="H1133" s="21"/>
      <c r="I1133" s="21"/>
      <c r="J1133" s="21"/>
      <c r="K1133" s="21"/>
      <c r="L1133" s="21"/>
      <c r="M1133" s="145"/>
      <c r="N1133" s="21"/>
      <c r="O1133" s="21"/>
      <c r="P1133">
        <v>131</v>
      </c>
      <c r="Q1133" s="19"/>
    </row>
    <row r="1134" spans="2:17">
      <c r="B1134" s="31" t="s">
        <v>77</v>
      </c>
      <c r="C1134" s="33" t="s">
        <v>78</v>
      </c>
      <c r="D1134" s="34"/>
      <c r="E1134" s="34" t="s">
        <v>79</v>
      </c>
      <c r="F1134" s="34"/>
      <c r="G1134" s="34" t="s">
        <v>80</v>
      </c>
      <c r="H1134" s="34" t="s">
        <v>81</v>
      </c>
      <c r="I1134" s="34"/>
      <c r="J1134" s="34"/>
      <c r="K1134" s="34"/>
      <c r="L1134" s="34" t="s">
        <v>82</v>
      </c>
      <c r="N1134" s="34"/>
      <c r="O1134" s="35" t="s">
        <v>83</v>
      </c>
      <c r="P1134" s="36" t="s">
        <v>3</v>
      </c>
      <c r="Q1134" s="36" t="s">
        <v>9</v>
      </c>
    </row>
    <row r="1135" spans="2:17">
      <c r="B1135" s="5"/>
      <c r="C1135" s="39" t="s">
        <v>85</v>
      </c>
      <c r="D1135" s="37" t="s">
        <v>86</v>
      </c>
      <c r="E1135" s="37" t="s">
        <v>87</v>
      </c>
      <c r="F1135" s="37" t="s">
        <v>88</v>
      </c>
      <c r="G1135" s="37"/>
      <c r="H1135" s="37" t="s">
        <v>89</v>
      </c>
      <c r="I1135" s="37" t="s">
        <v>90</v>
      </c>
      <c r="J1135" s="37" t="s">
        <v>91</v>
      </c>
      <c r="K1135" s="37" t="s">
        <v>92</v>
      </c>
      <c r="L1135" s="37" t="s">
        <v>93</v>
      </c>
      <c r="M1135" s="37" t="s">
        <v>94</v>
      </c>
      <c r="N1135" s="37" t="s">
        <v>95</v>
      </c>
      <c r="O1135" s="40"/>
      <c r="P1135" s="4"/>
      <c r="Q1135" s="40"/>
    </row>
    <row r="1136" spans="2:17">
      <c r="B1136" s="31" t="s">
        <v>20</v>
      </c>
      <c r="C1136" s="37">
        <v>200</v>
      </c>
      <c r="D1136" s="37">
        <v>1.2</v>
      </c>
      <c r="E1136" s="37">
        <v>4</v>
      </c>
      <c r="F1136" s="37">
        <v>2.7</v>
      </c>
      <c r="G1136" s="37">
        <v>260</v>
      </c>
      <c r="H1136" s="37">
        <v>0.26</v>
      </c>
      <c r="I1136" s="37">
        <v>40</v>
      </c>
      <c r="J1136" s="37">
        <v>122</v>
      </c>
      <c r="K1136" s="37">
        <v>128</v>
      </c>
      <c r="L1136" s="37">
        <v>146</v>
      </c>
      <c r="M1136" s="37">
        <v>56</v>
      </c>
      <c r="N1136" s="37">
        <v>2</v>
      </c>
      <c r="O1136" s="4"/>
      <c r="P1136" s="46"/>
      <c r="Q1136" s="47"/>
    </row>
    <row r="1137" spans="2:18">
      <c r="B1137" s="45" t="s">
        <v>36</v>
      </c>
      <c r="C1137" s="37">
        <v>100</v>
      </c>
      <c r="D1137" s="37"/>
      <c r="E1137" s="37"/>
      <c r="F1137" s="37"/>
      <c r="G1137" s="37"/>
      <c r="H1137" s="37"/>
      <c r="I1137" s="37"/>
      <c r="J1137" s="37"/>
      <c r="K1137" s="37"/>
      <c r="L1137" s="37"/>
      <c r="M1137" s="37"/>
      <c r="N1137" s="37"/>
      <c r="O1137" s="4">
        <v>7</v>
      </c>
      <c r="P1137" s="46">
        <v>295</v>
      </c>
      <c r="Q1137" s="47">
        <f>P1137*O1137</f>
        <v>2065</v>
      </c>
    </row>
    <row r="1138" spans="2:18">
      <c r="B1138" s="45" t="s">
        <v>55</v>
      </c>
      <c r="C1138" s="37">
        <v>50</v>
      </c>
      <c r="D1138" s="37"/>
      <c r="E1138" s="37"/>
      <c r="F1138" s="37"/>
      <c r="G1138" s="37"/>
      <c r="H1138" s="37"/>
      <c r="I1138" s="37"/>
      <c r="J1138" s="37"/>
      <c r="K1138" s="37"/>
      <c r="L1138" s="37"/>
      <c r="M1138" s="37"/>
      <c r="N1138" s="37"/>
      <c r="O1138" s="4">
        <v>19.09</v>
      </c>
      <c r="P1138" s="46"/>
      <c r="Q1138" s="47">
        <f t="shared" ref="Q1138:Q1153" si="59">P1138*O1138</f>
        <v>0</v>
      </c>
    </row>
    <row r="1139" spans="2:18">
      <c r="B1139" s="45" t="s">
        <v>56</v>
      </c>
      <c r="C1139" s="37"/>
      <c r="D1139" s="37"/>
      <c r="E1139" s="37"/>
      <c r="F1139" s="37"/>
      <c r="G1139" s="37"/>
      <c r="H1139" s="37"/>
      <c r="I1139" s="37"/>
      <c r="J1139" s="37"/>
      <c r="K1139" s="37"/>
      <c r="L1139" s="37"/>
      <c r="M1139" s="37"/>
      <c r="N1139" s="37"/>
      <c r="O1139" s="4">
        <v>9.5</v>
      </c>
      <c r="P1139" s="46">
        <v>85</v>
      </c>
      <c r="Q1139" s="47">
        <f t="shared" si="59"/>
        <v>807.5</v>
      </c>
    </row>
    <row r="1140" spans="2:18">
      <c r="B1140" s="45" t="s">
        <v>37</v>
      </c>
      <c r="C1140" s="37">
        <v>10</v>
      </c>
      <c r="D1140" s="37"/>
      <c r="E1140" s="37"/>
      <c r="F1140" s="37"/>
      <c r="G1140" s="37"/>
      <c r="H1140" s="37"/>
      <c r="I1140" s="37"/>
      <c r="J1140" s="37"/>
      <c r="K1140" s="37"/>
      <c r="L1140" s="37"/>
      <c r="M1140" s="37"/>
      <c r="N1140" s="37"/>
      <c r="O1140" s="4">
        <v>1.5</v>
      </c>
      <c r="P1140" s="46">
        <v>98</v>
      </c>
      <c r="Q1140" s="47">
        <f t="shared" si="59"/>
        <v>147</v>
      </c>
      <c r="R1140" s="68"/>
    </row>
    <row r="1141" spans="2:18">
      <c r="B1141" s="45" t="s">
        <v>58</v>
      </c>
      <c r="C1141" s="37">
        <v>10</v>
      </c>
      <c r="D1141" s="37"/>
      <c r="E1141" s="37"/>
      <c r="F1141" s="37"/>
      <c r="G1141" s="37"/>
      <c r="H1141" s="37"/>
      <c r="I1141" s="37"/>
      <c r="J1141" s="37"/>
      <c r="K1141" s="37"/>
      <c r="L1141" s="37"/>
      <c r="M1141" s="37"/>
      <c r="N1141" s="37"/>
      <c r="O1141" s="4">
        <v>1</v>
      </c>
      <c r="P1141" s="46">
        <v>32</v>
      </c>
      <c r="Q1141" s="47">
        <f t="shared" si="59"/>
        <v>32</v>
      </c>
    </row>
    <row r="1142" spans="2:18">
      <c r="B1142" s="45" t="s">
        <v>14</v>
      </c>
      <c r="C1142" s="37"/>
      <c r="D1142" s="37"/>
      <c r="E1142" s="37"/>
      <c r="F1142" s="37"/>
      <c r="G1142" s="37"/>
      <c r="H1142" s="37"/>
      <c r="I1142" s="37"/>
      <c r="J1142" s="37"/>
      <c r="K1142" s="37"/>
      <c r="L1142" s="37"/>
      <c r="M1142" s="37"/>
      <c r="N1142" s="37"/>
      <c r="O1142" s="4">
        <v>1</v>
      </c>
      <c r="P1142" s="46">
        <v>185.97</v>
      </c>
      <c r="Q1142" s="47">
        <f t="shared" si="59"/>
        <v>185.97</v>
      </c>
    </row>
    <row r="1143" spans="2:18">
      <c r="B1143" s="45" t="s">
        <v>10</v>
      </c>
      <c r="C1143" s="37"/>
      <c r="D1143" s="37"/>
      <c r="E1143" s="37"/>
      <c r="F1143" s="37"/>
      <c r="G1143" s="37"/>
      <c r="H1143" s="37"/>
      <c r="I1143" s="37"/>
      <c r="J1143" s="37"/>
      <c r="K1143" s="37"/>
      <c r="L1143" s="37"/>
      <c r="M1143" s="37"/>
      <c r="N1143" s="37"/>
      <c r="O1143" s="4">
        <v>1</v>
      </c>
      <c r="P1143" s="46">
        <v>65</v>
      </c>
      <c r="Q1143" s="47">
        <f t="shared" si="59"/>
        <v>65</v>
      </c>
    </row>
    <row r="1144" spans="2:18">
      <c r="B1144" s="45" t="s">
        <v>57</v>
      </c>
      <c r="C1144" s="37"/>
      <c r="D1144" s="37"/>
      <c r="E1144" s="37"/>
      <c r="F1144" s="37"/>
      <c r="G1144" s="37"/>
      <c r="H1144" s="37"/>
      <c r="I1144" s="37"/>
      <c r="J1144" s="37"/>
      <c r="K1144" s="37"/>
      <c r="L1144" s="37"/>
      <c r="M1144" s="37"/>
      <c r="N1144" s="37"/>
      <c r="O1144" s="4">
        <v>1.6</v>
      </c>
      <c r="P1144" s="46">
        <v>67</v>
      </c>
      <c r="Q1144" s="47">
        <f t="shared" si="59"/>
        <v>107.2</v>
      </c>
    </row>
    <row r="1145" spans="2:18">
      <c r="B1145" s="31" t="s">
        <v>162</v>
      </c>
      <c r="C1145" s="37">
        <v>70</v>
      </c>
      <c r="D1145" s="37">
        <v>4.5999999999999996</v>
      </c>
      <c r="E1145" s="37">
        <v>5.2</v>
      </c>
      <c r="F1145" s="37">
        <v>7.2</v>
      </c>
      <c r="G1145" s="37">
        <v>105</v>
      </c>
      <c r="H1145" s="37">
        <v>1.5</v>
      </c>
      <c r="I1145" s="37">
        <v>13.5</v>
      </c>
      <c r="J1145" s="37">
        <v>51</v>
      </c>
      <c r="K1145" s="37">
        <v>98</v>
      </c>
      <c r="L1145" s="37">
        <v>52</v>
      </c>
      <c r="M1145" s="37">
        <v>51</v>
      </c>
      <c r="N1145" s="37">
        <v>2.25</v>
      </c>
      <c r="O1145" s="4"/>
      <c r="P1145" s="46"/>
      <c r="Q1145" s="47">
        <f t="shared" si="59"/>
        <v>0</v>
      </c>
    </row>
    <row r="1146" spans="2:18">
      <c r="B1146" s="45" t="s">
        <v>37</v>
      </c>
      <c r="C1146" s="37">
        <v>18</v>
      </c>
      <c r="D1146" s="37"/>
      <c r="E1146" s="37"/>
      <c r="F1146" s="37"/>
      <c r="G1146" s="37"/>
      <c r="H1146" s="37"/>
      <c r="I1146" s="37"/>
      <c r="J1146" s="37"/>
      <c r="K1146" s="37"/>
      <c r="L1146" s="37"/>
      <c r="M1146" s="37"/>
      <c r="N1146" s="37"/>
      <c r="O1146" s="4">
        <v>4.41</v>
      </c>
      <c r="P1146" s="46">
        <v>98</v>
      </c>
      <c r="Q1146" s="47">
        <f t="shared" si="59"/>
        <v>432.18</v>
      </c>
    </row>
    <row r="1147" spans="2:18">
      <c r="B1147" s="45" t="s">
        <v>58</v>
      </c>
      <c r="C1147" s="37"/>
      <c r="D1147" s="37"/>
      <c r="E1147" s="37"/>
      <c r="F1147" s="37"/>
      <c r="G1147" s="37"/>
      <c r="H1147" s="37"/>
      <c r="I1147" s="37"/>
      <c r="J1147" s="37"/>
      <c r="K1147" s="37"/>
      <c r="L1147" s="37"/>
      <c r="M1147" s="37"/>
      <c r="N1147" s="37"/>
      <c r="O1147" s="4">
        <v>0.5</v>
      </c>
      <c r="P1147" s="46">
        <v>32</v>
      </c>
      <c r="Q1147" s="47">
        <f t="shared" si="59"/>
        <v>16</v>
      </c>
    </row>
    <row r="1148" spans="2:18">
      <c r="B1148" s="44" t="s">
        <v>34</v>
      </c>
      <c r="C1148" s="31">
        <v>30</v>
      </c>
      <c r="D1148" s="37">
        <v>0.6</v>
      </c>
      <c r="E1148" s="37"/>
      <c r="F1148" s="37">
        <v>15.5</v>
      </c>
      <c r="G1148" s="37"/>
      <c r="H1148" s="37">
        <v>0.04</v>
      </c>
      <c r="I1148" s="37"/>
      <c r="J1148" s="37">
        <v>0.24</v>
      </c>
      <c r="K1148" s="37">
        <v>0.8</v>
      </c>
      <c r="L1148" s="37">
        <v>24</v>
      </c>
      <c r="M1148" s="37"/>
      <c r="N1148" s="37">
        <v>22</v>
      </c>
      <c r="O1148" s="52"/>
      <c r="P1148" s="46"/>
      <c r="Q1148" s="47">
        <f t="shared" si="59"/>
        <v>0</v>
      </c>
    </row>
    <row r="1149" spans="2:18">
      <c r="B1149" s="45" t="s">
        <v>34</v>
      </c>
      <c r="C1149" s="5"/>
      <c r="D1149" s="5"/>
      <c r="E1149" s="5"/>
      <c r="F1149" s="5"/>
      <c r="G1149" s="5"/>
      <c r="H1149" s="5"/>
      <c r="I1149" s="5"/>
      <c r="J1149" s="5"/>
      <c r="K1149" s="5"/>
      <c r="L1149" s="5"/>
      <c r="M1149" s="5"/>
      <c r="N1149" s="5"/>
      <c r="O1149" s="4">
        <v>12</v>
      </c>
      <c r="P1149" s="61">
        <v>26</v>
      </c>
      <c r="Q1149" s="47">
        <f t="shared" si="59"/>
        <v>312</v>
      </c>
    </row>
    <row r="1150" spans="2:18">
      <c r="B1150" s="45" t="s">
        <v>121</v>
      </c>
      <c r="C1150" s="5"/>
      <c r="D1150" s="5"/>
      <c r="E1150" s="5"/>
      <c r="F1150" s="5"/>
      <c r="G1150" s="5"/>
      <c r="H1150" s="5"/>
      <c r="I1150" s="5"/>
      <c r="J1150" s="5"/>
      <c r="K1150" s="5"/>
      <c r="L1150" s="5"/>
      <c r="M1150" s="5"/>
      <c r="N1150" s="5"/>
      <c r="O1150" s="4">
        <v>1.3</v>
      </c>
      <c r="P1150" s="61">
        <v>719</v>
      </c>
      <c r="Q1150" s="47">
        <f t="shared" si="59"/>
        <v>934.7</v>
      </c>
    </row>
    <row r="1151" spans="2:18">
      <c r="B1151" s="44" t="s">
        <v>112</v>
      </c>
      <c r="C1151" s="37">
        <v>200</v>
      </c>
      <c r="D1151" s="37">
        <v>0.6</v>
      </c>
      <c r="E1151" s="37"/>
      <c r="F1151" s="37">
        <v>30.1</v>
      </c>
      <c r="G1151" s="37">
        <v>130</v>
      </c>
      <c r="H1151" s="37">
        <v>0.04</v>
      </c>
      <c r="I1151" s="37"/>
      <c r="J1151" s="37">
        <v>0.05</v>
      </c>
      <c r="K1151" s="37">
        <v>135</v>
      </c>
      <c r="L1151" s="37">
        <v>46</v>
      </c>
      <c r="M1151" s="37"/>
      <c r="N1151" s="37">
        <v>0.5</v>
      </c>
      <c r="O1151" s="40"/>
      <c r="P1151" s="40"/>
      <c r="Q1151" s="47">
        <f t="shared" si="59"/>
        <v>0</v>
      </c>
    </row>
    <row r="1152" spans="2:18">
      <c r="B1152" s="45" t="s">
        <v>113</v>
      </c>
      <c r="C1152" s="5">
        <v>18</v>
      </c>
      <c r="D1152" s="5"/>
      <c r="E1152" s="5"/>
      <c r="F1152" s="5"/>
      <c r="G1152" s="5"/>
      <c r="H1152" s="5"/>
      <c r="I1152" s="5"/>
      <c r="J1152" s="5"/>
      <c r="K1152" s="5"/>
      <c r="L1152" s="5"/>
      <c r="M1152" s="5"/>
      <c r="N1152" s="5"/>
      <c r="O1152" s="5">
        <v>2.6</v>
      </c>
      <c r="P1152" s="40">
        <v>225.95</v>
      </c>
      <c r="Q1152" s="47">
        <f t="shared" si="59"/>
        <v>587.47</v>
      </c>
    </row>
    <row r="1153" spans="2:17">
      <c r="B1153" s="45" t="s">
        <v>15</v>
      </c>
      <c r="C1153" s="5"/>
      <c r="D1153" s="5"/>
      <c r="E1153" s="5"/>
      <c r="F1153" s="5"/>
      <c r="G1153" s="5"/>
      <c r="H1153" s="5"/>
      <c r="I1153" s="5"/>
      <c r="J1153" s="5"/>
      <c r="K1153" s="5"/>
      <c r="L1153" s="5"/>
      <c r="M1153" s="5"/>
      <c r="N1153" s="5"/>
      <c r="O1153" s="40">
        <v>2.6</v>
      </c>
      <c r="P1153" s="40">
        <v>77.95</v>
      </c>
      <c r="Q1153" s="47">
        <f t="shared" si="59"/>
        <v>202.67000000000002</v>
      </c>
    </row>
    <row r="1154" spans="2:17">
      <c r="C1154" s="93"/>
      <c r="E1154" t="s">
        <v>374</v>
      </c>
      <c r="K1154" t="s">
        <v>99</v>
      </c>
      <c r="N1154" t="s">
        <v>99</v>
      </c>
      <c r="Q1154" s="67">
        <f>SUM(Q1137:Q1153)</f>
        <v>5894.69</v>
      </c>
    </row>
    <row r="1155" spans="2:17">
      <c r="C1155" s="93"/>
      <c r="E1155" s="48" t="s">
        <v>100</v>
      </c>
      <c r="K1155" s="48" t="s">
        <v>99</v>
      </c>
      <c r="L1155" s="48"/>
      <c r="P1155" s="18"/>
      <c r="Q1155" s="126">
        <f>Q1154/P1133</f>
        <v>44.997633587786254</v>
      </c>
    </row>
    <row r="1156" spans="2:17" ht="23.25">
      <c r="D1156" s="15"/>
      <c r="E1156" s="15"/>
      <c r="F1156" s="133" t="s">
        <v>376</v>
      </c>
      <c r="G1156" s="16"/>
      <c r="H1156" s="16"/>
      <c r="I1156" s="16" t="s">
        <v>377</v>
      </c>
      <c r="J1156" s="16"/>
      <c r="K1156" s="17"/>
      <c r="L1156" s="21"/>
      <c r="Q1156" s="19"/>
    </row>
    <row r="1157" spans="2:17" ht="18.75">
      <c r="E1157" s="23" t="s">
        <v>70</v>
      </c>
      <c r="F1157" s="23"/>
      <c r="G1157" s="23"/>
      <c r="Q1157" s="19"/>
    </row>
    <row r="1158" spans="2:17">
      <c r="B1158" s="53" t="s">
        <v>629</v>
      </c>
      <c r="M1158" s="21"/>
      <c r="Q1158" s="19"/>
    </row>
    <row r="1159" spans="2:17">
      <c r="B1159" s="24" t="s">
        <v>149</v>
      </c>
      <c r="C1159" t="s">
        <v>559</v>
      </c>
      <c r="D1159" s="25"/>
      <c r="E1159" s="28"/>
      <c r="F1159" s="28" t="s">
        <v>7</v>
      </c>
      <c r="G1159" s="27"/>
      <c r="H1159" s="21"/>
      <c r="I1159" s="21"/>
      <c r="J1159" s="21"/>
      <c r="K1159" s="21"/>
      <c r="L1159" s="21"/>
      <c r="M1159" s="21"/>
      <c r="N1159" s="21"/>
      <c r="O1159" s="21"/>
      <c r="P1159" s="21"/>
      <c r="Q1159" s="19"/>
    </row>
    <row r="1160" spans="2:17">
      <c r="B1160" s="29" t="s">
        <v>76</v>
      </c>
      <c r="C1160" s="20"/>
      <c r="D1160" s="20"/>
      <c r="E1160" s="27"/>
      <c r="F1160" s="27"/>
      <c r="G1160" s="27"/>
      <c r="H1160" s="21"/>
      <c r="I1160" s="21"/>
      <c r="J1160" s="21"/>
      <c r="K1160" s="21"/>
      <c r="L1160" s="21"/>
      <c r="M1160" s="21"/>
      <c r="N1160" s="21"/>
      <c r="O1160" s="21"/>
      <c r="P1160" s="21"/>
      <c r="Q1160" s="19"/>
    </row>
    <row r="1161" spans="2:17">
      <c r="B1161" s="30"/>
      <c r="C1161" s="29"/>
      <c r="D1161" s="29"/>
      <c r="E1161" s="21"/>
      <c r="F1161" s="27"/>
      <c r="G1161" s="27"/>
      <c r="H1161" s="21"/>
      <c r="I1161" s="21"/>
      <c r="J1161" s="21"/>
      <c r="K1161" s="21"/>
      <c r="L1161" s="21"/>
      <c r="M1161" s="145"/>
      <c r="N1161" s="21"/>
      <c r="O1161" s="21"/>
      <c r="Q1161" s="19"/>
    </row>
    <row r="1162" spans="2:17">
      <c r="B1162" s="31" t="s">
        <v>77</v>
      </c>
      <c r="C1162" s="33" t="s">
        <v>78</v>
      </c>
      <c r="D1162" s="34"/>
      <c r="E1162" s="34" t="s">
        <v>79</v>
      </c>
      <c r="F1162" s="34"/>
      <c r="G1162" s="34" t="s">
        <v>80</v>
      </c>
      <c r="H1162" s="34" t="s">
        <v>81</v>
      </c>
      <c r="I1162" s="34"/>
      <c r="J1162" s="34"/>
      <c r="K1162" s="34"/>
      <c r="L1162" s="34" t="s">
        <v>82</v>
      </c>
      <c r="N1162" s="34"/>
      <c r="O1162" s="35" t="s">
        <v>83</v>
      </c>
      <c r="P1162" s="36" t="s">
        <v>3</v>
      </c>
      <c r="Q1162" s="36" t="s">
        <v>9</v>
      </c>
    </row>
    <row r="1163" spans="2:17">
      <c r="B1163" s="5"/>
      <c r="C1163" s="39" t="s">
        <v>85</v>
      </c>
      <c r="D1163" s="37" t="s">
        <v>86</v>
      </c>
      <c r="E1163" s="37" t="s">
        <v>87</v>
      </c>
      <c r="F1163" s="37" t="s">
        <v>88</v>
      </c>
      <c r="G1163" s="37"/>
      <c r="H1163" s="37" t="s">
        <v>89</v>
      </c>
      <c r="I1163" s="37" t="s">
        <v>90</v>
      </c>
      <c r="J1163" s="37" t="s">
        <v>91</v>
      </c>
      <c r="K1163" s="37" t="s">
        <v>92</v>
      </c>
      <c r="L1163" s="37" t="s">
        <v>93</v>
      </c>
      <c r="M1163" s="37" t="s">
        <v>94</v>
      </c>
      <c r="N1163" s="37" t="s">
        <v>95</v>
      </c>
      <c r="O1163" s="40"/>
      <c r="P1163" s="4"/>
      <c r="Q1163" s="40"/>
    </row>
    <row r="1164" spans="2:17">
      <c r="B1164" s="31" t="s">
        <v>20</v>
      </c>
      <c r="C1164" s="37">
        <v>200</v>
      </c>
      <c r="D1164" s="37">
        <v>1.2</v>
      </c>
      <c r="E1164" s="37">
        <v>4</v>
      </c>
      <c r="F1164" s="37">
        <v>2.7</v>
      </c>
      <c r="G1164" s="37">
        <v>260</v>
      </c>
      <c r="H1164" s="37">
        <v>0.26</v>
      </c>
      <c r="I1164" s="37">
        <v>40</v>
      </c>
      <c r="J1164" s="37">
        <v>122</v>
      </c>
      <c r="K1164" s="37">
        <v>128</v>
      </c>
      <c r="L1164" s="37">
        <v>146</v>
      </c>
      <c r="M1164" s="37">
        <v>56</v>
      </c>
      <c r="N1164" s="37">
        <v>2</v>
      </c>
      <c r="O1164" s="4"/>
      <c r="P1164" s="46"/>
      <c r="Q1164" s="47"/>
    </row>
    <row r="1165" spans="2:17">
      <c r="B1165" s="45" t="s">
        <v>36</v>
      </c>
      <c r="C1165" s="37">
        <v>100</v>
      </c>
      <c r="D1165" s="37"/>
      <c r="E1165" s="37"/>
      <c r="F1165" s="37"/>
      <c r="G1165" s="37"/>
      <c r="H1165" s="37"/>
      <c r="I1165" s="37"/>
      <c r="J1165" s="37"/>
      <c r="K1165" s="37"/>
      <c r="L1165" s="37"/>
      <c r="M1165" s="37"/>
      <c r="N1165" s="37"/>
      <c r="O1165" s="4">
        <v>2</v>
      </c>
      <c r="P1165" s="46">
        <v>295</v>
      </c>
      <c r="Q1165" s="47">
        <f>P1165*O1165</f>
        <v>590</v>
      </c>
    </row>
    <row r="1166" spans="2:17">
      <c r="B1166" s="45" t="s">
        <v>55</v>
      </c>
      <c r="C1166" s="37">
        <v>50</v>
      </c>
      <c r="D1166" s="37"/>
      <c r="E1166" s="37"/>
      <c r="F1166" s="37"/>
      <c r="G1166" s="37"/>
      <c r="H1166" s="37"/>
      <c r="I1166" s="37"/>
      <c r="J1166" s="37"/>
      <c r="K1166" s="37"/>
      <c r="L1166" s="37"/>
      <c r="M1166" s="37"/>
      <c r="N1166" s="37"/>
      <c r="O1166" s="4">
        <v>4</v>
      </c>
      <c r="P1166" s="46"/>
      <c r="Q1166" s="47">
        <f t="shared" ref="Q1166:Q1172" si="60">P1166*O1166</f>
        <v>0</v>
      </c>
    </row>
    <row r="1167" spans="2:17">
      <c r="B1167" s="45" t="s">
        <v>56</v>
      </c>
      <c r="C1167" s="37"/>
      <c r="D1167" s="37"/>
      <c r="E1167" s="37"/>
      <c r="F1167" s="37"/>
      <c r="G1167" s="37"/>
      <c r="H1167" s="37"/>
      <c r="I1167" s="37"/>
      <c r="J1167" s="37"/>
      <c r="K1167" s="37"/>
      <c r="L1167" s="37"/>
      <c r="M1167" s="37"/>
      <c r="N1167" s="37"/>
      <c r="O1167" s="4">
        <v>2</v>
      </c>
      <c r="P1167" s="46">
        <v>85</v>
      </c>
      <c r="Q1167" s="47">
        <f t="shared" si="60"/>
        <v>170</v>
      </c>
    </row>
    <row r="1168" spans="2:17">
      <c r="B1168" s="44" t="s">
        <v>34</v>
      </c>
      <c r="C1168" s="31">
        <v>30</v>
      </c>
      <c r="D1168" s="37">
        <v>0.6</v>
      </c>
      <c r="E1168" s="37"/>
      <c r="F1168" s="37">
        <v>15.5</v>
      </c>
      <c r="G1168" s="37"/>
      <c r="H1168" s="37">
        <v>0.04</v>
      </c>
      <c r="I1168" s="37"/>
      <c r="J1168" s="37">
        <v>0.24</v>
      </c>
      <c r="K1168" s="37">
        <v>0.8</v>
      </c>
      <c r="L1168" s="37">
        <v>24</v>
      </c>
      <c r="M1168" s="37"/>
      <c r="N1168" s="37">
        <v>22</v>
      </c>
      <c r="O1168" s="52"/>
      <c r="P1168" s="46"/>
      <c r="Q1168" s="47">
        <f t="shared" si="60"/>
        <v>0</v>
      </c>
    </row>
    <row r="1169" spans="2:17">
      <c r="B1169" s="45" t="s">
        <v>34</v>
      </c>
      <c r="C1169" s="5"/>
      <c r="D1169" s="5"/>
      <c r="E1169" s="5"/>
      <c r="F1169" s="5"/>
      <c r="G1169" s="5"/>
      <c r="H1169" s="5"/>
      <c r="I1169" s="5"/>
      <c r="J1169" s="5"/>
      <c r="K1169" s="5"/>
      <c r="L1169" s="5"/>
      <c r="M1169" s="5"/>
      <c r="N1169" s="5"/>
      <c r="O1169" s="4">
        <v>3</v>
      </c>
      <c r="P1169" s="61">
        <v>26</v>
      </c>
      <c r="Q1169" s="47">
        <f t="shared" si="60"/>
        <v>78</v>
      </c>
    </row>
    <row r="1170" spans="2:17">
      <c r="B1170" s="44" t="s">
        <v>108</v>
      </c>
      <c r="C1170" s="37">
        <v>200</v>
      </c>
      <c r="D1170" s="37">
        <v>0.6</v>
      </c>
      <c r="E1170" s="37"/>
      <c r="F1170" s="37">
        <v>30.1</v>
      </c>
      <c r="G1170" s="37">
        <v>130</v>
      </c>
      <c r="H1170" s="37">
        <v>0.04</v>
      </c>
      <c r="I1170" s="37"/>
      <c r="J1170" s="37">
        <v>0.05</v>
      </c>
      <c r="K1170" s="37">
        <v>135</v>
      </c>
      <c r="L1170" s="37">
        <v>46</v>
      </c>
      <c r="M1170" s="37"/>
      <c r="N1170" s="37">
        <v>0.5</v>
      </c>
      <c r="O1170" s="40"/>
      <c r="P1170" s="40"/>
      <c r="Q1170" s="47">
        <f t="shared" si="60"/>
        <v>0</v>
      </c>
    </row>
    <row r="1171" spans="2:17">
      <c r="B1171" s="45" t="s">
        <v>49</v>
      </c>
      <c r="C1171" s="5">
        <v>18</v>
      </c>
      <c r="D1171" s="5"/>
      <c r="E1171" s="5"/>
      <c r="F1171" s="5"/>
      <c r="G1171" s="5"/>
      <c r="H1171" s="5"/>
      <c r="I1171" s="5"/>
      <c r="J1171" s="5"/>
      <c r="K1171" s="5"/>
      <c r="L1171" s="5"/>
      <c r="M1171" s="5"/>
      <c r="N1171" s="5"/>
      <c r="O1171" s="5"/>
      <c r="P1171" s="40">
        <v>225.95</v>
      </c>
      <c r="Q1171" s="47">
        <f t="shared" si="60"/>
        <v>0</v>
      </c>
    </row>
    <row r="1172" spans="2:17">
      <c r="B1172" s="45" t="s">
        <v>31</v>
      </c>
      <c r="C1172" s="5"/>
      <c r="D1172" s="5"/>
      <c r="E1172" s="5"/>
      <c r="F1172" s="5"/>
      <c r="G1172" s="5"/>
      <c r="H1172" s="5"/>
      <c r="I1172" s="5"/>
      <c r="J1172" s="5"/>
      <c r="K1172" s="5"/>
      <c r="L1172" s="5"/>
      <c r="M1172" s="5"/>
      <c r="N1172" s="5"/>
      <c r="O1172" s="40">
        <v>1</v>
      </c>
      <c r="P1172" s="40">
        <v>89</v>
      </c>
      <c r="Q1172" s="47">
        <f t="shared" si="60"/>
        <v>89</v>
      </c>
    </row>
    <row r="1173" spans="2:17">
      <c r="C1173" s="93"/>
      <c r="E1173" t="s">
        <v>374</v>
      </c>
      <c r="K1173" t="s">
        <v>99</v>
      </c>
      <c r="N1173" t="s">
        <v>99</v>
      </c>
      <c r="Q1173" s="67">
        <f>SUM(Q1165:Q1172)</f>
        <v>927</v>
      </c>
    </row>
    <row r="1174" spans="2:17">
      <c r="C1174" s="93"/>
      <c r="E1174" s="48" t="s">
        <v>100</v>
      </c>
      <c r="K1174" s="48" t="s">
        <v>99</v>
      </c>
      <c r="L1174" s="48"/>
      <c r="P1174" s="18"/>
      <c r="Q1174" s="126"/>
    </row>
    <row r="1175" spans="2:17" ht="18.75">
      <c r="D1175" s="15"/>
      <c r="G1175" s="16" t="s">
        <v>67</v>
      </c>
      <c r="H1175" s="16"/>
      <c r="I1175" s="17"/>
      <c r="J1175" s="17"/>
      <c r="L1175" s="17"/>
      <c r="Q1175" s="19"/>
    </row>
    <row r="1176" spans="2:17" ht="23.25">
      <c r="D1176" s="15"/>
      <c r="E1176" s="15"/>
      <c r="F1176" s="133" t="s">
        <v>376</v>
      </c>
      <c r="G1176" s="16"/>
      <c r="H1176" s="16"/>
      <c r="I1176" s="16" t="s">
        <v>377</v>
      </c>
      <c r="J1176" s="16"/>
      <c r="K1176" s="17"/>
      <c r="L1176" s="21"/>
      <c r="Q1176" s="19"/>
    </row>
    <row r="1177" spans="2:17" ht="18.75">
      <c r="E1177" s="23" t="s">
        <v>70</v>
      </c>
      <c r="F1177" s="23"/>
      <c r="G1177" s="23"/>
      <c r="Q1177" s="19"/>
    </row>
    <row r="1178" spans="2:17">
      <c r="B1178" s="53" t="s">
        <v>633</v>
      </c>
      <c r="M1178" s="21"/>
      <c r="Q1178" s="19"/>
    </row>
    <row r="1179" spans="2:17">
      <c r="B1179" s="24" t="s">
        <v>149</v>
      </c>
      <c r="C1179" t="s">
        <v>559</v>
      </c>
      <c r="D1179" s="25"/>
      <c r="E1179" s="28"/>
      <c r="F1179" s="28" t="s">
        <v>5</v>
      </c>
      <c r="G1179" s="27"/>
      <c r="H1179" s="21"/>
      <c r="I1179" s="21"/>
      <c r="J1179" s="21"/>
      <c r="K1179" s="21"/>
      <c r="L1179" s="21"/>
      <c r="M1179" s="21"/>
      <c r="N1179" s="21"/>
      <c r="O1179" s="21"/>
      <c r="P1179" s="21"/>
      <c r="Q1179" s="19"/>
    </row>
    <row r="1180" spans="2:17">
      <c r="B1180" s="29" t="s">
        <v>76</v>
      </c>
      <c r="C1180" s="20"/>
      <c r="D1180" s="20"/>
      <c r="E1180" s="27"/>
      <c r="F1180" s="27"/>
      <c r="G1180" s="27"/>
      <c r="H1180" s="21"/>
      <c r="I1180" s="21"/>
      <c r="J1180" s="21"/>
      <c r="K1180" s="21"/>
      <c r="L1180" s="21"/>
      <c r="M1180" s="21"/>
      <c r="N1180" s="21"/>
      <c r="O1180" s="21"/>
      <c r="P1180" s="21"/>
      <c r="Q1180" s="19"/>
    </row>
    <row r="1181" spans="2:17">
      <c r="B1181" s="30"/>
      <c r="C1181" s="29"/>
      <c r="D1181" s="29"/>
      <c r="E1181" s="21"/>
      <c r="F1181" s="27"/>
      <c r="G1181" s="27"/>
      <c r="H1181" s="21"/>
      <c r="I1181" s="21"/>
      <c r="J1181" s="21"/>
      <c r="K1181" s="21"/>
      <c r="L1181" s="21"/>
      <c r="M1181" s="145"/>
      <c r="N1181" s="21"/>
      <c r="O1181" s="21"/>
      <c r="P1181">
        <v>137</v>
      </c>
      <c r="Q1181" s="19"/>
    </row>
    <row r="1182" spans="2:17">
      <c r="B1182" s="31" t="s">
        <v>77</v>
      </c>
      <c r="C1182" s="33" t="s">
        <v>78</v>
      </c>
      <c r="D1182" s="34"/>
      <c r="E1182" s="34" t="s">
        <v>79</v>
      </c>
      <c r="F1182" s="34"/>
      <c r="G1182" s="34" t="s">
        <v>80</v>
      </c>
      <c r="H1182" s="34" t="s">
        <v>81</v>
      </c>
      <c r="I1182" s="34"/>
      <c r="J1182" s="34"/>
      <c r="K1182" s="34"/>
      <c r="L1182" s="34" t="s">
        <v>82</v>
      </c>
      <c r="N1182" s="34"/>
      <c r="O1182" s="35" t="s">
        <v>83</v>
      </c>
      <c r="P1182" s="36" t="s">
        <v>3</v>
      </c>
      <c r="Q1182" s="36" t="s">
        <v>9</v>
      </c>
    </row>
    <row r="1183" spans="2:17">
      <c r="B1183" s="5"/>
      <c r="C1183" s="39" t="s">
        <v>85</v>
      </c>
      <c r="D1183" s="37" t="s">
        <v>86</v>
      </c>
      <c r="E1183" s="37" t="s">
        <v>87</v>
      </c>
      <c r="F1183" s="37" t="s">
        <v>88</v>
      </c>
      <c r="G1183" s="37"/>
      <c r="H1183" s="37" t="s">
        <v>89</v>
      </c>
      <c r="I1183" s="37" t="s">
        <v>90</v>
      </c>
      <c r="J1183" s="37" t="s">
        <v>91</v>
      </c>
      <c r="K1183" s="37" t="s">
        <v>92</v>
      </c>
      <c r="L1183" s="37" t="s">
        <v>93</v>
      </c>
      <c r="M1183" s="37" t="s">
        <v>94</v>
      </c>
      <c r="N1183" s="37" t="s">
        <v>95</v>
      </c>
      <c r="O1183" s="40"/>
      <c r="P1183" s="4"/>
      <c r="Q1183" s="40"/>
    </row>
    <row r="1184" spans="2:17">
      <c r="B1184" s="31" t="s">
        <v>302</v>
      </c>
      <c r="C1184" s="37">
        <v>200</v>
      </c>
      <c r="D1184" s="37">
        <v>1.2</v>
      </c>
      <c r="E1184" s="37">
        <v>4</v>
      </c>
      <c r="F1184" s="37">
        <v>2.7</v>
      </c>
      <c r="G1184" s="37">
        <v>260</v>
      </c>
      <c r="H1184" s="37">
        <v>0.26</v>
      </c>
      <c r="I1184" s="37">
        <v>40</v>
      </c>
      <c r="J1184" s="37">
        <v>122</v>
      </c>
      <c r="K1184" s="37">
        <v>128</v>
      </c>
      <c r="L1184" s="37">
        <v>146</v>
      </c>
      <c r="M1184" s="37">
        <v>56</v>
      </c>
      <c r="N1184" s="37">
        <v>2</v>
      </c>
      <c r="O1184" s="4"/>
      <c r="P1184" s="46"/>
      <c r="Q1184" s="47"/>
    </row>
    <row r="1185" spans="2:17">
      <c r="B1185" s="45" t="s">
        <v>65</v>
      </c>
      <c r="C1185" s="37">
        <v>100</v>
      </c>
      <c r="D1185" s="37"/>
      <c r="E1185" s="37"/>
      <c r="F1185" s="37"/>
      <c r="G1185" s="37"/>
      <c r="H1185" s="37"/>
      <c r="I1185" s="37"/>
      <c r="J1185" s="37"/>
      <c r="K1185" s="37"/>
      <c r="L1185" s="37"/>
      <c r="M1185" s="37"/>
      <c r="N1185" s="37"/>
      <c r="O1185" s="4">
        <v>19.600000000000001</v>
      </c>
      <c r="P1185" s="46">
        <v>340</v>
      </c>
      <c r="Q1185" s="47">
        <f>P1185*O1185</f>
        <v>6664.0000000000009</v>
      </c>
    </row>
    <row r="1186" spans="2:17">
      <c r="B1186" s="45" t="s">
        <v>16</v>
      </c>
      <c r="C1186" s="37">
        <v>50</v>
      </c>
      <c r="D1186" s="37"/>
      <c r="E1186" s="37"/>
      <c r="F1186" s="37"/>
      <c r="G1186" s="37"/>
      <c r="H1186" s="37"/>
      <c r="I1186" s="37"/>
      <c r="J1186" s="37"/>
      <c r="K1186" s="37"/>
      <c r="L1186" s="37"/>
      <c r="M1186" s="37"/>
      <c r="N1186" s="37"/>
      <c r="O1186" s="4">
        <v>9.6999999999999993</v>
      </c>
      <c r="P1186" s="46">
        <v>116.27</v>
      </c>
      <c r="Q1186" s="47">
        <f>P1186*O1186</f>
        <v>1127.819</v>
      </c>
    </row>
    <row r="1187" spans="2:17">
      <c r="B1187" s="45" t="s">
        <v>37</v>
      </c>
      <c r="C1187" s="37">
        <v>10</v>
      </c>
      <c r="D1187" s="37"/>
      <c r="E1187" s="37"/>
      <c r="F1187" s="37"/>
      <c r="G1187" s="37"/>
      <c r="H1187" s="37"/>
      <c r="I1187" s="37"/>
      <c r="J1187" s="37"/>
      <c r="K1187" s="37"/>
      <c r="L1187" s="37"/>
      <c r="M1187" s="37"/>
      <c r="N1187" s="37"/>
      <c r="O1187" s="4">
        <v>2.1</v>
      </c>
      <c r="P1187" s="46">
        <v>98</v>
      </c>
      <c r="Q1187" s="47">
        <f t="shared" ref="Q1187:Q1199" si="61">P1187*O1187</f>
        <v>205.8</v>
      </c>
    </row>
    <row r="1188" spans="2:17">
      <c r="B1188" s="45" t="s">
        <v>58</v>
      </c>
      <c r="C1188" s="37">
        <v>10</v>
      </c>
      <c r="D1188" s="37"/>
      <c r="E1188" s="37"/>
      <c r="F1188" s="37"/>
      <c r="G1188" s="37"/>
      <c r="H1188" s="37"/>
      <c r="I1188" s="37"/>
      <c r="J1188" s="37"/>
      <c r="K1188" s="37"/>
      <c r="L1188" s="37"/>
      <c r="M1188" s="37"/>
      <c r="N1188" s="37"/>
      <c r="O1188" s="4">
        <v>2.5</v>
      </c>
      <c r="P1188" s="46">
        <v>32</v>
      </c>
      <c r="Q1188" s="47">
        <f t="shared" si="61"/>
        <v>80</v>
      </c>
    </row>
    <row r="1189" spans="2:17">
      <c r="B1189" s="45" t="s">
        <v>14</v>
      </c>
      <c r="C1189" s="37"/>
      <c r="D1189" s="37"/>
      <c r="E1189" s="37"/>
      <c r="F1189" s="37"/>
      <c r="G1189" s="37"/>
      <c r="H1189" s="37"/>
      <c r="I1189" s="37"/>
      <c r="J1189" s="37"/>
      <c r="K1189" s="37"/>
      <c r="L1189" s="37"/>
      <c r="M1189" s="37"/>
      <c r="N1189" s="37"/>
      <c r="O1189" s="4">
        <v>1</v>
      </c>
      <c r="P1189" s="46">
        <v>185.97</v>
      </c>
      <c r="Q1189" s="47">
        <f t="shared" si="61"/>
        <v>185.97</v>
      </c>
    </row>
    <row r="1190" spans="2:17">
      <c r="B1190" s="45" t="s">
        <v>17</v>
      </c>
      <c r="C1190" s="37"/>
      <c r="D1190" s="37"/>
      <c r="E1190" s="37"/>
      <c r="F1190" s="37"/>
      <c r="G1190" s="37"/>
      <c r="H1190" s="37"/>
      <c r="I1190" s="37"/>
      <c r="J1190" s="37"/>
      <c r="K1190" s="37"/>
      <c r="L1190" s="37"/>
      <c r="M1190" s="37"/>
      <c r="N1190" s="37"/>
      <c r="O1190" s="4">
        <v>1</v>
      </c>
      <c r="P1190" s="46">
        <v>18.41</v>
      </c>
      <c r="Q1190" s="47">
        <f t="shared" si="61"/>
        <v>18.41</v>
      </c>
    </row>
    <row r="1191" spans="2:17">
      <c r="B1191" s="45" t="s">
        <v>10</v>
      </c>
      <c r="C1191" s="37"/>
      <c r="D1191" s="37"/>
      <c r="E1191" s="37"/>
      <c r="F1191" s="37"/>
      <c r="G1191" s="37"/>
      <c r="H1191" s="37"/>
      <c r="I1191" s="37"/>
      <c r="J1191" s="37"/>
      <c r="K1191" s="37"/>
      <c r="L1191" s="37"/>
      <c r="M1191" s="37"/>
      <c r="N1191" s="37"/>
      <c r="O1191" s="4">
        <v>1</v>
      </c>
      <c r="P1191" s="46">
        <v>75</v>
      </c>
      <c r="Q1191" s="47">
        <f t="shared" si="61"/>
        <v>75</v>
      </c>
    </row>
    <row r="1192" spans="2:17">
      <c r="B1192" s="45" t="s">
        <v>13</v>
      </c>
      <c r="C1192" s="37">
        <v>4</v>
      </c>
      <c r="D1192" s="37"/>
      <c r="E1192" s="37"/>
      <c r="F1192" s="37"/>
      <c r="G1192" s="37"/>
      <c r="H1192" s="37"/>
      <c r="I1192" s="37"/>
      <c r="J1192" s="37"/>
      <c r="K1192" s="37"/>
      <c r="L1192" s="37"/>
      <c r="M1192" s="37"/>
      <c r="N1192" s="37"/>
      <c r="O1192" s="4">
        <v>2</v>
      </c>
      <c r="P1192" s="46">
        <v>122.32</v>
      </c>
      <c r="Q1192" s="47">
        <f t="shared" si="61"/>
        <v>244.64</v>
      </c>
    </row>
    <row r="1193" spans="2:17">
      <c r="B1193" s="45" t="s">
        <v>51</v>
      </c>
      <c r="C1193" s="37"/>
      <c r="D1193" s="37"/>
      <c r="E1193" s="37"/>
      <c r="F1193" s="37"/>
      <c r="G1193" s="37"/>
      <c r="H1193" s="37"/>
      <c r="I1193" s="37"/>
      <c r="J1193" s="37"/>
      <c r="K1193" s="37"/>
      <c r="L1193" s="37"/>
      <c r="M1193" s="37"/>
      <c r="N1193" s="37"/>
      <c r="O1193" s="4">
        <v>2</v>
      </c>
      <c r="P1193" s="46">
        <v>47</v>
      </c>
      <c r="Q1193" s="47">
        <f t="shared" si="61"/>
        <v>94</v>
      </c>
    </row>
    <row r="1194" spans="2:17">
      <c r="B1194" s="45" t="s">
        <v>12</v>
      </c>
      <c r="C1194" s="37"/>
      <c r="D1194" s="37"/>
      <c r="E1194" s="37"/>
      <c r="F1194" s="37"/>
      <c r="G1194" s="37"/>
      <c r="H1194" s="37"/>
      <c r="I1194" s="37"/>
      <c r="J1194" s="37"/>
      <c r="K1194" s="37"/>
      <c r="L1194" s="37"/>
      <c r="M1194" s="37"/>
      <c r="N1194" s="37"/>
      <c r="O1194" s="4">
        <v>1.5</v>
      </c>
      <c r="P1194" s="46">
        <v>40.51</v>
      </c>
      <c r="Q1194" s="47">
        <f t="shared" si="61"/>
        <v>60.765000000000001</v>
      </c>
    </row>
    <row r="1195" spans="2:17">
      <c r="B1195" s="31" t="s">
        <v>634</v>
      </c>
      <c r="C1195" s="37">
        <v>70</v>
      </c>
      <c r="D1195" s="37">
        <v>4.5999999999999996</v>
      </c>
      <c r="E1195" s="37">
        <v>5.2</v>
      </c>
      <c r="F1195" s="37">
        <v>7.2</v>
      </c>
      <c r="G1195" s="37">
        <v>105</v>
      </c>
      <c r="H1195" s="37">
        <v>1.5</v>
      </c>
      <c r="I1195" s="37">
        <v>13.5</v>
      </c>
      <c r="J1195" s="37">
        <v>51</v>
      </c>
      <c r="K1195" s="37">
        <v>98</v>
      </c>
      <c r="L1195" s="37">
        <v>52</v>
      </c>
      <c r="M1195" s="37">
        <v>51</v>
      </c>
      <c r="N1195" s="37">
        <v>2.25</v>
      </c>
      <c r="O1195" s="4"/>
      <c r="P1195" s="46"/>
      <c r="Q1195" s="47">
        <f t="shared" si="61"/>
        <v>0</v>
      </c>
    </row>
    <row r="1196" spans="2:17">
      <c r="B1196" s="45" t="s">
        <v>133</v>
      </c>
      <c r="C1196" s="37">
        <v>18</v>
      </c>
      <c r="D1196" s="37"/>
      <c r="E1196" s="37"/>
      <c r="F1196" s="37"/>
      <c r="G1196" s="37"/>
      <c r="H1196" s="37"/>
      <c r="I1196" s="37"/>
      <c r="J1196" s="37"/>
      <c r="K1196" s="37"/>
      <c r="L1196" s="37"/>
      <c r="M1196" s="37"/>
      <c r="N1196" s="37"/>
      <c r="O1196" s="4">
        <v>8</v>
      </c>
      <c r="P1196" s="46">
        <v>121.35</v>
      </c>
      <c r="Q1196" s="47">
        <f t="shared" si="61"/>
        <v>970.8</v>
      </c>
    </row>
    <row r="1197" spans="2:17">
      <c r="B1197" s="44" t="s">
        <v>34</v>
      </c>
      <c r="C1197" s="31">
        <v>30</v>
      </c>
      <c r="D1197" s="37">
        <v>0.6</v>
      </c>
      <c r="E1197" s="37"/>
      <c r="F1197" s="37">
        <v>15.5</v>
      </c>
      <c r="G1197" s="37"/>
      <c r="H1197" s="37">
        <v>0.04</v>
      </c>
      <c r="I1197" s="37"/>
      <c r="J1197" s="37">
        <v>0.24</v>
      </c>
      <c r="K1197" s="37">
        <v>0.8</v>
      </c>
      <c r="L1197" s="37">
        <v>24</v>
      </c>
      <c r="M1197" s="37"/>
      <c r="N1197" s="37">
        <v>22</v>
      </c>
      <c r="O1197" s="52"/>
      <c r="P1197" s="46"/>
      <c r="Q1197" s="47">
        <f t="shared" si="61"/>
        <v>0</v>
      </c>
    </row>
    <row r="1198" spans="2:17">
      <c r="B1198" s="45" t="s">
        <v>34</v>
      </c>
      <c r="C1198" s="5"/>
      <c r="D1198" s="5"/>
      <c r="E1198" s="5"/>
      <c r="F1198" s="5"/>
      <c r="G1198" s="5"/>
      <c r="H1198" s="5"/>
      <c r="I1198" s="5"/>
      <c r="J1198" s="5"/>
      <c r="K1198" s="5"/>
      <c r="L1198" s="5"/>
      <c r="M1198" s="5"/>
      <c r="N1198" s="5"/>
      <c r="O1198" s="4">
        <v>15</v>
      </c>
      <c r="P1198" s="61">
        <v>26</v>
      </c>
      <c r="Q1198" s="47">
        <f t="shared" si="61"/>
        <v>390</v>
      </c>
    </row>
    <row r="1199" spans="2:17">
      <c r="B1199" s="44" t="s">
        <v>117</v>
      </c>
      <c r="C1199" s="37">
        <v>200</v>
      </c>
      <c r="D1199" s="37">
        <v>0.6</v>
      </c>
      <c r="E1199" s="37"/>
      <c r="F1199" s="37">
        <v>30.1</v>
      </c>
      <c r="G1199" s="37">
        <v>130</v>
      </c>
      <c r="H1199" s="37">
        <v>0.04</v>
      </c>
      <c r="I1199" s="37"/>
      <c r="J1199" s="37">
        <v>0.05</v>
      </c>
      <c r="K1199" s="37">
        <v>135</v>
      </c>
      <c r="L1199" s="37">
        <v>46</v>
      </c>
      <c r="M1199" s="37"/>
      <c r="N1199" s="37">
        <v>0.5</v>
      </c>
      <c r="O1199" s="40"/>
      <c r="P1199" s="40"/>
      <c r="Q1199" s="47">
        <f t="shared" si="61"/>
        <v>0</v>
      </c>
    </row>
    <row r="1200" spans="2:17">
      <c r="B1200" s="45" t="s">
        <v>49</v>
      </c>
      <c r="C1200" s="5">
        <v>18</v>
      </c>
      <c r="D1200" s="5"/>
      <c r="E1200" s="5"/>
      <c r="F1200" s="5"/>
      <c r="G1200" s="5"/>
      <c r="H1200" s="5"/>
      <c r="I1200" s="5"/>
      <c r="J1200" s="5"/>
      <c r="K1200" s="5"/>
      <c r="L1200" s="5"/>
      <c r="M1200" s="5"/>
      <c r="N1200" s="5"/>
      <c r="O1200" s="5">
        <v>1</v>
      </c>
      <c r="P1200" s="40">
        <v>242</v>
      </c>
      <c r="Q1200" s="47">
        <f>P1200*O1200</f>
        <v>242</v>
      </c>
    </row>
    <row r="1201" spans="2:21">
      <c r="B1201" s="45" t="s">
        <v>15</v>
      </c>
      <c r="C1201" s="5"/>
      <c r="D1201" s="5"/>
      <c r="E1201" s="5"/>
      <c r="F1201" s="5"/>
      <c r="G1201" s="5"/>
      <c r="H1201" s="5"/>
      <c r="I1201" s="5"/>
      <c r="J1201" s="5"/>
      <c r="K1201" s="5"/>
      <c r="L1201" s="5"/>
      <c r="M1201" s="5"/>
      <c r="N1201" s="5"/>
      <c r="O1201" s="40">
        <v>2.9</v>
      </c>
      <c r="P1201" s="40">
        <v>77.95</v>
      </c>
      <c r="Q1201" s="47">
        <f t="shared" ref="Q1201:Q1203" si="62">P1201*O1201</f>
        <v>226.05500000000001</v>
      </c>
    </row>
    <row r="1202" spans="2:21">
      <c r="B1202" s="45" t="s">
        <v>97</v>
      </c>
      <c r="C1202" s="5">
        <v>120</v>
      </c>
      <c r="D1202" s="5"/>
      <c r="E1202" s="5"/>
      <c r="F1202" s="5"/>
      <c r="G1202" s="5"/>
      <c r="H1202" s="5"/>
      <c r="I1202" s="5"/>
      <c r="J1202" s="5"/>
      <c r="K1202" s="5"/>
      <c r="L1202" s="5"/>
      <c r="M1202" s="5"/>
      <c r="N1202" s="5"/>
      <c r="O1202" s="40">
        <v>29.8</v>
      </c>
      <c r="P1202" s="40">
        <v>133</v>
      </c>
      <c r="Q1202" s="47">
        <f t="shared" si="62"/>
        <v>3963.4</v>
      </c>
    </row>
    <row r="1203" spans="2:21">
      <c r="B1203" s="45" t="s">
        <v>635</v>
      </c>
      <c r="C1203" s="5"/>
      <c r="D1203" s="5"/>
      <c r="E1203" s="5"/>
      <c r="F1203" s="5"/>
      <c r="G1203" s="5"/>
      <c r="H1203" s="5"/>
      <c r="I1203" s="5"/>
      <c r="J1203" s="5"/>
      <c r="K1203" s="5"/>
      <c r="L1203" s="5"/>
      <c r="M1203" s="5"/>
      <c r="N1203" s="5"/>
      <c r="O1203" s="40">
        <v>217</v>
      </c>
      <c r="P1203" s="40">
        <v>20</v>
      </c>
      <c r="Q1203" s="47">
        <f t="shared" si="62"/>
        <v>4340</v>
      </c>
    </row>
    <row r="1204" spans="2:21">
      <c r="C1204" s="93"/>
      <c r="E1204" t="s">
        <v>374</v>
      </c>
      <c r="K1204" t="s">
        <v>99</v>
      </c>
      <c r="N1204" t="s">
        <v>99</v>
      </c>
      <c r="Q1204" s="67">
        <f>SUM(Q1185:Q1203)</f>
        <v>18888.659</v>
      </c>
    </row>
    <row r="1205" spans="2:21">
      <c r="C1205" s="93"/>
      <c r="E1205" s="48" t="s">
        <v>100</v>
      </c>
      <c r="K1205" s="48" t="s">
        <v>99</v>
      </c>
      <c r="L1205" s="48"/>
      <c r="P1205" s="18"/>
      <c r="Q1205" s="126">
        <f>Q1204/P1181</f>
        <v>137.87342335766422</v>
      </c>
      <c r="T1205" s="68"/>
      <c r="U1205" s="68"/>
    </row>
    <row r="1206" spans="2:21" ht="18.75">
      <c r="D1206" s="15"/>
      <c r="G1206" s="16" t="s">
        <v>67</v>
      </c>
      <c r="H1206" s="16"/>
      <c r="I1206" s="17"/>
      <c r="J1206" s="17"/>
      <c r="L1206" s="17"/>
      <c r="Q1206" s="19"/>
    </row>
    <row r="1207" spans="2:21" ht="23.25">
      <c r="D1207" s="15"/>
      <c r="E1207" s="15"/>
      <c r="F1207" s="133" t="s">
        <v>376</v>
      </c>
      <c r="G1207" s="16"/>
      <c r="H1207" s="16"/>
      <c r="I1207" s="16" t="s">
        <v>377</v>
      </c>
      <c r="J1207" s="16"/>
      <c r="K1207" s="17"/>
      <c r="L1207" s="21"/>
      <c r="Q1207" s="19"/>
    </row>
    <row r="1208" spans="2:21" ht="18.75">
      <c r="E1208" s="23" t="s">
        <v>70</v>
      </c>
      <c r="F1208" s="23"/>
      <c r="G1208" s="23"/>
      <c r="Q1208" s="19"/>
    </row>
    <row r="1209" spans="2:21">
      <c r="B1209" s="53" t="s">
        <v>633</v>
      </c>
      <c r="M1209" s="21"/>
      <c r="Q1209" s="19"/>
    </row>
    <row r="1210" spans="2:21">
      <c r="B1210" s="24" t="s">
        <v>149</v>
      </c>
      <c r="C1210" t="s">
        <v>559</v>
      </c>
      <c r="D1210" s="25"/>
      <c r="E1210" s="28"/>
      <c r="F1210" s="28" t="s">
        <v>6</v>
      </c>
      <c r="G1210" s="27"/>
      <c r="H1210" s="21"/>
      <c r="I1210" s="21"/>
      <c r="J1210" s="21"/>
      <c r="K1210" s="21"/>
      <c r="L1210" s="21"/>
      <c r="M1210" s="21"/>
      <c r="N1210" s="21"/>
      <c r="O1210" s="21"/>
      <c r="P1210" s="21"/>
      <c r="Q1210" s="19"/>
    </row>
    <row r="1211" spans="2:21">
      <c r="B1211" s="29" t="s">
        <v>76</v>
      </c>
      <c r="C1211" s="20"/>
      <c r="D1211" s="20"/>
      <c r="E1211" s="27"/>
      <c r="F1211" s="27"/>
      <c r="G1211" s="27"/>
      <c r="H1211" s="21"/>
      <c r="I1211" s="21"/>
      <c r="J1211" s="21"/>
      <c r="K1211" s="21"/>
      <c r="L1211" s="21"/>
      <c r="M1211" s="21"/>
      <c r="N1211" s="21"/>
      <c r="O1211" s="21"/>
      <c r="P1211" s="21"/>
      <c r="Q1211" s="19"/>
    </row>
    <row r="1212" spans="2:21">
      <c r="B1212" s="30"/>
      <c r="C1212" s="29"/>
      <c r="D1212" s="29"/>
      <c r="E1212" s="21"/>
      <c r="F1212" s="27"/>
      <c r="G1212" s="27"/>
      <c r="H1212" s="21"/>
      <c r="I1212" s="21"/>
      <c r="J1212" s="21"/>
      <c r="K1212" s="21"/>
      <c r="L1212" s="21"/>
      <c r="M1212" s="145"/>
      <c r="N1212" s="21"/>
      <c r="O1212" s="21"/>
      <c r="P1212">
        <v>101</v>
      </c>
      <c r="Q1212" s="19"/>
    </row>
    <row r="1213" spans="2:21">
      <c r="B1213" s="31" t="s">
        <v>77</v>
      </c>
      <c r="C1213" s="33" t="s">
        <v>78</v>
      </c>
      <c r="D1213" s="34"/>
      <c r="E1213" s="34" t="s">
        <v>79</v>
      </c>
      <c r="F1213" s="34"/>
      <c r="G1213" s="34" t="s">
        <v>80</v>
      </c>
      <c r="H1213" s="34" t="s">
        <v>81</v>
      </c>
      <c r="I1213" s="34"/>
      <c r="J1213" s="34"/>
      <c r="K1213" s="34"/>
      <c r="L1213" s="34" t="s">
        <v>82</v>
      </c>
      <c r="N1213" s="34"/>
      <c r="O1213" s="35" t="s">
        <v>83</v>
      </c>
      <c r="P1213" s="36" t="s">
        <v>3</v>
      </c>
      <c r="Q1213" s="36" t="s">
        <v>9</v>
      </c>
    </row>
    <row r="1214" spans="2:21">
      <c r="B1214" s="5"/>
      <c r="C1214" s="39" t="s">
        <v>85</v>
      </c>
      <c r="D1214" s="37" t="s">
        <v>86</v>
      </c>
      <c r="E1214" s="37" t="s">
        <v>87</v>
      </c>
      <c r="F1214" s="37" t="s">
        <v>88</v>
      </c>
      <c r="G1214" s="37"/>
      <c r="H1214" s="37" t="s">
        <v>89</v>
      </c>
      <c r="I1214" s="37" t="s">
        <v>90</v>
      </c>
      <c r="J1214" s="37" t="s">
        <v>91</v>
      </c>
      <c r="K1214" s="37" t="s">
        <v>92</v>
      </c>
      <c r="L1214" s="37" t="s">
        <v>93</v>
      </c>
      <c r="M1214" s="37" t="s">
        <v>94</v>
      </c>
      <c r="N1214" s="37" t="s">
        <v>95</v>
      </c>
      <c r="O1214" s="40"/>
      <c r="P1214" s="4"/>
      <c r="Q1214" s="40"/>
    </row>
    <row r="1215" spans="2:21">
      <c r="B1215" s="31" t="s">
        <v>302</v>
      </c>
      <c r="C1215" s="37">
        <v>200</v>
      </c>
      <c r="D1215" s="37">
        <v>1.2</v>
      </c>
      <c r="E1215" s="37">
        <v>4</v>
      </c>
      <c r="F1215" s="37">
        <v>2.7</v>
      </c>
      <c r="G1215" s="37">
        <v>260</v>
      </c>
      <c r="H1215" s="37">
        <v>0.26</v>
      </c>
      <c r="I1215" s="37">
        <v>40</v>
      </c>
      <c r="J1215" s="37">
        <v>122</v>
      </c>
      <c r="K1215" s="37">
        <v>128</v>
      </c>
      <c r="L1215" s="37">
        <v>146</v>
      </c>
      <c r="M1215" s="37">
        <v>56</v>
      </c>
      <c r="N1215" s="37">
        <v>2</v>
      </c>
      <c r="O1215" s="4"/>
      <c r="P1215" s="46"/>
      <c r="Q1215" s="47"/>
    </row>
    <row r="1216" spans="2:21">
      <c r="B1216" s="45" t="s">
        <v>65</v>
      </c>
      <c r="C1216" s="37">
        <v>100</v>
      </c>
      <c r="D1216" s="37"/>
      <c r="E1216" s="37"/>
      <c r="F1216" s="37"/>
      <c r="G1216" s="37"/>
      <c r="H1216" s="37"/>
      <c r="I1216" s="37"/>
      <c r="J1216" s="37"/>
      <c r="K1216" s="37"/>
      <c r="L1216" s="37"/>
      <c r="M1216" s="37"/>
      <c r="N1216" s="37"/>
      <c r="O1216" s="4">
        <v>13.1</v>
      </c>
      <c r="P1216" s="46">
        <v>340</v>
      </c>
      <c r="Q1216" s="47">
        <f>P1216*O1216</f>
        <v>4454</v>
      </c>
    </row>
    <row r="1217" spans="2:17">
      <c r="B1217" s="45" t="s">
        <v>16</v>
      </c>
      <c r="C1217" s="37">
        <v>50</v>
      </c>
      <c r="D1217" s="37"/>
      <c r="E1217" s="37"/>
      <c r="F1217" s="37"/>
      <c r="G1217" s="37"/>
      <c r="H1217" s="37"/>
      <c r="I1217" s="37"/>
      <c r="J1217" s="37"/>
      <c r="K1217" s="37"/>
      <c r="L1217" s="37"/>
      <c r="M1217" s="37"/>
      <c r="N1217" s="37"/>
      <c r="O1217" s="4">
        <v>6.5</v>
      </c>
      <c r="P1217" s="46">
        <v>116.27</v>
      </c>
      <c r="Q1217" s="47">
        <f>P1217*O1217</f>
        <v>755.755</v>
      </c>
    </row>
    <row r="1218" spans="2:17">
      <c r="B1218" s="45" t="s">
        <v>37</v>
      </c>
      <c r="C1218" s="37">
        <v>10</v>
      </c>
      <c r="D1218" s="37"/>
      <c r="E1218" s="37"/>
      <c r="F1218" s="37"/>
      <c r="G1218" s="37"/>
      <c r="H1218" s="37"/>
      <c r="I1218" s="37"/>
      <c r="J1218" s="37"/>
      <c r="K1218" s="37"/>
      <c r="L1218" s="37"/>
      <c r="M1218" s="37"/>
      <c r="N1218" s="37"/>
      <c r="O1218" s="4">
        <v>1.3</v>
      </c>
      <c r="P1218" s="46">
        <v>98</v>
      </c>
      <c r="Q1218" s="47">
        <f t="shared" ref="Q1218:Q1223" si="63">P1218*O1218</f>
        <v>127.4</v>
      </c>
    </row>
    <row r="1219" spans="2:17">
      <c r="B1219" s="45" t="s">
        <v>58</v>
      </c>
      <c r="C1219" s="37">
        <v>10</v>
      </c>
      <c r="D1219" s="37"/>
      <c r="E1219" s="37"/>
      <c r="F1219" s="37"/>
      <c r="G1219" s="37"/>
      <c r="H1219" s="37"/>
      <c r="I1219" s="37"/>
      <c r="J1219" s="37"/>
      <c r="K1219" s="37"/>
      <c r="L1219" s="37"/>
      <c r="M1219" s="37"/>
      <c r="N1219" s="37"/>
      <c r="O1219" s="4">
        <v>1</v>
      </c>
      <c r="P1219" s="46">
        <v>32</v>
      </c>
      <c r="Q1219" s="47">
        <f t="shared" si="63"/>
        <v>32</v>
      </c>
    </row>
    <row r="1220" spans="2:17">
      <c r="B1220" s="45" t="s">
        <v>12</v>
      </c>
      <c r="C1220" s="37"/>
      <c r="D1220" s="37"/>
      <c r="E1220" s="37"/>
      <c r="F1220" s="37"/>
      <c r="G1220" s="37"/>
      <c r="H1220" s="37"/>
      <c r="I1220" s="37"/>
      <c r="J1220" s="37"/>
      <c r="K1220" s="37"/>
      <c r="L1220" s="37"/>
      <c r="M1220" s="37"/>
      <c r="N1220" s="37"/>
      <c r="O1220" s="4">
        <v>1</v>
      </c>
      <c r="P1220" s="46">
        <v>40.51</v>
      </c>
      <c r="Q1220" s="47">
        <f t="shared" si="63"/>
        <v>40.51</v>
      </c>
    </row>
    <row r="1221" spans="2:17">
      <c r="B1221" s="44" t="s">
        <v>34</v>
      </c>
      <c r="C1221" s="31">
        <v>30</v>
      </c>
      <c r="D1221" s="37">
        <v>0.6</v>
      </c>
      <c r="E1221" s="37"/>
      <c r="F1221" s="37">
        <v>15.5</v>
      </c>
      <c r="G1221" s="37"/>
      <c r="H1221" s="37">
        <v>0.04</v>
      </c>
      <c r="I1221" s="37"/>
      <c r="J1221" s="37">
        <v>0.24</v>
      </c>
      <c r="K1221" s="37">
        <v>0.8</v>
      </c>
      <c r="L1221" s="37">
        <v>24</v>
      </c>
      <c r="M1221" s="37"/>
      <c r="N1221" s="37">
        <v>22</v>
      </c>
      <c r="O1221" s="52"/>
      <c r="P1221" s="46"/>
      <c r="Q1221" s="47">
        <f t="shared" si="63"/>
        <v>0</v>
      </c>
    </row>
    <row r="1222" spans="2:17">
      <c r="B1222" s="45" t="s">
        <v>34</v>
      </c>
      <c r="C1222" s="5"/>
      <c r="D1222" s="5"/>
      <c r="E1222" s="5"/>
      <c r="F1222" s="5"/>
      <c r="G1222" s="5"/>
      <c r="H1222" s="5"/>
      <c r="I1222" s="5"/>
      <c r="J1222" s="5"/>
      <c r="K1222" s="5"/>
      <c r="L1222" s="5"/>
      <c r="M1222" s="5"/>
      <c r="N1222" s="5"/>
      <c r="O1222" s="4">
        <v>13</v>
      </c>
      <c r="P1222" s="61">
        <v>26</v>
      </c>
      <c r="Q1222" s="47">
        <f t="shared" si="63"/>
        <v>338</v>
      </c>
    </row>
    <row r="1223" spans="2:17">
      <c r="B1223" s="44" t="s">
        <v>117</v>
      </c>
      <c r="C1223" s="37">
        <v>200</v>
      </c>
      <c r="D1223" s="37">
        <v>0.6</v>
      </c>
      <c r="E1223" s="37"/>
      <c r="F1223" s="37">
        <v>30.1</v>
      </c>
      <c r="G1223" s="37">
        <v>130</v>
      </c>
      <c r="H1223" s="37">
        <v>0.04</v>
      </c>
      <c r="I1223" s="37"/>
      <c r="J1223" s="37">
        <v>0.05</v>
      </c>
      <c r="K1223" s="37">
        <v>135</v>
      </c>
      <c r="L1223" s="37">
        <v>46</v>
      </c>
      <c r="M1223" s="37"/>
      <c r="N1223" s="37">
        <v>0.5</v>
      </c>
      <c r="O1223" s="40"/>
      <c r="P1223" s="40"/>
      <c r="Q1223" s="47">
        <f t="shared" si="63"/>
        <v>0</v>
      </c>
    </row>
    <row r="1224" spans="2:17">
      <c r="B1224" s="45" t="s">
        <v>49</v>
      </c>
      <c r="C1224" s="5">
        <v>18</v>
      </c>
      <c r="D1224" s="5"/>
      <c r="E1224" s="5"/>
      <c r="F1224" s="5"/>
      <c r="G1224" s="5"/>
      <c r="H1224" s="5"/>
      <c r="I1224" s="5"/>
      <c r="J1224" s="5"/>
      <c r="K1224" s="5"/>
      <c r="L1224" s="5"/>
      <c r="M1224" s="5"/>
      <c r="N1224" s="5"/>
      <c r="O1224" s="5"/>
      <c r="P1224" s="40">
        <v>242</v>
      </c>
      <c r="Q1224" s="47">
        <f>P1224*O1224</f>
        <v>0</v>
      </c>
    </row>
    <row r="1225" spans="2:17">
      <c r="B1225" s="45" t="s">
        <v>15</v>
      </c>
      <c r="C1225" s="5"/>
      <c r="D1225" s="5"/>
      <c r="E1225" s="5"/>
      <c r="F1225" s="5"/>
      <c r="G1225" s="5"/>
      <c r="H1225" s="5"/>
      <c r="I1225" s="5"/>
      <c r="J1225" s="5"/>
      <c r="K1225" s="5"/>
      <c r="L1225" s="5"/>
      <c r="M1225" s="5"/>
      <c r="N1225" s="5"/>
      <c r="O1225" s="40">
        <v>1.9</v>
      </c>
      <c r="P1225" s="40">
        <v>77.95</v>
      </c>
      <c r="Q1225" s="47">
        <f t="shared" ref="Q1225" si="64">P1225*O1225</f>
        <v>148.10499999999999</v>
      </c>
    </row>
    <row r="1226" spans="2:17">
      <c r="C1226" s="93"/>
      <c r="E1226" t="s">
        <v>374</v>
      </c>
      <c r="K1226" t="s">
        <v>99</v>
      </c>
      <c r="N1226" t="s">
        <v>99</v>
      </c>
      <c r="Q1226" s="67">
        <f>SUM(Q1216:Q1225)</f>
        <v>5895.7699999999995</v>
      </c>
    </row>
    <row r="1227" spans="2:17">
      <c r="C1227" s="93"/>
      <c r="E1227" s="48" t="s">
        <v>100</v>
      </c>
      <c r="K1227" s="48" t="s">
        <v>99</v>
      </c>
      <c r="L1227" s="48"/>
      <c r="P1227" s="18"/>
      <c r="Q1227" s="126">
        <f>Q1226/P1212</f>
        <v>58.3739603960396</v>
      </c>
    </row>
    <row r="1228" spans="2:17" ht="18.75">
      <c r="D1228" s="15"/>
      <c r="G1228" s="16" t="s">
        <v>67</v>
      </c>
      <c r="H1228" s="16"/>
      <c r="I1228" s="17"/>
      <c r="J1228" s="17"/>
      <c r="L1228" s="17"/>
      <c r="Q1228" s="19"/>
    </row>
    <row r="1229" spans="2:17" ht="23.25">
      <c r="D1229" s="15"/>
      <c r="E1229" s="15"/>
      <c r="F1229" s="133" t="s">
        <v>376</v>
      </c>
      <c r="G1229" s="16"/>
      <c r="H1229" s="16"/>
      <c r="I1229" s="16" t="s">
        <v>377</v>
      </c>
      <c r="J1229" s="16"/>
      <c r="K1229" s="17"/>
      <c r="L1229" s="21"/>
      <c r="Q1229" s="19"/>
    </row>
    <row r="1230" spans="2:17" ht="18.75">
      <c r="E1230" s="23" t="s">
        <v>70</v>
      </c>
      <c r="F1230" s="23"/>
      <c r="G1230" s="23"/>
      <c r="Q1230" s="19"/>
    </row>
    <row r="1231" spans="2:17">
      <c r="B1231" s="53" t="s">
        <v>633</v>
      </c>
      <c r="M1231" s="21"/>
      <c r="Q1231" s="19"/>
    </row>
    <row r="1232" spans="2:17">
      <c r="B1232" s="24" t="s">
        <v>149</v>
      </c>
      <c r="C1232" t="s">
        <v>559</v>
      </c>
      <c r="D1232" s="25"/>
      <c r="E1232" s="28"/>
      <c r="F1232" s="28" t="s">
        <v>6</v>
      </c>
      <c r="G1232" s="27"/>
      <c r="H1232" s="21"/>
      <c r="I1232" s="21"/>
      <c r="J1232" s="21"/>
      <c r="K1232" s="21"/>
      <c r="L1232" s="21"/>
      <c r="M1232" s="21"/>
      <c r="N1232" s="21"/>
      <c r="O1232" s="21"/>
      <c r="P1232" s="21"/>
      <c r="Q1232" s="19"/>
    </row>
    <row r="1233" spans="2:17">
      <c r="B1233" s="29" t="s">
        <v>76</v>
      </c>
      <c r="C1233" s="20"/>
      <c r="D1233" s="20"/>
      <c r="E1233" s="27"/>
      <c r="F1233" s="27"/>
      <c r="G1233" s="27"/>
      <c r="H1233" s="21"/>
      <c r="I1233" s="21"/>
      <c r="J1233" s="21"/>
      <c r="K1233" s="21"/>
      <c r="L1233" s="21"/>
      <c r="M1233" s="21"/>
      <c r="N1233" s="21"/>
      <c r="O1233" s="21"/>
      <c r="P1233" s="21"/>
      <c r="Q1233" s="19"/>
    </row>
    <row r="1234" spans="2:17">
      <c r="B1234" s="30"/>
      <c r="C1234" s="29"/>
      <c r="D1234" s="29"/>
      <c r="E1234" s="21"/>
      <c r="F1234" s="27"/>
      <c r="G1234" s="27"/>
      <c r="H1234" s="21"/>
      <c r="I1234" s="21"/>
      <c r="J1234" s="21"/>
      <c r="K1234" s="21"/>
      <c r="L1234" s="21"/>
      <c r="M1234" s="145"/>
      <c r="N1234" s="21"/>
      <c r="O1234" s="21"/>
      <c r="P1234">
        <v>131</v>
      </c>
      <c r="Q1234" s="19"/>
    </row>
    <row r="1235" spans="2:17">
      <c r="B1235" s="31" t="s">
        <v>77</v>
      </c>
      <c r="C1235" s="33" t="s">
        <v>78</v>
      </c>
      <c r="D1235" s="34"/>
      <c r="E1235" s="34" t="s">
        <v>79</v>
      </c>
      <c r="F1235" s="34"/>
      <c r="G1235" s="34" t="s">
        <v>80</v>
      </c>
      <c r="H1235" s="34" t="s">
        <v>81</v>
      </c>
      <c r="I1235" s="34"/>
      <c r="J1235" s="34"/>
      <c r="K1235" s="34"/>
      <c r="L1235" s="34" t="s">
        <v>82</v>
      </c>
      <c r="N1235" s="34"/>
      <c r="O1235" s="35" t="s">
        <v>83</v>
      </c>
      <c r="P1235" s="36" t="s">
        <v>3</v>
      </c>
      <c r="Q1235" s="36" t="s">
        <v>9</v>
      </c>
    </row>
    <row r="1236" spans="2:17">
      <c r="B1236" s="5"/>
      <c r="C1236" s="39" t="s">
        <v>85</v>
      </c>
      <c r="D1236" s="37" t="s">
        <v>86</v>
      </c>
      <c r="E1236" s="37" t="s">
        <v>87</v>
      </c>
      <c r="F1236" s="37" t="s">
        <v>88</v>
      </c>
      <c r="G1236" s="37"/>
      <c r="H1236" s="37" t="s">
        <v>89</v>
      </c>
      <c r="I1236" s="37" t="s">
        <v>90</v>
      </c>
      <c r="J1236" s="37" t="s">
        <v>91</v>
      </c>
      <c r="K1236" s="37" t="s">
        <v>92</v>
      </c>
      <c r="L1236" s="37" t="s">
        <v>93</v>
      </c>
      <c r="M1236" s="37" t="s">
        <v>94</v>
      </c>
      <c r="N1236" s="37" t="s">
        <v>95</v>
      </c>
      <c r="O1236" s="40"/>
      <c r="P1236" s="4"/>
      <c r="Q1236" s="40"/>
    </row>
    <row r="1237" spans="2:17">
      <c r="B1237" s="31" t="s">
        <v>302</v>
      </c>
      <c r="C1237" s="37">
        <v>200</v>
      </c>
      <c r="D1237" s="37">
        <v>1.2</v>
      </c>
      <c r="E1237" s="37">
        <v>4</v>
      </c>
      <c r="F1237" s="37">
        <v>2.7</v>
      </c>
      <c r="G1237" s="37">
        <v>260</v>
      </c>
      <c r="H1237" s="37">
        <v>0.26</v>
      </c>
      <c r="I1237" s="37">
        <v>40</v>
      </c>
      <c r="J1237" s="37">
        <v>122</v>
      </c>
      <c r="K1237" s="37">
        <v>128</v>
      </c>
      <c r="L1237" s="37">
        <v>146</v>
      </c>
      <c r="M1237" s="37">
        <v>56</v>
      </c>
      <c r="N1237" s="37">
        <v>2</v>
      </c>
      <c r="O1237" s="4"/>
      <c r="P1237" s="46"/>
      <c r="Q1237" s="47"/>
    </row>
    <row r="1238" spans="2:17">
      <c r="B1238" s="45" t="s">
        <v>65</v>
      </c>
      <c r="C1238" s="37">
        <v>100</v>
      </c>
      <c r="D1238" s="37"/>
      <c r="E1238" s="37"/>
      <c r="F1238" s="37"/>
      <c r="G1238" s="37"/>
      <c r="H1238" s="37"/>
      <c r="I1238" s="37"/>
      <c r="J1238" s="37"/>
      <c r="K1238" s="37"/>
      <c r="L1238" s="37"/>
      <c r="M1238" s="37"/>
      <c r="N1238" s="37"/>
      <c r="O1238" s="4">
        <v>4.3</v>
      </c>
      <c r="P1238" s="46">
        <v>340</v>
      </c>
      <c r="Q1238" s="47">
        <f>P1238*O1238</f>
        <v>1462</v>
      </c>
    </row>
    <row r="1239" spans="2:17">
      <c r="B1239" s="45" t="s">
        <v>16</v>
      </c>
      <c r="C1239" s="37">
        <v>50</v>
      </c>
      <c r="D1239" s="37"/>
      <c r="E1239" s="37"/>
      <c r="F1239" s="37"/>
      <c r="G1239" s="37"/>
      <c r="H1239" s="37"/>
      <c r="I1239" s="37"/>
      <c r="J1239" s="37"/>
      <c r="K1239" s="37"/>
      <c r="L1239" s="37"/>
      <c r="M1239" s="37"/>
      <c r="N1239" s="37"/>
      <c r="O1239" s="4">
        <v>2</v>
      </c>
      <c r="P1239" s="46">
        <v>116.27</v>
      </c>
      <c r="Q1239" s="47">
        <f>P1239*O1239</f>
        <v>232.54</v>
      </c>
    </row>
    <row r="1240" spans="2:17">
      <c r="B1240" s="44" t="s">
        <v>34</v>
      </c>
      <c r="C1240" s="31">
        <v>30</v>
      </c>
      <c r="D1240" s="37">
        <v>0.6</v>
      </c>
      <c r="E1240" s="37"/>
      <c r="F1240" s="37">
        <v>15.5</v>
      </c>
      <c r="G1240" s="37"/>
      <c r="H1240" s="37">
        <v>0.04</v>
      </c>
      <c r="I1240" s="37"/>
      <c r="J1240" s="37">
        <v>0.24</v>
      </c>
      <c r="K1240" s="37">
        <v>0.8</v>
      </c>
      <c r="L1240" s="37">
        <v>24</v>
      </c>
      <c r="M1240" s="37"/>
      <c r="N1240" s="37">
        <v>22</v>
      </c>
      <c r="O1240" s="52"/>
      <c r="P1240" s="46"/>
      <c r="Q1240" s="47">
        <f t="shared" ref="Q1240:Q1242" si="65">P1240*O1240</f>
        <v>0</v>
      </c>
    </row>
    <row r="1241" spans="2:17">
      <c r="B1241" s="45" t="s">
        <v>34</v>
      </c>
      <c r="C1241" s="5"/>
      <c r="D1241" s="5"/>
      <c r="E1241" s="5"/>
      <c r="F1241" s="5"/>
      <c r="G1241" s="5"/>
      <c r="H1241" s="5"/>
      <c r="I1241" s="5"/>
      <c r="J1241" s="5"/>
      <c r="K1241" s="5"/>
      <c r="L1241" s="5"/>
      <c r="M1241" s="5"/>
      <c r="N1241" s="5"/>
      <c r="O1241" s="4">
        <v>2</v>
      </c>
      <c r="P1241" s="61">
        <v>26</v>
      </c>
      <c r="Q1241" s="47">
        <f t="shared" si="65"/>
        <v>52</v>
      </c>
    </row>
    <row r="1242" spans="2:17">
      <c r="B1242" s="44" t="s">
        <v>108</v>
      </c>
      <c r="C1242" s="37">
        <v>200</v>
      </c>
      <c r="D1242" s="37">
        <v>0.6</v>
      </c>
      <c r="E1242" s="37"/>
      <c r="F1242" s="37">
        <v>30.1</v>
      </c>
      <c r="G1242" s="37">
        <v>130</v>
      </c>
      <c r="H1242" s="37">
        <v>0.04</v>
      </c>
      <c r="I1242" s="37"/>
      <c r="J1242" s="37">
        <v>0.05</v>
      </c>
      <c r="K1242" s="37">
        <v>135</v>
      </c>
      <c r="L1242" s="37">
        <v>46</v>
      </c>
      <c r="M1242" s="37"/>
      <c r="N1242" s="37">
        <v>0.5</v>
      </c>
      <c r="O1242" s="40"/>
      <c r="P1242" s="40"/>
      <c r="Q1242" s="47">
        <f t="shared" si="65"/>
        <v>0</v>
      </c>
    </row>
    <row r="1243" spans="2:17">
      <c r="B1243" s="45" t="s">
        <v>49</v>
      </c>
      <c r="C1243" s="5">
        <v>18</v>
      </c>
      <c r="D1243" s="5"/>
      <c r="E1243" s="5"/>
      <c r="F1243" s="5"/>
      <c r="G1243" s="5"/>
      <c r="H1243" s="5"/>
      <c r="I1243" s="5"/>
      <c r="J1243" s="5"/>
      <c r="K1243" s="5"/>
      <c r="L1243" s="5"/>
      <c r="M1243" s="5"/>
      <c r="N1243" s="5"/>
      <c r="O1243" s="5"/>
      <c r="P1243" s="40">
        <v>242</v>
      </c>
      <c r="Q1243" s="47">
        <f>P1243*O1243</f>
        <v>0</v>
      </c>
    </row>
    <row r="1244" spans="2:17">
      <c r="B1244" s="45" t="s">
        <v>31</v>
      </c>
      <c r="C1244" s="5"/>
      <c r="D1244" s="5"/>
      <c r="E1244" s="5"/>
      <c r="F1244" s="5"/>
      <c r="G1244" s="5"/>
      <c r="H1244" s="5"/>
      <c r="I1244" s="5"/>
      <c r="J1244" s="5"/>
      <c r="K1244" s="5"/>
      <c r="L1244" s="5"/>
      <c r="M1244" s="5"/>
      <c r="N1244" s="5"/>
      <c r="O1244" s="40">
        <v>1</v>
      </c>
      <c r="P1244" s="40">
        <v>89</v>
      </c>
      <c r="Q1244" s="47">
        <f t="shared" ref="Q1244" si="66">P1244*O1244</f>
        <v>89</v>
      </c>
    </row>
    <row r="1245" spans="2:17">
      <c r="C1245" s="93"/>
      <c r="E1245" t="s">
        <v>374</v>
      </c>
      <c r="K1245" t="s">
        <v>99</v>
      </c>
      <c r="N1245" t="s">
        <v>99</v>
      </c>
      <c r="Q1245" s="67">
        <f>SUM(Q1238:Q1244)</f>
        <v>1835.54</v>
      </c>
    </row>
    <row r="1246" spans="2:17">
      <c r="C1246" s="93"/>
      <c r="E1246" s="48" t="s">
        <v>100</v>
      </c>
      <c r="K1246" s="48" t="s">
        <v>99</v>
      </c>
      <c r="L1246" s="48"/>
      <c r="P1246" s="18"/>
      <c r="Q1246" s="126">
        <f>Q1245/P1234</f>
        <v>14.01175572519084</v>
      </c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B2:U830"/>
  <sheetViews>
    <sheetView topLeftCell="A590" zoomScale="80" zoomScaleNormal="80" workbookViewId="0">
      <selection activeCell="I596" sqref="I596:L596"/>
    </sheetView>
  </sheetViews>
  <sheetFormatPr defaultRowHeight="15"/>
  <cols>
    <col min="2" max="2" width="11.28515625" customWidth="1"/>
    <col min="4" max="4" width="12.140625" customWidth="1"/>
    <col min="5" max="5" width="6.85546875" customWidth="1"/>
    <col min="6" max="6" width="31.28515625" customWidth="1"/>
    <col min="9" max="9" width="13.28515625" customWidth="1"/>
    <col min="12" max="12" width="12" customWidth="1"/>
  </cols>
  <sheetData>
    <row r="2" spans="2:12" ht="15.75">
      <c r="E2" s="167" t="s">
        <v>564</v>
      </c>
      <c r="F2" s="168"/>
    </row>
    <row r="3" spans="2:12">
      <c r="C3" s="53"/>
    </row>
    <row r="4" spans="2:12">
      <c r="B4" s="169" t="s">
        <v>427</v>
      </c>
      <c r="C4" s="169"/>
      <c r="D4" s="170" t="s">
        <v>428</v>
      </c>
      <c r="E4" s="170"/>
      <c r="F4" s="170"/>
      <c r="G4" s="169" t="s">
        <v>429</v>
      </c>
      <c r="H4" s="171"/>
      <c r="I4" s="169"/>
      <c r="J4" s="169"/>
      <c r="K4" s="169" t="s">
        <v>430</v>
      </c>
      <c r="L4" s="172">
        <v>44573</v>
      </c>
    </row>
    <row r="5" spans="2:12"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</row>
    <row r="6" spans="2:12">
      <c r="B6" s="174" t="s">
        <v>431</v>
      </c>
      <c r="C6" s="174"/>
      <c r="D6" s="174" t="s">
        <v>432</v>
      </c>
      <c r="E6" s="174" t="s">
        <v>433</v>
      </c>
      <c r="F6" s="175" t="s">
        <v>434</v>
      </c>
      <c r="G6" s="174" t="s">
        <v>435</v>
      </c>
      <c r="H6" s="174" t="s">
        <v>436</v>
      </c>
      <c r="I6" s="174" t="s">
        <v>437</v>
      </c>
      <c r="J6" s="174" t="s">
        <v>438</v>
      </c>
      <c r="K6" s="174" t="s">
        <v>439</v>
      </c>
      <c r="L6" s="174" t="s">
        <v>440</v>
      </c>
    </row>
    <row r="7" spans="2:12" ht="16.5" customHeight="1">
      <c r="B7" s="173" t="s">
        <v>77</v>
      </c>
      <c r="C7" s="173"/>
      <c r="D7" s="173" t="s">
        <v>441</v>
      </c>
      <c r="E7" s="176" t="s">
        <v>442</v>
      </c>
      <c r="F7" s="208" t="s">
        <v>565</v>
      </c>
      <c r="G7" s="178">
        <v>200</v>
      </c>
      <c r="H7" s="179">
        <v>33.17</v>
      </c>
      <c r="I7" s="178">
        <v>200.2</v>
      </c>
      <c r="J7" s="178">
        <v>6.6</v>
      </c>
      <c r="K7" s="178">
        <v>29</v>
      </c>
      <c r="L7" s="178">
        <v>0.79</v>
      </c>
    </row>
    <row r="8" spans="2:12" ht="18" customHeight="1">
      <c r="B8" s="173"/>
      <c r="C8" s="173"/>
      <c r="D8" s="173" t="s">
        <v>444</v>
      </c>
      <c r="E8" s="173"/>
      <c r="F8" s="177" t="s">
        <v>445</v>
      </c>
      <c r="G8" s="178">
        <v>200</v>
      </c>
      <c r="H8">
        <v>2.67</v>
      </c>
      <c r="I8" s="177">
        <v>47</v>
      </c>
      <c r="J8" s="177">
        <v>0.02</v>
      </c>
      <c r="K8" s="177">
        <v>0</v>
      </c>
      <c r="L8" s="177">
        <v>12.51</v>
      </c>
    </row>
    <row r="9" spans="2:12" ht="18.75" customHeight="1">
      <c r="B9" s="173"/>
      <c r="C9" s="173"/>
      <c r="D9" s="173" t="s">
        <v>34</v>
      </c>
      <c r="E9" s="173"/>
      <c r="F9" s="177" t="s">
        <v>446</v>
      </c>
      <c r="G9" s="178">
        <v>30</v>
      </c>
      <c r="H9" s="179">
        <v>1.82</v>
      </c>
      <c r="I9" s="178">
        <v>242</v>
      </c>
      <c r="J9" s="178">
        <v>8.1</v>
      </c>
      <c r="K9" s="178">
        <v>1</v>
      </c>
      <c r="L9" s="178">
        <v>48.8</v>
      </c>
    </row>
    <row r="10" spans="2:12" ht="15.75">
      <c r="B10" s="173"/>
      <c r="C10" s="173"/>
      <c r="D10" s="173"/>
      <c r="E10" s="173"/>
      <c r="F10" s="177" t="s">
        <v>121</v>
      </c>
      <c r="G10" s="178">
        <v>10</v>
      </c>
      <c r="H10" s="179">
        <v>3.82</v>
      </c>
      <c r="I10" s="178">
        <v>153</v>
      </c>
      <c r="J10" s="178">
        <v>2.4</v>
      </c>
      <c r="K10" s="178">
        <v>9.1999999999999993</v>
      </c>
      <c r="L10" s="178">
        <v>15</v>
      </c>
    </row>
    <row r="11" spans="2:12" ht="17.25" customHeight="1">
      <c r="B11" s="173"/>
      <c r="C11" s="173"/>
      <c r="D11" s="173" t="s">
        <v>447</v>
      </c>
      <c r="E11" s="173"/>
      <c r="F11" s="177" t="s">
        <v>448</v>
      </c>
      <c r="G11" s="178">
        <v>70</v>
      </c>
      <c r="H11" s="179">
        <v>4.3</v>
      </c>
      <c r="I11" s="178">
        <v>16</v>
      </c>
      <c r="J11" s="178">
        <v>2.8</v>
      </c>
      <c r="K11" s="178">
        <v>0</v>
      </c>
      <c r="L11" s="178">
        <v>1.3</v>
      </c>
    </row>
    <row r="12" spans="2:12" ht="15.75">
      <c r="B12" s="173"/>
      <c r="C12" s="173"/>
      <c r="D12" s="173" t="s">
        <v>449</v>
      </c>
      <c r="E12" s="173"/>
      <c r="F12" s="177" t="s">
        <v>97</v>
      </c>
      <c r="G12" s="178">
        <v>200</v>
      </c>
      <c r="H12" s="179">
        <v>40.67</v>
      </c>
      <c r="I12" s="178">
        <v>52</v>
      </c>
      <c r="J12" s="178">
        <v>0.26</v>
      </c>
      <c r="K12" s="178">
        <v>0.17</v>
      </c>
      <c r="L12" s="178">
        <v>13.81</v>
      </c>
    </row>
    <row r="13" spans="2:12">
      <c r="B13" s="169" t="s">
        <v>427</v>
      </c>
      <c r="C13" s="169"/>
      <c r="D13" s="170" t="s">
        <v>451</v>
      </c>
      <c r="E13" s="170"/>
      <c r="F13" s="173"/>
      <c r="G13" s="180" t="s">
        <v>429</v>
      </c>
      <c r="H13" s="181"/>
      <c r="I13" s="180"/>
      <c r="J13" s="180"/>
      <c r="K13" s="180" t="s">
        <v>430</v>
      </c>
      <c r="L13" s="172">
        <v>44573</v>
      </c>
    </row>
    <row r="14" spans="2:12">
      <c r="B14" s="173"/>
      <c r="C14" s="173"/>
      <c r="D14" s="173"/>
      <c r="E14" s="173"/>
      <c r="F14" s="175" t="s">
        <v>434</v>
      </c>
      <c r="G14" s="182"/>
      <c r="H14" s="182"/>
      <c r="I14" s="182"/>
      <c r="J14" s="182"/>
      <c r="K14" s="182"/>
      <c r="L14" s="182"/>
    </row>
    <row r="15" spans="2:12">
      <c r="B15" s="174" t="s">
        <v>431</v>
      </c>
      <c r="C15" s="174"/>
      <c r="D15" s="174" t="s">
        <v>432</v>
      </c>
      <c r="E15" s="174" t="s">
        <v>433</v>
      </c>
      <c r="G15" s="182" t="s">
        <v>435</v>
      </c>
      <c r="H15" s="174" t="s">
        <v>436</v>
      </c>
      <c r="I15" s="182" t="s">
        <v>437</v>
      </c>
      <c r="J15" s="182" t="s">
        <v>438</v>
      </c>
      <c r="K15" s="182" t="s">
        <v>439</v>
      </c>
      <c r="L15" s="182" t="s">
        <v>440</v>
      </c>
    </row>
    <row r="16" spans="2:12" ht="16.5" customHeight="1">
      <c r="B16" s="173" t="s">
        <v>77</v>
      </c>
      <c r="C16" s="173"/>
      <c r="D16" s="173" t="s">
        <v>441</v>
      </c>
      <c r="E16" s="173" t="s">
        <v>453</v>
      </c>
      <c r="F16" s="208" t="s">
        <v>565</v>
      </c>
      <c r="G16" s="178">
        <v>200</v>
      </c>
      <c r="H16" s="179">
        <v>27.8</v>
      </c>
      <c r="I16" s="178">
        <v>200.2</v>
      </c>
      <c r="J16" s="178">
        <v>6.6</v>
      </c>
      <c r="K16" s="178">
        <v>29</v>
      </c>
      <c r="L16" s="178">
        <v>0.79</v>
      </c>
    </row>
    <row r="17" spans="2:12" ht="15" customHeight="1">
      <c r="B17" s="173"/>
      <c r="C17" s="173"/>
      <c r="D17" s="173" t="s">
        <v>444</v>
      </c>
      <c r="E17" s="173"/>
      <c r="F17" s="177" t="s">
        <v>445</v>
      </c>
      <c r="G17" s="178">
        <v>200</v>
      </c>
      <c r="H17" s="179">
        <v>1.37</v>
      </c>
      <c r="I17" s="177">
        <v>47</v>
      </c>
      <c r="J17" s="177">
        <v>0.02</v>
      </c>
      <c r="K17" s="177">
        <v>0</v>
      </c>
      <c r="L17" s="177">
        <v>12.51</v>
      </c>
    </row>
    <row r="18" spans="2:12" ht="15.75" customHeight="1">
      <c r="B18" s="173"/>
      <c r="C18" s="173"/>
      <c r="D18" s="173" t="s">
        <v>34</v>
      </c>
      <c r="E18" s="173"/>
      <c r="F18" s="177" t="s">
        <v>446</v>
      </c>
      <c r="G18" s="178">
        <v>30</v>
      </c>
      <c r="H18" s="179">
        <v>2.0299999999999998</v>
      </c>
      <c r="I18" s="178">
        <v>242</v>
      </c>
      <c r="J18" s="178">
        <v>8.1</v>
      </c>
      <c r="K18" s="178">
        <v>1</v>
      </c>
      <c r="L18" s="178">
        <v>48.8</v>
      </c>
    </row>
    <row r="19" spans="2:12" ht="15.75">
      <c r="B19" s="173"/>
      <c r="C19" s="173"/>
      <c r="D19" s="173"/>
      <c r="E19" s="173"/>
      <c r="F19" s="177" t="s">
        <v>121</v>
      </c>
      <c r="G19" s="178">
        <v>10</v>
      </c>
      <c r="H19" s="179">
        <v>3.82</v>
      </c>
      <c r="I19" s="178">
        <v>153</v>
      </c>
      <c r="J19" s="178">
        <v>2.4</v>
      </c>
      <c r="K19" s="178">
        <v>9.1999999999999993</v>
      </c>
      <c r="L19" s="178">
        <v>15</v>
      </c>
    </row>
    <row r="20" spans="2:12" ht="18" customHeight="1">
      <c r="B20" s="173"/>
      <c r="C20" s="173"/>
      <c r="D20" s="173" t="s">
        <v>447</v>
      </c>
      <c r="E20" s="173"/>
      <c r="F20" s="177" t="s">
        <v>448</v>
      </c>
      <c r="G20" s="178">
        <v>70</v>
      </c>
      <c r="H20" s="179">
        <v>4.4800000000000004</v>
      </c>
      <c r="I20" s="178">
        <v>71</v>
      </c>
      <c r="J20" s="178">
        <v>1.1299999999999999</v>
      </c>
      <c r="K20" s="178">
        <v>3.61</v>
      </c>
      <c r="L20" s="178">
        <v>9.8000000000000007</v>
      </c>
    </row>
    <row r="21" spans="2:12">
      <c r="B21" s="5"/>
      <c r="C21" s="5"/>
      <c r="D21" s="173" t="s">
        <v>450</v>
      </c>
      <c r="E21" s="5"/>
      <c r="F21" s="5" t="s">
        <v>40</v>
      </c>
      <c r="G21" s="5">
        <v>15</v>
      </c>
      <c r="H21" s="5">
        <v>2.38</v>
      </c>
      <c r="I21" s="5">
        <v>530</v>
      </c>
      <c r="J21" s="5">
        <v>7</v>
      </c>
      <c r="K21" s="5">
        <v>32</v>
      </c>
      <c r="L21" s="5">
        <v>51</v>
      </c>
    </row>
    <row r="22" spans="2:12">
      <c r="B22" s="5"/>
      <c r="C22" s="5"/>
      <c r="D22" s="5"/>
      <c r="E22" s="5"/>
      <c r="F22" s="5" t="s">
        <v>551</v>
      </c>
      <c r="G22" s="5">
        <v>15</v>
      </c>
      <c r="H22" s="5">
        <v>3.12</v>
      </c>
      <c r="I22" s="5">
        <v>214.6</v>
      </c>
      <c r="J22" s="5">
        <v>0.1</v>
      </c>
      <c r="K22" s="5">
        <v>0.1</v>
      </c>
      <c r="L22" s="5">
        <v>56.8</v>
      </c>
    </row>
    <row r="24" spans="2:12" ht="15.75">
      <c r="E24" s="167" t="s">
        <v>566</v>
      </c>
      <c r="F24" s="168"/>
    </row>
    <row r="25" spans="2:12">
      <c r="C25" s="53"/>
    </row>
    <row r="26" spans="2:12">
      <c r="B26" s="169" t="s">
        <v>427</v>
      </c>
      <c r="C26" s="169"/>
      <c r="D26" s="170" t="s">
        <v>428</v>
      </c>
      <c r="E26" s="170"/>
      <c r="F26" s="170"/>
      <c r="G26" s="169" t="s">
        <v>429</v>
      </c>
      <c r="H26" s="171"/>
      <c r="I26" s="169"/>
      <c r="J26" s="169"/>
      <c r="K26" s="169" t="s">
        <v>430</v>
      </c>
      <c r="L26" s="172">
        <v>44574</v>
      </c>
    </row>
    <row r="27" spans="2:12">
      <c r="B27" s="173"/>
      <c r="C27" s="173"/>
      <c r="D27" s="173"/>
      <c r="E27" s="173"/>
      <c r="F27" s="173"/>
      <c r="G27" s="173"/>
      <c r="H27" s="173"/>
      <c r="I27" s="173"/>
      <c r="J27" s="173"/>
      <c r="K27" s="173"/>
      <c r="L27" s="173"/>
    </row>
    <row r="28" spans="2:12">
      <c r="B28" s="174" t="s">
        <v>431</v>
      </c>
      <c r="C28" s="174"/>
      <c r="D28" s="174" t="s">
        <v>432</v>
      </c>
      <c r="E28" s="174" t="s">
        <v>433</v>
      </c>
      <c r="F28" s="175" t="s">
        <v>434</v>
      </c>
      <c r="G28" s="174" t="s">
        <v>435</v>
      </c>
      <c r="H28" s="174" t="s">
        <v>436</v>
      </c>
      <c r="I28" s="174" t="s">
        <v>437</v>
      </c>
      <c r="J28" s="174" t="s">
        <v>438</v>
      </c>
      <c r="K28" s="174" t="s">
        <v>439</v>
      </c>
      <c r="L28" s="174" t="s">
        <v>440</v>
      </c>
    </row>
    <row r="29" spans="2:12" ht="13.5" customHeight="1">
      <c r="B29" s="173" t="s">
        <v>77</v>
      </c>
      <c r="C29" s="173"/>
      <c r="D29" s="173" t="s">
        <v>441</v>
      </c>
      <c r="E29" s="176" t="s">
        <v>569</v>
      </c>
      <c r="F29" s="208" t="s">
        <v>562</v>
      </c>
      <c r="G29" s="178">
        <v>200</v>
      </c>
      <c r="H29" s="179">
        <v>41.92</v>
      </c>
      <c r="I29" s="178">
        <v>201.2</v>
      </c>
      <c r="J29" s="178">
        <v>12.9</v>
      </c>
      <c r="K29" s="178">
        <v>5.9</v>
      </c>
      <c r="L29" s="178">
        <v>24.4</v>
      </c>
    </row>
    <row r="30" spans="2:12" ht="18.75" customHeight="1">
      <c r="B30" s="173"/>
      <c r="C30" s="173"/>
      <c r="D30" s="173" t="s">
        <v>444</v>
      </c>
      <c r="E30" s="173"/>
      <c r="F30" s="177" t="s">
        <v>140</v>
      </c>
      <c r="G30" s="178">
        <v>200</v>
      </c>
      <c r="H30">
        <v>6.87</v>
      </c>
      <c r="I30" s="177">
        <v>64.2</v>
      </c>
      <c r="J30" s="177">
        <v>2.4</v>
      </c>
      <c r="K30" s="177">
        <v>2.1</v>
      </c>
      <c r="L30" s="177">
        <v>9.1999999999999993</v>
      </c>
    </row>
    <row r="31" spans="2:12" ht="19.5" customHeight="1">
      <c r="B31" s="173"/>
      <c r="C31" s="173"/>
      <c r="D31" s="173" t="s">
        <v>34</v>
      </c>
      <c r="E31" s="173"/>
      <c r="F31" s="177" t="s">
        <v>446</v>
      </c>
      <c r="G31" s="178">
        <v>30</v>
      </c>
      <c r="H31" s="179">
        <v>1.79</v>
      </c>
      <c r="I31" s="178">
        <v>242</v>
      </c>
      <c r="J31" s="178">
        <v>8.1</v>
      </c>
      <c r="K31" s="178">
        <v>1</v>
      </c>
      <c r="L31" s="178">
        <v>48.8</v>
      </c>
    </row>
    <row r="32" spans="2:12" ht="15.75">
      <c r="B32" s="173"/>
      <c r="C32" s="173"/>
      <c r="D32" s="173"/>
      <c r="E32" s="173"/>
      <c r="F32" s="177" t="s">
        <v>121</v>
      </c>
      <c r="G32" s="178">
        <v>10</v>
      </c>
      <c r="H32" s="179">
        <v>3.77</v>
      </c>
      <c r="I32" s="178">
        <v>153</v>
      </c>
      <c r="J32" s="178">
        <v>2.4</v>
      </c>
      <c r="K32" s="178">
        <v>9.1999999999999993</v>
      </c>
      <c r="L32" s="178">
        <v>15</v>
      </c>
    </row>
    <row r="33" spans="2:12" ht="15.75" customHeight="1">
      <c r="B33" s="173"/>
      <c r="C33" s="173"/>
      <c r="D33" s="173" t="s">
        <v>447</v>
      </c>
      <c r="E33" s="173"/>
      <c r="F33" s="177" t="s">
        <v>131</v>
      </c>
      <c r="G33" s="178">
        <v>70</v>
      </c>
      <c r="H33" s="179">
        <v>7.9</v>
      </c>
      <c r="I33" s="178">
        <v>130.1</v>
      </c>
      <c r="J33" s="178">
        <v>1.7</v>
      </c>
      <c r="K33" s="178">
        <v>10.3</v>
      </c>
      <c r="L33" s="178">
        <v>8.1999999999999993</v>
      </c>
    </row>
    <row r="34" spans="2:12" ht="15" customHeight="1">
      <c r="B34" s="173"/>
      <c r="C34" s="173"/>
      <c r="D34" s="173" t="s">
        <v>449</v>
      </c>
      <c r="E34" s="173"/>
      <c r="F34" s="177" t="s">
        <v>64</v>
      </c>
      <c r="G34" s="178">
        <v>200</v>
      </c>
      <c r="H34" s="179">
        <v>24.2</v>
      </c>
      <c r="I34" s="178">
        <v>47</v>
      </c>
      <c r="J34" s="178">
        <v>9.34</v>
      </c>
      <c r="K34" s="178">
        <v>0.12</v>
      </c>
      <c r="L34" s="178">
        <v>8.73</v>
      </c>
    </row>
    <row r="35" spans="2:12">
      <c r="B35" s="169" t="s">
        <v>427</v>
      </c>
      <c r="C35" s="169"/>
      <c r="D35" s="170" t="s">
        <v>451</v>
      </c>
      <c r="E35" s="170"/>
      <c r="F35" s="173"/>
      <c r="G35" s="180" t="s">
        <v>429</v>
      </c>
      <c r="H35" s="181"/>
      <c r="I35" s="180"/>
      <c r="J35" s="180"/>
      <c r="K35" s="180" t="s">
        <v>430</v>
      </c>
      <c r="L35" s="172">
        <v>44574</v>
      </c>
    </row>
    <row r="36" spans="2:12">
      <c r="B36" s="173"/>
      <c r="C36" s="173"/>
      <c r="D36" s="173"/>
      <c r="E36" s="173"/>
      <c r="F36" s="175" t="s">
        <v>434</v>
      </c>
      <c r="G36" s="182"/>
      <c r="H36" s="182"/>
      <c r="I36" s="182"/>
      <c r="J36" s="182"/>
      <c r="K36" s="182"/>
      <c r="L36" s="182"/>
    </row>
    <row r="37" spans="2:12">
      <c r="B37" s="174" t="s">
        <v>431</v>
      </c>
      <c r="C37" s="174"/>
      <c r="D37" s="174" t="s">
        <v>432</v>
      </c>
      <c r="E37" s="174" t="s">
        <v>433</v>
      </c>
      <c r="G37" s="182" t="s">
        <v>435</v>
      </c>
      <c r="H37" s="174" t="s">
        <v>436</v>
      </c>
      <c r="I37" s="182" t="s">
        <v>437</v>
      </c>
      <c r="J37" s="182" t="s">
        <v>438</v>
      </c>
      <c r="K37" s="182" t="s">
        <v>439</v>
      </c>
      <c r="L37" s="182" t="s">
        <v>440</v>
      </c>
    </row>
    <row r="38" spans="2:12" ht="15" customHeight="1">
      <c r="B38" s="173" t="s">
        <v>77</v>
      </c>
      <c r="C38" s="173"/>
      <c r="D38" s="173" t="s">
        <v>441</v>
      </c>
      <c r="E38" s="173" t="s">
        <v>569</v>
      </c>
      <c r="F38" s="208" t="s">
        <v>562</v>
      </c>
      <c r="G38" s="178">
        <v>200</v>
      </c>
      <c r="H38" s="179">
        <v>39.25</v>
      </c>
      <c r="I38" s="178">
        <v>201.2</v>
      </c>
      <c r="J38" s="178">
        <v>12.9</v>
      </c>
      <c r="K38" s="178">
        <v>5.9</v>
      </c>
      <c r="L38" s="178">
        <v>24.4</v>
      </c>
    </row>
    <row r="39" spans="2:12" ht="19.5" customHeight="1">
      <c r="B39" s="173"/>
      <c r="C39" s="173"/>
      <c r="D39" s="173" t="s">
        <v>444</v>
      </c>
      <c r="E39" s="173"/>
      <c r="F39" s="177" t="s">
        <v>140</v>
      </c>
      <c r="G39" s="178">
        <v>200</v>
      </c>
      <c r="H39" s="179">
        <v>3.73</v>
      </c>
      <c r="I39" s="177">
        <v>64.2</v>
      </c>
      <c r="J39" s="177">
        <v>2.4</v>
      </c>
      <c r="K39" s="177">
        <v>2.1</v>
      </c>
      <c r="L39" s="177">
        <v>9.1999999999999993</v>
      </c>
    </row>
    <row r="40" spans="2:12" ht="18.75" customHeight="1">
      <c r="B40" s="173"/>
      <c r="C40" s="173"/>
      <c r="D40" s="173" t="s">
        <v>34</v>
      </c>
      <c r="E40" s="173"/>
      <c r="F40" s="177" t="s">
        <v>446</v>
      </c>
      <c r="G40" s="178">
        <v>30</v>
      </c>
      <c r="H40" s="179">
        <v>2.02</v>
      </c>
      <c r="I40" s="178">
        <v>242</v>
      </c>
      <c r="J40" s="178">
        <v>8.1</v>
      </c>
      <c r="K40" s="178">
        <v>1</v>
      </c>
      <c r="L40" s="178">
        <v>48.8</v>
      </c>
    </row>
    <row r="42" spans="2:12" ht="15.75">
      <c r="E42" s="167" t="s">
        <v>568</v>
      </c>
      <c r="F42" s="168"/>
    </row>
    <row r="43" spans="2:12">
      <c r="C43" s="53"/>
    </row>
    <row r="44" spans="2:12">
      <c r="B44" s="169" t="s">
        <v>427</v>
      </c>
      <c r="C44" s="169"/>
      <c r="D44" s="170" t="s">
        <v>428</v>
      </c>
      <c r="E44" s="170"/>
      <c r="F44" s="170"/>
      <c r="G44" s="169" t="s">
        <v>429</v>
      </c>
      <c r="H44" s="171"/>
      <c r="I44" s="169"/>
      <c r="J44" s="169"/>
      <c r="K44" s="169" t="s">
        <v>430</v>
      </c>
      <c r="L44" s="172">
        <v>44575</v>
      </c>
    </row>
    <row r="45" spans="2:12">
      <c r="B45" s="173"/>
      <c r="C45" s="173"/>
      <c r="D45" s="173"/>
      <c r="E45" s="173"/>
      <c r="F45" s="173"/>
      <c r="G45" s="173"/>
      <c r="H45" s="173"/>
      <c r="I45" s="173"/>
      <c r="J45" s="173"/>
      <c r="K45" s="173"/>
      <c r="L45" s="173"/>
    </row>
    <row r="46" spans="2:12">
      <c r="B46" s="174" t="s">
        <v>431</v>
      </c>
      <c r="C46" s="174"/>
      <c r="D46" s="174" t="s">
        <v>432</v>
      </c>
      <c r="E46" s="174" t="s">
        <v>433</v>
      </c>
      <c r="F46" s="175" t="s">
        <v>434</v>
      </c>
      <c r="G46" s="174" t="s">
        <v>435</v>
      </c>
      <c r="H46" s="174" t="s">
        <v>436</v>
      </c>
      <c r="I46" s="174" t="s">
        <v>437</v>
      </c>
      <c r="J46" s="174" t="s">
        <v>438</v>
      </c>
      <c r="K46" s="174" t="s">
        <v>439</v>
      </c>
      <c r="L46" s="174" t="s">
        <v>440</v>
      </c>
    </row>
    <row r="47" spans="2:12" ht="15.75">
      <c r="B47" s="173" t="s">
        <v>77</v>
      </c>
      <c r="C47" s="173"/>
      <c r="D47" s="173" t="s">
        <v>441</v>
      </c>
      <c r="E47" s="176" t="s">
        <v>570</v>
      </c>
      <c r="F47" s="208" t="s">
        <v>243</v>
      </c>
      <c r="G47" s="178">
        <v>250</v>
      </c>
      <c r="H47" s="179">
        <v>17.579999999999998</v>
      </c>
      <c r="I47" s="178">
        <v>201.2</v>
      </c>
      <c r="J47" s="178">
        <v>12.9</v>
      </c>
      <c r="K47" s="178">
        <v>5.9</v>
      </c>
      <c r="L47" s="178">
        <v>24.4</v>
      </c>
    </row>
    <row r="48" spans="2:12" ht="15.75">
      <c r="B48" s="173"/>
      <c r="C48" s="173"/>
      <c r="D48" s="173" t="s">
        <v>444</v>
      </c>
      <c r="E48" s="173"/>
      <c r="F48" s="177" t="s">
        <v>112</v>
      </c>
      <c r="G48" s="178">
        <v>200</v>
      </c>
      <c r="H48">
        <v>5.84</v>
      </c>
      <c r="I48" s="177">
        <v>64.2</v>
      </c>
      <c r="J48" s="177">
        <v>2.4</v>
      </c>
      <c r="K48" s="177">
        <v>2.1</v>
      </c>
      <c r="L48" s="177">
        <v>9.1999999999999993</v>
      </c>
    </row>
    <row r="49" spans="2:12" ht="15.75">
      <c r="B49" s="173"/>
      <c r="C49" s="173"/>
      <c r="D49" s="173" t="s">
        <v>34</v>
      </c>
      <c r="E49" s="173"/>
      <c r="F49" s="177" t="s">
        <v>446</v>
      </c>
      <c r="G49" s="178">
        <v>30</v>
      </c>
      <c r="H49" s="179">
        <v>1.79</v>
      </c>
      <c r="I49" s="178">
        <v>242</v>
      </c>
      <c r="J49" s="178">
        <v>8.1</v>
      </c>
      <c r="K49" s="178">
        <v>1</v>
      </c>
      <c r="L49" s="178">
        <v>48.8</v>
      </c>
    </row>
    <row r="50" spans="2:12" ht="15.75">
      <c r="B50" s="173"/>
      <c r="C50" s="173"/>
      <c r="D50" s="173"/>
      <c r="E50" s="173"/>
      <c r="F50" s="177" t="s">
        <v>121</v>
      </c>
      <c r="G50" s="178">
        <v>10</v>
      </c>
      <c r="H50" s="179">
        <v>3.82</v>
      </c>
      <c r="I50" s="178">
        <v>153</v>
      </c>
      <c r="J50" s="178">
        <v>2.4</v>
      </c>
      <c r="K50" s="178">
        <v>9.1999999999999993</v>
      </c>
      <c r="L50" s="178">
        <v>15</v>
      </c>
    </row>
    <row r="51" spans="2:12" ht="15.75">
      <c r="B51" s="173"/>
      <c r="C51" s="173"/>
      <c r="D51" s="173"/>
      <c r="E51" s="173"/>
      <c r="F51" s="177" t="s">
        <v>60</v>
      </c>
      <c r="G51" s="178">
        <v>10</v>
      </c>
      <c r="H51" s="179">
        <v>5.53</v>
      </c>
      <c r="I51" s="178">
        <v>174</v>
      </c>
      <c r="J51" s="178">
        <v>6</v>
      </c>
      <c r="K51" s="178">
        <v>9.6999999999999993</v>
      </c>
      <c r="L51" s="178">
        <v>25</v>
      </c>
    </row>
    <row r="52" spans="2:12" ht="15.75">
      <c r="B52" s="173"/>
      <c r="C52" s="173"/>
      <c r="D52" s="173"/>
      <c r="E52" s="173"/>
      <c r="F52" s="177" t="s">
        <v>44</v>
      </c>
      <c r="G52" s="178">
        <v>1</v>
      </c>
      <c r="H52" s="179">
        <v>11.49</v>
      </c>
      <c r="I52" s="178">
        <v>63</v>
      </c>
      <c r="J52" s="178">
        <v>5.0999999999999996</v>
      </c>
      <c r="K52" s="178">
        <v>4.5999999999999996</v>
      </c>
      <c r="L52" s="178">
        <v>0.3</v>
      </c>
    </row>
    <row r="53" spans="2:12" ht="15.75">
      <c r="B53" s="173"/>
      <c r="C53" s="173"/>
      <c r="D53" s="173" t="s">
        <v>447</v>
      </c>
      <c r="E53" s="173"/>
      <c r="F53" s="177" t="s">
        <v>191</v>
      </c>
      <c r="G53" s="178">
        <v>70</v>
      </c>
      <c r="H53" s="179">
        <v>2.83</v>
      </c>
      <c r="I53" s="178">
        <v>130.1</v>
      </c>
      <c r="J53" s="178">
        <v>1.7</v>
      </c>
      <c r="K53" s="178">
        <v>10.3</v>
      </c>
      <c r="L53" s="178">
        <v>8.1999999999999993</v>
      </c>
    </row>
    <row r="54" spans="2:12" ht="15.75">
      <c r="B54" s="173"/>
      <c r="C54" s="173"/>
      <c r="D54" s="173" t="s">
        <v>449</v>
      </c>
      <c r="E54" s="173"/>
      <c r="F54" s="177" t="s">
        <v>106</v>
      </c>
      <c r="G54" s="178">
        <v>200</v>
      </c>
      <c r="H54" s="179">
        <v>16.03</v>
      </c>
      <c r="I54" s="178">
        <v>89</v>
      </c>
      <c r="J54" s="178">
        <v>1.1000000000000001</v>
      </c>
      <c r="K54" s="178">
        <v>0.3</v>
      </c>
      <c r="L54" s="178">
        <v>23</v>
      </c>
    </row>
    <row r="55" spans="2:12" ht="15.75">
      <c r="B55" s="173"/>
      <c r="C55" s="173"/>
      <c r="D55" s="173" t="s">
        <v>450</v>
      </c>
      <c r="E55" s="173"/>
      <c r="F55" s="177" t="s">
        <v>40</v>
      </c>
      <c r="G55" s="178">
        <v>15</v>
      </c>
      <c r="H55" s="179">
        <v>4.0199999999999996</v>
      </c>
      <c r="I55" s="178"/>
      <c r="J55" s="178"/>
      <c r="K55" s="178"/>
      <c r="L55" s="178"/>
    </row>
    <row r="56" spans="2:12" ht="15.75">
      <c r="B56" s="173"/>
      <c r="C56" s="173"/>
      <c r="D56" s="173"/>
      <c r="E56" s="173"/>
      <c r="F56" s="177" t="s">
        <v>107</v>
      </c>
      <c r="G56" s="178">
        <v>15</v>
      </c>
      <c r="H56" s="179">
        <v>14.87</v>
      </c>
      <c r="I56" s="178">
        <v>444</v>
      </c>
      <c r="J56" s="178">
        <v>7.9</v>
      </c>
      <c r="K56" s="178">
        <v>16.399999999999999</v>
      </c>
      <c r="L56" s="178">
        <v>66</v>
      </c>
    </row>
    <row r="57" spans="2:12" ht="15.75">
      <c r="B57" s="173"/>
      <c r="C57" s="173"/>
      <c r="D57" s="173"/>
      <c r="E57" s="173"/>
      <c r="F57" s="177" t="s">
        <v>551</v>
      </c>
      <c r="G57" s="178">
        <v>15</v>
      </c>
      <c r="H57" s="179">
        <v>2.65</v>
      </c>
      <c r="I57" s="178">
        <v>272</v>
      </c>
      <c r="J57" s="178">
        <v>0</v>
      </c>
      <c r="K57" s="178">
        <v>0</v>
      </c>
      <c r="L57" s="178">
        <v>6.8</v>
      </c>
    </row>
    <row r="58" spans="2:12">
      <c r="B58" s="169" t="s">
        <v>427</v>
      </c>
      <c r="C58" s="169"/>
      <c r="D58" s="170" t="s">
        <v>451</v>
      </c>
      <c r="E58" s="170"/>
      <c r="F58" s="173"/>
      <c r="G58" s="180" t="s">
        <v>429</v>
      </c>
      <c r="H58" s="181"/>
      <c r="I58" s="180"/>
      <c r="J58" s="180"/>
      <c r="K58" s="180" t="s">
        <v>430</v>
      </c>
      <c r="L58" s="172">
        <v>44575</v>
      </c>
    </row>
    <row r="59" spans="2:12">
      <c r="B59" s="173"/>
      <c r="C59" s="173"/>
      <c r="D59" s="173"/>
      <c r="E59" s="173"/>
      <c r="F59" s="175" t="s">
        <v>434</v>
      </c>
      <c r="G59" s="182"/>
      <c r="H59" s="182"/>
      <c r="I59" s="182"/>
      <c r="J59" s="182"/>
      <c r="K59" s="182"/>
      <c r="L59" s="182"/>
    </row>
    <row r="60" spans="2:12">
      <c r="B60" s="174" t="s">
        <v>431</v>
      </c>
      <c r="C60" s="174"/>
      <c r="D60" s="174" t="s">
        <v>432</v>
      </c>
      <c r="E60" s="174" t="s">
        <v>433</v>
      </c>
      <c r="G60" s="182" t="s">
        <v>435</v>
      </c>
      <c r="H60" s="174" t="s">
        <v>436</v>
      </c>
      <c r="I60" s="182" t="s">
        <v>437</v>
      </c>
      <c r="J60" s="182" t="s">
        <v>438</v>
      </c>
      <c r="K60" s="182" t="s">
        <v>439</v>
      </c>
      <c r="L60" s="182" t="s">
        <v>440</v>
      </c>
    </row>
    <row r="61" spans="2:12" ht="15.75">
      <c r="B61" s="173" t="s">
        <v>77</v>
      </c>
      <c r="C61" s="173"/>
      <c r="D61" s="173" t="s">
        <v>441</v>
      </c>
      <c r="E61" s="173" t="s">
        <v>570</v>
      </c>
      <c r="F61" s="208" t="s">
        <v>243</v>
      </c>
      <c r="G61" s="178">
        <v>250</v>
      </c>
      <c r="H61" s="179">
        <v>17.489999999999998</v>
      </c>
      <c r="I61" s="178">
        <v>201.2</v>
      </c>
      <c r="J61" s="178">
        <v>12.9</v>
      </c>
      <c r="K61" s="178">
        <v>5.9</v>
      </c>
      <c r="L61" s="178">
        <v>24.4</v>
      </c>
    </row>
    <row r="62" spans="2:12" ht="15.75">
      <c r="B62" s="173"/>
      <c r="C62" s="173"/>
      <c r="D62" s="173" t="s">
        <v>444</v>
      </c>
      <c r="E62" s="173"/>
      <c r="F62" s="177" t="s">
        <v>112</v>
      </c>
      <c r="G62" s="178">
        <v>200</v>
      </c>
      <c r="H62" s="179">
        <v>5.76</v>
      </c>
      <c r="I62" s="177">
        <v>64.2</v>
      </c>
      <c r="J62" s="177">
        <v>2.4</v>
      </c>
      <c r="K62" s="177">
        <v>2.1</v>
      </c>
      <c r="L62" s="177">
        <v>9.1999999999999993</v>
      </c>
    </row>
    <row r="63" spans="2:12" ht="15.75">
      <c r="B63" s="173"/>
      <c r="C63" s="173"/>
      <c r="D63" s="173" t="s">
        <v>34</v>
      </c>
      <c r="E63" s="173"/>
      <c r="F63" s="177" t="s">
        <v>446</v>
      </c>
      <c r="G63" s="178">
        <v>30</v>
      </c>
      <c r="H63" s="179">
        <v>2.02</v>
      </c>
      <c r="I63" s="178">
        <v>242</v>
      </c>
      <c r="J63" s="178">
        <v>8.1</v>
      </c>
      <c r="K63" s="178">
        <v>1</v>
      </c>
      <c r="L63" s="178">
        <v>48.8</v>
      </c>
    </row>
    <row r="64" spans="2:12" ht="15.75">
      <c r="B64" s="173"/>
      <c r="C64" s="173"/>
      <c r="D64" s="173"/>
      <c r="E64" s="173"/>
      <c r="F64" s="177" t="s">
        <v>60</v>
      </c>
      <c r="G64" s="178">
        <v>10</v>
      </c>
      <c r="H64" s="179">
        <v>5.53</v>
      </c>
      <c r="I64" s="178">
        <v>174</v>
      </c>
      <c r="J64" s="178">
        <v>6</v>
      </c>
      <c r="K64" s="178">
        <v>9.6999999999999993</v>
      </c>
      <c r="L64" s="178">
        <v>25</v>
      </c>
    </row>
    <row r="65" spans="2:12" ht="15.75">
      <c r="B65" s="173"/>
      <c r="C65" s="173"/>
      <c r="D65" s="173"/>
      <c r="E65" s="173"/>
      <c r="F65" s="177" t="s">
        <v>44</v>
      </c>
      <c r="G65" s="178">
        <v>1</v>
      </c>
      <c r="H65" s="179">
        <v>10.67</v>
      </c>
      <c r="I65" s="178">
        <v>63</v>
      </c>
      <c r="J65" s="178">
        <v>5.0999999999999996</v>
      </c>
      <c r="K65" s="178">
        <v>4.5999999999999996</v>
      </c>
      <c r="L65" s="178">
        <v>0.3</v>
      </c>
    </row>
    <row r="66" spans="2:12" ht="15.75">
      <c r="B66" s="5"/>
      <c r="C66" s="5"/>
      <c r="D66" s="5" t="s">
        <v>450</v>
      </c>
      <c r="E66" s="5"/>
      <c r="F66" s="5" t="s">
        <v>551</v>
      </c>
      <c r="G66" s="5">
        <v>15</v>
      </c>
      <c r="H66" s="5">
        <v>3.53</v>
      </c>
      <c r="I66" s="178">
        <v>272</v>
      </c>
      <c r="J66" s="178">
        <v>0</v>
      </c>
      <c r="K66" s="178">
        <v>0</v>
      </c>
      <c r="L66" s="178">
        <v>6.8</v>
      </c>
    </row>
    <row r="67" spans="2:12" ht="15.75">
      <c r="E67" s="167" t="s">
        <v>532</v>
      </c>
      <c r="F67" s="168"/>
    </row>
    <row r="68" spans="2:12">
      <c r="C68" s="53"/>
    </row>
    <row r="69" spans="2:12">
      <c r="B69" s="169" t="s">
        <v>427</v>
      </c>
      <c r="C69" s="169"/>
      <c r="D69" s="170" t="s">
        <v>428</v>
      </c>
      <c r="E69" s="170"/>
      <c r="F69" s="170"/>
      <c r="G69" s="169" t="s">
        <v>429</v>
      </c>
      <c r="H69" s="171"/>
      <c r="I69" s="169"/>
      <c r="J69" s="169"/>
      <c r="K69" s="169" t="s">
        <v>430</v>
      </c>
      <c r="L69" s="172">
        <v>44554</v>
      </c>
    </row>
    <row r="70" spans="2:12">
      <c r="B70" s="173"/>
      <c r="C70" s="173"/>
      <c r="D70" s="173"/>
      <c r="E70" s="173"/>
      <c r="F70" s="173"/>
      <c r="G70" s="173"/>
      <c r="H70" s="173"/>
      <c r="I70" s="173"/>
      <c r="J70" s="173"/>
      <c r="K70" s="173"/>
      <c r="L70" s="173"/>
    </row>
    <row r="71" spans="2:12">
      <c r="B71" s="174" t="s">
        <v>431</v>
      </c>
      <c r="C71" s="174"/>
      <c r="D71" s="174" t="s">
        <v>432</v>
      </c>
      <c r="E71" s="174" t="s">
        <v>433</v>
      </c>
      <c r="F71" s="175" t="s">
        <v>434</v>
      </c>
      <c r="G71" s="174" t="s">
        <v>435</v>
      </c>
      <c r="H71" s="174" t="s">
        <v>436</v>
      </c>
      <c r="I71" s="174" t="s">
        <v>437</v>
      </c>
      <c r="J71" s="174" t="s">
        <v>438</v>
      </c>
      <c r="K71" s="174" t="s">
        <v>439</v>
      </c>
      <c r="L71" s="174" t="s">
        <v>440</v>
      </c>
    </row>
    <row r="72" spans="2:12" ht="15.75">
      <c r="B72" s="173" t="s">
        <v>77</v>
      </c>
      <c r="C72" s="173"/>
      <c r="D72" s="173" t="s">
        <v>441</v>
      </c>
      <c r="E72" s="176" t="s">
        <v>524</v>
      </c>
      <c r="F72" s="177" t="s">
        <v>530</v>
      </c>
      <c r="G72" s="178">
        <v>200</v>
      </c>
      <c r="H72" s="179">
        <v>34.856000000000002</v>
      </c>
      <c r="I72" s="178">
        <v>201.2</v>
      </c>
      <c r="J72" s="178">
        <v>12.9</v>
      </c>
      <c r="K72" s="178">
        <v>5.9</v>
      </c>
      <c r="L72" s="178">
        <v>24.4</v>
      </c>
    </row>
    <row r="73" spans="2:12" ht="15.75">
      <c r="B73" s="173"/>
      <c r="C73" s="173"/>
      <c r="D73" s="173" t="s">
        <v>444</v>
      </c>
      <c r="E73" s="173"/>
      <c r="F73" s="177" t="s">
        <v>140</v>
      </c>
      <c r="G73" s="178">
        <v>200</v>
      </c>
      <c r="H73">
        <v>7.98</v>
      </c>
      <c r="I73" s="177">
        <v>46</v>
      </c>
      <c r="J73" s="177">
        <v>0.5</v>
      </c>
      <c r="K73" s="177">
        <v>0.1</v>
      </c>
      <c r="L73" s="177">
        <v>10.1</v>
      </c>
    </row>
    <row r="74" spans="2:12" ht="15.75">
      <c r="B74" s="173"/>
      <c r="C74" s="173"/>
      <c r="D74" s="173" t="s">
        <v>34</v>
      </c>
      <c r="E74" s="173"/>
      <c r="F74" s="177" t="s">
        <v>446</v>
      </c>
      <c r="G74" s="178">
        <v>30</v>
      </c>
      <c r="H74" s="179">
        <v>1.82</v>
      </c>
      <c r="I74" s="178">
        <v>235</v>
      </c>
      <c r="J74" s="178">
        <v>7.9</v>
      </c>
      <c r="K74" s="178">
        <v>1</v>
      </c>
      <c r="L74" s="178">
        <v>48.3</v>
      </c>
    </row>
    <row r="75" spans="2:12" ht="15.75">
      <c r="B75" s="173"/>
      <c r="C75" s="173"/>
      <c r="D75" s="173" t="s">
        <v>447</v>
      </c>
      <c r="E75" s="173"/>
      <c r="F75" s="177" t="s">
        <v>111</v>
      </c>
      <c r="G75" s="178">
        <v>70</v>
      </c>
      <c r="H75" s="179">
        <v>6.57</v>
      </c>
      <c r="I75" s="178"/>
      <c r="J75" s="178"/>
      <c r="K75" s="178"/>
      <c r="L75" s="178"/>
    </row>
    <row r="76" spans="2:12" ht="15.75">
      <c r="B76" s="173"/>
      <c r="C76" s="173"/>
      <c r="D76" s="173" t="s">
        <v>449</v>
      </c>
      <c r="E76" s="173"/>
      <c r="F76" s="177" t="s">
        <v>293</v>
      </c>
      <c r="G76" s="178">
        <v>200</v>
      </c>
      <c r="H76" s="179">
        <v>36.4</v>
      </c>
      <c r="I76" s="178">
        <v>47</v>
      </c>
      <c r="J76" s="178">
        <v>0.4</v>
      </c>
      <c r="K76" s="178">
        <v>9.8000000000000007</v>
      </c>
      <c r="L76" s="178">
        <v>0.4</v>
      </c>
    </row>
    <row r="77" spans="2:12" ht="15.75">
      <c r="B77" s="173"/>
      <c r="C77" s="173"/>
      <c r="D77" s="173"/>
      <c r="E77" s="173"/>
      <c r="F77" s="177" t="s">
        <v>106</v>
      </c>
      <c r="G77" s="178">
        <v>250</v>
      </c>
      <c r="H77" s="179">
        <v>30.96</v>
      </c>
      <c r="I77" s="178"/>
      <c r="J77" s="178"/>
      <c r="K77" s="178"/>
      <c r="L77" s="178"/>
    </row>
    <row r="78" spans="2:12">
      <c r="B78" s="169" t="s">
        <v>427</v>
      </c>
      <c r="C78" s="169"/>
      <c r="D78" s="170" t="s">
        <v>451</v>
      </c>
      <c r="E78" s="170"/>
      <c r="F78" s="173"/>
      <c r="G78" s="180" t="s">
        <v>429</v>
      </c>
      <c r="H78" s="181"/>
      <c r="I78" s="180"/>
      <c r="J78" s="180"/>
      <c r="K78" s="180" t="s">
        <v>430</v>
      </c>
      <c r="L78" s="172" t="s">
        <v>533</v>
      </c>
    </row>
    <row r="79" spans="2:12">
      <c r="B79" s="173"/>
      <c r="C79" s="173"/>
      <c r="D79" s="173"/>
      <c r="E79" s="173"/>
      <c r="F79" s="175" t="s">
        <v>434</v>
      </c>
      <c r="G79" s="182"/>
      <c r="H79" s="182"/>
      <c r="I79" s="182"/>
      <c r="J79" s="182"/>
      <c r="K79" s="182"/>
      <c r="L79" s="182"/>
    </row>
    <row r="80" spans="2:12">
      <c r="B80" s="174" t="s">
        <v>431</v>
      </c>
      <c r="C80" s="174"/>
      <c r="D80" s="174" t="s">
        <v>432</v>
      </c>
      <c r="E80" s="174" t="s">
        <v>433</v>
      </c>
      <c r="G80" s="182" t="s">
        <v>435</v>
      </c>
      <c r="H80" s="174" t="s">
        <v>436</v>
      </c>
      <c r="I80" s="182" t="s">
        <v>437</v>
      </c>
      <c r="J80" s="182" t="s">
        <v>438</v>
      </c>
      <c r="K80" s="182" t="s">
        <v>439</v>
      </c>
      <c r="L80" s="182" t="s">
        <v>440</v>
      </c>
    </row>
    <row r="81" spans="2:12" ht="15.75">
      <c r="B81" s="173" t="s">
        <v>77</v>
      </c>
      <c r="C81" s="173"/>
      <c r="D81" s="173" t="s">
        <v>441</v>
      </c>
      <c r="E81" s="173" t="s">
        <v>525</v>
      </c>
      <c r="F81" s="177" t="s">
        <v>530</v>
      </c>
      <c r="G81" s="178">
        <v>200</v>
      </c>
      <c r="H81" s="179">
        <v>30.71</v>
      </c>
      <c r="I81" s="178">
        <v>201.2</v>
      </c>
      <c r="J81" s="178">
        <v>12.9</v>
      </c>
      <c r="K81" s="178">
        <v>5.9</v>
      </c>
      <c r="L81" s="178">
        <v>24.4</v>
      </c>
    </row>
    <row r="82" spans="2:12" ht="15.75">
      <c r="B82" s="173"/>
      <c r="C82" s="173"/>
      <c r="D82" s="173" t="s">
        <v>444</v>
      </c>
      <c r="E82" s="173"/>
      <c r="F82" s="177" t="s">
        <v>140</v>
      </c>
      <c r="G82" s="178">
        <v>200</v>
      </c>
      <c r="H82" s="179">
        <v>2.65</v>
      </c>
      <c r="I82" s="177">
        <v>46</v>
      </c>
      <c r="J82" s="177">
        <v>0.5</v>
      </c>
      <c r="K82" s="177">
        <v>0.1</v>
      </c>
      <c r="L82" s="177">
        <v>10.1</v>
      </c>
    </row>
    <row r="83" spans="2:12" ht="15.75">
      <c r="B83" s="173"/>
      <c r="C83" s="173"/>
      <c r="D83" s="173" t="s">
        <v>34</v>
      </c>
      <c r="E83" s="173"/>
      <c r="F83" s="177" t="s">
        <v>446</v>
      </c>
      <c r="G83" s="178">
        <v>30</v>
      </c>
      <c r="H83" s="179">
        <v>2.06</v>
      </c>
      <c r="I83" s="178">
        <v>235</v>
      </c>
      <c r="J83" s="178">
        <v>7.9</v>
      </c>
      <c r="K83" s="178">
        <v>1</v>
      </c>
      <c r="L83" s="178">
        <v>48.3</v>
      </c>
    </row>
    <row r="84" spans="2:12" ht="15.75">
      <c r="B84" s="5"/>
      <c r="C84" s="5"/>
      <c r="D84" s="5"/>
      <c r="E84" s="5"/>
      <c r="F84" s="187" t="s">
        <v>121</v>
      </c>
      <c r="G84" s="183">
        <v>10</v>
      </c>
      <c r="H84" s="179">
        <v>6</v>
      </c>
      <c r="I84" s="178">
        <v>153</v>
      </c>
      <c r="J84" s="178">
        <v>2.4</v>
      </c>
      <c r="K84" s="178">
        <v>9.1999999999999993</v>
      </c>
      <c r="L84" s="178">
        <v>15</v>
      </c>
    </row>
    <row r="86" spans="2:12" ht="15.75">
      <c r="E86" s="167" t="s">
        <v>534</v>
      </c>
      <c r="F86" s="168"/>
    </row>
    <row r="87" spans="2:12">
      <c r="C87" s="53"/>
    </row>
    <row r="88" spans="2:12">
      <c r="B88" s="169" t="s">
        <v>427</v>
      </c>
      <c r="C88" s="169"/>
      <c r="D88" s="170" t="s">
        <v>428</v>
      </c>
      <c r="E88" s="170"/>
      <c r="F88" s="170"/>
      <c r="G88" s="169" t="s">
        <v>429</v>
      </c>
      <c r="H88" s="171"/>
      <c r="I88" s="169"/>
      <c r="J88" s="169"/>
      <c r="K88" s="169" t="s">
        <v>430</v>
      </c>
      <c r="L88" s="172">
        <v>44555</v>
      </c>
    </row>
    <row r="89" spans="2:12">
      <c r="B89" s="173"/>
      <c r="C89" s="173"/>
      <c r="D89" s="173"/>
      <c r="E89" s="173"/>
      <c r="F89" s="173"/>
      <c r="G89" s="173"/>
      <c r="H89" s="173"/>
      <c r="I89" s="173"/>
      <c r="J89" s="173"/>
      <c r="K89" s="173"/>
      <c r="L89" s="173"/>
    </row>
    <row r="90" spans="2:12">
      <c r="B90" s="174" t="s">
        <v>431</v>
      </c>
      <c r="C90" s="174"/>
      <c r="D90" s="174" t="s">
        <v>432</v>
      </c>
      <c r="E90" s="174" t="s">
        <v>433</v>
      </c>
      <c r="F90" s="175" t="s">
        <v>434</v>
      </c>
      <c r="G90" s="174" t="s">
        <v>435</v>
      </c>
      <c r="H90" s="174" t="s">
        <v>436</v>
      </c>
      <c r="I90" s="174" t="s">
        <v>437</v>
      </c>
      <c r="J90" s="174" t="s">
        <v>438</v>
      </c>
      <c r="K90" s="174" t="s">
        <v>439</v>
      </c>
      <c r="L90" s="174" t="s">
        <v>440</v>
      </c>
    </row>
    <row r="91" spans="2:12" ht="15.75">
      <c r="B91" s="173" t="s">
        <v>77</v>
      </c>
      <c r="C91" s="173"/>
      <c r="D91" s="173" t="s">
        <v>441</v>
      </c>
      <c r="E91" s="176" t="s">
        <v>524</v>
      </c>
      <c r="F91" s="177" t="s">
        <v>544</v>
      </c>
      <c r="G91" s="178">
        <v>200</v>
      </c>
      <c r="H91" s="179">
        <v>40.729999999999997</v>
      </c>
      <c r="I91" s="178">
        <v>201.2</v>
      </c>
      <c r="J91" s="178">
        <v>12.9</v>
      </c>
      <c r="K91" s="178">
        <v>5.9</v>
      </c>
      <c r="L91" s="178">
        <v>24.4</v>
      </c>
    </row>
    <row r="92" spans="2:12" ht="15.75">
      <c r="B92" s="173"/>
      <c r="C92" s="173"/>
      <c r="D92" s="173" t="s">
        <v>444</v>
      </c>
      <c r="E92" s="173"/>
      <c r="F92" s="177" t="s">
        <v>112</v>
      </c>
      <c r="G92" s="178">
        <v>200</v>
      </c>
      <c r="H92">
        <v>4.75</v>
      </c>
      <c r="I92" s="177">
        <v>46</v>
      </c>
      <c r="J92" s="177">
        <v>0.5</v>
      </c>
      <c r="K92" s="177">
        <v>0.1</v>
      </c>
      <c r="L92" s="177">
        <v>10.1</v>
      </c>
    </row>
    <row r="93" spans="2:12" ht="15.75">
      <c r="B93" s="173"/>
      <c r="C93" s="173"/>
      <c r="D93" s="173" t="s">
        <v>34</v>
      </c>
      <c r="E93" s="173"/>
      <c r="F93" s="177" t="s">
        <v>446</v>
      </c>
      <c r="G93" s="178">
        <v>30</v>
      </c>
      <c r="H93" s="179">
        <v>1.82</v>
      </c>
      <c r="I93" s="178">
        <v>235</v>
      </c>
      <c r="J93" s="178">
        <v>7.9</v>
      </c>
      <c r="K93" s="178">
        <v>1</v>
      </c>
      <c r="L93" s="178">
        <v>48.3</v>
      </c>
    </row>
    <row r="94" spans="2:12" ht="15.75">
      <c r="B94" s="173"/>
      <c r="C94" s="173"/>
      <c r="D94" s="173" t="s">
        <v>447</v>
      </c>
      <c r="E94" s="173"/>
      <c r="F94" s="177" t="s">
        <v>111</v>
      </c>
      <c r="G94" s="178">
        <v>70</v>
      </c>
      <c r="H94" s="179">
        <v>6.85</v>
      </c>
      <c r="I94" s="178">
        <v>24</v>
      </c>
      <c r="J94" s="178">
        <v>1.1000000000000001</v>
      </c>
      <c r="K94" s="178">
        <v>0.2</v>
      </c>
      <c r="L94" s="178">
        <v>3.8</v>
      </c>
    </row>
    <row r="95" spans="2:12" ht="15.75">
      <c r="B95" s="173"/>
      <c r="C95" s="173"/>
      <c r="D95" s="173" t="s">
        <v>449</v>
      </c>
      <c r="E95" s="173"/>
      <c r="F95" s="177" t="s">
        <v>64</v>
      </c>
      <c r="G95" s="178">
        <v>200</v>
      </c>
      <c r="H95" s="179">
        <v>73.81</v>
      </c>
      <c r="I95" s="178">
        <v>47</v>
      </c>
      <c r="J95" s="178">
        <v>0.4</v>
      </c>
      <c r="K95" s="178">
        <v>9.8000000000000007</v>
      </c>
      <c r="L95" s="178">
        <v>0.4</v>
      </c>
    </row>
    <row r="96" spans="2:12">
      <c r="B96" s="169" t="s">
        <v>427</v>
      </c>
      <c r="C96" s="169"/>
      <c r="D96" s="170" t="s">
        <v>451</v>
      </c>
      <c r="E96" s="170"/>
      <c r="F96" s="173"/>
      <c r="G96" s="180" t="s">
        <v>429</v>
      </c>
      <c r="H96" s="181"/>
      <c r="I96" s="180"/>
      <c r="J96" s="180"/>
      <c r="K96" s="180" t="s">
        <v>430</v>
      </c>
      <c r="L96" s="172" t="s">
        <v>535</v>
      </c>
    </row>
    <row r="97" spans="2:12">
      <c r="B97" s="173"/>
      <c r="C97" s="173"/>
      <c r="D97" s="173"/>
      <c r="E97" s="173"/>
      <c r="F97" s="175" t="s">
        <v>434</v>
      </c>
      <c r="G97" s="182"/>
      <c r="H97" s="182"/>
      <c r="I97" s="182"/>
      <c r="J97" s="182"/>
      <c r="K97" s="182"/>
      <c r="L97" s="182"/>
    </row>
    <row r="98" spans="2:12">
      <c r="B98" s="174" t="s">
        <v>431</v>
      </c>
      <c r="C98" s="174"/>
      <c r="D98" s="174" t="s">
        <v>432</v>
      </c>
      <c r="E98" s="174" t="s">
        <v>433</v>
      </c>
      <c r="G98" s="182" t="s">
        <v>435</v>
      </c>
      <c r="H98" s="174" t="s">
        <v>436</v>
      </c>
      <c r="I98" s="182" t="s">
        <v>437</v>
      </c>
      <c r="J98" s="182" t="s">
        <v>438</v>
      </c>
      <c r="K98" s="182" t="s">
        <v>439</v>
      </c>
      <c r="L98" s="182" t="s">
        <v>440</v>
      </c>
    </row>
    <row r="99" spans="2:12" ht="15.75">
      <c r="B99" s="173" t="s">
        <v>77</v>
      </c>
      <c r="C99" s="173"/>
      <c r="D99" s="173" t="s">
        <v>441</v>
      </c>
      <c r="E99" s="173" t="s">
        <v>525</v>
      </c>
      <c r="F99" s="177" t="s">
        <v>536</v>
      </c>
      <c r="G99" s="178">
        <v>200</v>
      </c>
      <c r="H99" s="179">
        <v>38.08</v>
      </c>
      <c r="I99" s="178">
        <v>201.2</v>
      </c>
      <c r="J99" s="178">
        <v>12.9</v>
      </c>
      <c r="K99" s="178">
        <v>5.9</v>
      </c>
      <c r="L99" s="178">
        <v>24.4</v>
      </c>
    </row>
    <row r="100" spans="2:12" ht="15.75">
      <c r="B100" s="173"/>
      <c r="C100" s="173"/>
      <c r="D100" s="173" t="s">
        <v>444</v>
      </c>
      <c r="E100" s="173"/>
      <c r="F100" s="177" t="s">
        <v>112</v>
      </c>
      <c r="G100" s="178">
        <v>200</v>
      </c>
      <c r="H100" s="179">
        <v>4.32</v>
      </c>
      <c r="I100" s="177">
        <v>46</v>
      </c>
      <c r="J100" s="177">
        <v>0.5</v>
      </c>
      <c r="K100" s="177">
        <v>0.1</v>
      </c>
      <c r="L100" s="177">
        <v>10.1</v>
      </c>
    </row>
    <row r="101" spans="2:12" ht="15.75">
      <c r="B101" s="173"/>
      <c r="C101" s="173"/>
      <c r="D101" s="173" t="s">
        <v>34</v>
      </c>
      <c r="E101" s="173"/>
      <c r="F101" s="177" t="s">
        <v>446</v>
      </c>
      <c r="G101" s="178">
        <v>30</v>
      </c>
      <c r="H101" s="179">
        <v>2.6</v>
      </c>
      <c r="I101" s="178">
        <v>235</v>
      </c>
      <c r="J101" s="178">
        <v>7.9</v>
      </c>
      <c r="K101" s="178">
        <v>1</v>
      </c>
      <c r="L101" s="178">
        <v>48.3</v>
      </c>
    </row>
    <row r="103" spans="2:12" ht="15.75">
      <c r="E103" s="167" t="s">
        <v>542</v>
      </c>
      <c r="F103" s="168"/>
    </row>
    <row r="104" spans="2:12">
      <c r="C104" s="53"/>
    </row>
    <row r="105" spans="2:12">
      <c r="B105" s="169" t="s">
        <v>427</v>
      </c>
      <c r="C105" s="169"/>
      <c r="D105" s="170" t="s">
        <v>428</v>
      </c>
      <c r="E105" s="170"/>
      <c r="F105" s="170"/>
      <c r="G105" s="169" t="s">
        <v>429</v>
      </c>
      <c r="H105" s="171"/>
      <c r="I105" s="169"/>
      <c r="J105" s="169"/>
      <c r="K105" s="169" t="s">
        <v>430</v>
      </c>
      <c r="L105" s="172">
        <v>44557</v>
      </c>
    </row>
    <row r="106" spans="2:12">
      <c r="B106" s="173"/>
      <c r="C106" s="173"/>
      <c r="D106" s="173"/>
      <c r="E106" s="173"/>
      <c r="F106" s="173"/>
      <c r="G106" s="173"/>
      <c r="H106" s="173"/>
      <c r="I106" s="173"/>
      <c r="J106" s="173"/>
      <c r="K106" s="173"/>
      <c r="L106" s="173"/>
    </row>
    <row r="107" spans="2:12">
      <c r="B107" s="174" t="s">
        <v>431</v>
      </c>
      <c r="C107" s="174"/>
      <c r="D107" s="174" t="s">
        <v>432</v>
      </c>
      <c r="E107" s="174" t="s">
        <v>433</v>
      </c>
      <c r="F107" s="175" t="s">
        <v>434</v>
      </c>
      <c r="G107" s="174" t="s">
        <v>435</v>
      </c>
      <c r="H107" s="174" t="s">
        <v>436</v>
      </c>
      <c r="I107" s="174" t="s">
        <v>437</v>
      </c>
      <c r="J107" s="174" t="s">
        <v>438</v>
      </c>
      <c r="K107" s="174" t="s">
        <v>439</v>
      </c>
      <c r="L107" s="174" t="s">
        <v>440</v>
      </c>
    </row>
    <row r="108" spans="2:12" ht="15.75">
      <c r="B108" s="173" t="s">
        <v>77</v>
      </c>
      <c r="C108" s="173"/>
      <c r="D108" s="173" t="s">
        <v>441</v>
      </c>
      <c r="E108" s="176" t="s">
        <v>524</v>
      </c>
      <c r="F108" s="177" t="s">
        <v>538</v>
      </c>
      <c r="G108" s="178">
        <v>200</v>
      </c>
      <c r="H108" s="179">
        <v>42.08</v>
      </c>
      <c r="I108" s="178">
        <v>201.2</v>
      </c>
      <c r="J108" s="178">
        <v>12.9</v>
      </c>
      <c r="K108" s="178">
        <v>5.9</v>
      </c>
      <c r="L108" s="178">
        <v>24.4</v>
      </c>
    </row>
    <row r="109" spans="2:12" ht="15.75">
      <c r="B109" s="173"/>
      <c r="C109" s="173"/>
      <c r="D109" s="173" t="s">
        <v>444</v>
      </c>
      <c r="E109" s="173"/>
      <c r="F109" s="177" t="s">
        <v>117</v>
      </c>
      <c r="G109" s="178">
        <v>200</v>
      </c>
      <c r="H109">
        <v>1.47</v>
      </c>
      <c r="I109" s="177">
        <v>46</v>
      </c>
      <c r="J109" s="177">
        <v>0.5</v>
      </c>
      <c r="K109" s="177">
        <v>0.1</v>
      </c>
      <c r="L109" s="177">
        <v>10.1</v>
      </c>
    </row>
    <row r="110" spans="2:12" ht="15.75">
      <c r="B110" s="173"/>
      <c r="C110" s="173"/>
      <c r="D110" s="173" t="s">
        <v>34</v>
      </c>
      <c r="E110" s="173"/>
      <c r="F110" s="177" t="s">
        <v>446</v>
      </c>
      <c r="G110" s="178">
        <v>30</v>
      </c>
      <c r="H110" s="179">
        <v>2.4300000000000002</v>
      </c>
      <c r="I110" s="178">
        <v>235</v>
      </c>
      <c r="J110" s="178">
        <v>7.9</v>
      </c>
      <c r="K110" s="178">
        <v>1</v>
      </c>
      <c r="L110" s="178">
        <v>48.3</v>
      </c>
    </row>
    <row r="111" spans="2:12" ht="15.75">
      <c r="B111" s="173"/>
      <c r="C111" s="173"/>
      <c r="D111" s="173"/>
      <c r="E111" s="173"/>
      <c r="F111" s="177" t="s">
        <v>121</v>
      </c>
      <c r="G111" s="178">
        <v>10</v>
      </c>
      <c r="H111" s="179">
        <v>6.18</v>
      </c>
      <c r="I111" s="178">
        <v>153</v>
      </c>
      <c r="J111" s="178">
        <v>2.4</v>
      </c>
      <c r="K111" s="178">
        <v>9.1999999999999993</v>
      </c>
      <c r="L111" s="178">
        <v>15</v>
      </c>
    </row>
    <row r="112" spans="2:12" ht="15.75">
      <c r="B112" s="173"/>
      <c r="C112" s="173"/>
      <c r="D112" s="173" t="s">
        <v>447</v>
      </c>
      <c r="E112" s="173"/>
      <c r="F112" s="177" t="s">
        <v>24</v>
      </c>
      <c r="G112" s="178">
        <v>2.5000000000000001E-2</v>
      </c>
      <c r="H112" s="179">
        <v>6.45</v>
      </c>
      <c r="I112" s="178">
        <v>88</v>
      </c>
      <c r="J112" s="178">
        <v>17.5</v>
      </c>
      <c r="K112" s="178">
        <v>2</v>
      </c>
      <c r="L112" s="178">
        <v>0</v>
      </c>
    </row>
    <row r="113" spans="2:12" ht="15.75">
      <c r="B113" s="173"/>
      <c r="C113" s="173"/>
      <c r="D113" s="173" t="s">
        <v>449</v>
      </c>
      <c r="E113" s="173"/>
      <c r="F113" s="177" t="s">
        <v>97</v>
      </c>
      <c r="G113" s="178">
        <v>200</v>
      </c>
      <c r="H113" s="179">
        <v>45.96</v>
      </c>
      <c r="I113" s="178">
        <v>47</v>
      </c>
      <c r="J113" s="178">
        <v>0.4</v>
      </c>
      <c r="K113" s="178">
        <v>9.8000000000000007</v>
      </c>
      <c r="L113" s="178">
        <v>0.4</v>
      </c>
    </row>
    <row r="114" spans="2:12">
      <c r="B114" s="169" t="s">
        <v>427</v>
      </c>
      <c r="C114" s="169"/>
      <c r="D114" s="170" t="s">
        <v>451</v>
      </c>
      <c r="E114" s="170"/>
      <c r="F114" s="173"/>
      <c r="G114" s="180" t="s">
        <v>429</v>
      </c>
      <c r="H114" s="181"/>
      <c r="I114" s="180"/>
      <c r="J114" s="180"/>
      <c r="K114" s="180" t="s">
        <v>430</v>
      </c>
      <c r="L114" s="172" t="s">
        <v>543</v>
      </c>
    </row>
    <row r="115" spans="2:12">
      <c r="B115" s="173"/>
      <c r="C115" s="173"/>
      <c r="D115" s="173"/>
      <c r="E115" s="173"/>
      <c r="F115" s="175" t="s">
        <v>434</v>
      </c>
      <c r="G115" s="182"/>
      <c r="H115" s="182"/>
      <c r="I115" s="182"/>
      <c r="J115" s="182"/>
      <c r="K115" s="182"/>
      <c r="L115" s="182"/>
    </row>
    <row r="116" spans="2:12">
      <c r="B116" s="174" t="s">
        <v>431</v>
      </c>
      <c r="C116" s="174"/>
      <c r="D116" s="174" t="s">
        <v>432</v>
      </c>
      <c r="E116" s="174" t="s">
        <v>433</v>
      </c>
      <c r="G116" s="182" t="s">
        <v>435</v>
      </c>
      <c r="H116" s="174" t="s">
        <v>436</v>
      </c>
      <c r="I116" s="182" t="s">
        <v>437</v>
      </c>
      <c r="J116" s="182" t="s">
        <v>438</v>
      </c>
      <c r="K116" s="182" t="s">
        <v>439</v>
      </c>
      <c r="L116" s="182" t="s">
        <v>440</v>
      </c>
    </row>
    <row r="117" spans="2:12" ht="15.75">
      <c r="B117" s="173" t="s">
        <v>77</v>
      </c>
      <c r="C117" s="173"/>
      <c r="D117" s="173" t="s">
        <v>441</v>
      </c>
      <c r="E117" s="173" t="s">
        <v>525</v>
      </c>
      <c r="F117" s="177" t="s">
        <v>538</v>
      </c>
      <c r="G117" s="178">
        <v>200</v>
      </c>
      <c r="H117" s="179">
        <v>41.86</v>
      </c>
      <c r="I117" s="178">
        <v>201.2</v>
      </c>
      <c r="J117" s="178">
        <v>12.9</v>
      </c>
      <c r="K117" s="178">
        <v>5.9</v>
      </c>
      <c r="L117" s="178">
        <v>24.4</v>
      </c>
    </row>
    <row r="118" spans="2:12" ht="15.75">
      <c r="B118" s="173"/>
      <c r="C118" s="173"/>
      <c r="D118" s="173" t="s">
        <v>444</v>
      </c>
      <c r="E118" s="173"/>
      <c r="F118" s="177" t="s">
        <v>117</v>
      </c>
      <c r="G118" s="178">
        <v>200</v>
      </c>
      <c r="H118" s="179">
        <v>1.45</v>
      </c>
      <c r="I118" s="177">
        <v>46</v>
      </c>
      <c r="J118" s="177">
        <v>0.5</v>
      </c>
      <c r="K118" s="177">
        <v>0.1</v>
      </c>
      <c r="L118" s="177">
        <v>10.1</v>
      </c>
    </row>
    <row r="119" spans="2:12" ht="15.75">
      <c r="B119" s="173"/>
      <c r="C119" s="173"/>
      <c r="D119" s="173" t="s">
        <v>34</v>
      </c>
      <c r="E119" s="173"/>
      <c r="F119" s="177" t="s">
        <v>446</v>
      </c>
      <c r="G119" s="178">
        <v>30</v>
      </c>
      <c r="H119" s="179">
        <v>1.69</v>
      </c>
      <c r="I119" s="178">
        <v>235</v>
      </c>
      <c r="J119" s="178">
        <v>7.9</v>
      </c>
      <c r="K119" s="178">
        <v>1</v>
      </c>
      <c r="L119" s="178">
        <v>48.3</v>
      </c>
    </row>
    <row r="121" spans="2:12" ht="15.75">
      <c r="E121" s="167" t="s">
        <v>545</v>
      </c>
      <c r="F121" s="168"/>
    </row>
    <row r="122" spans="2:12">
      <c r="C122" s="53"/>
    </row>
    <row r="123" spans="2:12">
      <c r="B123" s="169" t="s">
        <v>427</v>
      </c>
      <c r="C123" s="169"/>
      <c r="D123" s="170" t="s">
        <v>428</v>
      </c>
      <c r="E123" s="170"/>
      <c r="F123" s="170"/>
      <c r="G123" s="169" t="s">
        <v>429</v>
      </c>
      <c r="H123" s="171"/>
      <c r="I123" s="169"/>
      <c r="J123" s="169"/>
      <c r="K123" s="169" t="s">
        <v>430</v>
      </c>
      <c r="L123" s="172">
        <v>44558</v>
      </c>
    </row>
    <row r="124" spans="2:12">
      <c r="B124" s="173"/>
      <c r="C124" s="173"/>
      <c r="D124" s="173"/>
      <c r="E124" s="173"/>
      <c r="F124" s="173"/>
      <c r="G124" s="173"/>
      <c r="H124" s="173"/>
      <c r="I124" s="173"/>
      <c r="J124" s="173"/>
      <c r="K124" s="173"/>
      <c r="L124" s="173"/>
    </row>
    <row r="125" spans="2:12">
      <c r="B125" s="174" t="s">
        <v>431</v>
      </c>
      <c r="C125" s="174"/>
      <c r="D125" s="174" t="s">
        <v>432</v>
      </c>
      <c r="E125" s="174" t="s">
        <v>433</v>
      </c>
      <c r="F125" s="175" t="s">
        <v>434</v>
      </c>
      <c r="G125" s="174" t="s">
        <v>435</v>
      </c>
      <c r="H125" s="174" t="s">
        <v>436</v>
      </c>
      <c r="I125" s="174" t="s">
        <v>437</v>
      </c>
      <c r="J125" s="174" t="s">
        <v>438</v>
      </c>
      <c r="K125" s="174" t="s">
        <v>439</v>
      </c>
      <c r="L125" s="174" t="s">
        <v>440</v>
      </c>
    </row>
    <row r="126" spans="2:12" ht="15.75">
      <c r="B126" s="173" t="s">
        <v>77</v>
      </c>
      <c r="C126" s="173"/>
      <c r="D126" s="173" t="s">
        <v>441</v>
      </c>
      <c r="E126" s="176" t="s">
        <v>524</v>
      </c>
      <c r="F126" s="177" t="s">
        <v>541</v>
      </c>
      <c r="G126" s="178">
        <v>200</v>
      </c>
      <c r="H126" s="179">
        <v>41.67</v>
      </c>
      <c r="I126" s="178">
        <v>201.2</v>
      </c>
      <c r="J126" s="178">
        <v>12.9</v>
      </c>
      <c r="K126" s="178">
        <v>5.9</v>
      </c>
      <c r="L126" s="178">
        <v>24.4</v>
      </c>
    </row>
    <row r="127" spans="2:12" ht="15.75">
      <c r="B127" s="173"/>
      <c r="C127" s="173"/>
      <c r="D127" s="173" t="s">
        <v>444</v>
      </c>
      <c r="E127" s="173"/>
      <c r="F127" s="177" t="s">
        <v>117</v>
      </c>
      <c r="G127" s="178">
        <v>200</v>
      </c>
      <c r="H127">
        <v>3.18</v>
      </c>
      <c r="I127" s="177">
        <v>46</v>
      </c>
      <c r="J127" s="177">
        <v>0.5</v>
      </c>
      <c r="K127" s="177">
        <v>0.1</v>
      </c>
      <c r="L127" s="177">
        <v>10.1</v>
      </c>
    </row>
    <row r="128" spans="2:12" ht="15.75">
      <c r="B128" s="173"/>
      <c r="C128" s="173"/>
      <c r="D128" s="173" t="s">
        <v>34</v>
      </c>
      <c r="E128" s="173"/>
      <c r="F128" s="177" t="s">
        <v>446</v>
      </c>
      <c r="G128" s="178">
        <v>30</v>
      </c>
      <c r="H128" s="179">
        <v>2.4300000000000002</v>
      </c>
      <c r="I128" s="178">
        <v>235</v>
      </c>
      <c r="J128" s="178">
        <v>7.9</v>
      </c>
      <c r="K128" s="178">
        <v>1</v>
      </c>
      <c r="L128" s="178">
        <v>48.3</v>
      </c>
    </row>
    <row r="129" spans="2:12" ht="15.75">
      <c r="B129" s="173"/>
      <c r="C129" s="173"/>
      <c r="D129" s="173"/>
      <c r="E129" s="173"/>
      <c r="F129" s="177" t="s">
        <v>121</v>
      </c>
      <c r="G129" s="178">
        <v>10</v>
      </c>
      <c r="H129" s="179">
        <v>6.18</v>
      </c>
      <c r="I129" s="178"/>
      <c r="J129" s="178"/>
      <c r="K129" s="178"/>
      <c r="L129" s="178"/>
    </row>
    <row r="130" spans="2:12" ht="15.75">
      <c r="B130" s="173"/>
      <c r="C130" s="173"/>
      <c r="D130" s="173" t="s">
        <v>450</v>
      </c>
      <c r="E130" s="173"/>
      <c r="F130" s="177" t="s">
        <v>206</v>
      </c>
      <c r="G130" s="178">
        <v>90</v>
      </c>
      <c r="H130" s="179">
        <v>44.2</v>
      </c>
      <c r="I130" s="178">
        <v>153</v>
      </c>
      <c r="J130" s="178">
        <v>2.4</v>
      </c>
      <c r="K130" s="178">
        <v>9.1999999999999993</v>
      </c>
      <c r="L130" s="178">
        <v>15</v>
      </c>
    </row>
    <row r="131" spans="2:12" ht="15.75">
      <c r="B131" s="173"/>
      <c r="C131" s="173"/>
      <c r="D131" s="173" t="s">
        <v>449</v>
      </c>
      <c r="E131" s="173"/>
      <c r="F131" s="177" t="s">
        <v>106</v>
      </c>
      <c r="G131" s="178">
        <v>200</v>
      </c>
      <c r="H131" s="179">
        <v>31.84</v>
      </c>
      <c r="I131" s="178">
        <v>47</v>
      </c>
      <c r="J131" s="178">
        <v>0.4</v>
      </c>
      <c r="K131" s="178">
        <v>9.8000000000000007</v>
      </c>
      <c r="L131" s="178">
        <v>0.4</v>
      </c>
    </row>
    <row r="132" spans="2:12">
      <c r="B132" s="169" t="s">
        <v>427</v>
      </c>
      <c r="C132" s="169"/>
      <c r="D132" s="170" t="s">
        <v>451</v>
      </c>
      <c r="E132" s="170"/>
      <c r="F132" s="173"/>
      <c r="G132" s="180" t="s">
        <v>429</v>
      </c>
      <c r="H132" s="181"/>
      <c r="I132" s="180"/>
      <c r="J132" s="180"/>
      <c r="K132" s="180" t="s">
        <v>430</v>
      </c>
      <c r="L132" s="172" t="s">
        <v>546</v>
      </c>
    </row>
    <row r="133" spans="2:12">
      <c r="B133" s="173"/>
      <c r="C133" s="173"/>
      <c r="D133" s="173"/>
      <c r="E133" s="173"/>
      <c r="F133" s="175" t="s">
        <v>434</v>
      </c>
      <c r="G133" s="182"/>
      <c r="H133" s="182"/>
      <c r="I133" s="182"/>
      <c r="J133" s="182"/>
      <c r="K133" s="182"/>
      <c r="L133" s="182"/>
    </row>
    <row r="134" spans="2:12">
      <c r="B134" s="174" t="s">
        <v>431</v>
      </c>
      <c r="C134" s="174"/>
      <c r="D134" s="174" t="s">
        <v>432</v>
      </c>
      <c r="E134" s="174" t="s">
        <v>433</v>
      </c>
      <c r="G134" s="182" t="s">
        <v>435</v>
      </c>
      <c r="H134" s="174" t="s">
        <v>436</v>
      </c>
      <c r="I134" s="182" t="s">
        <v>437</v>
      </c>
      <c r="J134" s="182" t="s">
        <v>438</v>
      </c>
      <c r="K134" s="182" t="s">
        <v>439</v>
      </c>
      <c r="L134" s="182" t="s">
        <v>440</v>
      </c>
    </row>
    <row r="135" spans="2:12" ht="15.75">
      <c r="B135" s="173" t="s">
        <v>77</v>
      </c>
      <c r="C135" s="173"/>
      <c r="D135" s="173" t="s">
        <v>441</v>
      </c>
      <c r="E135" s="173" t="s">
        <v>525</v>
      </c>
      <c r="F135" s="177" t="s">
        <v>541</v>
      </c>
      <c r="G135" s="178">
        <v>200</v>
      </c>
      <c r="H135" s="179">
        <v>39.409999999999997</v>
      </c>
      <c r="I135" s="178">
        <v>201.2</v>
      </c>
      <c r="J135" s="178">
        <v>12.9</v>
      </c>
      <c r="K135" s="178">
        <v>5.9</v>
      </c>
      <c r="L135" s="178">
        <v>24.4</v>
      </c>
    </row>
    <row r="136" spans="2:12" ht="15.75">
      <c r="B136" s="173"/>
      <c r="C136" s="173"/>
      <c r="D136" s="173" t="s">
        <v>444</v>
      </c>
      <c r="E136" s="173"/>
      <c r="F136" s="177" t="s">
        <v>117</v>
      </c>
      <c r="G136" s="178">
        <v>200</v>
      </c>
      <c r="H136" s="179">
        <v>1.45</v>
      </c>
      <c r="I136" s="177">
        <v>46</v>
      </c>
      <c r="J136" s="177">
        <v>0.5</v>
      </c>
      <c r="K136" s="177">
        <v>0.1</v>
      </c>
      <c r="L136" s="177">
        <v>10.1</v>
      </c>
    </row>
    <row r="137" spans="2:12" ht="15.75">
      <c r="B137" s="173"/>
      <c r="C137" s="173"/>
      <c r="D137" s="173" t="s">
        <v>34</v>
      </c>
      <c r="E137" s="173"/>
      <c r="F137" s="177" t="s">
        <v>446</v>
      </c>
      <c r="G137" s="178">
        <v>30</v>
      </c>
      <c r="H137" s="179">
        <v>2.06</v>
      </c>
      <c r="I137" s="178">
        <v>235</v>
      </c>
      <c r="J137" s="178">
        <v>7.9</v>
      </c>
      <c r="K137" s="178">
        <v>1</v>
      </c>
      <c r="L137" s="178">
        <v>48.3</v>
      </c>
    </row>
    <row r="139" spans="2:12" ht="15.75">
      <c r="E139" s="167" t="s">
        <v>581</v>
      </c>
      <c r="F139" s="168"/>
    </row>
    <row r="140" spans="2:12">
      <c r="C140" s="53"/>
    </row>
    <row r="141" spans="2:12">
      <c r="B141" s="169" t="s">
        <v>427</v>
      </c>
      <c r="C141" s="169"/>
      <c r="D141" s="170" t="s">
        <v>428</v>
      </c>
      <c r="E141" s="170"/>
      <c r="F141" s="170"/>
      <c r="G141" s="169" t="s">
        <v>429</v>
      </c>
      <c r="H141" s="171"/>
      <c r="I141" s="169"/>
      <c r="J141" s="169"/>
      <c r="K141" s="169" t="s">
        <v>430</v>
      </c>
      <c r="L141" s="172">
        <v>44576</v>
      </c>
    </row>
    <row r="142" spans="2:12">
      <c r="B142" s="173"/>
      <c r="C142" s="173"/>
      <c r="D142" s="173"/>
      <c r="E142" s="173"/>
      <c r="F142" s="173"/>
      <c r="G142" s="173"/>
      <c r="H142" s="173"/>
      <c r="I142" s="173"/>
      <c r="J142" s="173"/>
      <c r="K142" s="173"/>
      <c r="L142" s="173"/>
    </row>
    <row r="143" spans="2:12">
      <c r="B143" s="174" t="s">
        <v>431</v>
      </c>
      <c r="C143" s="174"/>
      <c r="D143" s="174" t="s">
        <v>432</v>
      </c>
      <c r="E143" s="174" t="s">
        <v>433</v>
      </c>
      <c r="F143" s="175" t="s">
        <v>434</v>
      </c>
      <c r="G143" s="174" t="s">
        <v>435</v>
      </c>
      <c r="H143" s="174" t="s">
        <v>436</v>
      </c>
      <c r="I143" s="174" t="s">
        <v>437</v>
      </c>
      <c r="J143" s="174" t="s">
        <v>438</v>
      </c>
      <c r="K143" s="174" t="s">
        <v>439</v>
      </c>
      <c r="L143" s="174" t="s">
        <v>440</v>
      </c>
    </row>
    <row r="144" spans="2:12" ht="15.75">
      <c r="B144" s="173" t="s">
        <v>77</v>
      </c>
      <c r="C144" s="173"/>
      <c r="D144" s="173" t="s">
        <v>441</v>
      </c>
      <c r="E144" s="176" t="s">
        <v>576</v>
      </c>
      <c r="F144" s="208" t="s">
        <v>575</v>
      </c>
      <c r="G144" s="178">
        <v>200</v>
      </c>
      <c r="H144" s="179">
        <v>28.71</v>
      </c>
      <c r="I144" s="178">
        <v>127.8</v>
      </c>
      <c r="J144" s="178">
        <v>17.8</v>
      </c>
      <c r="K144" s="178">
        <v>5.6</v>
      </c>
      <c r="L144" s="178">
        <v>1.4</v>
      </c>
    </row>
    <row r="145" spans="2:12" ht="15.75">
      <c r="B145" s="173"/>
      <c r="C145" s="173"/>
      <c r="D145" s="173" t="s">
        <v>444</v>
      </c>
      <c r="E145" s="173"/>
      <c r="F145" s="177" t="s">
        <v>45</v>
      </c>
      <c r="G145" s="178">
        <v>200</v>
      </c>
      <c r="H145">
        <v>2.65</v>
      </c>
      <c r="I145" s="177">
        <v>49.8</v>
      </c>
      <c r="J145" s="177">
        <v>0</v>
      </c>
      <c r="K145" s="177">
        <v>0</v>
      </c>
      <c r="L145" s="177">
        <v>13.05</v>
      </c>
    </row>
    <row r="146" spans="2:12" ht="15.75">
      <c r="B146" s="173"/>
      <c r="C146" s="173"/>
      <c r="D146" s="173" t="s">
        <v>34</v>
      </c>
      <c r="E146" s="173"/>
      <c r="F146" s="177" t="s">
        <v>446</v>
      </c>
      <c r="G146" s="178">
        <v>30</v>
      </c>
      <c r="H146" s="179">
        <v>1.8</v>
      </c>
      <c r="I146" s="178">
        <v>242</v>
      </c>
      <c r="J146" s="178">
        <v>8.1</v>
      </c>
      <c r="K146" s="178">
        <v>1</v>
      </c>
      <c r="L146" s="178">
        <v>48.8</v>
      </c>
    </row>
    <row r="147" spans="2:12" ht="15.75">
      <c r="B147" s="173"/>
      <c r="C147" s="173"/>
      <c r="D147" s="173"/>
      <c r="E147" s="173"/>
      <c r="F147" s="177" t="s">
        <v>121</v>
      </c>
      <c r="G147" s="178">
        <v>10</v>
      </c>
      <c r="H147" s="179">
        <v>3.82</v>
      </c>
      <c r="I147" s="178">
        <v>153</v>
      </c>
      <c r="J147" s="178">
        <v>2.4</v>
      </c>
      <c r="K147" s="178">
        <v>9.1999999999999993</v>
      </c>
      <c r="L147" s="178">
        <v>15</v>
      </c>
    </row>
    <row r="148" spans="2:12" ht="15.75">
      <c r="B148" s="173"/>
      <c r="C148" s="173"/>
      <c r="D148" s="173"/>
      <c r="E148" s="173"/>
      <c r="F148" s="177" t="s">
        <v>60</v>
      </c>
      <c r="G148" s="178">
        <v>10</v>
      </c>
      <c r="H148" s="179">
        <v>5.53</v>
      </c>
      <c r="I148" s="178">
        <v>174</v>
      </c>
      <c r="J148" s="178">
        <v>6</v>
      </c>
      <c r="K148" s="178">
        <v>9.6999999999999993</v>
      </c>
      <c r="L148" s="178">
        <v>25</v>
      </c>
    </row>
    <row r="149" spans="2:12" ht="15.75">
      <c r="B149" s="173"/>
      <c r="C149" s="173"/>
      <c r="D149" s="173" t="s">
        <v>447</v>
      </c>
      <c r="E149" s="173"/>
      <c r="F149" s="177" t="s">
        <v>577</v>
      </c>
      <c r="G149" s="178">
        <v>70</v>
      </c>
      <c r="H149" s="179">
        <v>4.5</v>
      </c>
      <c r="I149" s="178">
        <v>55.1</v>
      </c>
      <c r="J149" s="178">
        <v>2.5</v>
      </c>
      <c r="K149" s="178">
        <v>1.9</v>
      </c>
      <c r="L149" s="178">
        <v>7</v>
      </c>
    </row>
    <row r="150" spans="2:12" ht="15.75">
      <c r="B150" s="173"/>
      <c r="C150" s="173"/>
      <c r="D150" s="173" t="s">
        <v>449</v>
      </c>
      <c r="E150" s="173"/>
      <c r="F150" s="177" t="s">
        <v>64</v>
      </c>
      <c r="G150" s="178">
        <v>200</v>
      </c>
      <c r="H150" s="179">
        <v>26.44</v>
      </c>
      <c r="I150" s="178">
        <v>47</v>
      </c>
      <c r="J150" s="178">
        <v>0.4</v>
      </c>
      <c r="K150" s="178">
        <v>9.8000000000000007</v>
      </c>
      <c r="L150" s="178">
        <v>0.4</v>
      </c>
    </row>
    <row r="151" spans="2:12" ht="15.75">
      <c r="B151" s="173"/>
      <c r="C151" s="173"/>
      <c r="D151" s="173" t="s">
        <v>450</v>
      </c>
      <c r="E151" s="173"/>
      <c r="F151" s="177" t="s">
        <v>579</v>
      </c>
      <c r="G151" s="178">
        <v>40</v>
      </c>
      <c r="H151" s="179">
        <v>13</v>
      </c>
      <c r="I151" s="178">
        <v>153</v>
      </c>
      <c r="J151" s="178">
        <v>2.4</v>
      </c>
      <c r="K151" s="178">
        <v>9.1999999999999993</v>
      </c>
      <c r="L151" s="178">
        <v>15</v>
      </c>
    </row>
    <row r="152" spans="2:12">
      <c r="B152" s="169" t="s">
        <v>427</v>
      </c>
      <c r="C152" s="169"/>
      <c r="D152" s="170" t="s">
        <v>451</v>
      </c>
      <c r="E152" s="170"/>
      <c r="F152" s="173"/>
      <c r="G152" s="180" t="s">
        <v>429</v>
      </c>
      <c r="H152" s="181"/>
      <c r="I152" s="180"/>
      <c r="J152" s="180"/>
      <c r="K152" s="180" t="s">
        <v>430</v>
      </c>
      <c r="L152" s="172">
        <v>44576</v>
      </c>
    </row>
    <row r="153" spans="2:12">
      <c r="B153" s="173"/>
      <c r="C153" s="173"/>
      <c r="D153" s="173"/>
      <c r="E153" s="173"/>
      <c r="F153" s="175" t="s">
        <v>434</v>
      </c>
      <c r="G153" s="182"/>
      <c r="H153" s="182"/>
      <c r="I153" s="182"/>
      <c r="J153" s="182"/>
      <c r="K153" s="182"/>
      <c r="L153" s="182"/>
    </row>
    <row r="154" spans="2:12">
      <c r="B154" s="174" t="s">
        <v>431</v>
      </c>
      <c r="C154" s="174"/>
      <c r="D154" s="174" t="s">
        <v>432</v>
      </c>
      <c r="E154" s="174" t="s">
        <v>433</v>
      </c>
      <c r="G154" s="182" t="s">
        <v>435</v>
      </c>
      <c r="H154" s="174" t="s">
        <v>436</v>
      </c>
      <c r="I154" s="182" t="s">
        <v>437</v>
      </c>
      <c r="J154" s="182" t="s">
        <v>438</v>
      </c>
      <c r="K154" s="182" t="s">
        <v>439</v>
      </c>
      <c r="L154" s="182" t="s">
        <v>440</v>
      </c>
    </row>
    <row r="155" spans="2:12" ht="15.75">
      <c r="B155" s="173" t="s">
        <v>77</v>
      </c>
      <c r="C155" s="173"/>
      <c r="D155" s="173" t="s">
        <v>441</v>
      </c>
      <c r="E155" s="173" t="s">
        <v>576</v>
      </c>
      <c r="F155" s="208" t="s">
        <v>575</v>
      </c>
      <c r="G155" s="178">
        <v>200</v>
      </c>
      <c r="H155" s="179">
        <v>32.25</v>
      </c>
      <c r="I155" s="178">
        <v>127.8</v>
      </c>
      <c r="J155" s="178">
        <v>17.8</v>
      </c>
      <c r="K155" s="178">
        <v>5.6</v>
      </c>
      <c r="L155" s="178">
        <v>1.4</v>
      </c>
    </row>
    <row r="156" spans="2:12" ht="15.75">
      <c r="B156" s="173"/>
      <c r="C156" s="173"/>
      <c r="D156" s="173" t="s">
        <v>444</v>
      </c>
      <c r="E156" s="173"/>
      <c r="F156" s="177" t="s">
        <v>45</v>
      </c>
      <c r="G156" s="178">
        <v>200</v>
      </c>
      <c r="H156" s="179">
        <v>2.4900000000000002</v>
      </c>
      <c r="I156" s="177">
        <v>49.8</v>
      </c>
      <c r="J156" s="177">
        <v>0</v>
      </c>
      <c r="K156" s="177">
        <v>0</v>
      </c>
      <c r="L156" s="177">
        <v>13.05</v>
      </c>
    </row>
    <row r="157" spans="2:12" ht="15.75">
      <c r="B157" s="173"/>
      <c r="C157" s="173"/>
      <c r="D157" s="173" t="s">
        <v>34</v>
      </c>
      <c r="E157" s="173"/>
      <c r="F157" s="177" t="s">
        <v>446</v>
      </c>
      <c r="G157" s="178">
        <v>30</v>
      </c>
      <c r="H157" s="179">
        <v>2.02</v>
      </c>
      <c r="I157" s="178">
        <v>242</v>
      </c>
      <c r="J157" s="178">
        <v>8.1</v>
      </c>
      <c r="K157" s="178">
        <v>1</v>
      </c>
      <c r="L157" s="178">
        <v>48.8</v>
      </c>
    </row>
    <row r="158" spans="2:12" ht="15.75">
      <c r="B158" s="173"/>
      <c r="C158" s="173"/>
      <c r="D158" s="173"/>
      <c r="E158" s="173"/>
      <c r="F158" s="177" t="s">
        <v>121</v>
      </c>
      <c r="G158" s="178">
        <v>10</v>
      </c>
      <c r="H158" s="179">
        <v>3.82</v>
      </c>
      <c r="I158" s="178">
        <v>153</v>
      </c>
      <c r="J158" s="178">
        <v>2.4</v>
      </c>
      <c r="K158" s="178">
        <v>9.1999999999999993</v>
      </c>
      <c r="L158" s="178">
        <v>15</v>
      </c>
    </row>
    <row r="159" spans="2:12" ht="15.75">
      <c r="B159" s="173"/>
      <c r="C159" s="173"/>
      <c r="D159" s="173" t="s">
        <v>447</v>
      </c>
      <c r="E159" s="173"/>
      <c r="F159" s="177" t="s">
        <v>383</v>
      </c>
      <c r="G159" s="178">
        <v>70</v>
      </c>
      <c r="H159" s="179">
        <v>4.42</v>
      </c>
      <c r="I159" s="178">
        <v>17.55</v>
      </c>
      <c r="J159" s="178">
        <v>2.72</v>
      </c>
      <c r="K159" s="178">
        <v>0.35</v>
      </c>
      <c r="L159" s="178">
        <v>1.84</v>
      </c>
    </row>
    <row r="160" spans="2:12" ht="15.75">
      <c r="E160" s="167" t="s">
        <v>588</v>
      </c>
      <c r="F160" s="168"/>
    </row>
    <row r="161" spans="2:12">
      <c r="C161" s="53"/>
    </row>
    <row r="162" spans="2:12">
      <c r="B162" s="169" t="s">
        <v>427</v>
      </c>
      <c r="C162" s="169"/>
      <c r="D162" s="170" t="s">
        <v>428</v>
      </c>
      <c r="E162" s="170"/>
      <c r="F162" s="170"/>
      <c r="G162" s="169" t="s">
        <v>429</v>
      </c>
      <c r="H162" s="171"/>
      <c r="I162" s="169"/>
      <c r="J162" s="169"/>
      <c r="K162" s="169" t="s">
        <v>430</v>
      </c>
      <c r="L162" s="172">
        <v>44578</v>
      </c>
    </row>
    <row r="163" spans="2:12"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</row>
    <row r="164" spans="2:12">
      <c r="B164" s="174" t="s">
        <v>431</v>
      </c>
      <c r="C164" s="174"/>
      <c r="D164" s="174" t="s">
        <v>432</v>
      </c>
      <c r="E164" s="174" t="s">
        <v>433</v>
      </c>
      <c r="F164" s="175" t="s">
        <v>434</v>
      </c>
      <c r="G164" s="174" t="s">
        <v>435</v>
      </c>
      <c r="H164" s="174" t="s">
        <v>436</v>
      </c>
      <c r="I164" s="174" t="s">
        <v>437</v>
      </c>
      <c r="J164" s="174" t="s">
        <v>438</v>
      </c>
      <c r="K164" s="174" t="s">
        <v>439</v>
      </c>
      <c r="L164" s="174" t="s">
        <v>440</v>
      </c>
    </row>
    <row r="165" spans="2:12" ht="15.75">
      <c r="B165" s="173" t="s">
        <v>77</v>
      </c>
      <c r="C165" s="173"/>
      <c r="D165" s="173" t="s">
        <v>441</v>
      </c>
      <c r="E165" s="176" t="s">
        <v>576</v>
      </c>
      <c r="F165" s="208" t="s">
        <v>302</v>
      </c>
      <c r="G165" s="178">
        <v>200</v>
      </c>
      <c r="H165" s="179">
        <v>43.78</v>
      </c>
      <c r="I165" s="178">
        <v>127.8</v>
      </c>
      <c r="J165" s="178">
        <v>17.8</v>
      </c>
      <c r="K165" s="178">
        <v>5.6</v>
      </c>
      <c r="L165" s="178">
        <v>1.4</v>
      </c>
    </row>
    <row r="166" spans="2:12" ht="15.75">
      <c r="B166" s="173"/>
      <c r="C166" s="173"/>
      <c r="D166" s="173" t="s">
        <v>444</v>
      </c>
      <c r="E166" s="173"/>
      <c r="F166" s="177" t="s">
        <v>117</v>
      </c>
      <c r="G166" s="178">
        <v>200</v>
      </c>
      <c r="H166">
        <v>2.2400000000000002</v>
      </c>
      <c r="I166" s="177">
        <v>49.8</v>
      </c>
      <c r="J166" s="177">
        <v>0</v>
      </c>
      <c r="K166" s="177">
        <v>0</v>
      </c>
      <c r="L166" s="177">
        <v>13.05</v>
      </c>
    </row>
    <row r="167" spans="2:12" ht="15.75">
      <c r="B167" s="173"/>
      <c r="C167" s="173"/>
      <c r="D167" s="173" t="s">
        <v>34</v>
      </c>
      <c r="E167" s="173"/>
      <c r="F167" s="177" t="s">
        <v>446</v>
      </c>
      <c r="G167" s="178">
        <v>30</v>
      </c>
      <c r="H167" s="179">
        <v>1.8</v>
      </c>
      <c r="I167" s="178">
        <v>242</v>
      </c>
      <c r="J167" s="178">
        <v>8.1</v>
      </c>
      <c r="K167" s="178">
        <v>1</v>
      </c>
      <c r="L167" s="178">
        <v>48.8</v>
      </c>
    </row>
    <row r="168" spans="2:12" ht="15.75">
      <c r="B168" s="173"/>
      <c r="C168" s="173"/>
      <c r="D168" s="173"/>
      <c r="E168" s="173"/>
      <c r="F168" s="177" t="s">
        <v>121</v>
      </c>
      <c r="G168" s="178">
        <v>10</v>
      </c>
      <c r="H168" s="179">
        <v>3.82</v>
      </c>
      <c r="I168" s="178">
        <v>153</v>
      </c>
      <c r="J168" s="178">
        <v>2.4</v>
      </c>
      <c r="K168" s="178">
        <v>9.1999999999999993</v>
      </c>
      <c r="L168" s="178">
        <v>15</v>
      </c>
    </row>
    <row r="169" spans="2:12" ht="15.75">
      <c r="B169" s="173"/>
      <c r="C169" s="173"/>
      <c r="D169" s="173" t="s">
        <v>447</v>
      </c>
      <c r="E169" s="173"/>
      <c r="F169" s="177" t="s">
        <v>191</v>
      </c>
      <c r="G169" s="178">
        <v>70</v>
      </c>
      <c r="H169" s="179">
        <v>4.21</v>
      </c>
      <c r="I169" s="178">
        <v>55.1</v>
      </c>
      <c r="J169" s="178">
        <v>2.5</v>
      </c>
      <c r="K169" s="178">
        <v>1.9</v>
      </c>
      <c r="L169" s="178">
        <v>7</v>
      </c>
    </row>
    <row r="170" spans="2:12" ht="15.75">
      <c r="B170" s="173"/>
      <c r="C170" s="173"/>
      <c r="D170" s="173" t="s">
        <v>449</v>
      </c>
      <c r="E170" s="173"/>
      <c r="F170" s="177" t="s">
        <v>97</v>
      </c>
      <c r="G170" s="178">
        <v>200</v>
      </c>
      <c r="H170" s="179">
        <v>25.77</v>
      </c>
      <c r="I170" s="178">
        <v>47</v>
      </c>
      <c r="J170" s="178">
        <v>0.4</v>
      </c>
      <c r="K170" s="178">
        <v>9.8000000000000007</v>
      </c>
      <c r="L170" s="178">
        <v>0.4</v>
      </c>
    </row>
    <row r="171" spans="2:12" ht="15.75">
      <c r="B171" s="173"/>
      <c r="C171" s="173"/>
      <c r="D171" s="173" t="s">
        <v>450</v>
      </c>
      <c r="E171" s="173"/>
      <c r="F171" s="177" t="s">
        <v>40</v>
      </c>
      <c r="G171" s="178">
        <v>40</v>
      </c>
      <c r="H171" s="179">
        <v>4.83</v>
      </c>
      <c r="I171" s="178">
        <v>153</v>
      </c>
      <c r="J171" s="178">
        <v>2.4</v>
      </c>
      <c r="K171" s="178">
        <v>9.1999999999999993</v>
      </c>
      <c r="L171" s="178">
        <v>15</v>
      </c>
    </row>
    <row r="172" spans="2:12">
      <c r="B172" s="169" t="s">
        <v>427</v>
      </c>
      <c r="C172" s="169"/>
      <c r="D172" s="170" t="s">
        <v>451</v>
      </c>
      <c r="E172" s="170"/>
      <c r="F172" s="173"/>
      <c r="G172" s="180" t="s">
        <v>429</v>
      </c>
      <c r="H172" s="181"/>
      <c r="I172" s="180"/>
      <c r="J172" s="180"/>
      <c r="K172" s="180" t="s">
        <v>430</v>
      </c>
      <c r="L172" s="172">
        <v>44578</v>
      </c>
    </row>
    <row r="173" spans="2:12">
      <c r="B173" s="173"/>
      <c r="C173" s="173"/>
      <c r="D173" s="173"/>
      <c r="E173" s="173"/>
      <c r="F173" s="175" t="s">
        <v>434</v>
      </c>
      <c r="G173" s="182"/>
      <c r="H173" s="182"/>
      <c r="I173" s="182"/>
      <c r="J173" s="182"/>
      <c r="K173" s="182"/>
      <c r="L173" s="182"/>
    </row>
    <row r="174" spans="2:12">
      <c r="B174" s="174" t="s">
        <v>431</v>
      </c>
      <c r="C174" s="174"/>
      <c r="D174" s="174" t="s">
        <v>432</v>
      </c>
      <c r="E174" s="174" t="s">
        <v>433</v>
      </c>
      <c r="G174" s="182" t="s">
        <v>435</v>
      </c>
      <c r="H174" s="174" t="s">
        <v>436</v>
      </c>
      <c r="I174" s="182" t="s">
        <v>437</v>
      </c>
      <c r="J174" s="182" t="s">
        <v>438</v>
      </c>
      <c r="K174" s="182" t="s">
        <v>439</v>
      </c>
      <c r="L174" s="182" t="s">
        <v>440</v>
      </c>
    </row>
    <row r="175" spans="2:12" ht="15.75">
      <c r="B175" s="173" t="s">
        <v>77</v>
      </c>
      <c r="C175" s="173"/>
      <c r="D175" s="173" t="s">
        <v>441</v>
      </c>
      <c r="E175" s="173" t="s">
        <v>576</v>
      </c>
      <c r="F175" s="208" t="s">
        <v>302</v>
      </c>
      <c r="G175" s="178">
        <v>200</v>
      </c>
      <c r="H175" s="179">
        <v>41.98</v>
      </c>
      <c r="I175" s="178">
        <v>127.8</v>
      </c>
      <c r="J175" s="178">
        <v>17.8</v>
      </c>
      <c r="K175" s="178">
        <v>5.6</v>
      </c>
      <c r="L175" s="178">
        <v>1.4</v>
      </c>
    </row>
    <row r="176" spans="2:12" ht="15.75">
      <c r="B176" s="173"/>
      <c r="C176" s="173"/>
      <c r="D176" s="173" t="s">
        <v>444</v>
      </c>
      <c r="E176" s="173"/>
      <c r="F176" s="177" t="s">
        <v>117</v>
      </c>
      <c r="G176" s="178">
        <v>200</v>
      </c>
      <c r="H176" s="179">
        <v>1.86</v>
      </c>
      <c r="I176" s="177">
        <v>49.8</v>
      </c>
      <c r="J176" s="177">
        <v>0</v>
      </c>
      <c r="K176" s="177">
        <v>0</v>
      </c>
      <c r="L176" s="177">
        <v>13.05</v>
      </c>
    </row>
    <row r="177" spans="2:12" ht="15.75">
      <c r="B177" s="173"/>
      <c r="C177" s="173"/>
      <c r="D177" s="173" t="s">
        <v>34</v>
      </c>
      <c r="E177" s="173"/>
      <c r="F177" s="177" t="s">
        <v>446</v>
      </c>
      <c r="G177" s="178">
        <v>30</v>
      </c>
      <c r="H177" s="179">
        <v>1.1599999999999999</v>
      </c>
      <c r="I177" s="178">
        <v>242</v>
      </c>
      <c r="J177" s="178">
        <v>8.1</v>
      </c>
      <c r="K177" s="178">
        <v>1</v>
      </c>
      <c r="L177" s="178">
        <v>48.8</v>
      </c>
    </row>
    <row r="178" spans="2:12" ht="15.75">
      <c r="E178" s="167" t="s">
        <v>590</v>
      </c>
      <c r="F178" s="168"/>
    </row>
    <row r="179" spans="2:12">
      <c r="C179" s="53"/>
    </row>
    <row r="180" spans="2:12">
      <c r="B180" s="169" t="s">
        <v>427</v>
      </c>
      <c r="C180" s="169"/>
      <c r="D180" s="170" t="s">
        <v>428</v>
      </c>
      <c r="E180" s="170"/>
      <c r="F180" s="170"/>
      <c r="G180" s="169" t="s">
        <v>429</v>
      </c>
      <c r="H180" s="171"/>
      <c r="I180" s="169"/>
      <c r="J180" s="169"/>
      <c r="K180" s="169" t="s">
        <v>430</v>
      </c>
      <c r="L180" s="172">
        <v>44579</v>
      </c>
    </row>
    <row r="181" spans="2:12">
      <c r="B181" s="173"/>
      <c r="C181" s="173"/>
      <c r="D181" s="173"/>
      <c r="E181" s="173"/>
      <c r="F181" s="173"/>
      <c r="G181" s="173"/>
      <c r="H181" s="173"/>
      <c r="I181" s="173"/>
      <c r="J181" s="173"/>
      <c r="K181" s="173"/>
      <c r="L181" s="173"/>
    </row>
    <row r="182" spans="2:12">
      <c r="B182" s="174" t="s">
        <v>431</v>
      </c>
      <c r="C182" s="174"/>
      <c r="D182" s="174" t="s">
        <v>432</v>
      </c>
      <c r="E182" s="174" t="s">
        <v>433</v>
      </c>
      <c r="F182" s="175" t="s">
        <v>434</v>
      </c>
      <c r="G182" s="174" t="s">
        <v>435</v>
      </c>
      <c r="H182" s="174" t="s">
        <v>436</v>
      </c>
      <c r="I182" s="174" t="s">
        <v>437</v>
      </c>
      <c r="J182" s="174" t="s">
        <v>438</v>
      </c>
      <c r="K182" s="174" t="s">
        <v>439</v>
      </c>
      <c r="L182" s="174" t="s">
        <v>440</v>
      </c>
    </row>
    <row r="183" spans="2:12" ht="15.75">
      <c r="B183" s="173" t="s">
        <v>77</v>
      </c>
      <c r="C183" s="173"/>
      <c r="D183" s="173" t="s">
        <v>441</v>
      </c>
      <c r="E183" s="176" t="s">
        <v>591</v>
      </c>
      <c r="F183" s="208" t="s">
        <v>365</v>
      </c>
      <c r="G183" s="178">
        <v>200</v>
      </c>
      <c r="H183" s="179">
        <v>22.91</v>
      </c>
      <c r="I183" s="178">
        <v>165.8</v>
      </c>
      <c r="J183" s="178">
        <v>13.9</v>
      </c>
      <c r="K183" s="178">
        <v>10.8</v>
      </c>
      <c r="L183" s="178">
        <v>3.8</v>
      </c>
    </row>
    <row r="184" spans="2:12" ht="15.75">
      <c r="B184" s="173"/>
      <c r="C184" s="173"/>
      <c r="D184" s="173" t="s">
        <v>444</v>
      </c>
      <c r="E184" s="173"/>
      <c r="F184" s="177" t="s">
        <v>112</v>
      </c>
      <c r="G184" s="178">
        <v>200</v>
      </c>
      <c r="H184">
        <v>6.02</v>
      </c>
      <c r="I184" s="177">
        <v>46</v>
      </c>
      <c r="J184" s="177">
        <v>0.5</v>
      </c>
      <c r="K184" s="177">
        <v>0.1</v>
      </c>
      <c r="L184" s="177">
        <v>10.1</v>
      </c>
    </row>
    <row r="185" spans="2:12" ht="15.75">
      <c r="B185" s="173"/>
      <c r="C185" s="173"/>
      <c r="D185" s="173" t="s">
        <v>34</v>
      </c>
      <c r="E185" s="173"/>
      <c r="F185" s="177" t="s">
        <v>446</v>
      </c>
      <c r="G185" s="178">
        <v>30</v>
      </c>
      <c r="H185" s="179">
        <v>1.8</v>
      </c>
      <c r="I185" s="178">
        <v>242</v>
      </c>
      <c r="J185" s="178">
        <v>8.1</v>
      </c>
      <c r="K185" s="178">
        <v>1</v>
      </c>
      <c r="L185" s="178">
        <v>48.8</v>
      </c>
    </row>
    <row r="186" spans="2:12" ht="15.75">
      <c r="B186" s="173"/>
      <c r="C186" s="173"/>
      <c r="D186" s="173" t="s">
        <v>447</v>
      </c>
      <c r="E186" s="173"/>
      <c r="F186" s="177" t="s">
        <v>166</v>
      </c>
      <c r="G186" s="178">
        <v>70</v>
      </c>
      <c r="H186" s="179">
        <v>2.2200000000000002</v>
      </c>
      <c r="I186" s="178">
        <v>80.2</v>
      </c>
      <c r="J186" s="178">
        <v>2.1</v>
      </c>
      <c r="K186" s="178">
        <v>1.7</v>
      </c>
      <c r="L186" s="178">
        <v>14.8</v>
      </c>
    </row>
    <row r="187" spans="2:12" ht="15.75">
      <c r="B187" s="173"/>
      <c r="C187" s="173"/>
      <c r="D187" s="173" t="s">
        <v>449</v>
      </c>
      <c r="E187" s="173"/>
      <c r="F187" s="177" t="s">
        <v>64</v>
      </c>
      <c r="G187" s="178">
        <v>150</v>
      </c>
      <c r="H187" s="179">
        <v>35.5</v>
      </c>
      <c r="I187" s="178">
        <v>47</v>
      </c>
      <c r="J187" s="178">
        <v>0.4</v>
      </c>
      <c r="K187" s="178">
        <v>9.8000000000000007</v>
      </c>
      <c r="L187" s="178">
        <v>0.4</v>
      </c>
    </row>
    <row r="188" spans="2:12" ht="15.75">
      <c r="B188" s="173"/>
      <c r="C188" s="173"/>
      <c r="D188" s="173" t="s">
        <v>450</v>
      </c>
      <c r="E188" s="173"/>
      <c r="F188" s="177" t="s">
        <v>582</v>
      </c>
      <c r="G188" s="178">
        <v>40</v>
      </c>
      <c r="H188" s="179">
        <v>18</v>
      </c>
      <c r="I188" s="178">
        <v>305</v>
      </c>
      <c r="J188" s="178">
        <v>5.5</v>
      </c>
      <c r="K188" s="178">
        <v>19</v>
      </c>
      <c r="L188" s="178">
        <v>53</v>
      </c>
    </row>
    <row r="189" spans="2:12">
      <c r="B189" s="169" t="s">
        <v>427</v>
      </c>
      <c r="C189" s="169"/>
      <c r="D189" s="170" t="s">
        <v>451</v>
      </c>
      <c r="E189" s="170"/>
      <c r="F189" s="173"/>
      <c r="G189" s="180" t="s">
        <v>429</v>
      </c>
      <c r="H189" s="181"/>
      <c r="I189" s="180"/>
      <c r="J189" s="180"/>
      <c r="K189" s="180" t="s">
        <v>430</v>
      </c>
      <c r="L189" s="172">
        <v>44579</v>
      </c>
    </row>
    <row r="190" spans="2:12">
      <c r="B190" s="173"/>
      <c r="C190" s="173"/>
      <c r="D190" s="173"/>
      <c r="E190" s="173"/>
      <c r="F190" s="175" t="s">
        <v>434</v>
      </c>
      <c r="G190" s="182"/>
      <c r="H190" s="182"/>
      <c r="I190" s="182"/>
      <c r="J190" s="182"/>
      <c r="K190" s="182"/>
      <c r="L190" s="182"/>
    </row>
    <row r="191" spans="2:12">
      <c r="B191" s="174" t="s">
        <v>431</v>
      </c>
      <c r="C191" s="174"/>
      <c r="D191" s="174" t="s">
        <v>432</v>
      </c>
      <c r="E191" s="174" t="s">
        <v>433</v>
      </c>
      <c r="G191" s="182" t="s">
        <v>435</v>
      </c>
      <c r="H191" s="174" t="s">
        <v>436</v>
      </c>
      <c r="I191" s="182" t="s">
        <v>437</v>
      </c>
      <c r="J191" s="182" t="s">
        <v>438</v>
      </c>
      <c r="K191" s="182" t="s">
        <v>439</v>
      </c>
      <c r="L191" s="182" t="s">
        <v>440</v>
      </c>
    </row>
    <row r="192" spans="2:12" ht="15.75">
      <c r="B192" s="173" t="s">
        <v>77</v>
      </c>
      <c r="C192" s="173"/>
      <c r="D192" s="173" t="s">
        <v>441</v>
      </c>
      <c r="E192" s="173" t="s">
        <v>591</v>
      </c>
      <c r="F192" s="208" t="s">
        <v>365</v>
      </c>
      <c r="G192" s="178">
        <v>200</v>
      </c>
      <c r="H192" s="179">
        <v>27.7</v>
      </c>
      <c r="I192" s="178">
        <v>165.8</v>
      </c>
      <c r="J192" s="178">
        <v>13.9</v>
      </c>
      <c r="K192" s="178">
        <v>10.8</v>
      </c>
      <c r="L192" s="178">
        <v>3.8</v>
      </c>
    </row>
    <row r="193" spans="2:12" ht="15.75">
      <c r="B193" s="173"/>
      <c r="C193" s="173"/>
      <c r="D193" s="173" t="s">
        <v>444</v>
      </c>
      <c r="E193" s="173"/>
      <c r="F193" s="177" t="s">
        <v>112</v>
      </c>
      <c r="G193" s="178">
        <v>200</v>
      </c>
      <c r="H193" s="179">
        <v>5.92</v>
      </c>
      <c r="I193" s="177">
        <v>46</v>
      </c>
      <c r="J193" s="177">
        <v>0.5</v>
      </c>
      <c r="K193" s="177">
        <v>0.1</v>
      </c>
      <c r="L193" s="177">
        <v>10.1</v>
      </c>
    </row>
    <row r="194" spans="2:12" ht="15.75">
      <c r="B194" s="173"/>
      <c r="C194" s="173"/>
      <c r="D194" s="173" t="s">
        <v>34</v>
      </c>
      <c r="E194" s="173"/>
      <c r="F194" s="177" t="s">
        <v>446</v>
      </c>
      <c r="G194" s="178">
        <v>30</v>
      </c>
      <c r="H194" s="179">
        <v>2.0299999999999998</v>
      </c>
      <c r="I194" s="178">
        <v>242</v>
      </c>
      <c r="J194" s="178">
        <v>8.1</v>
      </c>
      <c r="K194" s="178">
        <v>1</v>
      </c>
      <c r="L194" s="178">
        <v>48.8</v>
      </c>
    </row>
    <row r="195" spans="2:12" ht="15.75">
      <c r="B195" s="173"/>
      <c r="C195" s="173"/>
      <c r="D195" s="173"/>
      <c r="E195" s="173"/>
      <c r="F195" s="177" t="s">
        <v>121</v>
      </c>
      <c r="G195" s="178">
        <v>10</v>
      </c>
      <c r="H195" s="179">
        <v>3.82</v>
      </c>
      <c r="I195" s="178">
        <v>153</v>
      </c>
      <c r="J195" s="178">
        <v>2.4</v>
      </c>
      <c r="K195" s="178">
        <v>9.1999999999999993</v>
      </c>
      <c r="L195" s="178">
        <v>15</v>
      </c>
    </row>
    <row r="196" spans="2:12" ht="15.75">
      <c r="B196" s="173"/>
      <c r="C196" s="173"/>
      <c r="D196" s="173"/>
      <c r="E196" s="173"/>
      <c r="F196" s="177" t="s">
        <v>60</v>
      </c>
      <c r="G196" s="178">
        <v>10</v>
      </c>
      <c r="H196" s="179">
        <v>5.53</v>
      </c>
      <c r="I196" s="178">
        <v>174</v>
      </c>
      <c r="J196" s="178">
        <v>6</v>
      </c>
      <c r="K196" s="178">
        <v>9.6999999999999993</v>
      </c>
      <c r="L196" s="178">
        <v>25</v>
      </c>
    </row>
    <row r="197" spans="2:12" ht="15.75">
      <c r="E197" s="167" t="s">
        <v>593</v>
      </c>
      <c r="F197" s="168"/>
    </row>
    <row r="198" spans="2:12">
      <c r="C198" s="53"/>
    </row>
    <row r="199" spans="2:12">
      <c r="B199" s="169" t="s">
        <v>427</v>
      </c>
      <c r="C199" s="169"/>
      <c r="D199" s="170" t="s">
        <v>428</v>
      </c>
      <c r="E199" s="170"/>
      <c r="F199" s="170"/>
      <c r="G199" s="169" t="s">
        <v>429</v>
      </c>
      <c r="H199" s="171"/>
      <c r="I199" s="169"/>
      <c r="J199" s="169"/>
      <c r="K199" s="169" t="s">
        <v>430</v>
      </c>
      <c r="L199" s="172">
        <v>44580</v>
      </c>
    </row>
    <row r="200" spans="2:12">
      <c r="B200" s="173"/>
      <c r="C200" s="173"/>
      <c r="D200" s="173"/>
      <c r="E200" s="173"/>
      <c r="F200" s="173"/>
      <c r="G200" s="173"/>
      <c r="H200" s="173"/>
      <c r="I200" s="173"/>
      <c r="J200" s="173"/>
      <c r="K200" s="173"/>
      <c r="L200" s="173"/>
    </row>
    <row r="201" spans="2:12">
      <c r="B201" s="174" t="s">
        <v>431</v>
      </c>
      <c r="C201" s="174"/>
      <c r="D201" s="174" t="s">
        <v>432</v>
      </c>
      <c r="E201" s="174" t="s">
        <v>433</v>
      </c>
      <c r="F201" s="175" t="s">
        <v>434</v>
      </c>
      <c r="G201" s="174" t="s">
        <v>435</v>
      </c>
      <c r="H201" s="174" t="s">
        <v>436</v>
      </c>
      <c r="I201" s="174" t="s">
        <v>437</v>
      </c>
      <c r="J201" s="174" t="s">
        <v>438</v>
      </c>
      <c r="K201" s="174" t="s">
        <v>439</v>
      </c>
      <c r="L201" s="174" t="s">
        <v>440</v>
      </c>
    </row>
    <row r="202" spans="2:12" ht="15.75">
      <c r="B202" s="173" t="s">
        <v>77</v>
      </c>
      <c r="C202" s="173"/>
      <c r="D202" s="173" t="s">
        <v>441</v>
      </c>
      <c r="E202" s="176" t="s">
        <v>594</v>
      </c>
      <c r="F202" s="208" t="s">
        <v>130</v>
      </c>
      <c r="G202" s="178">
        <v>250</v>
      </c>
      <c r="H202" s="179">
        <v>20.64</v>
      </c>
      <c r="I202" s="178">
        <v>30.6</v>
      </c>
      <c r="J202" s="178">
        <v>1.7</v>
      </c>
      <c r="K202" s="178">
        <v>1.7</v>
      </c>
      <c r="L202" s="178">
        <v>2.2000000000000002</v>
      </c>
    </row>
    <row r="203" spans="2:12" ht="15.75">
      <c r="B203" s="173"/>
      <c r="C203" s="173"/>
      <c r="D203" s="173" t="s">
        <v>444</v>
      </c>
      <c r="E203" s="173"/>
      <c r="F203" s="177" t="s">
        <v>140</v>
      </c>
      <c r="G203" s="178">
        <v>200</v>
      </c>
      <c r="H203">
        <v>5.25</v>
      </c>
      <c r="I203" s="177">
        <v>200</v>
      </c>
      <c r="J203" s="177">
        <v>10</v>
      </c>
      <c r="K203" s="177">
        <v>5</v>
      </c>
      <c r="L203" s="177">
        <v>20</v>
      </c>
    </row>
    <row r="204" spans="2:12" ht="15.75">
      <c r="B204" s="173"/>
      <c r="C204" s="173"/>
      <c r="D204" s="173" t="s">
        <v>34</v>
      </c>
      <c r="E204" s="173"/>
      <c r="F204" s="177" t="s">
        <v>446</v>
      </c>
      <c r="G204" s="178">
        <v>30</v>
      </c>
      <c r="H204" s="179">
        <v>1.8</v>
      </c>
      <c r="I204" s="178">
        <v>242</v>
      </c>
      <c r="J204" s="178">
        <v>8.1</v>
      </c>
      <c r="K204" s="178">
        <v>1</v>
      </c>
      <c r="L204" s="178">
        <v>48.8</v>
      </c>
    </row>
    <row r="205" spans="2:12" ht="15.75">
      <c r="B205" s="173"/>
      <c r="C205" s="173"/>
      <c r="D205" s="173" t="s">
        <v>449</v>
      </c>
      <c r="E205" s="173"/>
      <c r="F205" s="177" t="s">
        <v>213</v>
      </c>
      <c r="G205" s="178">
        <v>200</v>
      </c>
      <c r="H205" s="179">
        <v>58.76</v>
      </c>
      <c r="I205" s="178">
        <v>46.82</v>
      </c>
      <c r="J205" s="178">
        <v>0.73</v>
      </c>
      <c r="K205" s="178">
        <v>0.37</v>
      </c>
      <c r="L205" s="178">
        <v>10.83</v>
      </c>
    </row>
    <row r="206" spans="2:12">
      <c r="B206" s="169" t="s">
        <v>427</v>
      </c>
      <c r="C206" s="169"/>
      <c r="D206" s="170" t="s">
        <v>451</v>
      </c>
      <c r="E206" s="170"/>
      <c r="F206" s="173"/>
      <c r="G206" s="180" t="s">
        <v>429</v>
      </c>
      <c r="H206" s="181"/>
      <c r="I206" s="180"/>
      <c r="J206" s="180"/>
      <c r="K206" s="180" t="s">
        <v>430</v>
      </c>
      <c r="L206" s="172">
        <v>44580</v>
      </c>
    </row>
    <row r="207" spans="2:12">
      <c r="B207" s="173"/>
      <c r="C207" s="173"/>
      <c r="D207" s="173"/>
      <c r="E207" s="173"/>
      <c r="F207" s="175" t="s">
        <v>434</v>
      </c>
      <c r="G207" s="182"/>
      <c r="H207" s="182"/>
      <c r="I207" s="182"/>
      <c r="J207" s="182"/>
      <c r="K207" s="182"/>
      <c r="L207" s="182"/>
    </row>
    <row r="208" spans="2:12">
      <c r="B208" s="174" t="s">
        <v>431</v>
      </c>
      <c r="C208" s="174"/>
      <c r="D208" s="174" t="s">
        <v>432</v>
      </c>
      <c r="E208" s="174" t="s">
        <v>433</v>
      </c>
      <c r="G208" s="182" t="s">
        <v>435</v>
      </c>
      <c r="H208" s="174" t="s">
        <v>436</v>
      </c>
      <c r="I208" s="182" t="s">
        <v>437</v>
      </c>
      <c r="J208" s="182" t="s">
        <v>438</v>
      </c>
      <c r="K208" s="182" t="s">
        <v>439</v>
      </c>
      <c r="L208" s="182" t="s">
        <v>440</v>
      </c>
    </row>
    <row r="209" spans="2:14" ht="15.75">
      <c r="B209" s="173" t="s">
        <v>77</v>
      </c>
      <c r="C209" s="173"/>
      <c r="D209" s="173" t="s">
        <v>441</v>
      </c>
      <c r="E209" s="173" t="s">
        <v>594</v>
      </c>
      <c r="F209" s="208" t="s">
        <v>130</v>
      </c>
      <c r="G209" s="178">
        <v>250</v>
      </c>
      <c r="H209" s="179">
        <v>23.11</v>
      </c>
      <c r="I209" s="178">
        <v>30.6</v>
      </c>
      <c r="J209" s="178">
        <v>1.7</v>
      </c>
      <c r="K209" s="178">
        <v>1.7</v>
      </c>
      <c r="L209" s="178">
        <v>2.2000000000000002</v>
      </c>
    </row>
    <row r="210" spans="2:14" ht="15.75">
      <c r="B210" s="173"/>
      <c r="C210" s="173"/>
      <c r="D210" s="173" t="s">
        <v>444</v>
      </c>
      <c r="E210" s="173"/>
      <c r="F210" s="177" t="s">
        <v>140</v>
      </c>
      <c r="G210" s="178">
        <v>200</v>
      </c>
      <c r="H210" s="179">
        <v>4.99</v>
      </c>
      <c r="I210" s="177">
        <v>200</v>
      </c>
      <c r="J210" s="177">
        <v>10</v>
      </c>
      <c r="K210" s="177">
        <v>5</v>
      </c>
      <c r="L210" s="177">
        <v>20</v>
      </c>
    </row>
    <row r="211" spans="2:14" ht="15.75">
      <c r="B211" s="173"/>
      <c r="C211" s="173"/>
      <c r="D211" s="173" t="s">
        <v>34</v>
      </c>
      <c r="E211" s="173"/>
      <c r="F211" s="177" t="s">
        <v>446</v>
      </c>
      <c r="G211" s="178">
        <v>30</v>
      </c>
      <c r="H211" s="179">
        <v>2.0299999999999998</v>
      </c>
      <c r="I211" s="178">
        <v>242</v>
      </c>
      <c r="J211" s="178">
        <v>8.1</v>
      </c>
      <c r="K211" s="178">
        <v>1</v>
      </c>
      <c r="L211" s="178">
        <v>48.8</v>
      </c>
    </row>
    <row r="212" spans="2:14" ht="15.75">
      <c r="B212" s="173"/>
      <c r="C212" s="173"/>
      <c r="D212" s="173"/>
      <c r="E212" s="173"/>
      <c r="F212" s="177" t="s">
        <v>121</v>
      </c>
      <c r="G212" s="178">
        <v>10</v>
      </c>
      <c r="H212" s="179">
        <v>3.82</v>
      </c>
      <c r="I212" s="178">
        <v>153</v>
      </c>
      <c r="J212" s="178">
        <v>2.4</v>
      </c>
      <c r="K212" s="178">
        <v>9.1999999999999993</v>
      </c>
      <c r="L212" s="178">
        <v>15</v>
      </c>
    </row>
    <row r="213" spans="2:14" ht="15.75">
      <c r="B213" s="173"/>
      <c r="C213" s="173"/>
      <c r="D213" s="173"/>
      <c r="E213" s="173"/>
      <c r="F213" s="177" t="s">
        <v>60</v>
      </c>
      <c r="G213" s="178">
        <v>10</v>
      </c>
      <c r="H213" s="179">
        <v>5.53</v>
      </c>
      <c r="I213" s="178">
        <v>174</v>
      </c>
      <c r="J213" s="178">
        <v>6</v>
      </c>
      <c r="K213" s="178">
        <v>9.6999999999999993</v>
      </c>
      <c r="L213" s="178">
        <v>25</v>
      </c>
    </row>
    <row r="214" spans="2:14" ht="15.75" customHeight="1">
      <c r="B214" s="5"/>
      <c r="C214" s="5"/>
      <c r="D214" s="5" t="s">
        <v>447</v>
      </c>
      <c r="E214" s="5"/>
      <c r="F214" s="37" t="s">
        <v>383</v>
      </c>
      <c r="G214" s="5">
        <v>70</v>
      </c>
      <c r="H214" s="5">
        <v>5.52</v>
      </c>
      <c r="I214" s="178">
        <v>16</v>
      </c>
      <c r="J214" s="178">
        <v>2.8</v>
      </c>
      <c r="K214" s="178">
        <v>0</v>
      </c>
      <c r="L214" s="178">
        <v>1.3</v>
      </c>
    </row>
    <row r="215" spans="2:14" ht="15.75">
      <c r="E215" s="167" t="s">
        <v>598</v>
      </c>
      <c r="F215" s="168"/>
    </row>
    <row r="216" spans="2:14">
      <c r="C216" s="53"/>
    </row>
    <row r="217" spans="2:14">
      <c r="B217" s="169" t="s">
        <v>427</v>
      </c>
      <c r="C217" s="169"/>
      <c r="D217" s="170" t="s">
        <v>428</v>
      </c>
      <c r="E217" s="170"/>
      <c r="F217" s="170"/>
      <c r="G217" s="169" t="s">
        <v>429</v>
      </c>
      <c r="H217" s="171"/>
      <c r="I217" s="169"/>
      <c r="J217" s="169"/>
      <c r="K217" s="169" t="s">
        <v>430</v>
      </c>
      <c r="L217" s="172">
        <v>44581</v>
      </c>
    </row>
    <row r="218" spans="2:14">
      <c r="B218" s="173"/>
      <c r="C218" s="173"/>
      <c r="D218" s="173"/>
      <c r="E218" s="173"/>
      <c r="F218" s="173"/>
      <c r="G218" s="173"/>
      <c r="H218" s="173"/>
      <c r="I218" s="173"/>
      <c r="J218" s="173"/>
      <c r="K218" s="173"/>
      <c r="L218" s="173"/>
    </row>
    <row r="219" spans="2:14">
      <c r="B219" s="174" t="s">
        <v>431</v>
      </c>
      <c r="C219" s="174"/>
      <c r="D219" s="174" t="s">
        <v>432</v>
      </c>
      <c r="E219" s="174" t="s">
        <v>433</v>
      </c>
      <c r="F219" s="175" t="s">
        <v>434</v>
      </c>
      <c r="G219" s="174" t="s">
        <v>435</v>
      </c>
      <c r="H219" s="174" t="s">
        <v>436</v>
      </c>
      <c r="I219" s="174" t="s">
        <v>437</v>
      </c>
      <c r="J219" s="174" t="s">
        <v>438</v>
      </c>
      <c r="K219" s="174" t="s">
        <v>439</v>
      </c>
      <c r="L219" s="174" t="s">
        <v>440</v>
      </c>
    </row>
    <row r="220" spans="2:14" ht="15.75">
      <c r="B220" s="173" t="s">
        <v>77</v>
      </c>
      <c r="C220" s="173"/>
      <c r="D220" s="173" t="s">
        <v>441</v>
      </c>
      <c r="E220" s="176" t="s">
        <v>594</v>
      </c>
      <c r="F220" s="208" t="s">
        <v>502</v>
      </c>
      <c r="G220" s="178">
        <v>200</v>
      </c>
      <c r="H220" s="179">
        <v>37.96</v>
      </c>
      <c r="I220" s="178">
        <v>30.6</v>
      </c>
      <c r="J220" s="178">
        <v>1.7</v>
      </c>
      <c r="K220" s="178">
        <v>1.7</v>
      </c>
      <c r="L220" s="178">
        <v>2.2000000000000002</v>
      </c>
      <c r="N220" s="68"/>
    </row>
    <row r="221" spans="2:14" ht="15.75">
      <c r="B221" s="173"/>
      <c r="C221" s="173"/>
      <c r="D221" s="173" t="s">
        <v>444</v>
      </c>
      <c r="E221" s="173"/>
      <c r="F221" s="177" t="s">
        <v>599</v>
      </c>
      <c r="G221" s="178">
        <v>200</v>
      </c>
      <c r="H221">
        <v>1.8</v>
      </c>
      <c r="I221" s="177">
        <v>49.8</v>
      </c>
      <c r="J221" s="177">
        <v>0</v>
      </c>
      <c r="K221" s="177">
        <v>0</v>
      </c>
      <c r="L221" s="177">
        <v>13.05</v>
      </c>
    </row>
    <row r="222" spans="2:14" ht="15.75">
      <c r="B222" s="173"/>
      <c r="C222" s="173"/>
      <c r="D222" s="173" t="s">
        <v>34</v>
      </c>
      <c r="E222" s="173"/>
      <c r="F222" s="177" t="s">
        <v>446</v>
      </c>
      <c r="G222" s="178">
        <v>30</v>
      </c>
      <c r="H222" s="179">
        <v>1.1499999999999999</v>
      </c>
      <c r="I222" s="178">
        <v>242</v>
      </c>
      <c r="J222" s="178">
        <v>8.1</v>
      </c>
      <c r="K222" s="178">
        <v>1</v>
      </c>
      <c r="L222" s="178">
        <v>48.8</v>
      </c>
    </row>
    <row r="223" spans="2:14" ht="15.75">
      <c r="B223" s="173"/>
      <c r="C223" s="173"/>
      <c r="D223" s="173" t="s">
        <v>447</v>
      </c>
      <c r="E223" s="173"/>
      <c r="F223" s="177" t="s">
        <v>111</v>
      </c>
      <c r="G223" s="178">
        <v>70</v>
      </c>
      <c r="H223" s="179">
        <v>15.85</v>
      </c>
      <c r="I223" s="178">
        <v>19.899999999999999</v>
      </c>
      <c r="J223" s="178">
        <v>1.1000000000000001</v>
      </c>
      <c r="K223" s="178">
        <v>0.2</v>
      </c>
      <c r="L223" s="178">
        <v>0</v>
      </c>
    </row>
    <row r="224" spans="2:14" ht="15.75">
      <c r="B224" s="173"/>
      <c r="C224" s="173"/>
      <c r="D224" s="173" t="s">
        <v>449</v>
      </c>
      <c r="E224" s="173"/>
      <c r="F224" s="177" t="s">
        <v>97</v>
      </c>
      <c r="G224" s="178">
        <v>200</v>
      </c>
      <c r="H224" s="179">
        <v>23.55</v>
      </c>
      <c r="I224" s="178">
        <v>46.82</v>
      </c>
      <c r="J224" s="178">
        <v>0.73</v>
      </c>
      <c r="K224" s="178">
        <v>0.37</v>
      </c>
      <c r="L224" s="178">
        <v>10.83</v>
      </c>
    </row>
    <row r="225" spans="2:15" ht="15.75">
      <c r="B225" s="173"/>
      <c r="C225" s="173"/>
      <c r="D225" s="173" t="s">
        <v>450</v>
      </c>
      <c r="E225" s="173"/>
      <c r="F225" s="177" t="s">
        <v>578</v>
      </c>
      <c r="G225" s="178">
        <v>20</v>
      </c>
      <c r="H225" s="179">
        <v>16</v>
      </c>
      <c r="I225" s="178">
        <v>153</v>
      </c>
      <c r="J225" s="178">
        <v>2.4</v>
      </c>
      <c r="K225" s="178">
        <v>9.1999999999999993</v>
      </c>
      <c r="L225" s="178">
        <v>15</v>
      </c>
    </row>
    <row r="226" spans="2:15" ht="15.75">
      <c r="B226" s="173"/>
      <c r="C226" s="173"/>
      <c r="D226" s="173"/>
      <c r="E226" s="173"/>
      <c r="F226" s="177" t="s">
        <v>107</v>
      </c>
      <c r="G226" s="178">
        <v>15</v>
      </c>
      <c r="H226" s="179">
        <v>2.25</v>
      </c>
      <c r="I226" s="178">
        <v>258</v>
      </c>
      <c r="J226" s="178">
        <v>2.4</v>
      </c>
      <c r="K226" s="178">
        <v>0.9</v>
      </c>
      <c r="L226" s="178">
        <v>12</v>
      </c>
    </row>
    <row r="227" spans="2:15">
      <c r="B227" s="169" t="s">
        <v>427</v>
      </c>
      <c r="C227" s="169"/>
      <c r="D227" s="170" t="s">
        <v>451</v>
      </c>
      <c r="E227" s="170"/>
      <c r="F227" s="173"/>
      <c r="G227" s="180" t="s">
        <v>429</v>
      </c>
      <c r="H227" s="181"/>
      <c r="I227" s="180"/>
      <c r="J227" s="180"/>
      <c r="K227" s="180" t="s">
        <v>430</v>
      </c>
      <c r="L227" s="172">
        <v>44581</v>
      </c>
    </row>
    <row r="228" spans="2:15">
      <c r="B228" s="173"/>
      <c r="C228" s="173"/>
      <c r="D228" s="173"/>
      <c r="E228" s="173"/>
      <c r="F228" s="175" t="s">
        <v>434</v>
      </c>
      <c r="G228" s="182"/>
      <c r="H228" s="182"/>
      <c r="I228" s="182"/>
      <c r="J228" s="182"/>
      <c r="K228" s="182"/>
      <c r="L228" s="182"/>
    </row>
    <row r="229" spans="2:15">
      <c r="B229" s="174" t="s">
        <v>431</v>
      </c>
      <c r="C229" s="174"/>
      <c r="D229" s="174" t="s">
        <v>432</v>
      </c>
      <c r="E229" s="174" t="s">
        <v>433</v>
      </c>
      <c r="G229" s="182" t="s">
        <v>435</v>
      </c>
      <c r="H229" s="174" t="s">
        <v>436</v>
      </c>
      <c r="I229" s="182" t="s">
        <v>437</v>
      </c>
      <c r="J229" s="182" t="s">
        <v>438</v>
      </c>
      <c r="K229" s="182" t="s">
        <v>439</v>
      </c>
      <c r="L229" s="182" t="s">
        <v>440</v>
      </c>
      <c r="O229">
        <v>0</v>
      </c>
    </row>
    <row r="230" spans="2:15" ht="15.75">
      <c r="B230" s="173" t="s">
        <v>77</v>
      </c>
      <c r="C230" s="173"/>
      <c r="D230" s="173" t="s">
        <v>441</v>
      </c>
      <c r="E230" s="173" t="s">
        <v>594</v>
      </c>
      <c r="F230" s="208" t="s">
        <v>502</v>
      </c>
      <c r="G230" s="178">
        <v>200</v>
      </c>
      <c r="H230" s="179">
        <v>37.33</v>
      </c>
      <c r="I230" s="178">
        <v>30.6</v>
      </c>
      <c r="J230" s="178">
        <v>1.7</v>
      </c>
      <c r="K230" s="178">
        <v>1.7</v>
      </c>
      <c r="L230" s="178">
        <v>2.2000000000000002</v>
      </c>
    </row>
    <row r="231" spans="2:15" ht="15.75">
      <c r="B231" s="173"/>
      <c r="C231" s="173"/>
      <c r="D231" s="173" t="s">
        <v>444</v>
      </c>
      <c r="E231" s="173"/>
      <c r="F231" s="177" t="s">
        <v>599</v>
      </c>
      <c r="G231" s="178">
        <v>200</v>
      </c>
      <c r="H231" s="179">
        <v>1.1599999999999999</v>
      </c>
      <c r="I231" s="177">
        <v>49.8</v>
      </c>
      <c r="J231" s="177">
        <v>0</v>
      </c>
      <c r="K231" s="177">
        <v>0</v>
      </c>
      <c r="L231" s="177">
        <v>13.05</v>
      </c>
    </row>
    <row r="232" spans="2:15" ht="15.75">
      <c r="B232" s="173"/>
      <c r="C232" s="173"/>
      <c r="D232" s="173" t="s">
        <v>34</v>
      </c>
      <c r="E232" s="173"/>
      <c r="F232" s="177" t="s">
        <v>446</v>
      </c>
      <c r="G232" s="178">
        <v>30</v>
      </c>
      <c r="H232" s="179">
        <v>2.0299999999999998</v>
      </c>
      <c r="I232" s="178">
        <v>242</v>
      </c>
      <c r="J232" s="178">
        <v>8.1</v>
      </c>
      <c r="K232" s="178">
        <v>1</v>
      </c>
      <c r="L232" s="178">
        <v>48.8</v>
      </c>
    </row>
    <row r="233" spans="2:15" ht="15.75">
      <c r="B233" s="5"/>
      <c r="C233" s="5"/>
      <c r="D233" s="5" t="s">
        <v>447</v>
      </c>
      <c r="E233" s="5"/>
      <c r="F233" s="5" t="s">
        <v>191</v>
      </c>
      <c r="G233" s="5">
        <v>70</v>
      </c>
      <c r="H233" s="178">
        <v>4.4800000000000004</v>
      </c>
      <c r="I233" s="178">
        <v>2.8</v>
      </c>
      <c r="J233" s="178">
        <v>0</v>
      </c>
      <c r="K233" s="178">
        <v>1.3</v>
      </c>
      <c r="L233" s="5">
        <v>2</v>
      </c>
    </row>
    <row r="235" spans="2:15" ht="15.75">
      <c r="E235" s="167" t="s">
        <v>602</v>
      </c>
      <c r="F235" s="168"/>
    </row>
    <row r="236" spans="2:15">
      <c r="C236" s="53"/>
    </row>
    <row r="237" spans="2:15">
      <c r="B237" s="169" t="s">
        <v>427</v>
      </c>
      <c r="C237" s="169"/>
      <c r="D237" s="170" t="s">
        <v>428</v>
      </c>
      <c r="E237" s="170"/>
      <c r="F237" s="170"/>
      <c r="G237" s="169" t="s">
        <v>429</v>
      </c>
      <c r="H237" s="171"/>
      <c r="I237" s="169"/>
      <c r="J237" s="169"/>
      <c r="K237" s="169" t="s">
        <v>430</v>
      </c>
      <c r="L237" s="172">
        <v>44582</v>
      </c>
    </row>
    <row r="238" spans="2:15">
      <c r="B238" s="173"/>
      <c r="C238" s="173"/>
      <c r="D238" s="173"/>
      <c r="E238" s="173"/>
      <c r="F238" s="173"/>
      <c r="G238" s="173"/>
      <c r="H238" s="173"/>
      <c r="I238" s="173"/>
      <c r="J238" s="173"/>
      <c r="K238" s="173"/>
      <c r="L238" s="173"/>
    </row>
    <row r="239" spans="2:15">
      <c r="B239" s="174" t="s">
        <v>431</v>
      </c>
      <c r="C239" s="174"/>
      <c r="D239" s="174" t="s">
        <v>432</v>
      </c>
      <c r="E239" s="174" t="s">
        <v>433</v>
      </c>
      <c r="F239" s="175" t="s">
        <v>434</v>
      </c>
      <c r="G239" s="174" t="s">
        <v>435</v>
      </c>
      <c r="H239" s="174" t="s">
        <v>436</v>
      </c>
      <c r="I239" s="174" t="s">
        <v>437</v>
      </c>
      <c r="J239" s="174" t="s">
        <v>438</v>
      </c>
      <c r="K239" s="174" t="s">
        <v>439</v>
      </c>
      <c r="L239" s="174" t="s">
        <v>440</v>
      </c>
    </row>
    <row r="240" spans="2:15" ht="15.75">
      <c r="B240" s="173" t="s">
        <v>77</v>
      </c>
      <c r="C240" s="173"/>
      <c r="D240" s="173" t="s">
        <v>441</v>
      </c>
      <c r="E240" s="176" t="s">
        <v>594</v>
      </c>
      <c r="F240" s="208" t="s">
        <v>601</v>
      </c>
      <c r="G240" s="178">
        <v>200</v>
      </c>
      <c r="H240" s="179">
        <v>28.92</v>
      </c>
      <c r="I240" s="178">
        <v>159.88</v>
      </c>
      <c r="J240" s="178">
        <v>17.13</v>
      </c>
      <c r="K240" s="178">
        <v>10.26</v>
      </c>
      <c r="L240" s="178">
        <v>0.03</v>
      </c>
    </row>
    <row r="241" spans="2:14" ht="15.75">
      <c r="B241" s="173"/>
      <c r="C241" s="173"/>
      <c r="D241" s="173" t="s">
        <v>444</v>
      </c>
      <c r="E241" s="173"/>
      <c r="F241" s="177" t="s">
        <v>45</v>
      </c>
      <c r="G241" s="178">
        <v>200</v>
      </c>
      <c r="H241">
        <v>2.21</v>
      </c>
      <c r="I241" s="177">
        <v>55.2</v>
      </c>
      <c r="J241" s="177">
        <v>0.06</v>
      </c>
      <c r="K241" s="177">
        <v>0.02</v>
      </c>
      <c r="L241" s="177">
        <v>14.6</v>
      </c>
    </row>
    <row r="242" spans="2:14" ht="15.75">
      <c r="B242" s="173"/>
      <c r="C242" s="173"/>
      <c r="D242" s="173" t="s">
        <v>34</v>
      </c>
      <c r="E242" s="173"/>
      <c r="F242" s="177" t="s">
        <v>446</v>
      </c>
      <c r="G242" s="178">
        <v>30</v>
      </c>
      <c r="H242" s="179">
        <v>1.8</v>
      </c>
      <c r="I242" s="178">
        <v>242</v>
      </c>
      <c r="J242" s="178">
        <v>8.1</v>
      </c>
      <c r="K242" s="178">
        <v>1</v>
      </c>
      <c r="L242" s="178">
        <v>48.8</v>
      </c>
    </row>
    <row r="243" spans="2:14" ht="15.75">
      <c r="B243" s="173"/>
      <c r="C243" s="173"/>
      <c r="D243" s="173" t="s">
        <v>447</v>
      </c>
      <c r="E243" s="173"/>
      <c r="F243" s="177" t="s">
        <v>487</v>
      </c>
      <c r="G243" s="178">
        <v>70</v>
      </c>
      <c r="H243" s="179">
        <v>13.3</v>
      </c>
      <c r="I243" s="178">
        <v>16</v>
      </c>
      <c r="J243" s="178">
        <v>0.8</v>
      </c>
      <c r="K243" s="178">
        <v>0.1</v>
      </c>
      <c r="L243" s="178">
        <v>0</v>
      </c>
    </row>
    <row r="244" spans="2:14" ht="15.75">
      <c r="B244" s="173"/>
      <c r="C244" s="173"/>
      <c r="D244" s="173" t="s">
        <v>449</v>
      </c>
      <c r="E244" s="173"/>
      <c r="F244" s="177" t="s">
        <v>106</v>
      </c>
      <c r="G244" s="178">
        <v>200</v>
      </c>
      <c r="H244" s="179">
        <v>31.18</v>
      </c>
      <c r="I244" s="178">
        <v>46.82</v>
      </c>
      <c r="J244" s="178">
        <v>0.73</v>
      </c>
      <c r="K244" s="178">
        <v>0.37</v>
      </c>
      <c r="L244" s="178">
        <v>10.83</v>
      </c>
    </row>
    <row r="245" spans="2:14">
      <c r="B245" s="169" t="s">
        <v>427</v>
      </c>
      <c r="C245" s="169"/>
      <c r="D245" s="170" t="s">
        <v>451</v>
      </c>
      <c r="E245" s="170"/>
      <c r="F245" s="173"/>
      <c r="G245" s="180" t="s">
        <v>429</v>
      </c>
      <c r="H245" s="181"/>
      <c r="I245" s="180"/>
      <c r="J245" s="180"/>
      <c r="K245" s="180" t="s">
        <v>430</v>
      </c>
      <c r="L245" s="172">
        <v>44582</v>
      </c>
      <c r="N245">
        <v>0</v>
      </c>
    </row>
    <row r="246" spans="2:14">
      <c r="B246" s="173"/>
      <c r="C246" s="173"/>
      <c r="D246" s="173"/>
      <c r="E246" s="173"/>
      <c r="F246" s="175" t="s">
        <v>434</v>
      </c>
      <c r="G246" s="182"/>
      <c r="H246" s="182"/>
      <c r="I246" s="182"/>
      <c r="J246" s="182"/>
      <c r="K246" s="182"/>
      <c r="L246" s="182"/>
    </row>
    <row r="247" spans="2:14">
      <c r="B247" s="174" t="s">
        <v>431</v>
      </c>
      <c r="C247" s="174"/>
      <c r="D247" s="174" t="s">
        <v>432</v>
      </c>
      <c r="E247" s="174" t="s">
        <v>433</v>
      </c>
      <c r="G247" s="182" t="s">
        <v>435</v>
      </c>
      <c r="H247" s="174" t="s">
        <v>436</v>
      </c>
      <c r="I247" s="182" t="s">
        <v>437</v>
      </c>
      <c r="J247" s="182" t="s">
        <v>438</v>
      </c>
      <c r="K247" s="182" t="s">
        <v>439</v>
      </c>
      <c r="L247" s="182" t="s">
        <v>440</v>
      </c>
    </row>
    <row r="248" spans="2:14" ht="15.75">
      <c r="B248" s="173" t="s">
        <v>77</v>
      </c>
      <c r="C248" s="173"/>
      <c r="D248" s="173" t="s">
        <v>441</v>
      </c>
      <c r="E248" s="173" t="s">
        <v>594</v>
      </c>
      <c r="F248" s="208" t="s">
        <v>601</v>
      </c>
      <c r="G248" s="178">
        <v>200</v>
      </c>
      <c r="H248" s="179">
        <v>30.07</v>
      </c>
      <c r="I248" s="178">
        <v>159.88</v>
      </c>
      <c r="J248" s="178">
        <v>17.13</v>
      </c>
      <c r="K248" s="178">
        <v>10.26</v>
      </c>
      <c r="L248" s="178">
        <v>0.03</v>
      </c>
    </row>
    <row r="249" spans="2:14" ht="15.75">
      <c r="B249" s="173"/>
      <c r="C249" s="173"/>
      <c r="D249" s="173" t="s">
        <v>444</v>
      </c>
      <c r="E249" s="173"/>
      <c r="F249" s="177" t="s">
        <v>45</v>
      </c>
      <c r="G249" s="178">
        <v>200</v>
      </c>
      <c r="H249" s="179">
        <v>3.11</v>
      </c>
      <c r="I249" s="177">
        <v>55.2</v>
      </c>
      <c r="J249" s="177">
        <v>0.06</v>
      </c>
      <c r="K249" s="177">
        <v>0.02</v>
      </c>
      <c r="L249" s="177">
        <v>14.6</v>
      </c>
    </row>
    <row r="250" spans="2:14" ht="15.75">
      <c r="B250" s="173"/>
      <c r="C250" s="173"/>
      <c r="D250" s="173" t="s">
        <v>34</v>
      </c>
      <c r="E250" s="173"/>
      <c r="F250" s="177" t="s">
        <v>446</v>
      </c>
      <c r="G250" s="178">
        <v>30</v>
      </c>
      <c r="H250" s="179">
        <v>2.1800000000000002</v>
      </c>
      <c r="I250" s="178">
        <v>242</v>
      </c>
      <c r="J250" s="178">
        <v>8.1</v>
      </c>
      <c r="K250" s="178">
        <v>1</v>
      </c>
      <c r="L250" s="178">
        <v>48.8</v>
      </c>
    </row>
    <row r="251" spans="2:14" ht="15.75">
      <c r="B251" s="5"/>
      <c r="C251" s="5"/>
      <c r="D251" s="5"/>
      <c r="E251" s="5"/>
      <c r="F251" s="5" t="s">
        <v>60</v>
      </c>
      <c r="G251" s="5">
        <v>70</v>
      </c>
      <c r="H251" s="178">
        <v>5.49</v>
      </c>
      <c r="I251" s="178">
        <v>174</v>
      </c>
      <c r="J251" s="178">
        <v>6</v>
      </c>
      <c r="K251" s="178">
        <v>9.6999999999999993</v>
      </c>
      <c r="L251" s="178">
        <v>25</v>
      </c>
    </row>
    <row r="252" spans="2:14" ht="15.75">
      <c r="B252" s="5"/>
      <c r="C252" s="5"/>
      <c r="D252" s="5"/>
      <c r="E252" s="5"/>
      <c r="F252" s="5" t="s">
        <v>121</v>
      </c>
      <c r="G252" s="5"/>
      <c r="H252" s="5">
        <v>3.79</v>
      </c>
      <c r="I252" s="178">
        <v>153</v>
      </c>
      <c r="J252" s="178">
        <v>2.4</v>
      </c>
      <c r="K252" s="178">
        <v>9.1999999999999993</v>
      </c>
      <c r="L252" s="178">
        <v>15</v>
      </c>
    </row>
    <row r="254" spans="2:14" ht="15.75">
      <c r="E254" s="167" t="s">
        <v>609</v>
      </c>
      <c r="F254" s="168"/>
    </row>
    <row r="255" spans="2:14">
      <c r="C255" s="53"/>
    </row>
    <row r="256" spans="2:14">
      <c r="B256" s="169" t="s">
        <v>427</v>
      </c>
      <c r="C256" s="169"/>
      <c r="D256" s="170" t="s">
        <v>428</v>
      </c>
      <c r="E256" s="170"/>
      <c r="F256" s="170"/>
      <c r="G256" s="169" t="s">
        <v>429</v>
      </c>
      <c r="H256" s="171"/>
      <c r="I256" s="169"/>
      <c r="J256" s="169"/>
      <c r="K256" s="169" t="s">
        <v>430</v>
      </c>
      <c r="L256" s="172">
        <v>44583</v>
      </c>
    </row>
    <row r="257" spans="2:12">
      <c r="B257" s="173"/>
      <c r="C257" s="173"/>
      <c r="D257" s="173"/>
      <c r="E257" s="173"/>
      <c r="F257" s="173"/>
      <c r="G257" s="173"/>
      <c r="H257" s="173"/>
      <c r="I257" s="173"/>
      <c r="J257" s="173"/>
      <c r="K257" s="173"/>
      <c r="L257" s="173"/>
    </row>
    <row r="258" spans="2:12">
      <c r="B258" s="174" t="s">
        <v>431</v>
      </c>
      <c r="C258" s="174"/>
      <c r="D258" s="174" t="s">
        <v>432</v>
      </c>
      <c r="E258" s="174" t="s">
        <v>433</v>
      </c>
      <c r="F258" s="175" t="s">
        <v>434</v>
      </c>
      <c r="G258" s="174" t="s">
        <v>435</v>
      </c>
      <c r="H258" s="174" t="s">
        <v>436</v>
      </c>
      <c r="I258" s="174" t="s">
        <v>437</v>
      </c>
      <c r="J258" s="174" t="s">
        <v>438</v>
      </c>
      <c r="K258" s="174" t="s">
        <v>439</v>
      </c>
      <c r="L258" s="174" t="s">
        <v>440</v>
      </c>
    </row>
    <row r="259" spans="2:12" ht="15.75">
      <c r="B259" s="173" t="s">
        <v>77</v>
      </c>
      <c r="C259" s="173"/>
      <c r="D259" s="173" t="s">
        <v>441</v>
      </c>
      <c r="E259" s="176" t="s">
        <v>594</v>
      </c>
      <c r="F259" s="208" t="s">
        <v>604</v>
      </c>
      <c r="G259" s="178">
        <v>200</v>
      </c>
      <c r="H259" s="179">
        <v>18.5</v>
      </c>
      <c r="I259" s="178">
        <v>57.5</v>
      </c>
      <c r="J259" s="178">
        <v>2.8</v>
      </c>
      <c r="K259" s="178">
        <v>1.3</v>
      </c>
      <c r="L259" s="178">
        <v>8.8000000000000007</v>
      </c>
    </row>
    <row r="260" spans="2:12" ht="15.75">
      <c r="B260" s="173"/>
      <c r="C260" s="173"/>
      <c r="D260" s="173" t="s">
        <v>444</v>
      </c>
      <c r="E260" s="173"/>
      <c r="F260" s="177" t="s">
        <v>108</v>
      </c>
      <c r="G260" s="178">
        <v>200</v>
      </c>
      <c r="H260">
        <v>2.75</v>
      </c>
      <c r="I260" s="177">
        <v>19</v>
      </c>
      <c r="J260" s="177">
        <v>1.07</v>
      </c>
      <c r="K260" s="177">
        <v>0.94</v>
      </c>
      <c r="L260" s="177">
        <v>1.7</v>
      </c>
    </row>
    <row r="261" spans="2:12" ht="15.75">
      <c r="B261" s="173"/>
      <c r="C261" s="173"/>
      <c r="D261" s="173" t="s">
        <v>34</v>
      </c>
      <c r="E261" s="173"/>
      <c r="F261" s="177" t="s">
        <v>446</v>
      </c>
      <c r="G261" s="178">
        <v>30</v>
      </c>
      <c r="H261" s="179">
        <v>1.8</v>
      </c>
      <c r="I261" s="178">
        <v>242</v>
      </c>
      <c r="J261" s="178">
        <v>8.1</v>
      </c>
      <c r="K261" s="178">
        <v>1</v>
      </c>
      <c r="L261" s="178">
        <v>48.8</v>
      </c>
    </row>
    <row r="262" spans="2:12" ht="15.75">
      <c r="B262" s="173"/>
      <c r="C262" s="173"/>
      <c r="D262" s="173" t="s">
        <v>447</v>
      </c>
      <c r="E262" s="173"/>
      <c r="F262" s="177" t="s">
        <v>383</v>
      </c>
      <c r="G262" s="178">
        <v>70</v>
      </c>
      <c r="H262" s="179">
        <v>2.79</v>
      </c>
      <c r="I262" s="178">
        <v>16</v>
      </c>
      <c r="J262" s="178">
        <v>2.8</v>
      </c>
      <c r="K262" s="178">
        <v>0</v>
      </c>
      <c r="L262" s="178">
        <v>1.3</v>
      </c>
    </row>
    <row r="263" spans="2:12" ht="15.75">
      <c r="B263" s="173"/>
      <c r="C263" s="173"/>
      <c r="D263" s="173" t="s">
        <v>449</v>
      </c>
      <c r="E263" s="173"/>
      <c r="F263" s="177" t="s">
        <v>61</v>
      </c>
      <c r="G263" s="178">
        <v>200</v>
      </c>
      <c r="H263" s="179">
        <v>36.21</v>
      </c>
      <c r="I263" s="178">
        <v>47</v>
      </c>
      <c r="J263" s="178">
        <v>0.9</v>
      </c>
      <c r="K263" s="178">
        <v>0.2</v>
      </c>
      <c r="L263" s="178">
        <v>8.1</v>
      </c>
    </row>
    <row r="264" spans="2:12" ht="15.75">
      <c r="B264" s="173"/>
      <c r="C264" s="173"/>
      <c r="D264" s="173" t="s">
        <v>450</v>
      </c>
      <c r="E264" s="173"/>
      <c r="F264" s="177" t="s">
        <v>583</v>
      </c>
      <c r="G264" s="178"/>
      <c r="H264" s="179">
        <v>20</v>
      </c>
      <c r="I264" s="178">
        <v>258</v>
      </c>
      <c r="J264" s="178">
        <v>2.4</v>
      </c>
      <c r="K264" s="178">
        <v>0.9</v>
      </c>
      <c r="L264" s="178">
        <v>12</v>
      </c>
    </row>
    <row r="265" spans="2:12">
      <c r="B265" s="169" t="s">
        <v>427</v>
      </c>
      <c r="C265" s="169"/>
      <c r="D265" s="170" t="s">
        <v>451</v>
      </c>
      <c r="E265" s="170"/>
      <c r="F265" s="173"/>
      <c r="G265" s="180" t="s">
        <v>429</v>
      </c>
      <c r="H265" s="181"/>
      <c r="I265" s="180"/>
      <c r="J265" s="180"/>
      <c r="K265" s="180" t="s">
        <v>430</v>
      </c>
      <c r="L265" s="172">
        <v>44583</v>
      </c>
    </row>
    <row r="266" spans="2:12">
      <c r="B266" s="173"/>
      <c r="C266" s="173"/>
      <c r="D266" s="173"/>
      <c r="E266" s="173"/>
      <c r="F266" s="175" t="s">
        <v>434</v>
      </c>
      <c r="G266" s="182"/>
      <c r="H266" s="182"/>
      <c r="I266" s="182"/>
      <c r="J266" s="182"/>
      <c r="K266" s="182"/>
      <c r="L266" s="182"/>
    </row>
    <row r="267" spans="2:12">
      <c r="B267" s="174" t="s">
        <v>431</v>
      </c>
      <c r="C267" s="174"/>
      <c r="D267" s="174" t="s">
        <v>432</v>
      </c>
      <c r="E267" s="174" t="s">
        <v>433</v>
      </c>
      <c r="G267" s="182" t="s">
        <v>435</v>
      </c>
      <c r="H267" s="174" t="s">
        <v>436</v>
      </c>
      <c r="I267" s="182" t="s">
        <v>437</v>
      </c>
      <c r="J267" s="182" t="s">
        <v>438</v>
      </c>
      <c r="K267" s="182" t="s">
        <v>439</v>
      </c>
      <c r="L267" s="182" t="s">
        <v>440</v>
      </c>
    </row>
    <row r="268" spans="2:12" ht="15.75">
      <c r="B268" s="173" t="s">
        <v>77</v>
      </c>
      <c r="C268" s="173"/>
      <c r="D268" s="173" t="s">
        <v>441</v>
      </c>
      <c r="E268" s="173" t="s">
        <v>594</v>
      </c>
      <c r="F268" s="208" t="s">
        <v>604</v>
      </c>
      <c r="G268" s="178">
        <v>200</v>
      </c>
      <c r="H268" s="179">
        <v>17.14</v>
      </c>
      <c r="I268" s="178">
        <v>57.5</v>
      </c>
      <c r="J268" s="178">
        <v>2.8</v>
      </c>
      <c r="K268" s="178">
        <v>1.3</v>
      </c>
      <c r="L268" s="178">
        <v>8.8000000000000007</v>
      </c>
    </row>
    <row r="269" spans="2:12" ht="15.75">
      <c r="B269" s="173"/>
      <c r="C269" s="173"/>
      <c r="D269" s="173" t="s">
        <v>444</v>
      </c>
      <c r="E269" s="173"/>
      <c r="F269" s="177" t="s">
        <v>108</v>
      </c>
      <c r="G269" s="178">
        <v>200</v>
      </c>
      <c r="H269" s="179">
        <v>1.72</v>
      </c>
      <c r="I269" s="177">
        <v>19</v>
      </c>
      <c r="J269" s="177">
        <v>1.07</v>
      </c>
      <c r="K269" s="177">
        <v>0.94</v>
      </c>
      <c r="L269" s="177">
        <v>1.7</v>
      </c>
    </row>
    <row r="270" spans="2:12" ht="15.75">
      <c r="B270" s="173"/>
      <c r="C270" s="173"/>
      <c r="D270" s="173" t="s">
        <v>34</v>
      </c>
      <c r="E270" s="173"/>
      <c r="F270" s="177" t="s">
        <v>446</v>
      </c>
      <c r="G270" s="178">
        <v>30</v>
      </c>
      <c r="H270" s="179">
        <v>2.1800000000000002</v>
      </c>
      <c r="I270" s="178">
        <v>242</v>
      </c>
      <c r="J270" s="178">
        <v>8.1</v>
      </c>
      <c r="K270" s="178">
        <v>1</v>
      </c>
      <c r="L270" s="178">
        <v>48.8</v>
      </c>
    </row>
    <row r="271" spans="2:12" ht="15.75">
      <c r="B271" s="5"/>
      <c r="C271" s="5"/>
      <c r="D271" s="5"/>
      <c r="E271" s="5"/>
      <c r="F271" s="5" t="s">
        <v>121</v>
      </c>
      <c r="G271" s="5">
        <v>10</v>
      </c>
      <c r="H271" s="5">
        <v>6.96</v>
      </c>
      <c r="I271" s="178">
        <v>153</v>
      </c>
      <c r="J271" s="178">
        <v>2.4</v>
      </c>
      <c r="K271" s="178">
        <v>9.1999999999999993</v>
      </c>
      <c r="L271" s="178">
        <v>15</v>
      </c>
    </row>
    <row r="272" spans="2:12" ht="15.75">
      <c r="B272" s="5"/>
      <c r="C272" s="5"/>
      <c r="D272" s="5" t="s">
        <v>450</v>
      </c>
      <c r="E272" s="5"/>
      <c r="F272" s="5" t="s">
        <v>610</v>
      </c>
      <c r="G272" s="5">
        <v>29</v>
      </c>
      <c r="H272" s="5">
        <v>17</v>
      </c>
      <c r="I272" s="178">
        <v>258</v>
      </c>
      <c r="J272" s="178">
        <v>2.4</v>
      </c>
      <c r="K272" s="178">
        <v>0.9</v>
      </c>
      <c r="L272" s="178">
        <v>12</v>
      </c>
    </row>
    <row r="275" spans="2:12" ht="15.75">
      <c r="E275" s="167" t="s">
        <v>614</v>
      </c>
      <c r="F275" s="168"/>
    </row>
    <row r="276" spans="2:12">
      <c r="C276" s="53"/>
    </row>
    <row r="277" spans="2:12">
      <c r="B277" s="169" t="s">
        <v>427</v>
      </c>
      <c r="C277" s="169"/>
      <c r="D277" s="170" t="s">
        <v>428</v>
      </c>
      <c r="E277" s="170"/>
      <c r="F277" s="170"/>
      <c r="G277" s="169" t="s">
        <v>429</v>
      </c>
      <c r="H277" s="171"/>
      <c r="I277" s="169"/>
      <c r="J277" s="169"/>
      <c r="K277" s="169" t="s">
        <v>430</v>
      </c>
      <c r="L277" s="172">
        <v>44585</v>
      </c>
    </row>
    <row r="278" spans="2:12">
      <c r="B278" s="173"/>
      <c r="C278" s="173"/>
      <c r="D278" s="173"/>
      <c r="E278" s="173"/>
      <c r="F278" s="173"/>
      <c r="G278" s="173"/>
      <c r="H278" s="173"/>
      <c r="I278" s="173"/>
      <c r="J278" s="173"/>
      <c r="K278" s="173"/>
      <c r="L278" s="173"/>
    </row>
    <row r="279" spans="2:12">
      <c r="B279" s="174" t="s">
        <v>431</v>
      </c>
      <c r="C279" s="174"/>
      <c r="D279" s="174" t="s">
        <v>432</v>
      </c>
      <c r="E279" s="174" t="s">
        <v>433</v>
      </c>
      <c r="F279" s="175" t="s">
        <v>434</v>
      </c>
      <c r="G279" s="174" t="s">
        <v>435</v>
      </c>
      <c r="H279" s="174" t="s">
        <v>436</v>
      </c>
      <c r="I279" s="174" t="s">
        <v>437</v>
      </c>
      <c r="J279" s="174" t="s">
        <v>438</v>
      </c>
      <c r="K279" s="174" t="s">
        <v>439</v>
      </c>
      <c r="L279" s="174" t="s">
        <v>440</v>
      </c>
    </row>
    <row r="280" spans="2:12" ht="15.75">
      <c r="B280" s="173" t="s">
        <v>77</v>
      </c>
      <c r="C280" s="173"/>
      <c r="D280" s="173" t="s">
        <v>441</v>
      </c>
      <c r="E280" s="176" t="s">
        <v>615</v>
      </c>
      <c r="F280" s="208" t="s">
        <v>302</v>
      </c>
      <c r="G280" s="178">
        <v>200</v>
      </c>
      <c r="H280" s="179">
        <v>42.94</v>
      </c>
      <c r="I280" s="178">
        <v>127.8</v>
      </c>
      <c r="J280" s="178">
        <v>17.8</v>
      </c>
      <c r="K280" s="178">
        <v>5.6</v>
      </c>
      <c r="L280" s="178">
        <v>1.4</v>
      </c>
    </row>
    <row r="281" spans="2:12" ht="15.75">
      <c r="B281" s="173"/>
      <c r="C281" s="173"/>
      <c r="D281" s="173" t="s">
        <v>444</v>
      </c>
      <c r="E281" s="173"/>
      <c r="F281" s="177" t="s">
        <v>112</v>
      </c>
      <c r="G281" s="178">
        <v>200</v>
      </c>
      <c r="H281">
        <v>6.02</v>
      </c>
      <c r="I281" s="177">
        <v>46</v>
      </c>
      <c r="J281" s="177">
        <v>0.5</v>
      </c>
      <c r="K281" s="177">
        <v>0.1</v>
      </c>
      <c r="L281" s="177">
        <v>10.1</v>
      </c>
    </row>
    <row r="282" spans="2:12" ht="15.75">
      <c r="B282" s="173"/>
      <c r="C282" s="173"/>
      <c r="D282" s="173" t="s">
        <v>34</v>
      </c>
      <c r="E282" s="173"/>
      <c r="F282" s="177" t="s">
        <v>446</v>
      </c>
      <c r="G282" s="178">
        <v>30</v>
      </c>
      <c r="H282" s="179">
        <v>1.8</v>
      </c>
      <c r="I282" s="178">
        <v>242</v>
      </c>
      <c r="J282" s="178">
        <v>8.1</v>
      </c>
      <c r="K282" s="178">
        <v>1</v>
      </c>
      <c r="L282" s="178">
        <v>48.8</v>
      </c>
    </row>
    <row r="283" spans="2:12" ht="15.75">
      <c r="B283" s="173"/>
      <c r="C283" s="173"/>
      <c r="D283" s="173" t="s">
        <v>447</v>
      </c>
      <c r="E283" s="173"/>
      <c r="F283" s="177" t="s">
        <v>487</v>
      </c>
      <c r="G283" s="178">
        <v>70</v>
      </c>
      <c r="H283" s="179">
        <v>14.36</v>
      </c>
      <c r="I283" s="178">
        <v>16</v>
      </c>
      <c r="J283" s="178">
        <v>0.8</v>
      </c>
      <c r="K283" s="178">
        <v>0.1</v>
      </c>
      <c r="L283" s="178">
        <v>0</v>
      </c>
    </row>
    <row r="284" spans="2:12" ht="15.75">
      <c r="B284" s="173"/>
      <c r="C284" s="173"/>
      <c r="D284" s="173" t="s">
        <v>449</v>
      </c>
      <c r="E284" s="173"/>
      <c r="F284" s="177" t="s">
        <v>299</v>
      </c>
      <c r="G284" s="178">
        <v>100</v>
      </c>
      <c r="H284" s="179">
        <v>21.33</v>
      </c>
      <c r="I284" s="178">
        <v>72</v>
      </c>
      <c r="J284" s="178">
        <v>0.6</v>
      </c>
      <c r="K284" s="178">
        <v>0.6</v>
      </c>
      <c r="L284" s="178">
        <v>15.4</v>
      </c>
    </row>
    <row r="285" spans="2:12">
      <c r="B285" s="169" t="s">
        <v>427</v>
      </c>
      <c r="C285" s="169"/>
      <c r="D285" s="170" t="s">
        <v>451</v>
      </c>
      <c r="E285" s="170"/>
      <c r="F285" s="173"/>
      <c r="G285" s="180" t="s">
        <v>429</v>
      </c>
      <c r="H285" s="181"/>
      <c r="I285" s="180"/>
      <c r="J285" s="180"/>
      <c r="K285" s="180" t="s">
        <v>430</v>
      </c>
      <c r="L285" s="172">
        <v>44585</v>
      </c>
    </row>
    <row r="286" spans="2:12">
      <c r="B286" s="173"/>
      <c r="C286" s="173"/>
      <c r="D286" s="173"/>
      <c r="E286" s="173"/>
      <c r="F286" s="175" t="s">
        <v>434</v>
      </c>
      <c r="G286" s="182"/>
      <c r="H286" s="182"/>
      <c r="I286" s="182"/>
      <c r="J286" s="182"/>
      <c r="K286" s="182"/>
      <c r="L286" s="182"/>
    </row>
    <row r="287" spans="2:12">
      <c r="B287" s="174" t="s">
        <v>431</v>
      </c>
      <c r="C287" s="174"/>
      <c r="D287" s="174" t="s">
        <v>432</v>
      </c>
      <c r="E287" s="174" t="s">
        <v>433</v>
      </c>
      <c r="G287" s="182" t="s">
        <v>435</v>
      </c>
      <c r="H287" s="174" t="s">
        <v>436</v>
      </c>
      <c r="I287" s="182" t="s">
        <v>437</v>
      </c>
      <c r="J287" s="182" t="s">
        <v>438</v>
      </c>
      <c r="K287" s="182" t="s">
        <v>439</v>
      </c>
      <c r="L287" s="182" t="s">
        <v>440</v>
      </c>
    </row>
    <row r="288" spans="2:12" ht="15.75">
      <c r="B288" s="173" t="s">
        <v>77</v>
      </c>
      <c r="C288" s="173"/>
      <c r="D288" s="173" t="s">
        <v>441</v>
      </c>
      <c r="E288" s="173" t="s">
        <v>615</v>
      </c>
      <c r="F288" s="208" t="s">
        <v>302</v>
      </c>
      <c r="G288" s="178">
        <v>200</v>
      </c>
      <c r="H288" s="179">
        <v>40.200000000000003</v>
      </c>
      <c r="I288" s="178">
        <v>127.8</v>
      </c>
      <c r="J288" s="178">
        <v>17.8</v>
      </c>
      <c r="K288" s="178">
        <v>5.6</v>
      </c>
      <c r="L288" s="178">
        <v>1.4</v>
      </c>
    </row>
    <row r="289" spans="2:12" ht="15.75">
      <c r="B289" s="173"/>
      <c r="C289" s="173"/>
      <c r="D289" s="173" t="s">
        <v>444</v>
      </c>
      <c r="E289" s="173"/>
      <c r="F289" s="177" t="s">
        <v>112</v>
      </c>
      <c r="G289" s="178">
        <v>200</v>
      </c>
      <c r="H289" s="179">
        <v>2.62</v>
      </c>
      <c r="I289" s="177">
        <v>46</v>
      </c>
      <c r="J289" s="177">
        <v>0.5</v>
      </c>
      <c r="K289" s="177">
        <v>0.1</v>
      </c>
      <c r="L289" s="177">
        <v>10.1</v>
      </c>
    </row>
    <row r="290" spans="2:12" ht="15.75">
      <c r="B290" s="173"/>
      <c r="C290" s="173"/>
      <c r="D290" s="173" t="s">
        <v>34</v>
      </c>
      <c r="E290" s="173"/>
      <c r="F290" s="177" t="s">
        <v>446</v>
      </c>
      <c r="G290" s="178">
        <v>30</v>
      </c>
      <c r="H290" s="179">
        <v>2.1800000000000002</v>
      </c>
      <c r="I290" s="178">
        <v>242</v>
      </c>
      <c r="J290" s="178">
        <v>8.1</v>
      </c>
      <c r="K290" s="178">
        <v>1</v>
      </c>
      <c r="L290" s="178">
        <v>48.8</v>
      </c>
    </row>
    <row r="291" spans="2:12" ht="15.75">
      <c r="E291" s="167" t="s">
        <v>619</v>
      </c>
      <c r="F291" s="168"/>
    </row>
    <row r="292" spans="2:12">
      <c r="C292" s="53"/>
    </row>
    <row r="293" spans="2:12">
      <c r="B293" s="169" t="s">
        <v>427</v>
      </c>
      <c r="C293" s="169"/>
      <c r="D293" s="170" t="s">
        <v>428</v>
      </c>
      <c r="E293" s="170"/>
      <c r="F293" s="170"/>
      <c r="G293" s="169" t="s">
        <v>429</v>
      </c>
      <c r="H293" s="171"/>
      <c r="I293" s="169"/>
      <c r="J293" s="169"/>
      <c r="K293" s="169" t="s">
        <v>430</v>
      </c>
      <c r="L293" s="172">
        <v>44586</v>
      </c>
    </row>
    <row r="294" spans="2:12">
      <c r="B294" s="173"/>
      <c r="C294" s="173"/>
      <c r="D294" s="173"/>
      <c r="E294" s="173"/>
      <c r="F294" s="173"/>
      <c r="G294" s="173"/>
      <c r="H294" s="173"/>
      <c r="I294" s="173"/>
      <c r="J294" s="173"/>
      <c r="K294" s="173"/>
      <c r="L294" s="173"/>
    </row>
    <row r="295" spans="2:12">
      <c r="B295" s="174" t="s">
        <v>431</v>
      </c>
      <c r="C295" s="174"/>
      <c r="D295" s="174" t="s">
        <v>432</v>
      </c>
      <c r="E295" s="174" t="s">
        <v>433</v>
      </c>
      <c r="F295" s="175" t="s">
        <v>434</v>
      </c>
      <c r="G295" s="174" t="s">
        <v>435</v>
      </c>
      <c r="H295" s="174" t="s">
        <v>436</v>
      </c>
      <c r="I295" s="174" t="s">
        <v>437</v>
      </c>
      <c r="J295" s="174" t="s">
        <v>438</v>
      </c>
      <c r="K295" s="174" t="s">
        <v>439</v>
      </c>
      <c r="L295" s="174" t="s">
        <v>440</v>
      </c>
    </row>
    <row r="296" spans="2:12" ht="15.75">
      <c r="B296" s="173" t="s">
        <v>77</v>
      </c>
      <c r="C296" s="173"/>
      <c r="D296" s="173" t="s">
        <v>441</v>
      </c>
      <c r="E296" s="176" t="s">
        <v>615</v>
      </c>
      <c r="F296" s="208" t="s">
        <v>617</v>
      </c>
      <c r="G296" s="178">
        <v>200</v>
      </c>
      <c r="H296" s="179">
        <v>27.71</v>
      </c>
      <c r="I296" s="178">
        <v>159.88</v>
      </c>
      <c r="J296" s="178">
        <v>17.13</v>
      </c>
      <c r="K296" s="178">
        <v>10.26</v>
      </c>
      <c r="L296" s="178">
        <v>0.03</v>
      </c>
    </row>
    <row r="297" spans="2:12" ht="15.75">
      <c r="B297" s="173"/>
      <c r="C297" s="173"/>
      <c r="D297" s="173" t="s">
        <v>444</v>
      </c>
      <c r="E297" s="173"/>
      <c r="F297" s="177" t="s">
        <v>117</v>
      </c>
      <c r="G297" s="178">
        <v>200</v>
      </c>
      <c r="H297">
        <v>2.2599999999999998</v>
      </c>
      <c r="I297" s="177">
        <v>49.8</v>
      </c>
      <c r="J297" s="177">
        <v>0</v>
      </c>
      <c r="K297" s="177">
        <v>0</v>
      </c>
      <c r="L297" s="177">
        <v>13.05</v>
      </c>
    </row>
    <row r="298" spans="2:12" ht="15.75">
      <c r="B298" s="173"/>
      <c r="C298" s="173"/>
      <c r="D298" s="173" t="s">
        <v>34</v>
      </c>
      <c r="E298" s="173"/>
      <c r="F298" s="177" t="s">
        <v>446</v>
      </c>
      <c r="G298" s="178">
        <v>30</v>
      </c>
      <c r="H298" s="179">
        <v>1.79</v>
      </c>
      <c r="I298" s="178">
        <v>242</v>
      </c>
      <c r="J298" s="178">
        <v>8.1</v>
      </c>
      <c r="K298" s="178">
        <v>1</v>
      </c>
      <c r="L298" s="178">
        <v>48.8</v>
      </c>
    </row>
    <row r="299" spans="2:12" ht="15.75">
      <c r="B299" s="173"/>
      <c r="C299" s="173"/>
      <c r="D299" s="173"/>
      <c r="E299" s="173"/>
      <c r="F299" s="177" t="s">
        <v>121</v>
      </c>
      <c r="G299" s="178">
        <v>10</v>
      </c>
      <c r="H299" s="179">
        <v>5.96</v>
      </c>
      <c r="I299" s="178">
        <v>153</v>
      </c>
      <c r="J299" s="178">
        <v>2.4</v>
      </c>
      <c r="K299" s="178">
        <v>9.1999999999999993</v>
      </c>
      <c r="L299" s="178">
        <v>15</v>
      </c>
    </row>
    <row r="300" spans="2:12" ht="15.75">
      <c r="B300" s="173"/>
      <c r="C300" s="173"/>
      <c r="D300" s="173" t="s">
        <v>449</v>
      </c>
      <c r="E300" s="173"/>
      <c r="F300" s="177" t="s">
        <v>106</v>
      </c>
      <c r="G300" s="178">
        <v>100</v>
      </c>
      <c r="H300" s="179">
        <v>30.73</v>
      </c>
      <c r="I300" s="178">
        <v>72</v>
      </c>
      <c r="J300" s="178">
        <v>0.6</v>
      </c>
      <c r="K300" s="178">
        <v>0.6</v>
      </c>
      <c r="L300" s="178">
        <v>15.4</v>
      </c>
    </row>
    <row r="301" spans="2:12" ht="15.75">
      <c r="B301" s="173"/>
      <c r="C301" s="173"/>
      <c r="D301" s="173" t="s">
        <v>450</v>
      </c>
      <c r="E301" s="173"/>
      <c r="F301" s="177" t="s">
        <v>620</v>
      </c>
      <c r="G301" s="178">
        <v>29</v>
      </c>
      <c r="H301" s="179">
        <v>18</v>
      </c>
      <c r="I301" s="178">
        <v>258</v>
      </c>
      <c r="J301" s="178">
        <v>2.4</v>
      </c>
      <c r="K301" s="178">
        <v>0.9</v>
      </c>
      <c r="L301" s="178">
        <v>12</v>
      </c>
    </row>
    <row r="302" spans="2:12">
      <c r="B302" s="169" t="s">
        <v>427</v>
      </c>
      <c r="C302" s="169"/>
      <c r="D302" s="170" t="s">
        <v>451</v>
      </c>
      <c r="E302" s="170"/>
      <c r="F302" s="173"/>
      <c r="G302" s="180" t="s">
        <v>429</v>
      </c>
      <c r="H302" s="181"/>
      <c r="I302" s="180"/>
      <c r="J302" s="180"/>
      <c r="K302" s="180" t="s">
        <v>430</v>
      </c>
      <c r="L302" s="172">
        <v>44586</v>
      </c>
    </row>
    <row r="303" spans="2:12">
      <c r="B303" s="173"/>
      <c r="C303" s="173"/>
      <c r="D303" s="173"/>
      <c r="E303" s="173"/>
      <c r="F303" s="175" t="s">
        <v>434</v>
      </c>
      <c r="G303" s="182"/>
      <c r="H303" s="182"/>
      <c r="I303" s="182"/>
      <c r="J303" s="182"/>
      <c r="K303" s="182"/>
      <c r="L303" s="182"/>
    </row>
    <row r="304" spans="2:12">
      <c r="B304" s="174" t="s">
        <v>431</v>
      </c>
      <c r="C304" s="174"/>
      <c r="D304" s="174" t="s">
        <v>432</v>
      </c>
      <c r="E304" s="174" t="s">
        <v>433</v>
      </c>
      <c r="G304" s="182" t="s">
        <v>435</v>
      </c>
      <c r="H304" s="174" t="s">
        <v>436</v>
      </c>
      <c r="I304" s="182" t="s">
        <v>437</v>
      </c>
      <c r="J304" s="182" t="s">
        <v>438</v>
      </c>
      <c r="K304" s="182" t="s">
        <v>439</v>
      </c>
      <c r="L304" s="182" t="s">
        <v>440</v>
      </c>
    </row>
    <row r="305" spans="2:12" ht="15.75">
      <c r="B305" s="173" t="s">
        <v>77</v>
      </c>
      <c r="C305" s="173"/>
      <c r="D305" s="173" t="s">
        <v>441</v>
      </c>
      <c r="E305" s="173" t="s">
        <v>615</v>
      </c>
      <c r="F305" s="208" t="s">
        <v>617</v>
      </c>
      <c r="G305" s="178">
        <v>200</v>
      </c>
      <c r="H305" s="179">
        <v>27.32</v>
      </c>
      <c r="I305" s="178">
        <v>159.88</v>
      </c>
      <c r="J305" s="178">
        <v>17.13</v>
      </c>
      <c r="K305" s="178">
        <v>10.26</v>
      </c>
      <c r="L305" s="178">
        <v>0.03</v>
      </c>
    </row>
    <row r="306" spans="2:12" ht="15.75">
      <c r="B306" s="173"/>
      <c r="C306" s="173"/>
      <c r="D306" s="173" t="s">
        <v>444</v>
      </c>
      <c r="E306" s="173"/>
      <c r="F306" s="177" t="s">
        <v>117</v>
      </c>
      <c r="G306" s="178">
        <v>200</v>
      </c>
      <c r="H306" s="179">
        <v>2.39</v>
      </c>
      <c r="I306" s="177">
        <v>49.8</v>
      </c>
      <c r="J306" s="177">
        <v>0</v>
      </c>
      <c r="K306" s="177">
        <v>0</v>
      </c>
      <c r="L306" s="177">
        <v>13.05</v>
      </c>
    </row>
    <row r="307" spans="2:12" ht="15.75">
      <c r="B307" s="173"/>
      <c r="C307" s="173"/>
      <c r="D307" s="173" t="s">
        <v>34</v>
      </c>
      <c r="E307" s="173"/>
      <c r="F307" s="177" t="s">
        <v>446</v>
      </c>
      <c r="G307" s="178">
        <v>30</v>
      </c>
      <c r="H307" s="179">
        <v>2.1800000000000002</v>
      </c>
      <c r="I307" s="178">
        <v>242</v>
      </c>
      <c r="J307" s="178">
        <v>8.1</v>
      </c>
      <c r="K307" s="178">
        <v>1</v>
      </c>
      <c r="L307" s="178">
        <v>48.8</v>
      </c>
    </row>
    <row r="308" spans="2:12" ht="15.75">
      <c r="B308" s="173"/>
      <c r="C308" s="173"/>
      <c r="D308" s="173"/>
      <c r="E308" s="173"/>
      <c r="F308" s="177" t="s">
        <v>121</v>
      </c>
      <c r="G308" s="178">
        <v>10</v>
      </c>
      <c r="H308" s="179">
        <v>5.9</v>
      </c>
      <c r="I308" s="178">
        <v>153</v>
      </c>
      <c r="J308" s="178">
        <v>2.4</v>
      </c>
      <c r="K308" s="178">
        <v>9.1999999999999993</v>
      </c>
      <c r="L308" s="178">
        <v>15</v>
      </c>
    </row>
    <row r="309" spans="2:12" ht="15.75">
      <c r="B309" s="173"/>
      <c r="C309" s="173"/>
      <c r="D309" s="173"/>
      <c r="E309" s="173"/>
      <c r="F309" s="177" t="s">
        <v>60</v>
      </c>
      <c r="G309" s="178">
        <v>10</v>
      </c>
      <c r="H309" s="179">
        <v>3.01</v>
      </c>
      <c r="I309" s="178">
        <v>174</v>
      </c>
      <c r="J309" s="178">
        <v>6</v>
      </c>
      <c r="K309" s="178">
        <v>9.6999999999999993</v>
      </c>
      <c r="L309" s="178">
        <v>25</v>
      </c>
    </row>
    <row r="310" spans="2:12" ht="15.75">
      <c r="B310" s="5"/>
      <c r="C310" s="5"/>
      <c r="D310" s="5" t="s">
        <v>447</v>
      </c>
      <c r="E310" s="5"/>
      <c r="F310" s="5" t="s">
        <v>191</v>
      </c>
      <c r="G310" s="5">
        <v>70</v>
      </c>
      <c r="H310" s="5">
        <v>4.2</v>
      </c>
      <c r="I310" s="178">
        <v>55.1</v>
      </c>
      <c r="J310" s="178">
        <v>2.5</v>
      </c>
      <c r="K310" s="178">
        <v>1.9</v>
      </c>
      <c r="L310" s="178">
        <v>7</v>
      </c>
    </row>
    <row r="312" spans="2:12" ht="15.75">
      <c r="E312" s="167" t="s">
        <v>621</v>
      </c>
      <c r="F312" s="168"/>
    </row>
    <row r="313" spans="2:12">
      <c r="C313" s="53"/>
    </row>
    <row r="314" spans="2:12">
      <c r="B314" s="169" t="s">
        <v>427</v>
      </c>
      <c r="C314" s="169"/>
      <c r="D314" s="170" t="s">
        <v>428</v>
      </c>
      <c r="E314" s="170"/>
      <c r="F314" s="170"/>
      <c r="G314" s="169" t="s">
        <v>429</v>
      </c>
      <c r="H314" s="171"/>
      <c r="I314" s="169"/>
      <c r="J314" s="169"/>
      <c r="K314" s="169" t="s">
        <v>430</v>
      </c>
      <c r="L314" s="172">
        <v>44587</v>
      </c>
    </row>
    <row r="315" spans="2:12">
      <c r="B315" s="173"/>
      <c r="C315" s="173"/>
      <c r="D315" s="173"/>
      <c r="E315" s="173"/>
      <c r="F315" s="173"/>
      <c r="G315" s="173"/>
      <c r="H315" s="173"/>
      <c r="I315" s="173"/>
      <c r="J315" s="173"/>
      <c r="K315" s="173"/>
      <c r="L315" s="173"/>
    </row>
    <row r="316" spans="2:12">
      <c r="B316" s="174" t="s">
        <v>431</v>
      </c>
      <c r="C316" s="174"/>
      <c r="D316" s="174" t="s">
        <v>432</v>
      </c>
      <c r="E316" s="174" t="s">
        <v>433</v>
      </c>
      <c r="F316" s="175" t="s">
        <v>434</v>
      </c>
      <c r="G316" s="174" t="s">
        <v>435</v>
      </c>
      <c r="H316" s="174" t="s">
        <v>436</v>
      </c>
      <c r="I316" s="174" t="s">
        <v>437</v>
      </c>
      <c r="J316" s="174" t="s">
        <v>438</v>
      </c>
      <c r="K316" s="174" t="s">
        <v>439</v>
      </c>
      <c r="L316" s="174" t="s">
        <v>440</v>
      </c>
    </row>
    <row r="317" spans="2:12" ht="15.75">
      <c r="B317" s="173" t="s">
        <v>77</v>
      </c>
      <c r="C317" s="173"/>
      <c r="D317" s="173" t="s">
        <v>441</v>
      </c>
      <c r="E317" s="176" t="s">
        <v>623</v>
      </c>
      <c r="F317" s="208" t="s">
        <v>307</v>
      </c>
      <c r="G317" s="178">
        <v>200</v>
      </c>
      <c r="H317" s="179">
        <v>44.85</v>
      </c>
      <c r="I317" s="178">
        <v>275</v>
      </c>
      <c r="J317" s="178">
        <v>12</v>
      </c>
      <c r="K317" s="178">
        <v>13</v>
      </c>
      <c r="L317" s="178">
        <v>29</v>
      </c>
    </row>
    <row r="318" spans="2:12" ht="15.75">
      <c r="B318" s="173"/>
      <c r="C318" s="173"/>
      <c r="D318" s="173" t="s">
        <v>444</v>
      </c>
      <c r="E318" s="173"/>
      <c r="F318" s="177" t="s">
        <v>117</v>
      </c>
      <c r="G318" s="178">
        <v>200</v>
      </c>
      <c r="H318">
        <v>1.1599999999999999</v>
      </c>
      <c r="I318" s="177">
        <v>49.8</v>
      </c>
      <c r="J318" s="177">
        <v>0</v>
      </c>
      <c r="K318" s="177">
        <v>0</v>
      </c>
      <c r="L318" s="177">
        <v>13.05</v>
      </c>
    </row>
    <row r="319" spans="2:12" ht="15.75">
      <c r="B319" s="173"/>
      <c r="C319" s="173"/>
      <c r="D319" s="173" t="s">
        <v>34</v>
      </c>
      <c r="E319" s="173"/>
      <c r="F319" s="177" t="s">
        <v>446</v>
      </c>
      <c r="G319" s="178">
        <v>30</v>
      </c>
      <c r="H319" s="179">
        <v>1.82</v>
      </c>
      <c r="I319" s="178">
        <v>242</v>
      </c>
      <c r="J319" s="178">
        <v>8.1</v>
      </c>
      <c r="K319" s="178">
        <v>1</v>
      </c>
      <c r="L319" s="178">
        <v>48.8</v>
      </c>
    </row>
    <row r="320" spans="2:12" ht="15.75">
      <c r="B320" s="173"/>
      <c r="C320" s="173"/>
      <c r="D320" s="173" t="s">
        <v>449</v>
      </c>
      <c r="E320" s="173"/>
      <c r="F320" s="177" t="s">
        <v>304</v>
      </c>
      <c r="G320" s="178">
        <v>100</v>
      </c>
      <c r="H320" s="179">
        <v>26.32</v>
      </c>
      <c r="I320" s="178">
        <v>47</v>
      </c>
      <c r="J320" s="178">
        <v>0.8</v>
      </c>
      <c r="K320" s="178">
        <v>0.4</v>
      </c>
      <c r="L320" s="178">
        <v>8.1</v>
      </c>
    </row>
    <row r="321" spans="2:12" ht="15.75">
      <c r="B321" s="173"/>
      <c r="C321" s="173"/>
      <c r="D321" s="173" t="s">
        <v>447</v>
      </c>
      <c r="E321" s="173"/>
      <c r="F321" s="177" t="s">
        <v>622</v>
      </c>
      <c r="G321" s="178">
        <v>70</v>
      </c>
      <c r="H321" s="179">
        <v>12.3</v>
      </c>
      <c r="I321" s="178">
        <v>15</v>
      </c>
      <c r="J321" s="178">
        <v>0.8</v>
      </c>
      <c r="K321" s="178">
        <v>0.1</v>
      </c>
      <c r="L321" s="178">
        <v>2.8</v>
      </c>
    </row>
    <row r="322" spans="2:12">
      <c r="B322" s="169" t="s">
        <v>427</v>
      </c>
      <c r="C322" s="169"/>
      <c r="D322" s="170" t="s">
        <v>451</v>
      </c>
      <c r="E322" s="170"/>
      <c r="F322" s="173"/>
      <c r="G322" s="180" t="s">
        <v>429</v>
      </c>
      <c r="H322" s="181"/>
      <c r="I322" s="180"/>
      <c r="J322" s="180"/>
      <c r="K322" s="180" t="s">
        <v>430</v>
      </c>
      <c r="L322" s="172">
        <v>44587</v>
      </c>
    </row>
    <row r="323" spans="2:12">
      <c r="B323" s="173"/>
      <c r="C323" s="173"/>
      <c r="D323" s="173"/>
      <c r="E323" s="173"/>
      <c r="F323" s="175" t="s">
        <v>434</v>
      </c>
      <c r="G323" s="182"/>
      <c r="H323" s="182"/>
      <c r="I323" s="182"/>
      <c r="J323" s="182"/>
      <c r="K323" s="182"/>
      <c r="L323" s="182"/>
    </row>
    <row r="324" spans="2:12">
      <c r="B324" s="174" t="s">
        <v>431</v>
      </c>
      <c r="C324" s="174"/>
      <c r="D324" s="174" t="s">
        <v>432</v>
      </c>
      <c r="E324" s="174" t="s">
        <v>433</v>
      </c>
      <c r="G324" s="182" t="s">
        <v>435</v>
      </c>
      <c r="H324" s="174" t="s">
        <v>436</v>
      </c>
      <c r="I324" s="182" t="s">
        <v>437</v>
      </c>
      <c r="J324" s="182" t="s">
        <v>438</v>
      </c>
      <c r="K324" s="182" t="s">
        <v>439</v>
      </c>
      <c r="L324" s="182" t="s">
        <v>440</v>
      </c>
    </row>
    <row r="325" spans="2:12" ht="15.75">
      <c r="B325" s="173" t="s">
        <v>77</v>
      </c>
      <c r="C325" s="173"/>
      <c r="D325" s="173" t="s">
        <v>441</v>
      </c>
      <c r="E325" s="173" t="s">
        <v>623</v>
      </c>
      <c r="F325" s="208" t="s">
        <v>307</v>
      </c>
      <c r="G325" s="178">
        <v>200</v>
      </c>
      <c r="H325" s="179">
        <v>41.8</v>
      </c>
      <c r="I325" s="178">
        <v>275</v>
      </c>
      <c r="J325" s="178">
        <v>12</v>
      </c>
      <c r="K325" s="178">
        <v>13</v>
      </c>
      <c r="L325" s="178">
        <v>29</v>
      </c>
    </row>
    <row r="326" spans="2:12" ht="15.75">
      <c r="B326" s="173"/>
      <c r="C326" s="173"/>
      <c r="D326" s="173" t="s">
        <v>444</v>
      </c>
      <c r="E326" s="173"/>
      <c r="F326" s="177" t="s">
        <v>117</v>
      </c>
      <c r="G326" s="178">
        <v>200</v>
      </c>
      <c r="H326" s="179">
        <v>2.0299999999999998</v>
      </c>
      <c r="I326" s="177">
        <v>49.8</v>
      </c>
      <c r="J326" s="177">
        <v>0</v>
      </c>
      <c r="K326" s="177">
        <v>0</v>
      </c>
      <c r="L326" s="177">
        <v>13.05</v>
      </c>
    </row>
    <row r="327" spans="2:12" ht="15.75">
      <c r="B327" s="173"/>
      <c r="C327" s="173"/>
      <c r="D327" s="173" t="s">
        <v>34</v>
      </c>
      <c r="E327" s="173"/>
      <c r="F327" s="177" t="s">
        <v>446</v>
      </c>
      <c r="G327" s="178">
        <v>30</v>
      </c>
      <c r="H327" s="179">
        <v>1.17</v>
      </c>
      <c r="I327" s="178">
        <v>242</v>
      </c>
      <c r="J327" s="178">
        <v>8.1</v>
      </c>
      <c r="K327" s="178">
        <v>1</v>
      </c>
      <c r="L327" s="178">
        <v>48.8</v>
      </c>
    </row>
    <row r="329" spans="2:12" ht="15.75">
      <c r="E329" s="167" t="s">
        <v>627</v>
      </c>
      <c r="F329" s="168"/>
    </row>
    <row r="330" spans="2:12">
      <c r="C330" s="53"/>
    </row>
    <row r="331" spans="2:12">
      <c r="B331" s="169" t="s">
        <v>427</v>
      </c>
      <c r="C331" s="169"/>
      <c r="D331" s="170" t="s">
        <v>428</v>
      </c>
      <c r="E331" s="170"/>
      <c r="F331" s="170"/>
      <c r="G331" s="169" t="s">
        <v>429</v>
      </c>
      <c r="H331" s="171"/>
      <c r="I331" s="169"/>
      <c r="J331" s="169"/>
      <c r="K331" s="169" t="s">
        <v>430</v>
      </c>
      <c r="L331" s="172">
        <v>44588</v>
      </c>
    </row>
    <row r="332" spans="2:12">
      <c r="B332" s="173"/>
      <c r="C332" s="173"/>
      <c r="D332" s="173"/>
      <c r="E332" s="173"/>
      <c r="F332" s="173"/>
      <c r="G332" s="173"/>
      <c r="H332" s="173"/>
      <c r="I332" s="173"/>
      <c r="J332" s="173"/>
      <c r="K332" s="173"/>
      <c r="L332" s="173"/>
    </row>
    <row r="333" spans="2:12">
      <c r="B333" s="174" t="s">
        <v>431</v>
      </c>
      <c r="C333" s="174"/>
      <c r="D333" s="174" t="s">
        <v>432</v>
      </c>
      <c r="E333" s="174" t="s">
        <v>433</v>
      </c>
      <c r="F333" s="175" t="s">
        <v>434</v>
      </c>
      <c r="G333" s="174" t="s">
        <v>435</v>
      </c>
      <c r="H333" s="174" t="s">
        <v>436</v>
      </c>
      <c r="I333" s="174" t="s">
        <v>437</v>
      </c>
      <c r="J333" s="174" t="s">
        <v>438</v>
      </c>
      <c r="K333" s="174" t="s">
        <v>439</v>
      </c>
      <c r="L333" s="174" t="s">
        <v>440</v>
      </c>
    </row>
    <row r="334" spans="2:12" ht="15.75">
      <c r="B334" s="173" t="s">
        <v>77</v>
      </c>
      <c r="C334" s="173"/>
      <c r="D334" s="173" t="s">
        <v>441</v>
      </c>
      <c r="E334" s="176" t="s">
        <v>628</v>
      </c>
      <c r="F334" s="208" t="s">
        <v>626</v>
      </c>
      <c r="G334" s="178">
        <v>200</v>
      </c>
      <c r="H334" s="179">
        <v>49.35</v>
      </c>
      <c r="I334" s="178">
        <v>201.2</v>
      </c>
      <c r="J334" s="178">
        <v>12.9</v>
      </c>
      <c r="K334" s="178">
        <v>5.9</v>
      </c>
      <c r="L334" s="178">
        <v>24.4</v>
      </c>
    </row>
    <row r="335" spans="2:12" ht="15.75">
      <c r="B335" s="173"/>
      <c r="C335" s="173"/>
      <c r="D335" s="173" t="s">
        <v>444</v>
      </c>
      <c r="E335" s="173"/>
      <c r="F335" s="177" t="s">
        <v>140</v>
      </c>
      <c r="G335" s="178">
        <v>200</v>
      </c>
      <c r="H335">
        <v>5.66</v>
      </c>
      <c r="I335" s="177">
        <v>64.2</v>
      </c>
      <c r="J335" s="177">
        <v>2.4</v>
      </c>
      <c r="K335" s="177">
        <v>2.1</v>
      </c>
      <c r="L335" s="177">
        <v>9.1999999999999993</v>
      </c>
    </row>
    <row r="336" spans="2:12" ht="15.75">
      <c r="B336" s="173"/>
      <c r="C336" s="173"/>
      <c r="D336" s="173" t="s">
        <v>34</v>
      </c>
      <c r="E336" s="173"/>
      <c r="F336" s="177" t="s">
        <v>446</v>
      </c>
      <c r="G336" s="178">
        <v>30</v>
      </c>
      <c r="H336" s="179">
        <v>1.92</v>
      </c>
      <c r="I336" s="178">
        <v>242</v>
      </c>
      <c r="J336" s="178">
        <v>8.1</v>
      </c>
      <c r="K336" s="178">
        <v>1</v>
      </c>
      <c r="L336" s="178">
        <v>48.8</v>
      </c>
    </row>
    <row r="337" spans="2:12" ht="15.75">
      <c r="B337" s="173"/>
      <c r="C337" s="173"/>
      <c r="D337" s="173" t="s">
        <v>449</v>
      </c>
      <c r="E337" s="173"/>
      <c r="F337" s="177" t="s">
        <v>322</v>
      </c>
      <c r="G337" s="178">
        <v>100</v>
      </c>
      <c r="H337" s="179">
        <v>27.35</v>
      </c>
      <c r="I337" s="178">
        <v>47</v>
      </c>
      <c r="J337" s="178">
        <v>0.4</v>
      </c>
      <c r="K337" s="178">
        <v>9.8000000000000007</v>
      </c>
      <c r="L337" s="178">
        <v>0.4</v>
      </c>
    </row>
    <row r="338" spans="2:12" ht="15.75">
      <c r="B338" s="173"/>
      <c r="C338" s="173"/>
      <c r="D338" s="173" t="s">
        <v>447</v>
      </c>
      <c r="E338" s="173"/>
      <c r="F338" s="177" t="s">
        <v>166</v>
      </c>
      <c r="G338" s="178">
        <v>70</v>
      </c>
      <c r="H338" s="179">
        <v>2.17</v>
      </c>
      <c r="I338" s="178">
        <v>49</v>
      </c>
      <c r="J338" s="178">
        <v>2</v>
      </c>
      <c r="K338" s="178">
        <v>0.1</v>
      </c>
      <c r="L338" s="178">
        <v>10</v>
      </c>
    </row>
    <row r="339" spans="2:12">
      <c r="B339" s="169" t="s">
        <v>427</v>
      </c>
      <c r="C339" s="169"/>
      <c r="D339" s="170" t="s">
        <v>451</v>
      </c>
      <c r="E339" s="170"/>
      <c r="F339" s="173"/>
      <c r="G339" s="180" t="s">
        <v>429</v>
      </c>
      <c r="H339" s="181"/>
      <c r="I339" s="180"/>
      <c r="J339" s="180"/>
      <c r="K339" s="180" t="s">
        <v>430</v>
      </c>
      <c r="L339" s="172">
        <v>44588</v>
      </c>
    </row>
    <row r="340" spans="2:12">
      <c r="B340" s="173"/>
      <c r="C340" s="173"/>
      <c r="D340" s="173"/>
      <c r="E340" s="173"/>
      <c r="F340" s="175" t="s">
        <v>434</v>
      </c>
      <c r="G340" s="182"/>
      <c r="H340" s="182"/>
      <c r="I340" s="182"/>
      <c r="J340" s="182"/>
      <c r="K340" s="182"/>
      <c r="L340" s="182"/>
    </row>
    <row r="341" spans="2:12">
      <c r="B341" s="174" t="s">
        <v>431</v>
      </c>
      <c r="C341" s="174"/>
      <c r="D341" s="174" t="s">
        <v>432</v>
      </c>
      <c r="E341" s="174" t="s">
        <v>433</v>
      </c>
      <c r="G341" s="182" t="s">
        <v>435</v>
      </c>
      <c r="H341" s="174" t="s">
        <v>436</v>
      </c>
      <c r="I341" s="182" t="s">
        <v>437</v>
      </c>
      <c r="J341" s="182" t="s">
        <v>438</v>
      </c>
      <c r="K341" s="182" t="s">
        <v>439</v>
      </c>
      <c r="L341" s="182" t="s">
        <v>440</v>
      </c>
    </row>
    <row r="342" spans="2:12" ht="15.75">
      <c r="B342" s="173" t="s">
        <v>77</v>
      </c>
      <c r="C342" s="173"/>
      <c r="D342" s="173" t="s">
        <v>441</v>
      </c>
      <c r="E342" s="173" t="s">
        <v>628</v>
      </c>
      <c r="F342" s="208" t="s">
        <v>626</v>
      </c>
      <c r="G342" s="178">
        <v>200</v>
      </c>
      <c r="H342" s="179">
        <v>41.62</v>
      </c>
      <c r="I342" s="178">
        <v>201.2</v>
      </c>
      <c r="J342" s="178">
        <v>12.9</v>
      </c>
      <c r="K342" s="178">
        <v>5.9</v>
      </c>
      <c r="L342" s="178">
        <v>24.4</v>
      </c>
    </row>
    <row r="343" spans="2:12" ht="15.75">
      <c r="B343" s="173"/>
      <c r="C343" s="173"/>
      <c r="D343" s="173" t="s">
        <v>444</v>
      </c>
      <c r="E343" s="173"/>
      <c r="F343" s="177" t="s">
        <v>140</v>
      </c>
      <c r="G343" s="178">
        <v>200</v>
      </c>
      <c r="H343" s="179">
        <v>1.4</v>
      </c>
      <c r="I343" s="177">
        <v>64.2</v>
      </c>
      <c r="J343" s="177">
        <v>0</v>
      </c>
      <c r="K343" s="177">
        <v>0</v>
      </c>
      <c r="L343" s="177">
        <v>13.05</v>
      </c>
    </row>
    <row r="344" spans="2:12" ht="15.75">
      <c r="B344" s="173"/>
      <c r="C344" s="173"/>
      <c r="D344" s="173" t="s">
        <v>34</v>
      </c>
      <c r="E344" s="173"/>
      <c r="F344" s="177" t="s">
        <v>446</v>
      </c>
      <c r="G344" s="178">
        <v>30</v>
      </c>
      <c r="H344" s="179">
        <v>1.98</v>
      </c>
      <c r="I344" s="178">
        <v>242</v>
      </c>
      <c r="J344" s="178">
        <v>8.1</v>
      </c>
      <c r="K344" s="178">
        <v>1</v>
      </c>
      <c r="L344" s="178">
        <v>48.8</v>
      </c>
    </row>
    <row r="346" spans="2:12" ht="15.75">
      <c r="E346" s="167" t="s">
        <v>631</v>
      </c>
      <c r="F346" s="168"/>
    </row>
    <row r="347" spans="2:12">
      <c r="C347" s="53"/>
    </row>
    <row r="348" spans="2:12">
      <c r="B348" s="169" t="s">
        <v>427</v>
      </c>
      <c r="C348" s="169"/>
      <c r="D348" s="170" t="s">
        <v>428</v>
      </c>
      <c r="E348" s="170"/>
      <c r="F348" s="170"/>
      <c r="G348" s="169" t="s">
        <v>429</v>
      </c>
      <c r="H348" s="171"/>
      <c r="I348" s="169"/>
      <c r="J348" s="169"/>
      <c r="K348" s="169" t="s">
        <v>430</v>
      </c>
      <c r="L348" s="172">
        <v>44589</v>
      </c>
    </row>
    <row r="349" spans="2:12">
      <c r="B349" s="173"/>
      <c r="C349" s="173"/>
      <c r="D349" s="173"/>
      <c r="E349" s="173"/>
      <c r="F349" s="173"/>
      <c r="G349" s="173"/>
      <c r="H349" s="173"/>
      <c r="I349" s="173"/>
      <c r="J349" s="173"/>
      <c r="K349" s="173"/>
      <c r="L349" s="173"/>
    </row>
    <row r="350" spans="2:12">
      <c r="B350" s="174" t="s">
        <v>431</v>
      </c>
      <c r="C350" s="174"/>
      <c r="D350" s="174" t="s">
        <v>432</v>
      </c>
      <c r="E350" s="174" t="s">
        <v>433</v>
      </c>
      <c r="F350" s="175" t="s">
        <v>434</v>
      </c>
      <c r="G350" s="174" t="s">
        <v>435</v>
      </c>
      <c r="H350" s="174" t="s">
        <v>436</v>
      </c>
      <c r="I350" s="174" t="s">
        <v>437</v>
      </c>
      <c r="J350" s="174" t="s">
        <v>438</v>
      </c>
      <c r="K350" s="174" t="s">
        <v>439</v>
      </c>
      <c r="L350" s="174" t="s">
        <v>440</v>
      </c>
    </row>
    <row r="351" spans="2:12" ht="15.75">
      <c r="B351" s="173" t="s">
        <v>77</v>
      </c>
      <c r="C351" s="173"/>
      <c r="D351" s="173" t="s">
        <v>441</v>
      </c>
      <c r="E351" s="176" t="s">
        <v>628</v>
      </c>
      <c r="F351" s="208" t="s">
        <v>130</v>
      </c>
      <c r="G351" s="178">
        <v>200</v>
      </c>
      <c r="H351" s="179">
        <v>34.5</v>
      </c>
      <c r="I351" s="178">
        <v>30.6</v>
      </c>
      <c r="J351" s="178">
        <v>1.7</v>
      </c>
      <c r="K351" s="178">
        <v>1.7</v>
      </c>
      <c r="L351" s="178">
        <v>2.2000000000000002</v>
      </c>
    </row>
    <row r="352" spans="2:12" ht="15.75">
      <c r="B352" s="173"/>
      <c r="C352" s="173"/>
      <c r="D352" s="173" t="s">
        <v>444</v>
      </c>
      <c r="E352" s="173"/>
      <c r="F352" s="177" t="s">
        <v>112</v>
      </c>
      <c r="G352" s="178">
        <v>200</v>
      </c>
      <c r="H352">
        <v>6.02</v>
      </c>
      <c r="I352" s="177">
        <v>46</v>
      </c>
      <c r="J352" s="177">
        <v>0.5</v>
      </c>
      <c r="K352" s="177">
        <v>0.1</v>
      </c>
      <c r="L352" s="177">
        <v>10.1</v>
      </c>
    </row>
    <row r="353" spans="2:14" ht="15.75">
      <c r="B353" s="173"/>
      <c r="C353" s="173"/>
      <c r="D353" s="173" t="s">
        <v>34</v>
      </c>
      <c r="E353" s="173"/>
      <c r="F353" s="177" t="s">
        <v>446</v>
      </c>
      <c r="G353" s="178">
        <v>30</v>
      </c>
      <c r="H353" s="179">
        <v>1.79</v>
      </c>
      <c r="I353" s="178">
        <v>242</v>
      </c>
      <c r="J353" s="178">
        <v>8.1</v>
      </c>
      <c r="K353" s="178">
        <v>1</v>
      </c>
      <c r="L353" s="178">
        <v>48.8</v>
      </c>
    </row>
    <row r="354" spans="2:14" ht="15.75">
      <c r="B354" s="173"/>
      <c r="C354" s="173"/>
      <c r="D354" s="173"/>
      <c r="E354" s="173"/>
      <c r="F354" s="177" t="s">
        <v>121</v>
      </c>
      <c r="G354" s="178">
        <v>10</v>
      </c>
      <c r="H354" s="179">
        <v>6.95</v>
      </c>
      <c r="I354" s="178">
        <v>153</v>
      </c>
      <c r="J354" s="178">
        <v>2.4</v>
      </c>
      <c r="K354" s="178">
        <v>9.1999999999999993</v>
      </c>
      <c r="L354" s="178">
        <v>15</v>
      </c>
      <c r="N354" s="215">
        <v>0</v>
      </c>
    </row>
    <row r="355" spans="2:14" ht="15.75">
      <c r="B355" s="173"/>
      <c r="C355" s="173"/>
      <c r="D355" s="173" t="s">
        <v>449</v>
      </c>
      <c r="E355" s="173"/>
      <c r="F355" s="177" t="s">
        <v>61</v>
      </c>
      <c r="G355" s="178">
        <v>200</v>
      </c>
      <c r="H355" s="179">
        <v>32.75</v>
      </c>
      <c r="I355" s="178">
        <v>47</v>
      </c>
      <c r="J355" s="178">
        <v>0.9</v>
      </c>
      <c r="K355" s="178">
        <v>0.2</v>
      </c>
      <c r="L355" s="178">
        <v>8.1</v>
      </c>
    </row>
    <row r="356" spans="2:14" ht="16.5" customHeight="1">
      <c r="B356" s="173"/>
      <c r="C356" s="173"/>
      <c r="D356" s="173" t="s">
        <v>447</v>
      </c>
      <c r="E356" s="173"/>
      <c r="F356" s="177" t="s">
        <v>632</v>
      </c>
      <c r="G356" s="178">
        <v>70</v>
      </c>
      <c r="H356" s="179">
        <v>14.14</v>
      </c>
      <c r="I356" s="178">
        <v>15</v>
      </c>
      <c r="J356" s="178">
        <v>0.8</v>
      </c>
      <c r="K356" s="178">
        <v>0.1</v>
      </c>
      <c r="L356" s="178">
        <v>2.8</v>
      </c>
    </row>
    <row r="357" spans="2:14">
      <c r="B357" s="169" t="s">
        <v>427</v>
      </c>
      <c r="C357" s="169"/>
      <c r="D357" s="170" t="s">
        <v>451</v>
      </c>
      <c r="E357" s="170"/>
      <c r="F357" s="173"/>
      <c r="G357" s="180" t="s">
        <v>429</v>
      </c>
      <c r="H357" s="181"/>
      <c r="I357" s="180"/>
      <c r="J357" s="180"/>
      <c r="K357" s="180" t="s">
        <v>430</v>
      </c>
      <c r="L357" s="172">
        <v>44589</v>
      </c>
    </row>
    <row r="358" spans="2:14">
      <c r="B358" s="173"/>
      <c r="C358" s="173"/>
      <c r="D358" s="173"/>
      <c r="E358" s="173"/>
      <c r="F358" s="175" t="s">
        <v>434</v>
      </c>
      <c r="G358" s="182"/>
      <c r="H358" s="182"/>
      <c r="I358" s="182"/>
      <c r="J358" s="182"/>
      <c r="K358" s="182"/>
      <c r="L358" s="182"/>
    </row>
    <row r="359" spans="2:14">
      <c r="B359" s="174" t="s">
        <v>431</v>
      </c>
      <c r="C359" s="174"/>
      <c r="D359" s="174" t="s">
        <v>432</v>
      </c>
      <c r="E359" s="174" t="s">
        <v>433</v>
      </c>
      <c r="G359" s="182" t="s">
        <v>435</v>
      </c>
      <c r="H359" s="174" t="s">
        <v>436</v>
      </c>
      <c r="I359" s="182" t="s">
        <v>437</v>
      </c>
      <c r="J359" s="182" t="s">
        <v>438</v>
      </c>
      <c r="K359" s="182" t="s">
        <v>439</v>
      </c>
      <c r="L359" s="182" t="s">
        <v>440</v>
      </c>
    </row>
    <row r="360" spans="2:14" ht="15.75">
      <c r="B360" s="173" t="s">
        <v>77</v>
      </c>
      <c r="C360" s="173"/>
      <c r="D360" s="173" t="s">
        <v>441</v>
      </c>
      <c r="E360" s="173" t="s">
        <v>628</v>
      </c>
      <c r="F360" s="208" t="s">
        <v>130</v>
      </c>
      <c r="G360" s="178">
        <v>200</v>
      </c>
      <c r="H360" s="179">
        <v>26.03</v>
      </c>
      <c r="I360" s="178">
        <v>30.6</v>
      </c>
      <c r="J360" s="178">
        <v>1.7</v>
      </c>
      <c r="K360" s="178">
        <v>1.7</v>
      </c>
      <c r="L360" s="178">
        <v>2.2000000000000002</v>
      </c>
    </row>
    <row r="361" spans="2:14" ht="15.75">
      <c r="B361" s="173"/>
      <c r="C361" s="173"/>
      <c r="D361" s="173" t="s">
        <v>444</v>
      </c>
      <c r="E361" s="173"/>
      <c r="F361" s="177" t="s">
        <v>112</v>
      </c>
      <c r="G361" s="178">
        <v>200</v>
      </c>
      <c r="H361" s="179">
        <v>6.03</v>
      </c>
      <c r="I361" s="177">
        <v>46</v>
      </c>
      <c r="J361" s="177">
        <v>0.5</v>
      </c>
      <c r="K361" s="177">
        <v>0.1</v>
      </c>
      <c r="L361" s="177">
        <v>10.1</v>
      </c>
    </row>
    <row r="362" spans="2:14" ht="15.75">
      <c r="B362" s="173"/>
      <c r="C362" s="173"/>
      <c r="D362" s="173" t="s">
        <v>34</v>
      </c>
      <c r="E362" s="173"/>
      <c r="F362" s="177" t="s">
        <v>446</v>
      </c>
      <c r="G362" s="178">
        <v>30</v>
      </c>
      <c r="H362" s="179">
        <v>2.38</v>
      </c>
      <c r="I362" s="178">
        <v>242</v>
      </c>
      <c r="J362" s="178">
        <v>8.1</v>
      </c>
      <c r="K362" s="178">
        <v>1</v>
      </c>
      <c r="L362" s="178">
        <v>48.8</v>
      </c>
    </row>
    <row r="363" spans="2:14" ht="15.75">
      <c r="B363" s="173"/>
      <c r="C363" s="173"/>
      <c r="D363" s="173"/>
      <c r="E363" s="173"/>
      <c r="F363" s="177" t="s">
        <v>121</v>
      </c>
      <c r="G363" s="178">
        <v>10</v>
      </c>
      <c r="H363" s="179">
        <v>7.14</v>
      </c>
      <c r="I363" s="178">
        <v>153</v>
      </c>
      <c r="J363" s="178">
        <v>2.4</v>
      </c>
      <c r="K363" s="178">
        <v>9.1999999999999993</v>
      </c>
      <c r="L363" s="178">
        <v>15</v>
      </c>
    </row>
    <row r="364" spans="2:14" ht="15.75">
      <c r="B364" s="173"/>
      <c r="C364" s="173"/>
      <c r="D364" s="173" t="s">
        <v>447</v>
      </c>
      <c r="E364" s="173"/>
      <c r="F364" s="177" t="s">
        <v>144</v>
      </c>
      <c r="G364" s="178">
        <v>70</v>
      </c>
      <c r="H364" s="179">
        <v>3.42</v>
      </c>
      <c r="I364" s="178">
        <v>20</v>
      </c>
      <c r="J364" s="178">
        <v>1.3</v>
      </c>
      <c r="K364" s="178">
        <v>0.1</v>
      </c>
      <c r="L364" s="178">
        <v>6.9</v>
      </c>
    </row>
    <row r="366" spans="2:14" ht="15.75">
      <c r="E366" s="167" t="s">
        <v>636</v>
      </c>
      <c r="F366" s="168"/>
    </row>
    <row r="367" spans="2:14">
      <c r="C367" s="53"/>
    </row>
    <row r="368" spans="2:14">
      <c r="B368" s="169" t="s">
        <v>427</v>
      </c>
      <c r="C368" s="169"/>
      <c r="D368" s="170" t="s">
        <v>428</v>
      </c>
      <c r="E368" s="170"/>
      <c r="F368" s="170"/>
      <c r="G368" s="169" t="s">
        <v>429</v>
      </c>
      <c r="H368" s="171"/>
      <c r="I368" s="169"/>
      <c r="J368" s="169"/>
      <c r="K368" s="169" t="s">
        <v>430</v>
      </c>
      <c r="L368" s="172">
        <v>44592</v>
      </c>
    </row>
    <row r="369" spans="2:12">
      <c r="B369" s="173"/>
      <c r="C369" s="173"/>
      <c r="D369" s="173"/>
      <c r="E369" s="173"/>
      <c r="F369" s="173"/>
      <c r="G369" s="173"/>
      <c r="H369" s="173"/>
      <c r="I369" s="173"/>
      <c r="J369" s="173"/>
      <c r="K369" s="173"/>
      <c r="L369" s="173"/>
    </row>
    <row r="370" spans="2:12">
      <c r="B370" s="174" t="s">
        <v>431</v>
      </c>
      <c r="C370" s="174"/>
      <c r="D370" s="174" t="s">
        <v>432</v>
      </c>
      <c r="E370" s="174" t="s">
        <v>433</v>
      </c>
      <c r="F370" s="175" t="s">
        <v>434</v>
      </c>
      <c r="G370" s="174" t="s">
        <v>435</v>
      </c>
      <c r="H370" s="174" t="s">
        <v>436</v>
      </c>
      <c r="I370" s="174" t="s">
        <v>437</v>
      </c>
      <c r="J370" s="174" t="s">
        <v>438</v>
      </c>
      <c r="K370" s="174" t="s">
        <v>439</v>
      </c>
      <c r="L370" s="174" t="s">
        <v>440</v>
      </c>
    </row>
    <row r="371" spans="2:12" ht="15.75">
      <c r="B371" s="173" t="s">
        <v>77</v>
      </c>
      <c r="C371" s="173"/>
      <c r="D371" s="173" t="s">
        <v>441</v>
      </c>
      <c r="E371" s="176" t="s">
        <v>628</v>
      </c>
      <c r="F371" s="208" t="s">
        <v>637</v>
      </c>
      <c r="G371" s="178">
        <v>200</v>
      </c>
      <c r="H371" s="179">
        <v>45.9</v>
      </c>
      <c r="I371" s="178">
        <v>127.8</v>
      </c>
      <c r="J371" s="178">
        <v>17.8</v>
      </c>
      <c r="K371" s="178">
        <v>5.6</v>
      </c>
      <c r="L371" s="178">
        <v>1.4</v>
      </c>
    </row>
    <row r="372" spans="2:12" ht="15.75">
      <c r="B372" s="173"/>
      <c r="C372" s="173"/>
      <c r="D372" s="173" t="s">
        <v>444</v>
      </c>
      <c r="E372" s="173"/>
      <c r="F372" s="177" t="s">
        <v>445</v>
      </c>
      <c r="G372" s="178">
        <v>200</v>
      </c>
      <c r="H372">
        <v>2.4</v>
      </c>
      <c r="I372" s="177">
        <v>49.8</v>
      </c>
      <c r="J372" s="177">
        <v>0</v>
      </c>
      <c r="K372" s="177">
        <v>0</v>
      </c>
      <c r="L372" s="177">
        <v>13.05</v>
      </c>
    </row>
    <row r="373" spans="2:12" ht="15.75">
      <c r="B373" s="173"/>
      <c r="C373" s="173"/>
      <c r="D373" s="173" t="s">
        <v>34</v>
      </c>
      <c r="E373" s="173"/>
      <c r="F373" s="177" t="s">
        <v>446</v>
      </c>
      <c r="G373" s="178">
        <v>30</v>
      </c>
      <c r="H373" s="179">
        <v>2</v>
      </c>
      <c r="I373" s="178">
        <v>242</v>
      </c>
      <c r="J373" s="178">
        <v>8.1</v>
      </c>
      <c r="K373" s="178">
        <v>1</v>
      </c>
      <c r="L373" s="178">
        <v>48.8</v>
      </c>
    </row>
    <row r="374" spans="2:12" ht="15.75">
      <c r="B374" s="173"/>
      <c r="C374" s="173"/>
      <c r="D374" s="173" t="s">
        <v>449</v>
      </c>
      <c r="E374" s="173"/>
      <c r="F374" s="177" t="s">
        <v>362</v>
      </c>
      <c r="G374" s="178">
        <v>200</v>
      </c>
      <c r="H374" s="179">
        <v>51.11</v>
      </c>
      <c r="I374" s="178">
        <v>46.82</v>
      </c>
      <c r="J374" s="178">
        <v>0.73</v>
      </c>
      <c r="K374" s="178">
        <v>0.37</v>
      </c>
      <c r="L374" s="178">
        <v>10.83</v>
      </c>
    </row>
    <row r="375" spans="2:12" ht="33" customHeight="1">
      <c r="B375" s="173"/>
      <c r="C375" s="173"/>
      <c r="D375" s="173" t="s">
        <v>447</v>
      </c>
      <c r="E375" s="173"/>
      <c r="F375" s="177" t="s">
        <v>638</v>
      </c>
      <c r="G375" s="178">
        <v>70</v>
      </c>
      <c r="H375" s="179">
        <v>4.2699999999999996</v>
      </c>
      <c r="I375" s="178">
        <v>16</v>
      </c>
      <c r="J375" s="178">
        <v>2.8</v>
      </c>
      <c r="K375" s="178">
        <v>0</v>
      </c>
      <c r="L375" s="178">
        <v>1.3</v>
      </c>
    </row>
    <row r="376" spans="2:12" ht="15" customHeight="1">
      <c r="B376" s="173"/>
      <c r="C376" s="173"/>
      <c r="D376" s="173" t="s">
        <v>450</v>
      </c>
      <c r="E376" s="173"/>
      <c r="F376" s="177" t="s">
        <v>635</v>
      </c>
      <c r="G376" s="178">
        <v>20</v>
      </c>
      <c r="H376" s="179">
        <v>31.25</v>
      </c>
      <c r="I376" s="178"/>
      <c r="J376" s="178"/>
      <c r="K376" s="178"/>
      <c r="L376" s="178"/>
    </row>
    <row r="377" spans="2:12">
      <c r="B377" s="169" t="s">
        <v>427</v>
      </c>
      <c r="C377" s="169"/>
      <c r="D377" s="170" t="s">
        <v>451</v>
      </c>
      <c r="E377" s="170"/>
      <c r="F377" s="173"/>
      <c r="G377" s="180" t="s">
        <v>429</v>
      </c>
      <c r="H377" s="181"/>
      <c r="I377" s="180"/>
      <c r="J377" s="180"/>
      <c r="K377" s="180" t="s">
        <v>430</v>
      </c>
      <c r="L377" s="172">
        <v>44592</v>
      </c>
    </row>
    <row r="378" spans="2:12">
      <c r="B378" s="173"/>
      <c r="C378" s="173"/>
      <c r="D378" s="173"/>
      <c r="E378" s="173"/>
      <c r="F378" s="175" t="s">
        <v>434</v>
      </c>
      <c r="G378" s="182"/>
      <c r="H378" s="182"/>
      <c r="I378" s="182"/>
      <c r="J378" s="182"/>
      <c r="K378" s="182"/>
      <c r="L378" s="182"/>
    </row>
    <row r="379" spans="2:12">
      <c r="B379" s="174" t="s">
        <v>431</v>
      </c>
      <c r="C379" s="174"/>
      <c r="D379" s="174" t="s">
        <v>432</v>
      </c>
      <c r="E379" s="174" t="s">
        <v>433</v>
      </c>
      <c r="G379" s="182" t="s">
        <v>435</v>
      </c>
      <c r="H379" s="174" t="s">
        <v>436</v>
      </c>
      <c r="I379" s="182" t="s">
        <v>437</v>
      </c>
      <c r="J379" s="182" t="s">
        <v>438</v>
      </c>
      <c r="K379" s="182" t="s">
        <v>439</v>
      </c>
      <c r="L379" s="182" t="s">
        <v>440</v>
      </c>
    </row>
    <row r="380" spans="2:12" ht="15.75">
      <c r="B380" s="173" t="s">
        <v>77</v>
      </c>
      <c r="C380" s="173"/>
      <c r="D380" s="173" t="s">
        <v>441</v>
      </c>
      <c r="E380" s="173" t="s">
        <v>628</v>
      </c>
      <c r="F380" s="208" t="s">
        <v>637</v>
      </c>
      <c r="G380" s="178">
        <v>200</v>
      </c>
      <c r="H380" s="179">
        <v>41.29</v>
      </c>
      <c r="I380" s="178">
        <v>127.8</v>
      </c>
      <c r="J380" s="178">
        <v>17.8</v>
      </c>
      <c r="K380" s="178">
        <v>5.6</v>
      </c>
      <c r="L380" s="178">
        <v>1.4</v>
      </c>
    </row>
    <row r="381" spans="2:12" ht="15.75">
      <c r="B381" s="173"/>
      <c r="C381" s="173"/>
      <c r="D381" s="173" t="s">
        <v>444</v>
      </c>
      <c r="E381" s="173"/>
      <c r="F381" s="177" t="s">
        <v>445</v>
      </c>
      <c r="G381" s="178">
        <v>200</v>
      </c>
      <c r="H381" s="179">
        <v>1.1299999999999999</v>
      </c>
      <c r="I381" s="177">
        <v>49.8</v>
      </c>
      <c r="J381" s="177">
        <v>0</v>
      </c>
      <c r="K381" s="177">
        <v>0</v>
      </c>
      <c r="L381" s="177">
        <v>13.05</v>
      </c>
    </row>
    <row r="382" spans="2:12" ht="15.75">
      <c r="B382" s="173"/>
      <c r="C382" s="173"/>
      <c r="D382" s="173" t="s">
        <v>34</v>
      </c>
      <c r="E382" s="173"/>
      <c r="F382" s="177" t="s">
        <v>446</v>
      </c>
      <c r="G382" s="178">
        <v>30</v>
      </c>
      <c r="H382" s="179">
        <v>2.58</v>
      </c>
      <c r="I382" s="178">
        <v>242</v>
      </c>
      <c r="J382" s="178">
        <v>8.1</v>
      </c>
      <c r="K382" s="178">
        <v>1</v>
      </c>
      <c r="L382" s="178">
        <v>48.8</v>
      </c>
    </row>
    <row r="383" spans="2:12" ht="15.75">
      <c r="E383" s="167" t="s">
        <v>644</v>
      </c>
      <c r="F383" s="168"/>
    </row>
    <row r="384" spans="2:12">
      <c r="C384" s="53"/>
    </row>
    <row r="385" spans="2:12">
      <c r="B385" s="169" t="s">
        <v>427</v>
      </c>
      <c r="C385" s="169"/>
      <c r="D385" s="170" t="s">
        <v>428</v>
      </c>
      <c r="E385" s="170"/>
      <c r="F385" s="170"/>
      <c r="G385" s="169" t="s">
        <v>429</v>
      </c>
      <c r="H385" s="171"/>
      <c r="I385" s="169"/>
      <c r="J385" s="169"/>
      <c r="K385" s="169" t="s">
        <v>430</v>
      </c>
      <c r="L385" s="172">
        <v>44593</v>
      </c>
    </row>
    <row r="386" spans="2:12">
      <c r="B386" s="173"/>
      <c r="C386" s="173"/>
      <c r="D386" s="173"/>
      <c r="E386" s="173"/>
      <c r="F386" s="173"/>
      <c r="G386" s="173"/>
      <c r="H386" s="173"/>
      <c r="I386" s="173"/>
      <c r="J386" s="173"/>
      <c r="K386" s="173"/>
      <c r="L386" s="173"/>
    </row>
    <row r="387" spans="2:12">
      <c r="B387" s="174" t="s">
        <v>431</v>
      </c>
      <c r="C387" s="174"/>
      <c r="D387" s="174" t="s">
        <v>432</v>
      </c>
      <c r="E387" s="174" t="s">
        <v>433</v>
      </c>
      <c r="F387" s="175" t="s">
        <v>434</v>
      </c>
      <c r="G387" s="174" t="s">
        <v>435</v>
      </c>
      <c r="H387" s="174" t="s">
        <v>436</v>
      </c>
      <c r="I387" s="174" t="s">
        <v>437</v>
      </c>
      <c r="J387" s="174" t="s">
        <v>438</v>
      </c>
      <c r="K387" s="174" t="s">
        <v>439</v>
      </c>
      <c r="L387" s="174" t="s">
        <v>440</v>
      </c>
    </row>
    <row r="388" spans="2:12" ht="15.75">
      <c r="B388" s="173" t="s">
        <v>77</v>
      </c>
      <c r="C388" s="173"/>
      <c r="D388" s="173" t="s">
        <v>441</v>
      </c>
      <c r="E388" s="176" t="s">
        <v>648</v>
      </c>
      <c r="F388" s="208" t="s">
        <v>645</v>
      </c>
      <c r="G388" s="178">
        <v>200</v>
      </c>
      <c r="H388" s="179">
        <v>31.87</v>
      </c>
      <c r="I388" s="178">
        <v>159.88</v>
      </c>
      <c r="J388" s="178">
        <v>17.13</v>
      </c>
      <c r="K388" s="178">
        <v>10.26</v>
      </c>
      <c r="L388" s="178">
        <v>0.03</v>
      </c>
    </row>
    <row r="389" spans="2:12" ht="15.75">
      <c r="B389" s="173"/>
      <c r="C389" s="173"/>
      <c r="D389" s="173" t="s">
        <v>444</v>
      </c>
      <c r="E389" s="173"/>
      <c r="F389" s="177" t="s">
        <v>140</v>
      </c>
      <c r="G389" s="178">
        <v>200</v>
      </c>
      <c r="H389">
        <v>10.95</v>
      </c>
      <c r="I389" s="177">
        <v>49.8</v>
      </c>
      <c r="J389" s="177">
        <v>0</v>
      </c>
      <c r="K389" s="177">
        <v>0</v>
      </c>
      <c r="L389" s="177">
        <v>13.05</v>
      </c>
    </row>
    <row r="390" spans="2:12" ht="15.75">
      <c r="B390" s="173"/>
      <c r="C390" s="173"/>
      <c r="D390" s="173" t="s">
        <v>34</v>
      </c>
      <c r="E390" s="173"/>
      <c r="F390" s="177" t="s">
        <v>446</v>
      </c>
      <c r="G390" s="178">
        <v>30</v>
      </c>
      <c r="H390" s="179"/>
      <c r="I390" s="178">
        <v>242</v>
      </c>
      <c r="J390" s="178">
        <v>8.1</v>
      </c>
      <c r="K390" s="178">
        <v>1</v>
      </c>
      <c r="L390" s="178">
        <v>48.8</v>
      </c>
    </row>
    <row r="391" spans="2:12" ht="15.75">
      <c r="B391" s="173"/>
      <c r="C391" s="173"/>
      <c r="D391" s="173"/>
      <c r="E391" s="173"/>
      <c r="F391" s="177" t="s">
        <v>121</v>
      </c>
      <c r="G391" s="178">
        <v>10</v>
      </c>
      <c r="H391" s="179">
        <v>7.19</v>
      </c>
      <c r="I391" s="178">
        <v>153</v>
      </c>
      <c r="J391" s="178">
        <v>2.4</v>
      </c>
      <c r="K391" s="178">
        <v>9.1999999999999993</v>
      </c>
      <c r="L391" s="178">
        <v>15</v>
      </c>
    </row>
    <row r="392" spans="2:12" ht="15.75">
      <c r="B392" s="173"/>
      <c r="C392" s="173"/>
      <c r="D392" s="173"/>
      <c r="E392" s="173"/>
      <c r="F392" s="177" t="s">
        <v>551</v>
      </c>
      <c r="G392" s="178">
        <v>15</v>
      </c>
      <c r="H392" s="179">
        <v>9.8000000000000007</v>
      </c>
      <c r="I392" s="178">
        <v>272</v>
      </c>
      <c r="J392" s="178">
        <v>0</v>
      </c>
      <c r="K392" s="178">
        <v>0</v>
      </c>
      <c r="L392" s="178">
        <v>6.8</v>
      </c>
    </row>
    <row r="393" spans="2:12" ht="15.75">
      <c r="B393" s="173"/>
      <c r="C393" s="173"/>
      <c r="D393" s="173" t="s">
        <v>449</v>
      </c>
      <c r="E393" s="173"/>
      <c r="F393" s="177" t="s">
        <v>362</v>
      </c>
      <c r="G393" s="178">
        <v>200</v>
      </c>
      <c r="H393" s="179">
        <v>42.8</v>
      </c>
      <c r="I393" s="178">
        <v>46.82</v>
      </c>
      <c r="J393" s="178">
        <v>0.73</v>
      </c>
      <c r="K393" s="178">
        <v>0.37</v>
      </c>
      <c r="L393" s="178">
        <v>10.83</v>
      </c>
    </row>
    <row r="394" spans="2:12" ht="15.75">
      <c r="B394" s="173"/>
      <c r="C394" s="173"/>
      <c r="D394" s="173"/>
      <c r="E394" s="173"/>
      <c r="F394" s="177" t="s">
        <v>322</v>
      </c>
      <c r="G394" s="178">
        <v>100</v>
      </c>
      <c r="H394" s="179">
        <v>47.53</v>
      </c>
      <c r="I394" s="178">
        <v>47</v>
      </c>
      <c r="J394" s="178">
        <v>0.4</v>
      </c>
      <c r="K394" s="178">
        <v>9.8000000000000007</v>
      </c>
      <c r="L394" s="178">
        <v>0.4</v>
      </c>
    </row>
    <row r="395" spans="2:12" ht="31.5">
      <c r="B395" s="173"/>
      <c r="C395" s="173"/>
      <c r="D395" s="173" t="s">
        <v>447</v>
      </c>
      <c r="E395" s="173"/>
      <c r="F395" s="177" t="s">
        <v>647</v>
      </c>
      <c r="G395" s="178">
        <v>70</v>
      </c>
      <c r="H395" s="179">
        <v>4.53</v>
      </c>
      <c r="I395" s="178">
        <v>55.1</v>
      </c>
      <c r="J395" s="178">
        <v>2.5</v>
      </c>
      <c r="K395" s="178">
        <v>1.9</v>
      </c>
      <c r="L395" s="178">
        <v>7</v>
      </c>
    </row>
    <row r="396" spans="2:12" ht="15.75">
      <c r="B396" s="173"/>
      <c r="C396" s="173"/>
      <c r="D396" s="173" t="s">
        <v>450</v>
      </c>
      <c r="E396" s="173"/>
      <c r="F396" s="177" t="s">
        <v>582</v>
      </c>
      <c r="G396" s="178">
        <v>20</v>
      </c>
      <c r="H396" s="179">
        <v>31.58</v>
      </c>
      <c r="I396" s="178">
        <v>305</v>
      </c>
      <c r="J396" s="178">
        <v>5.5</v>
      </c>
      <c r="K396" s="178">
        <v>19</v>
      </c>
      <c r="L396" s="178">
        <v>53</v>
      </c>
    </row>
    <row r="397" spans="2:12" ht="15.75">
      <c r="B397" s="173"/>
      <c r="C397" s="173"/>
      <c r="D397" s="173"/>
      <c r="E397" s="173"/>
      <c r="F397" s="177" t="s">
        <v>646</v>
      </c>
      <c r="G397" s="178">
        <v>20</v>
      </c>
      <c r="H397" s="179">
        <v>11.26</v>
      </c>
      <c r="I397" s="178">
        <v>258</v>
      </c>
      <c r="J397" s="178">
        <v>2.4</v>
      </c>
      <c r="K397" s="178">
        <v>0.9</v>
      </c>
      <c r="L397" s="178">
        <v>12</v>
      </c>
    </row>
    <row r="398" spans="2:12">
      <c r="B398" s="169" t="s">
        <v>427</v>
      </c>
      <c r="C398" s="169"/>
      <c r="D398" s="170" t="s">
        <v>451</v>
      </c>
      <c r="E398" s="170"/>
      <c r="F398" s="173"/>
      <c r="G398" s="180" t="s">
        <v>429</v>
      </c>
      <c r="H398" s="181"/>
      <c r="I398" s="180"/>
      <c r="J398" s="180"/>
      <c r="K398" s="180" t="s">
        <v>430</v>
      </c>
      <c r="L398" s="172">
        <v>44593</v>
      </c>
    </row>
    <row r="399" spans="2:12">
      <c r="B399" s="173"/>
      <c r="C399" s="173"/>
      <c r="D399" s="173"/>
      <c r="E399" s="173"/>
      <c r="F399" s="175" t="s">
        <v>434</v>
      </c>
      <c r="G399" s="182"/>
      <c r="H399" s="182"/>
      <c r="I399" s="182"/>
      <c r="J399" s="182"/>
      <c r="K399" s="182"/>
      <c r="L399" s="182"/>
    </row>
    <row r="400" spans="2:12">
      <c r="B400" s="174" t="s">
        <v>431</v>
      </c>
      <c r="C400" s="174"/>
      <c r="D400" s="174" t="s">
        <v>432</v>
      </c>
      <c r="E400" s="174" t="s">
        <v>433</v>
      </c>
      <c r="G400" s="182" t="s">
        <v>435</v>
      </c>
      <c r="H400" s="174" t="s">
        <v>436</v>
      </c>
      <c r="I400" s="182" t="s">
        <v>437</v>
      </c>
      <c r="J400" s="182" t="s">
        <v>438</v>
      </c>
      <c r="K400" s="182" t="s">
        <v>439</v>
      </c>
      <c r="L400" s="182" t="s">
        <v>440</v>
      </c>
    </row>
    <row r="401" spans="2:12" ht="15.75">
      <c r="B401" s="173" t="s">
        <v>77</v>
      </c>
      <c r="C401" s="173"/>
      <c r="D401" s="173" t="s">
        <v>441</v>
      </c>
      <c r="E401" s="173" t="s">
        <v>648</v>
      </c>
      <c r="F401" s="208" t="s">
        <v>645</v>
      </c>
      <c r="G401" s="178">
        <v>200</v>
      </c>
      <c r="H401" s="179">
        <v>31.13</v>
      </c>
      <c r="I401" s="178">
        <v>159.88</v>
      </c>
      <c r="J401" s="178">
        <v>17.13</v>
      </c>
      <c r="K401" s="178">
        <v>10.26</v>
      </c>
      <c r="L401" s="178">
        <v>0.03</v>
      </c>
    </row>
    <row r="402" spans="2:12" ht="15.75">
      <c r="B402" s="173"/>
      <c r="C402" s="173"/>
      <c r="D402" s="173" t="s">
        <v>444</v>
      </c>
      <c r="E402" s="173"/>
      <c r="F402" s="177" t="s">
        <v>140</v>
      </c>
      <c r="G402" s="178">
        <v>200</v>
      </c>
      <c r="H402" s="179">
        <v>8.61</v>
      </c>
      <c r="I402" s="177">
        <v>49.8</v>
      </c>
      <c r="J402" s="177">
        <v>0</v>
      </c>
      <c r="K402" s="177">
        <v>0</v>
      </c>
      <c r="L402" s="177">
        <v>13.05</v>
      </c>
    </row>
    <row r="403" spans="2:12" ht="15.75">
      <c r="B403" s="173"/>
      <c r="C403" s="173"/>
      <c r="D403" s="173" t="s">
        <v>34</v>
      </c>
      <c r="E403" s="173"/>
      <c r="F403" s="177" t="s">
        <v>446</v>
      </c>
      <c r="G403" s="178">
        <v>30</v>
      </c>
      <c r="H403" s="179"/>
      <c r="I403" s="178">
        <v>242</v>
      </c>
      <c r="J403" s="178">
        <v>8.1</v>
      </c>
      <c r="K403" s="178">
        <v>1</v>
      </c>
      <c r="L403" s="178">
        <v>48.8</v>
      </c>
    </row>
    <row r="404" spans="2:12" ht="31.5">
      <c r="B404" s="173"/>
      <c r="C404" s="173"/>
      <c r="D404" s="173" t="s">
        <v>447</v>
      </c>
      <c r="E404" s="173"/>
      <c r="F404" s="177" t="s">
        <v>647</v>
      </c>
      <c r="G404" s="178">
        <v>70</v>
      </c>
      <c r="H404" s="179">
        <v>5.26</v>
      </c>
      <c r="I404" s="178">
        <v>16</v>
      </c>
      <c r="J404" s="178">
        <v>2.8</v>
      </c>
      <c r="K404" s="178">
        <v>0</v>
      </c>
      <c r="L404" s="178">
        <v>1.3</v>
      </c>
    </row>
    <row r="406" spans="2:12" ht="15.75">
      <c r="E406" s="167" t="s">
        <v>651</v>
      </c>
      <c r="F406" s="168"/>
    </row>
    <row r="407" spans="2:12">
      <c r="C407" s="53"/>
    </row>
    <row r="408" spans="2:12">
      <c r="B408" s="169" t="s">
        <v>427</v>
      </c>
      <c r="C408" s="169"/>
      <c r="D408" s="170" t="s">
        <v>428</v>
      </c>
      <c r="E408" s="170"/>
      <c r="F408" s="170"/>
      <c r="G408" s="169" t="s">
        <v>429</v>
      </c>
      <c r="H408" s="171"/>
      <c r="I408" s="169"/>
      <c r="J408" s="169"/>
      <c r="K408" s="169" t="s">
        <v>430</v>
      </c>
      <c r="L408" s="172">
        <v>44595</v>
      </c>
    </row>
    <row r="409" spans="2:12">
      <c r="B409" s="173"/>
      <c r="C409" s="173"/>
      <c r="D409" s="173"/>
      <c r="E409" s="173"/>
      <c r="F409" s="173"/>
      <c r="G409" s="173"/>
      <c r="H409" s="173"/>
      <c r="I409" s="173"/>
      <c r="J409" s="173"/>
      <c r="K409" s="173"/>
      <c r="L409" s="173"/>
    </row>
    <row r="410" spans="2:12">
      <c r="B410" s="174" t="s">
        <v>431</v>
      </c>
      <c r="C410" s="174"/>
      <c r="D410" s="174" t="s">
        <v>432</v>
      </c>
      <c r="E410" s="174" t="s">
        <v>433</v>
      </c>
      <c r="F410" s="175" t="s">
        <v>434</v>
      </c>
      <c r="G410" s="174" t="s">
        <v>435</v>
      </c>
      <c r="H410" s="174" t="s">
        <v>3</v>
      </c>
      <c r="I410" s="174" t="s">
        <v>437</v>
      </c>
      <c r="J410" s="174" t="s">
        <v>438</v>
      </c>
      <c r="K410" s="174" t="s">
        <v>439</v>
      </c>
      <c r="L410" s="174" t="s">
        <v>440</v>
      </c>
    </row>
    <row r="411" spans="2:12" ht="15.75">
      <c r="B411" s="173" t="s">
        <v>77</v>
      </c>
      <c r="C411" s="173"/>
      <c r="D411" s="173" t="s">
        <v>441</v>
      </c>
      <c r="E411" s="176" t="s">
        <v>652</v>
      </c>
      <c r="F411" s="208" t="s">
        <v>307</v>
      </c>
      <c r="G411" s="178">
        <v>250</v>
      </c>
      <c r="H411" s="179">
        <v>55.12</v>
      </c>
      <c r="I411" s="178">
        <v>127.8</v>
      </c>
      <c r="J411" s="178">
        <v>17.8</v>
      </c>
      <c r="K411" s="178">
        <v>5.6</v>
      </c>
      <c r="L411" s="178">
        <v>1.4</v>
      </c>
    </row>
    <row r="412" spans="2:12" ht="15.75">
      <c r="B412" s="173"/>
      <c r="C412" s="173"/>
      <c r="D412" s="173" t="s">
        <v>444</v>
      </c>
      <c r="E412" s="173"/>
      <c r="F412" s="177" t="s">
        <v>445</v>
      </c>
      <c r="G412" s="178">
        <v>200</v>
      </c>
      <c r="H412">
        <v>3.67</v>
      </c>
      <c r="I412" s="177">
        <v>49.8</v>
      </c>
      <c r="J412" s="177">
        <v>0</v>
      </c>
      <c r="K412" s="177">
        <v>0</v>
      </c>
      <c r="L412" s="177">
        <v>13.05</v>
      </c>
    </row>
    <row r="413" spans="2:12" ht="15.75">
      <c r="B413" s="173"/>
      <c r="C413" s="173"/>
      <c r="D413" s="173" t="s">
        <v>34</v>
      </c>
      <c r="E413" s="173"/>
      <c r="F413" s="177" t="s">
        <v>446</v>
      </c>
      <c r="G413" s="178">
        <v>30</v>
      </c>
      <c r="H413" s="179">
        <v>2.74</v>
      </c>
      <c r="I413" s="178">
        <v>242</v>
      </c>
      <c r="J413" s="178">
        <v>8.1</v>
      </c>
      <c r="K413" s="178">
        <v>1</v>
      </c>
      <c r="L413" s="178">
        <v>48.8</v>
      </c>
    </row>
    <row r="414" spans="2:12" ht="15.75">
      <c r="B414" s="173"/>
      <c r="C414" s="173"/>
      <c r="D414" s="173"/>
      <c r="E414" s="173"/>
      <c r="F414" s="177" t="s">
        <v>551</v>
      </c>
      <c r="G414" s="178">
        <v>15</v>
      </c>
      <c r="H414" s="179">
        <v>6.69</v>
      </c>
      <c r="I414" s="178">
        <v>272</v>
      </c>
      <c r="J414" s="178">
        <v>0</v>
      </c>
      <c r="K414" s="178">
        <v>0</v>
      </c>
      <c r="L414" s="178">
        <v>6.8</v>
      </c>
    </row>
    <row r="415" spans="2:12" ht="15.75">
      <c r="B415" s="173"/>
      <c r="C415" s="173"/>
      <c r="D415" s="173"/>
      <c r="E415" s="173"/>
      <c r="F415" s="177" t="s">
        <v>121</v>
      </c>
      <c r="G415" s="178">
        <v>10</v>
      </c>
      <c r="H415" s="179">
        <v>6.81</v>
      </c>
      <c r="I415" s="178">
        <v>153</v>
      </c>
      <c r="J415" s="178">
        <v>2.4</v>
      </c>
      <c r="K415" s="178">
        <v>9.1999999999999993</v>
      </c>
      <c r="L415" s="178">
        <v>15</v>
      </c>
    </row>
    <row r="416" spans="2:12" ht="15.75">
      <c r="B416" s="173"/>
      <c r="C416" s="173"/>
      <c r="D416" s="173" t="s">
        <v>449</v>
      </c>
      <c r="E416" s="173"/>
      <c r="F416" s="177" t="s">
        <v>106</v>
      </c>
      <c r="G416" s="178">
        <v>200</v>
      </c>
      <c r="H416" s="179">
        <v>71.14</v>
      </c>
      <c r="I416" s="178">
        <v>46.82</v>
      </c>
      <c r="J416" s="178">
        <v>0.73</v>
      </c>
      <c r="K416" s="178">
        <v>0.37</v>
      </c>
      <c r="L416" s="178">
        <v>10.83</v>
      </c>
    </row>
    <row r="417" spans="2:12" ht="15.75">
      <c r="B417" s="173"/>
      <c r="C417" s="173"/>
      <c r="D417" s="173"/>
      <c r="E417" s="173"/>
      <c r="F417" s="177" t="s">
        <v>299</v>
      </c>
      <c r="G417" s="178">
        <v>70</v>
      </c>
      <c r="H417" s="179">
        <v>51.11</v>
      </c>
      <c r="I417" s="178">
        <v>16</v>
      </c>
      <c r="J417" s="178">
        <v>2.8</v>
      </c>
      <c r="K417" s="178">
        <v>0</v>
      </c>
      <c r="L417" s="178">
        <v>1.3</v>
      </c>
    </row>
    <row r="418" spans="2:12">
      <c r="B418" s="169" t="s">
        <v>427</v>
      </c>
      <c r="C418" s="169"/>
      <c r="D418" s="170" t="s">
        <v>451</v>
      </c>
      <c r="E418" s="170"/>
      <c r="F418" s="173"/>
      <c r="G418" s="180" t="s">
        <v>429</v>
      </c>
      <c r="H418" s="181"/>
      <c r="I418" s="180"/>
      <c r="J418" s="180"/>
      <c r="K418" s="180" t="s">
        <v>430</v>
      </c>
      <c r="L418" s="172">
        <v>44595</v>
      </c>
    </row>
    <row r="419" spans="2:12">
      <c r="B419" s="173"/>
      <c r="C419" s="173"/>
      <c r="D419" s="173"/>
      <c r="E419" s="173"/>
      <c r="F419" s="175" t="s">
        <v>434</v>
      </c>
      <c r="G419" s="182"/>
      <c r="H419" s="182"/>
      <c r="I419" s="182"/>
      <c r="J419" s="182"/>
      <c r="K419" s="182"/>
      <c r="L419" s="182"/>
    </row>
    <row r="420" spans="2:12">
      <c r="B420" s="174" t="s">
        <v>431</v>
      </c>
      <c r="C420" s="174"/>
      <c r="D420" s="174" t="s">
        <v>432</v>
      </c>
      <c r="E420" s="174" t="s">
        <v>433</v>
      </c>
      <c r="G420" s="182" t="s">
        <v>435</v>
      </c>
      <c r="H420" s="174" t="s">
        <v>436</v>
      </c>
      <c r="I420" s="182" t="s">
        <v>437</v>
      </c>
      <c r="J420" s="182" t="s">
        <v>438</v>
      </c>
      <c r="K420" s="182" t="s">
        <v>439</v>
      </c>
      <c r="L420" s="182" t="s">
        <v>440</v>
      </c>
    </row>
    <row r="421" spans="2:12" ht="15.75">
      <c r="B421" s="173" t="s">
        <v>77</v>
      </c>
      <c r="C421" s="173"/>
      <c r="D421" s="173" t="s">
        <v>441</v>
      </c>
      <c r="E421" s="173" t="s">
        <v>652</v>
      </c>
      <c r="F421" s="208" t="s">
        <v>307</v>
      </c>
      <c r="G421" s="178">
        <v>250</v>
      </c>
      <c r="H421" s="179">
        <v>42.17</v>
      </c>
      <c r="I421" s="178">
        <v>127.8</v>
      </c>
      <c r="J421" s="178">
        <v>17.8</v>
      </c>
      <c r="K421" s="178">
        <v>5.6</v>
      </c>
      <c r="L421" s="178">
        <v>1.4</v>
      </c>
    </row>
    <row r="422" spans="2:12" ht="15.75">
      <c r="B422" s="173"/>
      <c r="C422" s="173"/>
      <c r="D422" s="173" t="s">
        <v>444</v>
      </c>
      <c r="E422" s="173"/>
      <c r="F422" s="177" t="s">
        <v>445</v>
      </c>
      <c r="G422" s="178">
        <v>200</v>
      </c>
      <c r="H422" s="179">
        <v>1.1399999999999999</v>
      </c>
      <c r="I422" s="177">
        <v>49.8</v>
      </c>
      <c r="J422" s="177">
        <v>0</v>
      </c>
      <c r="K422" s="177">
        <v>0</v>
      </c>
      <c r="L422" s="177">
        <v>13.05</v>
      </c>
    </row>
    <row r="423" spans="2:12" ht="15.75">
      <c r="B423" s="173"/>
      <c r="C423" s="173"/>
      <c r="D423" s="173" t="s">
        <v>34</v>
      </c>
      <c r="E423" s="173"/>
      <c r="F423" s="177" t="s">
        <v>446</v>
      </c>
      <c r="G423" s="178">
        <v>30</v>
      </c>
      <c r="H423" s="179">
        <v>1.69</v>
      </c>
      <c r="I423" s="178">
        <v>242</v>
      </c>
      <c r="J423" s="178">
        <v>8.1</v>
      </c>
      <c r="K423" s="178">
        <v>1</v>
      </c>
      <c r="L423" s="178">
        <v>48.8</v>
      </c>
    </row>
    <row r="425" spans="2:12" ht="15.75">
      <c r="E425" s="167" t="s">
        <v>656</v>
      </c>
      <c r="F425" s="168"/>
    </row>
    <row r="426" spans="2:12">
      <c r="C426" s="53"/>
    </row>
    <row r="427" spans="2:12">
      <c r="B427" s="169" t="s">
        <v>427</v>
      </c>
      <c r="C427" s="169"/>
      <c r="D427" s="170" t="s">
        <v>428</v>
      </c>
      <c r="E427" s="170"/>
      <c r="F427" s="170"/>
      <c r="G427" s="169" t="s">
        <v>429</v>
      </c>
      <c r="H427" s="171"/>
      <c r="I427" s="169"/>
      <c r="J427" s="169"/>
      <c r="K427" s="169" t="s">
        <v>430</v>
      </c>
      <c r="L427" s="172">
        <v>44596</v>
      </c>
    </row>
    <row r="428" spans="2:12">
      <c r="B428" s="173"/>
      <c r="C428" s="173"/>
      <c r="D428" s="173"/>
      <c r="E428" s="173"/>
      <c r="F428" s="173"/>
      <c r="G428" s="173"/>
      <c r="H428" s="173"/>
      <c r="I428" s="173"/>
      <c r="J428" s="173"/>
      <c r="K428" s="173"/>
      <c r="L428" s="173"/>
    </row>
    <row r="429" spans="2:12">
      <c r="B429" s="174" t="s">
        <v>431</v>
      </c>
      <c r="C429" s="174"/>
      <c r="D429" s="174" t="s">
        <v>432</v>
      </c>
      <c r="E429" s="174" t="s">
        <v>433</v>
      </c>
      <c r="F429" s="175" t="s">
        <v>434</v>
      </c>
      <c r="G429" s="174" t="s">
        <v>435</v>
      </c>
      <c r="H429" s="174" t="s">
        <v>3</v>
      </c>
      <c r="I429" s="174" t="s">
        <v>437</v>
      </c>
      <c r="J429" s="174" t="s">
        <v>438</v>
      </c>
      <c r="K429" s="174" t="s">
        <v>439</v>
      </c>
      <c r="L429" s="174" t="s">
        <v>440</v>
      </c>
    </row>
    <row r="430" spans="2:12" ht="15.75">
      <c r="B430" s="173" t="s">
        <v>77</v>
      </c>
      <c r="C430" s="173"/>
      <c r="D430" s="173" t="s">
        <v>441</v>
      </c>
      <c r="E430" s="176" t="s">
        <v>652</v>
      </c>
      <c r="F430" s="208" t="s">
        <v>654</v>
      </c>
      <c r="G430" s="178">
        <v>200</v>
      </c>
      <c r="H430" s="179">
        <v>53.76</v>
      </c>
      <c r="I430" s="178">
        <v>201.2</v>
      </c>
      <c r="J430" s="178">
        <v>12.9</v>
      </c>
      <c r="K430" s="178">
        <v>5.9</v>
      </c>
      <c r="L430" s="178">
        <v>24.4</v>
      </c>
    </row>
    <row r="431" spans="2:12" ht="15.75">
      <c r="B431" s="173"/>
      <c r="C431" s="173"/>
      <c r="D431" s="173" t="s">
        <v>444</v>
      </c>
      <c r="E431" s="173"/>
      <c r="F431" s="177" t="s">
        <v>112</v>
      </c>
      <c r="G431" s="178">
        <v>200</v>
      </c>
      <c r="H431">
        <v>7.36</v>
      </c>
      <c r="I431" s="177">
        <v>46</v>
      </c>
      <c r="J431" s="177">
        <v>0.5</v>
      </c>
      <c r="K431" s="177">
        <v>0.1</v>
      </c>
      <c r="L431" s="177">
        <v>10.1</v>
      </c>
    </row>
    <row r="432" spans="2:12" ht="15.75">
      <c r="B432" s="173"/>
      <c r="C432" s="173"/>
      <c r="D432" s="173" t="s">
        <v>34</v>
      </c>
      <c r="E432" s="173"/>
      <c r="F432" s="177" t="s">
        <v>446</v>
      </c>
      <c r="G432" s="178">
        <v>30</v>
      </c>
      <c r="H432" s="179">
        <v>1.64</v>
      </c>
      <c r="I432" s="178">
        <v>242</v>
      </c>
      <c r="J432" s="178">
        <v>8.1</v>
      </c>
      <c r="K432" s="178">
        <v>1</v>
      </c>
      <c r="L432" s="178">
        <v>48.8</v>
      </c>
    </row>
    <row r="433" spans="2:13" ht="15.75">
      <c r="B433" s="173"/>
      <c r="C433" s="173"/>
      <c r="D433" s="173" t="s">
        <v>447</v>
      </c>
      <c r="E433" s="173"/>
      <c r="F433" s="177" t="s">
        <v>176</v>
      </c>
      <c r="G433" s="178">
        <v>70</v>
      </c>
      <c r="H433" s="179">
        <v>32.57</v>
      </c>
      <c r="I433" s="178">
        <v>15</v>
      </c>
      <c r="J433" s="178">
        <v>0.8</v>
      </c>
      <c r="K433" s="178">
        <v>0.1</v>
      </c>
      <c r="L433" s="178">
        <v>2.8</v>
      </c>
      <c r="M433" s="217"/>
    </row>
    <row r="434" spans="2:13" ht="15.75">
      <c r="B434" s="173"/>
      <c r="C434" s="173"/>
      <c r="D434" s="173" t="s">
        <v>449</v>
      </c>
      <c r="E434" s="173"/>
      <c r="F434" s="177" t="s">
        <v>97</v>
      </c>
      <c r="G434" s="178">
        <v>150</v>
      </c>
      <c r="H434" s="179">
        <v>45.23</v>
      </c>
      <c r="I434" s="178">
        <v>46.82</v>
      </c>
      <c r="J434" s="178">
        <v>0.73</v>
      </c>
      <c r="K434" s="178">
        <v>0.37</v>
      </c>
      <c r="L434" s="178">
        <v>10.83</v>
      </c>
    </row>
    <row r="435" spans="2:13" ht="15.75">
      <c r="B435" s="173"/>
      <c r="C435" s="173"/>
      <c r="D435" s="173"/>
      <c r="E435" s="173"/>
      <c r="F435" s="177" t="s">
        <v>304</v>
      </c>
      <c r="G435" s="178">
        <v>70</v>
      </c>
      <c r="H435" s="179">
        <v>55.12</v>
      </c>
      <c r="I435" s="178">
        <v>47</v>
      </c>
      <c r="J435" s="178">
        <v>0.8</v>
      </c>
      <c r="K435" s="178">
        <v>0.4</v>
      </c>
      <c r="L435" s="178">
        <v>8.1</v>
      </c>
    </row>
    <row r="436" spans="2:13">
      <c r="B436" s="169" t="s">
        <v>427</v>
      </c>
      <c r="C436" s="169"/>
      <c r="D436" s="170" t="s">
        <v>451</v>
      </c>
      <c r="E436" s="170"/>
      <c r="F436" s="173"/>
      <c r="G436" s="180" t="s">
        <v>429</v>
      </c>
      <c r="H436" s="181"/>
      <c r="I436" s="180"/>
      <c r="J436" s="180"/>
      <c r="K436" s="180" t="s">
        <v>430</v>
      </c>
      <c r="L436" s="172">
        <v>44596</v>
      </c>
    </row>
    <row r="437" spans="2:13">
      <c r="B437" s="173"/>
      <c r="C437" s="173"/>
      <c r="D437" s="173"/>
      <c r="E437" s="173"/>
      <c r="F437" s="175" t="s">
        <v>434</v>
      </c>
      <c r="G437" s="182"/>
      <c r="H437" s="182"/>
      <c r="I437" s="182"/>
      <c r="J437" s="182"/>
      <c r="K437" s="182"/>
      <c r="L437" s="182"/>
    </row>
    <row r="438" spans="2:13">
      <c r="B438" s="174" t="s">
        <v>431</v>
      </c>
      <c r="C438" s="174"/>
      <c r="D438" s="174" t="s">
        <v>432</v>
      </c>
      <c r="E438" s="174" t="s">
        <v>433</v>
      </c>
      <c r="G438" s="182" t="s">
        <v>435</v>
      </c>
      <c r="H438" s="174" t="s">
        <v>436</v>
      </c>
      <c r="I438" s="182" t="s">
        <v>437</v>
      </c>
      <c r="J438" s="182" t="s">
        <v>438</v>
      </c>
      <c r="K438" s="182" t="s">
        <v>439</v>
      </c>
      <c r="L438" s="182" t="s">
        <v>440</v>
      </c>
    </row>
    <row r="439" spans="2:13" ht="15.75">
      <c r="B439" s="173" t="s">
        <v>77</v>
      </c>
      <c r="C439" s="173"/>
      <c r="D439" s="173" t="s">
        <v>441</v>
      </c>
      <c r="E439" s="173" t="s">
        <v>652</v>
      </c>
      <c r="F439" s="208" t="s">
        <v>654</v>
      </c>
      <c r="G439" s="178">
        <v>200</v>
      </c>
      <c r="H439" s="179">
        <v>38.57</v>
      </c>
      <c r="I439" s="178">
        <v>201.2</v>
      </c>
      <c r="J439" s="178">
        <v>17.8</v>
      </c>
      <c r="K439" s="178">
        <v>5.6</v>
      </c>
      <c r="L439" s="178">
        <v>1.4</v>
      </c>
    </row>
    <row r="440" spans="2:13" ht="15.75">
      <c r="B440" s="173"/>
      <c r="C440" s="173"/>
      <c r="D440" s="173" t="s">
        <v>444</v>
      </c>
      <c r="E440" s="173"/>
      <c r="F440" s="177" t="s">
        <v>112</v>
      </c>
      <c r="G440" s="178">
        <v>200</v>
      </c>
      <c r="H440" s="179">
        <v>5.45</v>
      </c>
      <c r="I440" s="177">
        <v>46</v>
      </c>
      <c r="J440" s="177">
        <v>0.5</v>
      </c>
      <c r="K440" s="177">
        <v>0.1</v>
      </c>
      <c r="L440" s="177">
        <v>10.1</v>
      </c>
    </row>
    <row r="441" spans="2:13" ht="15.75">
      <c r="B441" s="173"/>
      <c r="C441" s="173"/>
      <c r="D441" s="173" t="s">
        <v>34</v>
      </c>
      <c r="E441" s="173"/>
      <c r="F441" s="177" t="s">
        <v>446</v>
      </c>
      <c r="G441" s="178">
        <v>30</v>
      </c>
      <c r="H441" s="179">
        <v>0.98</v>
      </c>
      <c r="I441" s="178">
        <v>242</v>
      </c>
      <c r="J441" s="178">
        <v>8.1</v>
      </c>
      <c r="K441" s="178">
        <v>1</v>
      </c>
      <c r="L441" s="178">
        <v>48.8</v>
      </c>
    </row>
    <row r="443" spans="2:13" ht="15.75">
      <c r="E443" s="167" t="s">
        <v>660</v>
      </c>
      <c r="F443" s="168"/>
    </row>
    <row r="444" spans="2:13">
      <c r="C444" s="53"/>
    </row>
    <row r="445" spans="2:13">
      <c r="B445" s="169" t="s">
        <v>427</v>
      </c>
      <c r="C445" s="169"/>
      <c r="D445" s="170" t="s">
        <v>428</v>
      </c>
      <c r="E445" s="170"/>
      <c r="F445" s="170"/>
      <c r="G445" s="169" t="s">
        <v>429</v>
      </c>
      <c r="H445" s="171"/>
      <c r="I445" s="169"/>
      <c r="J445" s="169"/>
      <c r="K445" s="169" t="s">
        <v>430</v>
      </c>
      <c r="L445" s="172">
        <v>44597</v>
      </c>
    </row>
    <row r="446" spans="2:13">
      <c r="B446" s="173"/>
      <c r="C446" s="173"/>
      <c r="D446" s="173"/>
      <c r="E446" s="173"/>
      <c r="F446" s="173"/>
      <c r="G446" s="173"/>
      <c r="H446" s="173"/>
      <c r="I446" s="173"/>
      <c r="J446" s="173"/>
      <c r="K446" s="173"/>
      <c r="L446" s="173"/>
    </row>
    <row r="447" spans="2:13">
      <c r="B447" s="174" t="s">
        <v>431</v>
      </c>
      <c r="C447" s="174"/>
      <c r="D447" s="174" t="s">
        <v>432</v>
      </c>
      <c r="E447" s="174" t="s">
        <v>433</v>
      </c>
      <c r="F447" s="175" t="s">
        <v>434</v>
      </c>
      <c r="G447" s="174" t="s">
        <v>435</v>
      </c>
      <c r="H447" s="174" t="s">
        <v>3</v>
      </c>
      <c r="I447" s="174" t="s">
        <v>437</v>
      </c>
      <c r="J447" s="174" t="s">
        <v>438</v>
      </c>
      <c r="K447" s="174" t="s">
        <v>439</v>
      </c>
      <c r="L447" s="174" t="s">
        <v>440</v>
      </c>
    </row>
    <row r="448" spans="2:13" ht="15.75">
      <c r="B448" s="173" t="s">
        <v>77</v>
      </c>
      <c r="C448" s="173"/>
      <c r="D448" s="173" t="s">
        <v>441</v>
      </c>
      <c r="E448" s="176" t="s">
        <v>652</v>
      </c>
      <c r="F448" s="208" t="s">
        <v>662</v>
      </c>
      <c r="G448" s="178">
        <v>200</v>
      </c>
      <c r="H448" s="179">
        <v>26.29</v>
      </c>
      <c r="I448" s="178">
        <v>165.8</v>
      </c>
      <c r="J448" s="178">
        <v>13.9</v>
      </c>
      <c r="K448" s="178">
        <v>10.8</v>
      </c>
      <c r="L448" s="178">
        <v>3.8</v>
      </c>
    </row>
    <row r="449" spans="2:12" ht="15.75">
      <c r="B449" s="173"/>
      <c r="C449" s="173"/>
      <c r="D449" s="173" t="s">
        <v>444</v>
      </c>
      <c r="E449" s="173"/>
      <c r="F449" s="177" t="s">
        <v>112</v>
      </c>
      <c r="G449" s="178">
        <v>200</v>
      </c>
      <c r="H449">
        <v>5.9</v>
      </c>
      <c r="I449" s="177">
        <v>46</v>
      </c>
      <c r="J449" s="177">
        <v>0.5</v>
      </c>
      <c r="K449" s="177">
        <v>0.1</v>
      </c>
      <c r="L449" s="177">
        <v>10.1</v>
      </c>
    </row>
    <row r="450" spans="2:12" ht="15.75">
      <c r="B450" s="173"/>
      <c r="C450" s="173"/>
      <c r="D450" s="173" t="s">
        <v>34</v>
      </c>
      <c r="E450" s="173"/>
      <c r="F450" s="177" t="s">
        <v>446</v>
      </c>
      <c r="G450" s="178">
        <v>30</v>
      </c>
      <c r="H450" s="179">
        <v>1.55</v>
      </c>
      <c r="I450" s="178">
        <v>242</v>
      </c>
      <c r="J450" s="178">
        <v>8.1</v>
      </c>
      <c r="K450" s="178">
        <v>1</v>
      </c>
      <c r="L450" s="178">
        <v>48.8</v>
      </c>
    </row>
    <row r="451" spans="2:12" ht="15.75">
      <c r="B451" s="173"/>
      <c r="C451" s="173"/>
      <c r="D451" s="173"/>
      <c r="E451" s="173"/>
      <c r="F451" s="177" t="s">
        <v>121</v>
      </c>
      <c r="G451" s="178">
        <v>10</v>
      </c>
      <c r="H451" s="179">
        <v>7.23</v>
      </c>
      <c r="I451" s="178">
        <v>153</v>
      </c>
      <c r="J451" s="178">
        <v>2.4</v>
      </c>
      <c r="K451" s="178">
        <v>9.1999999999999993</v>
      </c>
      <c r="L451" s="178">
        <v>15</v>
      </c>
    </row>
    <row r="452" spans="2:12" ht="15.75">
      <c r="B452" s="173"/>
      <c r="C452" s="173"/>
      <c r="D452" s="173" t="s">
        <v>447</v>
      </c>
      <c r="E452" s="173"/>
      <c r="F452" s="177" t="s">
        <v>162</v>
      </c>
      <c r="G452" s="178">
        <v>70</v>
      </c>
      <c r="H452" s="179">
        <v>3.4</v>
      </c>
      <c r="I452" s="178">
        <v>15</v>
      </c>
      <c r="J452" s="178">
        <v>0.8</v>
      </c>
      <c r="K452" s="178">
        <v>0.1</v>
      </c>
      <c r="L452" s="178">
        <v>2.8</v>
      </c>
    </row>
    <row r="453" spans="2:12" ht="15.75">
      <c r="B453" s="173"/>
      <c r="C453" s="173"/>
      <c r="D453" s="173" t="s">
        <v>449</v>
      </c>
      <c r="E453" s="173"/>
      <c r="F453" s="177" t="s">
        <v>106</v>
      </c>
      <c r="G453" s="178">
        <v>150</v>
      </c>
      <c r="H453" s="179">
        <v>41.79</v>
      </c>
      <c r="I453" s="178">
        <v>46.82</v>
      </c>
      <c r="J453" s="178">
        <v>0.73</v>
      </c>
      <c r="K453" s="178">
        <v>0.37</v>
      </c>
      <c r="L453" s="178">
        <v>10.83</v>
      </c>
    </row>
    <row r="454" spans="2:12" ht="15.75">
      <c r="B454" s="173"/>
      <c r="C454" s="173"/>
      <c r="D454" s="173"/>
      <c r="E454" s="173"/>
      <c r="F454" s="177" t="s">
        <v>322</v>
      </c>
      <c r="G454" s="178">
        <v>100</v>
      </c>
      <c r="H454" s="179">
        <v>26.12</v>
      </c>
      <c r="I454" s="178">
        <v>47</v>
      </c>
      <c r="J454" s="178">
        <v>0.8</v>
      </c>
      <c r="K454" s="178">
        <v>0.4</v>
      </c>
      <c r="L454" s="178">
        <v>8.1</v>
      </c>
    </row>
    <row r="455" spans="2:12" ht="15.75">
      <c r="B455" s="173"/>
      <c r="C455" s="173"/>
      <c r="D455" s="173"/>
      <c r="E455" s="173"/>
      <c r="F455" s="177" t="s">
        <v>583</v>
      </c>
      <c r="G455" s="178">
        <v>15</v>
      </c>
      <c r="H455" s="179">
        <v>22.39</v>
      </c>
      <c r="I455" s="178">
        <v>305</v>
      </c>
      <c r="J455" s="178">
        <v>5.5</v>
      </c>
      <c r="K455" s="178">
        <v>19</v>
      </c>
      <c r="L455" s="178">
        <v>53</v>
      </c>
    </row>
    <row r="456" spans="2:12">
      <c r="B456" s="169" t="s">
        <v>427</v>
      </c>
      <c r="C456" s="169"/>
      <c r="D456" s="170" t="s">
        <v>451</v>
      </c>
      <c r="E456" s="170"/>
      <c r="F456" s="173"/>
      <c r="G456" s="180" t="s">
        <v>429</v>
      </c>
      <c r="H456" s="181"/>
      <c r="I456" s="180"/>
      <c r="J456" s="180"/>
      <c r="K456" s="180" t="s">
        <v>430</v>
      </c>
      <c r="L456" s="172">
        <v>44597</v>
      </c>
    </row>
    <row r="457" spans="2:12">
      <c r="B457" s="173"/>
      <c r="C457" s="173"/>
      <c r="D457" s="173"/>
      <c r="E457" s="173"/>
      <c r="F457" s="175" t="s">
        <v>434</v>
      </c>
      <c r="G457" s="182"/>
      <c r="H457" s="182"/>
      <c r="I457" s="182"/>
      <c r="J457" s="182"/>
      <c r="K457" s="182"/>
      <c r="L457" s="182"/>
    </row>
    <row r="458" spans="2:12">
      <c r="B458" s="174" t="s">
        <v>431</v>
      </c>
      <c r="C458" s="174"/>
      <c r="D458" s="174" t="s">
        <v>432</v>
      </c>
      <c r="E458" s="174" t="s">
        <v>433</v>
      </c>
      <c r="G458" s="182" t="s">
        <v>435</v>
      </c>
      <c r="H458" s="174" t="s">
        <v>436</v>
      </c>
      <c r="I458" s="182" t="s">
        <v>437</v>
      </c>
      <c r="J458" s="182" t="s">
        <v>438</v>
      </c>
      <c r="K458" s="182" t="s">
        <v>439</v>
      </c>
      <c r="L458" s="182" t="s">
        <v>440</v>
      </c>
    </row>
    <row r="459" spans="2:12" ht="15.75">
      <c r="B459" s="173" t="s">
        <v>77</v>
      </c>
      <c r="C459" s="173"/>
      <c r="D459" s="173" t="s">
        <v>441</v>
      </c>
      <c r="E459" s="173" t="s">
        <v>652</v>
      </c>
      <c r="F459" s="208" t="s">
        <v>662</v>
      </c>
      <c r="G459" s="178">
        <v>200</v>
      </c>
      <c r="H459" s="179">
        <v>32.159999999999997</v>
      </c>
      <c r="I459" s="178">
        <v>165.8</v>
      </c>
      <c r="J459" s="178">
        <v>13.9</v>
      </c>
      <c r="K459" s="178">
        <v>10.8</v>
      </c>
      <c r="L459" s="178">
        <v>3.8</v>
      </c>
    </row>
    <row r="460" spans="2:12" ht="15.75">
      <c r="B460" s="173"/>
      <c r="C460" s="173"/>
      <c r="D460" s="173" t="s">
        <v>444</v>
      </c>
      <c r="E460" s="173"/>
      <c r="F460" s="177" t="s">
        <v>112</v>
      </c>
      <c r="G460" s="178">
        <v>200</v>
      </c>
      <c r="H460" s="179">
        <v>7.17</v>
      </c>
      <c r="I460" s="177">
        <v>46</v>
      </c>
      <c r="J460" s="177">
        <v>0.5</v>
      </c>
      <c r="K460" s="177">
        <v>0.1</v>
      </c>
      <c r="L460" s="177">
        <v>10.1</v>
      </c>
    </row>
    <row r="461" spans="2:12" ht="15.75">
      <c r="B461" s="173"/>
      <c r="C461" s="173"/>
      <c r="D461" s="173" t="s">
        <v>34</v>
      </c>
      <c r="E461" s="173"/>
      <c r="F461" s="177" t="s">
        <v>446</v>
      </c>
      <c r="G461" s="178">
        <v>30</v>
      </c>
      <c r="H461" s="179">
        <v>1.47</v>
      </c>
      <c r="I461" s="178">
        <v>242</v>
      </c>
      <c r="J461" s="178">
        <v>8.1</v>
      </c>
      <c r="K461" s="178">
        <v>1</v>
      </c>
      <c r="L461" s="178">
        <v>48.8</v>
      </c>
    </row>
    <row r="462" spans="2:12" ht="15.75">
      <c r="B462" s="5"/>
      <c r="C462" s="5"/>
      <c r="D462" s="173" t="s">
        <v>447</v>
      </c>
      <c r="E462" s="5"/>
      <c r="F462" s="5" t="s">
        <v>661</v>
      </c>
      <c r="G462" s="183">
        <v>70</v>
      </c>
      <c r="H462" s="179">
        <v>4.2</v>
      </c>
      <c r="I462" s="178">
        <v>15</v>
      </c>
      <c r="J462" s="178">
        <v>0.8</v>
      </c>
      <c r="K462" s="178">
        <v>0.1</v>
      </c>
      <c r="L462" s="178">
        <v>2.8</v>
      </c>
    </row>
    <row r="464" spans="2:12" ht="15.75">
      <c r="E464" s="167" t="s">
        <v>664</v>
      </c>
      <c r="F464" s="168"/>
    </row>
    <row r="465" spans="2:12">
      <c r="C465" s="53"/>
    </row>
    <row r="466" spans="2:12">
      <c r="B466" s="169" t="s">
        <v>427</v>
      </c>
      <c r="C466" s="169"/>
      <c r="D466" s="170" t="s">
        <v>428</v>
      </c>
      <c r="E466" s="170"/>
      <c r="F466" s="170"/>
      <c r="G466" s="169" t="s">
        <v>429</v>
      </c>
      <c r="H466" s="171"/>
      <c r="I466" s="169"/>
      <c r="J466" s="169"/>
      <c r="K466" s="169" t="s">
        <v>430</v>
      </c>
      <c r="L466" s="172">
        <v>44599</v>
      </c>
    </row>
    <row r="467" spans="2:12">
      <c r="B467" s="173"/>
      <c r="C467" s="173"/>
      <c r="D467" s="173"/>
      <c r="E467" s="173"/>
      <c r="F467" s="173"/>
      <c r="G467" s="173"/>
      <c r="H467" s="173"/>
      <c r="I467" s="173"/>
      <c r="J467" s="173"/>
      <c r="K467" s="173"/>
      <c r="L467" s="173"/>
    </row>
    <row r="468" spans="2:12">
      <c r="B468" s="174" t="s">
        <v>431</v>
      </c>
      <c r="C468" s="174"/>
      <c r="D468" s="174" t="s">
        <v>432</v>
      </c>
      <c r="E468" s="174" t="s">
        <v>433</v>
      </c>
      <c r="F468" s="175" t="s">
        <v>434</v>
      </c>
      <c r="G468" s="174" t="s">
        <v>435</v>
      </c>
      <c r="H468" s="174" t="s">
        <v>3</v>
      </c>
      <c r="I468" s="174" t="s">
        <v>437</v>
      </c>
      <c r="J468" s="174" t="s">
        <v>438</v>
      </c>
      <c r="K468" s="174" t="s">
        <v>439</v>
      </c>
      <c r="L468" s="174" t="s">
        <v>440</v>
      </c>
    </row>
    <row r="469" spans="2:12" ht="15.75">
      <c r="B469" s="173" t="s">
        <v>77</v>
      </c>
      <c r="C469" s="173"/>
      <c r="D469" s="173" t="s">
        <v>441</v>
      </c>
      <c r="E469" s="176" t="s">
        <v>652</v>
      </c>
      <c r="F469" s="208" t="s">
        <v>541</v>
      </c>
      <c r="G469" s="178">
        <v>200</v>
      </c>
      <c r="H469" s="179">
        <v>41.94</v>
      </c>
      <c r="I469" s="178">
        <v>201.2</v>
      </c>
      <c r="J469" s="178">
        <v>12.9</v>
      </c>
      <c r="K469" s="178">
        <v>5.9</v>
      </c>
      <c r="L469" s="178">
        <v>24.4</v>
      </c>
    </row>
    <row r="470" spans="2:12" ht="15.75">
      <c r="B470" s="173"/>
      <c r="C470" s="173"/>
      <c r="D470" s="173" t="s">
        <v>444</v>
      </c>
      <c r="E470" s="173"/>
      <c r="F470" s="177" t="s">
        <v>140</v>
      </c>
      <c r="G470" s="178">
        <v>200</v>
      </c>
      <c r="H470">
        <v>6.57</v>
      </c>
      <c r="I470" s="177">
        <v>49.8</v>
      </c>
      <c r="J470" s="177">
        <v>0</v>
      </c>
      <c r="K470" s="177">
        <v>0</v>
      </c>
      <c r="L470" s="177">
        <v>13.05</v>
      </c>
    </row>
    <row r="471" spans="2:12" ht="15.75">
      <c r="B471" s="173"/>
      <c r="C471" s="173"/>
      <c r="D471" s="173" t="s">
        <v>34</v>
      </c>
      <c r="E471" s="173"/>
      <c r="F471" s="177" t="s">
        <v>446</v>
      </c>
      <c r="G471" s="178">
        <v>30</v>
      </c>
      <c r="H471" s="179">
        <v>2.25</v>
      </c>
      <c r="I471" s="178">
        <v>242</v>
      </c>
      <c r="J471" s="178">
        <v>8.1</v>
      </c>
      <c r="K471" s="178">
        <v>1</v>
      </c>
      <c r="L471" s="178">
        <v>48.8</v>
      </c>
    </row>
    <row r="472" spans="2:12" ht="15.75">
      <c r="B472" s="173"/>
      <c r="C472" s="173"/>
      <c r="D472" s="173"/>
      <c r="E472" s="173"/>
      <c r="F472" s="177" t="s">
        <v>121</v>
      </c>
      <c r="G472" s="178">
        <v>10</v>
      </c>
      <c r="H472" s="179">
        <v>7.19</v>
      </c>
      <c r="I472" s="178">
        <v>153</v>
      </c>
      <c r="J472" s="178">
        <v>2.4</v>
      </c>
      <c r="K472" s="178">
        <v>9.1999999999999993</v>
      </c>
      <c r="L472" s="178">
        <v>15</v>
      </c>
    </row>
    <row r="473" spans="2:12" ht="15.75">
      <c r="B473" s="173"/>
      <c r="C473" s="173"/>
      <c r="D473" s="173" t="s">
        <v>447</v>
      </c>
      <c r="E473" s="173"/>
      <c r="F473" s="177" t="s">
        <v>191</v>
      </c>
      <c r="G473" s="178">
        <v>70</v>
      </c>
      <c r="H473" s="179">
        <v>17.89</v>
      </c>
      <c r="I473" s="178">
        <v>55.1</v>
      </c>
      <c r="J473" s="178">
        <v>2.5</v>
      </c>
      <c r="K473" s="178">
        <v>1.9</v>
      </c>
      <c r="L473" s="178">
        <v>7</v>
      </c>
    </row>
    <row r="474" spans="2:12" ht="15.75">
      <c r="B474" s="173"/>
      <c r="C474" s="173"/>
      <c r="D474" s="173" t="s">
        <v>449</v>
      </c>
      <c r="E474" s="173"/>
      <c r="F474" s="177" t="s">
        <v>322</v>
      </c>
      <c r="G474" s="178">
        <v>150</v>
      </c>
      <c r="H474" s="179">
        <v>30.56</v>
      </c>
      <c r="I474" s="178">
        <v>46.82</v>
      </c>
      <c r="J474" s="178">
        <v>0.73</v>
      </c>
      <c r="K474" s="178">
        <v>0.37</v>
      </c>
      <c r="L474" s="178">
        <v>10.83</v>
      </c>
    </row>
    <row r="475" spans="2:12">
      <c r="B475" s="169" t="s">
        <v>427</v>
      </c>
      <c r="C475" s="169"/>
      <c r="D475" s="170" t="s">
        <v>451</v>
      </c>
      <c r="E475" s="170"/>
      <c r="F475" s="173"/>
      <c r="G475" s="180" t="s">
        <v>429</v>
      </c>
      <c r="H475" s="181"/>
      <c r="I475" s="180"/>
      <c r="J475" s="180"/>
      <c r="K475" s="180" t="s">
        <v>430</v>
      </c>
      <c r="L475" s="172">
        <v>44599</v>
      </c>
    </row>
    <row r="476" spans="2:12">
      <c r="B476" s="173"/>
      <c r="C476" s="173"/>
      <c r="D476" s="173"/>
      <c r="E476" s="173"/>
      <c r="F476" s="175" t="s">
        <v>434</v>
      </c>
      <c r="G476" s="182"/>
      <c r="H476" s="182"/>
      <c r="I476" s="182"/>
      <c r="J476" s="182"/>
      <c r="K476" s="182"/>
      <c r="L476" s="182"/>
    </row>
    <row r="477" spans="2:12">
      <c r="B477" s="174" t="s">
        <v>431</v>
      </c>
      <c r="C477" s="174"/>
      <c r="D477" s="174" t="s">
        <v>432</v>
      </c>
      <c r="E477" s="174" t="s">
        <v>433</v>
      </c>
      <c r="G477" s="182" t="s">
        <v>435</v>
      </c>
      <c r="H477" s="174" t="s">
        <v>436</v>
      </c>
      <c r="I477" s="182" t="s">
        <v>437</v>
      </c>
      <c r="J477" s="182" t="s">
        <v>438</v>
      </c>
      <c r="K477" s="182" t="s">
        <v>439</v>
      </c>
      <c r="L477" s="182" t="s">
        <v>440</v>
      </c>
    </row>
    <row r="478" spans="2:12" ht="15.75">
      <c r="B478" s="173" t="s">
        <v>77</v>
      </c>
      <c r="C478" s="173"/>
      <c r="D478" s="173" t="s">
        <v>441</v>
      </c>
      <c r="E478" s="173" t="s">
        <v>652</v>
      </c>
      <c r="F478" s="208" t="s">
        <v>662</v>
      </c>
      <c r="G478" s="178">
        <v>200</v>
      </c>
      <c r="H478" s="179">
        <v>38.270000000000003</v>
      </c>
      <c r="I478" s="178">
        <v>201.2</v>
      </c>
      <c r="J478" s="178">
        <v>12.9</v>
      </c>
      <c r="K478" s="178">
        <v>5.9</v>
      </c>
      <c r="L478" s="178">
        <v>24.4</v>
      </c>
    </row>
    <row r="479" spans="2:12" ht="15.75">
      <c r="B479" s="173"/>
      <c r="C479" s="173"/>
      <c r="D479" s="173" t="s">
        <v>444</v>
      </c>
      <c r="E479" s="173"/>
      <c r="F479" s="177" t="s">
        <v>112</v>
      </c>
      <c r="G479" s="178">
        <v>200</v>
      </c>
      <c r="H479" s="179">
        <v>2.44</v>
      </c>
      <c r="I479" s="177">
        <v>49.8</v>
      </c>
      <c r="J479" s="177">
        <v>0</v>
      </c>
      <c r="K479" s="177">
        <v>0</v>
      </c>
      <c r="L479" s="177">
        <v>13.05</v>
      </c>
    </row>
    <row r="480" spans="2:12" ht="15.75">
      <c r="B480" s="173"/>
      <c r="C480" s="173"/>
      <c r="D480" s="173" t="s">
        <v>34</v>
      </c>
      <c r="E480" s="173"/>
      <c r="F480" s="177" t="s">
        <v>446</v>
      </c>
      <c r="G480" s="178">
        <v>30</v>
      </c>
      <c r="H480" s="179">
        <v>4.29</v>
      </c>
      <c r="I480" s="178">
        <v>242</v>
      </c>
      <c r="J480" s="178">
        <v>8.1</v>
      </c>
      <c r="K480" s="178">
        <v>1</v>
      </c>
      <c r="L480" s="178">
        <v>48.8</v>
      </c>
    </row>
    <row r="482" spans="2:17" ht="15.75">
      <c r="E482" s="167" t="s">
        <v>670</v>
      </c>
      <c r="F482" s="168"/>
    </row>
    <row r="483" spans="2:17">
      <c r="C483" s="53"/>
    </row>
    <row r="484" spans="2:17">
      <c r="B484" s="169" t="s">
        <v>427</v>
      </c>
      <c r="C484" s="169"/>
      <c r="D484" s="170" t="s">
        <v>428</v>
      </c>
      <c r="E484" s="170"/>
      <c r="F484" s="170"/>
      <c r="G484" s="169" t="s">
        <v>429</v>
      </c>
      <c r="H484" s="171"/>
      <c r="I484" s="169"/>
      <c r="J484" s="169"/>
      <c r="K484" s="169" t="s">
        <v>430</v>
      </c>
      <c r="L484" s="172">
        <v>44600</v>
      </c>
      <c r="Q484">
        <v>0</v>
      </c>
    </row>
    <row r="485" spans="2:17">
      <c r="B485" s="173"/>
      <c r="C485" s="173"/>
      <c r="D485" s="173"/>
      <c r="E485" s="173"/>
      <c r="F485" s="173"/>
      <c r="G485" s="173"/>
      <c r="H485" s="173"/>
      <c r="I485" s="173"/>
      <c r="J485" s="173"/>
      <c r="K485" s="173"/>
      <c r="L485" s="173"/>
    </row>
    <row r="486" spans="2:17">
      <c r="B486" s="174" t="s">
        <v>431</v>
      </c>
      <c r="C486" s="174"/>
      <c r="D486" s="174" t="s">
        <v>432</v>
      </c>
      <c r="E486" s="174" t="s">
        <v>433</v>
      </c>
      <c r="F486" s="175" t="s">
        <v>434</v>
      </c>
      <c r="G486" s="174" t="s">
        <v>435</v>
      </c>
      <c r="H486" s="174" t="s">
        <v>3</v>
      </c>
      <c r="I486" s="174" t="s">
        <v>437</v>
      </c>
      <c r="J486" s="174" t="s">
        <v>438</v>
      </c>
      <c r="K486" s="174" t="s">
        <v>439</v>
      </c>
      <c r="L486" s="174" t="s">
        <v>440</v>
      </c>
    </row>
    <row r="487" spans="2:17" ht="15.75">
      <c r="B487" s="173" t="s">
        <v>77</v>
      </c>
      <c r="C487" s="173"/>
      <c r="D487" s="173" t="s">
        <v>441</v>
      </c>
      <c r="E487" s="176" t="s">
        <v>652</v>
      </c>
      <c r="F487" s="208" t="s">
        <v>666</v>
      </c>
      <c r="G487" s="178">
        <v>250</v>
      </c>
      <c r="H487" s="179">
        <v>30.5</v>
      </c>
      <c r="I487" s="178">
        <v>41.7</v>
      </c>
      <c r="J487" s="178">
        <v>2.6</v>
      </c>
      <c r="K487" s="178">
        <v>2.2999999999999998</v>
      </c>
      <c r="L487" s="178">
        <v>2.7</v>
      </c>
    </row>
    <row r="488" spans="2:17" ht="15.75">
      <c r="B488" s="173"/>
      <c r="C488" s="173"/>
      <c r="D488" s="173" t="s">
        <v>444</v>
      </c>
      <c r="E488" s="173"/>
      <c r="F488" s="177" t="s">
        <v>112</v>
      </c>
      <c r="G488" s="178">
        <v>200</v>
      </c>
      <c r="H488">
        <v>6.58</v>
      </c>
      <c r="I488" s="177">
        <v>49.8</v>
      </c>
      <c r="J488" s="177">
        <v>0</v>
      </c>
      <c r="K488" s="177">
        <v>0</v>
      </c>
      <c r="L488" s="177">
        <v>13.05</v>
      </c>
    </row>
    <row r="489" spans="2:17" ht="15.75">
      <c r="B489" s="173"/>
      <c r="C489" s="173"/>
      <c r="D489" s="173" t="s">
        <v>34</v>
      </c>
      <c r="E489" s="173"/>
      <c r="F489" s="177" t="s">
        <v>446</v>
      </c>
      <c r="G489" s="178">
        <v>30</v>
      </c>
      <c r="H489" s="179">
        <v>2.48</v>
      </c>
      <c r="I489" s="178">
        <v>242</v>
      </c>
      <c r="J489" s="178">
        <v>8.1</v>
      </c>
      <c r="K489" s="178">
        <v>1</v>
      </c>
      <c r="L489" s="178">
        <v>48.8</v>
      </c>
    </row>
    <row r="490" spans="2:17" ht="15.75">
      <c r="B490" s="173"/>
      <c r="C490" s="173"/>
      <c r="D490" s="173"/>
      <c r="E490" s="173"/>
      <c r="F490" s="177" t="s">
        <v>121</v>
      </c>
      <c r="G490" s="178">
        <v>10</v>
      </c>
      <c r="H490" s="179">
        <v>7.92</v>
      </c>
      <c r="I490" s="178">
        <v>153</v>
      </c>
      <c r="J490" s="178">
        <v>2.4</v>
      </c>
      <c r="K490" s="178">
        <v>9.1999999999999993</v>
      </c>
      <c r="L490" s="178">
        <v>15</v>
      </c>
    </row>
    <row r="491" spans="2:17" ht="15.75">
      <c r="B491" s="173"/>
      <c r="C491" s="173"/>
      <c r="D491" s="173"/>
      <c r="E491" s="173"/>
      <c r="F491" s="177" t="s">
        <v>551</v>
      </c>
      <c r="G491" s="178">
        <v>15</v>
      </c>
      <c r="H491" s="179">
        <v>5.34</v>
      </c>
      <c r="I491" s="178">
        <v>285</v>
      </c>
      <c r="J491" s="178">
        <v>0.3</v>
      </c>
      <c r="K491" s="178">
        <v>0.1</v>
      </c>
      <c r="L491" s="178">
        <v>74</v>
      </c>
    </row>
    <row r="492" spans="2:17" ht="15.75">
      <c r="B492" s="173"/>
      <c r="C492" s="173"/>
      <c r="D492" s="173" t="s">
        <v>447</v>
      </c>
      <c r="E492" s="173"/>
      <c r="F492" s="177" t="s">
        <v>255</v>
      </c>
      <c r="G492" s="178">
        <v>70</v>
      </c>
      <c r="H492" s="179">
        <v>8.7899999999999991</v>
      </c>
      <c r="I492" s="178">
        <v>17.55</v>
      </c>
      <c r="J492" s="178">
        <v>2.72</v>
      </c>
      <c r="K492" s="178">
        <v>0.35</v>
      </c>
      <c r="L492" s="178">
        <v>1.84</v>
      </c>
    </row>
    <row r="493" spans="2:17" ht="15.75">
      <c r="B493" s="173"/>
      <c r="C493" s="173"/>
      <c r="D493" s="173" t="s">
        <v>449</v>
      </c>
      <c r="E493" s="173"/>
      <c r="F493" s="177" t="s">
        <v>97</v>
      </c>
      <c r="G493" s="178">
        <v>150</v>
      </c>
      <c r="H493" s="179">
        <v>26.84</v>
      </c>
      <c r="I493" s="178">
        <v>46.82</v>
      </c>
      <c r="J493" s="178">
        <v>0.73</v>
      </c>
      <c r="K493" s="178">
        <v>0.37</v>
      </c>
      <c r="L493" s="178">
        <v>10.83</v>
      </c>
    </row>
    <row r="494" spans="2:17" ht="15.75">
      <c r="B494" s="173"/>
      <c r="C494" s="173"/>
      <c r="D494" s="173" t="s">
        <v>450</v>
      </c>
      <c r="E494" s="173"/>
      <c r="F494" s="177" t="s">
        <v>40</v>
      </c>
      <c r="G494" s="178">
        <v>15</v>
      </c>
      <c r="H494" s="179">
        <v>12.61</v>
      </c>
      <c r="I494" s="178">
        <v>485</v>
      </c>
      <c r="J494" s="178">
        <v>3.89</v>
      </c>
      <c r="K494" s="178">
        <v>26.91</v>
      </c>
      <c r="L494" s="178">
        <v>43.57</v>
      </c>
    </row>
    <row r="495" spans="2:17" ht="15.75">
      <c r="B495" s="173"/>
      <c r="C495" s="173"/>
      <c r="D495" s="173"/>
      <c r="E495" s="173"/>
      <c r="F495" s="177" t="s">
        <v>107</v>
      </c>
      <c r="G495" s="178">
        <v>15</v>
      </c>
      <c r="H495" s="179">
        <v>7.26</v>
      </c>
      <c r="I495" s="178">
        <v>350</v>
      </c>
      <c r="J495" s="178">
        <v>6.2</v>
      </c>
      <c r="K495" s="178">
        <v>18.100000000000001</v>
      </c>
      <c r="L495" s="178">
        <v>65.900000000000006</v>
      </c>
    </row>
    <row r="496" spans="2:17">
      <c r="B496" s="169" t="s">
        <v>427</v>
      </c>
      <c r="C496" s="169"/>
      <c r="D496" s="170" t="s">
        <v>451</v>
      </c>
      <c r="E496" s="170"/>
      <c r="F496" s="173"/>
      <c r="G496" s="180" t="s">
        <v>429</v>
      </c>
      <c r="H496" s="181"/>
      <c r="I496" s="180"/>
      <c r="J496" s="180"/>
      <c r="K496" s="180" t="s">
        <v>430</v>
      </c>
      <c r="L496" s="172">
        <v>44600</v>
      </c>
    </row>
    <row r="497" spans="2:15">
      <c r="B497" s="173"/>
      <c r="C497" s="173"/>
      <c r="D497" s="173"/>
      <c r="E497" s="173"/>
      <c r="F497" s="175" t="s">
        <v>434</v>
      </c>
      <c r="G497" s="182"/>
      <c r="H497" s="182"/>
      <c r="I497" s="182"/>
      <c r="J497" s="182"/>
      <c r="K497" s="182"/>
      <c r="L497" s="182"/>
    </row>
    <row r="498" spans="2:15">
      <c r="B498" s="174" t="s">
        <v>431</v>
      </c>
      <c r="C498" s="174"/>
      <c r="D498" s="174" t="s">
        <v>432</v>
      </c>
      <c r="E498" s="174" t="s">
        <v>433</v>
      </c>
      <c r="G498" s="182" t="s">
        <v>435</v>
      </c>
      <c r="H498" s="174" t="s">
        <v>436</v>
      </c>
      <c r="I498" s="182" t="s">
        <v>437</v>
      </c>
      <c r="J498" s="182" t="s">
        <v>438</v>
      </c>
      <c r="K498" s="182" t="s">
        <v>439</v>
      </c>
      <c r="L498" s="182" t="s">
        <v>440</v>
      </c>
    </row>
    <row r="499" spans="2:15" ht="15.75">
      <c r="B499" s="173" t="s">
        <v>77</v>
      </c>
      <c r="C499" s="173"/>
      <c r="D499" s="173" t="s">
        <v>441</v>
      </c>
      <c r="E499" s="173" t="s">
        <v>652</v>
      </c>
      <c r="F499" s="208" t="s">
        <v>666</v>
      </c>
      <c r="G499" s="178">
        <v>250</v>
      </c>
      <c r="H499" s="179">
        <v>24.8</v>
      </c>
      <c r="I499" s="178">
        <v>41.7</v>
      </c>
      <c r="J499" s="178">
        <v>2.6</v>
      </c>
      <c r="K499" s="178">
        <v>2.2999999999999998</v>
      </c>
      <c r="L499" s="178">
        <v>2.7</v>
      </c>
    </row>
    <row r="500" spans="2:15" ht="15.75">
      <c r="B500" s="173"/>
      <c r="C500" s="173"/>
      <c r="D500" s="173" t="s">
        <v>444</v>
      </c>
      <c r="E500" s="173"/>
      <c r="F500" s="177" t="s">
        <v>112</v>
      </c>
      <c r="G500" s="178">
        <v>200</v>
      </c>
      <c r="H500" s="179">
        <v>5.28</v>
      </c>
      <c r="I500" s="177">
        <v>49.8</v>
      </c>
      <c r="J500" s="177">
        <v>0</v>
      </c>
      <c r="K500" s="177">
        <v>0</v>
      </c>
      <c r="L500" s="177">
        <v>13.05</v>
      </c>
      <c r="O500" s="185">
        <v>0</v>
      </c>
    </row>
    <row r="501" spans="2:15" ht="15.75">
      <c r="B501" s="173"/>
      <c r="C501" s="173"/>
      <c r="D501" s="173" t="s">
        <v>34</v>
      </c>
      <c r="E501" s="173"/>
      <c r="F501" s="177" t="s">
        <v>446</v>
      </c>
      <c r="G501" s="178">
        <v>30</v>
      </c>
      <c r="H501" s="179">
        <v>2.4500000000000002</v>
      </c>
      <c r="I501" s="178">
        <v>242</v>
      </c>
      <c r="J501" s="178">
        <v>8.1</v>
      </c>
      <c r="K501" s="178">
        <v>1</v>
      </c>
      <c r="L501" s="178">
        <v>48.8</v>
      </c>
    </row>
    <row r="502" spans="2:15" ht="15.75">
      <c r="B502" s="173"/>
      <c r="C502" s="173"/>
      <c r="D502" s="173"/>
      <c r="E502" s="173"/>
      <c r="F502" s="177" t="s">
        <v>121</v>
      </c>
      <c r="G502" s="178">
        <v>10</v>
      </c>
      <c r="H502" s="179">
        <v>7.19</v>
      </c>
      <c r="I502" s="178">
        <v>153</v>
      </c>
      <c r="J502" s="178">
        <v>2.4</v>
      </c>
      <c r="K502" s="178">
        <v>9.1999999999999993</v>
      </c>
      <c r="L502" s="178">
        <v>15</v>
      </c>
    </row>
    <row r="503" spans="2:15" ht="15.75">
      <c r="B503" s="5"/>
      <c r="C503" s="5"/>
      <c r="D503" s="173" t="s">
        <v>447</v>
      </c>
      <c r="E503" s="5"/>
      <c r="F503" s="177" t="s">
        <v>255</v>
      </c>
      <c r="G503" s="178">
        <v>70</v>
      </c>
      <c r="H503" s="5">
        <v>5.28</v>
      </c>
      <c r="I503" s="178">
        <v>17.55</v>
      </c>
      <c r="J503" s="178">
        <v>2.72</v>
      </c>
      <c r="K503" s="178">
        <v>0.35</v>
      </c>
      <c r="L503" s="178">
        <v>1.84</v>
      </c>
    </row>
    <row r="505" spans="2:15" ht="15.75">
      <c r="E505" s="167" t="s">
        <v>671</v>
      </c>
      <c r="F505" s="168"/>
    </row>
    <row r="506" spans="2:15">
      <c r="C506" s="53"/>
    </row>
    <row r="507" spans="2:15">
      <c r="B507" s="169" t="s">
        <v>427</v>
      </c>
      <c r="C507" s="169"/>
      <c r="D507" s="170" t="s">
        <v>428</v>
      </c>
      <c r="E507" s="170"/>
      <c r="F507" s="170"/>
      <c r="G507" s="169" t="s">
        <v>429</v>
      </c>
      <c r="H507" s="171"/>
      <c r="I507" s="169"/>
      <c r="J507" s="169"/>
      <c r="K507" s="169" t="s">
        <v>430</v>
      </c>
      <c r="L507" s="172">
        <v>44601</v>
      </c>
    </row>
    <row r="508" spans="2:15">
      <c r="B508" s="173"/>
      <c r="C508" s="173"/>
      <c r="D508" s="173"/>
      <c r="E508" s="173"/>
      <c r="F508" s="173"/>
      <c r="G508" s="173"/>
      <c r="H508" s="173"/>
      <c r="I508" s="173"/>
      <c r="J508" s="173"/>
      <c r="K508" s="173"/>
      <c r="L508" s="173"/>
    </row>
    <row r="509" spans="2:15">
      <c r="B509" s="174" t="s">
        <v>431</v>
      </c>
      <c r="C509" s="174"/>
      <c r="D509" s="174" t="s">
        <v>432</v>
      </c>
      <c r="E509" s="174" t="s">
        <v>433</v>
      </c>
      <c r="F509" s="175" t="s">
        <v>434</v>
      </c>
      <c r="G509" s="174" t="s">
        <v>435</v>
      </c>
      <c r="H509" s="174" t="s">
        <v>3</v>
      </c>
      <c r="I509" s="174" t="s">
        <v>437</v>
      </c>
      <c r="J509" s="174" t="s">
        <v>438</v>
      </c>
      <c r="K509" s="174" t="s">
        <v>439</v>
      </c>
      <c r="L509" s="174" t="s">
        <v>440</v>
      </c>
    </row>
    <row r="510" spans="2:15" ht="15.75">
      <c r="B510" s="173" t="s">
        <v>77</v>
      </c>
      <c r="C510" s="173"/>
      <c r="D510" s="173" t="s">
        <v>441</v>
      </c>
      <c r="E510" s="176" t="s">
        <v>652</v>
      </c>
      <c r="F510" s="208" t="s">
        <v>617</v>
      </c>
      <c r="G510" s="178">
        <v>250</v>
      </c>
      <c r="H510" s="179">
        <v>34.83</v>
      </c>
      <c r="I510" s="178">
        <v>41.7</v>
      </c>
      <c r="J510" s="178">
        <v>2.6</v>
      </c>
      <c r="K510" s="178">
        <v>2.2999999999999998</v>
      </c>
      <c r="L510" s="178">
        <v>2.7</v>
      </c>
    </row>
    <row r="511" spans="2:15" ht="15.75">
      <c r="B511" s="173"/>
      <c r="C511" s="173"/>
      <c r="D511" s="173" t="s">
        <v>444</v>
      </c>
      <c r="E511" s="173"/>
      <c r="F511" s="177" t="s">
        <v>117</v>
      </c>
      <c r="G511" s="178">
        <v>200</v>
      </c>
      <c r="H511">
        <v>1.43</v>
      </c>
      <c r="I511" s="177">
        <v>49.8</v>
      </c>
      <c r="J511" s="177">
        <v>0</v>
      </c>
      <c r="K511" s="177">
        <v>0</v>
      </c>
      <c r="L511" s="177">
        <v>13.05</v>
      </c>
    </row>
    <row r="512" spans="2:15" ht="15.75">
      <c r="B512" s="173"/>
      <c r="C512" s="173"/>
      <c r="D512" s="173" t="s">
        <v>34</v>
      </c>
      <c r="E512" s="173"/>
      <c r="F512" s="177" t="s">
        <v>446</v>
      </c>
      <c r="G512" s="178">
        <v>30</v>
      </c>
      <c r="H512" s="179">
        <v>2.73</v>
      </c>
      <c r="I512" s="178">
        <v>242</v>
      </c>
      <c r="J512" s="178">
        <v>8.1</v>
      </c>
      <c r="K512" s="178">
        <v>1</v>
      </c>
      <c r="L512" s="178">
        <v>48.8</v>
      </c>
    </row>
    <row r="513" spans="2:17" ht="15.75">
      <c r="B513" s="173"/>
      <c r="C513" s="173"/>
      <c r="D513" s="173"/>
      <c r="E513" s="173"/>
      <c r="F513" s="177" t="s">
        <v>121</v>
      </c>
      <c r="G513" s="178">
        <v>10</v>
      </c>
      <c r="H513" s="179">
        <v>7.19</v>
      </c>
      <c r="I513" s="178">
        <v>153</v>
      </c>
      <c r="J513" s="178">
        <v>2.4</v>
      </c>
      <c r="K513" s="178">
        <v>9.1999999999999993</v>
      </c>
      <c r="L513" s="178">
        <v>15</v>
      </c>
    </row>
    <row r="514" spans="2:17" ht="15.75">
      <c r="B514" s="173"/>
      <c r="C514" s="173"/>
      <c r="D514" s="173" t="s">
        <v>447</v>
      </c>
      <c r="E514" s="173"/>
      <c r="F514" s="177" t="s">
        <v>166</v>
      </c>
      <c r="G514" s="178">
        <v>70</v>
      </c>
      <c r="H514" s="179">
        <v>2.75</v>
      </c>
      <c r="I514" s="178">
        <v>17.55</v>
      </c>
      <c r="J514" s="178">
        <v>2.72</v>
      </c>
      <c r="K514" s="178">
        <v>0.35</v>
      </c>
      <c r="L514" s="178">
        <v>1.84</v>
      </c>
    </row>
    <row r="515" spans="2:17" ht="15.75">
      <c r="B515" s="173"/>
      <c r="C515" s="173"/>
      <c r="D515" s="173" t="s">
        <v>449</v>
      </c>
      <c r="E515" s="173"/>
      <c r="F515" s="177" t="s">
        <v>97</v>
      </c>
      <c r="G515" s="178">
        <v>150</v>
      </c>
      <c r="H515" s="179">
        <v>32.46</v>
      </c>
      <c r="I515" s="178">
        <v>46.82</v>
      </c>
      <c r="J515" s="178">
        <v>0.73</v>
      </c>
      <c r="K515" s="178">
        <v>0.37</v>
      </c>
      <c r="L515" s="178">
        <v>10.83</v>
      </c>
    </row>
    <row r="516" spans="2:17" ht="15.75">
      <c r="B516" s="173"/>
      <c r="C516" s="173"/>
      <c r="D516" s="173"/>
      <c r="E516" s="173"/>
      <c r="F516" s="177" t="s">
        <v>322</v>
      </c>
      <c r="G516" s="178">
        <v>60</v>
      </c>
      <c r="H516" s="179">
        <v>22.45</v>
      </c>
      <c r="I516" s="178"/>
      <c r="J516" s="178"/>
      <c r="K516" s="178"/>
      <c r="L516" s="178"/>
    </row>
    <row r="517" spans="2:17" ht="15.75">
      <c r="B517" s="173"/>
      <c r="C517" s="173"/>
      <c r="D517" s="173" t="s">
        <v>450</v>
      </c>
      <c r="E517" s="173"/>
      <c r="F517" s="177" t="s">
        <v>40</v>
      </c>
      <c r="G517" s="178">
        <v>15</v>
      </c>
      <c r="H517" s="179">
        <v>7.48</v>
      </c>
      <c r="I517" s="178">
        <v>485</v>
      </c>
      <c r="J517" s="178">
        <v>3.89</v>
      </c>
      <c r="K517" s="178">
        <v>26.91</v>
      </c>
      <c r="L517" s="178">
        <v>43.57</v>
      </c>
    </row>
    <row r="518" spans="2:17">
      <c r="B518" s="169" t="s">
        <v>427</v>
      </c>
      <c r="C518" s="169"/>
      <c r="D518" s="170" t="s">
        <v>451</v>
      </c>
      <c r="E518" s="170"/>
      <c r="F518" s="173"/>
      <c r="G518" s="180" t="s">
        <v>429</v>
      </c>
      <c r="H518" s="181"/>
      <c r="I518" s="180"/>
      <c r="J518" s="180"/>
      <c r="K518" s="180" t="s">
        <v>430</v>
      </c>
      <c r="L518" s="172">
        <v>44601</v>
      </c>
    </row>
    <row r="519" spans="2:17">
      <c r="B519" s="173"/>
      <c r="C519" s="173"/>
      <c r="D519" s="173"/>
      <c r="E519" s="173"/>
      <c r="F519" s="175" t="s">
        <v>434</v>
      </c>
      <c r="G519" s="182"/>
      <c r="H519" s="182"/>
      <c r="I519" s="182"/>
      <c r="J519" s="182"/>
      <c r="K519" s="182"/>
      <c r="L519" s="182"/>
    </row>
    <row r="520" spans="2:17">
      <c r="B520" s="174" t="s">
        <v>431</v>
      </c>
      <c r="C520" s="174"/>
      <c r="D520" s="174" t="s">
        <v>432</v>
      </c>
      <c r="E520" s="174" t="s">
        <v>433</v>
      </c>
      <c r="G520" s="182" t="s">
        <v>435</v>
      </c>
      <c r="H520" s="174" t="s">
        <v>436</v>
      </c>
      <c r="I520" s="182" t="s">
        <v>437</v>
      </c>
      <c r="J520" s="182" t="s">
        <v>438</v>
      </c>
      <c r="K520" s="182" t="s">
        <v>439</v>
      </c>
      <c r="L520" s="182" t="s">
        <v>440</v>
      </c>
      <c r="O520">
        <v>44</v>
      </c>
      <c r="P520">
        <v>86.45</v>
      </c>
      <c r="Q520">
        <f>O520*P520</f>
        <v>3803.8</v>
      </c>
    </row>
    <row r="521" spans="2:17" ht="15.75">
      <c r="B521" s="173" t="s">
        <v>77</v>
      </c>
      <c r="C521" s="173"/>
      <c r="D521" s="173" t="s">
        <v>441</v>
      </c>
      <c r="E521" s="173" t="s">
        <v>652</v>
      </c>
      <c r="F521" s="208" t="s">
        <v>617</v>
      </c>
      <c r="G521" s="178">
        <v>250</v>
      </c>
      <c r="H521" s="179">
        <v>31.66</v>
      </c>
      <c r="I521" s="178">
        <v>41.7</v>
      </c>
      <c r="J521" s="178">
        <v>2.6</v>
      </c>
      <c r="K521" s="178">
        <v>2.2999999999999998</v>
      </c>
      <c r="L521" s="178">
        <v>2.7</v>
      </c>
    </row>
    <row r="522" spans="2:17" ht="15.75">
      <c r="B522" s="173"/>
      <c r="C522" s="173"/>
      <c r="D522" s="173" t="s">
        <v>444</v>
      </c>
      <c r="E522" s="173"/>
      <c r="F522" s="177" t="s">
        <v>117</v>
      </c>
      <c r="G522" s="178">
        <v>200</v>
      </c>
      <c r="H522" s="179">
        <v>1.1299999999999999</v>
      </c>
      <c r="I522" s="177">
        <v>49.8</v>
      </c>
      <c r="J522" s="177">
        <v>0</v>
      </c>
      <c r="K522" s="177">
        <v>0</v>
      </c>
      <c r="L522" s="177">
        <v>13.05</v>
      </c>
      <c r="P522">
        <v>128</v>
      </c>
    </row>
    <row r="523" spans="2:17" ht="15.75">
      <c r="B523" s="173"/>
      <c r="C523" s="173"/>
      <c r="D523" s="173"/>
      <c r="E523" s="173"/>
      <c r="F523" s="177" t="s">
        <v>121</v>
      </c>
      <c r="G523" s="178">
        <v>10</v>
      </c>
      <c r="H523" s="179">
        <v>7.19</v>
      </c>
      <c r="I523" s="178">
        <v>153</v>
      </c>
      <c r="J523" s="178">
        <v>2.4</v>
      </c>
      <c r="K523" s="178">
        <v>9.1999999999999993</v>
      </c>
      <c r="L523" s="178">
        <v>15</v>
      </c>
    </row>
    <row r="524" spans="2:17" ht="15.75">
      <c r="B524" s="173"/>
      <c r="C524" s="173"/>
      <c r="D524" s="173" t="s">
        <v>34</v>
      </c>
      <c r="E524" s="173"/>
      <c r="F524" s="177" t="s">
        <v>446</v>
      </c>
      <c r="G524" s="178">
        <v>30</v>
      </c>
      <c r="H524" s="179">
        <v>2.4500000000000002</v>
      </c>
      <c r="I524" s="178">
        <v>242</v>
      </c>
      <c r="J524" s="178">
        <v>8.1</v>
      </c>
      <c r="K524" s="178">
        <v>1</v>
      </c>
      <c r="L524" s="178">
        <v>48.8</v>
      </c>
    </row>
    <row r="525" spans="2:17" ht="15.75">
      <c r="B525" s="173"/>
      <c r="C525" s="173"/>
      <c r="D525" s="173" t="s">
        <v>447</v>
      </c>
      <c r="E525" s="173"/>
      <c r="F525" s="177" t="s">
        <v>166</v>
      </c>
      <c r="G525" s="178">
        <v>70</v>
      </c>
      <c r="H525" s="179">
        <v>2.57</v>
      </c>
      <c r="I525" s="178">
        <v>17.55</v>
      </c>
      <c r="J525" s="178">
        <v>2.72</v>
      </c>
      <c r="K525" s="178">
        <v>0.35</v>
      </c>
      <c r="L525" s="178">
        <v>1.84</v>
      </c>
    </row>
    <row r="527" spans="2:17" ht="15.75">
      <c r="E527" s="167" t="s">
        <v>676</v>
      </c>
      <c r="F527" s="168"/>
    </row>
    <row r="528" spans="2:17">
      <c r="C528" s="53"/>
    </row>
    <row r="529" spans="2:12">
      <c r="B529" s="169" t="s">
        <v>427</v>
      </c>
      <c r="C529" s="169"/>
      <c r="D529" s="170" t="s">
        <v>428</v>
      </c>
      <c r="E529" s="170"/>
      <c r="F529" s="170"/>
      <c r="G529" s="169" t="s">
        <v>429</v>
      </c>
      <c r="H529" s="171"/>
      <c r="I529" s="169"/>
      <c r="J529" s="169"/>
      <c r="K529" s="169" t="s">
        <v>430</v>
      </c>
      <c r="L529" s="172">
        <v>44602</v>
      </c>
    </row>
    <row r="530" spans="2:12">
      <c r="B530" s="173"/>
      <c r="C530" s="173"/>
      <c r="D530" s="173"/>
      <c r="E530" s="173"/>
      <c r="F530" s="173"/>
      <c r="G530" s="173"/>
      <c r="H530" s="173"/>
      <c r="I530" s="173"/>
      <c r="J530" s="173"/>
      <c r="K530" s="173"/>
      <c r="L530" s="173"/>
    </row>
    <row r="531" spans="2:12">
      <c r="B531" s="174" t="s">
        <v>431</v>
      </c>
      <c r="C531" s="174"/>
      <c r="D531" s="174" t="s">
        <v>432</v>
      </c>
      <c r="E531" s="174" t="s">
        <v>433</v>
      </c>
      <c r="F531" s="175" t="s">
        <v>434</v>
      </c>
      <c r="G531" s="174" t="s">
        <v>435</v>
      </c>
      <c r="H531" s="174" t="s">
        <v>3</v>
      </c>
      <c r="I531" s="174" t="s">
        <v>437</v>
      </c>
      <c r="J531" s="174" t="s">
        <v>438</v>
      </c>
      <c r="K531" s="174" t="s">
        <v>439</v>
      </c>
      <c r="L531" s="174" t="s">
        <v>440</v>
      </c>
    </row>
    <row r="532" spans="2:12" ht="15.75">
      <c r="B532" s="173" t="s">
        <v>77</v>
      </c>
      <c r="C532" s="173"/>
      <c r="D532" s="173" t="s">
        <v>441</v>
      </c>
      <c r="E532" s="176" t="s">
        <v>652</v>
      </c>
      <c r="F532" s="208" t="s">
        <v>307</v>
      </c>
      <c r="G532" s="178">
        <v>250</v>
      </c>
      <c r="H532" s="179">
        <v>46.07</v>
      </c>
      <c r="I532" s="178">
        <v>275</v>
      </c>
      <c r="J532" s="178">
        <v>12</v>
      </c>
      <c r="K532" s="178">
        <v>13</v>
      </c>
      <c r="L532" s="178">
        <v>29</v>
      </c>
    </row>
    <row r="533" spans="2:12" ht="15.75">
      <c r="B533" s="173"/>
      <c r="C533" s="173"/>
      <c r="D533" s="173" t="s">
        <v>444</v>
      </c>
      <c r="E533" s="173"/>
      <c r="F533" s="177" t="s">
        <v>108</v>
      </c>
      <c r="G533" s="178">
        <v>200</v>
      </c>
      <c r="H533">
        <v>4.4000000000000004</v>
      </c>
      <c r="I533" s="177">
        <v>19</v>
      </c>
      <c r="J533" s="177">
        <v>1.07</v>
      </c>
      <c r="K533" s="177">
        <v>0.94</v>
      </c>
      <c r="L533" s="177">
        <v>1.7</v>
      </c>
    </row>
    <row r="534" spans="2:12" ht="15.75">
      <c r="B534" s="173"/>
      <c r="C534" s="173"/>
      <c r="D534" s="173" t="s">
        <v>34</v>
      </c>
      <c r="E534" s="173"/>
      <c r="F534" s="177" t="s">
        <v>446</v>
      </c>
      <c r="G534" s="178">
        <v>30</v>
      </c>
      <c r="H534" s="179">
        <v>2.25</v>
      </c>
      <c r="I534" s="178">
        <v>242</v>
      </c>
      <c r="J534" s="178">
        <v>8.1</v>
      </c>
      <c r="K534" s="178">
        <v>1</v>
      </c>
      <c r="L534" s="178">
        <v>48.8</v>
      </c>
    </row>
    <row r="535" spans="2:12" ht="15.75">
      <c r="B535" s="173"/>
      <c r="C535" s="173"/>
      <c r="D535" s="173"/>
      <c r="E535" s="173"/>
      <c r="F535" s="177" t="s">
        <v>121</v>
      </c>
      <c r="G535" s="178">
        <v>10</v>
      </c>
      <c r="H535" s="179">
        <v>4.45</v>
      </c>
      <c r="I535" s="178">
        <v>153</v>
      </c>
      <c r="J535" s="178">
        <v>2.4</v>
      </c>
      <c r="K535" s="178">
        <v>9.1999999999999993</v>
      </c>
      <c r="L535" s="178">
        <v>15</v>
      </c>
    </row>
    <row r="536" spans="2:12" ht="15.75">
      <c r="B536" s="173"/>
      <c r="C536" s="173"/>
      <c r="D536" s="173" t="s">
        <v>449</v>
      </c>
      <c r="E536" s="173"/>
      <c r="F536" s="177" t="s">
        <v>106</v>
      </c>
      <c r="G536" s="178">
        <v>200</v>
      </c>
      <c r="H536" s="179">
        <v>35.61</v>
      </c>
      <c r="I536" s="178">
        <v>46.82</v>
      </c>
      <c r="J536" s="178">
        <v>0.73</v>
      </c>
      <c r="K536" s="178">
        <v>0.37</v>
      </c>
      <c r="L536" s="178">
        <v>10.83</v>
      </c>
    </row>
    <row r="537" spans="2:12" ht="15.75">
      <c r="B537" s="173"/>
      <c r="C537" s="173"/>
      <c r="D537" s="173" t="s">
        <v>450</v>
      </c>
      <c r="E537" s="173"/>
      <c r="F537" s="177" t="s">
        <v>18</v>
      </c>
      <c r="G537" s="178">
        <v>29</v>
      </c>
      <c r="H537" s="179">
        <v>14.87</v>
      </c>
      <c r="I537" s="178">
        <v>258</v>
      </c>
      <c r="J537" s="178">
        <v>2.4</v>
      </c>
      <c r="K537" s="178">
        <v>0.9</v>
      </c>
      <c r="L537" s="178">
        <v>12</v>
      </c>
    </row>
    <row r="538" spans="2:12">
      <c r="B538" s="169" t="s">
        <v>427</v>
      </c>
      <c r="C538" s="169"/>
      <c r="D538" s="170" t="s">
        <v>451</v>
      </c>
      <c r="E538" s="170"/>
      <c r="F538" s="173"/>
      <c r="G538" s="180" t="s">
        <v>429</v>
      </c>
      <c r="H538" s="181"/>
      <c r="I538" s="180"/>
      <c r="J538" s="180"/>
      <c r="K538" s="180" t="s">
        <v>430</v>
      </c>
      <c r="L538" s="172"/>
    </row>
    <row r="539" spans="2:12">
      <c r="B539" s="173"/>
      <c r="C539" s="173"/>
      <c r="D539" s="173"/>
      <c r="E539" s="173"/>
      <c r="F539" s="175" t="s">
        <v>434</v>
      </c>
      <c r="G539" s="182"/>
      <c r="H539" s="182"/>
      <c r="I539" s="182"/>
      <c r="J539" s="182"/>
      <c r="K539" s="182"/>
      <c r="L539" s="182"/>
    </row>
    <row r="540" spans="2:12">
      <c r="B540" s="174" t="s">
        <v>431</v>
      </c>
      <c r="C540" s="174"/>
      <c r="D540" s="174" t="s">
        <v>432</v>
      </c>
      <c r="E540" s="174" t="s">
        <v>433</v>
      </c>
      <c r="G540" s="182" t="s">
        <v>435</v>
      </c>
      <c r="H540" s="174" t="s">
        <v>436</v>
      </c>
      <c r="I540" s="182" t="s">
        <v>437</v>
      </c>
      <c r="J540" s="182" t="s">
        <v>438</v>
      </c>
      <c r="K540" s="182" t="s">
        <v>439</v>
      </c>
      <c r="L540" s="182" t="s">
        <v>440</v>
      </c>
    </row>
    <row r="541" spans="2:12" ht="15.75">
      <c r="B541" s="173" t="s">
        <v>77</v>
      </c>
      <c r="C541" s="173"/>
      <c r="D541" s="173" t="s">
        <v>441</v>
      </c>
      <c r="E541" s="173" t="s">
        <v>652</v>
      </c>
      <c r="F541" s="208"/>
      <c r="G541" s="178"/>
      <c r="H541" s="179"/>
      <c r="I541" s="178"/>
      <c r="J541" s="178"/>
      <c r="K541" s="178"/>
      <c r="L541" s="178"/>
    </row>
    <row r="542" spans="2:12" ht="15.75">
      <c r="B542" s="173"/>
      <c r="C542" s="173"/>
      <c r="D542" s="173" t="s">
        <v>444</v>
      </c>
      <c r="E542" s="173"/>
      <c r="F542" s="177"/>
      <c r="G542" s="178"/>
      <c r="H542" s="179"/>
      <c r="I542" s="177"/>
      <c r="J542" s="177"/>
      <c r="K542" s="177"/>
      <c r="L542" s="177"/>
    </row>
    <row r="543" spans="2:12" ht="15.75">
      <c r="B543" s="173"/>
      <c r="C543" s="173"/>
      <c r="D543" s="173"/>
      <c r="E543" s="173"/>
      <c r="F543" s="177"/>
      <c r="G543" s="178"/>
      <c r="H543" s="179"/>
      <c r="I543" s="178"/>
      <c r="J543" s="178"/>
      <c r="K543" s="178"/>
      <c r="L543" s="178"/>
    </row>
    <row r="544" spans="2:12" ht="15.75">
      <c r="B544" s="173"/>
      <c r="C544" s="173"/>
      <c r="D544" s="173" t="s">
        <v>34</v>
      </c>
      <c r="E544" s="173"/>
      <c r="F544" s="177"/>
      <c r="G544" s="178"/>
      <c r="H544" s="179"/>
      <c r="I544" s="178"/>
      <c r="J544" s="178"/>
      <c r="K544" s="178"/>
      <c r="L544" s="178"/>
    </row>
    <row r="545" spans="2:12" ht="15.75">
      <c r="B545" s="173"/>
      <c r="C545" s="173"/>
      <c r="D545" s="173" t="s">
        <v>447</v>
      </c>
      <c r="E545" s="173"/>
      <c r="F545" s="177"/>
      <c r="G545" s="178"/>
      <c r="H545" s="179"/>
      <c r="I545" s="178"/>
      <c r="J545" s="178"/>
      <c r="K545" s="178"/>
      <c r="L545" s="178"/>
    </row>
    <row r="546" spans="2:12" ht="15.75">
      <c r="E546" s="167" t="s">
        <v>677</v>
      </c>
      <c r="F546" s="168"/>
    </row>
    <row r="547" spans="2:12">
      <c r="C547" s="53"/>
    </row>
    <row r="548" spans="2:12">
      <c r="B548" s="169" t="s">
        <v>427</v>
      </c>
      <c r="C548" s="169"/>
      <c r="D548" s="170" t="s">
        <v>428</v>
      </c>
      <c r="E548" s="170"/>
      <c r="F548" s="170"/>
      <c r="G548" s="169" t="s">
        <v>429</v>
      </c>
      <c r="H548" s="171"/>
      <c r="I548" s="169"/>
      <c r="J548" s="169"/>
      <c r="K548" s="169" t="s">
        <v>430</v>
      </c>
      <c r="L548" s="172">
        <v>44603</v>
      </c>
    </row>
    <row r="549" spans="2:12">
      <c r="B549" s="173"/>
      <c r="C549" s="173"/>
      <c r="D549" s="173"/>
      <c r="E549" s="173"/>
      <c r="F549" s="173"/>
      <c r="G549" s="173"/>
      <c r="H549" s="173"/>
      <c r="I549" s="173"/>
      <c r="J549" s="173"/>
      <c r="K549" s="173"/>
      <c r="L549" s="173"/>
    </row>
    <row r="550" spans="2:12">
      <c r="B550" s="174" t="s">
        <v>431</v>
      </c>
      <c r="C550" s="174"/>
      <c r="D550" s="174" t="s">
        <v>432</v>
      </c>
      <c r="E550" s="174" t="s">
        <v>433</v>
      </c>
      <c r="F550" s="175" t="s">
        <v>434</v>
      </c>
      <c r="G550" s="174" t="s">
        <v>435</v>
      </c>
      <c r="H550" s="174" t="s">
        <v>3</v>
      </c>
      <c r="I550" s="174" t="s">
        <v>437</v>
      </c>
      <c r="J550" s="174" t="s">
        <v>438</v>
      </c>
      <c r="K550" s="174" t="s">
        <v>439</v>
      </c>
      <c r="L550" s="174" t="s">
        <v>440</v>
      </c>
    </row>
    <row r="551" spans="2:12" ht="15.75">
      <c r="B551" s="173" t="s">
        <v>77</v>
      </c>
      <c r="C551" s="173"/>
      <c r="D551" s="173" t="s">
        <v>441</v>
      </c>
      <c r="E551" s="176" t="s">
        <v>652</v>
      </c>
      <c r="F551" s="208" t="s">
        <v>424</v>
      </c>
      <c r="G551" s="178">
        <v>250</v>
      </c>
      <c r="H551" s="179">
        <v>39.590000000000003</v>
      </c>
      <c r="I551" s="178">
        <v>275</v>
      </c>
      <c r="J551" s="178">
        <v>12</v>
      </c>
      <c r="K551" s="178">
        <v>13</v>
      </c>
      <c r="L551" s="178">
        <v>29</v>
      </c>
    </row>
    <row r="552" spans="2:12" ht="15.75">
      <c r="B552" s="173"/>
      <c r="C552" s="173"/>
      <c r="D552" s="173" t="s">
        <v>444</v>
      </c>
      <c r="E552" s="173"/>
      <c r="F552" s="177" t="s">
        <v>45</v>
      </c>
      <c r="G552" s="178">
        <v>200</v>
      </c>
      <c r="H552">
        <v>4.08</v>
      </c>
      <c r="I552" s="177">
        <v>19</v>
      </c>
      <c r="J552" s="177">
        <v>1.07</v>
      </c>
      <c r="K552" s="177">
        <v>0.94</v>
      </c>
      <c r="L552" s="177">
        <v>1.7</v>
      </c>
    </row>
    <row r="553" spans="2:12" ht="15.75">
      <c r="B553" s="173"/>
      <c r="C553" s="173"/>
      <c r="D553" s="173" t="s">
        <v>34</v>
      </c>
      <c r="E553" s="173"/>
      <c r="F553" s="177" t="s">
        <v>446</v>
      </c>
      <c r="G553" s="178">
        <v>30</v>
      </c>
      <c r="H553" s="179">
        <v>2.25</v>
      </c>
      <c r="I553" s="178">
        <v>242</v>
      </c>
      <c r="J553" s="178">
        <v>8.1</v>
      </c>
      <c r="K553" s="178">
        <v>1</v>
      </c>
      <c r="L553" s="178">
        <v>48.8</v>
      </c>
    </row>
    <row r="554" spans="2:12" ht="15.75">
      <c r="B554" s="173"/>
      <c r="C554" s="173"/>
      <c r="D554" s="173"/>
      <c r="E554" s="173"/>
      <c r="F554" s="177" t="s">
        <v>121</v>
      </c>
      <c r="G554" s="178">
        <v>10</v>
      </c>
      <c r="H554" s="179">
        <v>7.35</v>
      </c>
      <c r="I554" s="178">
        <v>153</v>
      </c>
      <c r="J554" s="178">
        <v>2.4</v>
      </c>
      <c r="K554" s="178">
        <v>9.1999999999999993</v>
      </c>
      <c r="L554" s="178">
        <v>15</v>
      </c>
    </row>
    <row r="555" spans="2:12" ht="15.75">
      <c r="B555" s="173"/>
      <c r="C555" s="173"/>
      <c r="D555" s="173"/>
      <c r="E555" s="173"/>
      <c r="F555" s="177" t="s">
        <v>44</v>
      </c>
      <c r="G555" s="178">
        <v>1</v>
      </c>
      <c r="H555" s="179">
        <v>9.8699999999999992</v>
      </c>
      <c r="I555" s="178">
        <v>88</v>
      </c>
      <c r="J555" s="178">
        <v>7</v>
      </c>
      <c r="K555" s="178">
        <v>6</v>
      </c>
      <c r="L555" s="178">
        <v>0</v>
      </c>
    </row>
    <row r="556" spans="2:12" ht="15.75">
      <c r="B556" s="173"/>
      <c r="C556" s="173"/>
      <c r="D556" s="173" t="s">
        <v>447</v>
      </c>
      <c r="E556" s="173"/>
      <c r="F556" s="177" t="s">
        <v>191</v>
      </c>
      <c r="G556" s="178">
        <v>70</v>
      </c>
      <c r="H556" s="179">
        <v>3.11</v>
      </c>
      <c r="I556" s="178">
        <v>55.1</v>
      </c>
      <c r="J556" s="178">
        <v>2.5</v>
      </c>
      <c r="K556" s="178">
        <v>1.9</v>
      </c>
      <c r="L556" s="178">
        <v>7</v>
      </c>
    </row>
    <row r="557" spans="2:12" ht="15.75">
      <c r="B557" s="173"/>
      <c r="C557" s="173"/>
      <c r="D557" s="173" t="s">
        <v>449</v>
      </c>
      <c r="E557" s="173"/>
      <c r="F557" s="177" t="s">
        <v>299</v>
      </c>
      <c r="G557" s="178">
        <v>100</v>
      </c>
      <c r="H557" s="179">
        <v>28.36</v>
      </c>
      <c r="I557" s="178">
        <v>46.82</v>
      </c>
      <c r="J557" s="178">
        <v>0.73</v>
      </c>
      <c r="K557" s="178">
        <v>0.37</v>
      </c>
      <c r="L557" s="178">
        <v>10.83</v>
      </c>
    </row>
    <row r="558" spans="2:12" ht="15.75">
      <c r="B558" s="173"/>
      <c r="C558" s="173"/>
      <c r="D558" s="173" t="s">
        <v>450</v>
      </c>
      <c r="E558" s="173"/>
      <c r="F558" s="177" t="s">
        <v>122</v>
      </c>
      <c r="G558" s="178">
        <v>30</v>
      </c>
      <c r="H558" s="179">
        <v>8.36</v>
      </c>
      <c r="I558" s="178">
        <v>350</v>
      </c>
      <c r="J558" s="178">
        <v>6.2</v>
      </c>
      <c r="K558" s="178">
        <v>18.100000000000001</v>
      </c>
      <c r="L558" s="178">
        <v>65.900000000000006</v>
      </c>
    </row>
    <row r="559" spans="2:12">
      <c r="B559" s="169" t="s">
        <v>427</v>
      </c>
      <c r="C559" s="169"/>
      <c r="D559" s="170" t="s">
        <v>451</v>
      </c>
      <c r="E559" s="170"/>
      <c r="F559" s="173"/>
      <c r="G559" s="180" t="s">
        <v>429</v>
      </c>
      <c r="H559" s="181"/>
      <c r="I559" s="180"/>
      <c r="J559" s="180"/>
      <c r="K559" s="180" t="s">
        <v>430</v>
      </c>
      <c r="L559" s="172"/>
    </row>
    <row r="560" spans="2:12">
      <c r="B560" s="173"/>
      <c r="C560" s="173"/>
      <c r="D560" s="173"/>
      <c r="E560" s="173"/>
      <c r="F560" s="175" t="s">
        <v>434</v>
      </c>
      <c r="G560" s="182"/>
      <c r="H560" s="182"/>
      <c r="I560" s="182"/>
      <c r="J560" s="182"/>
      <c r="K560" s="182"/>
      <c r="L560" s="182"/>
    </row>
    <row r="561" spans="2:15">
      <c r="B561" s="174" t="s">
        <v>431</v>
      </c>
      <c r="C561" s="174"/>
      <c r="D561" s="174" t="s">
        <v>432</v>
      </c>
      <c r="E561" s="174" t="s">
        <v>433</v>
      </c>
      <c r="G561" s="182" t="s">
        <v>435</v>
      </c>
      <c r="H561" s="174" t="s">
        <v>436</v>
      </c>
      <c r="I561" s="182" t="s">
        <v>437</v>
      </c>
      <c r="J561" s="182" t="s">
        <v>438</v>
      </c>
      <c r="K561" s="182" t="s">
        <v>439</v>
      </c>
      <c r="L561" s="182" t="s">
        <v>440</v>
      </c>
    </row>
    <row r="562" spans="2:15" ht="15.75">
      <c r="B562" s="173" t="s">
        <v>77</v>
      </c>
      <c r="C562" s="173"/>
      <c r="D562" s="173" t="s">
        <v>441</v>
      </c>
      <c r="E562" s="173" t="s">
        <v>652</v>
      </c>
      <c r="F562" s="208"/>
      <c r="G562" s="178"/>
      <c r="H562" s="179"/>
      <c r="I562" s="178"/>
      <c r="J562" s="178"/>
      <c r="K562" s="178"/>
      <c r="L562" s="178"/>
    </row>
    <row r="563" spans="2:15" ht="15.75">
      <c r="B563" s="173"/>
      <c r="C563" s="173"/>
      <c r="D563" s="173" t="s">
        <v>444</v>
      </c>
      <c r="E563" s="173"/>
      <c r="F563" s="177"/>
      <c r="G563" s="178"/>
      <c r="H563" s="179"/>
      <c r="I563" s="177"/>
      <c r="J563" s="177"/>
      <c r="K563" s="177"/>
      <c r="L563" s="177"/>
    </row>
    <row r="564" spans="2:15" ht="15.75">
      <c r="B564" s="173"/>
      <c r="C564" s="173"/>
      <c r="D564" s="173"/>
      <c r="E564" s="173"/>
      <c r="F564" s="177"/>
      <c r="G564" s="178"/>
      <c r="H564" s="179"/>
      <c r="I564" s="178"/>
      <c r="J564" s="178"/>
      <c r="K564" s="178"/>
      <c r="L564" s="178"/>
    </row>
    <row r="565" spans="2:15" ht="15.75">
      <c r="B565" s="173"/>
      <c r="C565" s="173"/>
      <c r="D565" s="173" t="s">
        <v>34</v>
      </c>
      <c r="E565" s="173"/>
      <c r="F565" s="177"/>
      <c r="G565" s="178"/>
      <c r="H565" s="179"/>
      <c r="I565" s="178"/>
      <c r="J565" s="178"/>
      <c r="K565" s="178"/>
      <c r="L565" s="178"/>
    </row>
    <row r="566" spans="2:15" ht="15.75">
      <c r="B566" s="173"/>
      <c r="C566" s="173"/>
      <c r="D566" s="173" t="s">
        <v>447</v>
      </c>
      <c r="E566" s="173"/>
      <c r="F566" s="177"/>
      <c r="G566" s="178"/>
      <c r="H566" s="179"/>
      <c r="I566" s="178"/>
      <c r="J566" s="178"/>
      <c r="K566" s="178"/>
      <c r="L566" s="178"/>
    </row>
    <row r="567" spans="2:15" ht="15.75">
      <c r="E567" s="167" t="s">
        <v>680</v>
      </c>
      <c r="F567" s="168"/>
    </row>
    <row r="568" spans="2:15">
      <c r="C568" s="53"/>
      <c r="O568">
        <v>0</v>
      </c>
    </row>
    <row r="569" spans="2:15">
      <c r="B569" s="169" t="s">
        <v>427</v>
      </c>
      <c r="C569" s="169"/>
      <c r="D569" s="170" t="s">
        <v>428</v>
      </c>
      <c r="E569" s="170"/>
      <c r="F569" s="170"/>
      <c r="G569" s="169" t="s">
        <v>429</v>
      </c>
      <c r="H569" s="171"/>
      <c r="I569" s="169"/>
      <c r="J569" s="169"/>
      <c r="K569" s="169" t="s">
        <v>430</v>
      </c>
      <c r="L569" s="172">
        <v>44604</v>
      </c>
    </row>
    <row r="570" spans="2:15">
      <c r="B570" s="173"/>
      <c r="C570" s="173"/>
      <c r="D570" s="173"/>
      <c r="E570" s="173"/>
      <c r="F570" s="173"/>
      <c r="G570" s="173"/>
      <c r="H570" s="173"/>
      <c r="I570" s="173"/>
      <c r="J570" s="173"/>
      <c r="K570" s="173"/>
      <c r="L570" s="173"/>
    </row>
    <row r="571" spans="2:15">
      <c r="B571" s="174" t="s">
        <v>431</v>
      </c>
      <c r="C571" s="174"/>
      <c r="D571" s="174" t="s">
        <v>432</v>
      </c>
      <c r="E571" s="174" t="s">
        <v>433</v>
      </c>
      <c r="F571" s="175" t="s">
        <v>434</v>
      </c>
      <c r="G571" s="174" t="s">
        <v>435</v>
      </c>
      <c r="H571" s="174" t="s">
        <v>3</v>
      </c>
      <c r="I571" s="174" t="s">
        <v>437</v>
      </c>
      <c r="J571" s="174" t="s">
        <v>438</v>
      </c>
      <c r="K571" s="174" t="s">
        <v>439</v>
      </c>
      <c r="L571" s="174" t="s">
        <v>440</v>
      </c>
    </row>
    <row r="572" spans="2:15" ht="15.75">
      <c r="B572" s="173" t="s">
        <v>77</v>
      </c>
      <c r="C572" s="173"/>
      <c r="D572" s="173" t="s">
        <v>441</v>
      </c>
      <c r="E572" s="176" t="s">
        <v>652</v>
      </c>
      <c r="F572" s="208" t="s">
        <v>496</v>
      </c>
      <c r="G572" s="178">
        <v>200</v>
      </c>
      <c r="H572" s="179">
        <v>36.07</v>
      </c>
      <c r="I572" s="178">
        <v>218.7</v>
      </c>
      <c r="J572" s="178">
        <v>7.9</v>
      </c>
      <c r="K572" s="178">
        <v>3.9</v>
      </c>
      <c r="L572" s="178">
        <v>38.799999999999997</v>
      </c>
    </row>
    <row r="573" spans="2:15" ht="15.75">
      <c r="B573" s="173"/>
      <c r="C573" s="173"/>
      <c r="D573" s="173" t="s">
        <v>444</v>
      </c>
      <c r="E573" s="173"/>
      <c r="F573" s="177" t="s">
        <v>140</v>
      </c>
      <c r="G573" s="178">
        <v>200</v>
      </c>
      <c r="H573">
        <v>5.08</v>
      </c>
      <c r="I573" s="177">
        <v>49.8</v>
      </c>
      <c r="J573" s="177">
        <v>0</v>
      </c>
      <c r="K573" s="177">
        <v>0</v>
      </c>
      <c r="L573" s="177">
        <v>13.05</v>
      </c>
    </row>
    <row r="574" spans="2:15" ht="15.75">
      <c r="B574" s="173"/>
      <c r="C574" s="173"/>
      <c r="D574" s="173" t="s">
        <v>34</v>
      </c>
      <c r="E574" s="173"/>
      <c r="F574" s="177" t="s">
        <v>446</v>
      </c>
      <c r="G574" s="178">
        <v>30</v>
      </c>
      <c r="H574" s="179">
        <v>2.25</v>
      </c>
      <c r="I574" s="178">
        <v>242</v>
      </c>
      <c r="J574" s="178">
        <v>8.1</v>
      </c>
      <c r="K574" s="178">
        <v>1</v>
      </c>
      <c r="L574" s="178">
        <v>48.8</v>
      </c>
    </row>
    <row r="575" spans="2:15" ht="15.75">
      <c r="B575" s="173"/>
      <c r="C575" s="173"/>
      <c r="D575" s="173"/>
      <c r="E575" s="173"/>
      <c r="F575" s="177" t="s">
        <v>121</v>
      </c>
      <c r="G575" s="178">
        <v>10</v>
      </c>
      <c r="H575" s="179">
        <v>7.35</v>
      </c>
      <c r="I575" s="178">
        <v>153</v>
      </c>
      <c r="J575" s="178">
        <v>2.4</v>
      </c>
      <c r="K575" s="178">
        <v>9.1999999999999993</v>
      </c>
      <c r="L575" s="178">
        <v>15</v>
      </c>
    </row>
    <row r="576" spans="2:15" ht="15.75">
      <c r="B576" s="173"/>
      <c r="C576" s="173"/>
      <c r="D576" s="173" t="s">
        <v>447</v>
      </c>
      <c r="E576" s="173"/>
      <c r="F576" s="177" t="s">
        <v>383</v>
      </c>
      <c r="G576" s="178">
        <v>70</v>
      </c>
      <c r="H576" s="179">
        <v>7.01</v>
      </c>
      <c r="I576" s="178">
        <v>55.1</v>
      </c>
      <c r="J576" s="178">
        <v>2.5</v>
      </c>
      <c r="K576" s="178">
        <v>1.9</v>
      </c>
      <c r="L576" s="178">
        <v>7</v>
      </c>
    </row>
    <row r="577" spans="2:12" ht="15.75">
      <c r="B577" s="173"/>
      <c r="C577" s="173"/>
      <c r="D577" s="173" t="s">
        <v>449</v>
      </c>
      <c r="E577" s="173"/>
      <c r="F577" s="177" t="s">
        <v>322</v>
      </c>
      <c r="G577" s="178">
        <v>100</v>
      </c>
      <c r="H577" s="179">
        <v>27.3</v>
      </c>
      <c r="I577" s="178">
        <v>46.82</v>
      </c>
      <c r="J577" s="178">
        <v>0.73</v>
      </c>
      <c r="K577" s="178">
        <v>0.37</v>
      </c>
      <c r="L577" s="178">
        <v>10.83</v>
      </c>
    </row>
    <row r="578" spans="2:12" ht="15.75">
      <c r="B578" s="173"/>
      <c r="C578" s="173"/>
      <c r="D578" s="173" t="s">
        <v>450</v>
      </c>
      <c r="E578" s="173"/>
      <c r="F578" s="177" t="s">
        <v>672</v>
      </c>
      <c r="G578" s="178">
        <v>15</v>
      </c>
      <c r="H578" s="179">
        <v>7.8</v>
      </c>
      <c r="I578" s="178">
        <v>73</v>
      </c>
      <c r="J578" s="178">
        <v>0</v>
      </c>
      <c r="K578" s="178">
        <v>0</v>
      </c>
      <c r="L578" s="178">
        <v>14</v>
      </c>
    </row>
    <row r="579" spans="2:12" ht="15.75">
      <c r="B579" s="173"/>
      <c r="C579" s="173"/>
      <c r="D579" s="173"/>
      <c r="E579" s="173"/>
      <c r="F579" s="177" t="s">
        <v>40</v>
      </c>
      <c r="G579" s="178">
        <v>15</v>
      </c>
      <c r="H579" s="179">
        <v>10.87</v>
      </c>
      <c r="I579" s="178">
        <v>486</v>
      </c>
      <c r="J579" s="178">
        <v>3.89</v>
      </c>
      <c r="K579" s="178">
        <v>26.91</v>
      </c>
      <c r="L579" s="178">
        <v>43.57</v>
      </c>
    </row>
    <row r="580" spans="2:12">
      <c r="B580" s="169" t="s">
        <v>427</v>
      </c>
      <c r="C580" s="169"/>
      <c r="D580" s="170" t="s">
        <v>451</v>
      </c>
      <c r="E580" s="170"/>
      <c r="F580" s="173"/>
      <c r="G580" s="180" t="s">
        <v>429</v>
      </c>
      <c r="H580" s="181"/>
      <c r="I580" s="180"/>
      <c r="J580" s="180"/>
      <c r="K580" s="180" t="s">
        <v>430</v>
      </c>
      <c r="L580" s="172"/>
    </row>
    <row r="581" spans="2:12">
      <c r="B581" s="173"/>
      <c r="C581" s="173"/>
      <c r="D581" s="173"/>
      <c r="E581" s="173"/>
      <c r="F581" s="175" t="s">
        <v>434</v>
      </c>
      <c r="G581" s="182"/>
      <c r="H581" s="182"/>
      <c r="I581" s="182"/>
      <c r="J581" s="182"/>
      <c r="K581" s="182"/>
      <c r="L581" s="182"/>
    </row>
    <row r="582" spans="2:12">
      <c r="B582" s="174" t="s">
        <v>431</v>
      </c>
      <c r="C582" s="174"/>
      <c r="D582" s="174" t="s">
        <v>432</v>
      </c>
      <c r="E582" s="174" t="s">
        <v>433</v>
      </c>
      <c r="G582" s="182" t="s">
        <v>435</v>
      </c>
      <c r="H582" s="174" t="s">
        <v>436</v>
      </c>
      <c r="I582" s="182" t="s">
        <v>437</v>
      </c>
      <c r="J582" s="182" t="s">
        <v>438</v>
      </c>
      <c r="K582" s="182" t="s">
        <v>439</v>
      </c>
      <c r="L582" s="182" t="s">
        <v>440</v>
      </c>
    </row>
    <row r="583" spans="2:12" ht="15.75">
      <c r="B583" s="173" t="s">
        <v>77</v>
      </c>
      <c r="C583" s="173"/>
      <c r="D583" s="173" t="s">
        <v>441</v>
      </c>
      <c r="E583" s="173" t="s">
        <v>652</v>
      </c>
      <c r="F583" s="208"/>
      <c r="G583" s="178"/>
      <c r="H583" s="179"/>
      <c r="I583" s="178"/>
      <c r="J583" s="178"/>
      <c r="K583" s="178"/>
      <c r="L583" s="178"/>
    </row>
    <row r="584" spans="2:12" ht="15.75">
      <c r="B584" s="173"/>
      <c r="C584" s="173"/>
      <c r="D584" s="173" t="s">
        <v>444</v>
      </c>
      <c r="E584" s="173"/>
      <c r="F584" s="177"/>
      <c r="G584" s="178"/>
      <c r="H584" s="179"/>
      <c r="I584" s="177"/>
      <c r="J584" s="177"/>
      <c r="K584" s="177"/>
      <c r="L584" s="177"/>
    </row>
    <row r="585" spans="2:12" ht="15.75">
      <c r="B585" s="173"/>
      <c r="C585" s="173"/>
      <c r="D585" s="173"/>
      <c r="E585" s="173"/>
      <c r="F585" s="177"/>
      <c r="G585" s="178"/>
      <c r="H585" s="179"/>
      <c r="I585" s="178"/>
      <c r="J585" s="178"/>
      <c r="K585" s="178"/>
      <c r="L585" s="178"/>
    </row>
    <row r="586" spans="2:12" ht="15.75">
      <c r="B586" s="173"/>
      <c r="C586" s="173"/>
      <c r="D586" s="173" t="s">
        <v>34</v>
      </c>
      <c r="E586" s="173"/>
      <c r="F586" s="177"/>
      <c r="G586" s="178"/>
      <c r="H586" s="179"/>
      <c r="I586" s="178"/>
      <c r="J586" s="178"/>
      <c r="K586" s="178"/>
      <c r="L586" s="178"/>
    </row>
    <row r="587" spans="2:12" ht="15.75">
      <c r="B587" s="173"/>
      <c r="C587" s="173"/>
      <c r="D587" s="173" t="s">
        <v>447</v>
      </c>
      <c r="E587" s="173"/>
      <c r="F587" s="177"/>
      <c r="G587" s="178"/>
      <c r="H587" s="179"/>
      <c r="I587" s="178"/>
      <c r="J587" s="178"/>
      <c r="K587" s="178"/>
      <c r="L587" s="178"/>
    </row>
    <row r="588" spans="2:12" ht="15.75">
      <c r="E588" s="167" t="s">
        <v>687</v>
      </c>
      <c r="F588" s="168"/>
    </row>
    <row r="589" spans="2:12">
      <c r="C589" s="53"/>
    </row>
    <row r="590" spans="2:12">
      <c r="B590" s="169" t="s">
        <v>427</v>
      </c>
      <c r="C590" s="169"/>
      <c r="D590" s="170" t="s">
        <v>428</v>
      </c>
      <c r="E590" s="170"/>
      <c r="F590" s="170"/>
      <c r="G590" s="169" t="s">
        <v>429</v>
      </c>
      <c r="H590" s="171"/>
      <c r="I590" s="169"/>
      <c r="J590" s="169"/>
      <c r="K590" s="169" t="s">
        <v>430</v>
      </c>
      <c r="L590" s="172">
        <v>44606</v>
      </c>
    </row>
    <row r="591" spans="2:12">
      <c r="B591" s="173"/>
      <c r="C591" s="173"/>
      <c r="D591" s="173"/>
      <c r="E591" s="173"/>
      <c r="F591" s="173"/>
      <c r="G591" s="173"/>
      <c r="H591" s="173"/>
      <c r="I591" s="173"/>
      <c r="J591" s="173"/>
      <c r="K591" s="173"/>
      <c r="L591" s="173"/>
    </row>
    <row r="592" spans="2:12">
      <c r="B592" s="174" t="s">
        <v>431</v>
      </c>
      <c r="C592" s="174"/>
      <c r="D592" s="174" t="s">
        <v>432</v>
      </c>
      <c r="E592" s="174" t="s">
        <v>433</v>
      </c>
      <c r="F592" s="175" t="s">
        <v>434</v>
      </c>
      <c r="G592" s="174" t="s">
        <v>435</v>
      </c>
      <c r="H592" s="174" t="s">
        <v>3</v>
      </c>
      <c r="I592" s="174" t="s">
        <v>437</v>
      </c>
      <c r="J592" s="174" t="s">
        <v>438</v>
      </c>
      <c r="K592" s="174" t="s">
        <v>439</v>
      </c>
      <c r="L592" s="174" t="s">
        <v>440</v>
      </c>
    </row>
    <row r="593" spans="2:21" ht="15.75">
      <c r="B593" s="173" t="s">
        <v>77</v>
      </c>
      <c r="C593" s="173"/>
      <c r="D593" s="173" t="s">
        <v>441</v>
      </c>
      <c r="E593" s="176" t="s">
        <v>652</v>
      </c>
      <c r="F593" s="208" t="s">
        <v>502</v>
      </c>
      <c r="G593" s="178">
        <v>200</v>
      </c>
      <c r="H593" s="179">
        <v>32.22</v>
      </c>
      <c r="I593" s="178">
        <v>199.3</v>
      </c>
      <c r="J593" s="178">
        <v>6.7</v>
      </c>
      <c r="K593" s="178">
        <v>11.6</v>
      </c>
      <c r="L593" s="178">
        <v>16.7</v>
      </c>
    </row>
    <row r="594" spans="2:21" ht="15.75">
      <c r="B594" s="173"/>
      <c r="C594" s="173"/>
      <c r="D594" s="173" t="s">
        <v>444</v>
      </c>
      <c r="E594" s="173"/>
      <c r="F594" s="177" t="s">
        <v>112</v>
      </c>
      <c r="G594" s="178">
        <v>200</v>
      </c>
      <c r="H594">
        <v>6.05</v>
      </c>
      <c r="I594" s="177">
        <v>49.8</v>
      </c>
      <c r="J594" s="177">
        <v>0</v>
      </c>
      <c r="K594" s="177">
        <v>0</v>
      </c>
      <c r="L594" s="177">
        <v>13.05</v>
      </c>
    </row>
    <row r="595" spans="2:21" ht="15.75">
      <c r="B595" s="173"/>
      <c r="C595" s="173"/>
      <c r="D595" s="173" t="s">
        <v>34</v>
      </c>
      <c r="E595" s="173"/>
      <c r="F595" s="177" t="s">
        <v>446</v>
      </c>
      <c r="G595" s="178">
        <v>30</v>
      </c>
      <c r="H595" s="179">
        <v>2.25</v>
      </c>
      <c r="I595" s="178">
        <v>242</v>
      </c>
      <c r="J595" s="178">
        <v>8.1</v>
      </c>
      <c r="K595" s="178">
        <v>1</v>
      </c>
      <c r="L595" s="178">
        <v>48.8</v>
      </c>
    </row>
    <row r="596" spans="2:21" ht="15.75">
      <c r="B596" s="173"/>
      <c r="C596" s="173"/>
      <c r="D596" s="173"/>
      <c r="E596" s="173"/>
      <c r="F596" s="177" t="s">
        <v>121</v>
      </c>
      <c r="G596" s="178">
        <v>10</v>
      </c>
      <c r="H596" s="179">
        <v>7.35</v>
      </c>
      <c r="I596" s="178">
        <v>153</v>
      </c>
      <c r="J596" s="178">
        <v>2.4</v>
      </c>
      <c r="K596" s="178">
        <v>9.1999999999999993</v>
      </c>
      <c r="L596" s="178">
        <v>15</v>
      </c>
    </row>
    <row r="597" spans="2:21" ht="15.75">
      <c r="B597" s="173"/>
      <c r="C597" s="173"/>
      <c r="D597" s="173" t="s">
        <v>450</v>
      </c>
      <c r="E597" s="173"/>
      <c r="F597" s="177" t="s">
        <v>551</v>
      </c>
      <c r="G597" s="178">
        <v>15</v>
      </c>
      <c r="H597" s="179">
        <v>5.12</v>
      </c>
      <c r="I597" s="178">
        <v>285</v>
      </c>
      <c r="J597" s="178">
        <v>0.3</v>
      </c>
      <c r="K597" s="178">
        <v>0.1</v>
      </c>
      <c r="L597" s="178">
        <v>74</v>
      </c>
    </row>
    <row r="598" spans="2:21" ht="21" customHeight="1">
      <c r="B598" s="173"/>
      <c r="C598" s="173"/>
      <c r="D598" s="173" t="s">
        <v>447</v>
      </c>
      <c r="E598" s="173"/>
      <c r="F598" s="177" t="s">
        <v>688</v>
      </c>
      <c r="G598" s="178">
        <v>70</v>
      </c>
      <c r="H598" s="179">
        <v>3.32</v>
      </c>
      <c r="I598" s="178">
        <v>55.1</v>
      </c>
      <c r="J598" s="178">
        <v>2.5</v>
      </c>
      <c r="K598" s="178">
        <v>1.9</v>
      </c>
      <c r="L598" s="178">
        <v>7</v>
      </c>
    </row>
    <row r="599" spans="2:21" ht="15.75">
      <c r="B599" s="173"/>
      <c r="C599" s="173"/>
      <c r="D599" s="173" t="s">
        <v>449</v>
      </c>
      <c r="E599" s="173"/>
      <c r="F599" s="177" t="s">
        <v>106</v>
      </c>
      <c r="G599" s="178">
        <v>200</v>
      </c>
      <c r="H599" s="179">
        <v>30.14</v>
      </c>
      <c r="I599" s="178">
        <v>46.82</v>
      </c>
      <c r="J599" s="178">
        <v>0.73</v>
      </c>
      <c r="K599" s="178">
        <v>0.37</v>
      </c>
      <c r="L599" s="178">
        <v>10.83</v>
      </c>
    </row>
    <row r="600" spans="2:21">
      <c r="B600" s="169" t="s">
        <v>427</v>
      </c>
      <c r="C600" s="169"/>
      <c r="D600" s="170" t="s">
        <v>451</v>
      </c>
      <c r="E600" s="170"/>
      <c r="F600" s="173"/>
      <c r="G600" s="180" t="s">
        <v>429</v>
      </c>
      <c r="H600" s="181"/>
      <c r="I600" s="180"/>
      <c r="J600" s="180"/>
      <c r="K600" s="180" t="s">
        <v>430</v>
      </c>
      <c r="L600" s="172"/>
    </row>
    <row r="601" spans="2:21">
      <c r="B601" s="173"/>
      <c r="C601" s="173"/>
      <c r="D601" s="173"/>
      <c r="E601" s="173"/>
      <c r="F601" s="175" t="s">
        <v>434</v>
      </c>
      <c r="G601" s="182"/>
      <c r="H601" s="182"/>
      <c r="I601" s="182"/>
      <c r="J601" s="182"/>
      <c r="K601" s="182"/>
      <c r="L601" s="182"/>
    </row>
    <row r="602" spans="2:21">
      <c r="B602" s="174" t="s">
        <v>431</v>
      </c>
      <c r="C602" s="174"/>
      <c r="D602" s="174" t="s">
        <v>432</v>
      </c>
      <c r="E602" s="174" t="s">
        <v>433</v>
      </c>
      <c r="G602" s="182" t="s">
        <v>435</v>
      </c>
      <c r="H602" s="174" t="s">
        <v>436</v>
      </c>
      <c r="I602" s="182" t="s">
        <v>437</v>
      </c>
      <c r="J602" s="182" t="s">
        <v>438</v>
      </c>
      <c r="K602" s="182" t="s">
        <v>439</v>
      </c>
      <c r="L602" s="182" t="s">
        <v>440</v>
      </c>
    </row>
    <row r="603" spans="2:21" ht="15.75">
      <c r="B603" s="173" t="s">
        <v>77</v>
      </c>
      <c r="C603" s="173"/>
      <c r="D603" s="173" t="s">
        <v>441</v>
      </c>
      <c r="E603" s="173" t="s">
        <v>652</v>
      </c>
      <c r="F603" s="208"/>
      <c r="G603" s="178"/>
      <c r="H603" s="179"/>
      <c r="I603" s="178"/>
      <c r="J603" s="178"/>
      <c r="K603" s="178"/>
      <c r="L603" s="178"/>
    </row>
    <row r="604" spans="2:21" ht="15.75">
      <c r="B604" s="173"/>
      <c r="C604" s="173"/>
      <c r="D604" s="173" t="s">
        <v>444</v>
      </c>
      <c r="E604" s="173"/>
      <c r="F604" s="177"/>
      <c r="G604" s="178"/>
      <c r="H604" s="179"/>
      <c r="I604" s="177"/>
      <c r="J604" s="177"/>
      <c r="K604" s="177"/>
      <c r="L604" s="177"/>
    </row>
    <row r="605" spans="2:21" ht="15.75">
      <c r="B605" s="173"/>
      <c r="C605" s="173"/>
      <c r="D605" s="173"/>
      <c r="E605" s="173"/>
      <c r="F605" s="177"/>
      <c r="G605" s="178"/>
      <c r="H605" s="179"/>
      <c r="I605" s="178"/>
      <c r="J605" s="178"/>
      <c r="K605" s="178"/>
      <c r="L605" s="178"/>
    </row>
    <row r="606" spans="2:21" ht="15.75">
      <c r="B606" s="173"/>
      <c r="C606" s="173"/>
      <c r="D606" s="173" t="s">
        <v>34</v>
      </c>
      <c r="E606" s="173"/>
      <c r="F606" s="177"/>
      <c r="G606" s="178"/>
      <c r="H606" s="179"/>
      <c r="I606" s="178"/>
      <c r="J606" s="178"/>
      <c r="K606" s="178"/>
      <c r="L606" s="178"/>
    </row>
    <row r="607" spans="2:21" ht="15.75">
      <c r="B607" s="173"/>
      <c r="C607" s="173"/>
      <c r="D607" s="173" t="s">
        <v>447</v>
      </c>
      <c r="E607" s="173"/>
      <c r="F607" s="177"/>
      <c r="G607" s="178"/>
      <c r="H607" s="179"/>
      <c r="I607" s="178"/>
      <c r="J607" s="178"/>
      <c r="K607" s="178"/>
      <c r="L607" s="178"/>
    </row>
    <row r="608" spans="2:21" ht="15.75">
      <c r="E608" s="167" t="s">
        <v>689</v>
      </c>
      <c r="F608" s="168"/>
      <c r="U608">
        <v>0</v>
      </c>
    </row>
    <row r="609" spans="2:12">
      <c r="C609" s="53"/>
    </row>
    <row r="610" spans="2:12">
      <c r="B610" s="169" t="s">
        <v>427</v>
      </c>
      <c r="C610" s="169"/>
      <c r="D610" s="170" t="s">
        <v>428</v>
      </c>
      <c r="E610" s="170"/>
      <c r="F610" s="170"/>
      <c r="G610" s="169" t="s">
        <v>429</v>
      </c>
      <c r="H610" s="171"/>
      <c r="I610" s="169"/>
      <c r="J610" s="169"/>
      <c r="K610" s="169" t="s">
        <v>430</v>
      </c>
      <c r="L610" s="172">
        <v>44606</v>
      </c>
    </row>
    <row r="611" spans="2:12">
      <c r="B611" s="173"/>
      <c r="C611" s="173"/>
      <c r="D611" s="173"/>
      <c r="E611" s="173"/>
      <c r="F611" s="173"/>
      <c r="G611" s="173"/>
      <c r="H611" s="173"/>
      <c r="I611" s="173"/>
      <c r="J611" s="173"/>
      <c r="K611" s="173"/>
      <c r="L611" s="173"/>
    </row>
    <row r="612" spans="2:12">
      <c r="B612" s="174" t="s">
        <v>431</v>
      </c>
      <c r="C612" s="174"/>
      <c r="D612" s="174" t="s">
        <v>432</v>
      </c>
      <c r="E612" s="174" t="s">
        <v>433</v>
      </c>
      <c r="F612" s="175" t="s">
        <v>434</v>
      </c>
      <c r="G612" s="174" t="s">
        <v>435</v>
      </c>
      <c r="H612" s="174" t="s">
        <v>3</v>
      </c>
      <c r="I612" s="174" t="s">
        <v>437</v>
      </c>
      <c r="J612" s="174" t="s">
        <v>438</v>
      </c>
      <c r="K612" s="174" t="s">
        <v>439</v>
      </c>
      <c r="L612" s="174" t="s">
        <v>440</v>
      </c>
    </row>
    <row r="613" spans="2:12" ht="15.75">
      <c r="B613" s="173" t="s">
        <v>77</v>
      </c>
      <c r="C613" s="173"/>
      <c r="D613" s="173" t="s">
        <v>441</v>
      </c>
      <c r="E613" s="176" t="s">
        <v>652</v>
      </c>
      <c r="F613" s="208" t="s">
        <v>690</v>
      </c>
      <c r="G613" s="178">
        <v>200</v>
      </c>
      <c r="H613" s="179">
        <v>45.79</v>
      </c>
      <c r="I613" s="178">
        <v>199.3</v>
      </c>
      <c r="J613" s="178">
        <v>6.7</v>
      </c>
      <c r="K613" s="178">
        <v>11.6</v>
      </c>
      <c r="L613" s="178">
        <v>16.7</v>
      </c>
    </row>
    <row r="614" spans="2:12" ht="15.75">
      <c r="B614" s="173"/>
      <c r="C614" s="173"/>
      <c r="D614" s="173" t="s">
        <v>444</v>
      </c>
      <c r="E614" s="173"/>
      <c r="F614" s="177" t="s">
        <v>195</v>
      </c>
      <c r="G614" s="178">
        <v>200</v>
      </c>
      <c r="H614">
        <v>3.21</v>
      </c>
      <c r="I614" s="177">
        <v>49.8</v>
      </c>
      <c r="J614" s="177">
        <v>0</v>
      </c>
      <c r="K614" s="177">
        <v>0</v>
      </c>
      <c r="L614" s="177">
        <v>13.05</v>
      </c>
    </row>
    <row r="615" spans="2:12" ht="15.75">
      <c r="B615" s="173"/>
      <c r="C615" s="173"/>
      <c r="D615" s="173" t="s">
        <v>34</v>
      </c>
      <c r="E615" s="173"/>
      <c r="F615" s="177" t="s">
        <v>446</v>
      </c>
      <c r="G615" s="178">
        <v>30</v>
      </c>
      <c r="H615" s="179">
        <v>1.79</v>
      </c>
      <c r="I615" s="178">
        <v>242</v>
      </c>
      <c r="J615" s="178">
        <v>8.1</v>
      </c>
      <c r="K615" s="178">
        <v>1</v>
      </c>
      <c r="L615" s="178">
        <v>48.8</v>
      </c>
    </row>
    <row r="616" spans="2:12" ht="15.75">
      <c r="B616" s="173"/>
      <c r="C616" s="173"/>
      <c r="D616" s="173" t="s">
        <v>447</v>
      </c>
      <c r="E616" s="173"/>
      <c r="F616" s="177" t="s">
        <v>111</v>
      </c>
      <c r="G616" s="178">
        <v>70</v>
      </c>
      <c r="H616" s="179">
        <v>13.4</v>
      </c>
      <c r="I616" s="178">
        <v>19.899999999999999</v>
      </c>
      <c r="J616" s="178">
        <v>1.1000000000000001</v>
      </c>
      <c r="K616" s="178">
        <v>0.2</v>
      </c>
      <c r="L616" s="178">
        <v>0</v>
      </c>
    </row>
    <row r="617" spans="2:12" ht="15.75">
      <c r="B617" s="173"/>
      <c r="C617" s="173"/>
      <c r="D617" s="173" t="s">
        <v>449</v>
      </c>
      <c r="E617" s="173"/>
      <c r="F617" s="177" t="s">
        <v>299</v>
      </c>
      <c r="G617" s="178">
        <v>200</v>
      </c>
      <c r="H617" s="179">
        <v>22.26</v>
      </c>
      <c r="I617" s="178">
        <v>46.82</v>
      </c>
      <c r="J617" s="178">
        <v>0.73</v>
      </c>
      <c r="K617" s="178">
        <v>0.37</v>
      </c>
      <c r="L617" s="178">
        <v>10.83</v>
      </c>
    </row>
    <row r="618" spans="2:12">
      <c r="B618" s="169" t="s">
        <v>427</v>
      </c>
      <c r="C618" s="169"/>
      <c r="D618" s="170" t="s">
        <v>451</v>
      </c>
      <c r="E618" s="170"/>
      <c r="F618" s="173"/>
      <c r="G618" s="180" t="s">
        <v>429</v>
      </c>
      <c r="H618" s="181"/>
      <c r="I618" s="180"/>
      <c r="J618" s="180"/>
      <c r="K618" s="180" t="s">
        <v>430</v>
      </c>
      <c r="L618" s="172"/>
    </row>
    <row r="619" spans="2:12">
      <c r="B619" s="173"/>
      <c r="C619" s="173"/>
      <c r="D619" s="173"/>
      <c r="E619" s="173"/>
      <c r="F619" s="175" t="s">
        <v>434</v>
      </c>
      <c r="G619" s="182"/>
      <c r="H619" s="182"/>
      <c r="I619" s="182"/>
      <c r="J619" s="182"/>
      <c r="K619" s="182"/>
      <c r="L619" s="182"/>
    </row>
    <row r="620" spans="2:12">
      <c r="B620" s="174" t="s">
        <v>431</v>
      </c>
      <c r="C620" s="174"/>
      <c r="D620" s="174" t="s">
        <v>432</v>
      </c>
      <c r="E620" s="174" t="s">
        <v>433</v>
      </c>
      <c r="G620" s="182" t="s">
        <v>435</v>
      </c>
      <c r="H620" s="174" t="s">
        <v>436</v>
      </c>
      <c r="I620" s="182" t="s">
        <v>437</v>
      </c>
      <c r="J620" s="182" t="s">
        <v>438</v>
      </c>
      <c r="K620" s="182" t="s">
        <v>439</v>
      </c>
      <c r="L620" s="182" t="s">
        <v>440</v>
      </c>
    </row>
    <row r="621" spans="2:12" ht="15.75">
      <c r="B621" s="173" t="s">
        <v>77</v>
      </c>
      <c r="C621" s="173"/>
      <c r="D621" s="173" t="s">
        <v>441</v>
      </c>
      <c r="E621" s="173" t="s">
        <v>652</v>
      </c>
      <c r="F621" s="208"/>
      <c r="G621" s="178"/>
      <c r="H621" s="179"/>
      <c r="I621" s="178"/>
      <c r="J621" s="178"/>
      <c r="K621" s="178"/>
      <c r="L621" s="178"/>
    </row>
    <row r="622" spans="2:12" ht="15.75">
      <c r="B622" s="173"/>
      <c r="C622" s="173"/>
      <c r="D622" s="173" t="s">
        <v>444</v>
      </c>
      <c r="E622" s="173"/>
      <c r="F622" s="177"/>
      <c r="G622" s="178"/>
      <c r="H622" s="179"/>
      <c r="I622" s="177"/>
      <c r="J622" s="177"/>
      <c r="K622" s="177"/>
      <c r="L622" s="177"/>
    </row>
    <row r="623" spans="2:12" ht="15.75">
      <c r="B623" s="173"/>
      <c r="C623" s="173"/>
      <c r="D623" s="173"/>
      <c r="E623" s="173"/>
      <c r="F623" s="177"/>
      <c r="G623" s="178"/>
      <c r="H623" s="179"/>
      <c r="I623" s="178"/>
      <c r="J623" s="178"/>
      <c r="K623" s="178"/>
      <c r="L623" s="178"/>
    </row>
    <row r="624" spans="2:12" ht="15.75">
      <c r="B624" s="173"/>
      <c r="C624" s="173"/>
      <c r="D624" s="173" t="s">
        <v>34</v>
      </c>
      <c r="E624" s="173"/>
      <c r="F624" s="177"/>
      <c r="G624" s="178"/>
      <c r="H624" s="179"/>
      <c r="I624" s="178"/>
      <c r="J624" s="178"/>
      <c r="K624" s="178"/>
      <c r="L624" s="178"/>
    </row>
    <row r="625" spans="2:12" ht="15.75">
      <c r="B625" s="173"/>
      <c r="C625" s="173"/>
      <c r="D625" s="173" t="s">
        <v>447</v>
      </c>
      <c r="E625" s="173"/>
      <c r="F625" s="177"/>
      <c r="G625" s="178"/>
      <c r="H625" s="179"/>
      <c r="I625" s="178"/>
      <c r="J625" s="178"/>
      <c r="K625" s="178"/>
      <c r="L625" s="178"/>
    </row>
    <row r="626" spans="2:12" ht="15.75">
      <c r="E626" s="167" t="s">
        <v>697</v>
      </c>
      <c r="F626" s="168"/>
    </row>
    <row r="627" spans="2:12">
      <c r="C627" s="53"/>
    </row>
    <row r="628" spans="2:12">
      <c r="B628" s="169" t="s">
        <v>427</v>
      </c>
      <c r="C628" s="169"/>
      <c r="D628" s="170" t="s">
        <v>428</v>
      </c>
      <c r="E628" s="170"/>
      <c r="F628" s="170"/>
      <c r="G628" s="169" t="s">
        <v>429</v>
      </c>
      <c r="H628" s="171"/>
      <c r="I628" s="169"/>
      <c r="J628" s="169"/>
      <c r="K628" s="169" t="s">
        <v>430</v>
      </c>
      <c r="L628" s="172">
        <v>44608</v>
      </c>
    </row>
    <row r="629" spans="2:12">
      <c r="B629" s="173"/>
      <c r="C629" s="173"/>
      <c r="D629" s="173"/>
      <c r="E629" s="173"/>
      <c r="F629" s="173"/>
      <c r="G629" s="173"/>
      <c r="H629" s="173"/>
      <c r="I629" s="173"/>
      <c r="J629" s="173"/>
      <c r="K629" s="173"/>
      <c r="L629" s="173"/>
    </row>
    <row r="630" spans="2:12">
      <c r="B630" s="174" t="s">
        <v>431</v>
      </c>
      <c r="C630" s="174"/>
      <c r="D630" s="174" t="s">
        <v>432</v>
      </c>
      <c r="E630" s="174" t="s">
        <v>433</v>
      </c>
      <c r="F630" s="175" t="s">
        <v>434</v>
      </c>
      <c r="G630" s="174" t="s">
        <v>435</v>
      </c>
      <c r="H630" s="174" t="s">
        <v>3</v>
      </c>
      <c r="I630" s="174" t="s">
        <v>437</v>
      </c>
      <c r="J630" s="174" t="s">
        <v>438</v>
      </c>
      <c r="K630" s="174" t="s">
        <v>439</v>
      </c>
      <c r="L630" s="174" t="s">
        <v>440</v>
      </c>
    </row>
    <row r="631" spans="2:12" ht="15.75">
      <c r="B631" s="173" t="s">
        <v>77</v>
      </c>
      <c r="C631" s="173"/>
      <c r="D631" s="173" t="s">
        <v>441</v>
      </c>
      <c r="E631" s="176" t="s">
        <v>652</v>
      </c>
      <c r="F631" s="208" t="s">
        <v>481</v>
      </c>
      <c r="G631" s="178">
        <v>200</v>
      </c>
      <c r="H631" s="179">
        <v>31.12</v>
      </c>
      <c r="I631" s="178">
        <v>199.3</v>
      </c>
      <c r="J631" s="178">
        <v>6.7</v>
      </c>
      <c r="K631" s="178">
        <v>11.6</v>
      </c>
      <c r="L631" s="178">
        <v>16.7</v>
      </c>
    </row>
    <row r="632" spans="2:12" ht="15.75">
      <c r="B632" s="173"/>
      <c r="C632" s="173"/>
      <c r="D632" s="173" t="s">
        <v>444</v>
      </c>
      <c r="E632" s="173"/>
      <c r="F632" s="177" t="s">
        <v>45</v>
      </c>
      <c r="G632" s="178">
        <v>200</v>
      </c>
      <c r="H632">
        <v>3.45</v>
      </c>
      <c r="I632" s="177">
        <v>49.8</v>
      </c>
      <c r="J632" s="177">
        <v>0</v>
      </c>
      <c r="K632" s="177">
        <v>0</v>
      </c>
      <c r="L632" s="177">
        <v>13.05</v>
      </c>
    </row>
    <row r="633" spans="2:12" ht="15.75">
      <c r="B633" s="173"/>
      <c r="C633" s="173"/>
      <c r="D633" s="173" t="s">
        <v>34</v>
      </c>
      <c r="E633" s="173"/>
      <c r="F633" s="177" t="s">
        <v>446</v>
      </c>
      <c r="G633" s="178">
        <v>30</v>
      </c>
      <c r="H633" s="179">
        <v>1.8</v>
      </c>
      <c r="I633" s="178">
        <v>242</v>
      </c>
      <c r="J633" s="178">
        <v>8.1</v>
      </c>
      <c r="K633" s="178">
        <v>1</v>
      </c>
      <c r="L633" s="178">
        <v>48.8</v>
      </c>
    </row>
    <row r="634" spans="2:12" ht="15.75">
      <c r="B634" s="173"/>
      <c r="C634" s="173"/>
      <c r="D634" s="173" t="s">
        <v>449</v>
      </c>
      <c r="E634" s="173"/>
      <c r="F634" s="177" t="s">
        <v>61</v>
      </c>
      <c r="G634" s="178">
        <v>200</v>
      </c>
      <c r="H634" s="179">
        <v>50.08</v>
      </c>
      <c r="I634" s="178">
        <v>46.82</v>
      </c>
      <c r="J634" s="178">
        <v>0.73</v>
      </c>
      <c r="K634" s="178">
        <v>0.37</v>
      </c>
      <c r="L634" s="178">
        <v>10.83</v>
      </c>
    </row>
    <row r="635" spans="2:12">
      <c r="B635" s="169" t="s">
        <v>427</v>
      </c>
      <c r="C635" s="169"/>
      <c r="D635" s="170" t="s">
        <v>451</v>
      </c>
      <c r="E635" s="170"/>
      <c r="F635" s="173"/>
      <c r="G635" s="180" t="s">
        <v>429</v>
      </c>
      <c r="H635" s="181"/>
      <c r="I635" s="180"/>
      <c r="J635" s="180"/>
      <c r="K635" s="180" t="s">
        <v>430</v>
      </c>
      <c r="L635" s="172"/>
    </row>
    <row r="636" spans="2:12">
      <c r="B636" s="173"/>
      <c r="C636" s="173"/>
      <c r="D636" s="173"/>
      <c r="E636" s="173"/>
      <c r="F636" s="175" t="s">
        <v>434</v>
      </c>
      <c r="G636" s="182"/>
      <c r="H636" s="182"/>
      <c r="I636" s="182"/>
      <c r="J636" s="182"/>
      <c r="K636" s="182"/>
      <c r="L636" s="182"/>
    </row>
    <row r="637" spans="2:12">
      <c r="B637" s="174" t="s">
        <v>431</v>
      </c>
      <c r="C637" s="174"/>
      <c r="D637" s="174" t="s">
        <v>432</v>
      </c>
      <c r="E637" s="174" t="s">
        <v>433</v>
      </c>
      <c r="G637" s="182" t="s">
        <v>435</v>
      </c>
      <c r="H637" s="174" t="s">
        <v>436</v>
      </c>
      <c r="I637" s="182" t="s">
        <v>437</v>
      </c>
      <c r="J637" s="182" t="s">
        <v>438</v>
      </c>
      <c r="K637" s="182" t="s">
        <v>439</v>
      </c>
      <c r="L637" s="182" t="s">
        <v>440</v>
      </c>
    </row>
    <row r="638" spans="2:12" ht="15.75">
      <c r="B638" s="173" t="s">
        <v>77</v>
      </c>
      <c r="C638" s="173"/>
      <c r="D638" s="173" t="s">
        <v>441</v>
      </c>
      <c r="E638" s="173" t="s">
        <v>652</v>
      </c>
      <c r="F638" s="208"/>
      <c r="G638" s="178"/>
      <c r="H638" s="179"/>
      <c r="I638" s="178"/>
      <c r="J638" s="178"/>
      <c r="K638" s="178"/>
      <c r="L638" s="178"/>
    </row>
    <row r="639" spans="2:12" ht="15.75">
      <c r="B639" s="173"/>
      <c r="C639" s="173"/>
      <c r="D639" s="173" t="s">
        <v>444</v>
      </c>
      <c r="E639" s="173"/>
      <c r="F639" s="177"/>
      <c r="G639" s="178"/>
      <c r="H639" s="179"/>
      <c r="I639" s="177"/>
      <c r="J639" s="177"/>
      <c r="K639" s="177"/>
      <c r="L639" s="177"/>
    </row>
    <row r="640" spans="2:12" ht="15.75">
      <c r="B640" s="173"/>
      <c r="C640" s="173"/>
      <c r="D640" s="173"/>
      <c r="E640" s="173"/>
      <c r="F640" s="177"/>
      <c r="G640" s="178"/>
      <c r="H640" s="179"/>
      <c r="I640" s="178"/>
      <c r="J640" s="178"/>
      <c r="K640" s="178"/>
      <c r="L640" s="178"/>
    </row>
    <row r="641" spans="2:12" ht="15.75">
      <c r="B641" s="173"/>
      <c r="C641" s="173"/>
      <c r="D641" s="173" t="s">
        <v>34</v>
      </c>
      <c r="E641" s="173"/>
      <c r="F641" s="177"/>
      <c r="G641" s="178"/>
      <c r="H641" s="179"/>
      <c r="I641" s="178"/>
      <c r="J641" s="178"/>
      <c r="K641" s="178"/>
      <c r="L641" s="178"/>
    </row>
    <row r="642" spans="2:12" ht="15.75">
      <c r="B642" s="173"/>
      <c r="C642" s="173"/>
      <c r="D642" s="173" t="s">
        <v>447</v>
      </c>
      <c r="E642" s="173"/>
      <c r="F642" s="177"/>
      <c r="G642" s="178"/>
      <c r="H642" s="179"/>
      <c r="I642" s="178"/>
      <c r="J642" s="178"/>
      <c r="K642" s="178"/>
      <c r="L642" s="178"/>
    </row>
    <row r="643" spans="2:12" ht="15.75">
      <c r="E643" s="167" t="s">
        <v>699</v>
      </c>
      <c r="F643" s="168"/>
    </row>
    <row r="644" spans="2:12">
      <c r="C644" s="53"/>
    </row>
    <row r="645" spans="2:12">
      <c r="B645" s="169" t="s">
        <v>427</v>
      </c>
      <c r="C645" s="169"/>
      <c r="D645" s="170" t="s">
        <v>428</v>
      </c>
      <c r="E645" s="170"/>
      <c r="F645" s="170"/>
      <c r="G645" s="169" t="s">
        <v>429</v>
      </c>
      <c r="H645" s="171"/>
      <c r="I645" s="169"/>
      <c r="J645" s="169"/>
      <c r="K645" s="169" t="s">
        <v>430</v>
      </c>
      <c r="L645" s="172">
        <v>44608</v>
      </c>
    </row>
    <row r="646" spans="2:12">
      <c r="B646" s="173"/>
      <c r="C646" s="173"/>
      <c r="D646" s="173"/>
      <c r="E646" s="173"/>
      <c r="F646" s="173"/>
      <c r="G646" s="173"/>
      <c r="H646" s="173"/>
      <c r="I646" s="173"/>
      <c r="J646" s="173"/>
      <c r="K646" s="173"/>
      <c r="L646" s="173"/>
    </row>
    <row r="647" spans="2:12">
      <c r="B647" s="174" t="s">
        <v>431</v>
      </c>
      <c r="C647" s="174"/>
      <c r="D647" s="174" t="s">
        <v>432</v>
      </c>
      <c r="E647" s="174" t="s">
        <v>433</v>
      </c>
      <c r="F647" s="175" t="s">
        <v>434</v>
      </c>
      <c r="G647" s="174" t="s">
        <v>435</v>
      </c>
      <c r="H647" s="174" t="s">
        <v>3</v>
      </c>
      <c r="I647" s="174" t="s">
        <v>437</v>
      </c>
      <c r="J647" s="174" t="s">
        <v>438</v>
      </c>
      <c r="K647" s="174" t="s">
        <v>439</v>
      </c>
      <c r="L647" s="174" t="s">
        <v>440</v>
      </c>
    </row>
    <row r="648" spans="2:12" ht="15.75">
      <c r="B648" s="173" t="s">
        <v>77</v>
      </c>
      <c r="C648" s="173"/>
      <c r="D648" s="173" t="s">
        <v>441</v>
      </c>
      <c r="E648" s="176" t="s">
        <v>652</v>
      </c>
      <c r="F648" s="208" t="s">
        <v>371</v>
      </c>
      <c r="G648" s="178">
        <v>200</v>
      </c>
      <c r="H648" s="179">
        <v>38.119999999999997</v>
      </c>
      <c r="I648" s="178">
        <v>199.3</v>
      </c>
      <c r="J648" s="178">
        <v>6.7</v>
      </c>
      <c r="K648" s="178">
        <v>11.6</v>
      </c>
      <c r="L648" s="178">
        <v>16.7</v>
      </c>
    </row>
    <row r="649" spans="2:12" ht="15.75">
      <c r="B649" s="173"/>
      <c r="C649" s="173"/>
      <c r="D649" s="173" t="s">
        <v>444</v>
      </c>
      <c r="E649" s="173"/>
      <c r="F649" s="177" t="s">
        <v>140</v>
      </c>
      <c r="G649" s="178">
        <v>200</v>
      </c>
      <c r="H649">
        <v>5.58</v>
      </c>
      <c r="I649" s="177">
        <v>49.8</v>
      </c>
      <c r="J649" s="177">
        <v>0</v>
      </c>
      <c r="K649" s="177">
        <v>0</v>
      </c>
      <c r="L649" s="177">
        <v>13.05</v>
      </c>
    </row>
    <row r="650" spans="2:12" ht="15.75">
      <c r="B650" s="173"/>
      <c r="C650" s="173"/>
      <c r="D650" s="173" t="s">
        <v>34</v>
      </c>
      <c r="E650" s="173"/>
      <c r="F650" s="177" t="s">
        <v>446</v>
      </c>
      <c r="G650" s="178">
        <v>30</v>
      </c>
      <c r="H650" s="179">
        <v>1.8</v>
      </c>
      <c r="I650" s="178">
        <v>242</v>
      </c>
      <c r="J650" s="178">
        <v>8.1</v>
      </c>
      <c r="K650" s="178">
        <v>1</v>
      </c>
      <c r="L650" s="178">
        <v>48.8</v>
      </c>
    </row>
    <row r="651" spans="2:12" ht="15.75">
      <c r="B651" s="173"/>
      <c r="C651" s="173"/>
      <c r="D651" s="173" t="s">
        <v>449</v>
      </c>
      <c r="E651" s="173"/>
      <c r="F651" s="177" t="s">
        <v>62</v>
      </c>
      <c r="G651" s="178">
        <v>200</v>
      </c>
      <c r="H651" s="179">
        <v>39.56</v>
      </c>
      <c r="I651" s="178">
        <v>46.82</v>
      </c>
      <c r="J651" s="178">
        <v>0.73</v>
      </c>
      <c r="K651" s="178">
        <v>0.37</v>
      </c>
      <c r="L651" s="178">
        <v>10.83</v>
      </c>
    </row>
    <row r="652" spans="2:12" ht="15.75">
      <c r="B652" s="173"/>
      <c r="C652" s="173"/>
      <c r="D652" s="173" t="s">
        <v>447</v>
      </c>
      <c r="E652" s="173"/>
      <c r="F652" s="177" t="s">
        <v>166</v>
      </c>
      <c r="G652" s="178">
        <v>70</v>
      </c>
      <c r="H652" s="179">
        <v>1.39</v>
      </c>
      <c r="I652" s="178"/>
      <c r="J652" s="178"/>
      <c r="K652" s="178"/>
      <c r="L652" s="178"/>
    </row>
    <row r="653" spans="2:12">
      <c r="B653" s="169" t="s">
        <v>427</v>
      </c>
      <c r="C653" s="169"/>
      <c r="D653" s="170" t="s">
        <v>451</v>
      </c>
      <c r="E653" s="170"/>
      <c r="F653" s="173"/>
      <c r="G653" s="180" t="s">
        <v>429</v>
      </c>
      <c r="H653" s="181"/>
      <c r="I653" s="180"/>
      <c r="J653" s="180"/>
      <c r="K653" s="180" t="s">
        <v>430</v>
      </c>
      <c r="L653" s="172"/>
    </row>
    <row r="654" spans="2:12">
      <c r="B654" s="173"/>
      <c r="C654" s="173"/>
      <c r="D654" s="173"/>
      <c r="E654" s="173"/>
      <c r="F654" s="175" t="s">
        <v>434</v>
      </c>
      <c r="G654" s="182"/>
      <c r="H654" s="182"/>
      <c r="I654" s="182"/>
      <c r="J654" s="182"/>
      <c r="K654" s="182"/>
      <c r="L654" s="182"/>
    </row>
    <row r="655" spans="2:12">
      <c r="B655" s="174" t="s">
        <v>431</v>
      </c>
      <c r="C655" s="174"/>
      <c r="D655" s="174" t="s">
        <v>432</v>
      </c>
      <c r="E655" s="174" t="s">
        <v>433</v>
      </c>
      <c r="G655" s="182" t="s">
        <v>435</v>
      </c>
      <c r="H655" s="174" t="s">
        <v>436</v>
      </c>
      <c r="I655" s="182" t="s">
        <v>437</v>
      </c>
      <c r="J655" s="182" t="s">
        <v>438</v>
      </c>
      <c r="K655" s="182" t="s">
        <v>439</v>
      </c>
      <c r="L655" s="182" t="s">
        <v>440</v>
      </c>
    </row>
    <row r="656" spans="2:12" ht="15.75">
      <c r="B656" s="173" t="s">
        <v>77</v>
      </c>
      <c r="C656" s="173"/>
      <c r="D656" s="173" t="s">
        <v>441</v>
      </c>
      <c r="E656" s="173" t="s">
        <v>652</v>
      </c>
      <c r="F656" s="208"/>
      <c r="G656" s="178"/>
      <c r="H656" s="179"/>
      <c r="I656" s="178"/>
      <c r="J656" s="178"/>
      <c r="K656" s="178"/>
      <c r="L656" s="178"/>
    </row>
    <row r="657" spans="2:12" ht="15.75">
      <c r="B657" s="173"/>
      <c r="C657" s="173"/>
      <c r="D657" s="173" t="s">
        <v>444</v>
      </c>
      <c r="E657" s="173"/>
      <c r="F657" s="177"/>
      <c r="G657" s="178"/>
      <c r="H657" s="179"/>
      <c r="I657" s="177"/>
      <c r="J657" s="177"/>
      <c r="K657" s="177"/>
      <c r="L657" s="177"/>
    </row>
    <row r="658" spans="2:12" ht="15.75">
      <c r="B658" s="173"/>
      <c r="C658" s="173"/>
      <c r="D658" s="173"/>
      <c r="E658" s="173"/>
      <c r="F658" s="177"/>
      <c r="G658" s="178"/>
      <c r="H658" s="179"/>
      <c r="I658" s="178"/>
      <c r="J658" s="178"/>
      <c r="K658" s="178"/>
      <c r="L658" s="178"/>
    </row>
    <row r="659" spans="2:12" ht="15.75">
      <c r="B659" s="173"/>
      <c r="C659" s="173"/>
      <c r="D659" s="173" t="s">
        <v>34</v>
      </c>
      <c r="E659" s="173"/>
      <c r="F659" s="177"/>
      <c r="G659" s="178"/>
      <c r="H659" s="179"/>
      <c r="I659" s="178"/>
      <c r="J659" s="178"/>
      <c r="K659" s="178"/>
      <c r="L659" s="178"/>
    </row>
    <row r="660" spans="2:12" ht="15.75">
      <c r="B660" s="173"/>
      <c r="C660" s="173"/>
      <c r="D660" s="173" t="s">
        <v>447</v>
      </c>
      <c r="E660" s="173"/>
      <c r="F660" s="177"/>
      <c r="G660" s="178"/>
      <c r="H660" s="179"/>
      <c r="I660" s="178"/>
      <c r="J660" s="178"/>
      <c r="K660" s="178"/>
      <c r="L660" s="178"/>
    </row>
    <row r="661" spans="2:12" ht="15.75">
      <c r="E661" s="167" t="s">
        <v>704</v>
      </c>
      <c r="F661" s="168"/>
    </row>
    <row r="662" spans="2:12">
      <c r="C662" s="53"/>
    </row>
    <row r="663" spans="2:12">
      <c r="B663" s="169" t="s">
        <v>427</v>
      </c>
      <c r="C663" s="169"/>
      <c r="D663" s="170" t="s">
        <v>428</v>
      </c>
      <c r="E663" s="170"/>
      <c r="F663" s="170"/>
      <c r="G663" s="169" t="s">
        <v>429</v>
      </c>
      <c r="H663" s="171"/>
      <c r="I663" s="169"/>
      <c r="J663" s="169"/>
      <c r="K663" s="169" t="s">
        <v>430</v>
      </c>
      <c r="L663" s="172">
        <v>44608</v>
      </c>
    </row>
    <row r="664" spans="2:12">
      <c r="B664" s="173"/>
      <c r="C664" s="173"/>
      <c r="D664" s="173"/>
      <c r="E664" s="173"/>
      <c r="F664" s="173"/>
      <c r="G664" s="173"/>
      <c r="H664" s="173"/>
      <c r="I664" s="173"/>
      <c r="J664" s="173"/>
      <c r="K664" s="173"/>
      <c r="L664" s="173"/>
    </row>
    <row r="665" spans="2:12">
      <c r="B665" s="174" t="s">
        <v>431</v>
      </c>
      <c r="C665" s="174"/>
      <c r="D665" s="174" t="s">
        <v>432</v>
      </c>
      <c r="E665" s="174" t="s">
        <v>433</v>
      </c>
      <c r="F665" s="175" t="s">
        <v>434</v>
      </c>
      <c r="G665" s="174" t="s">
        <v>435</v>
      </c>
      <c r="H665" s="174" t="s">
        <v>3</v>
      </c>
      <c r="I665" s="174" t="s">
        <v>437</v>
      </c>
      <c r="J665" s="174" t="s">
        <v>438</v>
      </c>
      <c r="K665" s="174" t="s">
        <v>439</v>
      </c>
      <c r="L665" s="174" t="s">
        <v>440</v>
      </c>
    </row>
    <row r="666" spans="2:12" ht="15.75">
      <c r="B666" s="173" t="s">
        <v>77</v>
      </c>
      <c r="C666" s="173"/>
      <c r="D666" s="173" t="s">
        <v>441</v>
      </c>
      <c r="E666" s="176" t="s">
        <v>652</v>
      </c>
      <c r="F666" s="208" t="s">
        <v>472</v>
      </c>
      <c r="G666" s="178">
        <v>200</v>
      </c>
      <c r="H666" s="224">
        <v>41.92</v>
      </c>
      <c r="I666" s="178">
        <v>201.2</v>
      </c>
      <c r="J666" s="178">
        <v>12.9</v>
      </c>
      <c r="K666" s="178">
        <v>5.9</v>
      </c>
      <c r="L666" s="178">
        <v>24.4</v>
      </c>
    </row>
    <row r="667" spans="2:12" ht="15.75">
      <c r="B667" s="173"/>
      <c r="C667" s="173"/>
      <c r="D667" s="173" t="s">
        <v>444</v>
      </c>
      <c r="E667" s="173"/>
      <c r="F667" s="177" t="s">
        <v>195</v>
      </c>
      <c r="G667" s="178">
        <v>200</v>
      </c>
      <c r="H667" s="19">
        <v>2.4</v>
      </c>
      <c r="I667" s="177">
        <v>49.8</v>
      </c>
      <c r="J667" s="177">
        <v>0</v>
      </c>
      <c r="K667" s="177">
        <v>0</v>
      </c>
      <c r="L667" s="177">
        <v>13.05</v>
      </c>
    </row>
    <row r="668" spans="2:12" ht="15.75">
      <c r="B668" s="173"/>
      <c r="C668" s="173"/>
      <c r="D668" s="173" t="s">
        <v>34</v>
      </c>
      <c r="E668" s="173"/>
      <c r="F668" s="177" t="s">
        <v>446</v>
      </c>
      <c r="G668" s="178">
        <v>30</v>
      </c>
      <c r="H668" s="224">
        <v>1.8</v>
      </c>
      <c r="I668" s="178">
        <v>242</v>
      </c>
      <c r="J668" s="178">
        <v>8.1</v>
      </c>
      <c r="K668" s="178">
        <v>1</v>
      </c>
      <c r="L668" s="178">
        <v>48.8</v>
      </c>
    </row>
    <row r="669" spans="2:12" ht="15.75">
      <c r="B669" s="173"/>
      <c r="C669" s="173"/>
      <c r="D669" s="173" t="s">
        <v>447</v>
      </c>
      <c r="E669" s="173"/>
      <c r="F669" s="177" t="s">
        <v>701</v>
      </c>
      <c r="G669" s="178">
        <v>70</v>
      </c>
      <c r="H669" s="224">
        <v>15.26</v>
      </c>
      <c r="I669" s="178">
        <v>17.55</v>
      </c>
      <c r="J669" s="178">
        <v>2.72</v>
      </c>
      <c r="K669" s="178">
        <v>0.35</v>
      </c>
      <c r="L669" s="178">
        <v>1.84</v>
      </c>
    </row>
    <row r="670" spans="2:12" ht="15.75">
      <c r="B670" s="173"/>
      <c r="C670" s="173"/>
      <c r="D670" s="173" t="s">
        <v>450</v>
      </c>
      <c r="E670" s="173"/>
      <c r="F670" s="177" t="s">
        <v>482</v>
      </c>
      <c r="G670" s="178"/>
      <c r="H670" s="224">
        <v>25.07</v>
      </c>
      <c r="I670" s="178">
        <v>70.2</v>
      </c>
      <c r="J670" s="178">
        <v>1.2</v>
      </c>
      <c r="K670" s="178">
        <v>6.7</v>
      </c>
      <c r="L670" s="178">
        <v>1.3</v>
      </c>
    </row>
    <row r="671" spans="2:12">
      <c r="B671" s="169" t="s">
        <v>427</v>
      </c>
      <c r="C671" s="169"/>
      <c r="D671" s="170" t="s">
        <v>451</v>
      </c>
      <c r="E671" s="170"/>
      <c r="F671" s="173"/>
      <c r="G671" s="180" t="s">
        <v>429</v>
      </c>
      <c r="H671" s="181"/>
      <c r="I671" s="180"/>
      <c r="J671" s="180"/>
      <c r="K671" s="180" t="s">
        <v>430</v>
      </c>
      <c r="L671" s="172"/>
    </row>
    <row r="672" spans="2:12">
      <c r="B672" s="173"/>
      <c r="C672" s="173"/>
      <c r="D672" s="173"/>
      <c r="E672" s="173"/>
      <c r="F672" s="175" t="s">
        <v>434</v>
      </c>
      <c r="G672" s="182"/>
      <c r="H672" s="182"/>
      <c r="I672" s="182"/>
      <c r="J672" s="182"/>
      <c r="K672" s="182"/>
      <c r="L672" s="182"/>
    </row>
    <row r="673" spans="2:12">
      <c r="B673" s="174" t="s">
        <v>431</v>
      </c>
      <c r="C673" s="174"/>
      <c r="D673" s="174" t="s">
        <v>432</v>
      </c>
      <c r="E673" s="174" t="s">
        <v>433</v>
      </c>
      <c r="G673" s="182" t="s">
        <v>435</v>
      </c>
      <c r="H673" s="174" t="s">
        <v>436</v>
      </c>
      <c r="I673" s="182" t="s">
        <v>437</v>
      </c>
      <c r="J673" s="182" t="s">
        <v>438</v>
      </c>
      <c r="K673" s="182" t="s">
        <v>439</v>
      </c>
      <c r="L673" s="182" t="s">
        <v>440</v>
      </c>
    </row>
    <row r="674" spans="2:12" ht="15.75">
      <c r="B674" s="173" t="s">
        <v>77</v>
      </c>
      <c r="C674" s="173"/>
      <c r="D674" s="173" t="s">
        <v>441</v>
      </c>
      <c r="E674" s="173" t="s">
        <v>652</v>
      </c>
      <c r="F674" s="208"/>
      <c r="G674" s="178"/>
      <c r="H674" s="179"/>
      <c r="I674" s="178"/>
      <c r="J674" s="178"/>
      <c r="K674" s="178"/>
      <c r="L674" s="178"/>
    </row>
    <row r="675" spans="2:12" ht="15.75">
      <c r="B675" s="173"/>
      <c r="C675" s="173"/>
      <c r="D675" s="173" t="s">
        <v>444</v>
      </c>
      <c r="E675" s="173"/>
      <c r="F675" s="177"/>
      <c r="G675" s="178"/>
      <c r="H675" s="179"/>
      <c r="I675" s="177"/>
      <c r="J675" s="177"/>
      <c r="K675" s="177"/>
      <c r="L675" s="177"/>
    </row>
    <row r="676" spans="2:12" ht="15.75">
      <c r="B676" s="173"/>
      <c r="C676" s="173"/>
      <c r="D676" s="173"/>
      <c r="E676" s="173"/>
      <c r="F676" s="177"/>
      <c r="G676" s="178"/>
      <c r="H676" s="179"/>
      <c r="I676" s="178"/>
      <c r="J676" s="178"/>
      <c r="K676" s="178"/>
      <c r="L676" s="178"/>
    </row>
    <row r="677" spans="2:12" ht="15.75">
      <c r="B677" s="173"/>
      <c r="C677" s="173"/>
      <c r="D677" s="173" t="s">
        <v>34</v>
      </c>
      <c r="E677" s="173"/>
      <c r="F677" s="177"/>
      <c r="G677" s="178"/>
      <c r="H677" s="179"/>
      <c r="I677" s="178"/>
      <c r="J677" s="178"/>
      <c r="K677" s="178"/>
      <c r="L677" s="178"/>
    </row>
    <row r="678" spans="2:12" ht="15.75">
      <c r="B678" s="173"/>
      <c r="C678" s="173"/>
      <c r="D678" s="173" t="s">
        <v>447</v>
      </c>
      <c r="E678" s="173"/>
      <c r="F678" s="177"/>
      <c r="G678" s="178"/>
      <c r="H678" s="179"/>
      <c r="I678" s="178"/>
      <c r="J678" s="178"/>
      <c r="K678" s="178"/>
      <c r="L678" s="178"/>
    </row>
    <row r="679" spans="2:12" ht="15.75">
      <c r="E679" s="167" t="s">
        <v>707</v>
      </c>
      <c r="F679" s="168"/>
    </row>
    <row r="680" spans="2:12">
      <c r="C680" s="53"/>
    </row>
    <row r="681" spans="2:12">
      <c r="B681" s="169" t="s">
        <v>427</v>
      </c>
      <c r="C681" s="169"/>
      <c r="D681" s="170" t="s">
        <v>428</v>
      </c>
      <c r="E681" s="170"/>
      <c r="F681" s="170"/>
      <c r="G681" s="169" t="s">
        <v>429</v>
      </c>
      <c r="H681" s="171"/>
      <c r="I681" s="169"/>
      <c r="J681" s="169"/>
      <c r="K681" s="169" t="s">
        <v>430</v>
      </c>
      <c r="L681" s="172">
        <v>44611</v>
      </c>
    </row>
    <row r="682" spans="2:12">
      <c r="B682" s="173"/>
      <c r="C682" s="173"/>
      <c r="D682" s="173"/>
      <c r="E682" s="173"/>
      <c r="F682" s="173"/>
      <c r="G682" s="173"/>
      <c r="H682" s="173"/>
      <c r="I682" s="173"/>
      <c r="J682" s="173"/>
      <c r="K682" s="173"/>
      <c r="L682" s="173"/>
    </row>
    <row r="683" spans="2:12">
      <c r="B683" s="174" t="s">
        <v>431</v>
      </c>
      <c r="C683" s="174"/>
      <c r="D683" s="174" t="s">
        <v>432</v>
      </c>
      <c r="E683" s="174" t="s">
        <v>433</v>
      </c>
      <c r="F683" s="175" t="s">
        <v>434</v>
      </c>
      <c r="G683" s="174" t="s">
        <v>435</v>
      </c>
      <c r="H683" s="174" t="s">
        <v>3</v>
      </c>
      <c r="I683" s="174" t="s">
        <v>437</v>
      </c>
      <c r="J683" s="174" t="s">
        <v>438</v>
      </c>
      <c r="K683" s="174" t="s">
        <v>439</v>
      </c>
      <c r="L683" s="174" t="s">
        <v>440</v>
      </c>
    </row>
    <row r="684" spans="2:12" ht="15.75">
      <c r="B684" s="173" t="s">
        <v>77</v>
      </c>
      <c r="C684" s="173"/>
      <c r="D684" s="173" t="s">
        <v>441</v>
      </c>
      <c r="E684" s="176" t="s">
        <v>652</v>
      </c>
      <c r="F684" s="208" t="s">
        <v>307</v>
      </c>
      <c r="G684" s="178">
        <v>200</v>
      </c>
      <c r="H684" s="179">
        <v>45.48</v>
      </c>
      <c r="I684" s="178">
        <v>275</v>
      </c>
      <c r="J684" s="178">
        <v>11.9</v>
      </c>
      <c r="K684" s="178">
        <v>12.4</v>
      </c>
      <c r="L684" s="178">
        <v>29</v>
      </c>
    </row>
    <row r="685" spans="2:12" ht="15.75">
      <c r="B685" s="173"/>
      <c r="C685" s="173"/>
      <c r="D685" s="173" t="s">
        <v>444</v>
      </c>
      <c r="E685" s="173"/>
      <c r="F685" s="177" t="s">
        <v>398</v>
      </c>
      <c r="G685" s="178">
        <v>200</v>
      </c>
      <c r="H685">
        <v>13.31</v>
      </c>
      <c r="I685" s="177">
        <v>46</v>
      </c>
      <c r="J685" s="177">
        <v>0.5</v>
      </c>
      <c r="K685" s="177">
        <v>0.1</v>
      </c>
      <c r="L685" s="177">
        <v>10.1</v>
      </c>
    </row>
    <row r="686" spans="2:12" ht="15.75">
      <c r="B686" s="173"/>
      <c r="C686" s="173"/>
      <c r="D686" s="173" t="s">
        <v>34</v>
      </c>
      <c r="E686" s="173"/>
      <c r="F686" s="177" t="s">
        <v>446</v>
      </c>
      <c r="G686" s="178">
        <v>30</v>
      </c>
      <c r="H686" s="179"/>
      <c r="I686" s="178">
        <v>242</v>
      </c>
      <c r="J686" s="178">
        <v>8.1</v>
      </c>
      <c r="K686" s="178">
        <v>1</v>
      </c>
      <c r="L686" s="178">
        <v>48.8</v>
      </c>
    </row>
    <row r="687" spans="2:12" ht="15.75">
      <c r="B687" s="173"/>
      <c r="C687" s="173"/>
      <c r="D687" s="173" t="s">
        <v>449</v>
      </c>
      <c r="E687" s="173"/>
      <c r="F687" s="177" t="s">
        <v>64</v>
      </c>
      <c r="G687" s="178">
        <v>200</v>
      </c>
      <c r="H687" s="179">
        <v>14.78</v>
      </c>
      <c r="I687" s="178">
        <v>46.82</v>
      </c>
      <c r="J687" s="178">
        <v>0.73</v>
      </c>
      <c r="K687" s="178">
        <v>0.37</v>
      </c>
      <c r="L687" s="178">
        <v>10.83</v>
      </c>
    </row>
    <row r="688" spans="2:12" ht="15.75">
      <c r="B688" s="173"/>
      <c r="C688" s="173"/>
      <c r="D688" s="173" t="s">
        <v>447</v>
      </c>
      <c r="E688" s="173"/>
      <c r="F688" s="177" t="s">
        <v>162</v>
      </c>
      <c r="G688" s="178">
        <v>70</v>
      </c>
      <c r="H688" s="179">
        <v>2.0699999999999998</v>
      </c>
      <c r="I688" s="178">
        <v>55.4</v>
      </c>
      <c r="J688" s="178">
        <v>2.9</v>
      </c>
      <c r="K688" s="178">
        <v>1.8</v>
      </c>
      <c r="L688" s="178">
        <v>7.2</v>
      </c>
    </row>
    <row r="689" spans="2:15" ht="15.75">
      <c r="B689" s="173"/>
      <c r="C689" s="173"/>
      <c r="D689" s="173" t="s">
        <v>450</v>
      </c>
      <c r="E689" s="173"/>
      <c r="F689" s="177" t="s">
        <v>672</v>
      </c>
      <c r="G689" s="178">
        <v>15</v>
      </c>
      <c r="H689" s="179">
        <v>6.08</v>
      </c>
      <c r="I689" s="178">
        <v>370</v>
      </c>
      <c r="J689" s="178">
        <v>4.03</v>
      </c>
      <c r="K689" s="178">
        <v>3.78</v>
      </c>
      <c r="L689" s="178">
        <v>72.150000000000006</v>
      </c>
    </row>
    <row r="690" spans="2:15" ht="15.75">
      <c r="B690" s="173"/>
      <c r="C690" s="173"/>
      <c r="D690" s="173"/>
      <c r="E690" s="173"/>
      <c r="F690" s="177" t="s">
        <v>40</v>
      </c>
      <c r="G690" s="178">
        <v>15</v>
      </c>
      <c r="H690" s="179">
        <v>4.7300000000000004</v>
      </c>
      <c r="I690" s="178">
        <v>569</v>
      </c>
      <c r="J690" s="178">
        <v>4</v>
      </c>
      <c r="K690" s="178">
        <v>39.5</v>
      </c>
      <c r="L690" s="178">
        <v>54.2</v>
      </c>
    </row>
    <row r="691" spans="2:15">
      <c r="B691" s="169" t="s">
        <v>427</v>
      </c>
      <c r="C691" s="169"/>
      <c r="D691" s="170" t="s">
        <v>451</v>
      </c>
      <c r="E691" s="170"/>
      <c r="F691" s="173"/>
      <c r="G691" s="180" t="s">
        <v>429</v>
      </c>
      <c r="H691" s="181"/>
      <c r="I691" s="180"/>
      <c r="J691" s="180"/>
      <c r="K691" s="180" t="s">
        <v>430</v>
      </c>
      <c r="L691" s="172"/>
      <c r="O691">
        <v>0</v>
      </c>
    </row>
    <row r="692" spans="2:15">
      <c r="B692" s="173"/>
      <c r="C692" s="173"/>
      <c r="D692" s="173"/>
      <c r="E692" s="173"/>
      <c r="F692" s="175" t="s">
        <v>434</v>
      </c>
      <c r="G692" s="182"/>
      <c r="H692" s="182"/>
      <c r="I692" s="182"/>
      <c r="J692" s="182"/>
      <c r="K692" s="182"/>
      <c r="L692" s="182"/>
    </row>
    <row r="693" spans="2:15">
      <c r="B693" s="174" t="s">
        <v>431</v>
      </c>
      <c r="C693" s="174"/>
      <c r="D693" s="174" t="s">
        <v>432</v>
      </c>
      <c r="E693" s="174" t="s">
        <v>433</v>
      </c>
      <c r="G693" s="182" t="s">
        <v>435</v>
      </c>
      <c r="H693" s="174" t="s">
        <v>436</v>
      </c>
      <c r="I693" s="182" t="s">
        <v>437</v>
      </c>
      <c r="J693" s="182" t="s">
        <v>438</v>
      </c>
      <c r="K693" s="182" t="s">
        <v>439</v>
      </c>
      <c r="L693" s="182" t="s">
        <v>440</v>
      </c>
    </row>
    <row r="694" spans="2:15" ht="15.75">
      <c r="B694" s="173" t="s">
        <v>77</v>
      </c>
      <c r="C694" s="173"/>
      <c r="D694" s="173" t="s">
        <v>441</v>
      </c>
      <c r="E694" s="173" t="s">
        <v>652</v>
      </c>
      <c r="F694" s="208"/>
      <c r="G694" s="178"/>
      <c r="H694" s="179"/>
      <c r="I694" s="178"/>
      <c r="J694" s="178"/>
      <c r="K694" s="178"/>
      <c r="L694" s="178"/>
    </row>
    <row r="695" spans="2:15" ht="15.75">
      <c r="B695" s="173"/>
      <c r="C695" s="173"/>
      <c r="D695" s="173" t="s">
        <v>444</v>
      </c>
      <c r="E695" s="173"/>
      <c r="F695" s="177"/>
      <c r="G695" s="178"/>
      <c r="H695" s="179"/>
      <c r="I695" s="177"/>
      <c r="J695" s="177"/>
      <c r="K695" s="177"/>
      <c r="L695" s="177"/>
    </row>
    <row r="696" spans="2:15" ht="15.75">
      <c r="B696" s="173"/>
      <c r="C696" s="173"/>
      <c r="D696" s="173"/>
      <c r="E696" s="173"/>
      <c r="F696" s="177"/>
      <c r="G696" s="178"/>
      <c r="H696" s="179"/>
      <c r="I696" s="178"/>
      <c r="J696" s="178"/>
      <c r="K696" s="178"/>
      <c r="L696" s="178"/>
    </row>
    <row r="697" spans="2:15" ht="15.75">
      <c r="B697" s="173"/>
      <c r="C697" s="173"/>
      <c r="D697" s="173" t="s">
        <v>34</v>
      </c>
      <c r="E697" s="173"/>
      <c r="F697" s="177"/>
      <c r="G697" s="178"/>
      <c r="H697" s="179"/>
      <c r="I697" s="178"/>
      <c r="J697" s="178"/>
      <c r="K697" s="178"/>
      <c r="L697" s="178"/>
    </row>
    <row r="698" spans="2:15" ht="15.75">
      <c r="B698" s="173"/>
      <c r="C698" s="173"/>
      <c r="D698" s="173" t="s">
        <v>447</v>
      </c>
      <c r="E698" s="173"/>
      <c r="F698" s="177"/>
      <c r="G698" s="178"/>
      <c r="H698" s="179"/>
      <c r="I698" s="178"/>
      <c r="J698" s="178"/>
      <c r="K698" s="178"/>
      <c r="L698" s="178"/>
    </row>
    <row r="699" spans="2:15" ht="15.75">
      <c r="E699" s="167" t="s">
        <v>712</v>
      </c>
      <c r="F699" s="168"/>
    </row>
    <row r="700" spans="2:15">
      <c r="C700" s="53"/>
    </row>
    <row r="701" spans="2:15">
      <c r="B701" s="169" t="s">
        <v>427</v>
      </c>
      <c r="C701" s="169"/>
      <c r="D701" s="170" t="s">
        <v>428</v>
      </c>
      <c r="E701" s="170"/>
      <c r="F701" s="170"/>
      <c r="G701" s="169" t="s">
        <v>429</v>
      </c>
      <c r="H701" s="171"/>
      <c r="I701" s="169"/>
      <c r="J701" s="169"/>
      <c r="K701" s="169" t="s">
        <v>430</v>
      </c>
      <c r="L701" s="172">
        <v>44613</v>
      </c>
    </row>
    <row r="702" spans="2:15">
      <c r="B702" s="173"/>
      <c r="C702" s="173"/>
      <c r="D702" s="173"/>
      <c r="E702" s="173"/>
      <c r="F702" s="173"/>
      <c r="G702" s="173"/>
      <c r="H702" s="173"/>
      <c r="I702" s="173"/>
      <c r="J702" s="173"/>
      <c r="K702" s="173"/>
      <c r="L702" s="173"/>
    </row>
    <row r="703" spans="2:15">
      <c r="B703" s="174" t="s">
        <v>431</v>
      </c>
      <c r="C703" s="174"/>
      <c r="D703" s="174" t="s">
        <v>432</v>
      </c>
      <c r="E703" s="174" t="s">
        <v>433</v>
      </c>
      <c r="F703" s="175" t="s">
        <v>434</v>
      </c>
      <c r="G703" s="174" t="s">
        <v>435</v>
      </c>
      <c r="H703" s="174" t="s">
        <v>3</v>
      </c>
      <c r="I703" s="174" t="s">
        <v>437</v>
      </c>
      <c r="J703" s="174" t="s">
        <v>438</v>
      </c>
      <c r="K703" s="174" t="s">
        <v>439</v>
      </c>
      <c r="L703" s="174" t="s">
        <v>440</v>
      </c>
    </row>
    <row r="704" spans="2:15" ht="15.75">
      <c r="B704" s="173" t="s">
        <v>77</v>
      </c>
      <c r="C704" s="173"/>
      <c r="D704" s="173" t="s">
        <v>441</v>
      </c>
      <c r="E704" s="176" t="s">
        <v>652</v>
      </c>
      <c r="F704" s="208" t="s">
        <v>709</v>
      </c>
      <c r="G704" s="178">
        <v>200</v>
      </c>
      <c r="H704" s="179">
        <v>22.31</v>
      </c>
      <c r="I704" s="178">
        <v>138.30000000000001</v>
      </c>
      <c r="J704" s="178">
        <v>4.16</v>
      </c>
      <c r="K704" s="178">
        <v>4.41</v>
      </c>
      <c r="L704" s="178">
        <v>19.8</v>
      </c>
    </row>
    <row r="705" spans="2:12" ht="15.75">
      <c r="B705" s="173"/>
      <c r="C705" s="173"/>
      <c r="D705" s="173" t="s">
        <v>444</v>
      </c>
      <c r="E705" s="173"/>
      <c r="F705" s="177" t="s">
        <v>108</v>
      </c>
      <c r="G705" s="178">
        <v>200</v>
      </c>
      <c r="H705">
        <v>2.77</v>
      </c>
      <c r="I705" s="177">
        <v>49.8</v>
      </c>
      <c r="J705" s="177">
        <v>0</v>
      </c>
      <c r="K705" s="177">
        <v>0</v>
      </c>
      <c r="L705" s="177">
        <v>13.05</v>
      </c>
    </row>
    <row r="706" spans="2:12" ht="15.75">
      <c r="B706" s="173"/>
      <c r="C706" s="173"/>
      <c r="D706" s="173" t="s">
        <v>34</v>
      </c>
      <c r="E706" s="173"/>
      <c r="F706" s="177" t="s">
        <v>446</v>
      </c>
      <c r="G706" s="178">
        <v>30</v>
      </c>
      <c r="H706" s="179">
        <v>1.83</v>
      </c>
      <c r="I706" s="178">
        <v>242</v>
      </c>
      <c r="J706" s="178">
        <v>8.1</v>
      </c>
      <c r="K706" s="178">
        <v>1</v>
      </c>
      <c r="L706" s="178">
        <v>48.8</v>
      </c>
    </row>
    <row r="707" spans="2:12" ht="15.75">
      <c r="B707" s="173"/>
      <c r="C707" s="173"/>
      <c r="D707" s="173" t="s">
        <v>449</v>
      </c>
      <c r="E707" s="173"/>
      <c r="F707" s="177" t="s">
        <v>61</v>
      </c>
      <c r="G707" s="178">
        <v>200</v>
      </c>
      <c r="H707" s="179">
        <v>56.71</v>
      </c>
      <c r="I707" s="178">
        <v>47</v>
      </c>
      <c r="J707" s="178">
        <v>0.9</v>
      </c>
      <c r="K707" s="178">
        <v>0.2</v>
      </c>
      <c r="L707" s="178">
        <v>8.1</v>
      </c>
    </row>
    <row r="708" spans="2:12" ht="15.75">
      <c r="B708" s="173"/>
      <c r="C708" s="173"/>
      <c r="D708" s="173" t="s">
        <v>447</v>
      </c>
      <c r="E708" s="173"/>
      <c r="F708" s="177" t="s">
        <v>191</v>
      </c>
      <c r="G708" s="178">
        <v>70</v>
      </c>
      <c r="H708" s="179">
        <v>2.88</v>
      </c>
      <c r="I708" s="178">
        <v>55.1</v>
      </c>
      <c r="J708" s="178">
        <v>2.5</v>
      </c>
      <c r="K708" s="178">
        <v>1.9</v>
      </c>
      <c r="L708" s="178">
        <v>7</v>
      </c>
    </row>
    <row r="709" spans="2:12">
      <c r="B709" s="169" t="s">
        <v>427</v>
      </c>
      <c r="C709" s="169"/>
      <c r="D709" s="170" t="s">
        <v>451</v>
      </c>
      <c r="E709" s="170"/>
      <c r="F709" s="173"/>
      <c r="G709" s="180" t="s">
        <v>429</v>
      </c>
      <c r="H709" s="181"/>
      <c r="I709" s="180"/>
      <c r="J709" s="180"/>
      <c r="K709" s="180" t="s">
        <v>430</v>
      </c>
      <c r="L709" s="172"/>
    </row>
    <row r="710" spans="2:12">
      <c r="B710" s="173"/>
      <c r="C710" s="173"/>
      <c r="D710" s="173"/>
      <c r="E710" s="173"/>
      <c r="F710" s="175" t="s">
        <v>434</v>
      </c>
      <c r="G710" s="182"/>
      <c r="H710" s="182"/>
      <c r="I710" s="182"/>
      <c r="J710" s="182"/>
      <c r="K710" s="182"/>
      <c r="L710" s="182"/>
    </row>
    <row r="711" spans="2:12">
      <c r="B711" s="174" t="s">
        <v>431</v>
      </c>
      <c r="C711" s="174"/>
      <c r="D711" s="174" t="s">
        <v>432</v>
      </c>
      <c r="E711" s="174" t="s">
        <v>433</v>
      </c>
      <c r="G711" s="182" t="s">
        <v>435</v>
      </c>
      <c r="H711" s="174" t="s">
        <v>436</v>
      </c>
      <c r="I711" s="182" t="s">
        <v>437</v>
      </c>
      <c r="J711" s="182" t="s">
        <v>438</v>
      </c>
      <c r="K711" s="182" t="s">
        <v>439</v>
      </c>
      <c r="L711" s="182" t="s">
        <v>440</v>
      </c>
    </row>
    <row r="712" spans="2:12" ht="15.75">
      <c r="B712" s="173" t="s">
        <v>77</v>
      </c>
      <c r="C712" s="173"/>
      <c r="D712" s="173" t="s">
        <v>441</v>
      </c>
      <c r="E712" s="173" t="s">
        <v>652</v>
      </c>
      <c r="F712" s="208"/>
      <c r="G712" s="178"/>
      <c r="H712" s="179"/>
      <c r="I712" s="178"/>
      <c r="J712" s="178"/>
      <c r="K712" s="178"/>
      <c r="L712" s="178"/>
    </row>
    <row r="713" spans="2:12" ht="15.75">
      <c r="B713" s="173"/>
      <c r="C713" s="173"/>
      <c r="D713" s="173" t="s">
        <v>444</v>
      </c>
      <c r="E713" s="173"/>
      <c r="F713" s="177"/>
      <c r="G713" s="178"/>
      <c r="H713" s="179"/>
      <c r="I713" s="177"/>
      <c r="J713" s="177"/>
      <c r="K713" s="177"/>
      <c r="L713" s="177"/>
    </row>
    <row r="714" spans="2:12" ht="15.75">
      <c r="B714" s="173"/>
      <c r="C714" s="173"/>
      <c r="D714" s="173"/>
      <c r="E714" s="173"/>
      <c r="F714" s="177"/>
      <c r="G714" s="178"/>
      <c r="H714" s="179"/>
      <c r="I714" s="178"/>
      <c r="J714" s="178"/>
      <c r="K714" s="178"/>
      <c r="L714" s="178"/>
    </row>
    <row r="715" spans="2:12" ht="15.75">
      <c r="B715" s="173"/>
      <c r="C715" s="173"/>
      <c r="D715" s="173" t="s">
        <v>34</v>
      </c>
      <c r="E715" s="173"/>
      <c r="F715" s="177"/>
      <c r="G715" s="178"/>
      <c r="H715" s="179"/>
      <c r="I715" s="178"/>
      <c r="J715" s="178"/>
      <c r="K715" s="178"/>
      <c r="L715" s="178"/>
    </row>
    <row r="716" spans="2:12" ht="15.75">
      <c r="B716" s="173"/>
      <c r="C716" s="173"/>
      <c r="D716" s="173" t="s">
        <v>447</v>
      </c>
      <c r="E716" s="173"/>
      <c r="F716" s="177"/>
      <c r="G716" s="178"/>
      <c r="H716" s="179"/>
      <c r="I716" s="178"/>
      <c r="J716" s="178"/>
      <c r="K716" s="178"/>
      <c r="L716" s="178"/>
    </row>
    <row r="717" spans="2:12" ht="15.75">
      <c r="E717" s="167" t="s">
        <v>717</v>
      </c>
      <c r="F717" s="168"/>
    </row>
    <row r="718" spans="2:12">
      <c r="C718" s="53"/>
    </row>
    <row r="719" spans="2:12">
      <c r="B719" s="169" t="s">
        <v>427</v>
      </c>
      <c r="C719" s="169"/>
      <c r="D719" s="170" t="s">
        <v>428</v>
      </c>
      <c r="E719" s="170"/>
      <c r="F719" s="170"/>
      <c r="G719" s="169" t="s">
        <v>429</v>
      </c>
      <c r="H719" s="171"/>
      <c r="I719" s="169"/>
      <c r="J719" s="169"/>
      <c r="K719" s="169" t="s">
        <v>430</v>
      </c>
      <c r="L719" s="172">
        <v>44614</v>
      </c>
    </row>
    <row r="720" spans="2:12">
      <c r="B720" s="173"/>
      <c r="C720" s="173"/>
      <c r="D720" s="173"/>
      <c r="E720" s="173"/>
      <c r="F720" s="173"/>
      <c r="G720" s="173"/>
      <c r="H720" s="173"/>
      <c r="I720" s="173"/>
      <c r="J720" s="173"/>
      <c r="K720" s="173"/>
      <c r="L720" s="173"/>
    </row>
    <row r="721" spans="2:12">
      <c r="B721" s="174" t="s">
        <v>431</v>
      </c>
      <c r="C721" s="174"/>
      <c r="D721" s="174" t="s">
        <v>432</v>
      </c>
      <c r="E721" s="174" t="s">
        <v>433</v>
      </c>
      <c r="F721" s="175" t="s">
        <v>434</v>
      </c>
      <c r="G721" s="174" t="s">
        <v>435</v>
      </c>
      <c r="H721" s="174" t="s">
        <v>3</v>
      </c>
      <c r="I721" s="174" t="s">
        <v>437</v>
      </c>
      <c r="J721" s="174" t="s">
        <v>438</v>
      </c>
      <c r="K721" s="174" t="s">
        <v>439</v>
      </c>
      <c r="L721" s="174" t="s">
        <v>440</v>
      </c>
    </row>
    <row r="722" spans="2:12" ht="15.75">
      <c r="B722" s="173" t="s">
        <v>77</v>
      </c>
      <c r="C722" s="173"/>
      <c r="D722" s="173" t="s">
        <v>441</v>
      </c>
      <c r="E722" s="176" t="s">
        <v>652</v>
      </c>
      <c r="F722" s="208" t="s">
        <v>714</v>
      </c>
      <c r="G722" s="178">
        <v>200</v>
      </c>
      <c r="H722" s="179">
        <v>32.69</v>
      </c>
      <c r="I722" s="178">
        <v>72</v>
      </c>
      <c r="J722" s="178">
        <v>4.76</v>
      </c>
      <c r="K722" s="178">
        <v>3.8</v>
      </c>
      <c r="L722" s="178">
        <v>4.9000000000000004</v>
      </c>
    </row>
    <row r="723" spans="2:12" ht="15.75">
      <c r="B723" s="173"/>
      <c r="C723" s="173"/>
      <c r="D723" s="173" t="s">
        <v>444</v>
      </c>
      <c r="E723" s="173"/>
      <c r="F723" s="177" t="s">
        <v>112</v>
      </c>
      <c r="G723" s="178">
        <v>200</v>
      </c>
      <c r="H723">
        <v>6.17</v>
      </c>
      <c r="I723" s="177">
        <v>49.8</v>
      </c>
      <c r="J723" s="177">
        <v>0</v>
      </c>
      <c r="K723" s="177">
        <v>0</v>
      </c>
      <c r="L723" s="177">
        <v>13.05</v>
      </c>
    </row>
    <row r="724" spans="2:12" ht="15.75">
      <c r="B724" s="173"/>
      <c r="C724" s="173"/>
      <c r="D724" s="173" t="s">
        <v>34</v>
      </c>
      <c r="E724" s="173"/>
      <c r="F724" s="177" t="s">
        <v>446</v>
      </c>
      <c r="G724" s="178">
        <v>30</v>
      </c>
      <c r="H724" s="179">
        <v>1.83</v>
      </c>
      <c r="I724" s="178">
        <v>242</v>
      </c>
      <c r="J724" s="178">
        <v>8.1</v>
      </c>
      <c r="K724" s="178">
        <v>1</v>
      </c>
      <c r="L724" s="178">
        <v>48.8</v>
      </c>
    </row>
    <row r="725" spans="2:12" ht="15.75">
      <c r="B725" s="173"/>
      <c r="C725" s="173"/>
      <c r="D725" s="173"/>
      <c r="E725" s="173"/>
      <c r="F725" s="177" t="s">
        <v>121</v>
      </c>
      <c r="G725" s="178">
        <v>10</v>
      </c>
      <c r="H725" s="179">
        <v>5.8</v>
      </c>
      <c r="I725" s="178"/>
      <c r="J725" s="178"/>
      <c r="K725" s="178"/>
      <c r="L725" s="178"/>
    </row>
    <row r="726" spans="2:12" ht="15.75">
      <c r="B726" s="173"/>
      <c r="C726" s="173"/>
      <c r="D726" s="173" t="s">
        <v>449</v>
      </c>
      <c r="E726" s="173"/>
      <c r="F726" s="177" t="s">
        <v>97</v>
      </c>
      <c r="G726" s="178">
        <v>200</v>
      </c>
      <c r="H726" s="179">
        <v>18.079999999999998</v>
      </c>
      <c r="I726" s="178">
        <v>46.82</v>
      </c>
      <c r="J726" s="178">
        <v>0.73</v>
      </c>
      <c r="K726" s="178">
        <v>0.37</v>
      </c>
      <c r="L726" s="178">
        <v>10.83</v>
      </c>
    </row>
    <row r="727" spans="2:12" ht="15.75">
      <c r="B727" s="173"/>
      <c r="C727" s="173"/>
      <c r="D727" s="173" t="s">
        <v>447</v>
      </c>
      <c r="E727" s="173"/>
      <c r="F727" s="177" t="s">
        <v>131</v>
      </c>
      <c r="G727" s="178">
        <v>70</v>
      </c>
      <c r="H727" s="179">
        <v>8.0500000000000007</v>
      </c>
      <c r="I727" s="178">
        <v>61.1</v>
      </c>
      <c r="J727" s="178">
        <v>1.5</v>
      </c>
      <c r="K727" s="178">
        <v>2.4</v>
      </c>
      <c r="L727" s="178">
        <v>8.6999999999999993</v>
      </c>
    </row>
    <row r="728" spans="2:12" ht="15.75">
      <c r="B728" s="173"/>
      <c r="C728" s="173"/>
      <c r="D728" s="173" t="s">
        <v>450</v>
      </c>
      <c r="E728" s="173"/>
      <c r="F728" s="177" t="s">
        <v>40</v>
      </c>
      <c r="G728" s="178">
        <v>15</v>
      </c>
      <c r="H728" s="179">
        <v>2.2599999999999998</v>
      </c>
      <c r="I728" s="178">
        <v>569</v>
      </c>
      <c r="J728" s="178">
        <v>4</v>
      </c>
      <c r="K728" s="178">
        <v>39.5</v>
      </c>
      <c r="L728" s="178">
        <v>54.2</v>
      </c>
    </row>
    <row r="729" spans="2:12" ht="15.75">
      <c r="B729" s="173"/>
      <c r="C729" s="173"/>
      <c r="D729" s="173"/>
      <c r="E729" s="173"/>
      <c r="F729" s="177" t="s">
        <v>408</v>
      </c>
      <c r="G729" s="178">
        <v>38</v>
      </c>
      <c r="H729" s="179">
        <v>11.57</v>
      </c>
      <c r="I729" s="178">
        <v>297</v>
      </c>
      <c r="J729" s="178">
        <v>7.6</v>
      </c>
      <c r="K729" s="178">
        <v>5</v>
      </c>
      <c r="L729" s="178">
        <v>51.5</v>
      </c>
    </row>
    <row r="730" spans="2:12">
      <c r="B730" s="169" t="s">
        <v>427</v>
      </c>
      <c r="C730" s="169"/>
      <c r="D730" s="170" t="s">
        <v>451</v>
      </c>
      <c r="E730" s="170"/>
      <c r="F730" s="173"/>
      <c r="G730" s="180" t="s">
        <v>429</v>
      </c>
      <c r="H730" s="181"/>
      <c r="I730" s="180"/>
      <c r="J730" s="180"/>
      <c r="K730" s="180" t="s">
        <v>430</v>
      </c>
      <c r="L730" s="172"/>
    </row>
    <row r="731" spans="2:12">
      <c r="B731" s="173"/>
      <c r="C731" s="173"/>
      <c r="D731" s="173"/>
      <c r="E731" s="173"/>
      <c r="F731" s="175" t="s">
        <v>434</v>
      </c>
      <c r="G731" s="182"/>
      <c r="H731" s="182"/>
      <c r="I731" s="182"/>
      <c r="J731" s="182"/>
      <c r="K731" s="182"/>
      <c r="L731" s="182"/>
    </row>
    <row r="732" spans="2:12">
      <c r="B732" s="174" t="s">
        <v>431</v>
      </c>
      <c r="C732" s="174"/>
      <c r="D732" s="174" t="s">
        <v>432</v>
      </c>
      <c r="E732" s="174" t="s">
        <v>433</v>
      </c>
      <c r="G732" s="182" t="s">
        <v>435</v>
      </c>
      <c r="H732" s="174" t="s">
        <v>436</v>
      </c>
      <c r="I732" s="182" t="s">
        <v>437</v>
      </c>
      <c r="J732" s="182" t="s">
        <v>438</v>
      </c>
      <c r="K732" s="182" t="s">
        <v>439</v>
      </c>
      <c r="L732" s="182" t="s">
        <v>440</v>
      </c>
    </row>
    <row r="733" spans="2:12" ht="15.75">
      <c r="B733" s="173" t="s">
        <v>77</v>
      </c>
      <c r="C733" s="173"/>
      <c r="D733" s="173" t="s">
        <v>441</v>
      </c>
      <c r="E733" s="173" t="s">
        <v>652</v>
      </c>
      <c r="F733" s="208"/>
      <c r="G733" s="178"/>
      <c r="H733" s="179"/>
      <c r="I733" s="178"/>
      <c r="J733" s="178"/>
      <c r="K733" s="178"/>
      <c r="L733" s="178"/>
    </row>
    <row r="734" spans="2:12" ht="15.75">
      <c r="B734" s="173"/>
      <c r="C734" s="173"/>
      <c r="D734" s="173" t="s">
        <v>444</v>
      </c>
      <c r="E734" s="173"/>
      <c r="F734" s="177"/>
      <c r="G734" s="178"/>
      <c r="H734" s="179"/>
      <c r="I734" s="177"/>
      <c r="J734" s="177"/>
      <c r="K734" s="177"/>
      <c r="L734" s="177"/>
    </row>
    <row r="735" spans="2:12" ht="15.75">
      <c r="B735" s="173"/>
      <c r="C735" s="173"/>
      <c r="D735" s="173"/>
      <c r="E735" s="173"/>
      <c r="F735" s="177"/>
      <c r="G735" s="178"/>
      <c r="H735" s="179"/>
      <c r="I735" s="178"/>
      <c r="J735" s="178"/>
      <c r="K735" s="178"/>
      <c r="L735" s="178"/>
    </row>
    <row r="736" spans="2:12" ht="15.75">
      <c r="B736" s="173"/>
      <c r="C736" s="173"/>
      <c r="D736" s="173" t="s">
        <v>34</v>
      </c>
      <c r="E736" s="173"/>
      <c r="F736" s="177"/>
      <c r="G736" s="178"/>
      <c r="H736" s="179"/>
      <c r="I736" s="178"/>
      <c r="J736" s="178"/>
      <c r="K736" s="178"/>
      <c r="L736" s="178"/>
    </row>
    <row r="737" spans="2:17" ht="15.75">
      <c r="B737" s="173"/>
      <c r="C737" s="173"/>
      <c r="D737" s="173" t="s">
        <v>447</v>
      </c>
      <c r="E737" s="173"/>
      <c r="F737" s="177"/>
      <c r="G737" s="178"/>
      <c r="H737" s="179"/>
      <c r="I737" s="178"/>
      <c r="J737" s="178"/>
      <c r="K737" s="178"/>
      <c r="L737" s="178"/>
    </row>
    <row r="738" spans="2:17" ht="15.75">
      <c r="E738" s="167" t="s">
        <v>720</v>
      </c>
      <c r="F738" s="168"/>
    </row>
    <row r="739" spans="2:17">
      <c r="C739" s="53"/>
    </row>
    <row r="740" spans="2:17">
      <c r="B740" s="169" t="s">
        <v>427</v>
      </c>
      <c r="C740" s="169"/>
      <c r="D740" s="170" t="s">
        <v>428</v>
      </c>
      <c r="E740" s="170"/>
      <c r="F740" s="170"/>
      <c r="G740" s="169" t="s">
        <v>429</v>
      </c>
      <c r="H740" s="171"/>
      <c r="I740" s="169"/>
      <c r="J740" s="169"/>
      <c r="K740" s="169" t="s">
        <v>430</v>
      </c>
      <c r="L740" s="172">
        <v>44616</v>
      </c>
    </row>
    <row r="741" spans="2:17">
      <c r="B741" s="173"/>
      <c r="C741" s="173"/>
      <c r="D741" s="173"/>
      <c r="E741" s="173"/>
      <c r="F741" s="173"/>
      <c r="G741" s="173"/>
      <c r="H741" s="173"/>
      <c r="I741" s="173"/>
      <c r="J741" s="173"/>
      <c r="K741" s="173"/>
      <c r="L741" s="173"/>
    </row>
    <row r="742" spans="2:17">
      <c r="B742" s="174" t="s">
        <v>431</v>
      </c>
      <c r="C742" s="174"/>
      <c r="D742" s="174" t="s">
        <v>432</v>
      </c>
      <c r="E742" s="174" t="s">
        <v>433</v>
      </c>
      <c r="F742" s="175" t="s">
        <v>434</v>
      </c>
      <c r="G742" s="174" t="s">
        <v>435</v>
      </c>
      <c r="H742" s="174" t="s">
        <v>3</v>
      </c>
      <c r="I742" s="174" t="s">
        <v>437</v>
      </c>
      <c r="J742" s="174" t="s">
        <v>438</v>
      </c>
      <c r="K742" s="174" t="s">
        <v>439</v>
      </c>
      <c r="L742" s="174" t="s">
        <v>440</v>
      </c>
    </row>
    <row r="743" spans="2:17" ht="15.75">
      <c r="B743" s="173" t="s">
        <v>77</v>
      </c>
      <c r="C743" s="173"/>
      <c r="D743" s="173" t="s">
        <v>441</v>
      </c>
      <c r="E743" s="176" t="s">
        <v>652</v>
      </c>
      <c r="F743" s="208" t="s">
        <v>719</v>
      </c>
      <c r="G743" s="178">
        <v>200</v>
      </c>
      <c r="H743" s="179">
        <v>48.26</v>
      </c>
      <c r="I743" s="178">
        <v>72</v>
      </c>
      <c r="J743" s="178">
        <v>4.76</v>
      </c>
      <c r="K743" s="178">
        <v>3.8</v>
      </c>
      <c r="L743" s="178">
        <v>4.9000000000000004</v>
      </c>
    </row>
    <row r="744" spans="2:17" ht="15.75">
      <c r="B744" s="173"/>
      <c r="C744" s="173"/>
      <c r="D744" s="173" t="s">
        <v>444</v>
      </c>
      <c r="E744" s="173"/>
      <c r="F744" s="177" t="s">
        <v>45</v>
      </c>
      <c r="G744" s="178">
        <v>200</v>
      </c>
      <c r="H744">
        <v>4.29</v>
      </c>
      <c r="I744" s="177">
        <v>49.8</v>
      </c>
      <c r="J744" s="177">
        <v>0</v>
      </c>
      <c r="K744" s="177">
        <v>0</v>
      </c>
      <c r="L744" s="177">
        <v>13.05</v>
      </c>
    </row>
    <row r="745" spans="2:17" ht="15.75">
      <c r="B745" s="173"/>
      <c r="C745" s="173"/>
      <c r="D745" s="173" t="s">
        <v>34</v>
      </c>
      <c r="E745" s="173"/>
      <c r="F745" s="177" t="s">
        <v>446</v>
      </c>
      <c r="G745" s="178">
        <v>30</v>
      </c>
      <c r="H745" s="179">
        <v>1.83</v>
      </c>
      <c r="I745" s="178">
        <v>242</v>
      </c>
      <c r="J745" s="178">
        <v>8.1</v>
      </c>
      <c r="K745" s="178">
        <v>1</v>
      </c>
      <c r="L745" s="178">
        <v>48.8</v>
      </c>
    </row>
    <row r="746" spans="2:17" ht="15.75">
      <c r="B746" s="173"/>
      <c r="C746" s="173"/>
      <c r="D746" s="173" t="s">
        <v>449</v>
      </c>
      <c r="E746" s="173"/>
      <c r="F746" s="177" t="s">
        <v>106</v>
      </c>
      <c r="G746" s="178">
        <v>200</v>
      </c>
      <c r="H746" s="179">
        <v>29.79</v>
      </c>
      <c r="I746" s="178">
        <v>46.82</v>
      </c>
      <c r="J746" s="178">
        <v>0.73</v>
      </c>
      <c r="K746" s="178">
        <v>0.37</v>
      </c>
      <c r="L746" s="178">
        <v>10.83</v>
      </c>
    </row>
    <row r="747" spans="2:17" ht="15.75">
      <c r="B747" s="173"/>
      <c r="C747" s="173"/>
      <c r="D747" s="173" t="s">
        <v>447</v>
      </c>
      <c r="E747" s="173"/>
      <c r="F747" s="177" t="s">
        <v>162</v>
      </c>
      <c r="G747" s="178">
        <v>70</v>
      </c>
      <c r="H747" s="179">
        <v>2.2799999999999998</v>
      </c>
      <c r="I747" s="178">
        <v>61.1</v>
      </c>
      <c r="J747" s="178">
        <v>1.5</v>
      </c>
      <c r="K747" s="178">
        <v>2.4</v>
      </c>
      <c r="L747" s="178">
        <v>8.6999999999999993</v>
      </c>
    </row>
    <row r="748" spans="2:17">
      <c r="B748" s="169" t="s">
        <v>427</v>
      </c>
      <c r="C748" s="169"/>
      <c r="D748" s="170" t="s">
        <v>451</v>
      </c>
      <c r="E748" s="170"/>
      <c r="F748" s="173"/>
      <c r="G748" s="180" t="s">
        <v>429</v>
      </c>
      <c r="H748" s="181"/>
      <c r="I748" s="180"/>
      <c r="J748" s="180"/>
      <c r="K748" s="180" t="s">
        <v>430</v>
      </c>
      <c r="L748" s="172"/>
    </row>
    <row r="749" spans="2:17">
      <c r="B749" s="173"/>
      <c r="C749" s="173"/>
      <c r="D749" s="173"/>
      <c r="E749" s="173"/>
      <c r="F749" s="175" t="s">
        <v>434</v>
      </c>
      <c r="G749" s="182"/>
      <c r="H749" s="182"/>
      <c r="I749" s="182"/>
      <c r="J749" s="182"/>
      <c r="K749" s="182"/>
      <c r="L749" s="182"/>
      <c r="Q749">
        <v>0</v>
      </c>
    </row>
    <row r="750" spans="2:17">
      <c r="B750" s="174" t="s">
        <v>431</v>
      </c>
      <c r="C750" s="174"/>
      <c r="D750" s="174" t="s">
        <v>432</v>
      </c>
      <c r="E750" s="174" t="s">
        <v>433</v>
      </c>
      <c r="G750" s="182" t="s">
        <v>435</v>
      </c>
      <c r="H750" s="174" t="s">
        <v>436</v>
      </c>
      <c r="I750" s="182" t="s">
        <v>437</v>
      </c>
      <c r="J750" s="182" t="s">
        <v>438</v>
      </c>
      <c r="K750" s="182" t="s">
        <v>439</v>
      </c>
      <c r="L750" s="182" t="s">
        <v>440</v>
      </c>
    </row>
    <row r="751" spans="2:17" ht="15.75">
      <c r="B751" s="173" t="s">
        <v>77</v>
      </c>
      <c r="C751" s="173"/>
      <c r="D751" s="173" t="s">
        <v>441</v>
      </c>
      <c r="E751" s="173" t="s">
        <v>652</v>
      </c>
      <c r="F751" s="208"/>
      <c r="G751" s="178"/>
      <c r="H751" s="179"/>
      <c r="I751" s="178"/>
      <c r="J751" s="178"/>
      <c r="K751" s="178"/>
      <c r="L751" s="178"/>
    </row>
    <row r="752" spans="2:17" ht="15.75">
      <c r="B752" s="173"/>
      <c r="C752" s="173"/>
      <c r="D752" s="173" t="s">
        <v>444</v>
      </c>
      <c r="E752" s="173"/>
      <c r="F752" s="177"/>
      <c r="G752" s="178"/>
      <c r="H752" s="179"/>
      <c r="I752" s="177"/>
      <c r="J752" s="177"/>
      <c r="K752" s="177"/>
      <c r="L752" s="177"/>
    </row>
    <row r="753" spans="2:13" ht="15.75">
      <c r="B753" s="173"/>
      <c r="C753" s="173"/>
      <c r="D753" s="173"/>
      <c r="E753" s="173"/>
      <c r="F753" s="177"/>
      <c r="G753" s="178"/>
      <c r="H753" s="179"/>
      <c r="I753" s="178"/>
      <c r="J753" s="178"/>
      <c r="K753" s="178"/>
      <c r="L753" s="178"/>
    </row>
    <row r="754" spans="2:13" ht="15.75">
      <c r="B754" s="173"/>
      <c r="C754" s="173"/>
      <c r="D754" s="173" t="s">
        <v>34</v>
      </c>
      <c r="E754" s="173"/>
      <c r="F754" s="177"/>
      <c r="G754" s="178"/>
      <c r="H754" s="179"/>
      <c r="I754" s="178"/>
      <c r="J754" s="178"/>
      <c r="K754" s="178"/>
      <c r="L754" s="178"/>
    </row>
    <row r="755" spans="2:13" ht="15.75">
      <c r="B755" s="173"/>
      <c r="C755" s="173"/>
      <c r="D755" s="173" t="s">
        <v>447</v>
      </c>
      <c r="E755" s="173"/>
      <c r="F755" s="177"/>
      <c r="G755" s="178"/>
      <c r="H755" s="179"/>
      <c r="I755" s="178"/>
      <c r="J755" s="178"/>
      <c r="K755" s="178"/>
      <c r="L755" s="178"/>
    </row>
    <row r="756" spans="2:13" ht="15.75">
      <c r="E756" s="167" t="s">
        <v>724</v>
      </c>
      <c r="F756" s="168"/>
    </row>
    <row r="757" spans="2:13">
      <c r="C757" s="53"/>
    </row>
    <row r="758" spans="2:13">
      <c r="B758" s="169" t="s">
        <v>427</v>
      </c>
      <c r="C758" s="169"/>
      <c r="D758" s="170" t="s">
        <v>428</v>
      </c>
      <c r="E758" s="170"/>
      <c r="F758" s="170"/>
      <c r="G758" s="169" t="s">
        <v>429</v>
      </c>
      <c r="H758" s="171"/>
      <c r="I758" s="169"/>
      <c r="J758" s="169"/>
      <c r="K758" s="169" t="s">
        <v>430</v>
      </c>
      <c r="L758" s="172">
        <v>44617</v>
      </c>
    </row>
    <row r="759" spans="2:13">
      <c r="B759" s="173"/>
      <c r="C759" s="173"/>
      <c r="D759" s="173"/>
      <c r="E759" s="173"/>
      <c r="F759" s="173"/>
      <c r="G759" s="173"/>
      <c r="H759" s="173"/>
      <c r="I759" s="173"/>
      <c r="J759" s="173"/>
      <c r="K759" s="173"/>
      <c r="L759" s="173"/>
    </row>
    <row r="760" spans="2:13">
      <c r="B760" s="174" t="s">
        <v>431</v>
      </c>
      <c r="C760" s="174"/>
      <c r="D760" s="174" t="s">
        <v>432</v>
      </c>
      <c r="E760" s="174" t="s">
        <v>433</v>
      </c>
      <c r="F760" s="175" t="s">
        <v>434</v>
      </c>
      <c r="G760" s="174" t="s">
        <v>435</v>
      </c>
      <c r="H760" s="174" t="s">
        <v>3</v>
      </c>
      <c r="I760" s="174" t="s">
        <v>437</v>
      </c>
      <c r="J760" s="174" t="s">
        <v>438</v>
      </c>
      <c r="K760" s="174" t="s">
        <v>439</v>
      </c>
      <c r="L760" s="174" t="s">
        <v>440</v>
      </c>
    </row>
    <row r="761" spans="2:13" ht="15.75">
      <c r="B761" s="173" t="s">
        <v>77</v>
      </c>
      <c r="C761" s="173"/>
      <c r="D761" s="173" t="s">
        <v>441</v>
      </c>
      <c r="E761" s="176" t="s">
        <v>652</v>
      </c>
      <c r="F761" s="208" t="s">
        <v>645</v>
      </c>
      <c r="G761" s="178">
        <v>200</v>
      </c>
      <c r="H761" s="179">
        <v>31.2</v>
      </c>
      <c r="I761" s="178">
        <v>199.3</v>
      </c>
      <c r="J761" s="178">
        <v>6.7</v>
      </c>
      <c r="K761" s="178">
        <v>11.6</v>
      </c>
      <c r="L761" s="178">
        <v>16.7</v>
      </c>
    </row>
    <row r="762" spans="2:13" ht="15.75">
      <c r="B762" s="173"/>
      <c r="C762" s="173"/>
      <c r="D762" s="173" t="s">
        <v>444</v>
      </c>
      <c r="E762" s="173"/>
      <c r="F762" s="177" t="s">
        <v>140</v>
      </c>
      <c r="G762" s="178">
        <v>200</v>
      </c>
      <c r="H762">
        <v>4.04</v>
      </c>
      <c r="I762" s="177">
        <v>106.5</v>
      </c>
      <c r="J762" s="177">
        <v>3.8</v>
      </c>
      <c r="K762" s="177">
        <v>3.9</v>
      </c>
      <c r="L762" s="177">
        <v>14.2</v>
      </c>
    </row>
    <row r="763" spans="2:13" ht="15.75">
      <c r="B763" s="173"/>
      <c r="C763" s="173"/>
      <c r="D763" s="173" t="s">
        <v>34</v>
      </c>
      <c r="E763" s="173"/>
      <c r="F763" s="177" t="s">
        <v>446</v>
      </c>
      <c r="G763" s="178">
        <v>30</v>
      </c>
      <c r="H763" s="179">
        <v>1.83</v>
      </c>
      <c r="I763" s="178">
        <v>245</v>
      </c>
      <c r="J763" s="178">
        <v>8.01</v>
      </c>
      <c r="K763" s="178">
        <v>1.7</v>
      </c>
      <c r="L763" s="178">
        <v>48.53</v>
      </c>
    </row>
    <row r="764" spans="2:13" ht="15.75">
      <c r="B764" s="173"/>
      <c r="C764" s="173"/>
      <c r="D764" s="173" t="s">
        <v>449</v>
      </c>
      <c r="E764" s="173"/>
      <c r="F764" s="177" t="s">
        <v>97</v>
      </c>
      <c r="G764" s="178">
        <v>200</v>
      </c>
      <c r="H764" s="179">
        <v>16.16</v>
      </c>
      <c r="I764" s="178">
        <v>82.7</v>
      </c>
      <c r="J764" s="178">
        <v>0.7</v>
      </c>
      <c r="K764" s="178">
        <v>0.7</v>
      </c>
      <c r="L764" s="178">
        <v>17.2</v>
      </c>
    </row>
    <row r="765" spans="2:13">
      <c r="B765" s="173"/>
      <c r="C765" s="173"/>
      <c r="D765" s="5"/>
      <c r="E765" s="5"/>
      <c r="F765" s="5" t="s">
        <v>106</v>
      </c>
      <c r="G765" s="5">
        <v>200</v>
      </c>
      <c r="H765" s="5">
        <v>33.22</v>
      </c>
      <c r="I765" s="5"/>
      <c r="J765" s="5"/>
      <c r="K765" s="5"/>
      <c r="L765" s="5"/>
      <c r="M765" s="68"/>
    </row>
    <row r="766" spans="2:13">
      <c r="B766" s="169" t="s">
        <v>427</v>
      </c>
      <c r="C766" s="169"/>
      <c r="D766" s="170" t="s">
        <v>451</v>
      </c>
      <c r="E766" s="170"/>
      <c r="F766" s="173"/>
      <c r="G766" s="180" t="s">
        <v>429</v>
      </c>
      <c r="H766" s="181"/>
      <c r="I766" s="180"/>
      <c r="J766" s="180"/>
      <c r="K766" s="180" t="s">
        <v>430</v>
      </c>
      <c r="L766" s="172"/>
    </row>
    <row r="767" spans="2:13">
      <c r="B767" s="173"/>
      <c r="C767" s="173"/>
      <c r="D767" s="173"/>
      <c r="E767" s="173"/>
      <c r="F767" s="175" t="s">
        <v>434</v>
      </c>
      <c r="G767" s="182"/>
      <c r="H767" s="182"/>
      <c r="I767" s="182"/>
      <c r="J767" s="182"/>
      <c r="K767" s="182"/>
      <c r="L767" s="182"/>
    </row>
    <row r="768" spans="2:13">
      <c r="B768" s="174" t="s">
        <v>431</v>
      </c>
      <c r="C768" s="174"/>
      <c r="D768" s="174" t="s">
        <v>432</v>
      </c>
      <c r="E768" s="174" t="s">
        <v>433</v>
      </c>
      <c r="G768" s="182" t="s">
        <v>435</v>
      </c>
      <c r="H768" s="174" t="s">
        <v>436</v>
      </c>
      <c r="I768" s="182" t="s">
        <v>437</v>
      </c>
      <c r="J768" s="182" t="s">
        <v>438</v>
      </c>
      <c r="K768" s="182" t="s">
        <v>439</v>
      </c>
      <c r="L768" s="182" t="s">
        <v>440</v>
      </c>
    </row>
    <row r="769" spans="2:12" ht="15.75">
      <c r="B769" s="173" t="s">
        <v>77</v>
      </c>
      <c r="C769" s="173"/>
      <c r="D769" s="173" t="s">
        <v>441</v>
      </c>
      <c r="E769" s="173" t="s">
        <v>652</v>
      </c>
      <c r="F769" s="208"/>
      <c r="G769" s="178"/>
      <c r="H769" s="179"/>
      <c r="I769" s="178"/>
      <c r="J769" s="178"/>
      <c r="K769" s="178"/>
      <c r="L769" s="178"/>
    </row>
    <row r="770" spans="2:12" ht="15.75">
      <c r="B770" s="173"/>
      <c r="C770" s="173"/>
      <c r="D770" s="173" t="s">
        <v>444</v>
      </c>
      <c r="E770" s="173"/>
      <c r="F770" s="177"/>
      <c r="G770" s="178"/>
      <c r="H770" s="179"/>
      <c r="I770" s="177"/>
      <c r="J770" s="177"/>
      <c r="K770" s="177"/>
      <c r="L770" s="177"/>
    </row>
    <row r="771" spans="2:12" ht="15.75">
      <c r="B771" s="173"/>
      <c r="C771" s="173"/>
      <c r="D771" s="173"/>
      <c r="E771" s="173"/>
      <c r="F771" s="177"/>
      <c r="G771" s="178"/>
      <c r="H771" s="179"/>
      <c r="I771" s="178"/>
      <c r="J771" s="178"/>
      <c r="K771" s="178"/>
      <c r="L771" s="178"/>
    </row>
    <row r="772" spans="2:12" ht="15.75">
      <c r="B772" s="173"/>
      <c r="C772" s="173"/>
      <c r="D772" s="173" t="s">
        <v>34</v>
      </c>
      <c r="E772" s="173"/>
      <c r="F772" s="177"/>
      <c r="G772" s="178"/>
      <c r="H772" s="179"/>
      <c r="I772" s="178"/>
      <c r="J772" s="178"/>
      <c r="K772" s="178"/>
      <c r="L772" s="178"/>
    </row>
    <row r="773" spans="2:12" ht="15.75">
      <c r="B773" s="173"/>
      <c r="C773" s="173"/>
      <c r="D773" s="173" t="s">
        <v>447</v>
      </c>
      <c r="E773" s="173"/>
      <c r="F773" s="177"/>
      <c r="G773" s="178"/>
      <c r="H773" s="179"/>
      <c r="I773" s="178"/>
      <c r="J773" s="178"/>
      <c r="K773" s="178"/>
      <c r="L773" s="178"/>
    </row>
    <row r="774" spans="2:12" ht="15.75">
      <c r="E774" s="167" t="s">
        <v>727</v>
      </c>
      <c r="F774" s="168"/>
    </row>
    <row r="775" spans="2:12">
      <c r="C775" s="53"/>
    </row>
    <row r="776" spans="2:12">
      <c r="B776" s="169" t="s">
        <v>427</v>
      </c>
      <c r="C776" s="169"/>
      <c r="D776" s="170" t="s">
        <v>428</v>
      </c>
      <c r="E776" s="170"/>
      <c r="F776" s="170"/>
      <c r="G776" s="169" t="s">
        <v>429</v>
      </c>
      <c r="H776" s="171"/>
      <c r="I776" s="169"/>
      <c r="J776" s="169"/>
      <c r="K776" s="169" t="s">
        <v>430</v>
      </c>
      <c r="L776" s="172">
        <v>44617</v>
      </c>
    </row>
    <row r="777" spans="2:12">
      <c r="B777" s="173"/>
      <c r="C777" s="173"/>
      <c r="D777" s="173"/>
      <c r="E777" s="173"/>
      <c r="F777" s="173"/>
      <c r="G777" s="173"/>
      <c r="H777" s="173"/>
      <c r="I777" s="173"/>
      <c r="J777" s="173"/>
      <c r="K777" s="173"/>
      <c r="L777" s="173"/>
    </row>
    <row r="778" spans="2:12">
      <c r="B778" s="174" t="s">
        <v>431</v>
      </c>
      <c r="C778" s="174"/>
      <c r="D778" s="174" t="s">
        <v>432</v>
      </c>
      <c r="E778" s="174" t="s">
        <v>433</v>
      </c>
      <c r="F778" s="175" t="s">
        <v>434</v>
      </c>
      <c r="G778" s="174" t="s">
        <v>435</v>
      </c>
      <c r="H778" s="174" t="s">
        <v>3</v>
      </c>
      <c r="I778" s="174" t="s">
        <v>437</v>
      </c>
      <c r="J778" s="174" t="s">
        <v>438</v>
      </c>
      <c r="K778" s="174" t="s">
        <v>439</v>
      </c>
      <c r="L778" s="174" t="s">
        <v>440</v>
      </c>
    </row>
    <row r="779" spans="2:12" ht="15.75">
      <c r="B779" s="173" t="s">
        <v>77</v>
      </c>
      <c r="C779" s="173"/>
      <c r="D779" s="173" t="s">
        <v>441</v>
      </c>
      <c r="E779" s="176" t="s">
        <v>652</v>
      </c>
      <c r="F779" s="208" t="s">
        <v>307</v>
      </c>
      <c r="G779" s="178">
        <v>250</v>
      </c>
      <c r="H779" s="179">
        <v>40.43</v>
      </c>
      <c r="I779" s="178">
        <v>199.3</v>
      </c>
      <c r="J779" s="178">
        <v>6.7</v>
      </c>
      <c r="K779" s="178">
        <v>11.6</v>
      </c>
      <c r="L779" s="178">
        <v>16.7</v>
      </c>
    </row>
    <row r="780" spans="2:12" ht="15.75">
      <c r="B780" s="173"/>
      <c r="C780" s="173"/>
      <c r="D780" s="173" t="s">
        <v>444</v>
      </c>
      <c r="E780" s="173"/>
      <c r="F780" s="177" t="s">
        <v>117</v>
      </c>
      <c r="G780" s="178">
        <v>200</v>
      </c>
      <c r="H780">
        <v>2.16</v>
      </c>
      <c r="I780" s="177">
        <v>49.8</v>
      </c>
      <c r="J780" s="177">
        <v>0</v>
      </c>
      <c r="K780" s="177">
        <v>0</v>
      </c>
      <c r="L780" s="177">
        <v>13.05</v>
      </c>
    </row>
    <row r="781" spans="2:12" ht="15.75">
      <c r="B781" s="173"/>
      <c r="C781" s="173"/>
      <c r="D781" s="173" t="s">
        <v>34</v>
      </c>
      <c r="E781" s="173"/>
      <c r="F781" s="177" t="s">
        <v>446</v>
      </c>
      <c r="G781" s="178">
        <v>30</v>
      </c>
      <c r="H781" s="179">
        <v>1.83</v>
      </c>
      <c r="I781" s="178">
        <v>245</v>
      </c>
      <c r="J781" s="178">
        <v>8.01</v>
      </c>
      <c r="K781" s="178">
        <v>1.7</v>
      </c>
      <c r="L781" s="178">
        <v>48.53</v>
      </c>
    </row>
    <row r="782" spans="2:12" ht="15.75">
      <c r="B782" s="173"/>
      <c r="C782" s="173"/>
      <c r="D782" s="173" t="s">
        <v>447</v>
      </c>
      <c r="E782" s="173"/>
      <c r="F782" s="177" t="s">
        <v>410</v>
      </c>
      <c r="G782" s="178">
        <v>70</v>
      </c>
      <c r="H782" s="179">
        <v>7.03</v>
      </c>
      <c r="I782" s="178">
        <v>17.55</v>
      </c>
      <c r="J782" s="178">
        <v>2.72</v>
      </c>
      <c r="K782" s="178">
        <v>0.35</v>
      </c>
      <c r="L782" s="178">
        <v>1.84</v>
      </c>
    </row>
    <row r="783" spans="2:12" ht="15.75">
      <c r="B783" s="173"/>
      <c r="C783" s="173"/>
      <c r="D783" s="173" t="s">
        <v>449</v>
      </c>
      <c r="E783" s="173"/>
      <c r="F783" s="177" t="s">
        <v>64</v>
      </c>
      <c r="G783" s="178">
        <v>100</v>
      </c>
      <c r="H783" s="179">
        <v>20</v>
      </c>
      <c r="I783" s="178">
        <v>82.7</v>
      </c>
      <c r="J783" s="178">
        <v>0.7</v>
      </c>
      <c r="K783" s="178">
        <v>0.7</v>
      </c>
      <c r="L783" s="178">
        <v>17.2</v>
      </c>
    </row>
    <row r="784" spans="2:12" ht="15.75">
      <c r="B784" s="173"/>
      <c r="C784" s="173"/>
      <c r="D784" s="5" t="s">
        <v>450</v>
      </c>
      <c r="E784" s="5"/>
      <c r="F784" s="5" t="s">
        <v>18</v>
      </c>
      <c r="G784" s="5">
        <v>30</v>
      </c>
      <c r="H784" s="5">
        <v>15</v>
      </c>
      <c r="I784" s="178">
        <v>258</v>
      </c>
      <c r="J784" s="178">
        <v>2.4</v>
      </c>
      <c r="K784" s="178">
        <v>0.9</v>
      </c>
      <c r="L784" s="178">
        <v>12</v>
      </c>
    </row>
    <row r="785" spans="2:15">
      <c r="B785" s="169" t="s">
        <v>427</v>
      </c>
      <c r="C785" s="169"/>
      <c r="D785" s="170" t="s">
        <v>451</v>
      </c>
      <c r="E785" s="170"/>
      <c r="F785" s="173"/>
      <c r="G785" s="180" t="s">
        <v>429</v>
      </c>
      <c r="H785" s="181"/>
      <c r="I785" s="180"/>
      <c r="J785" s="180"/>
      <c r="K785" s="180" t="s">
        <v>430</v>
      </c>
      <c r="L785" s="172"/>
    </row>
    <row r="786" spans="2:15">
      <c r="B786" s="173"/>
      <c r="C786" s="173"/>
      <c r="D786" s="173"/>
      <c r="E786" s="173"/>
      <c r="F786" s="175" t="s">
        <v>434</v>
      </c>
      <c r="G786" s="182"/>
      <c r="H786" s="182"/>
      <c r="I786" s="182"/>
      <c r="J786" s="182"/>
      <c r="K786" s="182"/>
      <c r="L786" s="182"/>
    </row>
    <row r="787" spans="2:15">
      <c r="B787" s="174" t="s">
        <v>431</v>
      </c>
      <c r="C787" s="174"/>
      <c r="D787" s="174" t="s">
        <v>432</v>
      </c>
      <c r="E787" s="174" t="s">
        <v>433</v>
      </c>
      <c r="G787" s="182" t="s">
        <v>435</v>
      </c>
      <c r="H787" s="174" t="s">
        <v>436</v>
      </c>
      <c r="I787" s="182" t="s">
        <v>437</v>
      </c>
      <c r="J787" s="182" t="s">
        <v>438</v>
      </c>
      <c r="K787" s="182" t="s">
        <v>439</v>
      </c>
      <c r="L787" s="182" t="s">
        <v>440</v>
      </c>
    </row>
    <row r="788" spans="2:15" ht="15.75">
      <c r="B788" s="173" t="s">
        <v>77</v>
      </c>
      <c r="C788" s="173"/>
      <c r="D788" s="173" t="s">
        <v>441</v>
      </c>
      <c r="E788" s="173" t="s">
        <v>652</v>
      </c>
      <c r="F788" s="208"/>
      <c r="G788" s="178"/>
      <c r="H788" s="179"/>
      <c r="I788" s="178"/>
      <c r="J788" s="178"/>
      <c r="K788" s="178"/>
      <c r="L788" s="178"/>
    </row>
    <row r="789" spans="2:15" ht="15.75">
      <c r="B789" s="173"/>
      <c r="C789" s="173"/>
      <c r="D789" s="173" t="s">
        <v>444</v>
      </c>
      <c r="E789" s="173"/>
      <c r="F789" s="177"/>
      <c r="G789" s="178"/>
      <c r="H789" s="179"/>
      <c r="I789" s="177"/>
      <c r="J789" s="177"/>
      <c r="K789" s="177"/>
      <c r="L789" s="177"/>
    </row>
    <row r="790" spans="2:15" ht="15.75">
      <c r="B790" s="173"/>
      <c r="C790" s="173"/>
      <c r="D790" s="173"/>
      <c r="E790" s="173"/>
      <c r="F790" s="177"/>
      <c r="G790" s="178"/>
      <c r="H790" s="179"/>
      <c r="I790" s="178"/>
      <c r="J790" s="178"/>
      <c r="K790" s="178"/>
      <c r="L790" s="178"/>
    </row>
    <row r="791" spans="2:15" ht="15.75">
      <c r="B791" s="173"/>
      <c r="C791" s="173"/>
      <c r="D791" s="173" t="s">
        <v>34</v>
      </c>
      <c r="E791" s="173"/>
      <c r="F791" s="177"/>
      <c r="G791" s="178"/>
      <c r="H791" s="179"/>
      <c r="I791" s="178"/>
      <c r="J791" s="178"/>
      <c r="K791" s="178"/>
      <c r="L791" s="178"/>
    </row>
    <row r="792" spans="2:15" ht="15.75">
      <c r="B792" s="173"/>
      <c r="C792" s="173"/>
      <c r="D792" s="173" t="s">
        <v>447</v>
      </c>
      <c r="E792" s="173"/>
      <c r="F792" s="177"/>
      <c r="G792" s="178"/>
      <c r="H792" s="179"/>
      <c r="I792" s="178"/>
      <c r="J792" s="178"/>
      <c r="K792" s="178"/>
      <c r="L792" s="178"/>
    </row>
    <row r="793" spans="2:15" ht="15.75">
      <c r="E793" s="167" t="s">
        <v>741</v>
      </c>
      <c r="F793" s="168"/>
    </row>
    <row r="794" spans="2:15">
      <c r="C794" s="53"/>
    </row>
    <row r="795" spans="2:15">
      <c r="B795" s="169" t="s">
        <v>427</v>
      </c>
      <c r="C795" s="169"/>
      <c r="D795" s="170" t="s">
        <v>428</v>
      </c>
      <c r="E795" s="170"/>
      <c r="F795" s="170"/>
      <c r="G795" s="169" t="s">
        <v>429</v>
      </c>
      <c r="H795" s="171"/>
      <c r="I795" s="169"/>
      <c r="J795" s="169"/>
      <c r="K795" s="169" t="s">
        <v>430</v>
      </c>
      <c r="L795" s="172" t="s">
        <v>740</v>
      </c>
    </row>
    <row r="796" spans="2:15">
      <c r="B796" s="173"/>
      <c r="C796" s="173"/>
      <c r="D796" s="173"/>
      <c r="E796" s="173"/>
      <c r="F796" s="173"/>
      <c r="G796" s="173"/>
      <c r="H796" s="173"/>
      <c r="I796" s="173"/>
      <c r="J796" s="173"/>
      <c r="K796" s="173"/>
      <c r="L796" s="173"/>
    </row>
    <row r="797" spans="2:15">
      <c r="B797" s="174" t="s">
        <v>431</v>
      </c>
      <c r="C797" s="174"/>
      <c r="D797" s="174" t="s">
        <v>432</v>
      </c>
      <c r="E797" s="174" t="s">
        <v>433</v>
      </c>
      <c r="F797" s="175" t="s">
        <v>434</v>
      </c>
      <c r="G797" s="174" t="s">
        <v>435</v>
      </c>
      <c r="H797" s="174" t="s">
        <v>3</v>
      </c>
      <c r="I797" s="174" t="s">
        <v>437</v>
      </c>
      <c r="J797" s="174" t="s">
        <v>438</v>
      </c>
      <c r="K797" s="174" t="s">
        <v>439</v>
      </c>
      <c r="L797" s="174" t="s">
        <v>440</v>
      </c>
    </row>
    <row r="798" spans="2:15" ht="15.75">
      <c r="B798" s="173" t="s">
        <v>77</v>
      </c>
      <c r="C798" s="173"/>
      <c r="D798" s="173" t="s">
        <v>441</v>
      </c>
      <c r="E798" s="176" t="s">
        <v>652</v>
      </c>
      <c r="F798" s="208" t="s">
        <v>243</v>
      </c>
      <c r="G798" s="178">
        <v>250</v>
      </c>
      <c r="H798" s="179">
        <v>21.01</v>
      </c>
      <c r="I798" s="178">
        <v>41.6</v>
      </c>
      <c r="J798" s="178">
        <v>1.4</v>
      </c>
      <c r="K798" s="178">
        <v>2.4</v>
      </c>
      <c r="L798" s="178">
        <v>3.7</v>
      </c>
    </row>
    <row r="799" spans="2:15" ht="15.75">
      <c r="B799" s="173"/>
      <c r="C799" s="173"/>
      <c r="D799" s="173" t="s">
        <v>444</v>
      </c>
      <c r="E799" s="173"/>
      <c r="F799" s="177" t="s">
        <v>112</v>
      </c>
      <c r="G799" s="178">
        <v>200</v>
      </c>
      <c r="H799">
        <v>5.44</v>
      </c>
      <c r="I799" s="177">
        <v>41.3</v>
      </c>
      <c r="J799" s="177">
        <v>0.1</v>
      </c>
      <c r="K799" s="177">
        <v>0</v>
      </c>
      <c r="L799" s="177">
        <v>10.4</v>
      </c>
    </row>
    <row r="800" spans="2:15" ht="15.75">
      <c r="B800" s="173"/>
      <c r="C800" s="173"/>
      <c r="D800" s="173" t="s">
        <v>34</v>
      </c>
      <c r="E800" s="173"/>
      <c r="F800" s="177" t="s">
        <v>446</v>
      </c>
      <c r="G800" s="178">
        <v>30</v>
      </c>
      <c r="H800" s="179">
        <v>1.83</v>
      </c>
      <c r="I800" s="178">
        <v>245</v>
      </c>
      <c r="J800" s="178">
        <v>8.01</v>
      </c>
      <c r="K800" s="178">
        <v>1.7</v>
      </c>
      <c r="L800" s="178">
        <v>48.53</v>
      </c>
      <c r="O800" s="188">
        <v>0</v>
      </c>
    </row>
    <row r="801" spans="2:12" ht="15.75">
      <c r="B801" s="173"/>
      <c r="C801" s="173"/>
      <c r="D801" s="173" t="s">
        <v>447</v>
      </c>
      <c r="E801" s="173"/>
      <c r="F801" s="177" t="s">
        <v>497</v>
      </c>
      <c r="G801" s="178">
        <v>70</v>
      </c>
      <c r="H801" s="179">
        <v>14.95</v>
      </c>
      <c r="I801" s="178">
        <v>55</v>
      </c>
      <c r="J801" s="178">
        <v>1</v>
      </c>
      <c r="K801" s="178">
        <v>4</v>
      </c>
      <c r="L801" s="178">
        <v>5</v>
      </c>
    </row>
    <row r="802" spans="2:12" ht="15.75">
      <c r="B802" s="173"/>
      <c r="C802" s="173"/>
      <c r="D802" s="173" t="s">
        <v>449</v>
      </c>
      <c r="E802" s="173"/>
      <c r="F802" s="177" t="s">
        <v>106</v>
      </c>
      <c r="G802" s="178">
        <v>200</v>
      </c>
      <c r="H802" s="179">
        <v>33.35</v>
      </c>
      <c r="I802" s="178">
        <v>93.42</v>
      </c>
      <c r="J802" s="178">
        <v>1.46</v>
      </c>
      <c r="K802" s="178">
        <v>0.42</v>
      </c>
      <c r="L802" s="178">
        <v>21.58</v>
      </c>
    </row>
    <row r="803" spans="2:12" ht="15.75">
      <c r="B803" s="173"/>
      <c r="C803" s="173"/>
      <c r="D803" s="5"/>
      <c r="E803" s="5"/>
      <c r="F803" s="5" t="s">
        <v>44</v>
      </c>
      <c r="G803" s="5">
        <v>1</v>
      </c>
      <c r="H803" s="5">
        <v>9.8699999999999992</v>
      </c>
      <c r="I803" s="178">
        <v>157</v>
      </c>
      <c r="J803" s="178">
        <v>12.7</v>
      </c>
      <c r="K803" s="178">
        <v>10.9</v>
      </c>
      <c r="L803" s="178">
        <v>0.7</v>
      </c>
    </row>
    <row r="804" spans="2:12">
      <c r="B804" s="169" t="s">
        <v>427</v>
      </c>
      <c r="C804" s="169"/>
      <c r="D804" s="170" t="s">
        <v>451</v>
      </c>
      <c r="E804" s="170"/>
      <c r="F804" s="173"/>
      <c r="G804" s="180" t="s">
        <v>429</v>
      </c>
      <c r="H804" s="181"/>
      <c r="I804" s="180"/>
      <c r="J804" s="180"/>
      <c r="K804" s="180" t="s">
        <v>430</v>
      </c>
      <c r="L804" s="172"/>
    </row>
    <row r="805" spans="2:12">
      <c r="B805" s="173"/>
      <c r="C805" s="173"/>
      <c r="D805" s="173"/>
      <c r="E805" s="173"/>
      <c r="F805" s="175" t="s">
        <v>434</v>
      </c>
      <c r="G805" s="182"/>
      <c r="H805" s="182"/>
      <c r="I805" s="182"/>
      <c r="J805" s="182"/>
      <c r="K805" s="182"/>
      <c r="L805" s="182"/>
    </row>
    <row r="806" spans="2:12">
      <c r="B806" s="174" t="s">
        <v>431</v>
      </c>
      <c r="C806" s="174"/>
      <c r="D806" s="174" t="s">
        <v>432</v>
      </c>
      <c r="E806" s="174" t="s">
        <v>433</v>
      </c>
      <c r="G806" s="182" t="s">
        <v>435</v>
      </c>
      <c r="H806" s="174" t="s">
        <v>436</v>
      </c>
      <c r="I806" s="182" t="s">
        <v>437</v>
      </c>
      <c r="J806" s="182" t="s">
        <v>438</v>
      </c>
      <c r="K806" s="182" t="s">
        <v>439</v>
      </c>
      <c r="L806" s="182" t="s">
        <v>440</v>
      </c>
    </row>
    <row r="807" spans="2:12" ht="15.75">
      <c r="B807" s="173" t="s">
        <v>77</v>
      </c>
      <c r="C807" s="173"/>
      <c r="D807" s="173" t="s">
        <v>441</v>
      </c>
      <c r="E807" s="173" t="s">
        <v>652</v>
      </c>
      <c r="F807" s="208"/>
      <c r="G807" s="178"/>
      <c r="H807" s="179"/>
      <c r="I807" s="178"/>
      <c r="J807" s="178"/>
      <c r="K807" s="178"/>
      <c r="L807" s="178"/>
    </row>
    <row r="808" spans="2:12" ht="15.75">
      <c r="B808" s="173"/>
      <c r="C808" s="173"/>
      <c r="D808" s="173" t="s">
        <v>444</v>
      </c>
      <c r="E808" s="173"/>
      <c r="F808" s="177"/>
      <c r="G808" s="178"/>
      <c r="H808" s="179"/>
      <c r="I808" s="177"/>
      <c r="J808" s="177"/>
      <c r="K808" s="177"/>
      <c r="L808" s="177"/>
    </row>
    <row r="809" spans="2:12" ht="15.75">
      <c r="B809" s="173"/>
      <c r="C809" s="173"/>
      <c r="D809" s="173"/>
      <c r="E809" s="173"/>
      <c r="F809" s="177"/>
      <c r="G809" s="178"/>
      <c r="H809" s="179"/>
      <c r="I809" s="178"/>
      <c r="J809" s="178"/>
      <c r="K809" s="178"/>
      <c r="L809" s="178"/>
    </row>
    <row r="810" spans="2:12" ht="15.75">
      <c r="B810" s="173"/>
      <c r="C810" s="173"/>
      <c r="D810" s="173" t="s">
        <v>34</v>
      </c>
      <c r="E810" s="173"/>
      <c r="F810" s="177"/>
      <c r="G810" s="178"/>
      <c r="H810" s="179"/>
      <c r="I810" s="178"/>
      <c r="J810" s="178"/>
      <c r="K810" s="178"/>
      <c r="L810" s="178"/>
    </row>
    <row r="811" spans="2:12" ht="15.75">
      <c r="B811" s="173"/>
      <c r="C811" s="173"/>
      <c r="D811" s="173" t="s">
        <v>447</v>
      </c>
      <c r="E811" s="173"/>
      <c r="F811" s="177"/>
      <c r="G811" s="178"/>
      <c r="H811" s="179"/>
      <c r="I811" s="178"/>
      <c r="J811" s="178"/>
      <c r="K811" s="178"/>
      <c r="L811" s="178"/>
    </row>
    <row r="812" spans="2:12" ht="15.75">
      <c r="E812" s="167" t="s">
        <v>747</v>
      </c>
      <c r="F812" s="168"/>
    </row>
    <row r="813" spans="2:12">
      <c r="C813" s="53"/>
    </row>
    <row r="814" spans="2:12">
      <c r="B814" s="169" t="s">
        <v>427</v>
      </c>
      <c r="C814" s="169"/>
      <c r="D814" s="170" t="s">
        <v>428</v>
      </c>
      <c r="E814" s="170"/>
      <c r="F814" s="170"/>
      <c r="G814" s="169" t="s">
        <v>429</v>
      </c>
      <c r="H814" s="171"/>
      <c r="I814" s="169"/>
      <c r="J814" s="169"/>
      <c r="K814" s="169" t="s">
        <v>430</v>
      </c>
      <c r="L814" s="172" t="s">
        <v>745</v>
      </c>
    </row>
    <row r="815" spans="2:12">
      <c r="B815" s="173"/>
      <c r="C815" s="173"/>
      <c r="D815" s="173"/>
      <c r="E815" s="173"/>
      <c r="F815" s="173"/>
      <c r="G815" s="173"/>
      <c r="H815" s="173"/>
      <c r="I815" s="173"/>
      <c r="J815" s="173"/>
      <c r="K815" s="173"/>
      <c r="L815" s="173"/>
    </row>
    <row r="816" spans="2:12">
      <c r="B816" s="174" t="s">
        <v>431</v>
      </c>
      <c r="C816" s="174"/>
      <c r="D816" s="174" t="s">
        <v>432</v>
      </c>
      <c r="E816" s="174" t="s">
        <v>433</v>
      </c>
      <c r="F816" s="175" t="s">
        <v>434</v>
      </c>
      <c r="G816" s="174" t="s">
        <v>435</v>
      </c>
      <c r="H816" s="174" t="s">
        <v>3</v>
      </c>
      <c r="I816" s="174" t="s">
        <v>437</v>
      </c>
      <c r="J816" s="174" t="s">
        <v>438</v>
      </c>
      <c r="K816" s="174" t="s">
        <v>439</v>
      </c>
      <c r="L816" s="174" t="s">
        <v>440</v>
      </c>
    </row>
    <row r="817" spans="2:12" ht="15.75">
      <c r="B817" s="173" t="s">
        <v>77</v>
      </c>
      <c r="C817" s="173"/>
      <c r="D817" s="173" t="s">
        <v>441</v>
      </c>
      <c r="E817" s="176" t="s">
        <v>652</v>
      </c>
      <c r="F817" s="208" t="s">
        <v>746</v>
      </c>
      <c r="G817" s="178">
        <v>200</v>
      </c>
      <c r="H817" s="179">
        <v>24.46</v>
      </c>
      <c r="I817" s="178">
        <v>348.2</v>
      </c>
      <c r="J817" s="178">
        <v>27.2</v>
      </c>
      <c r="K817" s="178">
        <v>12.08</v>
      </c>
      <c r="L817" s="178">
        <v>33</v>
      </c>
    </row>
    <row r="818" spans="2:12" ht="15.75">
      <c r="B818" s="173"/>
      <c r="C818" s="173"/>
      <c r="D818" s="173" t="s">
        <v>444</v>
      </c>
      <c r="E818" s="173"/>
      <c r="F818" s="177" t="s">
        <v>54</v>
      </c>
      <c r="G818" s="178">
        <v>200</v>
      </c>
      <c r="H818">
        <v>23.15</v>
      </c>
      <c r="I818" s="177">
        <v>77</v>
      </c>
      <c r="J818" s="177">
        <v>2.8</v>
      </c>
      <c r="K818" s="177">
        <v>2</v>
      </c>
      <c r="L818" s="177">
        <v>11.9</v>
      </c>
    </row>
    <row r="819" spans="2:12" ht="15.75">
      <c r="B819" s="173"/>
      <c r="C819" s="173"/>
      <c r="D819" s="173" t="s">
        <v>34</v>
      </c>
      <c r="E819" s="173"/>
      <c r="F819" s="177" t="s">
        <v>446</v>
      </c>
      <c r="G819" s="178">
        <v>30</v>
      </c>
      <c r="H819" s="179">
        <v>1.83</v>
      </c>
      <c r="I819" s="178">
        <v>245</v>
      </c>
      <c r="J819" s="178">
        <v>8.01</v>
      </c>
      <c r="K819" s="178">
        <v>1.7</v>
      </c>
      <c r="L819" s="178">
        <v>48.53</v>
      </c>
    </row>
    <row r="820" spans="2:12" ht="15.75">
      <c r="B820" s="173"/>
      <c r="C820" s="173"/>
      <c r="D820" s="173" t="s">
        <v>447</v>
      </c>
      <c r="E820" s="173"/>
      <c r="F820" s="177" t="s">
        <v>131</v>
      </c>
      <c r="G820" s="178">
        <v>70</v>
      </c>
      <c r="H820" s="179">
        <v>10.3</v>
      </c>
      <c r="I820" s="178">
        <v>61.4</v>
      </c>
      <c r="J820" s="178">
        <v>1.5</v>
      </c>
      <c r="K820" s="178">
        <v>2.4</v>
      </c>
      <c r="L820" s="178">
        <v>8.6999999999999993</v>
      </c>
    </row>
    <row r="821" spans="2:12" ht="15.75">
      <c r="B821" s="173"/>
      <c r="C821" s="173"/>
      <c r="D821" s="173" t="s">
        <v>449</v>
      </c>
      <c r="E821" s="173"/>
      <c r="F821" s="177" t="s">
        <v>299</v>
      </c>
      <c r="G821" s="178">
        <v>100</v>
      </c>
      <c r="H821" s="179">
        <v>20.66</v>
      </c>
      <c r="I821" s="178">
        <v>72</v>
      </c>
      <c r="J821" s="178">
        <v>0.6</v>
      </c>
      <c r="K821" s="178">
        <v>0.6</v>
      </c>
      <c r="L821" s="178">
        <v>15.4</v>
      </c>
    </row>
    <row r="822" spans="2:12" ht="15.75">
      <c r="B822" s="173"/>
      <c r="C822" s="173"/>
      <c r="D822" s="5" t="s">
        <v>450</v>
      </c>
      <c r="E822" s="5"/>
      <c r="F822" s="5" t="s">
        <v>40</v>
      </c>
      <c r="G822" s="5">
        <v>15</v>
      </c>
      <c r="H822" s="5">
        <v>6.05</v>
      </c>
      <c r="I822" s="178">
        <v>569</v>
      </c>
      <c r="J822" s="178">
        <v>4</v>
      </c>
      <c r="K822" s="178">
        <v>39.5</v>
      </c>
      <c r="L822" s="178">
        <v>54.2</v>
      </c>
    </row>
    <row r="823" spans="2:12">
      <c r="B823" s="169" t="s">
        <v>427</v>
      </c>
      <c r="C823" s="169"/>
      <c r="D823" s="170" t="s">
        <v>451</v>
      </c>
      <c r="E823" s="170"/>
      <c r="F823" s="173"/>
      <c r="G823" s="180" t="s">
        <v>429</v>
      </c>
      <c r="H823" s="181"/>
      <c r="I823" s="180"/>
      <c r="J823" s="180"/>
      <c r="K823" s="180" t="s">
        <v>430</v>
      </c>
      <c r="L823" s="172"/>
    </row>
    <row r="824" spans="2:12">
      <c r="B824" s="173"/>
      <c r="C824" s="173"/>
      <c r="D824" s="173"/>
      <c r="E824" s="173"/>
      <c r="F824" s="175" t="s">
        <v>434</v>
      </c>
      <c r="G824" s="182"/>
      <c r="H824" s="182"/>
      <c r="I824" s="182"/>
      <c r="J824" s="182"/>
      <c r="K824" s="182"/>
      <c r="L824" s="182"/>
    </row>
    <row r="825" spans="2:12">
      <c r="B825" s="174" t="s">
        <v>431</v>
      </c>
      <c r="C825" s="174"/>
      <c r="D825" s="174" t="s">
        <v>432</v>
      </c>
      <c r="E825" s="174" t="s">
        <v>433</v>
      </c>
      <c r="G825" s="182" t="s">
        <v>435</v>
      </c>
      <c r="H825" s="174" t="s">
        <v>436</v>
      </c>
      <c r="I825" s="182" t="s">
        <v>437</v>
      </c>
      <c r="J825" s="182" t="s">
        <v>438</v>
      </c>
      <c r="K825" s="182" t="s">
        <v>439</v>
      </c>
      <c r="L825" s="182" t="s">
        <v>440</v>
      </c>
    </row>
    <row r="826" spans="2:12" ht="15.75">
      <c r="B826" s="173" t="s">
        <v>77</v>
      </c>
      <c r="C826" s="173"/>
      <c r="D826" s="173" t="s">
        <v>441</v>
      </c>
      <c r="E826" s="173" t="s">
        <v>652</v>
      </c>
      <c r="F826" s="208"/>
      <c r="G826" s="178"/>
      <c r="H826" s="179"/>
      <c r="I826" s="178"/>
      <c r="J826" s="178"/>
      <c r="K826" s="178"/>
      <c r="L826" s="178"/>
    </row>
    <row r="827" spans="2:12" ht="15.75">
      <c r="B827" s="173"/>
      <c r="C827" s="173"/>
      <c r="D827" s="173" t="s">
        <v>444</v>
      </c>
      <c r="E827" s="173"/>
      <c r="F827" s="177"/>
      <c r="G827" s="178"/>
      <c r="H827" s="179"/>
      <c r="I827" s="177"/>
      <c r="J827" s="177"/>
      <c r="K827" s="177"/>
      <c r="L827" s="177"/>
    </row>
    <row r="828" spans="2:12" ht="15.75">
      <c r="B828" s="173"/>
      <c r="C828" s="173"/>
      <c r="D828" s="173"/>
      <c r="E828" s="173"/>
      <c r="F828" s="177"/>
      <c r="G828" s="178"/>
      <c r="H828" s="179"/>
      <c r="I828" s="178"/>
      <c r="J828" s="178"/>
      <c r="K828" s="178"/>
      <c r="L828" s="178"/>
    </row>
    <row r="829" spans="2:12" ht="15.75">
      <c r="B829" s="173"/>
      <c r="C829" s="173"/>
      <c r="D829" s="173" t="s">
        <v>34</v>
      </c>
      <c r="E829" s="173"/>
      <c r="F829" s="177"/>
      <c r="G829" s="178"/>
      <c r="H829" s="179"/>
      <c r="I829" s="178"/>
      <c r="J829" s="178"/>
      <c r="K829" s="178"/>
      <c r="L829" s="178"/>
    </row>
    <row r="830" spans="2:12" ht="15.75">
      <c r="B830" s="173"/>
      <c r="C830" s="173"/>
      <c r="D830" s="173" t="s">
        <v>447</v>
      </c>
      <c r="E830" s="173"/>
      <c r="F830" s="177"/>
      <c r="G830" s="178"/>
      <c r="H830" s="179"/>
      <c r="I830" s="178"/>
      <c r="J830" s="178"/>
      <c r="K830" s="178"/>
      <c r="L830" s="178"/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BW175"/>
  <sheetViews>
    <sheetView zoomScale="78" zoomScaleNormal="78" workbookViewId="0">
      <selection activeCell="B3" sqref="B3:E3"/>
    </sheetView>
  </sheetViews>
  <sheetFormatPr defaultRowHeight="15"/>
  <cols>
    <col min="2" max="2" width="19.140625" customWidth="1"/>
    <col min="3" max="3" width="10.42578125" customWidth="1"/>
    <col min="4" max="4" width="11.140625" customWidth="1"/>
    <col min="5" max="5" width="11.7109375" customWidth="1"/>
    <col min="6" max="6" width="10.28515625" customWidth="1"/>
    <col min="9" max="9" width="10.85546875" customWidth="1"/>
    <col min="12" max="12" width="11" customWidth="1"/>
    <col min="14" max="15" width="10.5703125" customWidth="1"/>
    <col min="17" max="17" width="10.85546875" customWidth="1"/>
    <col min="20" max="20" width="10" customWidth="1"/>
    <col min="21" max="21" width="9.5703125" customWidth="1"/>
    <col min="22" max="22" width="8.140625" customWidth="1"/>
    <col min="23" max="23" width="9.85546875" customWidth="1"/>
    <col min="26" max="26" width="10.42578125" customWidth="1"/>
    <col min="28" max="28" width="10.42578125" customWidth="1"/>
    <col min="32" max="32" width="10.42578125" customWidth="1"/>
    <col min="34" max="34" width="10" customWidth="1"/>
    <col min="35" max="35" width="10.42578125" customWidth="1"/>
    <col min="37" max="37" width="10.42578125" customWidth="1"/>
    <col min="38" max="38" width="9.85546875" customWidth="1"/>
    <col min="39" max="39" width="10.42578125" customWidth="1"/>
    <col min="41" max="41" width="10" customWidth="1"/>
    <col min="42" max="42" width="10.5703125" customWidth="1"/>
    <col min="43" max="43" width="11.85546875" customWidth="1"/>
    <col min="44" max="44" width="10.42578125" customWidth="1"/>
    <col min="50" max="50" width="10.42578125" customWidth="1"/>
    <col min="56" max="56" width="10" customWidth="1"/>
    <col min="59" max="59" width="10" customWidth="1"/>
    <col min="62" max="62" width="11.140625" customWidth="1"/>
    <col min="64" max="67" width="10.42578125" customWidth="1"/>
    <col min="68" max="69" width="10.7109375" customWidth="1"/>
    <col min="70" max="70" width="14.5703125" customWidth="1"/>
    <col min="73" max="73" width="10" customWidth="1"/>
    <col min="74" max="74" width="11" customWidth="1"/>
    <col min="75" max="75" width="10.42578125" customWidth="1"/>
  </cols>
  <sheetData>
    <row r="1" spans="1:75">
      <c r="F1">
        <v>95</v>
      </c>
      <c r="G1">
        <v>101</v>
      </c>
      <c r="I1">
        <v>95</v>
      </c>
      <c r="J1">
        <v>123</v>
      </c>
      <c r="L1">
        <v>117</v>
      </c>
      <c r="M1">
        <v>106</v>
      </c>
      <c r="O1">
        <v>134</v>
      </c>
      <c r="P1">
        <v>106</v>
      </c>
      <c r="Q1">
        <v>157</v>
      </c>
      <c r="R1">
        <v>138</v>
      </c>
      <c r="T1">
        <v>157</v>
      </c>
      <c r="U1">
        <v>152</v>
      </c>
      <c r="W1">
        <v>157</v>
      </c>
      <c r="X1">
        <v>152</v>
      </c>
      <c r="Z1">
        <v>173</v>
      </c>
      <c r="AA1">
        <v>152</v>
      </c>
      <c r="AC1">
        <v>173</v>
      </c>
      <c r="AD1">
        <v>152</v>
      </c>
      <c r="AF1">
        <v>173</v>
      </c>
      <c r="AG1">
        <v>152</v>
      </c>
      <c r="AI1">
        <v>217</v>
      </c>
      <c r="AJ1">
        <v>152</v>
      </c>
      <c r="AL1">
        <v>217</v>
      </c>
      <c r="AM1">
        <v>152</v>
      </c>
      <c r="AO1">
        <v>217</v>
      </c>
      <c r="AP1">
        <v>152</v>
      </c>
      <c r="AR1">
        <v>217</v>
      </c>
      <c r="AS1">
        <v>152</v>
      </c>
      <c r="AU1">
        <v>217</v>
      </c>
      <c r="AV1">
        <v>152</v>
      </c>
      <c r="AX1">
        <v>213</v>
      </c>
      <c r="AY1">
        <v>152</v>
      </c>
      <c r="BA1">
        <v>213</v>
      </c>
      <c r="BB1">
        <v>152</v>
      </c>
      <c r="BD1">
        <v>213</v>
      </c>
      <c r="BE1">
        <v>152</v>
      </c>
      <c r="BG1">
        <v>213</v>
      </c>
      <c r="BH1">
        <v>152</v>
      </c>
      <c r="BJ1">
        <v>213</v>
      </c>
      <c r="BK1">
        <v>152</v>
      </c>
      <c r="BM1">
        <v>213</v>
      </c>
      <c r="BN1">
        <v>152</v>
      </c>
    </row>
    <row r="2" spans="1:75">
      <c r="A2">
        <v>76433.399999999994</v>
      </c>
      <c r="B2" t="s">
        <v>639</v>
      </c>
      <c r="F2" t="s">
        <v>5</v>
      </c>
      <c r="G2" t="s">
        <v>6</v>
      </c>
      <c r="H2" t="s">
        <v>7</v>
      </c>
      <c r="I2" t="s">
        <v>5</v>
      </c>
      <c r="J2" t="s">
        <v>6</v>
      </c>
      <c r="K2" t="s">
        <v>7</v>
      </c>
      <c r="L2" t="s">
        <v>5</v>
      </c>
      <c r="M2" t="s">
        <v>6</v>
      </c>
      <c r="N2" t="s">
        <v>7</v>
      </c>
      <c r="O2" t="s">
        <v>5</v>
      </c>
      <c r="P2" t="s">
        <v>6</v>
      </c>
      <c r="Q2" t="s">
        <v>5</v>
      </c>
      <c r="R2" t="s">
        <v>6</v>
      </c>
      <c r="S2" t="s">
        <v>7</v>
      </c>
      <c r="T2" t="s">
        <v>5</v>
      </c>
      <c r="U2" t="s">
        <v>6</v>
      </c>
      <c r="V2" t="s">
        <v>7</v>
      </c>
      <c r="W2" t="s">
        <v>5</v>
      </c>
      <c r="X2" t="s">
        <v>6</v>
      </c>
      <c r="Y2" t="s">
        <v>7</v>
      </c>
      <c r="Z2" t="s">
        <v>5</v>
      </c>
      <c r="AA2" t="s">
        <v>6</v>
      </c>
      <c r="AB2" t="s">
        <v>7</v>
      </c>
      <c r="AC2" t="s">
        <v>5</v>
      </c>
      <c r="AD2" t="s">
        <v>6</v>
      </c>
      <c r="AE2" t="s">
        <v>7</v>
      </c>
      <c r="AF2" t="s">
        <v>5</v>
      </c>
      <c r="AG2" t="s">
        <v>6</v>
      </c>
      <c r="AH2" t="s">
        <v>7</v>
      </c>
      <c r="AI2" t="s">
        <v>5</v>
      </c>
      <c r="AJ2" t="s">
        <v>6</v>
      </c>
      <c r="AK2" t="s">
        <v>7</v>
      </c>
      <c r="AL2" t="s">
        <v>5</v>
      </c>
      <c r="AM2" t="s">
        <v>6</v>
      </c>
      <c r="AN2" t="s">
        <v>7</v>
      </c>
      <c r="AO2" t="s">
        <v>5</v>
      </c>
      <c r="AP2" t="s">
        <v>6</v>
      </c>
      <c r="AQ2" t="s">
        <v>7</v>
      </c>
      <c r="AR2" t="s">
        <v>5</v>
      </c>
      <c r="AS2" t="s">
        <v>6</v>
      </c>
      <c r="AT2" t="s">
        <v>7</v>
      </c>
      <c r="AU2" t="s">
        <v>5</v>
      </c>
      <c r="AV2" t="s">
        <v>6</v>
      </c>
      <c r="AW2" t="s">
        <v>7</v>
      </c>
      <c r="AX2" t="s">
        <v>5</v>
      </c>
      <c r="AY2" t="s">
        <v>6</v>
      </c>
      <c r="AZ2" t="s">
        <v>7</v>
      </c>
      <c r="BA2" t="s">
        <v>5</v>
      </c>
      <c r="BB2" t="s">
        <v>6</v>
      </c>
      <c r="BC2" t="s">
        <v>7</v>
      </c>
      <c r="BD2" t="s">
        <v>5</v>
      </c>
      <c r="BE2" t="s">
        <v>6</v>
      </c>
      <c r="BF2" t="s">
        <v>7</v>
      </c>
      <c r="BG2" t="s">
        <v>5</v>
      </c>
      <c r="BH2" t="s">
        <v>6</v>
      </c>
      <c r="BI2" t="s">
        <v>7</v>
      </c>
      <c r="BJ2" t="s">
        <v>5</v>
      </c>
      <c r="BK2" t="s">
        <v>6</v>
      </c>
      <c r="BL2" t="s">
        <v>7</v>
      </c>
      <c r="BM2" t="s">
        <v>5</v>
      </c>
      <c r="BN2" t="s">
        <v>6</v>
      </c>
      <c r="BO2" t="s">
        <v>7</v>
      </c>
    </row>
    <row r="3" spans="1:75">
      <c r="B3" s="5" t="s">
        <v>2</v>
      </c>
      <c r="C3" s="5" t="s">
        <v>3</v>
      </c>
      <c r="D3" s="5" t="s">
        <v>8</v>
      </c>
      <c r="E3" s="5" t="s">
        <v>9</v>
      </c>
      <c r="F3" s="5">
        <v>1</v>
      </c>
      <c r="G3" s="5">
        <v>1</v>
      </c>
      <c r="H3" s="5">
        <v>1</v>
      </c>
      <c r="I3" s="5">
        <v>3</v>
      </c>
      <c r="J3" s="5">
        <v>3</v>
      </c>
      <c r="K3" s="5">
        <v>3</v>
      </c>
      <c r="L3" s="5">
        <v>4</v>
      </c>
      <c r="M3" s="5">
        <v>4</v>
      </c>
      <c r="N3" s="5">
        <v>4</v>
      </c>
      <c r="O3" s="5">
        <v>5</v>
      </c>
      <c r="P3" s="5">
        <v>5</v>
      </c>
      <c r="Q3" s="6">
        <v>7</v>
      </c>
      <c r="R3" s="6">
        <v>7</v>
      </c>
      <c r="S3" s="6">
        <v>7</v>
      </c>
      <c r="T3" s="6">
        <v>8</v>
      </c>
      <c r="U3" s="6">
        <v>8</v>
      </c>
      <c r="V3" s="6">
        <v>8</v>
      </c>
      <c r="W3" s="6">
        <v>9</v>
      </c>
      <c r="X3" s="6">
        <v>9</v>
      </c>
      <c r="Y3" s="6">
        <v>9</v>
      </c>
      <c r="Z3" s="6">
        <v>10</v>
      </c>
      <c r="AA3" s="6">
        <v>10</v>
      </c>
      <c r="AB3" s="6">
        <v>10</v>
      </c>
      <c r="AC3" s="6">
        <v>11</v>
      </c>
      <c r="AD3" s="6">
        <v>11</v>
      </c>
      <c r="AE3" s="6">
        <v>11</v>
      </c>
      <c r="AF3" s="6">
        <v>12</v>
      </c>
      <c r="AG3" s="6">
        <v>12</v>
      </c>
      <c r="AH3" s="6">
        <v>12</v>
      </c>
      <c r="AI3" s="6">
        <v>14</v>
      </c>
      <c r="AJ3" s="6">
        <v>14</v>
      </c>
      <c r="AK3" s="6">
        <v>14</v>
      </c>
      <c r="AL3" s="6">
        <v>15</v>
      </c>
      <c r="AM3" s="6">
        <v>15</v>
      </c>
      <c r="AN3" s="6">
        <v>15</v>
      </c>
      <c r="AO3" s="6">
        <v>16</v>
      </c>
      <c r="AP3" s="6">
        <v>16</v>
      </c>
      <c r="AQ3" s="6">
        <v>16</v>
      </c>
      <c r="AR3" s="6">
        <v>17</v>
      </c>
      <c r="AS3" s="6">
        <v>17</v>
      </c>
      <c r="AT3" s="6">
        <v>17</v>
      </c>
      <c r="AU3" s="6">
        <v>18</v>
      </c>
      <c r="AV3" s="6">
        <v>18</v>
      </c>
      <c r="AW3" s="6">
        <v>18</v>
      </c>
      <c r="AX3" s="6">
        <v>19</v>
      </c>
      <c r="AY3" s="6">
        <v>19</v>
      </c>
      <c r="AZ3" s="6">
        <v>19</v>
      </c>
      <c r="BA3" s="6">
        <v>21</v>
      </c>
      <c r="BB3" s="6">
        <v>21</v>
      </c>
      <c r="BC3" s="6">
        <v>21</v>
      </c>
      <c r="BD3" s="6">
        <v>22</v>
      </c>
      <c r="BE3" s="6">
        <v>22</v>
      </c>
      <c r="BF3" s="6">
        <v>22</v>
      </c>
      <c r="BG3" s="6">
        <v>24</v>
      </c>
      <c r="BH3" s="6">
        <v>24</v>
      </c>
      <c r="BI3" s="6">
        <v>24</v>
      </c>
      <c r="BJ3" s="6">
        <v>25</v>
      </c>
      <c r="BK3" s="6">
        <v>25</v>
      </c>
      <c r="BL3" s="6">
        <v>25</v>
      </c>
      <c r="BM3" s="6">
        <v>28</v>
      </c>
      <c r="BN3" s="6">
        <v>28</v>
      </c>
      <c r="BO3" s="6">
        <v>28</v>
      </c>
      <c r="BR3" s="5" t="s">
        <v>2</v>
      </c>
      <c r="BS3" s="5" t="s">
        <v>3</v>
      </c>
      <c r="BT3" s="5" t="s">
        <v>8</v>
      </c>
      <c r="BU3" s="5" t="s">
        <v>9</v>
      </c>
    </row>
    <row r="4" spans="1:75">
      <c r="A4" s="7">
        <v>3</v>
      </c>
      <c r="B4" s="5" t="s">
        <v>51</v>
      </c>
      <c r="C4" s="5">
        <v>47</v>
      </c>
      <c r="D4" s="5">
        <v>3</v>
      </c>
      <c r="E4" s="5">
        <f>D4*C4</f>
        <v>141</v>
      </c>
      <c r="F4" s="5">
        <v>1</v>
      </c>
      <c r="G4" s="5"/>
      <c r="H4" s="5"/>
      <c r="I4" s="5">
        <v>1</v>
      </c>
      <c r="J4" s="5"/>
      <c r="K4" s="5"/>
      <c r="L4" s="5">
        <v>1</v>
      </c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>
        <f>AM4*BS4</f>
        <v>0</v>
      </c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>
        <f t="shared" ref="BP4:BP35" si="0">SUM(F4:BO4)</f>
        <v>3</v>
      </c>
      <c r="BQ4">
        <f>BP4*C4</f>
        <v>141</v>
      </c>
      <c r="BR4" s="7" t="s">
        <v>51</v>
      </c>
      <c r="BS4" s="5">
        <v>47</v>
      </c>
      <c r="BT4" s="5">
        <f>D4-BP4</f>
        <v>0</v>
      </c>
      <c r="BU4" s="5">
        <f>BT4*BS4</f>
        <v>0</v>
      </c>
      <c r="BV4">
        <v>0</v>
      </c>
      <c r="BW4">
        <f>BV4*BS4</f>
        <v>0</v>
      </c>
    </row>
    <row r="5" spans="1:75">
      <c r="A5" s="7">
        <v>4</v>
      </c>
      <c r="B5" s="5" t="s">
        <v>49</v>
      </c>
      <c r="C5" s="5">
        <v>242</v>
      </c>
      <c r="D5" s="5">
        <v>4</v>
      </c>
      <c r="E5" s="5">
        <f t="shared" ref="E5:E68" si="1">D5*C5</f>
        <v>968</v>
      </c>
      <c r="F5" s="5"/>
      <c r="G5" s="5"/>
      <c r="H5" s="5"/>
      <c r="I5" s="5">
        <v>1</v>
      </c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>
        <v>1</v>
      </c>
      <c r="X5" s="5"/>
      <c r="Y5" s="5"/>
      <c r="Z5" s="5">
        <v>1</v>
      </c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>
        <v>1</v>
      </c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>
        <f t="shared" si="0"/>
        <v>4</v>
      </c>
      <c r="BQ5">
        <f t="shared" ref="BQ5:BQ68" si="2">BP5*C5</f>
        <v>968</v>
      </c>
      <c r="BR5" s="7" t="s">
        <v>49</v>
      </c>
      <c r="BS5" s="5">
        <v>242</v>
      </c>
      <c r="BT5" s="5">
        <f t="shared" ref="BT5:BT68" si="3">D5-BP5</f>
        <v>0</v>
      </c>
      <c r="BU5" s="5">
        <f t="shared" ref="BU5:BU68" si="4">BT5*BS5</f>
        <v>0</v>
      </c>
      <c r="BV5">
        <v>0</v>
      </c>
      <c r="BW5">
        <f t="shared" ref="BW5:BW68" si="5">BV5*BS5</f>
        <v>0</v>
      </c>
    </row>
    <row r="6" spans="1:75">
      <c r="A6" s="7">
        <v>15</v>
      </c>
      <c r="B6" s="5" t="s">
        <v>26</v>
      </c>
      <c r="C6" s="5">
        <v>180</v>
      </c>
      <c r="D6" s="5">
        <v>15</v>
      </c>
      <c r="E6" s="5">
        <f t="shared" si="1"/>
        <v>2700</v>
      </c>
      <c r="F6" s="5">
        <v>1</v>
      </c>
      <c r="G6" s="5">
        <v>1</v>
      </c>
      <c r="H6" s="5"/>
      <c r="I6" s="5"/>
      <c r="J6" s="5"/>
      <c r="K6" s="5"/>
      <c r="L6" s="5"/>
      <c r="M6" s="5"/>
      <c r="N6" s="5"/>
      <c r="O6" s="5"/>
      <c r="P6" s="5"/>
      <c r="Q6" s="5">
        <v>1</v>
      </c>
      <c r="R6" s="5">
        <v>1</v>
      </c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>
        <v>1</v>
      </c>
      <c r="AG6" s="5">
        <v>1</v>
      </c>
      <c r="AH6" s="5"/>
      <c r="AI6" s="5"/>
      <c r="AJ6" s="5"/>
      <c r="AK6" s="5"/>
      <c r="AL6" s="5"/>
      <c r="AM6" s="5"/>
      <c r="AN6" s="5"/>
      <c r="AO6" s="5"/>
      <c r="AP6" s="5"/>
      <c r="AQ6" s="5"/>
      <c r="AR6" s="5">
        <v>1</v>
      </c>
      <c r="AS6" s="5">
        <v>1</v>
      </c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>
        <v>2</v>
      </c>
      <c r="BK6" s="5">
        <v>2</v>
      </c>
      <c r="BL6" s="5"/>
      <c r="BM6" s="5"/>
      <c r="BN6" s="5"/>
      <c r="BO6" s="5"/>
      <c r="BP6">
        <f t="shared" si="0"/>
        <v>12</v>
      </c>
      <c r="BQ6">
        <f t="shared" si="2"/>
        <v>2160</v>
      </c>
      <c r="BR6" s="5" t="s">
        <v>26</v>
      </c>
      <c r="BS6" s="5">
        <v>180</v>
      </c>
      <c r="BT6" s="5">
        <f t="shared" si="3"/>
        <v>3</v>
      </c>
      <c r="BU6" s="5">
        <f t="shared" si="4"/>
        <v>540</v>
      </c>
      <c r="BV6">
        <v>3</v>
      </c>
      <c r="BW6">
        <f t="shared" si="5"/>
        <v>540</v>
      </c>
    </row>
    <row r="7" spans="1:75">
      <c r="A7" s="7">
        <v>58.5</v>
      </c>
      <c r="B7" s="72" t="s">
        <v>36</v>
      </c>
      <c r="C7" s="6">
        <v>295</v>
      </c>
      <c r="D7" s="5">
        <v>58.5</v>
      </c>
      <c r="E7" s="5">
        <f t="shared" si="1"/>
        <v>17257.5</v>
      </c>
      <c r="F7" s="5"/>
      <c r="G7" s="5"/>
      <c r="H7" s="5"/>
      <c r="I7" s="5"/>
      <c r="J7" s="5"/>
      <c r="K7" s="5"/>
      <c r="L7" s="5"/>
      <c r="M7" s="5"/>
      <c r="N7" s="5"/>
      <c r="O7" s="5">
        <v>6.7</v>
      </c>
      <c r="P7" s="5">
        <v>8</v>
      </c>
      <c r="Q7" s="5"/>
      <c r="R7" s="5"/>
      <c r="S7" s="5"/>
      <c r="T7" s="5">
        <v>9.6</v>
      </c>
      <c r="U7" s="10">
        <v>7.6</v>
      </c>
      <c r="V7" s="5">
        <v>2</v>
      </c>
      <c r="W7" s="5"/>
      <c r="X7" s="5"/>
      <c r="Y7" s="5"/>
      <c r="Z7" s="5"/>
      <c r="AA7" s="5"/>
      <c r="AB7" s="5"/>
      <c r="AC7" s="5"/>
      <c r="AD7" s="5"/>
      <c r="AE7" s="5"/>
      <c r="AF7" s="5">
        <v>10</v>
      </c>
      <c r="AG7" s="5">
        <v>7</v>
      </c>
      <c r="AH7" s="5">
        <v>2</v>
      </c>
      <c r="AI7" s="5"/>
      <c r="AJ7" s="5"/>
      <c r="AK7" s="5"/>
      <c r="AL7" s="5"/>
      <c r="AM7" s="5"/>
      <c r="AN7" s="5"/>
      <c r="AO7" s="5"/>
      <c r="AP7" s="5"/>
      <c r="AQ7" s="5">
        <v>5.6</v>
      </c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>
        <f t="shared" si="0"/>
        <v>58.5</v>
      </c>
      <c r="BQ7">
        <f t="shared" si="2"/>
        <v>17257.5</v>
      </c>
      <c r="BR7" s="11" t="s">
        <v>36</v>
      </c>
      <c r="BS7" s="6">
        <v>295</v>
      </c>
      <c r="BT7" s="5">
        <f t="shared" si="3"/>
        <v>0</v>
      </c>
      <c r="BU7" s="5">
        <f t="shared" si="4"/>
        <v>0</v>
      </c>
      <c r="BW7">
        <f t="shared" si="5"/>
        <v>0</v>
      </c>
    </row>
    <row r="8" spans="1:75">
      <c r="A8" s="7">
        <v>1.1000000000000001</v>
      </c>
      <c r="B8" s="6" t="s">
        <v>113</v>
      </c>
      <c r="C8" s="6">
        <v>225.95</v>
      </c>
      <c r="D8" s="5">
        <v>1.1000000000000001</v>
      </c>
      <c r="E8" s="5">
        <f t="shared" si="1"/>
        <v>248.54500000000002</v>
      </c>
      <c r="F8" s="5"/>
      <c r="G8" s="5"/>
      <c r="H8" s="5"/>
      <c r="I8" s="5"/>
      <c r="J8" s="5"/>
      <c r="K8" s="5"/>
      <c r="L8" s="5">
        <v>1.1000000000000001</v>
      </c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>
        <f t="shared" si="0"/>
        <v>1.1000000000000001</v>
      </c>
      <c r="BQ8">
        <f t="shared" si="2"/>
        <v>248.54500000000002</v>
      </c>
      <c r="BR8" s="75" t="s">
        <v>113</v>
      </c>
      <c r="BS8" s="6">
        <v>225.95</v>
      </c>
      <c r="BT8" s="5">
        <f t="shared" si="3"/>
        <v>0</v>
      </c>
      <c r="BU8" s="5">
        <f t="shared" si="4"/>
        <v>0</v>
      </c>
      <c r="BW8">
        <f t="shared" si="5"/>
        <v>0</v>
      </c>
    </row>
    <row r="9" spans="1:75">
      <c r="A9" s="7">
        <v>11.9</v>
      </c>
      <c r="B9" s="6" t="s">
        <v>27</v>
      </c>
      <c r="C9" s="6">
        <v>222.04</v>
      </c>
      <c r="D9" s="5">
        <v>11.9</v>
      </c>
      <c r="E9" s="5">
        <f t="shared" si="1"/>
        <v>2642.2759999999998</v>
      </c>
      <c r="F9" s="5">
        <v>9.9</v>
      </c>
      <c r="G9" s="5"/>
      <c r="H9" s="5">
        <v>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>
        <f t="shared" si="0"/>
        <v>11.9</v>
      </c>
      <c r="BQ9">
        <f t="shared" si="2"/>
        <v>2642.2759999999998</v>
      </c>
      <c r="BR9" s="75" t="s">
        <v>27</v>
      </c>
      <c r="BS9" s="6">
        <v>222.04</v>
      </c>
      <c r="BT9" s="5">
        <f t="shared" si="3"/>
        <v>0</v>
      </c>
      <c r="BU9" s="5">
        <f t="shared" si="4"/>
        <v>0</v>
      </c>
      <c r="BW9">
        <f t="shared" si="5"/>
        <v>0</v>
      </c>
    </row>
    <row r="10" spans="1:75">
      <c r="A10" s="7">
        <v>10</v>
      </c>
      <c r="B10" s="6" t="s">
        <v>553</v>
      </c>
      <c r="C10" s="6">
        <v>39.21</v>
      </c>
      <c r="D10" s="5">
        <v>10</v>
      </c>
      <c r="E10" s="5">
        <f t="shared" si="1"/>
        <v>392.1</v>
      </c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>
        <v>5</v>
      </c>
      <c r="BM10" s="5"/>
      <c r="BN10" s="5"/>
      <c r="BO10" s="5"/>
      <c r="BP10">
        <f t="shared" si="0"/>
        <v>5</v>
      </c>
      <c r="BQ10">
        <f t="shared" si="2"/>
        <v>196.05</v>
      </c>
      <c r="BR10" s="52" t="s">
        <v>553</v>
      </c>
      <c r="BS10" s="6">
        <v>39.21</v>
      </c>
      <c r="BT10" s="5">
        <f t="shared" si="3"/>
        <v>5</v>
      </c>
      <c r="BU10" s="5">
        <f t="shared" si="4"/>
        <v>196.05</v>
      </c>
      <c r="BV10">
        <v>5</v>
      </c>
      <c r="BW10">
        <f t="shared" si="5"/>
        <v>196.05</v>
      </c>
    </row>
    <row r="11" spans="1:75">
      <c r="A11" s="7">
        <v>5.5</v>
      </c>
      <c r="B11" s="6" t="s">
        <v>12</v>
      </c>
      <c r="C11" s="6">
        <v>40.51</v>
      </c>
      <c r="D11" s="5">
        <v>5.5</v>
      </c>
      <c r="E11" s="5">
        <f t="shared" si="1"/>
        <v>222.80499999999998</v>
      </c>
      <c r="F11" s="5">
        <v>1</v>
      </c>
      <c r="G11" s="5"/>
      <c r="H11" s="5"/>
      <c r="I11" s="5"/>
      <c r="J11" s="5"/>
      <c r="K11" s="5"/>
      <c r="L11" s="5">
        <v>0.8</v>
      </c>
      <c r="M11" s="5"/>
      <c r="N11" s="5"/>
      <c r="O11" s="5">
        <v>0.8</v>
      </c>
      <c r="P11" s="5">
        <v>0.5</v>
      </c>
      <c r="Q11" s="5">
        <v>0.8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>
        <v>1.6</v>
      </c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>
        <f t="shared" si="0"/>
        <v>5.5</v>
      </c>
      <c r="BQ11">
        <f t="shared" si="2"/>
        <v>222.80499999999998</v>
      </c>
      <c r="BR11" s="75" t="s">
        <v>12</v>
      </c>
      <c r="BS11" s="6">
        <v>40.51</v>
      </c>
      <c r="BT11" s="5">
        <f t="shared" si="3"/>
        <v>0</v>
      </c>
      <c r="BU11" s="5">
        <f t="shared" si="4"/>
        <v>0</v>
      </c>
      <c r="BW11">
        <f t="shared" si="5"/>
        <v>0</v>
      </c>
    </row>
    <row r="12" spans="1:75">
      <c r="A12" s="7">
        <v>17</v>
      </c>
      <c r="B12" s="6" t="s">
        <v>17</v>
      </c>
      <c r="C12" s="6">
        <v>18.41</v>
      </c>
      <c r="D12" s="5">
        <v>17</v>
      </c>
      <c r="E12" s="5">
        <f t="shared" si="1"/>
        <v>312.97000000000003</v>
      </c>
      <c r="F12" s="5">
        <v>1</v>
      </c>
      <c r="G12" s="5"/>
      <c r="H12" s="5"/>
      <c r="I12" s="5"/>
      <c r="J12" s="5"/>
      <c r="K12" s="5"/>
      <c r="L12" s="5">
        <v>1</v>
      </c>
      <c r="M12" s="5"/>
      <c r="N12" s="5"/>
      <c r="O12" s="5">
        <v>1</v>
      </c>
      <c r="P12" s="5"/>
      <c r="Q12" s="5">
        <v>1</v>
      </c>
      <c r="R12" s="5"/>
      <c r="S12" s="5"/>
      <c r="T12" s="5">
        <v>1</v>
      </c>
      <c r="U12" s="5"/>
      <c r="V12" s="5"/>
      <c r="W12" s="5"/>
      <c r="X12" s="10">
        <v>1</v>
      </c>
      <c r="Y12" s="5"/>
      <c r="Z12" s="5"/>
      <c r="AA12" s="5"/>
      <c r="AB12" s="5"/>
      <c r="AC12" s="5">
        <v>1</v>
      </c>
      <c r="AD12" s="5"/>
      <c r="AE12" s="5"/>
      <c r="AF12" s="5">
        <v>1</v>
      </c>
      <c r="AG12" s="5"/>
      <c r="AH12" s="5"/>
      <c r="AI12" s="5">
        <v>1</v>
      </c>
      <c r="AJ12" s="5"/>
      <c r="AK12" s="5"/>
      <c r="AL12" s="5">
        <v>1</v>
      </c>
      <c r="AM12" s="5"/>
      <c r="AN12" s="5"/>
      <c r="AO12" s="5"/>
      <c r="AP12" s="5"/>
      <c r="AQ12" s="5"/>
      <c r="AR12" s="5">
        <v>1</v>
      </c>
      <c r="AS12" s="5"/>
      <c r="AT12" s="5"/>
      <c r="AU12" s="5">
        <v>1</v>
      </c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>
        <v>1</v>
      </c>
      <c r="BH12" s="5">
        <v>1</v>
      </c>
      <c r="BI12" s="5"/>
      <c r="BJ12" s="5"/>
      <c r="BK12" s="5"/>
      <c r="BL12" s="5"/>
      <c r="BM12" s="5"/>
      <c r="BN12" s="5"/>
      <c r="BO12" s="5"/>
      <c r="BP12">
        <f t="shared" si="0"/>
        <v>14</v>
      </c>
      <c r="BQ12">
        <f t="shared" si="2"/>
        <v>257.74</v>
      </c>
      <c r="BR12" s="6" t="s">
        <v>17</v>
      </c>
      <c r="BS12" s="6">
        <v>18.41</v>
      </c>
      <c r="BT12" s="5">
        <f t="shared" si="3"/>
        <v>3</v>
      </c>
      <c r="BU12" s="5">
        <f t="shared" si="4"/>
        <v>55.230000000000004</v>
      </c>
      <c r="BV12">
        <v>3</v>
      </c>
      <c r="BW12">
        <f t="shared" si="5"/>
        <v>55.230000000000004</v>
      </c>
    </row>
    <row r="13" spans="1:75">
      <c r="A13" s="7">
        <v>12.3</v>
      </c>
      <c r="B13" s="72" t="s">
        <v>121</v>
      </c>
      <c r="C13" s="52">
        <v>719</v>
      </c>
      <c r="D13" s="5">
        <v>12.3</v>
      </c>
      <c r="E13" s="5">
        <f t="shared" si="1"/>
        <v>8843.7000000000007</v>
      </c>
      <c r="F13" s="5">
        <v>0.95</v>
      </c>
      <c r="G13" s="5"/>
      <c r="H13" s="5"/>
      <c r="I13" s="5">
        <v>0.9</v>
      </c>
      <c r="J13" s="5"/>
      <c r="K13" s="5"/>
      <c r="L13" s="5"/>
      <c r="M13" s="5"/>
      <c r="N13" s="5"/>
      <c r="O13" s="5">
        <v>1.35</v>
      </c>
      <c r="P13" s="5"/>
      <c r="Q13" s="5">
        <v>1.73</v>
      </c>
      <c r="R13" s="5"/>
      <c r="S13" s="5"/>
      <c r="T13" s="5">
        <v>1.73</v>
      </c>
      <c r="U13" s="10">
        <v>1.52</v>
      </c>
      <c r="V13" s="5"/>
      <c r="W13" s="5">
        <v>1.57</v>
      </c>
      <c r="X13" s="10">
        <v>1.52</v>
      </c>
      <c r="Y13" s="5"/>
      <c r="Z13" s="5">
        <v>1.03</v>
      </c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>
        <f t="shared" si="0"/>
        <v>12.299999999999999</v>
      </c>
      <c r="BQ13">
        <f t="shared" si="2"/>
        <v>8843.6999999999989</v>
      </c>
      <c r="BR13" s="11" t="s">
        <v>121</v>
      </c>
      <c r="BS13" s="52">
        <v>719</v>
      </c>
      <c r="BT13" s="5">
        <f t="shared" si="3"/>
        <v>0</v>
      </c>
      <c r="BU13" s="5">
        <f t="shared" si="4"/>
        <v>0</v>
      </c>
      <c r="BW13">
        <f t="shared" si="5"/>
        <v>0</v>
      </c>
    </row>
    <row r="14" spans="1:75">
      <c r="A14" s="7">
        <v>17</v>
      </c>
      <c r="B14" s="52" t="s">
        <v>31</v>
      </c>
      <c r="C14" s="52">
        <v>89</v>
      </c>
      <c r="D14" s="5">
        <v>17</v>
      </c>
      <c r="E14" s="5">
        <f t="shared" si="1"/>
        <v>1513</v>
      </c>
      <c r="F14" s="5">
        <v>8</v>
      </c>
      <c r="G14" s="5">
        <v>6</v>
      </c>
      <c r="H14" s="5">
        <v>1</v>
      </c>
      <c r="I14" s="5"/>
      <c r="J14" s="5"/>
      <c r="K14" s="5">
        <v>1</v>
      </c>
      <c r="L14" s="5"/>
      <c r="M14" s="5"/>
      <c r="N14" s="5">
        <v>1</v>
      </c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>
        <f t="shared" si="0"/>
        <v>17</v>
      </c>
      <c r="BQ14">
        <f t="shared" si="2"/>
        <v>1513</v>
      </c>
      <c r="BR14" s="75" t="s">
        <v>31</v>
      </c>
      <c r="BS14" s="52">
        <v>89</v>
      </c>
      <c r="BT14" s="5">
        <f t="shared" si="3"/>
        <v>0</v>
      </c>
      <c r="BU14" s="5">
        <f t="shared" si="4"/>
        <v>0</v>
      </c>
      <c r="BW14">
        <f t="shared" si="5"/>
        <v>0</v>
      </c>
    </row>
    <row r="15" spans="1:75">
      <c r="A15" s="7">
        <v>63</v>
      </c>
      <c r="B15" s="52" t="s">
        <v>584</v>
      </c>
      <c r="C15" s="52">
        <v>17</v>
      </c>
      <c r="D15" s="5">
        <v>63</v>
      </c>
      <c r="E15" s="5">
        <f t="shared" si="1"/>
        <v>1071</v>
      </c>
      <c r="F15" s="5">
        <v>63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>
        <f t="shared" si="0"/>
        <v>63</v>
      </c>
      <c r="BQ15">
        <f t="shared" si="2"/>
        <v>1071</v>
      </c>
      <c r="BR15" s="75" t="s">
        <v>584</v>
      </c>
      <c r="BS15" s="52">
        <v>17</v>
      </c>
      <c r="BT15" s="5">
        <f t="shared" si="3"/>
        <v>0</v>
      </c>
      <c r="BU15" s="5">
        <f t="shared" si="4"/>
        <v>0</v>
      </c>
      <c r="BW15">
        <f t="shared" si="5"/>
        <v>0</v>
      </c>
    </row>
    <row r="16" spans="1:75">
      <c r="A16" s="7">
        <v>19</v>
      </c>
      <c r="B16" s="52" t="s">
        <v>10</v>
      </c>
      <c r="C16" s="52">
        <v>75</v>
      </c>
      <c r="D16" s="5">
        <v>19</v>
      </c>
      <c r="E16" s="5">
        <f t="shared" si="1"/>
        <v>1425</v>
      </c>
      <c r="F16" s="5">
        <v>1</v>
      </c>
      <c r="G16" s="5">
        <v>1</v>
      </c>
      <c r="H16" s="5"/>
      <c r="I16" s="5">
        <v>2</v>
      </c>
      <c r="J16" s="5"/>
      <c r="K16" s="5"/>
      <c r="L16" s="5">
        <v>2</v>
      </c>
      <c r="M16" s="5"/>
      <c r="N16" s="5"/>
      <c r="O16" s="5">
        <v>1</v>
      </c>
      <c r="P16" s="5">
        <v>1</v>
      </c>
      <c r="Q16" s="5">
        <v>1</v>
      </c>
      <c r="R16" s="5"/>
      <c r="S16" s="5"/>
      <c r="T16" s="5">
        <v>1</v>
      </c>
      <c r="U16" s="5">
        <v>1</v>
      </c>
      <c r="V16" s="5"/>
      <c r="W16" s="5">
        <v>1</v>
      </c>
      <c r="X16" s="5">
        <v>1</v>
      </c>
      <c r="Y16" s="5"/>
      <c r="Z16" s="5">
        <v>1</v>
      </c>
      <c r="AA16" s="5">
        <v>1</v>
      </c>
      <c r="AB16" s="5"/>
      <c r="AC16" s="5">
        <v>1</v>
      </c>
      <c r="AD16" s="5">
        <v>1</v>
      </c>
      <c r="AE16" s="5"/>
      <c r="AF16" s="5">
        <v>1</v>
      </c>
      <c r="AG16" s="5">
        <v>1</v>
      </c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>
        <f t="shared" si="0"/>
        <v>19</v>
      </c>
      <c r="BQ16">
        <f t="shared" si="2"/>
        <v>1425</v>
      </c>
      <c r="BR16" s="75" t="s">
        <v>10</v>
      </c>
      <c r="BS16" s="52">
        <v>75</v>
      </c>
      <c r="BT16" s="5">
        <f t="shared" si="3"/>
        <v>0</v>
      </c>
      <c r="BU16" s="5">
        <f t="shared" si="4"/>
        <v>0</v>
      </c>
      <c r="BW16">
        <f t="shared" si="5"/>
        <v>0</v>
      </c>
    </row>
    <row r="17" spans="1:75">
      <c r="A17" s="7">
        <v>1.94</v>
      </c>
      <c r="B17" s="117" t="s">
        <v>58</v>
      </c>
      <c r="C17" s="117">
        <v>32</v>
      </c>
      <c r="D17" s="5">
        <v>1.94</v>
      </c>
      <c r="E17" s="5">
        <f t="shared" si="1"/>
        <v>62.08</v>
      </c>
      <c r="F17" s="5">
        <v>1.94</v>
      </c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>
        <f t="shared" si="0"/>
        <v>1.94</v>
      </c>
      <c r="BQ17">
        <f t="shared" si="2"/>
        <v>62.08</v>
      </c>
      <c r="BR17" s="214" t="s">
        <v>58</v>
      </c>
      <c r="BS17" s="117">
        <v>32</v>
      </c>
      <c r="BT17" s="5">
        <f t="shared" si="3"/>
        <v>0</v>
      </c>
      <c r="BU17" s="5">
        <f t="shared" si="4"/>
        <v>0</v>
      </c>
      <c r="BW17">
        <f t="shared" si="5"/>
        <v>0</v>
      </c>
    </row>
    <row r="18" spans="1:75">
      <c r="A18" s="7">
        <v>24</v>
      </c>
      <c r="B18" s="4" t="s">
        <v>291</v>
      </c>
      <c r="C18" s="4">
        <v>62.59</v>
      </c>
      <c r="D18" s="5">
        <v>24</v>
      </c>
      <c r="E18" s="5">
        <f t="shared" si="1"/>
        <v>1502.16</v>
      </c>
      <c r="F18" s="5">
        <v>6</v>
      </c>
      <c r="G18" s="5">
        <v>8</v>
      </c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>
        <v>10</v>
      </c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>
        <f t="shared" si="0"/>
        <v>24</v>
      </c>
      <c r="BQ18">
        <f t="shared" si="2"/>
        <v>1502.16</v>
      </c>
      <c r="BR18" s="11" t="s">
        <v>291</v>
      </c>
      <c r="BS18" s="4">
        <v>62.59</v>
      </c>
      <c r="BT18" s="5">
        <f t="shared" si="3"/>
        <v>0</v>
      </c>
      <c r="BU18" s="5">
        <f t="shared" si="4"/>
        <v>0</v>
      </c>
      <c r="BW18">
        <f t="shared" si="5"/>
        <v>0</v>
      </c>
    </row>
    <row r="19" spans="1:75">
      <c r="A19" s="7">
        <v>16</v>
      </c>
      <c r="B19" s="4" t="s">
        <v>172</v>
      </c>
      <c r="C19" s="4">
        <v>121.35</v>
      </c>
      <c r="D19" s="5">
        <v>16</v>
      </c>
      <c r="E19" s="5">
        <f t="shared" si="1"/>
        <v>1941.6</v>
      </c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>
        <v>6</v>
      </c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>
        <v>10</v>
      </c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>
        <f t="shared" si="0"/>
        <v>16</v>
      </c>
      <c r="BQ19">
        <f t="shared" si="2"/>
        <v>1941.6</v>
      </c>
      <c r="BR19" s="11" t="s">
        <v>172</v>
      </c>
      <c r="BS19" s="4">
        <v>121.35</v>
      </c>
      <c r="BT19" s="5">
        <f t="shared" si="3"/>
        <v>0</v>
      </c>
      <c r="BU19" s="5">
        <f t="shared" si="4"/>
        <v>0</v>
      </c>
      <c r="BW19">
        <f t="shared" si="5"/>
        <v>0</v>
      </c>
    </row>
    <row r="20" spans="1:75">
      <c r="A20" s="7">
        <v>30</v>
      </c>
      <c r="B20" s="4" t="s">
        <v>580</v>
      </c>
      <c r="C20" s="4">
        <v>122.32</v>
      </c>
      <c r="D20" s="5">
        <v>30</v>
      </c>
      <c r="E20" s="5">
        <f t="shared" si="1"/>
        <v>3669.6</v>
      </c>
      <c r="F20" s="5">
        <v>1</v>
      </c>
      <c r="G20" s="5">
        <v>1</v>
      </c>
      <c r="H20" s="5"/>
      <c r="I20" s="5"/>
      <c r="J20" s="5"/>
      <c r="K20" s="5"/>
      <c r="L20" s="5">
        <v>2</v>
      </c>
      <c r="M20" s="5">
        <v>1</v>
      </c>
      <c r="N20" s="5"/>
      <c r="O20" s="5">
        <v>2</v>
      </c>
      <c r="P20" s="5">
        <v>1</v>
      </c>
      <c r="Q20" s="5">
        <v>2</v>
      </c>
      <c r="R20" s="5"/>
      <c r="S20" s="5"/>
      <c r="T20" s="5">
        <v>1</v>
      </c>
      <c r="U20" s="5"/>
      <c r="V20" s="5"/>
      <c r="W20" s="5">
        <v>2</v>
      </c>
      <c r="X20" s="5">
        <v>1</v>
      </c>
      <c r="Y20" s="5"/>
      <c r="Z20" s="5"/>
      <c r="AA20" s="5"/>
      <c r="AB20" s="5"/>
      <c r="AC20" s="5">
        <v>2</v>
      </c>
      <c r="AD20" s="5">
        <v>1</v>
      </c>
      <c r="AE20" s="5"/>
      <c r="AF20" s="5">
        <v>2</v>
      </c>
      <c r="AG20" s="5">
        <v>1</v>
      </c>
      <c r="AH20" s="5"/>
      <c r="AI20" s="5">
        <v>2</v>
      </c>
      <c r="AJ20" s="5"/>
      <c r="AK20" s="5"/>
      <c r="AL20" s="5">
        <v>2</v>
      </c>
      <c r="AM20" s="5">
        <v>1</v>
      </c>
      <c r="AN20" s="5"/>
      <c r="AO20" s="5">
        <v>1</v>
      </c>
      <c r="AP20" s="5">
        <v>1</v>
      </c>
      <c r="AQ20" s="5"/>
      <c r="AR20" s="5">
        <v>1</v>
      </c>
      <c r="AS20" s="5">
        <v>1</v>
      </c>
      <c r="AT20" s="5"/>
      <c r="AU20" s="5">
        <v>0.55000000000000004</v>
      </c>
      <c r="AV20" s="5">
        <v>0.45</v>
      </c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>
        <f t="shared" si="0"/>
        <v>30</v>
      </c>
      <c r="BQ20">
        <f t="shared" si="2"/>
        <v>3669.6</v>
      </c>
      <c r="BR20" s="11" t="s">
        <v>580</v>
      </c>
      <c r="BS20" s="4">
        <v>122.32</v>
      </c>
      <c r="BT20" s="5">
        <f t="shared" si="3"/>
        <v>0</v>
      </c>
      <c r="BU20" s="5">
        <f t="shared" si="4"/>
        <v>0</v>
      </c>
      <c r="BW20">
        <f t="shared" si="5"/>
        <v>0</v>
      </c>
    </row>
    <row r="21" spans="1:75">
      <c r="A21" s="7">
        <v>8</v>
      </c>
      <c r="B21" s="4" t="s">
        <v>551</v>
      </c>
      <c r="C21" s="4">
        <v>133.07</v>
      </c>
      <c r="D21" s="5">
        <v>8</v>
      </c>
      <c r="E21" s="5">
        <f t="shared" si="1"/>
        <v>1064.56</v>
      </c>
      <c r="F21" s="5">
        <v>7</v>
      </c>
      <c r="G21" s="5"/>
      <c r="H21" s="5"/>
      <c r="I21" s="5">
        <v>1</v>
      </c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>
        <f t="shared" si="0"/>
        <v>8</v>
      </c>
      <c r="BQ21">
        <f t="shared" si="2"/>
        <v>1064.56</v>
      </c>
      <c r="BR21" s="11" t="s">
        <v>551</v>
      </c>
      <c r="BS21" s="4">
        <v>133.07</v>
      </c>
      <c r="BT21" s="5">
        <f t="shared" si="3"/>
        <v>0</v>
      </c>
      <c r="BU21" s="5">
        <f t="shared" si="4"/>
        <v>0</v>
      </c>
      <c r="BW21">
        <f t="shared" si="5"/>
        <v>0</v>
      </c>
    </row>
    <row r="22" spans="1:75">
      <c r="A22" s="7">
        <v>8</v>
      </c>
      <c r="B22" s="4" t="s">
        <v>551</v>
      </c>
      <c r="C22" s="4">
        <v>167.59</v>
      </c>
      <c r="D22" s="5">
        <v>8</v>
      </c>
      <c r="E22" s="5">
        <f t="shared" si="1"/>
        <v>1340.72</v>
      </c>
      <c r="F22" s="5"/>
      <c r="G22" s="5"/>
      <c r="H22" s="5"/>
      <c r="I22" s="5">
        <v>3</v>
      </c>
      <c r="J22" s="5"/>
      <c r="K22" s="5"/>
      <c r="L22" s="5"/>
      <c r="M22" s="5"/>
      <c r="N22" s="5"/>
      <c r="O22" s="5"/>
      <c r="P22" s="5"/>
      <c r="Q22" s="5"/>
      <c r="R22" s="5"/>
      <c r="S22" s="5"/>
      <c r="T22" s="5">
        <v>5</v>
      </c>
      <c r="U22" s="11">
        <v>0</v>
      </c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>
        <f t="shared" si="0"/>
        <v>8</v>
      </c>
      <c r="BQ22">
        <f t="shared" si="2"/>
        <v>1340.72</v>
      </c>
      <c r="BR22" s="11" t="s">
        <v>551</v>
      </c>
      <c r="BS22" s="4">
        <v>167.59</v>
      </c>
      <c r="BT22" s="5">
        <f t="shared" si="3"/>
        <v>0</v>
      </c>
      <c r="BU22" s="5">
        <f t="shared" si="4"/>
        <v>0</v>
      </c>
      <c r="BW22">
        <f t="shared" si="5"/>
        <v>0</v>
      </c>
    </row>
    <row r="23" spans="1:75">
      <c r="A23" s="7">
        <v>7</v>
      </c>
      <c r="B23" s="4" t="s">
        <v>14</v>
      </c>
      <c r="C23" s="4">
        <v>185.97</v>
      </c>
      <c r="D23" s="5">
        <v>7</v>
      </c>
      <c r="E23" s="5">
        <f t="shared" si="1"/>
        <v>1301.79</v>
      </c>
      <c r="F23" s="5">
        <v>1</v>
      </c>
      <c r="G23" s="5"/>
      <c r="H23" s="5"/>
      <c r="I23" s="5"/>
      <c r="J23" s="5"/>
      <c r="K23" s="5"/>
      <c r="L23" s="5">
        <v>1</v>
      </c>
      <c r="M23" s="5"/>
      <c r="N23" s="5"/>
      <c r="O23" s="5">
        <v>1</v>
      </c>
      <c r="P23" s="5"/>
      <c r="Q23" s="5">
        <v>1</v>
      </c>
      <c r="R23" s="5"/>
      <c r="S23" s="5"/>
      <c r="T23" s="5">
        <v>1</v>
      </c>
      <c r="U23" s="5">
        <v>1</v>
      </c>
      <c r="V23" s="5"/>
      <c r="W23" s="5">
        <v>0</v>
      </c>
      <c r="X23" s="5">
        <v>1</v>
      </c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>
        <f t="shared" si="0"/>
        <v>7</v>
      </c>
      <c r="BQ23">
        <f t="shared" si="2"/>
        <v>1301.79</v>
      </c>
      <c r="BR23" s="11" t="s">
        <v>14</v>
      </c>
      <c r="BS23" s="4">
        <v>185.97</v>
      </c>
      <c r="BT23" s="5">
        <f t="shared" si="3"/>
        <v>0</v>
      </c>
      <c r="BU23" s="5">
        <f t="shared" si="4"/>
        <v>0</v>
      </c>
      <c r="BW23">
        <f t="shared" si="5"/>
        <v>0</v>
      </c>
    </row>
    <row r="24" spans="1:75">
      <c r="A24" s="7">
        <v>20</v>
      </c>
      <c r="B24" s="4" t="s">
        <v>113</v>
      </c>
      <c r="C24" s="4">
        <v>225.95</v>
      </c>
      <c r="D24" s="5">
        <v>20</v>
      </c>
      <c r="E24" s="5">
        <f t="shared" si="1"/>
        <v>4519</v>
      </c>
      <c r="F24" s="5"/>
      <c r="G24" s="5"/>
      <c r="H24" s="5"/>
      <c r="I24" s="5"/>
      <c r="J24" s="5"/>
      <c r="K24" s="5"/>
      <c r="L24" s="5">
        <v>1.2</v>
      </c>
      <c r="M24" s="5">
        <v>1.9</v>
      </c>
      <c r="N24" s="5"/>
      <c r="O24" s="5">
        <v>2.6</v>
      </c>
      <c r="P24" s="5">
        <v>3.2</v>
      </c>
      <c r="Q24" s="5"/>
      <c r="R24" s="5"/>
      <c r="S24" s="5"/>
      <c r="T24" s="5">
        <v>3.4</v>
      </c>
      <c r="U24" s="10">
        <v>3</v>
      </c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>
        <v>4.3</v>
      </c>
      <c r="AJ24" s="5">
        <v>0.4</v>
      </c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>
        <f t="shared" si="0"/>
        <v>19.999999999999996</v>
      </c>
      <c r="BQ24">
        <f t="shared" si="2"/>
        <v>4518.9999999999991</v>
      </c>
      <c r="BR24" s="11" t="s">
        <v>113</v>
      </c>
      <c r="BS24" s="4">
        <v>225.95</v>
      </c>
      <c r="BT24" s="5">
        <f t="shared" si="3"/>
        <v>0</v>
      </c>
      <c r="BU24" s="5">
        <f t="shared" si="4"/>
        <v>0</v>
      </c>
      <c r="BW24">
        <f t="shared" si="5"/>
        <v>0</v>
      </c>
    </row>
    <row r="25" spans="1:75">
      <c r="A25" s="7">
        <v>5</v>
      </c>
      <c r="B25" s="4" t="s">
        <v>40</v>
      </c>
      <c r="C25" s="4">
        <v>236.83</v>
      </c>
      <c r="D25" s="5">
        <v>5</v>
      </c>
      <c r="E25" s="5">
        <f t="shared" si="1"/>
        <v>1184.1500000000001</v>
      </c>
      <c r="F25" s="5"/>
      <c r="G25" s="5"/>
      <c r="H25" s="5"/>
      <c r="I25" s="5"/>
      <c r="J25" s="5"/>
      <c r="K25" s="5"/>
      <c r="L25" s="5"/>
      <c r="M25" s="5"/>
      <c r="N25" s="5"/>
      <c r="O25" s="5">
        <v>4</v>
      </c>
      <c r="P25" s="5">
        <v>1</v>
      </c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>
        <f t="shared" si="0"/>
        <v>5</v>
      </c>
      <c r="BQ25">
        <f t="shared" si="2"/>
        <v>1184.1500000000001</v>
      </c>
      <c r="BR25" s="11" t="s">
        <v>40</v>
      </c>
      <c r="BS25" s="4">
        <v>236.83</v>
      </c>
      <c r="BT25" s="5">
        <f t="shared" si="3"/>
        <v>0</v>
      </c>
      <c r="BU25" s="5">
        <f t="shared" si="4"/>
        <v>0</v>
      </c>
      <c r="BW25">
        <f t="shared" si="5"/>
        <v>0</v>
      </c>
    </row>
    <row r="26" spans="1:75">
      <c r="A26" s="7">
        <v>21.8</v>
      </c>
      <c r="B26" s="4" t="s">
        <v>16</v>
      </c>
      <c r="C26" s="4">
        <v>116.27</v>
      </c>
      <c r="D26" s="5">
        <v>21.8</v>
      </c>
      <c r="E26" s="5">
        <f t="shared" si="1"/>
        <v>2534.6860000000001</v>
      </c>
      <c r="F26" s="5"/>
      <c r="G26" s="5"/>
      <c r="H26" s="5"/>
      <c r="I26" s="5"/>
      <c r="J26" s="5"/>
      <c r="K26" s="5"/>
      <c r="L26" s="5"/>
      <c r="M26" s="5"/>
      <c r="N26" s="5"/>
      <c r="O26" s="104">
        <v>8</v>
      </c>
      <c r="P26" s="104">
        <v>6.35</v>
      </c>
      <c r="Q26" s="104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>
        <v>7.45</v>
      </c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>
        <f t="shared" si="0"/>
        <v>21.8</v>
      </c>
      <c r="BQ26">
        <f t="shared" si="2"/>
        <v>2534.6860000000001</v>
      </c>
      <c r="BR26" s="11" t="s">
        <v>16</v>
      </c>
      <c r="BS26" s="4">
        <v>116.27</v>
      </c>
      <c r="BT26" s="5">
        <f t="shared" si="3"/>
        <v>0</v>
      </c>
      <c r="BU26" s="5">
        <f t="shared" si="4"/>
        <v>0</v>
      </c>
      <c r="BW26">
        <f t="shared" si="5"/>
        <v>0</v>
      </c>
    </row>
    <row r="27" spans="1:75">
      <c r="A27" s="7">
        <v>38.299999999999997</v>
      </c>
      <c r="B27" s="4" t="s">
        <v>15</v>
      </c>
      <c r="C27" s="4">
        <v>77.95</v>
      </c>
      <c r="D27" s="5">
        <v>38.299999999999997</v>
      </c>
      <c r="E27" s="5">
        <f t="shared" si="1"/>
        <v>2985.4849999999997</v>
      </c>
      <c r="F27" s="5">
        <v>1.9</v>
      </c>
      <c r="G27" s="5">
        <v>2</v>
      </c>
      <c r="H27" s="5"/>
      <c r="I27" s="5">
        <v>1.4</v>
      </c>
      <c r="J27" s="5">
        <v>1.8</v>
      </c>
      <c r="K27" s="5"/>
      <c r="L27" s="5">
        <v>2.2999999999999998</v>
      </c>
      <c r="M27" s="5">
        <v>1.9</v>
      </c>
      <c r="N27" s="5"/>
      <c r="O27" s="104">
        <v>2.6</v>
      </c>
      <c r="P27" s="104">
        <v>3.2</v>
      </c>
      <c r="Q27" s="104">
        <v>3.4</v>
      </c>
      <c r="R27" s="5">
        <v>2.7</v>
      </c>
      <c r="S27" s="5"/>
      <c r="T27" s="5">
        <v>3.4</v>
      </c>
      <c r="U27" s="10">
        <v>3</v>
      </c>
      <c r="V27" s="5"/>
      <c r="W27" s="5">
        <v>2.4</v>
      </c>
      <c r="X27" s="10">
        <v>2.2000000000000002</v>
      </c>
      <c r="Y27" s="5">
        <v>0.5</v>
      </c>
      <c r="Z27" s="5"/>
      <c r="AA27" s="5"/>
      <c r="AB27" s="5"/>
      <c r="AC27" s="5"/>
      <c r="AD27" s="5"/>
      <c r="AE27" s="5"/>
      <c r="AF27" s="5">
        <v>2.6</v>
      </c>
      <c r="AG27" s="5">
        <v>1</v>
      </c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>
        <f t="shared" si="0"/>
        <v>38.299999999999997</v>
      </c>
      <c r="BQ27">
        <f t="shared" si="2"/>
        <v>2985.4849999999997</v>
      </c>
      <c r="BR27" s="11" t="s">
        <v>15</v>
      </c>
      <c r="BS27" s="4">
        <v>77.95</v>
      </c>
      <c r="BT27" s="5">
        <f t="shared" si="3"/>
        <v>0</v>
      </c>
      <c r="BU27" s="5">
        <f t="shared" si="4"/>
        <v>0</v>
      </c>
      <c r="BW27">
        <f t="shared" si="5"/>
        <v>0</v>
      </c>
    </row>
    <row r="28" spans="1:75">
      <c r="A28" s="7">
        <v>40</v>
      </c>
      <c r="B28" s="4" t="s">
        <v>595</v>
      </c>
      <c r="C28" s="4">
        <v>51.05</v>
      </c>
      <c r="D28" s="5">
        <v>40</v>
      </c>
      <c r="E28" s="5">
        <f t="shared" si="1"/>
        <v>2042</v>
      </c>
      <c r="F28" s="5">
        <v>4.8</v>
      </c>
      <c r="G28" s="5">
        <v>5.0999999999999996</v>
      </c>
      <c r="H28" s="5">
        <v>2</v>
      </c>
      <c r="I28" s="5"/>
      <c r="J28" s="5"/>
      <c r="K28" s="5"/>
      <c r="L28" s="5">
        <v>5.8</v>
      </c>
      <c r="M28" s="5">
        <v>4.8</v>
      </c>
      <c r="N28" s="5">
        <v>1</v>
      </c>
      <c r="O28" s="104"/>
      <c r="P28" s="104"/>
      <c r="Q28" s="104"/>
      <c r="R28" s="5"/>
      <c r="S28" s="5">
        <v>2</v>
      </c>
      <c r="T28" s="5"/>
      <c r="U28" s="5"/>
      <c r="V28" s="5"/>
      <c r="W28" s="5">
        <v>7.8</v>
      </c>
      <c r="X28" s="5">
        <v>6.7</v>
      </c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>
        <f t="shared" si="0"/>
        <v>40</v>
      </c>
      <c r="BQ28">
        <f t="shared" si="2"/>
        <v>2042</v>
      </c>
      <c r="BR28" s="11" t="s">
        <v>595</v>
      </c>
      <c r="BS28" s="4">
        <v>51.05</v>
      </c>
      <c r="BT28" s="5">
        <f t="shared" si="3"/>
        <v>0</v>
      </c>
      <c r="BU28" s="5">
        <f t="shared" si="4"/>
        <v>0</v>
      </c>
      <c r="BW28">
        <f t="shared" si="5"/>
        <v>0</v>
      </c>
    </row>
    <row r="29" spans="1:75">
      <c r="A29" s="7">
        <v>0.89</v>
      </c>
      <c r="B29" s="4" t="s">
        <v>611</v>
      </c>
      <c r="C29" s="4">
        <v>98</v>
      </c>
      <c r="D29" s="5">
        <v>0.89</v>
      </c>
      <c r="E29" s="5">
        <f t="shared" si="1"/>
        <v>87.22</v>
      </c>
      <c r="F29" s="5">
        <v>0.89</v>
      </c>
      <c r="G29" s="5"/>
      <c r="H29" s="5"/>
      <c r="I29" s="5"/>
      <c r="J29" s="5"/>
      <c r="K29" s="5"/>
      <c r="L29" s="5"/>
      <c r="M29" s="5"/>
      <c r="N29" s="5"/>
      <c r="O29" s="104"/>
      <c r="P29" s="104"/>
      <c r="Q29" s="104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>
        <f t="shared" si="0"/>
        <v>0.89</v>
      </c>
      <c r="BQ29">
        <f t="shared" si="2"/>
        <v>87.22</v>
      </c>
      <c r="BR29" s="11" t="s">
        <v>611</v>
      </c>
      <c r="BS29" s="4">
        <v>98</v>
      </c>
      <c r="BT29" s="5">
        <f t="shared" si="3"/>
        <v>0</v>
      </c>
      <c r="BU29" s="5">
        <f t="shared" si="4"/>
        <v>0</v>
      </c>
      <c r="BW29">
        <f t="shared" si="5"/>
        <v>0</v>
      </c>
    </row>
    <row r="30" spans="1:75">
      <c r="A30" s="7">
        <v>33</v>
      </c>
      <c r="B30" s="4" t="s">
        <v>58</v>
      </c>
      <c r="C30" s="4">
        <v>33</v>
      </c>
      <c r="D30" s="5">
        <v>33</v>
      </c>
      <c r="E30" s="5">
        <f t="shared" si="1"/>
        <v>1089</v>
      </c>
      <c r="F30" s="5"/>
      <c r="G30" s="5">
        <v>1</v>
      </c>
      <c r="H30" s="5"/>
      <c r="I30" s="5"/>
      <c r="J30" s="5"/>
      <c r="K30" s="5"/>
      <c r="L30" s="5">
        <v>2.1</v>
      </c>
      <c r="M30" s="5">
        <v>1</v>
      </c>
      <c r="N30" s="5"/>
      <c r="O30" s="104">
        <v>2.2999999999999998</v>
      </c>
      <c r="P30" s="104">
        <v>1.35</v>
      </c>
      <c r="Q30" s="104">
        <v>2.7</v>
      </c>
      <c r="R30" s="5">
        <v>1</v>
      </c>
      <c r="S30" s="5"/>
      <c r="T30" s="5">
        <v>2</v>
      </c>
      <c r="U30" s="10">
        <v>1.5</v>
      </c>
      <c r="V30" s="5">
        <v>0.1</v>
      </c>
      <c r="W30" s="5">
        <v>1.7</v>
      </c>
      <c r="X30" s="10">
        <v>1.5</v>
      </c>
      <c r="Y30" s="5"/>
      <c r="Z30" s="5"/>
      <c r="AA30" s="5"/>
      <c r="AB30" s="5"/>
      <c r="AC30" s="5">
        <v>1.8</v>
      </c>
      <c r="AD30" s="5">
        <v>1.8</v>
      </c>
      <c r="AE30" s="5"/>
      <c r="AF30" s="5">
        <v>2</v>
      </c>
      <c r="AG30" s="5">
        <v>1.3</v>
      </c>
      <c r="AH30" s="5">
        <v>0.1</v>
      </c>
      <c r="AI30" s="5">
        <v>2.96</v>
      </c>
      <c r="AJ30" s="5"/>
      <c r="AK30" s="5"/>
      <c r="AL30" s="5">
        <v>3.14</v>
      </c>
      <c r="AM30" s="5">
        <v>1.5</v>
      </c>
      <c r="AN30" s="5"/>
      <c r="AO30" s="5"/>
      <c r="AP30" s="5"/>
      <c r="AQ30" s="5">
        <v>0.15</v>
      </c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>
        <f t="shared" si="0"/>
        <v>33.000000000000007</v>
      </c>
      <c r="BQ30">
        <f t="shared" si="2"/>
        <v>1089.0000000000002</v>
      </c>
      <c r="BR30" s="11" t="s">
        <v>58</v>
      </c>
      <c r="BS30" s="4">
        <v>33</v>
      </c>
      <c r="BT30" s="5">
        <f t="shared" si="3"/>
        <v>0</v>
      </c>
      <c r="BU30" s="5">
        <f t="shared" si="4"/>
        <v>0</v>
      </c>
      <c r="BW30">
        <f t="shared" si="5"/>
        <v>0</v>
      </c>
    </row>
    <row r="31" spans="1:75">
      <c r="A31" s="7">
        <v>4.5999999999999996</v>
      </c>
      <c r="B31" s="4" t="s">
        <v>57</v>
      </c>
      <c r="C31" s="4">
        <v>67</v>
      </c>
      <c r="D31" s="5">
        <v>4.5999999999999996</v>
      </c>
      <c r="E31" s="5">
        <f t="shared" si="1"/>
        <v>308.2</v>
      </c>
      <c r="F31" s="5"/>
      <c r="G31" s="5"/>
      <c r="H31" s="5"/>
      <c r="I31" s="5"/>
      <c r="J31" s="5"/>
      <c r="K31" s="5"/>
      <c r="L31" s="5"/>
      <c r="M31" s="5"/>
      <c r="N31" s="5"/>
      <c r="O31" s="104"/>
      <c r="P31" s="104"/>
      <c r="Q31" s="104"/>
      <c r="R31" s="5"/>
      <c r="S31" s="5"/>
      <c r="T31" s="5"/>
      <c r="U31" s="5"/>
      <c r="V31" s="5"/>
      <c r="W31" s="5">
        <v>4.5999999999999996</v>
      </c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>
        <f t="shared" si="0"/>
        <v>4.5999999999999996</v>
      </c>
      <c r="BQ31">
        <f t="shared" si="2"/>
        <v>308.2</v>
      </c>
      <c r="BR31" s="11" t="s">
        <v>57</v>
      </c>
      <c r="BS31" s="4">
        <v>67</v>
      </c>
      <c r="BT31" s="5">
        <f t="shared" si="3"/>
        <v>0</v>
      </c>
      <c r="BU31" s="5">
        <f t="shared" si="4"/>
        <v>0</v>
      </c>
      <c r="BW31">
        <f t="shared" si="5"/>
        <v>0</v>
      </c>
    </row>
    <row r="32" spans="1:75">
      <c r="A32" s="7">
        <v>14.35</v>
      </c>
      <c r="B32" s="4" t="s">
        <v>29</v>
      </c>
      <c r="C32" s="4">
        <v>95</v>
      </c>
      <c r="D32" s="5">
        <v>14.35</v>
      </c>
      <c r="E32" s="5">
        <f t="shared" si="1"/>
        <v>1363.25</v>
      </c>
      <c r="F32" s="5"/>
      <c r="G32" s="5"/>
      <c r="H32" s="5"/>
      <c r="I32" s="5"/>
      <c r="J32" s="5"/>
      <c r="K32" s="5"/>
      <c r="L32" s="5"/>
      <c r="M32" s="5"/>
      <c r="N32" s="5"/>
      <c r="O32" s="104"/>
      <c r="P32" s="104"/>
      <c r="Q32" s="104">
        <v>8</v>
      </c>
      <c r="R32" s="5">
        <v>6.35</v>
      </c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>
        <f t="shared" si="0"/>
        <v>14.35</v>
      </c>
      <c r="BQ32">
        <f t="shared" si="2"/>
        <v>1363.25</v>
      </c>
      <c r="BR32" s="11" t="s">
        <v>29</v>
      </c>
      <c r="BS32" s="4">
        <v>95</v>
      </c>
      <c r="BT32" s="5">
        <f t="shared" si="3"/>
        <v>0</v>
      </c>
      <c r="BU32" s="5">
        <f t="shared" si="4"/>
        <v>0</v>
      </c>
      <c r="BW32">
        <f t="shared" si="5"/>
        <v>0</v>
      </c>
    </row>
    <row r="33" spans="1:75">
      <c r="A33" s="7">
        <v>45</v>
      </c>
      <c r="B33" s="4" t="s">
        <v>27</v>
      </c>
      <c r="C33" s="4">
        <v>260</v>
      </c>
      <c r="D33" s="5">
        <v>45</v>
      </c>
      <c r="E33" s="5">
        <f t="shared" si="1"/>
        <v>11700</v>
      </c>
      <c r="F33" s="5"/>
      <c r="G33" s="5">
        <v>10.1</v>
      </c>
      <c r="H33" s="5"/>
      <c r="I33" s="5"/>
      <c r="J33" s="5"/>
      <c r="K33" s="5"/>
      <c r="L33" s="5"/>
      <c r="M33" s="5"/>
      <c r="N33" s="5"/>
      <c r="O33" s="104"/>
      <c r="P33" s="104"/>
      <c r="Q33" s="104"/>
      <c r="R33" s="5"/>
      <c r="S33" s="5"/>
      <c r="T33" s="5"/>
      <c r="U33" s="5"/>
      <c r="V33" s="5"/>
      <c r="W33" s="5">
        <v>16.8</v>
      </c>
      <c r="X33" s="5">
        <v>14.8</v>
      </c>
      <c r="Y33" s="5">
        <v>3.3</v>
      </c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>
        <f t="shared" si="0"/>
        <v>45</v>
      </c>
      <c r="BQ33">
        <f t="shared" si="2"/>
        <v>11700</v>
      </c>
      <c r="BR33" s="11" t="s">
        <v>27</v>
      </c>
      <c r="BS33" s="4">
        <v>260</v>
      </c>
      <c r="BT33" s="5">
        <f t="shared" si="3"/>
        <v>0</v>
      </c>
      <c r="BU33" s="5">
        <f t="shared" si="4"/>
        <v>0</v>
      </c>
      <c r="BW33">
        <f t="shared" si="5"/>
        <v>0</v>
      </c>
    </row>
    <row r="34" spans="1:75">
      <c r="A34" s="9"/>
      <c r="B34" s="4" t="s">
        <v>55</v>
      </c>
      <c r="C34" s="4"/>
      <c r="D34" s="5">
        <v>10</v>
      </c>
      <c r="E34" s="5">
        <f t="shared" si="1"/>
        <v>0</v>
      </c>
      <c r="F34" s="5"/>
      <c r="G34" s="5"/>
      <c r="H34" s="5"/>
      <c r="I34" s="5"/>
      <c r="J34" s="5"/>
      <c r="K34" s="5"/>
      <c r="L34" s="5"/>
      <c r="M34" s="5"/>
      <c r="N34" s="5"/>
      <c r="O34" s="104"/>
      <c r="P34" s="104"/>
      <c r="Q34" s="104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>
        <v>10</v>
      </c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>
        <f t="shared" si="0"/>
        <v>10</v>
      </c>
      <c r="BQ34">
        <f t="shared" si="2"/>
        <v>0</v>
      </c>
      <c r="BR34" s="11" t="s">
        <v>55</v>
      </c>
      <c r="BS34" s="4"/>
      <c r="BT34" s="5">
        <f t="shared" si="3"/>
        <v>0</v>
      </c>
      <c r="BU34" s="5">
        <f t="shared" si="4"/>
        <v>0</v>
      </c>
      <c r="BW34">
        <f t="shared" si="5"/>
        <v>0</v>
      </c>
    </row>
    <row r="35" spans="1:75">
      <c r="B35" s="11" t="s">
        <v>34</v>
      </c>
      <c r="C35" s="4">
        <v>26</v>
      </c>
      <c r="D35" s="5">
        <v>565</v>
      </c>
      <c r="E35" s="5">
        <f t="shared" si="1"/>
        <v>14690</v>
      </c>
      <c r="F35" s="5">
        <v>6</v>
      </c>
      <c r="G35" s="5">
        <v>2</v>
      </c>
      <c r="H35" s="5">
        <v>2</v>
      </c>
      <c r="I35" s="5">
        <v>10</v>
      </c>
      <c r="J35" s="5">
        <v>8</v>
      </c>
      <c r="K35" s="5">
        <v>2</v>
      </c>
      <c r="L35" s="5">
        <v>6</v>
      </c>
      <c r="M35" s="5">
        <v>4</v>
      </c>
      <c r="N35" s="5">
        <v>1</v>
      </c>
      <c r="O35" s="5">
        <v>8</v>
      </c>
      <c r="P35" s="5">
        <v>6</v>
      </c>
      <c r="Q35" s="5">
        <v>15</v>
      </c>
      <c r="R35" s="5">
        <v>13</v>
      </c>
      <c r="S35" s="5">
        <v>2</v>
      </c>
      <c r="T35" s="5">
        <v>15</v>
      </c>
      <c r="U35" s="5">
        <v>13</v>
      </c>
      <c r="V35" s="5">
        <v>2</v>
      </c>
      <c r="W35" s="5">
        <v>15</v>
      </c>
      <c r="X35" s="5">
        <v>13</v>
      </c>
      <c r="Y35" s="5">
        <v>2</v>
      </c>
      <c r="Z35" s="5">
        <v>15</v>
      </c>
      <c r="AA35" s="5">
        <v>13</v>
      </c>
      <c r="AB35" s="5">
        <v>2</v>
      </c>
      <c r="AC35" s="5">
        <v>15</v>
      </c>
      <c r="AD35" s="5">
        <v>13</v>
      </c>
      <c r="AE35" s="5">
        <v>2</v>
      </c>
      <c r="AF35" s="5">
        <v>15</v>
      </c>
      <c r="AG35" s="5">
        <v>13</v>
      </c>
      <c r="AH35" s="5">
        <v>2</v>
      </c>
      <c r="AI35" s="5">
        <v>15</v>
      </c>
      <c r="AJ35" s="5">
        <v>13</v>
      </c>
      <c r="AK35" s="5">
        <v>2</v>
      </c>
      <c r="AL35" s="5">
        <v>15</v>
      </c>
      <c r="AM35" s="5">
        <v>13</v>
      </c>
      <c r="AN35" s="5">
        <v>2</v>
      </c>
      <c r="AO35" s="5">
        <v>15</v>
      </c>
      <c r="AP35" s="5">
        <v>13</v>
      </c>
      <c r="AQ35" s="5">
        <v>2</v>
      </c>
      <c r="AR35" s="5">
        <v>15</v>
      </c>
      <c r="AS35" s="5">
        <v>13</v>
      </c>
      <c r="AT35" s="5">
        <v>2</v>
      </c>
      <c r="AU35" s="5">
        <v>15</v>
      </c>
      <c r="AV35" s="5">
        <v>13</v>
      </c>
      <c r="AW35" s="5">
        <v>2</v>
      </c>
      <c r="AX35" s="5">
        <v>15</v>
      </c>
      <c r="AY35" s="5">
        <v>13</v>
      </c>
      <c r="AZ35" s="5">
        <v>2</v>
      </c>
      <c r="BA35" s="5">
        <v>15</v>
      </c>
      <c r="BB35" s="5">
        <v>13</v>
      </c>
      <c r="BC35" s="5">
        <v>2</v>
      </c>
      <c r="BD35" s="5">
        <v>15</v>
      </c>
      <c r="BE35" s="5">
        <v>11</v>
      </c>
      <c r="BF35" s="5">
        <v>4</v>
      </c>
      <c r="BG35" s="6">
        <v>15</v>
      </c>
      <c r="BH35" s="6">
        <v>11</v>
      </c>
      <c r="BI35" s="6">
        <v>4</v>
      </c>
      <c r="BJ35" s="6">
        <v>15</v>
      </c>
      <c r="BK35" s="6">
        <v>11</v>
      </c>
      <c r="BL35" s="6">
        <v>4</v>
      </c>
      <c r="BM35" s="6">
        <v>15</v>
      </c>
      <c r="BN35" s="6">
        <v>11</v>
      </c>
      <c r="BO35" s="6">
        <v>4</v>
      </c>
      <c r="BP35">
        <f t="shared" si="0"/>
        <v>565</v>
      </c>
      <c r="BQ35">
        <f t="shared" si="2"/>
        <v>14690</v>
      </c>
      <c r="BR35" s="218" t="s">
        <v>34</v>
      </c>
      <c r="BS35" s="4">
        <v>26</v>
      </c>
      <c r="BT35" s="5">
        <f t="shared" si="3"/>
        <v>0</v>
      </c>
      <c r="BU35" s="5">
        <f t="shared" si="4"/>
        <v>0</v>
      </c>
      <c r="BW35">
        <f t="shared" si="5"/>
        <v>0</v>
      </c>
    </row>
    <row r="36" spans="1:75">
      <c r="B36" s="4" t="s">
        <v>141</v>
      </c>
      <c r="C36" s="4">
        <v>154</v>
      </c>
      <c r="D36" s="5">
        <v>26.4</v>
      </c>
      <c r="E36" s="5">
        <f t="shared" si="1"/>
        <v>4065.6</v>
      </c>
      <c r="F36" s="5">
        <v>26.4</v>
      </c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>
        <f t="shared" ref="BP36:BP67" si="6">SUM(F36:BO36)</f>
        <v>26.4</v>
      </c>
      <c r="BQ36">
        <f t="shared" si="2"/>
        <v>4065.6</v>
      </c>
      <c r="BR36" s="11" t="s">
        <v>141</v>
      </c>
      <c r="BS36" s="4">
        <v>154</v>
      </c>
      <c r="BT36" s="5">
        <f t="shared" si="3"/>
        <v>0</v>
      </c>
      <c r="BU36" s="5">
        <f t="shared" si="4"/>
        <v>0</v>
      </c>
      <c r="BW36">
        <f t="shared" si="5"/>
        <v>0</v>
      </c>
    </row>
    <row r="37" spans="1:75">
      <c r="B37" s="4" t="s">
        <v>322</v>
      </c>
      <c r="C37" s="4">
        <v>210</v>
      </c>
      <c r="D37" s="5">
        <v>21.5</v>
      </c>
      <c r="E37" s="5">
        <f t="shared" si="1"/>
        <v>4515</v>
      </c>
      <c r="F37" s="5">
        <v>21.5</v>
      </c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>
        <f t="shared" si="6"/>
        <v>21.5</v>
      </c>
      <c r="BQ37">
        <f t="shared" si="2"/>
        <v>4515</v>
      </c>
      <c r="BR37" s="11" t="s">
        <v>322</v>
      </c>
      <c r="BS37" s="4">
        <v>210</v>
      </c>
      <c r="BT37" s="5">
        <f t="shared" si="3"/>
        <v>0</v>
      </c>
      <c r="BU37" s="5">
        <f t="shared" si="4"/>
        <v>0</v>
      </c>
      <c r="BW37">
        <f t="shared" si="5"/>
        <v>0</v>
      </c>
    </row>
    <row r="38" spans="1:75">
      <c r="B38" s="4" t="s">
        <v>611</v>
      </c>
      <c r="C38" s="4">
        <v>112</v>
      </c>
      <c r="D38" s="5">
        <v>5.0999999999999996</v>
      </c>
      <c r="E38" s="5">
        <f t="shared" si="1"/>
        <v>571.19999999999993</v>
      </c>
      <c r="F38" s="5"/>
      <c r="G38" s="5">
        <v>0.52</v>
      </c>
      <c r="H38" s="5"/>
      <c r="I38" s="5"/>
      <c r="J38" s="5"/>
      <c r="K38" s="5"/>
      <c r="L38" s="5">
        <v>1.3</v>
      </c>
      <c r="M38" s="5">
        <v>0.7</v>
      </c>
      <c r="N38" s="5"/>
      <c r="O38" s="5">
        <v>2.58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>
        <f t="shared" si="6"/>
        <v>5.0999999999999996</v>
      </c>
      <c r="BQ38">
        <f t="shared" si="2"/>
        <v>571.19999999999993</v>
      </c>
      <c r="BR38" s="11" t="s">
        <v>611</v>
      </c>
      <c r="BS38" s="4">
        <v>112</v>
      </c>
      <c r="BT38" s="5">
        <f t="shared" si="3"/>
        <v>0</v>
      </c>
      <c r="BU38" s="5">
        <f t="shared" si="4"/>
        <v>0</v>
      </c>
      <c r="BW38">
        <f t="shared" si="5"/>
        <v>0</v>
      </c>
    </row>
    <row r="39" spans="1:75">
      <c r="B39" s="4" t="s">
        <v>582</v>
      </c>
      <c r="C39" s="4">
        <v>15</v>
      </c>
      <c r="D39" s="5">
        <v>200</v>
      </c>
      <c r="E39" s="5">
        <f t="shared" si="1"/>
        <v>3000</v>
      </c>
      <c r="F39" s="5">
        <v>200</v>
      </c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>
        <f t="shared" si="6"/>
        <v>200</v>
      </c>
      <c r="BQ39">
        <f t="shared" si="2"/>
        <v>3000</v>
      </c>
      <c r="BR39" s="11" t="s">
        <v>582</v>
      </c>
      <c r="BS39" s="4">
        <v>15</v>
      </c>
      <c r="BT39" s="5">
        <f t="shared" si="3"/>
        <v>0</v>
      </c>
      <c r="BU39" s="5">
        <f t="shared" si="4"/>
        <v>0</v>
      </c>
      <c r="BW39">
        <f t="shared" si="5"/>
        <v>0</v>
      </c>
    </row>
    <row r="40" spans="1:75">
      <c r="B40" s="11" t="s">
        <v>307</v>
      </c>
      <c r="C40" s="189">
        <v>360</v>
      </c>
      <c r="D40" s="5">
        <v>40</v>
      </c>
      <c r="E40" s="5">
        <f t="shared" si="1"/>
        <v>14400</v>
      </c>
      <c r="F40" s="5"/>
      <c r="G40" s="5"/>
      <c r="H40" s="5"/>
      <c r="I40" s="5">
        <v>14</v>
      </c>
      <c r="J40" s="5">
        <v>17</v>
      </c>
      <c r="K40" s="5">
        <v>4</v>
      </c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>
        <v>5</v>
      </c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>
        <f t="shared" si="6"/>
        <v>40</v>
      </c>
      <c r="BQ40">
        <f t="shared" si="2"/>
        <v>14400</v>
      </c>
      <c r="BR40" s="11" t="s">
        <v>307</v>
      </c>
      <c r="BS40" s="189">
        <v>360</v>
      </c>
      <c r="BT40" s="5">
        <f t="shared" si="3"/>
        <v>0</v>
      </c>
      <c r="BU40" s="5">
        <f t="shared" si="4"/>
        <v>0</v>
      </c>
      <c r="BW40">
        <f t="shared" si="5"/>
        <v>0</v>
      </c>
    </row>
    <row r="41" spans="1:75">
      <c r="B41" s="4" t="s">
        <v>304</v>
      </c>
      <c r="C41" s="189">
        <v>238</v>
      </c>
      <c r="D41" s="5">
        <v>22</v>
      </c>
      <c r="E41" s="5">
        <f t="shared" si="1"/>
        <v>5236</v>
      </c>
      <c r="F41" s="5"/>
      <c r="G41" s="5"/>
      <c r="H41" s="5"/>
      <c r="I41" s="5"/>
      <c r="J41" s="5"/>
      <c r="K41" s="5"/>
      <c r="L41" s="5">
        <v>22</v>
      </c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>
        <f t="shared" si="6"/>
        <v>22</v>
      </c>
      <c r="BQ41">
        <f t="shared" si="2"/>
        <v>5236</v>
      </c>
      <c r="BR41" s="11" t="s">
        <v>304</v>
      </c>
      <c r="BS41" s="189">
        <v>238</v>
      </c>
      <c r="BT41" s="5">
        <f t="shared" si="3"/>
        <v>0</v>
      </c>
      <c r="BU41" s="5">
        <f t="shared" si="4"/>
        <v>0</v>
      </c>
      <c r="BV41" s="60"/>
      <c r="BW41">
        <f t="shared" si="5"/>
        <v>0</v>
      </c>
    </row>
    <row r="42" spans="1:75">
      <c r="B42" s="4" t="s">
        <v>106</v>
      </c>
      <c r="C42" s="189">
        <v>155</v>
      </c>
      <c r="D42" s="5">
        <v>43.6</v>
      </c>
      <c r="E42" s="5">
        <f t="shared" si="1"/>
        <v>6758</v>
      </c>
      <c r="F42" s="5"/>
      <c r="G42" s="5"/>
      <c r="H42" s="5"/>
      <c r="I42" s="5">
        <v>43.6</v>
      </c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>
        <f t="shared" si="6"/>
        <v>43.6</v>
      </c>
      <c r="BQ42">
        <f t="shared" si="2"/>
        <v>6758</v>
      </c>
      <c r="BR42" s="11" t="s">
        <v>106</v>
      </c>
      <c r="BS42" s="189">
        <v>155</v>
      </c>
      <c r="BT42" s="5">
        <f t="shared" si="3"/>
        <v>0</v>
      </c>
      <c r="BU42" s="5">
        <f t="shared" si="4"/>
        <v>0</v>
      </c>
      <c r="BW42">
        <f t="shared" si="5"/>
        <v>0</v>
      </c>
    </row>
    <row r="43" spans="1:75">
      <c r="B43" s="4" t="s">
        <v>299</v>
      </c>
      <c r="C43" s="189">
        <v>238</v>
      </c>
      <c r="D43" s="5">
        <v>20.399999999999999</v>
      </c>
      <c r="E43" s="5">
        <f t="shared" si="1"/>
        <v>4855.2</v>
      </c>
      <c r="F43" s="5"/>
      <c r="G43" s="5"/>
      <c r="H43" s="5"/>
      <c r="I43" s="5">
        <v>20.399999999999999</v>
      </c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>
        <f t="shared" si="6"/>
        <v>20.399999999999999</v>
      </c>
      <c r="BQ43">
        <f t="shared" si="2"/>
        <v>4855.2</v>
      </c>
      <c r="BR43" s="11" t="s">
        <v>299</v>
      </c>
      <c r="BS43" s="189">
        <v>238</v>
      </c>
      <c r="BT43" s="5">
        <f t="shared" si="3"/>
        <v>0</v>
      </c>
      <c r="BU43" s="5">
        <f t="shared" si="4"/>
        <v>0</v>
      </c>
      <c r="BW43">
        <f t="shared" si="5"/>
        <v>0</v>
      </c>
    </row>
    <row r="44" spans="1:75">
      <c r="B44" s="11" t="s">
        <v>65</v>
      </c>
      <c r="C44" s="189">
        <v>340</v>
      </c>
      <c r="D44" s="5">
        <v>25</v>
      </c>
      <c r="E44" s="5">
        <f t="shared" si="1"/>
        <v>8500</v>
      </c>
      <c r="F44" s="5"/>
      <c r="G44" s="5"/>
      <c r="H44" s="5"/>
      <c r="I44" s="5"/>
      <c r="J44" s="5"/>
      <c r="K44" s="5"/>
      <c r="L44" s="5">
        <v>11.8</v>
      </c>
      <c r="M44" s="5">
        <v>10.6</v>
      </c>
      <c r="N44" s="5">
        <v>2.6</v>
      </c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>
        <f t="shared" si="6"/>
        <v>25</v>
      </c>
      <c r="BQ44">
        <f t="shared" si="2"/>
        <v>8500</v>
      </c>
      <c r="BR44" s="11" t="s">
        <v>65</v>
      </c>
      <c r="BS44" s="189">
        <v>340</v>
      </c>
      <c r="BT44" s="5">
        <f t="shared" si="3"/>
        <v>0</v>
      </c>
      <c r="BU44" s="5">
        <f t="shared" si="4"/>
        <v>0</v>
      </c>
      <c r="BW44">
        <f t="shared" si="5"/>
        <v>0</v>
      </c>
    </row>
    <row r="45" spans="1:75">
      <c r="B45" s="4" t="s">
        <v>362</v>
      </c>
      <c r="C45" s="189">
        <v>154</v>
      </c>
      <c r="D45" s="5">
        <v>27.9</v>
      </c>
      <c r="E45" s="5">
        <f t="shared" si="1"/>
        <v>4296.5999999999995</v>
      </c>
      <c r="F45" s="5"/>
      <c r="G45" s="5"/>
      <c r="H45" s="5"/>
      <c r="I45" s="5"/>
      <c r="J45" s="5"/>
      <c r="K45" s="5"/>
      <c r="L45" s="5">
        <v>27.9</v>
      </c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>
        <f t="shared" si="6"/>
        <v>27.9</v>
      </c>
      <c r="BQ45">
        <f t="shared" si="2"/>
        <v>4296.5999999999995</v>
      </c>
      <c r="BR45" s="11" t="s">
        <v>362</v>
      </c>
      <c r="BS45" s="189">
        <v>154</v>
      </c>
      <c r="BT45" s="5">
        <f t="shared" si="3"/>
        <v>0</v>
      </c>
      <c r="BU45" s="5">
        <f t="shared" si="4"/>
        <v>0</v>
      </c>
      <c r="BW45">
        <f t="shared" si="5"/>
        <v>0</v>
      </c>
    </row>
    <row r="46" spans="1:75">
      <c r="B46" s="4" t="s">
        <v>106</v>
      </c>
      <c r="C46" s="189">
        <v>140</v>
      </c>
      <c r="D46" s="5">
        <v>40</v>
      </c>
      <c r="E46" s="5">
        <f t="shared" si="1"/>
        <v>5600</v>
      </c>
      <c r="F46" s="5"/>
      <c r="G46" s="5"/>
      <c r="H46" s="5"/>
      <c r="I46" s="5"/>
      <c r="J46" s="5"/>
      <c r="K46" s="5"/>
      <c r="L46" s="5"/>
      <c r="M46" s="5"/>
      <c r="N46" s="5"/>
      <c r="O46" s="5">
        <v>40</v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>
        <f t="shared" si="6"/>
        <v>40</v>
      </c>
      <c r="BQ46">
        <f t="shared" si="2"/>
        <v>5600</v>
      </c>
      <c r="BR46" s="11" t="s">
        <v>106</v>
      </c>
      <c r="BS46" s="189">
        <v>140</v>
      </c>
      <c r="BT46" s="5">
        <f t="shared" si="3"/>
        <v>0</v>
      </c>
      <c r="BU46" s="5">
        <f t="shared" si="4"/>
        <v>0</v>
      </c>
      <c r="BW46">
        <f t="shared" si="5"/>
        <v>0</v>
      </c>
    </row>
    <row r="47" spans="1:75">
      <c r="B47" s="4" t="s">
        <v>611</v>
      </c>
      <c r="C47" s="189">
        <v>91</v>
      </c>
      <c r="D47" s="5">
        <v>12.5</v>
      </c>
      <c r="E47" s="5">
        <f t="shared" si="1"/>
        <v>1137.5</v>
      </c>
      <c r="F47" s="5"/>
      <c r="G47" s="5"/>
      <c r="H47" s="5"/>
      <c r="I47" s="5"/>
      <c r="J47" s="5"/>
      <c r="K47" s="5"/>
      <c r="L47" s="5"/>
      <c r="M47" s="5"/>
      <c r="N47" s="5"/>
      <c r="O47" s="5">
        <v>2</v>
      </c>
      <c r="P47" s="5">
        <v>1.5</v>
      </c>
      <c r="Q47" s="5">
        <v>1.7</v>
      </c>
      <c r="R47" s="5">
        <v>1</v>
      </c>
      <c r="S47" s="5"/>
      <c r="T47" s="5">
        <v>1.7</v>
      </c>
      <c r="U47" s="10">
        <v>1.78</v>
      </c>
      <c r="V47" s="5">
        <v>0.1</v>
      </c>
      <c r="W47" s="5">
        <v>1.7</v>
      </c>
      <c r="X47" s="10">
        <v>1.02</v>
      </c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>
        <f t="shared" si="6"/>
        <v>12.499999999999998</v>
      </c>
      <c r="BQ47">
        <f t="shared" si="2"/>
        <v>1137.4999999999998</v>
      </c>
      <c r="BR47" s="11" t="s">
        <v>611</v>
      </c>
      <c r="BS47" s="189">
        <v>91</v>
      </c>
      <c r="BT47" s="5">
        <f t="shared" si="3"/>
        <v>0</v>
      </c>
      <c r="BU47" s="5">
        <f t="shared" si="4"/>
        <v>0</v>
      </c>
      <c r="BW47">
        <f t="shared" si="5"/>
        <v>0</v>
      </c>
    </row>
    <row r="48" spans="1:75">
      <c r="B48" s="4" t="s">
        <v>59</v>
      </c>
      <c r="C48" s="189">
        <v>300</v>
      </c>
      <c r="D48" s="5">
        <v>10</v>
      </c>
      <c r="E48" s="5">
        <f t="shared" si="1"/>
        <v>3000</v>
      </c>
      <c r="F48" s="5"/>
      <c r="G48" s="5"/>
      <c r="H48" s="5"/>
      <c r="I48" s="5"/>
      <c r="J48" s="5"/>
      <c r="K48" s="5"/>
      <c r="L48" s="5">
        <v>5</v>
      </c>
      <c r="M48" s="5"/>
      <c r="N48" s="5"/>
      <c r="O48" s="5"/>
      <c r="P48" s="5"/>
      <c r="Q48" s="5">
        <v>5</v>
      </c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>
        <f t="shared" si="6"/>
        <v>10</v>
      </c>
      <c r="BQ48">
        <f t="shared" si="2"/>
        <v>3000</v>
      </c>
      <c r="BR48" s="11" t="s">
        <v>59</v>
      </c>
      <c r="BS48" s="189">
        <v>300</v>
      </c>
      <c r="BT48" s="5">
        <f t="shared" si="3"/>
        <v>0</v>
      </c>
      <c r="BU48" s="5">
        <f t="shared" si="4"/>
        <v>0</v>
      </c>
      <c r="BW48">
        <f t="shared" si="5"/>
        <v>0</v>
      </c>
    </row>
    <row r="49" spans="2:75">
      <c r="B49" s="4" t="s">
        <v>133</v>
      </c>
      <c r="C49" s="189">
        <v>300</v>
      </c>
      <c r="D49" s="5">
        <v>10</v>
      </c>
      <c r="E49" s="5">
        <f t="shared" si="1"/>
        <v>3000</v>
      </c>
      <c r="F49" s="5"/>
      <c r="G49" s="5"/>
      <c r="H49" s="5"/>
      <c r="I49" s="5"/>
      <c r="J49" s="5"/>
      <c r="K49" s="5"/>
      <c r="L49" s="5">
        <v>5</v>
      </c>
      <c r="M49" s="5"/>
      <c r="N49" s="5"/>
      <c r="O49" s="5"/>
      <c r="P49" s="5"/>
      <c r="Q49" s="5">
        <v>5</v>
      </c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>
        <f t="shared" si="6"/>
        <v>10</v>
      </c>
      <c r="BQ49">
        <f t="shared" si="2"/>
        <v>3000</v>
      </c>
      <c r="BR49" s="11" t="s">
        <v>133</v>
      </c>
      <c r="BS49" s="189">
        <v>300</v>
      </c>
      <c r="BT49" s="5">
        <f t="shared" si="3"/>
        <v>0</v>
      </c>
      <c r="BU49" s="5">
        <f t="shared" si="4"/>
        <v>0</v>
      </c>
      <c r="BW49">
        <f t="shared" si="5"/>
        <v>0</v>
      </c>
    </row>
    <row r="50" spans="2:75">
      <c r="B50" s="4" t="s">
        <v>583</v>
      </c>
      <c r="C50" s="189">
        <v>15</v>
      </c>
      <c r="D50" s="5">
        <v>200</v>
      </c>
      <c r="E50" s="5">
        <f t="shared" si="1"/>
        <v>3000</v>
      </c>
      <c r="F50" s="5"/>
      <c r="G50" s="5"/>
      <c r="H50" s="5"/>
      <c r="I50" s="5"/>
      <c r="J50" s="5"/>
      <c r="K50" s="5"/>
      <c r="L50" s="5"/>
      <c r="M50" s="5"/>
      <c r="N50" s="5"/>
      <c r="O50" s="5">
        <v>200</v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>
        <f t="shared" si="6"/>
        <v>200</v>
      </c>
      <c r="BQ50">
        <f t="shared" si="2"/>
        <v>3000</v>
      </c>
      <c r="BR50" s="11" t="s">
        <v>583</v>
      </c>
      <c r="BS50" s="189">
        <v>15</v>
      </c>
      <c r="BT50" s="5">
        <f t="shared" si="3"/>
        <v>0</v>
      </c>
      <c r="BU50" s="5">
        <f t="shared" si="4"/>
        <v>0</v>
      </c>
      <c r="BW50">
        <f t="shared" si="5"/>
        <v>0</v>
      </c>
    </row>
    <row r="51" spans="2:75">
      <c r="B51" s="4" t="s">
        <v>322</v>
      </c>
      <c r="C51" s="189">
        <v>210</v>
      </c>
      <c r="D51" s="5">
        <v>12.2</v>
      </c>
      <c r="E51" s="5">
        <f t="shared" si="1"/>
        <v>2562</v>
      </c>
      <c r="F51" s="5"/>
      <c r="G51" s="5"/>
      <c r="H51" s="5"/>
      <c r="I51" s="5"/>
      <c r="J51" s="5"/>
      <c r="K51" s="5"/>
      <c r="L51" s="5"/>
      <c r="M51" s="5"/>
      <c r="N51" s="5"/>
      <c r="O51" s="5">
        <v>12.2</v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>
        <f t="shared" si="6"/>
        <v>12.2</v>
      </c>
      <c r="BQ51">
        <f t="shared" si="2"/>
        <v>2562</v>
      </c>
      <c r="BR51" s="11" t="s">
        <v>322</v>
      </c>
      <c r="BS51" s="189">
        <v>210</v>
      </c>
      <c r="BT51" s="5">
        <f t="shared" si="3"/>
        <v>0</v>
      </c>
      <c r="BU51" s="5">
        <f t="shared" si="4"/>
        <v>0</v>
      </c>
      <c r="BW51">
        <f t="shared" si="5"/>
        <v>0</v>
      </c>
    </row>
    <row r="52" spans="2:75">
      <c r="B52" s="4" t="s">
        <v>31</v>
      </c>
      <c r="C52" s="189">
        <v>86.5</v>
      </c>
      <c r="D52" s="5">
        <v>36</v>
      </c>
      <c r="E52" s="5">
        <f t="shared" si="1"/>
        <v>3114</v>
      </c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>
        <v>8</v>
      </c>
      <c r="R52" s="5">
        <v>5</v>
      </c>
      <c r="S52" s="5">
        <v>1</v>
      </c>
      <c r="T52" s="5"/>
      <c r="U52" s="5"/>
      <c r="V52" s="5">
        <v>1</v>
      </c>
      <c r="W52" s="5"/>
      <c r="X52" s="5"/>
      <c r="Y52" s="5"/>
      <c r="Z52" s="5">
        <v>6</v>
      </c>
      <c r="AA52" s="5">
        <v>3</v>
      </c>
      <c r="AB52" s="5">
        <v>1</v>
      </c>
      <c r="AC52" s="5"/>
      <c r="AD52" s="5"/>
      <c r="AE52" s="5">
        <v>1</v>
      </c>
      <c r="AF52" s="5">
        <v>5</v>
      </c>
      <c r="AG52" s="5">
        <v>4</v>
      </c>
      <c r="AH52" s="5">
        <v>1</v>
      </c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>
        <f t="shared" si="6"/>
        <v>36</v>
      </c>
      <c r="BQ52">
        <f t="shared" si="2"/>
        <v>3114</v>
      </c>
      <c r="BR52" s="11" t="s">
        <v>31</v>
      </c>
      <c r="BS52" s="189">
        <v>86.5</v>
      </c>
      <c r="BT52" s="5">
        <f t="shared" si="3"/>
        <v>0</v>
      </c>
      <c r="BU52" s="5">
        <f t="shared" si="4"/>
        <v>0</v>
      </c>
      <c r="BW52">
        <f t="shared" si="5"/>
        <v>0</v>
      </c>
    </row>
    <row r="53" spans="2:75">
      <c r="B53" s="4" t="s">
        <v>121</v>
      </c>
      <c r="C53" s="189">
        <v>735</v>
      </c>
      <c r="D53" s="5">
        <v>16</v>
      </c>
      <c r="E53" s="5">
        <f t="shared" si="1"/>
        <v>11760</v>
      </c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>
        <v>0.04</v>
      </c>
      <c r="AA53" s="5"/>
      <c r="AB53" s="5"/>
      <c r="AC53" s="5">
        <v>1.73</v>
      </c>
      <c r="AD53" s="5"/>
      <c r="AE53" s="5"/>
      <c r="AF53" s="5">
        <v>1.73</v>
      </c>
      <c r="AG53" s="5">
        <v>1.52</v>
      </c>
      <c r="AH53" s="5"/>
      <c r="AI53" s="5">
        <v>2.17</v>
      </c>
      <c r="AJ53" s="5"/>
      <c r="AK53" s="5"/>
      <c r="AL53" s="5"/>
      <c r="AM53" s="5">
        <v>1.52</v>
      </c>
      <c r="AN53" s="5"/>
      <c r="AO53" s="5"/>
      <c r="AP53" s="5"/>
      <c r="AQ53" s="5"/>
      <c r="AR53" s="5">
        <v>0.8</v>
      </c>
      <c r="AS53" s="5">
        <v>0.6</v>
      </c>
      <c r="AT53" s="5"/>
      <c r="AU53" s="5"/>
      <c r="AV53" s="5"/>
      <c r="AW53" s="5"/>
      <c r="AX53" s="5">
        <v>2.13</v>
      </c>
      <c r="AY53" s="5"/>
      <c r="AZ53" s="5"/>
      <c r="BA53" s="5"/>
      <c r="BB53" s="5">
        <v>1.63</v>
      </c>
      <c r="BC53" s="5">
        <v>0.45</v>
      </c>
      <c r="BD53" s="5">
        <v>1.68</v>
      </c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>
        <f t="shared" si="6"/>
        <v>15.999999999999996</v>
      </c>
      <c r="BQ53">
        <f t="shared" si="2"/>
        <v>11759.999999999998</v>
      </c>
      <c r="BR53" s="11" t="s">
        <v>121</v>
      </c>
      <c r="BS53" s="189">
        <v>735</v>
      </c>
      <c r="BT53" s="5">
        <f t="shared" si="3"/>
        <v>0</v>
      </c>
      <c r="BU53" s="5">
        <f t="shared" si="4"/>
        <v>0</v>
      </c>
      <c r="BW53">
        <f t="shared" si="5"/>
        <v>0</v>
      </c>
    </row>
    <row r="54" spans="2:75">
      <c r="B54" s="4" t="s">
        <v>175</v>
      </c>
      <c r="C54" s="189">
        <v>58.8</v>
      </c>
      <c r="D54" s="5">
        <v>20</v>
      </c>
      <c r="E54" s="5">
        <f t="shared" si="1"/>
        <v>1176</v>
      </c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10">
        <v>1</v>
      </c>
      <c r="Y54" s="5">
        <v>2</v>
      </c>
      <c r="Z54" s="5"/>
      <c r="AA54" s="5"/>
      <c r="AB54" s="5"/>
      <c r="AC54" s="5"/>
      <c r="AD54" s="5"/>
      <c r="AE54" s="5"/>
      <c r="AF54" s="5"/>
      <c r="AG54" s="5"/>
      <c r="AH54" s="5"/>
      <c r="AI54" s="5">
        <v>10.8</v>
      </c>
      <c r="AJ54" s="5">
        <v>6.2</v>
      </c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>
        <f t="shared" si="6"/>
        <v>20</v>
      </c>
      <c r="BQ54">
        <f t="shared" si="2"/>
        <v>1176</v>
      </c>
      <c r="BR54" s="11" t="s">
        <v>175</v>
      </c>
      <c r="BS54" s="189">
        <v>58.8</v>
      </c>
      <c r="BT54" s="5">
        <f t="shared" si="3"/>
        <v>0</v>
      </c>
      <c r="BU54" s="5">
        <f t="shared" si="4"/>
        <v>0</v>
      </c>
      <c r="BW54">
        <f t="shared" si="5"/>
        <v>0</v>
      </c>
    </row>
    <row r="55" spans="2:75">
      <c r="B55" s="4" t="s">
        <v>172</v>
      </c>
      <c r="C55" s="189">
        <v>115</v>
      </c>
      <c r="D55" s="5">
        <v>12</v>
      </c>
      <c r="E55" s="5">
        <f t="shared" si="1"/>
        <v>1380</v>
      </c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>
        <v>12</v>
      </c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>
        <f t="shared" si="6"/>
        <v>12</v>
      </c>
      <c r="BQ55">
        <f t="shared" si="2"/>
        <v>1380</v>
      </c>
      <c r="BR55" s="11" t="s">
        <v>172</v>
      </c>
      <c r="BS55" s="189">
        <v>115</v>
      </c>
      <c r="BT55" s="5">
        <f t="shared" si="3"/>
        <v>0</v>
      </c>
      <c r="BU55" s="5">
        <f t="shared" si="4"/>
        <v>0</v>
      </c>
      <c r="BW55">
        <f t="shared" si="5"/>
        <v>0</v>
      </c>
    </row>
    <row r="56" spans="2:75">
      <c r="B56" s="4" t="s">
        <v>14</v>
      </c>
      <c r="C56" s="189">
        <v>130</v>
      </c>
      <c r="D56" s="5">
        <v>12</v>
      </c>
      <c r="E56" s="5">
        <f t="shared" si="1"/>
        <v>1560</v>
      </c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10">
        <v>1</v>
      </c>
      <c r="X56" s="5"/>
      <c r="Y56" s="5"/>
      <c r="Z56" s="5"/>
      <c r="AA56" s="5"/>
      <c r="AB56" s="5"/>
      <c r="AC56" s="5">
        <v>1</v>
      </c>
      <c r="AD56" s="5"/>
      <c r="AE56" s="5"/>
      <c r="AF56" s="5">
        <v>1</v>
      </c>
      <c r="AG56" s="5"/>
      <c r="AH56" s="5"/>
      <c r="AI56" s="5">
        <v>1</v>
      </c>
      <c r="AJ56" s="5"/>
      <c r="AK56" s="5"/>
      <c r="AL56" s="5">
        <v>1</v>
      </c>
      <c r="AM56" s="5"/>
      <c r="AN56" s="5"/>
      <c r="AO56" s="5">
        <v>1</v>
      </c>
      <c r="AP56" s="5"/>
      <c r="AQ56" s="5"/>
      <c r="AR56" s="5">
        <v>1</v>
      </c>
      <c r="AS56" s="5"/>
      <c r="AT56" s="5"/>
      <c r="AU56" s="5">
        <v>1</v>
      </c>
      <c r="AV56" s="5"/>
      <c r="AW56" s="5"/>
      <c r="AX56" s="5"/>
      <c r="AY56" s="5"/>
      <c r="AZ56" s="5"/>
      <c r="BA56" s="5">
        <v>1</v>
      </c>
      <c r="BB56" s="5"/>
      <c r="BC56" s="5"/>
      <c r="BD56" s="5">
        <v>1</v>
      </c>
      <c r="BE56" s="5"/>
      <c r="BF56" s="5"/>
      <c r="BG56" s="5">
        <v>1</v>
      </c>
      <c r="BH56" s="5"/>
      <c r="BI56" s="5"/>
      <c r="BJ56" s="5">
        <v>1</v>
      </c>
      <c r="BK56" s="5"/>
      <c r="BL56" s="5"/>
      <c r="BM56" s="5"/>
      <c r="BN56" s="5"/>
      <c r="BO56" s="5"/>
      <c r="BP56">
        <f t="shared" si="6"/>
        <v>12</v>
      </c>
      <c r="BQ56">
        <f t="shared" si="2"/>
        <v>1560</v>
      </c>
      <c r="BR56" s="4" t="s">
        <v>14</v>
      </c>
      <c r="BS56" s="189">
        <v>130</v>
      </c>
      <c r="BT56" s="5">
        <f t="shared" si="3"/>
        <v>0</v>
      </c>
      <c r="BU56" s="5">
        <f t="shared" si="4"/>
        <v>0</v>
      </c>
      <c r="BW56">
        <f t="shared" si="5"/>
        <v>0</v>
      </c>
    </row>
    <row r="57" spans="2:75">
      <c r="B57" s="4" t="s">
        <v>10</v>
      </c>
      <c r="C57" s="189">
        <v>65</v>
      </c>
      <c r="D57" s="5">
        <v>20</v>
      </c>
      <c r="E57" s="5">
        <f t="shared" si="1"/>
        <v>1300</v>
      </c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>
        <v>1</v>
      </c>
      <c r="AJ57" s="5"/>
      <c r="AK57" s="5"/>
      <c r="AL57" s="5">
        <v>1</v>
      </c>
      <c r="AM57" s="5">
        <v>1</v>
      </c>
      <c r="AN57" s="5"/>
      <c r="AO57" s="5"/>
      <c r="AP57" s="5"/>
      <c r="AQ57" s="5"/>
      <c r="AR57" s="5">
        <v>2</v>
      </c>
      <c r="AS57" s="5">
        <v>1</v>
      </c>
      <c r="AT57" s="5"/>
      <c r="AU57" s="5">
        <v>1</v>
      </c>
      <c r="AV57" s="5">
        <v>1</v>
      </c>
      <c r="AW57" s="5"/>
      <c r="AX57" s="5">
        <v>1</v>
      </c>
      <c r="AY57" s="5">
        <v>1</v>
      </c>
      <c r="AZ57" s="5"/>
      <c r="BA57" s="5">
        <v>1</v>
      </c>
      <c r="BB57" s="5">
        <v>1</v>
      </c>
      <c r="BC57" s="5"/>
      <c r="BD57" s="5">
        <v>1</v>
      </c>
      <c r="BE57" s="5">
        <v>1</v>
      </c>
      <c r="BF57" s="5"/>
      <c r="BG57" s="6">
        <v>2</v>
      </c>
      <c r="BH57" s="5"/>
      <c r="BI57" s="5"/>
      <c r="BJ57" s="5">
        <v>1</v>
      </c>
      <c r="BK57" s="5">
        <v>1</v>
      </c>
      <c r="BL57" s="5"/>
      <c r="BM57" s="5">
        <v>2</v>
      </c>
      <c r="BN57" s="5"/>
      <c r="BO57" s="5"/>
      <c r="BP57">
        <f t="shared" si="6"/>
        <v>20</v>
      </c>
      <c r="BQ57">
        <f t="shared" si="2"/>
        <v>1300</v>
      </c>
      <c r="BR57" s="4" t="s">
        <v>10</v>
      </c>
      <c r="BS57" s="189">
        <v>65</v>
      </c>
      <c r="BT57" s="5">
        <f t="shared" si="3"/>
        <v>0</v>
      </c>
      <c r="BU57" s="5">
        <f t="shared" si="4"/>
        <v>0</v>
      </c>
      <c r="BW57">
        <f t="shared" si="5"/>
        <v>0</v>
      </c>
    </row>
    <row r="58" spans="2:75">
      <c r="B58" s="4" t="s">
        <v>51</v>
      </c>
      <c r="C58" s="189">
        <v>47</v>
      </c>
      <c r="D58" s="5">
        <v>20</v>
      </c>
      <c r="E58" s="5">
        <f t="shared" si="1"/>
        <v>940</v>
      </c>
      <c r="F58" s="5"/>
      <c r="G58" s="5"/>
      <c r="H58" s="5"/>
      <c r="I58" s="5"/>
      <c r="J58" s="5"/>
      <c r="K58" s="5"/>
      <c r="L58" s="5"/>
      <c r="M58" s="5"/>
      <c r="N58" s="5"/>
      <c r="O58" s="5">
        <v>1</v>
      </c>
      <c r="P58" s="5">
        <v>1</v>
      </c>
      <c r="Q58" s="5">
        <v>1</v>
      </c>
      <c r="R58" s="5"/>
      <c r="S58" s="5"/>
      <c r="T58" s="5">
        <v>1</v>
      </c>
      <c r="U58" s="5">
        <v>1</v>
      </c>
      <c r="V58" s="5"/>
      <c r="W58" s="5">
        <v>1</v>
      </c>
      <c r="X58" s="5"/>
      <c r="Y58" s="5"/>
      <c r="Z58" s="5">
        <v>1</v>
      </c>
      <c r="AA58" s="5"/>
      <c r="AB58" s="5"/>
      <c r="AC58" s="5">
        <v>1</v>
      </c>
      <c r="AD58" s="5"/>
      <c r="AE58" s="5"/>
      <c r="AF58" s="5">
        <v>1</v>
      </c>
      <c r="AG58" s="5"/>
      <c r="AH58" s="5"/>
      <c r="AI58" s="5">
        <v>1</v>
      </c>
      <c r="AJ58" s="5"/>
      <c r="AK58" s="5"/>
      <c r="AL58" s="5">
        <v>1</v>
      </c>
      <c r="AM58" s="5">
        <v>1</v>
      </c>
      <c r="AN58" s="5"/>
      <c r="AO58" s="5"/>
      <c r="AP58" s="5">
        <v>1</v>
      </c>
      <c r="AQ58" s="5"/>
      <c r="AR58" s="5">
        <v>1</v>
      </c>
      <c r="AS58" s="5">
        <v>1</v>
      </c>
      <c r="AT58" s="5"/>
      <c r="AU58" s="5">
        <v>1</v>
      </c>
      <c r="AV58" s="5"/>
      <c r="AW58" s="5"/>
      <c r="AX58" s="5">
        <v>1</v>
      </c>
      <c r="AY58" s="5">
        <v>1</v>
      </c>
      <c r="AZ58" s="5"/>
      <c r="BA58" s="5"/>
      <c r="BB58" s="5"/>
      <c r="BC58" s="5"/>
      <c r="BD58" s="5"/>
      <c r="BE58" s="5"/>
      <c r="BF58" s="5"/>
      <c r="BG58" s="5">
        <v>1</v>
      </c>
      <c r="BH58" s="5"/>
      <c r="BI58" s="5"/>
      <c r="BJ58" s="5">
        <v>1</v>
      </c>
      <c r="BK58" s="5"/>
      <c r="BL58" s="5"/>
      <c r="BM58" s="5"/>
      <c r="BN58" s="5"/>
      <c r="BO58" s="5"/>
      <c r="BP58">
        <f t="shared" si="6"/>
        <v>20</v>
      </c>
      <c r="BQ58">
        <f t="shared" si="2"/>
        <v>940</v>
      </c>
      <c r="BR58" s="11" t="s">
        <v>51</v>
      </c>
      <c r="BS58" s="189">
        <v>47</v>
      </c>
      <c r="BT58" s="5">
        <f t="shared" si="3"/>
        <v>0</v>
      </c>
      <c r="BU58" s="5">
        <f t="shared" si="4"/>
        <v>0</v>
      </c>
      <c r="BW58">
        <f t="shared" si="5"/>
        <v>0</v>
      </c>
    </row>
    <row r="59" spans="2:75">
      <c r="B59" s="4" t="s">
        <v>40</v>
      </c>
      <c r="C59" s="189">
        <v>235</v>
      </c>
      <c r="D59" s="5">
        <v>5</v>
      </c>
      <c r="E59" s="5">
        <f t="shared" si="1"/>
        <v>1175</v>
      </c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>
        <v>5</v>
      </c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>
        <f t="shared" si="6"/>
        <v>5</v>
      </c>
      <c r="BQ59">
        <f t="shared" si="2"/>
        <v>1175</v>
      </c>
      <c r="BR59" s="11" t="s">
        <v>40</v>
      </c>
      <c r="BS59" s="189">
        <v>235</v>
      </c>
      <c r="BT59" s="5">
        <f t="shared" si="3"/>
        <v>0</v>
      </c>
      <c r="BU59" s="5">
        <f t="shared" si="4"/>
        <v>0</v>
      </c>
      <c r="BW59">
        <f t="shared" si="5"/>
        <v>0</v>
      </c>
    </row>
    <row r="60" spans="2:75">
      <c r="B60" s="4" t="s">
        <v>657</v>
      </c>
      <c r="C60" s="189">
        <v>190</v>
      </c>
      <c r="D60" s="5">
        <v>6</v>
      </c>
      <c r="E60" s="5">
        <f t="shared" si="1"/>
        <v>1140</v>
      </c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>
        <v>6</v>
      </c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>
        <f t="shared" si="6"/>
        <v>6</v>
      </c>
      <c r="BQ60">
        <f t="shared" si="2"/>
        <v>1140</v>
      </c>
      <c r="BR60" s="11" t="s">
        <v>657</v>
      </c>
      <c r="BS60" s="189">
        <v>190</v>
      </c>
      <c r="BT60" s="5">
        <f t="shared" si="3"/>
        <v>0</v>
      </c>
      <c r="BU60" s="5">
        <f t="shared" si="4"/>
        <v>0</v>
      </c>
      <c r="BW60">
        <f t="shared" si="5"/>
        <v>0</v>
      </c>
    </row>
    <row r="61" spans="2:75">
      <c r="B61" s="4" t="s">
        <v>658</v>
      </c>
      <c r="C61" s="189">
        <v>330</v>
      </c>
      <c r="D61" s="5">
        <v>6</v>
      </c>
      <c r="E61" s="5">
        <f t="shared" si="1"/>
        <v>1980</v>
      </c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>
        <v>6</v>
      </c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>
        <f t="shared" si="6"/>
        <v>6</v>
      </c>
      <c r="BQ61">
        <f t="shared" si="2"/>
        <v>1980</v>
      </c>
      <c r="BR61" s="11" t="s">
        <v>658</v>
      </c>
      <c r="BS61" s="189">
        <v>330</v>
      </c>
      <c r="BT61" s="5">
        <f t="shared" si="3"/>
        <v>0</v>
      </c>
      <c r="BU61" s="5">
        <f t="shared" si="4"/>
        <v>0</v>
      </c>
      <c r="BW61">
        <f t="shared" si="5"/>
        <v>0</v>
      </c>
    </row>
    <row r="62" spans="2:75">
      <c r="B62" s="11" t="s">
        <v>135</v>
      </c>
      <c r="C62" s="189">
        <v>330</v>
      </c>
      <c r="D62" s="5">
        <v>34</v>
      </c>
      <c r="E62" s="5">
        <f t="shared" si="1"/>
        <v>11220</v>
      </c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>
        <v>17.399999999999999</v>
      </c>
      <c r="R62" s="5">
        <v>13.8</v>
      </c>
      <c r="S62" s="5">
        <v>2.8</v>
      </c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>
        <f t="shared" si="6"/>
        <v>34</v>
      </c>
      <c r="BQ62">
        <f t="shared" si="2"/>
        <v>11220</v>
      </c>
      <c r="BR62" s="11" t="s">
        <v>135</v>
      </c>
      <c r="BS62" s="189">
        <v>330</v>
      </c>
      <c r="BT62" s="5">
        <f t="shared" si="3"/>
        <v>0</v>
      </c>
      <c r="BU62" s="5">
        <f t="shared" si="4"/>
        <v>0</v>
      </c>
      <c r="BW62">
        <f t="shared" si="5"/>
        <v>0</v>
      </c>
    </row>
    <row r="63" spans="2:75">
      <c r="B63" s="4" t="s">
        <v>97</v>
      </c>
      <c r="C63" s="189">
        <v>140</v>
      </c>
      <c r="D63" s="5">
        <v>30.1</v>
      </c>
      <c r="E63" s="5">
        <f t="shared" si="1"/>
        <v>4214</v>
      </c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>
        <v>30.1</v>
      </c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>
        <f t="shared" si="6"/>
        <v>30.1</v>
      </c>
      <c r="BQ63">
        <f t="shared" si="2"/>
        <v>4214</v>
      </c>
      <c r="BR63" s="11" t="s">
        <v>97</v>
      </c>
      <c r="BS63" s="189">
        <v>140</v>
      </c>
      <c r="BT63" s="5">
        <f t="shared" si="3"/>
        <v>0</v>
      </c>
      <c r="BU63" s="5">
        <f t="shared" si="4"/>
        <v>0</v>
      </c>
      <c r="BW63">
        <f t="shared" si="5"/>
        <v>0</v>
      </c>
    </row>
    <row r="64" spans="2:75">
      <c r="B64" s="4" t="s">
        <v>322</v>
      </c>
      <c r="C64" s="189">
        <v>224</v>
      </c>
      <c r="D64" s="5">
        <v>23.6</v>
      </c>
      <c r="E64" s="5">
        <f t="shared" si="1"/>
        <v>5286.4000000000005</v>
      </c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>
        <v>23.6</v>
      </c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>
        <f t="shared" si="6"/>
        <v>23.6</v>
      </c>
      <c r="BQ64">
        <f t="shared" si="2"/>
        <v>5286.4000000000005</v>
      </c>
      <c r="BR64" s="11" t="s">
        <v>322</v>
      </c>
      <c r="BS64" s="189">
        <v>224</v>
      </c>
      <c r="BT64" s="5">
        <f t="shared" si="3"/>
        <v>0</v>
      </c>
      <c r="BU64" s="5">
        <f t="shared" si="4"/>
        <v>0</v>
      </c>
      <c r="BW64">
        <f t="shared" si="5"/>
        <v>0</v>
      </c>
    </row>
    <row r="65" spans="1:75">
      <c r="B65" s="4" t="s">
        <v>29</v>
      </c>
      <c r="C65" s="189">
        <v>95</v>
      </c>
      <c r="D65" s="5">
        <v>50</v>
      </c>
      <c r="E65" s="5">
        <f t="shared" si="1"/>
        <v>4750</v>
      </c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>
        <v>8.6</v>
      </c>
      <c r="AG65" s="5">
        <v>7.6</v>
      </c>
      <c r="AH65" s="5">
        <v>2</v>
      </c>
      <c r="AI65" s="5"/>
      <c r="AJ65" s="5"/>
      <c r="AK65" s="5"/>
      <c r="AL65" s="5"/>
      <c r="AM65" s="5"/>
      <c r="AN65" s="5"/>
      <c r="AO65" s="5">
        <v>10.8</v>
      </c>
      <c r="AP65" s="5">
        <v>7.6</v>
      </c>
      <c r="AQ65" s="5">
        <v>3.1</v>
      </c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>
        <v>10.3</v>
      </c>
      <c r="BH65" s="5"/>
      <c r="BI65" s="5"/>
      <c r="BJ65" s="5"/>
      <c r="BK65" s="5"/>
      <c r="BL65" s="5"/>
      <c r="BM65" s="5"/>
      <c r="BN65" s="5"/>
      <c r="BO65" s="5"/>
      <c r="BP65">
        <f t="shared" si="6"/>
        <v>50</v>
      </c>
      <c r="BQ65">
        <f t="shared" si="2"/>
        <v>4750</v>
      </c>
      <c r="BR65" s="11" t="s">
        <v>29</v>
      </c>
      <c r="BS65" s="189">
        <v>95</v>
      </c>
      <c r="BT65" s="5">
        <f t="shared" si="3"/>
        <v>0</v>
      </c>
      <c r="BU65" s="5">
        <f t="shared" si="4"/>
        <v>0</v>
      </c>
      <c r="BV65" s="64"/>
      <c r="BW65">
        <f t="shared" si="5"/>
        <v>0</v>
      </c>
    </row>
    <row r="66" spans="1:75">
      <c r="B66" s="4" t="s">
        <v>57</v>
      </c>
      <c r="C66" s="189">
        <v>63</v>
      </c>
      <c r="D66" s="5">
        <v>15</v>
      </c>
      <c r="E66" s="5">
        <f t="shared" si="1"/>
        <v>945</v>
      </c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>
        <v>1</v>
      </c>
      <c r="X66" s="10">
        <v>4</v>
      </c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>
        <v>4</v>
      </c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>
        <v>6</v>
      </c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>
        <f t="shared" si="6"/>
        <v>15</v>
      </c>
      <c r="BQ66">
        <f t="shared" si="2"/>
        <v>945</v>
      </c>
      <c r="BR66" s="11" t="s">
        <v>57</v>
      </c>
      <c r="BS66" s="189">
        <v>63</v>
      </c>
      <c r="BT66" s="5">
        <f t="shared" si="3"/>
        <v>0</v>
      </c>
      <c r="BU66" s="5">
        <f t="shared" si="4"/>
        <v>0</v>
      </c>
      <c r="BV66" s="64"/>
      <c r="BW66">
        <f t="shared" si="5"/>
        <v>0</v>
      </c>
    </row>
    <row r="67" spans="1:75">
      <c r="B67" s="4" t="s">
        <v>611</v>
      </c>
      <c r="C67" s="189">
        <v>81</v>
      </c>
      <c r="D67" s="5">
        <v>20.100000000000001</v>
      </c>
      <c r="E67" s="5">
        <f t="shared" si="1"/>
        <v>1628.1000000000001</v>
      </c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>
        <v>0.53</v>
      </c>
      <c r="Y67" s="5"/>
      <c r="Z67" s="5"/>
      <c r="AA67" s="5"/>
      <c r="AB67" s="5"/>
      <c r="AC67" s="5">
        <v>2.2000000000000002</v>
      </c>
      <c r="AD67" s="5">
        <v>1.8</v>
      </c>
      <c r="AE67" s="5"/>
      <c r="AF67" s="5">
        <v>2</v>
      </c>
      <c r="AG67" s="5">
        <v>1.3</v>
      </c>
      <c r="AH67" s="5">
        <v>0.1</v>
      </c>
      <c r="AI67" s="5">
        <v>1.8</v>
      </c>
      <c r="AJ67" s="5">
        <v>1.33</v>
      </c>
      <c r="AK67" s="5"/>
      <c r="AL67" s="5">
        <v>1.7</v>
      </c>
      <c r="AM67" s="5">
        <v>1.5</v>
      </c>
      <c r="AN67" s="5"/>
      <c r="AO67" s="5">
        <v>1.7</v>
      </c>
      <c r="AP67" s="5">
        <v>1.5</v>
      </c>
      <c r="AQ67" s="5">
        <v>0.2</v>
      </c>
      <c r="AR67" s="5">
        <v>1.7</v>
      </c>
      <c r="AS67" s="5">
        <v>0.74</v>
      </c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>
        <f t="shared" si="6"/>
        <v>20.099999999999998</v>
      </c>
      <c r="BQ67">
        <f t="shared" si="2"/>
        <v>1628.1</v>
      </c>
      <c r="BR67" s="11" t="s">
        <v>611</v>
      </c>
      <c r="BS67" s="189">
        <v>81</v>
      </c>
      <c r="BT67" s="5">
        <f t="shared" si="3"/>
        <v>0</v>
      </c>
      <c r="BU67" s="5">
        <f t="shared" si="4"/>
        <v>0</v>
      </c>
      <c r="BV67" s="64"/>
      <c r="BW67">
        <f t="shared" si="5"/>
        <v>0</v>
      </c>
    </row>
    <row r="68" spans="1:75">
      <c r="A68">
        <v>0.4</v>
      </c>
      <c r="B68" s="4" t="s">
        <v>56</v>
      </c>
      <c r="C68" s="189">
        <v>84</v>
      </c>
      <c r="D68" s="5">
        <v>37.1</v>
      </c>
      <c r="E68" s="5">
        <f t="shared" si="1"/>
        <v>3116.4</v>
      </c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>
        <v>15.3</v>
      </c>
      <c r="U68" s="5">
        <v>12</v>
      </c>
      <c r="V68" s="5">
        <v>1.1000000000000001</v>
      </c>
      <c r="W68" s="5"/>
      <c r="X68" s="5"/>
      <c r="Y68" s="5"/>
      <c r="Z68" s="5"/>
      <c r="AA68" s="5"/>
      <c r="AB68" s="5"/>
      <c r="AC68" s="5">
        <v>5</v>
      </c>
      <c r="AD68" s="5">
        <v>3.7</v>
      </c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>
        <f t="shared" ref="BP68:BP99" si="7">SUM(F68:BO68)</f>
        <v>37.100000000000009</v>
      </c>
      <c r="BQ68">
        <f t="shared" si="2"/>
        <v>3116.4000000000005</v>
      </c>
      <c r="BR68" s="11" t="s">
        <v>56</v>
      </c>
      <c r="BS68" s="189">
        <v>84</v>
      </c>
      <c r="BT68" s="5">
        <f t="shared" si="3"/>
        <v>0</v>
      </c>
      <c r="BU68" s="5">
        <f t="shared" si="4"/>
        <v>0</v>
      </c>
      <c r="BV68" s="64"/>
      <c r="BW68">
        <f t="shared" si="5"/>
        <v>0</v>
      </c>
    </row>
    <row r="69" spans="1:75">
      <c r="B69" s="11" t="s">
        <v>307</v>
      </c>
      <c r="C69" s="189">
        <v>360</v>
      </c>
      <c r="D69" s="5">
        <v>38</v>
      </c>
      <c r="E69" s="5">
        <f t="shared" ref="E69:E132" si="8">D69*C69</f>
        <v>13680</v>
      </c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>
        <v>16.8</v>
      </c>
      <c r="AA69" s="5">
        <v>18.2</v>
      </c>
      <c r="AB69" s="5">
        <v>3</v>
      </c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>
        <f t="shared" si="7"/>
        <v>38</v>
      </c>
      <c r="BQ69">
        <f t="shared" ref="BQ69:BQ132" si="9">BP69*C69</f>
        <v>13680</v>
      </c>
      <c r="BR69" s="11" t="s">
        <v>307</v>
      </c>
      <c r="BS69" s="189">
        <v>360</v>
      </c>
      <c r="BT69" s="5">
        <f t="shared" ref="BT69:BT132" si="10">D69-BP69</f>
        <v>0</v>
      </c>
      <c r="BU69" s="5">
        <f t="shared" ref="BU69:BU132" si="11">BT69*BS69</f>
        <v>0</v>
      </c>
      <c r="BV69" s="64"/>
      <c r="BW69">
        <f t="shared" ref="BW69:BW132" si="12">BV69*BS69</f>
        <v>0</v>
      </c>
    </row>
    <row r="70" spans="1:75">
      <c r="B70" s="4" t="s">
        <v>322</v>
      </c>
      <c r="C70" s="189">
        <v>182</v>
      </c>
      <c r="D70" s="5">
        <v>10.9</v>
      </c>
      <c r="E70" s="5">
        <f t="shared" si="8"/>
        <v>1983.8</v>
      </c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>
        <v>10.9</v>
      </c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>
        <f t="shared" si="7"/>
        <v>10.9</v>
      </c>
      <c r="BQ70">
        <f t="shared" si="9"/>
        <v>1983.8</v>
      </c>
      <c r="BR70" s="11" t="s">
        <v>322</v>
      </c>
      <c r="BS70" s="189">
        <v>182</v>
      </c>
      <c r="BT70" s="5">
        <f t="shared" si="10"/>
        <v>0</v>
      </c>
      <c r="BU70" s="5">
        <f t="shared" si="11"/>
        <v>0</v>
      </c>
      <c r="BV70" s="64"/>
      <c r="BW70">
        <f t="shared" si="12"/>
        <v>0</v>
      </c>
    </row>
    <row r="71" spans="1:75">
      <c r="B71" s="4" t="s">
        <v>97</v>
      </c>
      <c r="C71" s="189">
        <v>140</v>
      </c>
      <c r="D71" s="5">
        <v>30.7</v>
      </c>
      <c r="E71" s="5">
        <f t="shared" si="8"/>
        <v>4298</v>
      </c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>
        <v>30.7</v>
      </c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>
        <f t="shared" si="7"/>
        <v>30.7</v>
      </c>
      <c r="BQ71">
        <f t="shared" si="9"/>
        <v>4298</v>
      </c>
      <c r="BR71" s="11" t="s">
        <v>97</v>
      </c>
      <c r="BS71" s="189">
        <v>140</v>
      </c>
      <c r="BT71" s="5">
        <f t="shared" si="10"/>
        <v>0</v>
      </c>
      <c r="BU71" s="5">
        <f t="shared" si="11"/>
        <v>0</v>
      </c>
      <c r="BV71" s="64"/>
      <c r="BW71">
        <f t="shared" si="12"/>
        <v>0</v>
      </c>
    </row>
    <row r="72" spans="1:75">
      <c r="B72" s="4" t="s">
        <v>188</v>
      </c>
      <c r="C72" s="189">
        <v>182</v>
      </c>
      <c r="D72" s="5">
        <v>2.1</v>
      </c>
      <c r="E72" s="5">
        <f t="shared" si="8"/>
        <v>382.2</v>
      </c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>
        <v>1.28</v>
      </c>
      <c r="X72" s="5">
        <v>0.82</v>
      </c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>
        <f t="shared" si="7"/>
        <v>2.1</v>
      </c>
      <c r="BQ72">
        <f t="shared" si="9"/>
        <v>382.2</v>
      </c>
      <c r="BR72" s="11" t="s">
        <v>188</v>
      </c>
      <c r="BS72" s="189">
        <v>182</v>
      </c>
      <c r="BT72" s="5">
        <f t="shared" si="10"/>
        <v>0</v>
      </c>
      <c r="BU72" s="5">
        <f t="shared" si="11"/>
        <v>0</v>
      </c>
      <c r="BV72" s="64"/>
      <c r="BW72">
        <f t="shared" si="12"/>
        <v>0</v>
      </c>
    </row>
    <row r="73" spans="1:75">
      <c r="B73" s="4" t="s">
        <v>518</v>
      </c>
      <c r="C73" s="189">
        <v>154</v>
      </c>
      <c r="D73" s="5">
        <v>40</v>
      </c>
      <c r="E73" s="5">
        <f t="shared" si="8"/>
        <v>6160</v>
      </c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>
        <v>40</v>
      </c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>
        <f t="shared" si="7"/>
        <v>40</v>
      </c>
      <c r="BQ73">
        <f t="shared" si="9"/>
        <v>6160</v>
      </c>
      <c r="BR73" s="11" t="s">
        <v>518</v>
      </c>
      <c r="BS73" s="189">
        <v>154</v>
      </c>
      <c r="BT73" s="5">
        <f t="shared" si="10"/>
        <v>0</v>
      </c>
      <c r="BU73" s="5">
        <f t="shared" si="11"/>
        <v>0</v>
      </c>
      <c r="BV73" s="64"/>
      <c r="BW73">
        <f t="shared" si="12"/>
        <v>0</v>
      </c>
    </row>
    <row r="74" spans="1:75">
      <c r="B74" s="4" t="s">
        <v>299</v>
      </c>
      <c r="C74" s="189">
        <v>224</v>
      </c>
      <c r="D74" s="5">
        <v>21.9</v>
      </c>
      <c r="E74" s="5">
        <f t="shared" si="8"/>
        <v>4905.5999999999995</v>
      </c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>
        <v>21.9</v>
      </c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>
        <f t="shared" si="7"/>
        <v>21.9</v>
      </c>
      <c r="BQ74">
        <f t="shared" si="9"/>
        <v>4905.5999999999995</v>
      </c>
      <c r="BR74" s="11" t="s">
        <v>299</v>
      </c>
      <c r="BS74" s="189">
        <v>224</v>
      </c>
      <c r="BT74" s="5">
        <f t="shared" si="10"/>
        <v>0</v>
      </c>
      <c r="BU74" s="5">
        <f t="shared" si="11"/>
        <v>0</v>
      </c>
      <c r="BV74" s="64"/>
      <c r="BW74">
        <f t="shared" si="12"/>
        <v>0</v>
      </c>
    </row>
    <row r="75" spans="1:75">
      <c r="B75" s="4" t="s">
        <v>322</v>
      </c>
      <c r="C75" s="189">
        <v>196</v>
      </c>
      <c r="D75" s="5">
        <v>24.1</v>
      </c>
      <c r="E75" s="5">
        <f t="shared" si="8"/>
        <v>4723.6000000000004</v>
      </c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>
        <v>24.1</v>
      </c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>
        <f t="shared" si="7"/>
        <v>24.1</v>
      </c>
      <c r="BQ75">
        <f t="shared" si="9"/>
        <v>4723.6000000000004</v>
      </c>
      <c r="BR75" s="11" t="s">
        <v>322</v>
      </c>
      <c r="BS75" s="189">
        <v>196</v>
      </c>
      <c r="BT75" s="5">
        <f t="shared" si="10"/>
        <v>0</v>
      </c>
      <c r="BU75" s="5">
        <f t="shared" si="11"/>
        <v>0</v>
      </c>
      <c r="BV75" s="64"/>
      <c r="BW75">
        <f t="shared" si="12"/>
        <v>0</v>
      </c>
    </row>
    <row r="76" spans="1:75">
      <c r="B76" s="4" t="s">
        <v>55</v>
      </c>
      <c r="C76" s="189">
        <v>56</v>
      </c>
      <c r="D76" s="5">
        <v>150</v>
      </c>
      <c r="E76" s="5">
        <f t="shared" si="8"/>
        <v>8400</v>
      </c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>
        <v>34.700000000000003</v>
      </c>
      <c r="AS76" s="5">
        <v>24.3</v>
      </c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>
        <v>44</v>
      </c>
      <c r="BE76" s="5">
        <v>24</v>
      </c>
      <c r="BF76" s="5">
        <v>15</v>
      </c>
      <c r="BG76" s="5"/>
      <c r="BH76" s="5"/>
      <c r="BI76" s="5"/>
      <c r="BJ76" s="5"/>
      <c r="BK76" s="5"/>
      <c r="BL76" s="5"/>
      <c r="BM76" s="5"/>
      <c r="BN76" s="5"/>
      <c r="BO76" s="5"/>
      <c r="BP76">
        <f t="shared" si="7"/>
        <v>142</v>
      </c>
      <c r="BQ76">
        <f t="shared" si="9"/>
        <v>7952</v>
      </c>
      <c r="BR76" s="4" t="s">
        <v>55</v>
      </c>
      <c r="BS76" s="189">
        <v>56</v>
      </c>
      <c r="BT76" s="5">
        <f t="shared" si="10"/>
        <v>8</v>
      </c>
      <c r="BU76" s="5">
        <f t="shared" si="11"/>
        <v>448</v>
      </c>
      <c r="BV76" s="64">
        <v>8</v>
      </c>
      <c r="BW76">
        <f t="shared" si="12"/>
        <v>448</v>
      </c>
    </row>
    <row r="77" spans="1:75">
      <c r="B77" s="4" t="s">
        <v>18</v>
      </c>
      <c r="C77" s="189">
        <v>151.32</v>
      </c>
      <c r="D77" s="5">
        <v>17</v>
      </c>
      <c r="E77" s="5">
        <f t="shared" si="8"/>
        <v>2572.44</v>
      </c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>
        <v>17</v>
      </c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>
        <f t="shared" si="7"/>
        <v>17</v>
      </c>
      <c r="BQ77">
        <f t="shared" si="9"/>
        <v>2572.44</v>
      </c>
      <c r="BR77" s="11" t="s">
        <v>18</v>
      </c>
      <c r="BS77" s="189">
        <v>151.32</v>
      </c>
      <c r="BT77" s="5">
        <f t="shared" si="10"/>
        <v>0</v>
      </c>
      <c r="BU77" s="5">
        <f t="shared" si="11"/>
        <v>0</v>
      </c>
      <c r="BV77" s="64"/>
      <c r="BW77">
        <f t="shared" si="12"/>
        <v>0</v>
      </c>
    </row>
    <row r="78" spans="1:75">
      <c r="B78" s="4" t="s">
        <v>113</v>
      </c>
      <c r="C78" s="189">
        <v>225.95</v>
      </c>
      <c r="D78" s="5">
        <v>20</v>
      </c>
      <c r="E78" s="5">
        <f t="shared" si="8"/>
        <v>4519</v>
      </c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>
        <v>2.6</v>
      </c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>
        <v>4.3</v>
      </c>
      <c r="BE78" s="5">
        <v>3</v>
      </c>
      <c r="BF78" s="5"/>
      <c r="BG78" s="5"/>
      <c r="BH78" s="5"/>
      <c r="BI78" s="5"/>
      <c r="BJ78" s="5"/>
      <c r="BK78" s="5"/>
      <c r="BL78" s="5"/>
      <c r="BM78" s="5"/>
      <c r="BN78" s="5"/>
      <c r="BO78" s="5"/>
      <c r="BP78">
        <f t="shared" si="7"/>
        <v>9.9</v>
      </c>
      <c r="BQ78">
        <f t="shared" si="9"/>
        <v>2236.9049999999997</v>
      </c>
      <c r="BR78" s="4" t="s">
        <v>113</v>
      </c>
      <c r="BS78" s="189">
        <v>225.95</v>
      </c>
      <c r="BT78" s="5">
        <f t="shared" si="10"/>
        <v>10.1</v>
      </c>
      <c r="BU78" s="5">
        <f t="shared" si="11"/>
        <v>2282.0949999999998</v>
      </c>
      <c r="BV78" s="64">
        <v>10.1</v>
      </c>
      <c r="BW78">
        <f t="shared" si="12"/>
        <v>2282.0949999999998</v>
      </c>
    </row>
    <row r="79" spans="1:75">
      <c r="B79" s="4" t="s">
        <v>45</v>
      </c>
      <c r="C79" s="189">
        <v>41.5</v>
      </c>
      <c r="D79" s="5">
        <v>48</v>
      </c>
      <c r="E79" s="5">
        <f t="shared" si="8"/>
        <v>1992</v>
      </c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>
        <v>17</v>
      </c>
      <c r="AD79" s="5">
        <v>13</v>
      </c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>
        <v>18</v>
      </c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>
        <f t="shared" si="7"/>
        <v>48</v>
      </c>
      <c r="BQ79">
        <f t="shared" si="9"/>
        <v>1992</v>
      </c>
      <c r="BR79" s="11" t="s">
        <v>45</v>
      </c>
      <c r="BS79" s="189">
        <v>41.5</v>
      </c>
      <c r="BT79" s="5">
        <f t="shared" si="10"/>
        <v>0</v>
      </c>
      <c r="BU79" s="5">
        <f t="shared" si="11"/>
        <v>0</v>
      </c>
      <c r="BV79" s="64"/>
      <c r="BW79">
        <f t="shared" si="12"/>
        <v>0</v>
      </c>
    </row>
    <row r="80" spans="1:75">
      <c r="B80" s="4" t="s">
        <v>45</v>
      </c>
      <c r="C80" s="189">
        <v>41.5</v>
      </c>
      <c r="D80" s="5">
        <v>48</v>
      </c>
      <c r="E80" s="5">
        <f t="shared" si="8"/>
        <v>1992</v>
      </c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>
        <v>12</v>
      </c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>
        <v>22</v>
      </c>
      <c r="BH80" s="5">
        <v>14</v>
      </c>
      <c r="BI80" s="5"/>
      <c r="BJ80" s="5"/>
      <c r="BK80" s="5"/>
      <c r="BL80" s="5"/>
      <c r="BM80" s="5"/>
      <c r="BN80" s="5"/>
      <c r="BO80" s="5"/>
      <c r="BP80">
        <f t="shared" si="7"/>
        <v>48</v>
      </c>
      <c r="BQ80">
        <f t="shared" si="9"/>
        <v>1992</v>
      </c>
      <c r="BR80" s="11" t="s">
        <v>45</v>
      </c>
      <c r="BS80" s="189">
        <v>41.5</v>
      </c>
      <c r="BT80" s="5">
        <f t="shared" si="10"/>
        <v>0</v>
      </c>
      <c r="BU80" s="5">
        <f t="shared" si="11"/>
        <v>0</v>
      </c>
      <c r="BV80" s="64"/>
      <c r="BW80">
        <f t="shared" si="12"/>
        <v>0</v>
      </c>
    </row>
    <row r="81" spans="2:75">
      <c r="B81" s="4" t="s">
        <v>122</v>
      </c>
      <c r="C81" s="189">
        <v>206.55</v>
      </c>
      <c r="D81" s="5">
        <v>7</v>
      </c>
      <c r="E81" s="5">
        <f t="shared" si="8"/>
        <v>1445.8500000000001</v>
      </c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>
        <v>7</v>
      </c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>
        <f t="shared" si="7"/>
        <v>7</v>
      </c>
      <c r="BQ81">
        <f t="shared" si="9"/>
        <v>1445.8500000000001</v>
      </c>
      <c r="BR81" s="11" t="s">
        <v>122</v>
      </c>
      <c r="BS81" s="189">
        <v>206.55</v>
      </c>
      <c r="BT81" s="5">
        <f t="shared" si="10"/>
        <v>0</v>
      </c>
      <c r="BU81" s="5">
        <f t="shared" si="11"/>
        <v>0</v>
      </c>
      <c r="BV81" s="64"/>
      <c r="BW81">
        <f t="shared" si="12"/>
        <v>0</v>
      </c>
    </row>
    <row r="82" spans="2:75">
      <c r="B82" s="4" t="s">
        <v>40</v>
      </c>
      <c r="C82" s="189">
        <v>375.87</v>
      </c>
      <c r="D82" s="5">
        <v>5</v>
      </c>
      <c r="E82" s="5">
        <f t="shared" si="8"/>
        <v>1879.35</v>
      </c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>
        <v>5</v>
      </c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>
        <f t="shared" si="7"/>
        <v>5</v>
      </c>
      <c r="BQ82">
        <f t="shared" si="9"/>
        <v>1879.35</v>
      </c>
      <c r="BR82" s="11" t="s">
        <v>40</v>
      </c>
      <c r="BS82" s="189">
        <v>375.87</v>
      </c>
      <c r="BT82" s="5">
        <f t="shared" si="10"/>
        <v>0</v>
      </c>
      <c r="BU82" s="5">
        <f t="shared" si="11"/>
        <v>0</v>
      </c>
      <c r="BV82" s="64"/>
      <c r="BW82">
        <f t="shared" si="12"/>
        <v>0</v>
      </c>
    </row>
    <row r="83" spans="2:75">
      <c r="B83" s="4" t="s">
        <v>27</v>
      </c>
      <c r="C83" s="189">
        <v>243.36</v>
      </c>
      <c r="D83" s="5">
        <v>30</v>
      </c>
      <c r="E83" s="5">
        <f t="shared" si="8"/>
        <v>7300.8</v>
      </c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>
        <v>21.7</v>
      </c>
      <c r="AP83" s="5">
        <v>8.3000000000000007</v>
      </c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>
        <f t="shared" si="7"/>
        <v>30</v>
      </c>
      <c r="BQ83">
        <f t="shared" si="9"/>
        <v>7300.8</v>
      </c>
      <c r="BR83" s="11" t="s">
        <v>27</v>
      </c>
      <c r="BS83" s="189">
        <v>243.36</v>
      </c>
      <c r="BT83" s="5">
        <f t="shared" si="10"/>
        <v>0</v>
      </c>
      <c r="BU83" s="5">
        <f t="shared" si="11"/>
        <v>0</v>
      </c>
      <c r="BV83" s="64"/>
      <c r="BW83">
        <f t="shared" si="12"/>
        <v>0</v>
      </c>
    </row>
    <row r="84" spans="2:75">
      <c r="B84" s="4" t="s">
        <v>184</v>
      </c>
      <c r="C84" s="189">
        <v>235.4</v>
      </c>
      <c r="D84" s="5">
        <v>40</v>
      </c>
      <c r="E84" s="5">
        <f t="shared" si="8"/>
        <v>9416</v>
      </c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>
        <v>21.7</v>
      </c>
      <c r="AS84" s="5">
        <v>15.2</v>
      </c>
      <c r="AT84" s="5">
        <v>3.1</v>
      </c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>
        <f t="shared" si="7"/>
        <v>40</v>
      </c>
      <c r="BQ84">
        <f t="shared" si="9"/>
        <v>9416</v>
      </c>
      <c r="BR84" s="11" t="s">
        <v>184</v>
      </c>
      <c r="BS84" s="189">
        <v>235.4</v>
      </c>
      <c r="BT84" s="5">
        <f t="shared" si="10"/>
        <v>0</v>
      </c>
      <c r="BU84" s="5">
        <f t="shared" si="11"/>
        <v>0</v>
      </c>
      <c r="BV84" s="64"/>
      <c r="BW84">
        <f t="shared" si="12"/>
        <v>0</v>
      </c>
    </row>
    <row r="85" spans="2:75">
      <c r="B85" s="4" t="s">
        <v>16</v>
      </c>
      <c r="C85" s="189">
        <v>118.61</v>
      </c>
      <c r="D85" s="5">
        <v>40</v>
      </c>
      <c r="E85" s="5">
        <f t="shared" si="8"/>
        <v>4744.3999999999996</v>
      </c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>
        <v>8.6</v>
      </c>
      <c r="AD85" s="5"/>
      <c r="AE85" s="5">
        <v>2</v>
      </c>
      <c r="AF85" s="5"/>
      <c r="AG85" s="5"/>
      <c r="AH85" s="5"/>
      <c r="AI85" s="5"/>
      <c r="AJ85" s="5"/>
      <c r="AK85" s="5"/>
      <c r="AL85" s="5">
        <v>10.8</v>
      </c>
      <c r="AM85" s="5">
        <v>8.0500000000000007</v>
      </c>
      <c r="AN85" s="5">
        <v>3.05</v>
      </c>
      <c r="AO85" s="5"/>
      <c r="AP85" s="5"/>
      <c r="AQ85" s="5"/>
      <c r="AR85" s="5"/>
      <c r="AS85" s="5"/>
      <c r="AT85" s="5"/>
      <c r="AU85" s="5">
        <v>7.5</v>
      </c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>
        <f t="shared" si="7"/>
        <v>40</v>
      </c>
      <c r="BQ85">
        <f t="shared" si="9"/>
        <v>4744.3999999999996</v>
      </c>
      <c r="BR85" s="11" t="s">
        <v>16</v>
      </c>
      <c r="BS85" s="189">
        <v>118.61</v>
      </c>
      <c r="BT85" s="5">
        <f t="shared" si="10"/>
        <v>0</v>
      </c>
      <c r="BU85" s="5">
        <f t="shared" si="11"/>
        <v>0</v>
      </c>
      <c r="BV85" s="64"/>
      <c r="BW85">
        <f t="shared" si="12"/>
        <v>0</v>
      </c>
    </row>
    <row r="86" spans="2:75">
      <c r="B86" s="4" t="s">
        <v>12</v>
      </c>
      <c r="C86" s="189">
        <v>40.51</v>
      </c>
      <c r="D86" s="5">
        <v>20</v>
      </c>
      <c r="E86" s="5">
        <f t="shared" si="8"/>
        <v>810.19999999999993</v>
      </c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>
        <v>1.5</v>
      </c>
      <c r="AJ86" s="5"/>
      <c r="AK86" s="5"/>
      <c r="AL86" s="5"/>
      <c r="AM86" s="5"/>
      <c r="AN86" s="5"/>
      <c r="AO86" s="5"/>
      <c r="AP86" s="5">
        <v>1.5</v>
      </c>
      <c r="AQ86" s="5"/>
      <c r="AR86" s="5">
        <v>1</v>
      </c>
      <c r="AS86" s="5">
        <v>0.5</v>
      </c>
      <c r="AT86" s="5"/>
      <c r="AU86" s="5"/>
      <c r="AV86" s="5"/>
      <c r="AW86" s="5"/>
      <c r="AX86" s="5"/>
      <c r="AY86" s="5"/>
      <c r="AZ86" s="5"/>
      <c r="BA86" s="5">
        <v>1</v>
      </c>
      <c r="BB86" s="5">
        <v>0.5</v>
      </c>
      <c r="BC86" s="5"/>
      <c r="BD86" s="5"/>
      <c r="BE86" s="5"/>
      <c r="BF86" s="5"/>
      <c r="BG86" s="5">
        <v>1.5</v>
      </c>
      <c r="BH86" s="5">
        <v>0.5</v>
      </c>
      <c r="BI86" s="5"/>
      <c r="BJ86" s="5">
        <v>1.5</v>
      </c>
      <c r="BK86" s="5">
        <v>1</v>
      </c>
      <c r="BL86" s="5"/>
      <c r="BM86" s="5"/>
      <c r="BN86" s="5"/>
      <c r="BO86" s="5"/>
      <c r="BP86">
        <f t="shared" si="7"/>
        <v>10.5</v>
      </c>
      <c r="BQ86">
        <f t="shared" si="9"/>
        <v>425.35499999999996</v>
      </c>
      <c r="BR86" s="4" t="s">
        <v>12</v>
      </c>
      <c r="BS86" s="189">
        <v>40.51</v>
      </c>
      <c r="BT86" s="5">
        <f t="shared" si="10"/>
        <v>9.5</v>
      </c>
      <c r="BU86" s="5">
        <f t="shared" si="11"/>
        <v>384.84499999999997</v>
      </c>
      <c r="BV86">
        <v>9.5</v>
      </c>
      <c r="BW86">
        <f t="shared" si="12"/>
        <v>384.84499999999997</v>
      </c>
    </row>
    <row r="87" spans="2:75">
      <c r="B87" s="4" t="s">
        <v>15</v>
      </c>
      <c r="C87" s="11">
        <v>79.25</v>
      </c>
      <c r="D87" s="5">
        <v>50</v>
      </c>
      <c r="E87" s="5">
        <f t="shared" si="8"/>
        <v>3962.5</v>
      </c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>
        <v>0.8</v>
      </c>
      <c r="AG87" s="5">
        <v>1.86</v>
      </c>
      <c r="AH87" s="5"/>
      <c r="AI87" s="5">
        <v>4.3</v>
      </c>
      <c r="AJ87" s="5">
        <v>3</v>
      </c>
      <c r="AK87" s="5"/>
      <c r="AL87" s="5">
        <v>3.2</v>
      </c>
      <c r="AM87" s="5">
        <v>2.2000000000000002</v>
      </c>
      <c r="AN87" s="5">
        <v>0.71499999999999997</v>
      </c>
      <c r="AO87" s="5"/>
      <c r="AP87" s="5"/>
      <c r="AQ87" s="5"/>
      <c r="AR87" s="5">
        <v>4.3</v>
      </c>
      <c r="AS87" s="5">
        <v>3</v>
      </c>
      <c r="AT87" s="5"/>
      <c r="AU87" s="5">
        <v>3.2</v>
      </c>
      <c r="AV87" s="5">
        <v>2.2000000000000002</v>
      </c>
      <c r="AW87" s="5"/>
      <c r="AX87" s="5"/>
      <c r="AY87" s="5">
        <v>3</v>
      </c>
      <c r="AZ87" s="5"/>
      <c r="BA87" s="5"/>
      <c r="BB87" s="5"/>
      <c r="BC87" s="5"/>
      <c r="BD87" s="5">
        <v>4.3</v>
      </c>
      <c r="BE87" s="5">
        <v>3</v>
      </c>
      <c r="BF87" s="5"/>
      <c r="BG87" s="5"/>
      <c r="BH87" s="6"/>
      <c r="BI87" s="5"/>
      <c r="BJ87" s="5">
        <v>4.2</v>
      </c>
      <c r="BK87" s="5">
        <v>3</v>
      </c>
      <c r="BL87" s="5">
        <v>1</v>
      </c>
      <c r="BM87" s="5">
        <v>2.7250000000000001</v>
      </c>
      <c r="BN87" s="5"/>
      <c r="BO87" s="5"/>
      <c r="BP87">
        <f t="shared" si="7"/>
        <v>50</v>
      </c>
      <c r="BQ87">
        <f t="shared" si="9"/>
        <v>3962.5</v>
      </c>
      <c r="BR87" s="11" t="s">
        <v>15</v>
      </c>
      <c r="BS87" s="11">
        <v>79.25</v>
      </c>
      <c r="BT87" s="5">
        <f t="shared" si="10"/>
        <v>0</v>
      </c>
      <c r="BU87" s="5">
        <f t="shared" si="11"/>
        <v>0</v>
      </c>
      <c r="BW87">
        <f t="shared" si="12"/>
        <v>0</v>
      </c>
    </row>
    <row r="88" spans="2:75">
      <c r="B88" s="4" t="s">
        <v>672</v>
      </c>
      <c r="C88" s="11">
        <v>192.75</v>
      </c>
      <c r="D88" s="5">
        <v>7</v>
      </c>
      <c r="E88" s="5">
        <f t="shared" si="8"/>
        <v>1349.25</v>
      </c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>
        <v>7</v>
      </c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>
        <f t="shared" si="7"/>
        <v>7</v>
      </c>
      <c r="BQ88">
        <f t="shared" si="9"/>
        <v>1349.25</v>
      </c>
      <c r="BR88" s="11" t="s">
        <v>672</v>
      </c>
      <c r="BS88" s="11">
        <v>192.75</v>
      </c>
      <c r="BT88" s="5">
        <f t="shared" si="10"/>
        <v>0</v>
      </c>
      <c r="BU88" s="5">
        <f t="shared" si="11"/>
        <v>0</v>
      </c>
      <c r="BW88">
        <f t="shared" si="12"/>
        <v>0</v>
      </c>
    </row>
    <row r="89" spans="2:75">
      <c r="B89" s="4" t="s">
        <v>44</v>
      </c>
      <c r="C89" s="11">
        <v>98.7</v>
      </c>
      <c r="D89" s="5">
        <v>36</v>
      </c>
      <c r="E89" s="5">
        <f t="shared" si="8"/>
        <v>3553.2000000000003</v>
      </c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>
        <v>17.3</v>
      </c>
      <c r="AD89" s="5"/>
      <c r="AE89" s="5"/>
      <c r="AF89" s="5"/>
      <c r="AG89" s="5">
        <v>15.2</v>
      </c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>
        <f t="shared" si="7"/>
        <v>32.5</v>
      </c>
      <c r="BQ89">
        <f t="shared" si="9"/>
        <v>3207.75</v>
      </c>
      <c r="BR89" s="4" t="s">
        <v>44</v>
      </c>
      <c r="BS89" s="11">
        <v>98.7</v>
      </c>
      <c r="BT89" s="5">
        <f t="shared" si="10"/>
        <v>3.5</v>
      </c>
      <c r="BU89" s="5">
        <f t="shared" si="11"/>
        <v>345.45</v>
      </c>
      <c r="BV89">
        <v>3.5</v>
      </c>
      <c r="BW89">
        <f t="shared" si="12"/>
        <v>345.45</v>
      </c>
    </row>
    <row r="90" spans="2:75">
      <c r="B90" s="4" t="s">
        <v>138</v>
      </c>
      <c r="C90" s="11">
        <v>319</v>
      </c>
      <c r="D90" s="5">
        <v>31.08</v>
      </c>
      <c r="E90" s="5">
        <f t="shared" si="8"/>
        <v>9914.5199999999986</v>
      </c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>
        <v>16.079999999999998</v>
      </c>
      <c r="AD90" s="5">
        <v>13</v>
      </c>
      <c r="AE90" s="5">
        <v>2</v>
      </c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>
        <f t="shared" si="7"/>
        <v>31.08</v>
      </c>
      <c r="BQ90">
        <f t="shared" si="9"/>
        <v>9914.5199999999986</v>
      </c>
      <c r="BR90" s="11" t="s">
        <v>138</v>
      </c>
      <c r="BS90" s="11">
        <v>319</v>
      </c>
      <c r="BT90" s="5">
        <f t="shared" si="10"/>
        <v>0</v>
      </c>
      <c r="BU90" s="5">
        <f t="shared" si="11"/>
        <v>0</v>
      </c>
      <c r="BW90">
        <f t="shared" si="12"/>
        <v>0</v>
      </c>
    </row>
    <row r="91" spans="2:75">
      <c r="B91" s="4" t="s">
        <v>189</v>
      </c>
      <c r="C91" s="11">
        <v>382</v>
      </c>
      <c r="D91" s="5">
        <v>13.51</v>
      </c>
      <c r="E91" s="5">
        <f t="shared" si="8"/>
        <v>5160.82</v>
      </c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>
        <v>13.51</v>
      </c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>
        <f t="shared" si="7"/>
        <v>13.51</v>
      </c>
      <c r="BQ91">
        <f t="shared" si="9"/>
        <v>5160.82</v>
      </c>
      <c r="BR91" s="11" t="s">
        <v>189</v>
      </c>
      <c r="BS91" s="11">
        <v>382</v>
      </c>
      <c r="BT91" s="5">
        <f t="shared" si="10"/>
        <v>0</v>
      </c>
      <c r="BU91" s="5">
        <f t="shared" si="11"/>
        <v>0</v>
      </c>
      <c r="BW91">
        <f t="shared" si="12"/>
        <v>0</v>
      </c>
    </row>
    <row r="92" spans="2:75">
      <c r="B92" s="4" t="s">
        <v>674</v>
      </c>
      <c r="C92" s="11">
        <v>350</v>
      </c>
      <c r="D92" s="5">
        <v>19.16</v>
      </c>
      <c r="E92" s="5">
        <f t="shared" si="8"/>
        <v>6706</v>
      </c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>
        <v>8.16</v>
      </c>
      <c r="AM92" s="5">
        <v>11</v>
      </c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>
        <f t="shared" si="7"/>
        <v>19.16</v>
      </c>
      <c r="BQ92">
        <f t="shared" si="9"/>
        <v>6706</v>
      </c>
      <c r="BR92" s="11" t="s">
        <v>674</v>
      </c>
      <c r="BS92" s="11">
        <v>350</v>
      </c>
      <c r="BT92" s="5">
        <f t="shared" si="10"/>
        <v>0</v>
      </c>
      <c r="BU92" s="5">
        <f t="shared" si="11"/>
        <v>0</v>
      </c>
      <c r="BW92">
        <f t="shared" si="12"/>
        <v>0</v>
      </c>
    </row>
    <row r="93" spans="2:75">
      <c r="B93" s="4" t="s">
        <v>403</v>
      </c>
      <c r="C93" s="11">
        <v>53.6</v>
      </c>
      <c r="D93" s="5">
        <v>20</v>
      </c>
      <c r="E93" s="5">
        <f t="shared" si="8"/>
        <v>1072</v>
      </c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>
        <v>1.4</v>
      </c>
      <c r="AK93" s="5">
        <v>2</v>
      </c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>
        <v>10.6</v>
      </c>
      <c r="BB93" s="5">
        <v>6</v>
      </c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>
        <f t="shared" si="7"/>
        <v>20</v>
      </c>
      <c r="BQ93">
        <f t="shared" si="9"/>
        <v>1072</v>
      </c>
      <c r="BR93" s="11" t="s">
        <v>403</v>
      </c>
      <c r="BS93" s="11">
        <v>53.6</v>
      </c>
      <c r="BT93" s="5">
        <f t="shared" si="10"/>
        <v>0</v>
      </c>
      <c r="BU93" s="5">
        <f t="shared" si="11"/>
        <v>0</v>
      </c>
      <c r="BV93" s="64"/>
      <c r="BW93">
        <f t="shared" si="12"/>
        <v>0</v>
      </c>
    </row>
    <row r="94" spans="2:75">
      <c r="B94" s="4" t="s">
        <v>31</v>
      </c>
      <c r="C94" s="11">
        <v>86.5</v>
      </c>
      <c r="D94" s="5">
        <v>36</v>
      </c>
      <c r="E94" s="5">
        <f t="shared" si="8"/>
        <v>3114</v>
      </c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>
        <v>1</v>
      </c>
      <c r="AL94" s="5"/>
      <c r="AM94" s="5"/>
      <c r="AN94" s="5"/>
      <c r="AO94" s="5"/>
      <c r="AP94" s="5"/>
      <c r="AQ94" s="5">
        <v>1</v>
      </c>
      <c r="AR94" s="5">
        <v>8</v>
      </c>
      <c r="AS94" s="5">
        <v>4</v>
      </c>
      <c r="AT94" s="5">
        <v>1</v>
      </c>
      <c r="AU94" s="5"/>
      <c r="AV94" s="5"/>
      <c r="AW94" s="5">
        <v>1</v>
      </c>
      <c r="AX94" s="5"/>
      <c r="AY94" s="5"/>
      <c r="AZ94" s="5">
        <v>1</v>
      </c>
      <c r="BA94" s="5">
        <v>4</v>
      </c>
      <c r="BB94" s="5">
        <v>3</v>
      </c>
      <c r="BC94" s="5">
        <v>1</v>
      </c>
      <c r="BD94" s="5"/>
      <c r="BE94" s="5"/>
      <c r="BF94" s="5">
        <v>2</v>
      </c>
      <c r="BG94" s="6"/>
      <c r="BH94" s="5"/>
      <c r="BI94" s="5">
        <v>2</v>
      </c>
      <c r="BJ94" s="5">
        <v>4</v>
      </c>
      <c r="BK94" s="5">
        <v>3</v>
      </c>
      <c r="BL94" s="5"/>
      <c r="BM94" s="5"/>
      <c r="BN94" s="5"/>
      <c r="BO94" s="5"/>
      <c r="BP94">
        <f t="shared" si="7"/>
        <v>36</v>
      </c>
      <c r="BQ94">
        <f t="shared" si="9"/>
        <v>3114</v>
      </c>
      <c r="BR94" s="11" t="s">
        <v>31</v>
      </c>
      <c r="BS94" s="11">
        <v>86.5</v>
      </c>
      <c r="BT94" s="5">
        <f t="shared" si="10"/>
        <v>0</v>
      </c>
      <c r="BU94" s="5">
        <f t="shared" si="11"/>
        <v>0</v>
      </c>
      <c r="BW94">
        <f t="shared" si="12"/>
        <v>0</v>
      </c>
    </row>
    <row r="95" spans="2:75">
      <c r="B95" s="4" t="s">
        <v>681</v>
      </c>
      <c r="C95" s="11">
        <v>113</v>
      </c>
      <c r="D95" s="5">
        <v>12</v>
      </c>
      <c r="E95" s="5">
        <f t="shared" si="8"/>
        <v>1356</v>
      </c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>
        <v>8</v>
      </c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>
        <v>4</v>
      </c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>
        <f t="shared" si="7"/>
        <v>12</v>
      </c>
      <c r="BQ95">
        <f t="shared" si="9"/>
        <v>1356</v>
      </c>
      <c r="BR95" s="11" t="s">
        <v>681</v>
      </c>
      <c r="BS95" s="11">
        <v>113</v>
      </c>
      <c r="BT95" s="5">
        <f t="shared" si="10"/>
        <v>0</v>
      </c>
      <c r="BU95" s="5">
        <f t="shared" si="11"/>
        <v>0</v>
      </c>
      <c r="BW95">
        <f t="shared" si="12"/>
        <v>0</v>
      </c>
    </row>
    <row r="96" spans="2:75">
      <c r="B96" s="4" t="s">
        <v>49</v>
      </c>
      <c r="C96" s="11">
        <v>244</v>
      </c>
      <c r="D96" s="5">
        <v>9</v>
      </c>
      <c r="E96" s="5">
        <f t="shared" si="8"/>
        <v>2196</v>
      </c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>
        <v>1</v>
      </c>
      <c r="AV96" s="5"/>
      <c r="AW96" s="5"/>
      <c r="AX96" s="5"/>
      <c r="AY96" s="5"/>
      <c r="AZ96" s="5"/>
      <c r="BA96" s="5">
        <v>1</v>
      </c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>
        <v>1</v>
      </c>
      <c r="BM96" s="5">
        <v>1</v>
      </c>
      <c r="BN96" s="5"/>
      <c r="BO96" s="5"/>
      <c r="BP96">
        <f t="shared" si="7"/>
        <v>4</v>
      </c>
      <c r="BQ96">
        <f t="shared" si="9"/>
        <v>976</v>
      </c>
      <c r="BR96" s="4" t="s">
        <v>49</v>
      </c>
      <c r="BS96" s="11">
        <v>244</v>
      </c>
      <c r="BT96" s="5">
        <f t="shared" si="10"/>
        <v>5</v>
      </c>
      <c r="BU96" s="5">
        <f t="shared" si="11"/>
        <v>1220</v>
      </c>
      <c r="BV96">
        <v>5</v>
      </c>
      <c r="BW96">
        <f t="shared" si="12"/>
        <v>1220</v>
      </c>
    </row>
    <row r="97" spans="2:75">
      <c r="B97" s="4" t="s">
        <v>16</v>
      </c>
      <c r="C97" s="11">
        <v>103</v>
      </c>
      <c r="D97" s="5">
        <v>25</v>
      </c>
      <c r="E97" s="5">
        <f t="shared" si="8"/>
        <v>2575</v>
      </c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>
        <v>3.3</v>
      </c>
      <c r="AV97" s="5">
        <v>7.6</v>
      </c>
      <c r="AW97" s="5">
        <v>3</v>
      </c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>
        <f t="shared" si="7"/>
        <v>13.899999999999999</v>
      </c>
      <c r="BQ97">
        <f t="shared" si="9"/>
        <v>1431.6999999999998</v>
      </c>
      <c r="BR97" s="69" t="s">
        <v>16</v>
      </c>
      <c r="BS97" s="11">
        <v>103</v>
      </c>
      <c r="BT97" s="5">
        <f t="shared" si="10"/>
        <v>11.100000000000001</v>
      </c>
      <c r="BU97" s="5">
        <f t="shared" si="11"/>
        <v>1143.3000000000002</v>
      </c>
      <c r="BV97">
        <v>11.1</v>
      </c>
      <c r="BW97">
        <f t="shared" si="12"/>
        <v>1143.3</v>
      </c>
    </row>
    <row r="98" spans="2:75">
      <c r="B98" s="4" t="s">
        <v>672</v>
      </c>
      <c r="C98" s="11">
        <v>162</v>
      </c>
      <c r="D98" s="5">
        <v>8</v>
      </c>
      <c r="E98" s="5">
        <f t="shared" si="8"/>
        <v>1296</v>
      </c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>
        <v>8</v>
      </c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>
        <f t="shared" si="7"/>
        <v>8</v>
      </c>
      <c r="BQ98">
        <f t="shared" si="9"/>
        <v>1296</v>
      </c>
      <c r="BR98" s="11" t="s">
        <v>672</v>
      </c>
      <c r="BS98" s="11">
        <v>162</v>
      </c>
      <c r="BT98" s="5">
        <f t="shared" si="10"/>
        <v>0</v>
      </c>
      <c r="BU98" s="5">
        <f t="shared" si="11"/>
        <v>0</v>
      </c>
      <c r="BW98">
        <f t="shared" si="12"/>
        <v>0</v>
      </c>
    </row>
    <row r="99" spans="2:75">
      <c r="B99" s="4" t="s">
        <v>193</v>
      </c>
      <c r="C99" s="11">
        <v>237</v>
      </c>
      <c r="D99" s="5">
        <v>6</v>
      </c>
      <c r="E99" s="5">
        <f t="shared" si="8"/>
        <v>1422</v>
      </c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7"/>
      <c r="AY99" s="5"/>
      <c r="AZ99" s="5"/>
      <c r="BA99" s="5"/>
      <c r="BB99" s="5"/>
      <c r="BC99" s="5"/>
      <c r="BD99" s="5"/>
      <c r="BE99" s="5">
        <v>6</v>
      </c>
      <c r="BF99" s="5"/>
      <c r="BG99" s="5"/>
      <c r="BH99" s="5"/>
      <c r="BI99" s="5"/>
      <c r="BJ99" s="5"/>
      <c r="BK99" s="5"/>
      <c r="BL99" s="5"/>
      <c r="BM99" s="5"/>
      <c r="BN99" s="5"/>
      <c r="BO99" s="5"/>
      <c r="BP99">
        <f t="shared" si="7"/>
        <v>6</v>
      </c>
      <c r="BQ99">
        <f t="shared" si="9"/>
        <v>1422</v>
      </c>
      <c r="BR99" s="11" t="s">
        <v>193</v>
      </c>
      <c r="BS99" s="11">
        <v>237</v>
      </c>
      <c r="BT99" s="5">
        <f t="shared" si="10"/>
        <v>0</v>
      </c>
      <c r="BU99" s="5">
        <f t="shared" si="11"/>
        <v>0</v>
      </c>
      <c r="BW99">
        <f t="shared" si="12"/>
        <v>0</v>
      </c>
    </row>
    <row r="100" spans="2:75">
      <c r="B100" s="4" t="s">
        <v>702</v>
      </c>
      <c r="C100" s="11">
        <v>252</v>
      </c>
      <c r="D100" s="5">
        <v>4</v>
      </c>
      <c r="E100" s="5">
        <f t="shared" si="8"/>
        <v>1008</v>
      </c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7">
        <v>4</v>
      </c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>
        <f t="shared" ref="BP100:BP131" si="13">SUM(F100:BO100)</f>
        <v>4</v>
      </c>
      <c r="BQ100">
        <f t="shared" si="9"/>
        <v>1008</v>
      </c>
      <c r="BR100" s="11" t="s">
        <v>682</v>
      </c>
      <c r="BS100" s="11">
        <v>252</v>
      </c>
      <c r="BT100" s="5">
        <f t="shared" si="10"/>
        <v>0</v>
      </c>
      <c r="BU100" s="5">
        <f t="shared" si="11"/>
        <v>0</v>
      </c>
      <c r="BW100">
        <f t="shared" si="12"/>
        <v>0</v>
      </c>
    </row>
    <row r="101" spans="2:75">
      <c r="B101" s="4" t="s">
        <v>703</v>
      </c>
      <c r="C101" s="11">
        <v>225</v>
      </c>
      <c r="D101" s="5">
        <v>5</v>
      </c>
      <c r="E101" s="5">
        <f t="shared" si="8"/>
        <v>1125</v>
      </c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>
        <v>4</v>
      </c>
      <c r="AQ101" s="5"/>
      <c r="AR101" s="5"/>
      <c r="AS101" s="5"/>
      <c r="AT101" s="5"/>
      <c r="AU101" s="5"/>
      <c r="AV101" s="5"/>
      <c r="AW101" s="5"/>
      <c r="AX101" s="7"/>
      <c r="AY101" s="5"/>
      <c r="AZ101" s="5"/>
      <c r="BA101" s="5"/>
      <c r="BB101" s="5"/>
      <c r="BC101" s="5"/>
      <c r="BD101" s="5">
        <v>1</v>
      </c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>
        <f t="shared" si="13"/>
        <v>5</v>
      </c>
      <c r="BQ101">
        <f t="shared" si="9"/>
        <v>1125</v>
      </c>
      <c r="BR101" s="11" t="s">
        <v>703</v>
      </c>
      <c r="BS101" s="11">
        <v>225</v>
      </c>
      <c r="BT101" s="5">
        <f t="shared" si="10"/>
        <v>0</v>
      </c>
      <c r="BU101" s="5">
        <f t="shared" si="11"/>
        <v>0</v>
      </c>
      <c r="BW101">
        <f t="shared" si="12"/>
        <v>0</v>
      </c>
    </row>
    <row r="102" spans="2:75">
      <c r="B102" s="4" t="s">
        <v>551</v>
      </c>
      <c r="C102" s="11">
        <v>185</v>
      </c>
      <c r="D102" s="5">
        <v>6</v>
      </c>
      <c r="E102" s="5">
        <f t="shared" si="8"/>
        <v>1110</v>
      </c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>
        <v>6</v>
      </c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>
        <f t="shared" si="13"/>
        <v>6</v>
      </c>
      <c r="BQ102">
        <f t="shared" si="9"/>
        <v>1110</v>
      </c>
      <c r="BR102" s="11" t="s">
        <v>551</v>
      </c>
      <c r="BS102" s="11">
        <v>185</v>
      </c>
      <c r="BT102" s="5">
        <f t="shared" si="10"/>
        <v>0</v>
      </c>
      <c r="BU102" s="5">
        <f t="shared" si="11"/>
        <v>0</v>
      </c>
      <c r="BW102">
        <f t="shared" si="12"/>
        <v>0</v>
      </c>
    </row>
    <row r="103" spans="2:75">
      <c r="B103" s="4" t="s">
        <v>551</v>
      </c>
      <c r="C103" s="11">
        <v>172</v>
      </c>
      <c r="D103" s="5">
        <v>3</v>
      </c>
      <c r="E103" s="5">
        <f t="shared" si="8"/>
        <v>516</v>
      </c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>
        <v>3</v>
      </c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>
        <f t="shared" si="13"/>
        <v>3</v>
      </c>
      <c r="BQ103">
        <f t="shared" si="9"/>
        <v>516</v>
      </c>
      <c r="BR103" s="11" t="s">
        <v>551</v>
      </c>
      <c r="BS103" s="11">
        <v>172</v>
      </c>
      <c r="BT103" s="5">
        <f t="shared" si="10"/>
        <v>0</v>
      </c>
      <c r="BU103" s="5">
        <f t="shared" si="11"/>
        <v>0</v>
      </c>
      <c r="BW103">
        <f t="shared" si="12"/>
        <v>0</v>
      </c>
    </row>
    <row r="104" spans="2:75">
      <c r="B104" s="4" t="s">
        <v>551</v>
      </c>
      <c r="C104" s="11">
        <v>104</v>
      </c>
      <c r="D104" s="5">
        <v>6</v>
      </c>
      <c r="E104" s="5">
        <f t="shared" si="8"/>
        <v>624</v>
      </c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>
        <v>1</v>
      </c>
      <c r="AO104" s="5"/>
      <c r="AP104" s="5"/>
      <c r="AQ104" s="5">
        <v>2</v>
      </c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>
        <v>3</v>
      </c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>
        <f t="shared" si="13"/>
        <v>6</v>
      </c>
      <c r="BQ104">
        <f t="shared" si="9"/>
        <v>624</v>
      </c>
      <c r="BR104" s="11" t="s">
        <v>551</v>
      </c>
      <c r="BS104" s="11">
        <v>104</v>
      </c>
      <c r="BT104" s="5">
        <f t="shared" si="10"/>
        <v>0</v>
      </c>
      <c r="BU104" s="5">
        <f t="shared" si="11"/>
        <v>0</v>
      </c>
      <c r="BW104">
        <f t="shared" si="12"/>
        <v>0</v>
      </c>
    </row>
    <row r="105" spans="2:75">
      <c r="B105" s="4" t="s">
        <v>580</v>
      </c>
      <c r="C105" s="11">
        <v>135</v>
      </c>
      <c r="D105" s="5">
        <v>15</v>
      </c>
      <c r="E105" s="5">
        <f t="shared" si="8"/>
        <v>2025</v>
      </c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>
        <v>2</v>
      </c>
      <c r="BC105" s="5"/>
      <c r="BD105" s="5">
        <v>2</v>
      </c>
      <c r="BE105" s="5">
        <v>1</v>
      </c>
      <c r="BF105" s="5"/>
      <c r="BG105" s="6">
        <v>2</v>
      </c>
      <c r="BH105" s="6"/>
      <c r="BI105" s="5"/>
      <c r="BJ105" s="5">
        <v>2</v>
      </c>
      <c r="BK105" s="5">
        <v>1</v>
      </c>
      <c r="BL105" s="5"/>
      <c r="BM105" s="5"/>
      <c r="BN105" s="5"/>
      <c r="BO105" s="5"/>
      <c r="BP105">
        <f t="shared" si="13"/>
        <v>10</v>
      </c>
      <c r="BQ105">
        <f t="shared" si="9"/>
        <v>1350</v>
      </c>
      <c r="BR105" s="4" t="s">
        <v>580</v>
      </c>
      <c r="BS105" s="11">
        <v>135</v>
      </c>
      <c r="BT105" s="5">
        <f t="shared" si="10"/>
        <v>5</v>
      </c>
      <c r="BU105" s="5">
        <f t="shared" si="11"/>
        <v>675</v>
      </c>
      <c r="BV105">
        <v>5</v>
      </c>
      <c r="BW105">
        <f t="shared" si="12"/>
        <v>675</v>
      </c>
    </row>
    <row r="106" spans="2:75">
      <c r="B106" s="4" t="s">
        <v>683</v>
      </c>
      <c r="C106" s="11">
        <v>112</v>
      </c>
      <c r="D106" s="5">
        <v>22</v>
      </c>
      <c r="E106" s="5">
        <f t="shared" si="8"/>
        <v>2464</v>
      </c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>
        <v>22</v>
      </c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>
        <f t="shared" si="13"/>
        <v>22</v>
      </c>
      <c r="BQ106">
        <f t="shared" si="9"/>
        <v>2464</v>
      </c>
      <c r="BR106" s="11" t="s">
        <v>683</v>
      </c>
      <c r="BS106" s="11">
        <v>112</v>
      </c>
      <c r="BT106" s="5">
        <f t="shared" si="10"/>
        <v>0</v>
      </c>
      <c r="BU106" s="5">
        <f t="shared" si="11"/>
        <v>0</v>
      </c>
      <c r="BV106">
        <v>0</v>
      </c>
      <c r="BW106">
        <f t="shared" si="12"/>
        <v>0</v>
      </c>
    </row>
    <row r="107" spans="2:75">
      <c r="B107" s="4" t="s">
        <v>684</v>
      </c>
      <c r="C107" s="11">
        <v>255</v>
      </c>
      <c r="D107" s="5">
        <v>1</v>
      </c>
      <c r="E107" s="5">
        <f t="shared" si="8"/>
        <v>255</v>
      </c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7"/>
      <c r="AY107" s="5"/>
      <c r="AZ107" s="5"/>
      <c r="BA107" s="5"/>
      <c r="BB107" s="5"/>
      <c r="BC107" s="5"/>
      <c r="BD107" s="5">
        <v>1</v>
      </c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>
        <f t="shared" si="13"/>
        <v>1</v>
      </c>
      <c r="BQ107">
        <f t="shared" si="9"/>
        <v>255</v>
      </c>
      <c r="BR107" s="11" t="s">
        <v>684</v>
      </c>
      <c r="BS107" s="11">
        <v>255</v>
      </c>
      <c r="BT107" s="5">
        <f t="shared" si="10"/>
        <v>0</v>
      </c>
      <c r="BU107" s="5">
        <f t="shared" si="11"/>
        <v>0</v>
      </c>
      <c r="BV107">
        <v>0</v>
      </c>
      <c r="BW107">
        <f t="shared" si="12"/>
        <v>0</v>
      </c>
    </row>
    <row r="108" spans="2:75">
      <c r="B108" s="69" t="s">
        <v>135</v>
      </c>
      <c r="C108" s="11">
        <v>330</v>
      </c>
      <c r="D108" s="5">
        <v>45</v>
      </c>
      <c r="E108" s="5">
        <f t="shared" si="8"/>
        <v>14850</v>
      </c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>
        <v>17.399999999999999</v>
      </c>
      <c r="AJ108" s="5">
        <v>15.3</v>
      </c>
      <c r="AK108" s="5">
        <v>4</v>
      </c>
      <c r="AL108" s="5"/>
      <c r="AM108" s="5"/>
      <c r="AN108" s="5">
        <v>5.0999999999999996</v>
      </c>
      <c r="AO108" s="5"/>
      <c r="AP108" s="5">
        <v>3.2</v>
      </c>
      <c r="AQ108" s="5"/>
      <c r="AR108" s="5"/>
      <c r="AS108" s="5"/>
      <c r="AT108" s="5"/>
      <c r="AU108" s="5"/>
      <c r="AV108" s="5"/>
      <c r="AW108" s="5"/>
      <c r="AX108" s="7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>
        <f t="shared" si="13"/>
        <v>45.000000000000007</v>
      </c>
      <c r="BQ108">
        <f t="shared" si="9"/>
        <v>14850.000000000002</v>
      </c>
      <c r="BR108" s="11" t="s">
        <v>135</v>
      </c>
      <c r="BS108" s="11">
        <v>330</v>
      </c>
      <c r="BT108" s="5">
        <f t="shared" si="10"/>
        <v>0</v>
      </c>
      <c r="BU108" s="5">
        <f t="shared" si="11"/>
        <v>0</v>
      </c>
      <c r="BW108">
        <f t="shared" si="12"/>
        <v>0</v>
      </c>
    </row>
    <row r="109" spans="2:75">
      <c r="B109" s="4" t="s">
        <v>58</v>
      </c>
      <c r="C109" s="11">
        <v>33</v>
      </c>
      <c r="D109" s="5">
        <v>31.7</v>
      </c>
      <c r="E109" s="5">
        <f t="shared" si="8"/>
        <v>1046.0999999999999</v>
      </c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>
        <v>1.7</v>
      </c>
      <c r="AP109" s="5">
        <v>1.54</v>
      </c>
      <c r="AQ109" s="5"/>
      <c r="AR109" s="5">
        <v>1.7</v>
      </c>
      <c r="AS109" s="5"/>
      <c r="AT109" s="5">
        <v>0.1</v>
      </c>
      <c r="AU109" s="5">
        <v>2.7</v>
      </c>
      <c r="AV109" s="5">
        <v>1.5</v>
      </c>
      <c r="AW109" s="5"/>
      <c r="AX109" s="7">
        <v>1.7</v>
      </c>
      <c r="AY109" s="5"/>
      <c r="AZ109" s="5"/>
      <c r="BA109" s="5">
        <v>2.7</v>
      </c>
      <c r="BB109" s="5">
        <v>1.5</v>
      </c>
      <c r="BC109" s="5"/>
      <c r="BD109" s="5">
        <v>3.7</v>
      </c>
      <c r="BE109" s="5">
        <v>1.5</v>
      </c>
      <c r="BF109" s="5"/>
      <c r="BG109" s="6">
        <v>2.7</v>
      </c>
      <c r="BH109" s="6">
        <v>1.5</v>
      </c>
      <c r="BI109" s="5"/>
      <c r="BJ109" s="5">
        <v>1.7</v>
      </c>
      <c r="BK109" s="5">
        <v>2.5</v>
      </c>
      <c r="BL109" s="5">
        <v>0.5</v>
      </c>
      <c r="BM109" s="5"/>
      <c r="BN109" s="5"/>
      <c r="BO109" s="5"/>
      <c r="BP109">
        <f t="shared" si="13"/>
        <v>29.24</v>
      </c>
      <c r="BQ109">
        <f t="shared" si="9"/>
        <v>964.92</v>
      </c>
      <c r="BR109" s="4" t="s">
        <v>58</v>
      </c>
      <c r="BS109" s="11">
        <v>33</v>
      </c>
      <c r="BT109" s="5">
        <f t="shared" si="10"/>
        <v>2.4600000000000009</v>
      </c>
      <c r="BU109" s="5">
        <f t="shared" si="11"/>
        <v>81.180000000000035</v>
      </c>
      <c r="BV109">
        <v>2.46</v>
      </c>
      <c r="BW109">
        <f t="shared" si="12"/>
        <v>81.179999999999993</v>
      </c>
    </row>
    <row r="110" spans="2:75">
      <c r="B110" s="4" t="s">
        <v>133</v>
      </c>
      <c r="C110" s="11">
        <v>310</v>
      </c>
      <c r="D110" s="5">
        <v>10.5</v>
      </c>
      <c r="E110" s="5">
        <f t="shared" si="8"/>
        <v>3255</v>
      </c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>
        <v>10.5</v>
      </c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>
        <f t="shared" si="13"/>
        <v>10.5</v>
      </c>
      <c r="BQ110">
        <f t="shared" si="9"/>
        <v>3255</v>
      </c>
      <c r="BR110" s="11" t="s">
        <v>133</v>
      </c>
      <c r="BS110" s="11">
        <v>310</v>
      </c>
      <c r="BT110" s="5">
        <f t="shared" si="10"/>
        <v>0</v>
      </c>
      <c r="BU110" s="5">
        <f t="shared" si="11"/>
        <v>0</v>
      </c>
      <c r="BV110">
        <v>0</v>
      </c>
      <c r="BW110">
        <f t="shared" si="12"/>
        <v>0</v>
      </c>
    </row>
    <row r="111" spans="2:75">
      <c r="B111" s="4" t="s">
        <v>97</v>
      </c>
      <c r="C111" s="11">
        <v>147</v>
      </c>
      <c r="D111" s="5">
        <v>26.2</v>
      </c>
      <c r="E111" s="5">
        <f t="shared" si="8"/>
        <v>3851.4</v>
      </c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>
        <v>26.2</v>
      </c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>
        <f t="shared" si="13"/>
        <v>26.2</v>
      </c>
      <c r="BQ111">
        <f t="shared" si="9"/>
        <v>3851.4</v>
      </c>
      <c r="BR111" s="11" t="s">
        <v>97</v>
      </c>
      <c r="BS111" s="11">
        <v>147</v>
      </c>
      <c r="BT111" s="5">
        <f t="shared" si="10"/>
        <v>0</v>
      </c>
      <c r="BU111" s="5">
        <f t="shared" si="11"/>
        <v>0</v>
      </c>
      <c r="BV111">
        <v>0</v>
      </c>
      <c r="BW111">
        <f t="shared" si="12"/>
        <v>0</v>
      </c>
    </row>
    <row r="112" spans="2:75">
      <c r="B112" s="4" t="s">
        <v>106</v>
      </c>
      <c r="C112" s="11">
        <v>150</v>
      </c>
      <c r="D112" s="5">
        <v>43.6</v>
      </c>
      <c r="E112" s="5">
        <f t="shared" si="8"/>
        <v>6540</v>
      </c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>
        <v>43.6</v>
      </c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>
        <f t="shared" si="13"/>
        <v>43.6</v>
      </c>
      <c r="BQ112">
        <f t="shared" si="9"/>
        <v>6540</v>
      </c>
      <c r="BR112" s="11" t="s">
        <v>106</v>
      </c>
      <c r="BS112" s="11">
        <v>150</v>
      </c>
      <c r="BT112" s="5">
        <f t="shared" si="10"/>
        <v>0</v>
      </c>
      <c r="BU112" s="5">
        <f t="shared" si="11"/>
        <v>0</v>
      </c>
      <c r="BV112">
        <v>0</v>
      </c>
      <c r="BW112">
        <f t="shared" si="12"/>
        <v>0</v>
      </c>
    </row>
    <row r="113" spans="2:75">
      <c r="B113" s="4" t="s">
        <v>62</v>
      </c>
      <c r="C113" s="11">
        <v>265</v>
      </c>
      <c r="D113" s="5">
        <v>47.2</v>
      </c>
      <c r="E113" s="5">
        <f t="shared" si="8"/>
        <v>12508</v>
      </c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>
        <v>47.2</v>
      </c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>
        <f t="shared" si="13"/>
        <v>47.2</v>
      </c>
      <c r="BQ113">
        <f t="shared" si="9"/>
        <v>12508</v>
      </c>
      <c r="BR113" s="11" t="s">
        <v>62</v>
      </c>
      <c r="BS113" s="11">
        <v>265</v>
      </c>
      <c r="BT113" s="5">
        <f t="shared" si="10"/>
        <v>0</v>
      </c>
      <c r="BU113" s="5">
        <f t="shared" si="11"/>
        <v>0</v>
      </c>
      <c r="BV113">
        <v>0</v>
      </c>
      <c r="BW113">
        <f t="shared" si="12"/>
        <v>0</v>
      </c>
    </row>
    <row r="114" spans="2:75">
      <c r="B114" s="4" t="s">
        <v>61</v>
      </c>
      <c r="C114" s="11">
        <v>196</v>
      </c>
      <c r="D114" s="5">
        <v>55.7</v>
      </c>
      <c r="E114" s="5">
        <f t="shared" si="8"/>
        <v>10917.2</v>
      </c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>
        <v>55.7</v>
      </c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>
        <f t="shared" si="13"/>
        <v>55.7</v>
      </c>
      <c r="BQ114">
        <f t="shared" si="9"/>
        <v>10917.2</v>
      </c>
      <c r="BR114" s="11" t="s">
        <v>61</v>
      </c>
      <c r="BS114" s="11">
        <v>196</v>
      </c>
      <c r="BT114" s="5">
        <f t="shared" si="10"/>
        <v>0</v>
      </c>
      <c r="BU114" s="5">
        <f t="shared" si="11"/>
        <v>0</v>
      </c>
      <c r="BV114">
        <v>0</v>
      </c>
      <c r="BW114">
        <f t="shared" si="12"/>
        <v>0</v>
      </c>
    </row>
    <row r="115" spans="2:75">
      <c r="B115" s="4" t="s">
        <v>322</v>
      </c>
      <c r="C115" s="11">
        <v>182</v>
      </c>
      <c r="D115" s="5">
        <v>17.3</v>
      </c>
      <c r="E115" s="5">
        <f t="shared" si="8"/>
        <v>3148.6</v>
      </c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7">
        <v>17.3</v>
      </c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>
        <f t="shared" si="13"/>
        <v>17.3</v>
      </c>
      <c r="BQ115">
        <f t="shared" si="9"/>
        <v>3148.6</v>
      </c>
      <c r="BR115" s="11" t="s">
        <v>322</v>
      </c>
      <c r="BS115" s="11">
        <v>182</v>
      </c>
      <c r="BT115" s="5">
        <f t="shared" si="10"/>
        <v>0</v>
      </c>
      <c r="BU115" s="5">
        <f t="shared" si="11"/>
        <v>0</v>
      </c>
      <c r="BV115">
        <v>0</v>
      </c>
      <c r="BW115">
        <f t="shared" si="12"/>
        <v>0</v>
      </c>
    </row>
    <row r="116" spans="2:75">
      <c r="B116" s="4" t="s">
        <v>299</v>
      </c>
      <c r="C116" s="11">
        <v>210</v>
      </c>
      <c r="D116" s="5">
        <v>23</v>
      </c>
      <c r="E116" s="5">
        <f t="shared" si="8"/>
        <v>4830</v>
      </c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>
        <v>23</v>
      </c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>
        <f t="shared" si="13"/>
        <v>23</v>
      </c>
      <c r="BQ116">
        <f t="shared" si="9"/>
        <v>4830</v>
      </c>
      <c r="BR116" s="11" t="s">
        <v>299</v>
      </c>
      <c r="BS116" s="11">
        <v>210</v>
      </c>
      <c r="BT116" s="5">
        <f t="shared" si="10"/>
        <v>0</v>
      </c>
      <c r="BU116" s="5">
        <f t="shared" si="11"/>
        <v>0</v>
      </c>
      <c r="BV116">
        <v>0</v>
      </c>
      <c r="BW116">
        <f t="shared" si="12"/>
        <v>0</v>
      </c>
    </row>
    <row r="117" spans="2:75">
      <c r="B117" s="4" t="s">
        <v>611</v>
      </c>
      <c r="C117" s="11">
        <v>77</v>
      </c>
      <c r="D117" s="5">
        <v>20.399999999999999</v>
      </c>
      <c r="E117" s="5">
        <f t="shared" si="8"/>
        <v>1570.8</v>
      </c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>
        <v>0.56999999999999995</v>
      </c>
      <c r="AT117" s="5">
        <v>0.1</v>
      </c>
      <c r="AU117" s="5">
        <v>1.7</v>
      </c>
      <c r="AV117" s="5">
        <v>1.5</v>
      </c>
      <c r="AW117" s="5"/>
      <c r="AX117" s="7">
        <v>5</v>
      </c>
      <c r="AY117" s="5"/>
      <c r="AZ117" s="5"/>
      <c r="BA117" s="5">
        <v>2.7</v>
      </c>
      <c r="BB117" s="5">
        <v>0.7</v>
      </c>
      <c r="BC117" s="5"/>
      <c r="BD117" s="5"/>
      <c r="BE117" s="5"/>
      <c r="BF117" s="5"/>
      <c r="BG117" s="5">
        <v>6.43</v>
      </c>
      <c r="BH117" s="5">
        <v>1.7</v>
      </c>
      <c r="BI117" s="5"/>
      <c r="BJ117" s="5"/>
      <c r="BK117" s="5"/>
      <c r="BL117" s="5"/>
      <c r="BM117" s="5"/>
      <c r="BN117" s="5"/>
      <c r="BO117" s="5"/>
      <c r="BP117">
        <f t="shared" si="13"/>
        <v>20.399999999999999</v>
      </c>
      <c r="BQ117">
        <f t="shared" si="9"/>
        <v>1570.8</v>
      </c>
      <c r="BR117" s="11" t="s">
        <v>611</v>
      </c>
      <c r="BS117" s="11">
        <v>77</v>
      </c>
      <c r="BT117" s="5">
        <f t="shared" si="10"/>
        <v>0</v>
      </c>
      <c r="BU117" s="5">
        <f t="shared" si="11"/>
        <v>0</v>
      </c>
      <c r="BV117">
        <v>0</v>
      </c>
      <c r="BW117">
        <f t="shared" si="12"/>
        <v>0</v>
      </c>
    </row>
    <row r="118" spans="2:75">
      <c r="B118" s="4" t="s">
        <v>188</v>
      </c>
      <c r="C118" s="11">
        <v>182</v>
      </c>
      <c r="D118" s="5">
        <v>2.6</v>
      </c>
      <c r="E118" s="5">
        <f t="shared" si="8"/>
        <v>473.2</v>
      </c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>
        <v>1.1000000000000001</v>
      </c>
      <c r="AM118" s="5"/>
      <c r="AN118" s="5"/>
      <c r="AO118" s="5"/>
      <c r="AP118" s="5"/>
      <c r="AQ118" s="5"/>
      <c r="AR118" s="5"/>
      <c r="AS118" s="5"/>
      <c r="AT118" s="5"/>
      <c r="AU118" s="5">
        <v>1</v>
      </c>
      <c r="AV118" s="5">
        <v>0.5</v>
      </c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>
        <f t="shared" si="13"/>
        <v>2.6</v>
      </c>
      <c r="BQ118">
        <f t="shared" si="9"/>
        <v>473.2</v>
      </c>
      <c r="BR118" s="11" t="s">
        <v>188</v>
      </c>
      <c r="BS118" s="11">
        <v>182</v>
      </c>
      <c r="BT118" s="5">
        <f t="shared" si="10"/>
        <v>0</v>
      </c>
      <c r="BU118" s="5">
        <f t="shared" si="11"/>
        <v>0</v>
      </c>
      <c r="BV118">
        <v>0</v>
      </c>
      <c r="BW118">
        <f t="shared" si="12"/>
        <v>0</v>
      </c>
    </row>
    <row r="119" spans="2:75">
      <c r="B119" s="4" t="s">
        <v>56</v>
      </c>
      <c r="C119" s="11">
        <v>84</v>
      </c>
      <c r="D119" s="5">
        <v>36.700000000000003</v>
      </c>
      <c r="E119" s="5">
        <f t="shared" si="8"/>
        <v>3082.8</v>
      </c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>
        <v>6</v>
      </c>
      <c r="BB119" s="5"/>
      <c r="BC119" s="5"/>
      <c r="BD119" s="5">
        <v>15</v>
      </c>
      <c r="BE119" s="5">
        <v>12</v>
      </c>
      <c r="BF119" s="5">
        <v>3.7</v>
      </c>
      <c r="BG119" s="5"/>
      <c r="BH119" s="5"/>
      <c r="BI119" s="5"/>
      <c r="BJ119" s="5"/>
      <c r="BK119" s="5"/>
      <c r="BL119" s="5"/>
      <c r="BM119" s="5"/>
      <c r="BN119" s="5"/>
      <c r="BO119" s="5"/>
      <c r="BP119">
        <f t="shared" si="13"/>
        <v>36.700000000000003</v>
      </c>
      <c r="BQ119">
        <f t="shared" si="9"/>
        <v>3082.8</v>
      </c>
      <c r="BR119" s="11" t="s">
        <v>56</v>
      </c>
      <c r="BS119" s="11">
        <v>84</v>
      </c>
      <c r="BT119" s="5">
        <f t="shared" si="10"/>
        <v>0</v>
      </c>
      <c r="BU119" s="5">
        <f t="shared" si="11"/>
        <v>0</v>
      </c>
      <c r="BV119">
        <v>0</v>
      </c>
      <c r="BW119">
        <f t="shared" si="12"/>
        <v>0</v>
      </c>
    </row>
    <row r="120" spans="2:75">
      <c r="B120" s="4" t="s">
        <v>155</v>
      </c>
      <c r="C120" s="11">
        <v>130</v>
      </c>
      <c r="D120" s="5">
        <v>22</v>
      </c>
      <c r="E120" s="5">
        <f t="shared" si="8"/>
        <v>2860</v>
      </c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>
        <v>22</v>
      </c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>
        <f t="shared" si="13"/>
        <v>22</v>
      </c>
      <c r="BQ120">
        <f t="shared" si="9"/>
        <v>2860</v>
      </c>
      <c r="BR120" s="11" t="s">
        <v>155</v>
      </c>
      <c r="BS120" s="11">
        <v>130</v>
      </c>
      <c r="BT120" s="5">
        <f t="shared" si="10"/>
        <v>0</v>
      </c>
      <c r="BU120" s="5">
        <f t="shared" si="11"/>
        <v>0</v>
      </c>
      <c r="BV120">
        <v>0</v>
      </c>
      <c r="BW120">
        <f t="shared" si="12"/>
        <v>0</v>
      </c>
    </row>
    <row r="121" spans="2:75">
      <c r="B121" s="4" t="s">
        <v>59</v>
      </c>
      <c r="C121" s="11">
        <v>280</v>
      </c>
      <c r="D121" s="5">
        <v>10</v>
      </c>
      <c r="E121" s="5">
        <f t="shared" si="8"/>
        <v>2800</v>
      </c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>
        <v>10</v>
      </c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>
        <f t="shared" si="13"/>
        <v>10</v>
      </c>
      <c r="BQ121">
        <f t="shared" si="9"/>
        <v>2800</v>
      </c>
      <c r="BR121" s="11" t="s">
        <v>59</v>
      </c>
      <c r="BS121" s="11">
        <v>280</v>
      </c>
      <c r="BT121" s="5">
        <f t="shared" si="10"/>
        <v>0</v>
      </c>
      <c r="BU121" s="5">
        <f t="shared" si="11"/>
        <v>0</v>
      </c>
      <c r="BV121">
        <v>0</v>
      </c>
      <c r="BW121">
        <f t="shared" si="12"/>
        <v>0</v>
      </c>
    </row>
    <row r="122" spans="2:75">
      <c r="B122" s="69" t="s">
        <v>307</v>
      </c>
      <c r="C122" s="11">
        <v>360</v>
      </c>
      <c r="D122" s="5">
        <v>47</v>
      </c>
      <c r="E122" s="5">
        <f t="shared" si="8"/>
        <v>16920</v>
      </c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>
        <v>22</v>
      </c>
      <c r="AY122" s="5">
        <v>16.100000000000001</v>
      </c>
      <c r="AZ122" s="5">
        <v>8.9</v>
      </c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>
        <f t="shared" si="13"/>
        <v>47</v>
      </c>
      <c r="BQ122">
        <f t="shared" si="9"/>
        <v>16920</v>
      </c>
      <c r="BR122" s="11" t="s">
        <v>307</v>
      </c>
      <c r="BS122" s="11">
        <v>360</v>
      </c>
      <c r="BT122" s="5">
        <f t="shared" si="10"/>
        <v>0</v>
      </c>
      <c r="BU122" s="5">
        <f t="shared" si="11"/>
        <v>0</v>
      </c>
      <c r="BV122">
        <v>0</v>
      </c>
      <c r="BW122">
        <f t="shared" si="12"/>
        <v>0</v>
      </c>
    </row>
    <row r="123" spans="2:75">
      <c r="B123" s="69" t="s">
        <v>65</v>
      </c>
      <c r="C123" s="11">
        <v>340</v>
      </c>
      <c r="D123" s="5">
        <v>42</v>
      </c>
      <c r="E123" s="5">
        <f t="shared" si="8"/>
        <v>14280</v>
      </c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>
        <v>21.7</v>
      </c>
      <c r="AV123" s="5">
        <v>15.2</v>
      </c>
      <c r="AW123" s="5">
        <v>5.0999999999999996</v>
      </c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>
        <f t="shared" si="13"/>
        <v>42</v>
      </c>
      <c r="BQ123">
        <f t="shared" si="9"/>
        <v>14280</v>
      </c>
      <c r="BR123" s="11" t="s">
        <v>65</v>
      </c>
      <c r="BS123" s="11">
        <v>340</v>
      </c>
      <c r="BT123" s="5">
        <f t="shared" si="10"/>
        <v>0</v>
      </c>
      <c r="BU123" s="5">
        <f t="shared" si="11"/>
        <v>0</v>
      </c>
      <c r="BV123">
        <v>0</v>
      </c>
      <c r="BW123">
        <f t="shared" si="12"/>
        <v>0</v>
      </c>
    </row>
    <row r="124" spans="2:75">
      <c r="B124" s="4" t="s">
        <v>137</v>
      </c>
      <c r="C124" s="11">
        <v>110</v>
      </c>
      <c r="D124" s="5">
        <v>15</v>
      </c>
      <c r="E124" s="5">
        <f t="shared" si="8"/>
        <v>1650</v>
      </c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>
        <v>15</v>
      </c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>
        <f t="shared" si="13"/>
        <v>15</v>
      </c>
      <c r="BQ124">
        <f t="shared" si="9"/>
        <v>1650</v>
      </c>
      <c r="BR124" s="11" t="s">
        <v>137</v>
      </c>
      <c r="BS124" s="11">
        <v>110</v>
      </c>
      <c r="BT124" s="5">
        <f t="shared" si="10"/>
        <v>0</v>
      </c>
      <c r="BU124" s="5">
        <f t="shared" si="11"/>
        <v>0</v>
      </c>
      <c r="BV124">
        <v>0</v>
      </c>
      <c r="BW124">
        <f t="shared" si="12"/>
        <v>0</v>
      </c>
    </row>
    <row r="125" spans="2:75">
      <c r="B125" s="4" t="s">
        <v>136</v>
      </c>
      <c r="C125" s="11">
        <v>123</v>
      </c>
      <c r="D125" s="5">
        <v>30</v>
      </c>
      <c r="E125" s="5">
        <f t="shared" si="8"/>
        <v>3690</v>
      </c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>
        <v>30</v>
      </c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>
        <f t="shared" si="13"/>
        <v>30</v>
      </c>
      <c r="BQ125">
        <f t="shared" si="9"/>
        <v>3690</v>
      </c>
      <c r="BR125" s="11" t="s">
        <v>136</v>
      </c>
      <c r="BS125" s="11">
        <v>123</v>
      </c>
      <c r="BT125" s="5">
        <f t="shared" si="10"/>
        <v>0</v>
      </c>
      <c r="BU125" s="5">
        <f t="shared" si="11"/>
        <v>0</v>
      </c>
      <c r="BV125">
        <v>0</v>
      </c>
      <c r="BW125">
        <f t="shared" si="12"/>
        <v>0</v>
      </c>
    </row>
    <row r="126" spans="2:75">
      <c r="B126" s="4" t="s">
        <v>674</v>
      </c>
      <c r="C126" s="11">
        <v>350</v>
      </c>
      <c r="D126" s="5">
        <v>12.15</v>
      </c>
      <c r="E126" s="5">
        <f t="shared" si="8"/>
        <v>4252.5</v>
      </c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>
        <v>12.15</v>
      </c>
      <c r="BI126" s="5"/>
      <c r="BJ126" s="5"/>
      <c r="BK126" s="5"/>
      <c r="BL126" s="5"/>
      <c r="BM126" s="5"/>
      <c r="BN126" s="5"/>
      <c r="BO126" s="5"/>
      <c r="BP126">
        <f t="shared" si="13"/>
        <v>12.15</v>
      </c>
      <c r="BQ126">
        <f t="shared" si="9"/>
        <v>4252.5</v>
      </c>
      <c r="BR126" s="11" t="s">
        <v>674</v>
      </c>
      <c r="BS126" s="11">
        <v>350</v>
      </c>
      <c r="BT126" s="5">
        <f t="shared" si="10"/>
        <v>0</v>
      </c>
      <c r="BU126" s="5">
        <f t="shared" si="11"/>
        <v>0</v>
      </c>
      <c r="BV126">
        <v>0</v>
      </c>
      <c r="BW126">
        <f t="shared" si="12"/>
        <v>0</v>
      </c>
    </row>
    <row r="127" spans="2:75">
      <c r="B127" s="4" t="s">
        <v>189</v>
      </c>
      <c r="C127" s="11">
        <v>382</v>
      </c>
      <c r="D127" s="5">
        <v>30.45</v>
      </c>
      <c r="E127" s="5">
        <f t="shared" si="8"/>
        <v>11631.9</v>
      </c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>
        <v>22.3</v>
      </c>
      <c r="BH127" s="5">
        <v>2.0499999999999998</v>
      </c>
      <c r="BI127" s="5">
        <v>6.1</v>
      </c>
      <c r="BJ127" s="5"/>
      <c r="BK127" s="5"/>
      <c r="BL127" s="5"/>
      <c r="BM127" s="5"/>
      <c r="BN127" s="5"/>
      <c r="BO127" s="5"/>
      <c r="BP127">
        <f t="shared" si="13"/>
        <v>30.450000000000003</v>
      </c>
      <c r="BQ127">
        <f t="shared" si="9"/>
        <v>11631.900000000001</v>
      </c>
      <c r="BR127" s="11" t="s">
        <v>189</v>
      </c>
      <c r="BS127" s="11">
        <v>382</v>
      </c>
      <c r="BT127" s="5">
        <f t="shared" si="10"/>
        <v>0</v>
      </c>
      <c r="BU127" s="5">
        <f t="shared" si="11"/>
        <v>0</v>
      </c>
      <c r="BV127">
        <v>0</v>
      </c>
      <c r="BW127">
        <f t="shared" si="12"/>
        <v>0</v>
      </c>
    </row>
    <row r="128" spans="2:75">
      <c r="B128" s="4" t="s">
        <v>711</v>
      </c>
      <c r="C128" s="11">
        <v>198</v>
      </c>
      <c r="D128" s="5">
        <v>45</v>
      </c>
      <c r="E128" s="5">
        <f t="shared" si="8"/>
        <v>8910</v>
      </c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>
        <v>19</v>
      </c>
      <c r="BB128" s="5">
        <v>17</v>
      </c>
      <c r="BC128" s="5">
        <v>9</v>
      </c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>
        <f t="shared" si="13"/>
        <v>45</v>
      </c>
      <c r="BQ128">
        <f t="shared" si="9"/>
        <v>8910</v>
      </c>
      <c r="BR128" s="11" t="s">
        <v>711</v>
      </c>
      <c r="BS128" s="11">
        <v>198</v>
      </c>
      <c r="BT128" s="5">
        <f t="shared" si="10"/>
        <v>0</v>
      </c>
      <c r="BU128" s="5">
        <f t="shared" si="11"/>
        <v>0</v>
      </c>
      <c r="BV128">
        <v>0</v>
      </c>
      <c r="BW128">
        <f t="shared" si="12"/>
        <v>0</v>
      </c>
    </row>
    <row r="129" spans="2:75">
      <c r="B129" s="4" t="s">
        <v>27</v>
      </c>
      <c r="C129" s="11">
        <v>260</v>
      </c>
      <c r="D129" s="5">
        <v>60</v>
      </c>
      <c r="E129" s="5">
        <f t="shared" si="8"/>
        <v>15600</v>
      </c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>
        <v>10.6</v>
      </c>
      <c r="BE129" s="5">
        <v>5.4</v>
      </c>
      <c r="BF129" s="5">
        <v>3</v>
      </c>
      <c r="BG129" s="5"/>
      <c r="BH129" s="5"/>
      <c r="BI129" s="5"/>
      <c r="BJ129" s="5">
        <v>21.3</v>
      </c>
      <c r="BK129" s="5">
        <v>15.2</v>
      </c>
      <c r="BL129" s="5">
        <v>4.5</v>
      </c>
      <c r="BM129" s="5"/>
      <c r="BN129" s="5"/>
      <c r="BO129" s="5"/>
      <c r="BP129">
        <f t="shared" si="13"/>
        <v>60</v>
      </c>
      <c r="BQ129">
        <f t="shared" si="9"/>
        <v>15600</v>
      </c>
      <c r="BR129" s="11" t="s">
        <v>27</v>
      </c>
      <c r="BS129" s="11">
        <v>260</v>
      </c>
      <c r="BT129" s="5">
        <f t="shared" si="10"/>
        <v>0</v>
      </c>
      <c r="BU129" s="5">
        <f t="shared" si="11"/>
        <v>0</v>
      </c>
      <c r="BV129">
        <v>0</v>
      </c>
      <c r="BW129">
        <f t="shared" si="12"/>
        <v>0</v>
      </c>
    </row>
    <row r="130" spans="2:75">
      <c r="B130" s="4" t="s">
        <v>61</v>
      </c>
      <c r="C130" s="11">
        <v>224</v>
      </c>
      <c r="D130" s="5">
        <v>55</v>
      </c>
      <c r="E130" s="5">
        <f t="shared" si="8"/>
        <v>12320</v>
      </c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>
        <v>55</v>
      </c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>
        <f t="shared" si="13"/>
        <v>55</v>
      </c>
      <c r="BQ130">
        <f t="shared" si="9"/>
        <v>12320</v>
      </c>
      <c r="BR130" s="11" t="s">
        <v>61</v>
      </c>
      <c r="BS130" s="11">
        <v>224</v>
      </c>
      <c r="BT130" s="5">
        <f t="shared" si="10"/>
        <v>0</v>
      </c>
      <c r="BU130" s="5">
        <f t="shared" si="11"/>
        <v>0</v>
      </c>
      <c r="BV130">
        <v>0</v>
      </c>
      <c r="BW130">
        <f t="shared" si="12"/>
        <v>0</v>
      </c>
    </row>
    <row r="131" spans="2:75">
      <c r="B131" s="4" t="s">
        <v>611</v>
      </c>
      <c r="C131" s="11">
        <v>89</v>
      </c>
      <c r="D131" s="5">
        <v>10.199999999999999</v>
      </c>
      <c r="E131" s="5">
        <f t="shared" si="8"/>
        <v>907.8</v>
      </c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>
        <v>5.2</v>
      </c>
      <c r="BE131" s="5">
        <v>2.37</v>
      </c>
      <c r="BF131" s="5">
        <v>2.63</v>
      </c>
      <c r="BG131" s="5"/>
      <c r="BH131" s="5"/>
      <c r="BI131" s="5"/>
      <c r="BJ131" s="5"/>
      <c r="BK131" s="5"/>
      <c r="BL131" s="5"/>
      <c r="BM131" s="5"/>
      <c r="BN131" s="5"/>
      <c r="BO131" s="5"/>
      <c r="BP131">
        <f t="shared" si="13"/>
        <v>10.199999999999999</v>
      </c>
      <c r="BQ131">
        <f t="shared" si="9"/>
        <v>907.8</v>
      </c>
      <c r="BR131" s="11" t="s">
        <v>611</v>
      </c>
      <c r="BS131" s="11">
        <v>89</v>
      </c>
      <c r="BT131" s="5">
        <f t="shared" si="10"/>
        <v>0</v>
      </c>
      <c r="BU131" s="5">
        <f t="shared" si="11"/>
        <v>0</v>
      </c>
      <c r="BV131">
        <v>0</v>
      </c>
      <c r="BW131">
        <f t="shared" si="12"/>
        <v>0</v>
      </c>
    </row>
    <row r="132" spans="2:75">
      <c r="B132" s="4" t="s">
        <v>141</v>
      </c>
      <c r="C132" s="11">
        <v>135</v>
      </c>
      <c r="D132" s="5">
        <v>25.5</v>
      </c>
      <c r="E132" s="5">
        <f t="shared" si="8"/>
        <v>3442.5</v>
      </c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>
        <v>25.5</v>
      </c>
      <c r="BK132" s="5"/>
      <c r="BL132" s="5"/>
      <c r="BM132" s="5"/>
      <c r="BN132" s="5"/>
      <c r="BO132" s="5"/>
      <c r="BP132">
        <f t="shared" ref="BP132:BP139" si="14">SUM(F132:BO132)</f>
        <v>25.5</v>
      </c>
      <c r="BQ132">
        <f t="shared" si="9"/>
        <v>3442.5</v>
      </c>
      <c r="BR132" s="11" t="s">
        <v>141</v>
      </c>
      <c r="BS132" s="11">
        <v>135</v>
      </c>
      <c r="BT132" s="5">
        <f t="shared" si="10"/>
        <v>0</v>
      </c>
      <c r="BU132" s="5">
        <f t="shared" si="11"/>
        <v>0</v>
      </c>
      <c r="BV132">
        <v>0</v>
      </c>
      <c r="BW132">
        <f t="shared" si="12"/>
        <v>0</v>
      </c>
    </row>
    <row r="133" spans="2:75">
      <c r="B133" s="4" t="s">
        <v>106</v>
      </c>
      <c r="C133" s="11">
        <v>150</v>
      </c>
      <c r="D133" s="5">
        <v>42.3</v>
      </c>
      <c r="E133" s="5">
        <f t="shared" ref="E133:E157" si="15">D133*C133</f>
        <v>6345</v>
      </c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>
        <v>42.3</v>
      </c>
      <c r="BH133" s="5"/>
      <c r="BI133" s="5"/>
      <c r="BJ133" s="5"/>
      <c r="BK133" s="5"/>
      <c r="BL133" s="5"/>
      <c r="BM133" s="5"/>
      <c r="BN133" s="5"/>
      <c r="BO133" s="5"/>
      <c r="BP133">
        <f t="shared" si="14"/>
        <v>42.3</v>
      </c>
      <c r="BQ133">
        <f t="shared" ref="BQ133:BQ157" si="16">BP133*C133</f>
        <v>6345</v>
      </c>
      <c r="BR133" s="11" t="s">
        <v>106</v>
      </c>
      <c r="BS133" s="11">
        <v>150</v>
      </c>
      <c r="BT133" s="5">
        <f t="shared" ref="BT133:BT157" si="17">D133-BP133</f>
        <v>0</v>
      </c>
      <c r="BU133" s="5">
        <f t="shared" ref="BU133:BU157" si="18">BT133*BS133</f>
        <v>0</v>
      </c>
      <c r="BV133">
        <v>0</v>
      </c>
      <c r="BW133">
        <f t="shared" ref="BW133:BW157" si="19">BV133*BS133</f>
        <v>0</v>
      </c>
    </row>
    <row r="134" spans="2:75">
      <c r="B134" s="4" t="s">
        <v>29</v>
      </c>
      <c r="C134" s="11">
        <v>95</v>
      </c>
      <c r="D134" s="5">
        <v>15.3</v>
      </c>
      <c r="E134" s="5">
        <f t="shared" si="15"/>
        <v>1453.5</v>
      </c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>
        <v>0.4</v>
      </c>
      <c r="BH134" s="5">
        <v>7.6</v>
      </c>
      <c r="BI134" s="5">
        <v>7.3</v>
      </c>
      <c r="BJ134" s="5"/>
      <c r="BK134" s="5"/>
      <c r="BL134" s="5"/>
      <c r="BM134" s="5"/>
      <c r="BN134" s="5"/>
      <c r="BO134" s="5"/>
      <c r="BP134">
        <f t="shared" si="14"/>
        <v>15.3</v>
      </c>
      <c r="BQ134">
        <f t="shared" si="16"/>
        <v>1453.5</v>
      </c>
      <c r="BR134" s="11" t="s">
        <v>29</v>
      </c>
      <c r="BS134" s="11">
        <v>95</v>
      </c>
      <c r="BT134" s="5">
        <f t="shared" si="17"/>
        <v>0</v>
      </c>
      <c r="BU134" s="5">
        <f t="shared" si="18"/>
        <v>0</v>
      </c>
      <c r="BV134">
        <v>0</v>
      </c>
      <c r="BW134">
        <f t="shared" si="19"/>
        <v>0</v>
      </c>
    </row>
    <row r="135" spans="2:75">
      <c r="B135" s="117" t="s">
        <v>175</v>
      </c>
      <c r="C135" s="214">
        <v>45</v>
      </c>
      <c r="D135" s="58">
        <v>25</v>
      </c>
      <c r="E135" s="5">
        <f t="shared" si="15"/>
        <v>1125</v>
      </c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>
        <v>1.6</v>
      </c>
      <c r="BC135" s="58">
        <v>4.4000000000000004</v>
      </c>
      <c r="BD135" s="58"/>
      <c r="BE135" s="58"/>
      <c r="BF135" s="58"/>
      <c r="BG135" s="5"/>
      <c r="BH135" s="5"/>
      <c r="BI135" s="5"/>
      <c r="BJ135" s="5">
        <v>10.6</v>
      </c>
      <c r="BK135" s="5">
        <v>8.4</v>
      </c>
      <c r="BL135" s="5"/>
      <c r="BM135" s="5"/>
      <c r="BN135" s="5"/>
      <c r="BO135" s="5"/>
      <c r="BP135">
        <f t="shared" si="14"/>
        <v>25</v>
      </c>
      <c r="BQ135">
        <f t="shared" si="16"/>
        <v>1125</v>
      </c>
      <c r="BR135" s="11" t="s">
        <v>175</v>
      </c>
      <c r="BS135" s="11">
        <v>45</v>
      </c>
      <c r="BT135" s="5">
        <f t="shared" si="17"/>
        <v>0</v>
      </c>
      <c r="BU135" s="5">
        <f t="shared" si="18"/>
        <v>0</v>
      </c>
      <c r="BV135">
        <v>0</v>
      </c>
      <c r="BW135">
        <f t="shared" si="19"/>
        <v>0</v>
      </c>
    </row>
    <row r="136" spans="2:75">
      <c r="B136" s="69" t="s">
        <v>307</v>
      </c>
      <c r="C136" s="11">
        <v>360</v>
      </c>
      <c r="D136" s="5">
        <v>53</v>
      </c>
      <c r="E136" s="5">
        <f t="shared" si="15"/>
        <v>19080</v>
      </c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>
        <v>25</v>
      </c>
      <c r="BN136" s="5">
        <v>18.899999999999999</v>
      </c>
      <c r="BO136" s="5">
        <v>9.1</v>
      </c>
      <c r="BP136">
        <f t="shared" si="14"/>
        <v>53</v>
      </c>
      <c r="BQ136">
        <f t="shared" si="16"/>
        <v>19080</v>
      </c>
      <c r="BR136" s="11" t="s">
        <v>307</v>
      </c>
      <c r="BS136" s="11">
        <v>360</v>
      </c>
      <c r="BT136" s="5">
        <f t="shared" si="17"/>
        <v>0</v>
      </c>
      <c r="BU136" s="5">
        <f t="shared" si="18"/>
        <v>0</v>
      </c>
      <c r="BV136">
        <v>0</v>
      </c>
      <c r="BW136">
        <f t="shared" si="19"/>
        <v>0</v>
      </c>
    </row>
    <row r="137" spans="2:75">
      <c r="B137" s="72" t="s">
        <v>18</v>
      </c>
      <c r="C137" s="11">
        <v>180</v>
      </c>
      <c r="D137" s="5">
        <v>18</v>
      </c>
      <c r="E137" s="5">
        <f t="shared" si="15"/>
        <v>3240</v>
      </c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>
        <v>18</v>
      </c>
      <c r="BN137" s="5"/>
      <c r="BO137" s="5"/>
      <c r="BP137">
        <f t="shared" si="14"/>
        <v>18</v>
      </c>
      <c r="BQ137">
        <f t="shared" si="16"/>
        <v>3240</v>
      </c>
      <c r="BR137" s="11" t="s">
        <v>18</v>
      </c>
      <c r="BS137" s="11">
        <v>180</v>
      </c>
      <c r="BT137" s="5">
        <f t="shared" si="17"/>
        <v>0</v>
      </c>
      <c r="BU137" s="5">
        <f t="shared" si="18"/>
        <v>0</v>
      </c>
      <c r="BV137">
        <v>0</v>
      </c>
      <c r="BW137">
        <f t="shared" si="19"/>
        <v>0</v>
      </c>
    </row>
    <row r="138" spans="2:75">
      <c r="B138" s="72" t="s">
        <v>611</v>
      </c>
      <c r="C138" s="11">
        <v>91</v>
      </c>
      <c r="D138" s="5">
        <v>20</v>
      </c>
      <c r="E138" s="5">
        <f t="shared" si="15"/>
        <v>1820</v>
      </c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>
        <v>1.7</v>
      </c>
      <c r="BK138" s="5">
        <v>6.5</v>
      </c>
      <c r="BL138" s="5"/>
      <c r="BM138" s="5"/>
      <c r="BN138" s="5"/>
      <c r="BO138" s="5"/>
      <c r="BP138">
        <f t="shared" si="14"/>
        <v>8.1999999999999993</v>
      </c>
      <c r="BQ138">
        <f t="shared" si="16"/>
        <v>746.19999999999993</v>
      </c>
      <c r="BR138" s="4" t="s">
        <v>611</v>
      </c>
      <c r="BS138" s="11">
        <v>91</v>
      </c>
      <c r="BT138" s="5">
        <f t="shared" si="17"/>
        <v>11.8</v>
      </c>
      <c r="BU138" s="5">
        <f t="shared" si="18"/>
        <v>1073.8</v>
      </c>
      <c r="BV138">
        <v>11.8</v>
      </c>
      <c r="BW138">
        <f t="shared" si="19"/>
        <v>1073.8</v>
      </c>
    </row>
    <row r="139" spans="2:75">
      <c r="B139" s="72" t="s">
        <v>106</v>
      </c>
      <c r="C139" s="11">
        <v>155</v>
      </c>
      <c r="D139" s="5">
        <v>43.9</v>
      </c>
      <c r="E139" s="5">
        <f t="shared" si="15"/>
        <v>6804.5</v>
      </c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>
        <v>43.9</v>
      </c>
      <c r="BK139" s="5"/>
      <c r="BL139" s="5"/>
      <c r="BM139" s="5"/>
      <c r="BN139" s="5"/>
      <c r="BO139" s="5"/>
      <c r="BP139">
        <f t="shared" si="14"/>
        <v>43.9</v>
      </c>
      <c r="BQ139">
        <f t="shared" si="16"/>
        <v>6804.5</v>
      </c>
      <c r="BR139" s="11" t="s">
        <v>106</v>
      </c>
      <c r="BS139" s="11">
        <v>155</v>
      </c>
      <c r="BT139" s="5">
        <f t="shared" si="17"/>
        <v>0</v>
      </c>
      <c r="BU139" s="5">
        <f t="shared" si="18"/>
        <v>0</v>
      </c>
      <c r="BV139">
        <v>0</v>
      </c>
      <c r="BW139">
        <f t="shared" si="19"/>
        <v>0</v>
      </c>
    </row>
    <row r="140" spans="2:75">
      <c r="B140" s="11" t="s">
        <v>97</v>
      </c>
      <c r="C140" s="11">
        <v>147</v>
      </c>
      <c r="D140" s="5">
        <v>22.8</v>
      </c>
      <c r="E140" s="5">
        <f t="shared" si="15"/>
        <v>3351.6</v>
      </c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Q140">
        <f t="shared" si="16"/>
        <v>0</v>
      </c>
      <c r="BR140" s="4" t="s">
        <v>97</v>
      </c>
      <c r="BS140" s="11">
        <v>147</v>
      </c>
      <c r="BT140" s="5">
        <f t="shared" si="17"/>
        <v>22.8</v>
      </c>
      <c r="BU140" s="5">
        <f t="shared" si="18"/>
        <v>3351.6</v>
      </c>
      <c r="BV140">
        <v>22.8</v>
      </c>
      <c r="BW140">
        <f t="shared" si="19"/>
        <v>3351.6</v>
      </c>
    </row>
    <row r="141" spans="2:75">
      <c r="B141" s="11" t="s">
        <v>61</v>
      </c>
      <c r="C141" s="11">
        <v>231</v>
      </c>
      <c r="D141" s="5">
        <v>60.6</v>
      </c>
      <c r="E141" s="5">
        <f t="shared" si="15"/>
        <v>13998.6</v>
      </c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Q141">
        <f t="shared" si="16"/>
        <v>0</v>
      </c>
      <c r="BR141" s="4" t="s">
        <v>61</v>
      </c>
      <c r="BS141" s="11">
        <v>231</v>
      </c>
      <c r="BT141" s="5">
        <f t="shared" si="17"/>
        <v>60.6</v>
      </c>
      <c r="BU141" s="5">
        <f t="shared" si="18"/>
        <v>13998.6</v>
      </c>
      <c r="BV141">
        <v>60.6</v>
      </c>
      <c r="BW141">
        <f t="shared" si="19"/>
        <v>13998.6</v>
      </c>
    </row>
    <row r="142" spans="2:75">
      <c r="B142" s="11" t="s">
        <v>106</v>
      </c>
      <c r="C142" s="11">
        <v>160</v>
      </c>
      <c r="D142" s="5">
        <v>44.4</v>
      </c>
      <c r="E142" s="5">
        <f t="shared" si="15"/>
        <v>7104</v>
      </c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Q142">
        <f t="shared" si="16"/>
        <v>0</v>
      </c>
      <c r="BR142" s="4" t="s">
        <v>106</v>
      </c>
      <c r="BS142" s="11">
        <v>160</v>
      </c>
      <c r="BT142" s="5">
        <f t="shared" si="17"/>
        <v>44.4</v>
      </c>
      <c r="BU142" s="5">
        <f t="shared" si="18"/>
        <v>7104</v>
      </c>
      <c r="BV142">
        <v>44.4</v>
      </c>
      <c r="BW142">
        <f t="shared" si="19"/>
        <v>7104</v>
      </c>
    </row>
    <row r="143" spans="2:75">
      <c r="B143" s="11" t="s">
        <v>62</v>
      </c>
      <c r="C143" s="11">
        <v>294</v>
      </c>
      <c r="D143" s="5">
        <v>48.7</v>
      </c>
      <c r="E143" s="5">
        <f t="shared" si="15"/>
        <v>14317.800000000001</v>
      </c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Q143">
        <f t="shared" si="16"/>
        <v>0</v>
      </c>
      <c r="BR143" s="4" t="s">
        <v>62</v>
      </c>
      <c r="BS143" s="11">
        <v>294</v>
      </c>
      <c r="BT143" s="5">
        <f t="shared" si="17"/>
        <v>48.7</v>
      </c>
      <c r="BU143" s="5">
        <f t="shared" si="18"/>
        <v>14317.800000000001</v>
      </c>
      <c r="BV143">
        <v>48.7</v>
      </c>
      <c r="BW143">
        <f t="shared" si="19"/>
        <v>14317.800000000001</v>
      </c>
    </row>
    <row r="144" spans="2:75">
      <c r="B144" s="11" t="s">
        <v>322</v>
      </c>
      <c r="C144" s="11">
        <v>210</v>
      </c>
      <c r="D144" s="5">
        <v>20.3</v>
      </c>
      <c r="E144" s="5">
        <f t="shared" si="15"/>
        <v>4263</v>
      </c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>
        <v>20.3</v>
      </c>
      <c r="BN144" s="5"/>
      <c r="BO144" s="5"/>
      <c r="BP144">
        <f>SUM(F144:BO144)</f>
        <v>20.3</v>
      </c>
      <c r="BQ144">
        <f t="shared" si="16"/>
        <v>4263</v>
      </c>
      <c r="BR144" s="11" t="s">
        <v>322</v>
      </c>
      <c r="BS144" s="11">
        <v>210</v>
      </c>
      <c r="BT144" s="5">
        <f t="shared" si="17"/>
        <v>0</v>
      </c>
      <c r="BU144" s="5">
        <f t="shared" si="18"/>
        <v>0</v>
      </c>
      <c r="BV144">
        <v>0</v>
      </c>
      <c r="BW144">
        <f t="shared" si="19"/>
        <v>0</v>
      </c>
    </row>
    <row r="145" spans="2:75">
      <c r="B145" s="11" t="s">
        <v>58</v>
      </c>
      <c r="C145" s="11">
        <v>33</v>
      </c>
      <c r="D145" s="5">
        <v>29.9</v>
      </c>
      <c r="E145" s="5">
        <f t="shared" si="15"/>
        <v>986.69999999999993</v>
      </c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Q145">
        <f t="shared" si="16"/>
        <v>0</v>
      </c>
      <c r="BR145" s="4" t="s">
        <v>58</v>
      </c>
      <c r="BS145" s="11">
        <v>33</v>
      </c>
      <c r="BT145" s="5">
        <f t="shared" si="17"/>
        <v>29.9</v>
      </c>
      <c r="BU145" s="5">
        <f t="shared" si="18"/>
        <v>986.69999999999993</v>
      </c>
      <c r="BV145">
        <v>29.9</v>
      </c>
      <c r="BW145">
        <f t="shared" si="19"/>
        <v>986.69999999999993</v>
      </c>
    </row>
    <row r="146" spans="2:75">
      <c r="B146" s="11" t="s">
        <v>133</v>
      </c>
      <c r="C146" s="11">
        <v>294</v>
      </c>
      <c r="D146" s="5">
        <v>10.1</v>
      </c>
      <c r="E146" s="5">
        <f t="shared" si="15"/>
        <v>2969.4</v>
      </c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>
        <v>5.0999999999999996</v>
      </c>
      <c r="BN146" s="5"/>
      <c r="BO146" s="5"/>
      <c r="BP146">
        <f>SUM(F146:BO146)</f>
        <v>5.0999999999999996</v>
      </c>
      <c r="BQ146">
        <f t="shared" si="16"/>
        <v>1499.3999999999999</v>
      </c>
      <c r="BR146" s="4" t="s">
        <v>133</v>
      </c>
      <c r="BS146" s="11">
        <v>294</v>
      </c>
      <c r="BT146" s="5">
        <f t="shared" si="17"/>
        <v>5</v>
      </c>
      <c r="BU146" s="5">
        <f t="shared" si="18"/>
        <v>1470</v>
      </c>
      <c r="BV146">
        <v>5</v>
      </c>
      <c r="BW146">
        <f t="shared" si="19"/>
        <v>1470</v>
      </c>
    </row>
    <row r="147" spans="2:75">
      <c r="B147" s="11" t="s">
        <v>59</v>
      </c>
      <c r="C147" s="11">
        <v>308</v>
      </c>
      <c r="D147" s="5">
        <v>10.1</v>
      </c>
      <c r="E147" s="5">
        <f t="shared" si="15"/>
        <v>3110.7999999999997</v>
      </c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Q147">
        <f t="shared" si="16"/>
        <v>0</v>
      </c>
      <c r="BR147" s="4" t="s">
        <v>59</v>
      </c>
      <c r="BS147" s="11">
        <v>308</v>
      </c>
      <c r="BT147" s="5">
        <f t="shared" si="17"/>
        <v>10.1</v>
      </c>
      <c r="BU147" s="5">
        <f t="shared" si="18"/>
        <v>3110.7999999999997</v>
      </c>
      <c r="BV147">
        <v>10.1</v>
      </c>
      <c r="BW147">
        <f t="shared" si="19"/>
        <v>3110.7999999999997</v>
      </c>
    </row>
    <row r="148" spans="2:75">
      <c r="B148" s="11" t="s">
        <v>15</v>
      </c>
      <c r="C148" s="11">
        <v>70</v>
      </c>
      <c r="D148" s="5">
        <v>10</v>
      </c>
      <c r="E148" s="5">
        <f t="shared" si="15"/>
        <v>700</v>
      </c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>
        <v>1.5</v>
      </c>
      <c r="BN148" s="5">
        <v>3</v>
      </c>
      <c r="BO148" s="5">
        <v>1</v>
      </c>
      <c r="BP148">
        <f>SUM(F148:BO148)</f>
        <v>5.5</v>
      </c>
      <c r="BQ148">
        <f t="shared" si="16"/>
        <v>385</v>
      </c>
      <c r="BR148" s="4" t="s">
        <v>15</v>
      </c>
      <c r="BS148" s="11">
        <v>70</v>
      </c>
      <c r="BT148" s="5">
        <f t="shared" si="17"/>
        <v>4.5</v>
      </c>
      <c r="BU148" s="5">
        <f t="shared" si="18"/>
        <v>315</v>
      </c>
      <c r="BV148">
        <v>4.5</v>
      </c>
      <c r="BW148">
        <f t="shared" si="19"/>
        <v>315</v>
      </c>
    </row>
    <row r="149" spans="2:75">
      <c r="B149" s="11" t="s">
        <v>56</v>
      </c>
      <c r="C149" s="11">
        <v>97</v>
      </c>
      <c r="D149" s="5">
        <v>33</v>
      </c>
      <c r="E149" s="5">
        <f t="shared" si="15"/>
        <v>3201</v>
      </c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Q149">
        <f t="shared" si="16"/>
        <v>0</v>
      </c>
      <c r="BR149" s="4" t="s">
        <v>56</v>
      </c>
      <c r="BS149" s="11">
        <v>97</v>
      </c>
      <c r="BT149" s="5">
        <f t="shared" si="17"/>
        <v>33</v>
      </c>
      <c r="BU149" s="5">
        <f t="shared" si="18"/>
        <v>3201</v>
      </c>
      <c r="BV149">
        <v>33</v>
      </c>
      <c r="BW149">
        <f t="shared" si="19"/>
        <v>3201</v>
      </c>
    </row>
    <row r="150" spans="2:75">
      <c r="B150" s="11" t="s">
        <v>57</v>
      </c>
      <c r="C150" s="11">
        <v>70</v>
      </c>
      <c r="D150" s="5">
        <v>10.199999999999999</v>
      </c>
      <c r="E150" s="5">
        <f t="shared" si="15"/>
        <v>714</v>
      </c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Q150">
        <f t="shared" si="16"/>
        <v>0</v>
      </c>
      <c r="BR150" s="4" t="s">
        <v>57</v>
      </c>
      <c r="BS150" s="11">
        <v>70</v>
      </c>
      <c r="BT150" s="5">
        <f t="shared" si="17"/>
        <v>10.199999999999999</v>
      </c>
      <c r="BU150" s="5">
        <f t="shared" si="18"/>
        <v>714</v>
      </c>
      <c r="BV150">
        <v>10.199999999999999</v>
      </c>
      <c r="BW150">
        <f t="shared" si="19"/>
        <v>714</v>
      </c>
    </row>
    <row r="151" spans="2:75">
      <c r="B151" s="11" t="s">
        <v>29</v>
      </c>
      <c r="C151" s="11">
        <v>90</v>
      </c>
      <c r="D151" s="5">
        <v>25</v>
      </c>
      <c r="E151" s="5">
        <f t="shared" si="15"/>
        <v>2250</v>
      </c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Q151">
        <f t="shared" si="16"/>
        <v>0</v>
      </c>
      <c r="BR151" s="4" t="s">
        <v>29</v>
      </c>
      <c r="BS151" s="11">
        <v>90</v>
      </c>
      <c r="BT151" s="5">
        <f t="shared" si="17"/>
        <v>25</v>
      </c>
      <c r="BU151" s="5">
        <f t="shared" si="18"/>
        <v>2250</v>
      </c>
      <c r="BV151">
        <v>25</v>
      </c>
      <c r="BW151">
        <f t="shared" si="19"/>
        <v>2250</v>
      </c>
    </row>
    <row r="152" spans="2:75">
      <c r="B152" s="11" t="s">
        <v>10</v>
      </c>
      <c r="C152" s="11">
        <v>86</v>
      </c>
      <c r="D152" s="5">
        <v>14</v>
      </c>
      <c r="E152" s="5">
        <f t="shared" si="15"/>
        <v>1204</v>
      </c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Q152">
        <f t="shared" si="16"/>
        <v>0</v>
      </c>
      <c r="BR152" s="4" t="s">
        <v>10</v>
      </c>
      <c r="BS152" s="11">
        <v>86</v>
      </c>
      <c r="BT152" s="5">
        <f t="shared" si="17"/>
        <v>14</v>
      </c>
      <c r="BU152" s="5">
        <f t="shared" si="18"/>
        <v>1204</v>
      </c>
      <c r="BV152">
        <v>14</v>
      </c>
      <c r="BW152">
        <f t="shared" si="19"/>
        <v>1204</v>
      </c>
    </row>
    <row r="153" spans="2:75">
      <c r="B153" s="11" t="s">
        <v>51</v>
      </c>
      <c r="C153" s="11">
        <v>15</v>
      </c>
      <c r="D153" s="5">
        <v>35</v>
      </c>
      <c r="E153" s="5">
        <f t="shared" si="15"/>
        <v>525</v>
      </c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Q153">
        <f t="shared" si="16"/>
        <v>0</v>
      </c>
      <c r="BR153" s="4" t="s">
        <v>51</v>
      </c>
      <c r="BS153" s="11">
        <v>15</v>
      </c>
      <c r="BT153" s="5">
        <f t="shared" si="17"/>
        <v>35</v>
      </c>
      <c r="BU153" s="5">
        <f t="shared" si="18"/>
        <v>525</v>
      </c>
      <c r="BV153">
        <v>35</v>
      </c>
      <c r="BW153">
        <f t="shared" si="19"/>
        <v>525</v>
      </c>
    </row>
    <row r="154" spans="2:75">
      <c r="B154" s="11" t="s">
        <v>299</v>
      </c>
      <c r="C154" s="11">
        <v>238</v>
      </c>
      <c r="D154" s="5">
        <v>18.5</v>
      </c>
      <c r="E154" s="5">
        <f t="shared" si="15"/>
        <v>4403</v>
      </c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Q154">
        <f t="shared" si="16"/>
        <v>0</v>
      </c>
      <c r="BR154" s="4" t="s">
        <v>299</v>
      </c>
      <c r="BS154" s="11">
        <v>238</v>
      </c>
      <c r="BT154" s="5">
        <f t="shared" si="17"/>
        <v>18.5</v>
      </c>
      <c r="BU154" s="5">
        <f t="shared" si="18"/>
        <v>4403</v>
      </c>
      <c r="BV154">
        <v>18.5</v>
      </c>
      <c r="BW154">
        <f t="shared" si="19"/>
        <v>4403</v>
      </c>
    </row>
    <row r="155" spans="2:75">
      <c r="B155" s="11" t="s">
        <v>155</v>
      </c>
      <c r="C155" s="11">
        <v>145</v>
      </c>
      <c r="D155" s="5">
        <v>22</v>
      </c>
      <c r="E155" s="5">
        <f t="shared" si="15"/>
        <v>3190</v>
      </c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Q155">
        <f t="shared" si="16"/>
        <v>0</v>
      </c>
      <c r="BR155" s="4" t="s">
        <v>155</v>
      </c>
      <c r="BS155" s="11">
        <v>145</v>
      </c>
      <c r="BT155" s="5">
        <f t="shared" si="17"/>
        <v>22</v>
      </c>
      <c r="BU155" s="5">
        <f t="shared" si="18"/>
        <v>3190</v>
      </c>
      <c r="BV155">
        <v>22</v>
      </c>
      <c r="BW155">
        <f t="shared" si="19"/>
        <v>3190</v>
      </c>
    </row>
    <row r="156" spans="2:75">
      <c r="B156" s="11" t="s">
        <v>207</v>
      </c>
      <c r="C156" s="11">
        <v>280</v>
      </c>
      <c r="D156" s="5">
        <v>1</v>
      </c>
      <c r="E156" s="5">
        <f t="shared" si="15"/>
        <v>280</v>
      </c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Q156">
        <f t="shared" si="16"/>
        <v>0</v>
      </c>
      <c r="BR156" s="4" t="s">
        <v>207</v>
      </c>
      <c r="BS156" s="11">
        <v>280</v>
      </c>
      <c r="BT156" s="5">
        <f t="shared" si="17"/>
        <v>1</v>
      </c>
      <c r="BU156" s="5">
        <f t="shared" si="18"/>
        <v>280</v>
      </c>
      <c r="BV156">
        <v>1</v>
      </c>
      <c r="BW156">
        <f t="shared" si="19"/>
        <v>280</v>
      </c>
    </row>
    <row r="157" spans="2:75">
      <c r="B157" s="11" t="s">
        <v>55</v>
      </c>
      <c r="C157" s="11">
        <v>65</v>
      </c>
      <c r="D157" s="5">
        <v>199.8</v>
      </c>
      <c r="E157" s="5">
        <f t="shared" si="15"/>
        <v>12987</v>
      </c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Q157">
        <f t="shared" si="16"/>
        <v>0</v>
      </c>
      <c r="BR157" s="4" t="s">
        <v>55</v>
      </c>
      <c r="BS157" s="11">
        <v>65</v>
      </c>
      <c r="BT157" s="5">
        <f t="shared" si="17"/>
        <v>199.8</v>
      </c>
      <c r="BU157" s="5">
        <f t="shared" si="18"/>
        <v>12987</v>
      </c>
      <c r="BV157">
        <v>199.8</v>
      </c>
      <c r="BW157">
        <f t="shared" si="19"/>
        <v>12987</v>
      </c>
    </row>
    <row r="158" spans="2:75">
      <c r="B158" s="110"/>
      <c r="C158" s="221"/>
      <c r="D158" s="223"/>
      <c r="E158" s="13">
        <f>SUM(E4:E157)</f>
        <v>641076.62699999998</v>
      </c>
      <c r="F158" s="13">
        <v>18919.53</v>
      </c>
      <c r="G158">
        <v>4597.54</v>
      </c>
      <c r="H158">
        <v>687.18</v>
      </c>
      <c r="I158" s="13">
        <v>18744.27</v>
      </c>
      <c r="J158" s="14">
        <v>6468.31</v>
      </c>
      <c r="K158" s="14">
        <v>1581</v>
      </c>
      <c r="L158" s="13">
        <v>18588.990000000002</v>
      </c>
      <c r="M158" s="14">
        <v>4764.17</v>
      </c>
      <c r="N158" s="14">
        <v>1050.05</v>
      </c>
      <c r="O158" s="14">
        <v>18135.099999999999</v>
      </c>
      <c r="P158" s="14">
        <v>4909.25</v>
      </c>
      <c r="Q158" s="14">
        <v>18406.53</v>
      </c>
      <c r="R158" s="14">
        <v>6442.22</v>
      </c>
      <c r="S158" s="14">
        <v>1164.5999999999999</v>
      </c>
      <c r="T158" s="14">
        <v>17005.68</v>
      </c>
      <c r="U158" s="219">
        <v>6840.13</v>
      </c>
      <c r="V158" s="14">
        <v>833.3</v>
      </c>
      <c r="W158" s="14">
        <v>15482.5</v>
      </c>
      <c r="X158" s="14">
        <v>6839.4</v>
      </c>
      <c r="Y158" s="14">
        <v>1066.58</v>
      </c>
      <c r="Z158" s="14">
        <v>18623.41</v>
      </c>
      <c r="AA158" s="14">
        <v>7224.5</v>
      </c>
      <c r="AB158" s="14">
        <v>1218.5</v>
      </c>
      <c r="AC158" s="14">
        <v>17813.04</v>
      </c>
      <c r="AD158" s="14">
        <v>6604.03</v>
      </c>
      <c r="AE158" s="14">
        <v>1013.72</v>
      </c>
      <c r="AF158" s="14">
        <v>16215.87</v>
      </c>
      <c r="AG158" s="14">
        <v>6839.32</v>
      </c>
      <c r="AH158" s="14">
        <v>929.9</v>
      </c>
      <c r="AI158" s="14">
        <v>18759.55</v>
      </c>
      <c r="AJ158" s="14">
        <v>6849.93</v>
      </c>
      <c r="AK158" s="14">
        <v>1565.7</v>
      </c>
      <c r="AL158" s="14">
        <v>18759.98</v>
      </c>
      <c r="AM158" s="14">
        <v>6839.68</v>
      </c>
      <c r="AN158" s="14">
        <v>2257.42</v>
      </c>
      <c r="AO158" s="14">
        <v>18807.23</v>
      </c>
      <c r="AP158" s="14">
        <v>6840.29</v>
      </c>
      <c r="AQ158" s="14">
        <v>2314.15</v>
      </c>
      <c r="AR158" s="14">
        <v>22684.2</v>
      </c>
      <c r="AS158" s="14">
        <v>6840.04</v>
      </c>
      <c r="AT158" s="14">
        <v>879.24</v>
      </c>
      <c r="AU158" s="14">
        <v>18819.759999999998</v>
      </c>
      <c r="AV158" s="14">
        <v>6839.19</v>
      </c>
      <c r="AW158" s="14">
        <v>2181.5</v>
      </c>
      <c r="AX158" s="14">
        <v>18741.25</v>
      </c>
      <c r="AY158" s="14">
        <v>6483.75</v>
      </c>
      <c r="AZ158" s="14">
        <v>3342.5</v>
      </c>
      <c r="BA158" s="14">
        <v>18666.669999999998</v>
      </c>
      <c r="BB158" s="14">
        <v>6841.81</v>
      </c>
      <c r="BC158" s="14">
        <v>2449.25</v>
      </c>
      <c r="BD158" s="14">
        <v>18092.46</v>
      </c>
      <c r="BE158" s="14">
        <v>6840.03</v>
      </c>
      <c r="BF158" s="14">
        <v>2441.87</v>
      </c>
      <c r="BG158" s="14">
        <v>18423.490000000002</v>
      </c>
      <c r="BH158" s="14">
        <v>6843.67</v>
      </c>
      <c r="BI158" s="14">
        <v>3300.7</v>
      </c>
      <c r="BJ158" s="14">
        <v>18474.419999999998</v>
      </c>
      <c r="BK158" s="14">
        <v>6387.76</v>
      </c>
      <c r="BL158" s="14">
        <v>1809.8</v>
      </c>
      <c r="BM158" s="14">
        <v>19087.36</v>
      </c>
      <c r="BN158" s="14">
        <v>7300</v>
      </c>
      <c r="BO158" s="14">
        <v>3450</v>
      </c>
      <c r="BP158">
        <f>SUM(F158:BO158)</f>
        <v>559223.2699999999</v>
      </c>
      <c r="BQ158">
        <f>SUM(BQ4:BQ157)</f>
        <v>559223.17700000003</v>
      </c>
      <c r="BT158" s="13">
        <f>SUM(BT4:BT157)</f>
        <v>661.96</v>
      </c>
      <c r="BU158" s="13">
        <f>SUM(BU4:BU157)</f>
        <v>81853.450000000012</v>
      </c>
      <c r="BW158">
        <f>SUM(BW4:BW157)</f>
        <v>81853.450000000012</v>
      </c>
    </row>
    <row r="159" spans="2:75">
      <c r="E159">
        <v>0.4</v>
      </c>
      <c r="F159">
        <v>1</v>
      </c>
      <c r="G159">
        <v>1</v>
      </c>
      <c r="H159">
        <v>1</v>
      </c>
      <c r="I159">
        <v>2</v>
      </c>
      <c r="J159">
        <v>2</v>
      </c>
      <c r="K159">
        <v>2</v>
      </c>
      <c r="L159">
        <v>3</v>
      </c>
      <c r="M159">
        <v>3</v>
      </c>
      <c r="N159">
        <v>3</v>
      </c>
      <c r="O159">
        <v>4</v>
      </c>
      <c r="P159">
        <v>4</v>
      </c>
      <c r="Q159">
        <v>5</v>
      </c>
      <c r="R159">
        <v>5</v>
      </c>
      <c r="S159">
        <v>5</v>
      </c>
      <c r="T159">
        <v>6</v>
      </c>
      <c r="U159">
        <v>6</v>
      </c>
      <c r="V159">
        <v>6</v>
      </c>
      <c r="W159">
        <v>7</v>
      </c>
      <c r="X159">
        <v>7</v>
      </c>
      <c r="Y159">
        <v>7</v>
      </c>
      <c r="Z159">
        <v>8</v>
      </c>
      <c r="AA159">
        <v>8</v>
      </c>
      <c r="AB159">
        <v>8</v>
      </c>
      <c r="AC159">
        <v>9</v>
      </c>
      <c r="AD159">
        <v>9</v>
      </c>
      <c r="AE159">
        <v>9</v>
      </c>
      <c r="AF159">
        <v>10</v>
      </c>
      <c r="AG159">
        <v>10</v>
      </c>
      <c r="AH159">
        <v>10</v>
      </c>
      <c r="AI159">
        <v>11</v>
      </c>
      <c r="AJ159">
        <v>11</v>
      </c>
      <c r="AK159">
        <v>11</v>
      </c>
      <c r="AL159" s="14">
        <v>12</v>
      </c>
      <c r="AM159" s="14">
        <v>12</v>
      </c>
      <c r="AN159" s="14">
        <v>12</v>
      </c>
      <c r="AO159" s="14">
        <v>13</v>
      </c>
      <c r="AP159" s="14">
        <v>13</v>
      </c>
      <c r="AQ159" s="14">
        <v>13</v>
      </c>
      <c r="AR159" s="14">
        <v>14</v>
      </c>
      <c r="AS159" s="14">
        <v>14</v>
      </c>
      <c r="AT159" s="14">
        <v>14</v>
      </c>
      <c r="AU159" s="14">
        <v>15</v>
      </c>
      <c r="AV159" s="14">
        <v>15</v>
      </c>
      <c r="AW159" s="14">
        <v>15</v>
      </c>
      <c r="AX159" s="14">
        <v>16</v>
      </c>
      <c r="AY159" s="14">
        <v>16</v>
      </c>
      <c r="AZ159" s="14">
        <v>16</v>
      </c>
      <c r="BA159" s="14">
        <v>17</v>
      </c>
      <c r="BB159" s="14">
        <v>17</v>
      </c>
      <c r="BC159" s="14">
        <v>17</v>
      </c>
      <c r="BD159" s="14">
        <v>18</v>
      </c>
      <c r="BE159" s="14">
        <v>18</v>
      </c>
      <c r="BF159" s="14">
        <v>18</v>
      </c>
      <c r="BG159" s="14">
        <v>19</v>
      </c>
      <c r="BH159" s="14">
        <v>19</v>
      </c>
      <c r="BI159" s="14">
        <v>19</v>
      </c>
      <c r="BJ159" s="14">
        <v>20</v>
      </c>
      <c r="BK159" s="14">
        <v>20</v>
      </c>
      <c r="BL159" s="14">
        <v>20</v>
      </c>
      <c r="BM159" s="14">
        <v>21</v>
      </c>
      <c r="BN159" s="14">
        <v>21</v>
      </c>
      <c r="BO159" s="14">
        <v>21</v>
      </c>
      <c r="BQ159">
        <f>BP158-BQ158</f>
        <v>9.299999987706542E-2</v>
      </c>
    </row>
    <row r="160" spans="2:75">
      <c r="F160" t="s">
        <v>5</v>
      </c>
      <c r="G160" t="s">
        <v>6</v>
      </c>
      <c r="H160" t="s">
        <v>7</v>
      </c>
      <c r="I160" t="s">
        <v>5</v>
      </c>
      <c r="J160" t="s">
        <v>6</v>
      </c>
      <c r="K160" t="s">
        <v>7</v>
      </c>
      <c r="L160" t="s">
        <v>5</v>
      </c>
      <c r="M160" t="s">
        <v>6</v>
      </c>
      <c r="N160" t="s">
        <v>7</v>
      </c>
      <c r="O160" t="s">
        <v>5</v>
      </c>
      <c r="P160" t="s">
        <v>6</v>
      </c>
      <c r="Q160" t="s">
        <v>5</v>
      </c>
      <c r="R160" t="s">
        <v>6</v>
      </c>
      <c r="S160" t="s">
        <v>7</v>
      </c>
      <c r="T160" t="s">
        <v>5</v>
      </c>
      <c r="U160" t="s">
        <v>6</v>
      </c>
      <c r="V160" t="s">
        <v>7</v>
      </c>
      <c r="W160" t="s">
        <v>5</v>
      </c>
      <c r="X160" t="s">
        <v>6</v>
      </c>
      <c r="Y160" t="s">
        <v>7</v>
      </c>
      <c r="Z160" t="s">
        <v>5</v>
      </c>
      <c r="AA160" t="s">
        <v>6</v>
      </c>
      <c r="AB160" t="s">
        <v>7</v>
      </c>
      <c r="AC160" t="s">
        <v>5</v>
      </c>
      <c r="AD160" t="s">
        <v>6</v>
      </c>
      <c r="AE160" t="s">
        <v>7</v>
      </c>
      <c r="AF160" t="s">
        <v>5</v>
      </c>
      <c r="AG160" t="s">
        <v>6</v>
      </c>
      <c r="AH160" t="s">
        <v>7</v>
      </c>
      <c r="AI160" t="s">
        <v>5</v>
      </c>
      <c r="AJ160" t="s">
        <v>6</v>
      </c>
      <c r="AK160" t="s">
        <v>7</v>
      </c>
      <c r="AL160" t="s">
        <v>5</v>
      </c>
      <c r="AM160" t="s">
        <v>6</v>
      </c>
      <c r="AN160" t="s">
        <v>7</v>
      </c>
      <c r="AO160" t="s">
        <v>5</v>
      </c>
      <c r="AP160" t="s">
        <v>6</v>
      </c>
      <c r="AQ160" t="s">
        <v>7</v>
      </c>
      <c r="AR160" t="s">
        <v>5</v>
      </c>
      <c r="AS160" t="s">
        <v>6</v>
      </c>
      <c r="AT160" t="s">
        <v>7</v>
      </c>
      <c r="AU160" t="s">
        <v>5</v>
      </c>
      <c r="AV160" t="s">
        <v>6</v>
      </c>
      <c r="AW160" t="s">
        <v>7</v>
      </c>
      <c r="AX160" t="s">
        <v>5</v>
      </c>
      <c r="AY160" t="s">
        <v>6</v>
      </c>
      <c r="AZ160" t="s">
        <v>7</v>
      </c>
      <c r="BA160" t="s">
        <v>5</v>
      </c>
      <c r="BB160" t="s">
        <v>6</v>
      </c>
      <c r="BC160" t="s">
        <v>7</v>
      </c>
      <c r="BD160" t="s">
        <v>5</v>
      </c>
      <c r="BE160" t="s">
        <v>6</v>
      </c>
      <c r="BF160" t="s">
        <v>7</v>
      </c>
      <c r="BG160" t="s">
        <v>5</v>
      </c>
      <c r="BH160" t="s">
        <v>6</v>
      </c>
      <c r="BI160" t="s">
        <v>7</v>
      </c>
      <c r="BJ160" t="s">
        <v>5</v>
      </c>
      <c r="BK160" t="s">
        <v>6</v>
      </c>
      <c r="BL160" t="s">
        <v>7</v>
      </c>
      <c r="BM160" t="s">
        <v>5</v>
      </c>
      <c r="BN160" t="s">
        <v>6</v>
      </c>
      <c r="BO160" t="s">
        <v>7</v>
      </c>
    </row>
    <row r="161" spans="1:73"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3">
      <c r="AR162">
        <v>22</v>
      </c>
      <c r="AS162">
        <v>86.45</v>
      </c>
      <c r="AT162">
        <v>213</v>
      </c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3">
      <c r="AQ163">
        <f>AR162*AT163</f>
        <v>405104.70000000007</v>
      </c>
      <c r="AR163">
        <f>AR162*AT163</f>
        <v>405104.70000000007</v>
      </c>
      <c r="AT163">
        <f>AS162*AT162</f>
        <v>18413.850000000002</v>
      </c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U163">
        <v>0</v>
      </c>
    </row>
    <row r="164" spans="1:73">
      <c r="A164" s="64" t="s">
        <v>649</v>
      </c>
      <c r="B164" s="64" t="s">
        <v>556</v>
      </c>
      <c r="C164" s="64" t="s">
        <v>223</v>
      </c>
      <c r="D164" s="64" t="s">
        <v>222</v>
      </c>
      <c r="E164" s="64" t="s">
        <v>225</v>
      </c>
      <c r="F164" s="64" t="s">
        <v>624</v>
      </c>
      <c r="G164" s="64" t="s">
        <v>34</v>
      </c>
      <c r="AQ164">
        <f>F158+I158+L158+O158+Q158+T158+W158+Z158+AC158+AF158+AI158+AL158+AO158+AR158+AU158+AX158</f>
        <v>294506.89</v>
      </c>
      <c r="AR164">
        <f>F158+I158+L158+O158+Q158+T158+Z158+AC158+AF158+AI158+AL158+AO158+AR158+AU158+AX158+W158</f>
        <v>294506.89</v>
      </c>
      <c r="AT164" s="64" t="e">
        <f>F158+I158+L158+O158+Q158+T158+W158+Z158+AC158+AF158+AI158+AL158+AO158+AR158+AU158+AX158+BA158+BD158+BG158+#REF!</f>
        <v>#REF!</v>
      </c>
      <c r="AU164" s="64" t="e">
        <f>AQ163-AT164</f>
        <v>#REF!</v>
      </c>
      <c r="AV164">
        <v>24.02</v>
      </c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3">
      <c r="A165">
        <v>76433.399999999994</v>
      </c>
      <c r="B165" s="19">
        <v>12151.8</v>
      </c>
      <c r="C165" s="225">
        <v>14400</v>
      </c>
      <c r="D165">
        <v>25525</v>
      </c>
      <c r="E165">
        <v>45536.99</v>
      </c>
      <c r="F165">
        <v>21781.34</v>
      </c>
      <c r="AP165" s="12">
        <v>16</v>
      </c>
      <c r="AQ165" s="12">
        <f>AQ164/AP165</f>
        <v>18406.680625000001</v>
      </c>
      <c r="AR165">
        <f>AR163-AR164</f>
        <v>110597.81000000006</v>
      </c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3">
      <c r="B166" s="19">
        <v>16849.2</v>
      </c>
      <c r="C166" s="225">
        <v>8500</v>
      </c>
      <c r="D166">
        <v>22158</v>
      </c>
      <c r="F166">
        <v>40394.400000000001</v>
      </c>
      <c r="AQ166">
        <f>AQ163-AQ164</f>
        <v>110597.81000000006</v>
      </c>
      <c r="AR166">
        <v>6</v>
      </c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3">
      <c r="B167" s="19">
        <v>17034.099999999999</v>
      </c>
      <c r="C167" s="225">
        <v>11220</v>
      </c>
      <c r="D167">
        <v>5340</v>
      </c>
      <c r="AR167">
        <f>AR165/AR166</f>
        <v>18432.968333333341</v>
      </c>
    </row>
    <row r="168" spans="1:73">
      <c r="B168" s="19">
        <v>5562</v>
      </c>
      <c r="C168" s="225">
        <v>13680</v>
      </c>
      <c r="L168">
        <v>0</v>
      </c>
      <c r="AS168" s="3"/>
    </row>
    <row r="169" spans="1:73">
      <c r="B169" s="19">
        <v>19940.3</v>
      </c>
      <c r="C169" s="225">
        <v>14850</v>
      </c>
      <c r="AP169">
        <f>AQ169*AR169</f>
        <v>6840</v>
      </c>
      <c r="AQ169">
        <v>45</v>
      </c>
      <c r="AR169">
        <v>152</v>
      </c>
      <c r="AS169">
        <v>22</v>
      </c>
    </row>
    <row r="170" spans="1:73">
      <c r="B170" s="19">
        <v>6664</v>
      </c>
      <c r="C170" s="225">
        <v>16920</v>
      </c>
      <c r="AP170">
        <f>AS169*AP169</f>
        <v>150480</v>
      </c>
      <c r="AQ170">
        <f>G158+J158+M158+P158+R158+U158+X158+AA158+AD158+AG158+AJ158+AM158+AP158+AS158+AV158+AY158</f>
        <v>102221.75</v>
      </c>
      <c r="AR170">
        <v>16</v>
      </c>
      <c r="AS170">
        <f>AQ170/AR170</f>
        <v>6388.859375</v>
      </c>
    </row>
    <row r="171" spans="1:73">
      <c r="B171" s="19">
        <v>15789.2</v>
      </c>
      <c r="C171" s="225">
        <v>14280</v>
      </c>
      <c r="AP171" s="12">
        <f>AP170-AQ170</f>
        <v>48258.25</v>
      </c>
      <c r="AQ171" s="12">
        <v>6</v>
      </c>
      <c r="AR171" s="12">
        <f>AP171/AQ171</f>
        <v>8043.041666666667</v>
      </c>
    </row>
    <row r="172" spans="1:73">
      <c r="B172" s="19">
        <v>8400</v>
      </c>
      <c r="C172" s="19">
        <v>19080</v>
      </c>
    </row>
    <row r="173" spans="1:73">
      <c r="B173" s="19">
        <v>56883.1</v>
      </c>
      <c r="C173" s="64">
        <v>3240</v>
      </c>
    </row>
    <row r="174" spans="1:73">
      <c r="B174" s="19">
        <v>25593.8</v>
      </c>
      <c r="D174">
        <v>546830.73</v>
      </c>
    </row>
    <row r="175" spans="1:73">
      <c r="B175" s="19">
        <v>8624.5</v>
      </c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2:AH418"/>
  <sheetViews>
    <sheetView topLeftCell="A294" zoomScale="80" zoomScaleNormal="80" workbookViewId="0">
      <selection activeCell="B316" sqref="B316:O317"/>
    </sheetView>
  </sheetViews>
  <sheetFormatPr defaultRowHeight="15"/>
  <cols>
    <col min="2" max="2" width="19.140625" customWidth="1"/>
    <col min="7" max="7" width="11.28515625" customWidth="1"/>
    <col min="9" max="9" width="10" customWidth="1"/>
    <col min="10" max="10" width="9.140625" customWidth="1"/>
    <col min="11" max="11" width="11" customWidth="1"/>
    <col min="13" max="13" width="11.28515625" customWidth="1"/>
    <col min="22" max="22" width="10.28515625" customWidth="1"/>
    <col min="23" max="23" width="10.85546875" customWidth="1"/>
  </cols>
  <sheetData>
    <row r="2" spans="1:23">
      <c r="F2">
        <v>214</v>
      </c>
      <c r="G2">
        <v>217</v>
      </c>
      <c r="H2">
        <v>217</v>
      </c>
      <c r="I2">
        <v>217</v>
      </c>
      <c r="J2">
        <v>217</v>
      </c>
      <c r="K2">
        <v>217</v>
      </c>
      <c r="L2">
        <v>217</v>
      </c>
      <c r="M2">
        <v>217</v>
      </c>
      <c r="N2">
        <v>217</v>
      </c>
      <c r="O2">
        <v>217</v>
      </c>
      <c r="P2">
        <v>217</v>
      </c>
      <c r="Q2">
        <v>217</v>
      </c>
      <c r="R2">
        <v>217</v>
      </c>
      <c r="S2">
        <v>217</v>
      </c>
      <c r="T2">
        <v>195</v>
      </c>
      <c r="U2">
        <v>195</v>
      </c>
    </row>
    <row r="3" spans="1:23">
      <c r="B3" t="s">
        <v>549</v>
      </c>
      <c r="F3" t="s">
        <v>5</v>
      </c>
      <c r="G3" t="s">
        <v>5</v>
      </c>
      <c r="H3" t="s">
        <v>5</v>
      </c>
      <c r="I3" t="s">
        <v>5</v>
      </c>
      <c r="J3" t="s">
        <v>5</v>
      </c>
      <c r="K3" t="s">
        <v>5</v>
      </c>
      <c r="L3" t="s">
        <v>5</v>
      </c>
      <c r="M3" t="s">
        <v>5</v>
      </c>
      <c r="N3" t="s">
        <v>5</v>
      </c>
      <c r="O3" t="s">
        <v>5</v>
      </c>
      <c r="P3" t="s">
        <v>5</v>
      </c>
      <c r="Q3" t="s">
        <v>5</v>
      </c>
      <c r="R3" t="s">
        <v>5</v>
      </c>
      <c r="S3" t="s">
        <v>5</v>
      </c>
      <c r="T3" t="s">
        <v>5</v>
      </c>
      <c r="U3" t="s">
        <v>5</v>
      </c>
    </row>
    <row r="4" spans="1:23">
      <c r="B4" s="5" t="s">
        <v>2</v>
      </c>
      <c r="C4" s="5" t="s">
        <v>3</v>
      </c>
      <c r="D4" s="5" t="s">
        <v>8</v>
      </c>
      <c r="E4" s="5" t="s">
        <v>9</v>
      </c>
      <c r="F4" s="5">
        <v>12</v>
      </c>
      <c r="G4" s="6">
        <v>13</v>
      </c>
      <c r="H4" s="6">
        <v>14</v>
      </c>
      <c r="I4" s="6">
        <v>15</v>
      </c>
      <c r="J4" s="6">
        <v>17</v>
      </c>
      <c r="K4" s="6">
        <v>18</v>
      </c>
      <c r="L4" s="6">
        <v>19</v>
      </c>
      <c r="M4" s="6">
        <v>20</v>
      </c>
      <c r="N4" s="6">
        <v>21</v>
      </c>
      <c r="O4" s="6">
        <v>22</v>
      </c>
      <c r="P4" s="6">
        <v>24</v>
      </c>
      <c r="Q4" s="6">
        <v>25</v>
      </c>
      <c r="R4" s="6">
        <v>26</v>
      </c>
      <c r="S4" s="6">
        <v>27</v>
      </c>
      <c r="T4" s="6">
        <v>28</v>
      </c>
      <c r="U4" s="6">
        <v>31</v>
      </c>
      <c r="V4" t="s">
        <v>226</v>
      </c>
    </row>
    <row r="5" spans="1:23">
      <c r="A5" s="7"/>
      <c r="B5" s="5" t="s">
        <v>15</v>
      </c>
      <c r="C5" s="5">
        <v>70</v>
      </c>
      <c r="D5" s="5">
        <v>13.4</v>
      </c>
      <c r="E5" s="5">
        <f>D5*C5</f>
        <v>938</v>
      </c>
      <c r="F5" s="6">
        <v>4.7</v>
      </c>
      <c r="G5" s="5">
        <v>4.7</v>
      </c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>
        <f t="shared" ref="V5:V36" si="0">SUM(F5:U5)</f>
        <v>9.4</v>
      </c>
      <c r="W5">
        <f t="shared" ref="W5:W36" si="1">V5*C5</f>
        <v>658</v>
      </c>
    </row>
    <row r="6" spans="1:23">
      <c r="A6" s="7"/>
      <c r="B6" s="40" t="s">
        <v>17</v>
      </c>
      <c r="C6" s="40">
        <v>22.5</v>
      </c>
      <c r="D6" s="40">
        <v>7</v>
      </c>
      <c r="E6" s="40">
        <f t="shared" ref="E6:E69" si="2">D6*C6</f>
        <v>157.5</v>
      </c>
      <c r="F6" s="52">
        <v>1</v>
      </c>
      <c r="G6" s="40"/>
      <c r="H6" s="40">
        <v>1</v>
      </c>
      <c r="I6" s="40">
        <v>1</v>
      </c>
      <c r="J6" s="40">
        <v>1</v>
      </c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>
        <f t="shared" si="0"/>
        <v>4</v>
      </c>
      <c r="W6">
        <f t="shared" si="1"/>
        <v>90</v>
      </c>
    </row>
    <row r="7" spans="1:23">
      <c r="B7" s="52" t="s">
        <v>37</v>
      </c>
      <c r="C7" s="40">
        <v>84</v>
      </c>
      <c r="D7" s="40">
        <v>20</v>
      </c>
      <c r="E7" s="40">
        <f t="shared" si="2"/>
        <v>1680</v>
      </c>
      <c r="F7" s="52">
        <v>2.2999999999999998</v>
      </c>
      <c r="G7" s="52">
        <v>5.2</v>
      </c>
      <c r="H7" s="52">
        <v>3.7</v>
      </c>
      <c r="I7" s="52">
        <v>2.1</v>
      </c>
      <c r="J7" s="40">
        <v>0.9</v>
      </c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>
        <f t="shared" si="0"/>
        <v>14.2</v>
      </c>
      <c r="W7">
        <f t="shared" si="1"/>
        <v>1192.8</v>
      </c>
    </row>
    <row r="8" spans="1:23">
      <c r="B8" s="52" t="s">
        <v>58</v>
      </c>
      <c r="C8" s="40">
        <v>32</v>
      </c>
      <c r="D8" s="40">
        <v>28.8</v>
      </c>
      <c r="E8" s="40">
        <f t="shared" si="2"/>
        <v>921.6</v>
      </c>
      <c r="F8" s="52">
        <v>2.21</v>
      </c>
      <c r="G8" s="52">
        <v>5.2</v>
      </c>
      <c r="H8" s="52">
        <v>3.7</v>
      </c>
      <c r="I8" s="52">
        <v>3.1</v>
      </c>
      <c r="J8" s="40">
        <v>3.4</v>
      </c>
      <c r="K8" s="6">
        <v>1.89</v>
      </c>
      <c r="L8" s="6"/>
      <c r="M8" s="6"/>
      <c r="N8" s="6"/>
      <c r="O8" s="6"/>
      <c r="P8" s="6"/>
      <c r="Q8" s="6"/>
      <c r="R8" s="6"/>
      <c r="S8" s="6"/>
      <c r="T8" s="6"/>
      <c r="U8" s="6"/>
      <c r="V8">
        <f t="shared" si="0"/>
        <v>19.5</v>
      </c>
      <c r="W8">
        <f t="shared" si="1"/>
        <v>624</v>
      </c>
    </row>
    <row r="9" spans="1:23">
      <c r="B9" s="52" t="s">
        <v>57</v>
      </c>
      <c r="C9" s="40">
        <v>70</v>
      </c>
      <c r="D9" s="40">
        <v>15</v>
      </c>
      <c r="E9" s="40">
        <f t="shared" si="2"/>
        <v>1050</v>
      </c>
      <c r="F9" s="40"/>
      <c r="G9" s="40">
        <v>3.8</v>
      </c>
      <c r="H9" s="40"/>
      <c r="I9" s="52"/>
      <c r="J9" s="40"/>
      <c r="K9" s="5">
        <v>6</v>
      </c>
      <c r="L9" s="5">
        <v>3.2</v>
      </c>
      <c r="M9" s="5"/>
      <c r="N9" s="5"/>
      <c r="O9" s="5"/>
      <c r="P9" s="5"/>
      <c r="Q9" s="5"/>
      <c r="R9" s="5"/>
      <c r="S9" s="5"/>
      <c r="T9" s="5"/>
      <c r="U9" s="5"/>
      <c r="V9">
        <f t="shared" si="0"/>
        <v>13</v>
      </c>
      <c r="W9">
        <f t="shared" si="1"/>
        <v>910</v>
      </c>
    </row>
    <row r="10" spans="1:23">
      <c r="B10" s="40" t="s">
        <v>121</v>
      </c>
      <c r="C10" s="40">
        <v>382</v>
      </c>
      <c r="D10" s="40">
        <v>20</v>
      </c>
      <c r="E10" s="40">
        <f t="shared" si="2"/>
        <v>7640</v>
      </c>
      <c r="F10" s="40">
        <v>2.14</v>
      </c>
      <c r="G10" s="40">
        <v>2.14</v>
      </c>
      <c r="H10" s="40">
        <v>2.17</v>
      </c>
      <c r="I10" s="52">
        <v>3.17</v>
      </c>
      <c r="J10" s="40">
        <v>2.17</v>
      </c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>
        <f t="shared" si="0"/>
        <v>11.790000000000001</v>
      </c>
      <c r="W10">
        <f t="shared" si="1"/>
        <v>4503.7800000000007</v>
      </c>
    </row>
    <row r="11" spans="1:23">
      <c r="B11" s="40" t="s">
        <v>51</v>
      </c>
      <c r="C11" s="40">
        <v>47</v>
      </c>
      <c r="D11" s="40">
        <v>20</v>
      </c>
      <c r="E11" s="40">
        <f t="shared" si="2"/>
        <v>940</v>
      </c>
      <c r="F11" s="40">
        <v>1</v>
      </c>
      <c r="G11" s="40">
        <v>1</v>
      </c>
      <c r="H11" s="40">
        <v>1</v>
      </c>
      <c r="I11" s="40">
        <v>1</v>
      </c>
      <c r="J11" s="40">
        <v>1</v>
      </c>
      <c r="K11" s="5">
        <v>1</v>
      </c>
      <c r="L11" s="5">
        <v>1</v>
      </c>
      <c r="M11" s="5"/>
      <c r="N11" s="5"/>
      <c r="O11" s="5"/>
      <c r="P11" s="5">
        <v>1</v>
      </c>
      <c r="Q11" s="5">
        <v>1</v>
      </c>
      <c r="R11" s="5"/>
      <c r="S11" s="5">
        <v>1</v>
      </c>
      <c r="T11" s="5">
        <v>1</v>
      </c>
      <c r="U11" s="5">
        <v>2</v>
      </c>
      <c r="V11">
        <f t="shared" si="0"/>
        <v>13</v>
      </c>
      <c r="W11">
        <f t="shared" si="1"/>
        <v>611</v>
      </c>
    </row>
    <row r="12" spans="1:23">
      <c r="B12" s="40" t="s">
        <v>49</v>
      </c>
      <c r="C12" s="40">
        <v>242</v>
      </c>
      <c r="D12" s="40">
        <v>9</v>
      </c>
      <c r="E12" s="40">
        <f t="shared" si="2"/>
        <v>2178</v>
      </c>
      <c r="F12" s="40">
        <v>1</v>
      </c>
      <c r="G12" s="40"/>
      <c r="H12" s="40"/>
      <c r="I12" s="40"/>
      <c r="J12" s="40">
        <v>1</v>
      </c>
      <c r="K12" s="5"/>
      <c r="L12" s="5"/>
      <c r="M12" s="5"/>
      <c r="N12" s="5"/>
      <c r="O12" s="5">
        <v>1</v>
      </c>
      <c r="P12" s="5"/>
      <c r="Q12" s="5">
        <v>1</v>
      </c>
      <c r="R12" s="5"/>
      <c r="S12" s="5"/>
      <c r="T12" s="5"/>
      <c r="U12" s="5">
        <v>1</v>
      </c>
      <c r="V12">
        <f t="shared" si="0"/>
        <v>5</v>
      </c>
      <c r="W12">
        <f t="shared" si="1"/>
        <v>1210</v>
      </c>
    </row>
    <row r="13" spans="1:23">
      <c r="B13" s="40" t="s">
        <v>26</v>
      </c>
      <c r="C13" s="40">
        <v>180</v>
      </c>
      <c r="D13" s="40">
        <v>24</v>
      </c>
      <c r="E13" s="40">
        <f t="shared" si="2"/>
        <v>4320</v>
      </c>
      <c r="F13" s="40"/>
      <c r="G13" s="40">
        <v>3</v>
      </c>
      <c r="H13" s="40"/>
      <c r="I13" s="40"/>
      <c r="J13" s="40"/>
      <c r="K13" s="5"/>
      <c r="L13" s="5">
        <v>2</v>
      </c>
      <c r="M13" s="5"/>
      <c r="N13" s="5"/>
      <c r="O13" s="5"/>
      <c r="P13" s="5"/>
      <c r="Q13" s="5"/>
      <c r="R13" s="5"/>
      <c r="S13" s="5">
        <v>2</v>
      </c>
      <c r="T13" s="5"/>
      <c r="U13" s="5"/>
      <c r="V13">
        <f t="shared" si="0"/>
        <v>7</v>
      </c>
      <c r="W13">
        <f t="shared" si="1"/>
        <v>1260</v>
      </c>
    </row>
    <row r="14" spans="1:23">
      <c r="B14" s="40" t="s">
        <v>31</v>
      </c>
      <c r="C14" s="40">
        <v>89</v>
      </c>
      <c r="D14" s="40">
        <v>36</v>
      </c>
      <c r="E14" s="40">
        <f t="shared" si="2"/>
        <v>3204</v>
      </c>
      <c r="F14" s="40"/>
      <c r="G14" s="40">
        <v>7</v>
      </c>
      <c r="H14" s="52"/>
      <c r="I14" s="52">
        <v>3</v>
      </c>
      <c r="J14" s="40"/>
      <c r="K14" s="6"/>
      <c r="L14" s="6">
        <v>5</v>
      </c>
      <c r="M14" s="6"/>
      <c r="N14" s="6"/>
      <c r="O14" s="6"/>
      <c r="P14" s="6"/>
      <c r="Q14" s="6"/>
      <c r="R14" s="6"/>
      <c r="S14" s="6"/>
      <c r="T14" s="6"/>
      <c r="U14" s="6"/>
      <c r="V14">
        <f t="shared" si="0"/>
        <v>15</v>
      </c>
      <c r="W14">
        <f t="shared" si="1"/>
        <v>1335</v>
      </c>
    </row>
    <row r="15" spans="1:23">
      <c r="B15" s="40" t="s">
        <v>45</v>
      </c>
      <c r="C15" s="40">
        <v>32</v>
      </c>
      <c r="D15" s="40">
        <v>60</v>
      </c>
      <c r="E15" s="40">
        <f t="shared" si="2"/>
        <v>1920</v>
      </c>
      <c r="F15" s="40"/>
      <c r="G15" s="40"/>
      <c r="H15" s="40"/>
      <c r="I15" s="40">
        <v>18</v>
      </c>
      <c r="J15" s="40"/>
      <c r="K15" s="5"/>
      <c r="L15" s="5"/>
      <c r="M15" s="5"/>
      <c r="N15" s="5">
        <v>15</v>
      </c>
      <c r="O15" s="5"/>
      <c r="P15" s="5"/>
      <c r="Q15" s="5"/>
      <c r="R15" s="5"/>
      <c r="S15" s="5"/>
      <c r="T15" s="5"/>
      <c r="U15" s="5"/>
      <c r="V15">
        <f t="shared" si="0"/>
        <v>33</v>
      </c>
      <c r="W15">
        <f t="shared" si="1"/>
        <v>1056</v>
      </c>
    </row>
    <row r="16" spans="1:23">
      <c r="B16" s="40" t="s">
        <v>172</v>
      </c>
      <c r="C16" s="40">
        <v>115</v>
      </c>
      <c r="D16" s="40">
        <v>24</v>
      </c>
      <c r="E16" s="40">
        <f t="shared" si="2"/>
        <v>2760</v>
      </c>
      <c r="F16" s="40">
        <v>8</v>
      </c>
      <c r="G16" s="40">
        <v>4</v>
      </c>
      <c r="H16" s="40"/>
      <c r="I16" s="40"/>
      <c r="J16" s="40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>
        <f t="shared" si="0"/>
        <v>12</v>
      </c>
      <c r="W16">
        <f t="shared" si="1"/>
        <v>1380</v>
      </c>
    </row>
    <row r="17" spans="2:23">
      <c r="B17" s="40" t="s">
        <v>550</v>
      </c>
      <c r="C17" s="40">
        <v>50.8</v>
      </c>
      <c r="D17" s="40">
        <v>20</v>
      </c>
      <c r="E17" s="40">
        <f t="shared" si="2"/>
        <v>1016</v>
      </c>
      <c r="F17" s="40">
        <v>10.7</v>
      </c>
      <c r="G17" s="40"/>
      <c r="H17" s="40"/>
      <c r="I17" s="40"/>
      <c r="J17" s="40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>
        <f t="shared" si="0"/>
        <v>10.7</v>
      </c>
      <c r="W17">
        <f t="shared" si="1"/>
        <v>543.55999999999995</v>
      </c>
    </row>
    <row r="18" spans="2:23">
      <c r="B18" s="40" t="s">
        <v>15</v>
      </c>
      <c r="C18" s="40">
        <v>69</v>
      </c>
      <c r="D18" s="40">
        <v>10</v>
      </c>
      <c r="E18" s="40">
        <f t="shared" si="2"/>
        <v>690</v>
      </c>
      <c r="F18" s="40"/>
      <c r="G18" s="40"/>
      <c r="H18" s="40">
        <v>4.3</v>
      </c>
      <c r="I18" s="40"/>
      <c r="J18" s="40">
        <v>0.7</v>
      </c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>
        <f t="shared" si="0"/>
        <v>5</v>
      </c>
      <c r="W18">
        <f t="shared" si="1"/>
        <v>345</v>
      </c>
    </row>
    <row r="19" spans="2:23">
      <c r="B19" s="40" t="s">
        <v>189</v>
      </c>
      <c r="C19" s="40">
        <v>305</v>
      </c>
      <c r="D19" s="40">
        <v>33.299999999999997</v>
      </c>
      <c r="E19" s="40">
        <f t="shared" si="2"/>
        <v>10156.5</v>
      </c>
      <c r="F19" s="40">
        <v>20</v>
      </c>
      <c r="G19" s="40"/>
      <c r="H19" s="40"/>
      <c r="I19" s="40"/>
      <c r="J19" s="40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>
        <f t="shared" si="0"/>
        <v>20</v>
      </c>
      <c r="W19">
        <f t="shared" si="1"/>
        <v>6100</v>
      </c>
    </row>
    <row r="20" spans="2:23">
      <c r="B20" s="40" t="s">
        <v>551</v>
      </c>
      <c r="C20" s="40">
        <v>96</v>
      </c>
      <c r="D20" s="40">
        <v>15</v>
      </c>
      <c r="E20" s="40">
        <f t="shared" si="2"/>
        <v>1440</v>
      </c>
      <c r="F20" s="40"/>
      <c r="G20" s="40"/>
      <c r="H20" s="40">
        <v>6</v>
      </c>
      <c r="I20" s="40"/>
      <c r="J20" s="40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>
        <f t="shared" si="0"/>
        <v>6</v>
      </c>
      <c r="W20">
        <f t="shared" si="1"/>
        <v>576</v>
      </c>
    </row>
    <row r="21" spans="2:23">
      <c r="B21" s="52" t="s">
        <v>34</v>
      </c>
      <c r="C21" s="52">
        <v>26</v>
      </c>
      <c r="D21" s="40">
        <v>480</v>
      </c>
      <c r="E21" s="40">
        <f t="shared" si="2"/>
        <v>12480</v>
      </c>
      <c r="F21" s="52">
        <v>15</v>
      </c>
      <c r="G21" s="40">
        <v>15</v>
      </c>
      <c r="H21" s="40">
        <v>15</v>
      </c>
      <c r="I21" s="52">
        <v>15</v>
      </c>
      <c r="J21" s="40">
        <v>15</v>
      </c>
      <c r="K21" s="6">
        <v>15</v>
      </c>
      <c r="L21" s="6">
        <v>15</v>
      </c>
      <c r="M21" s="6">
        <v>15</v>
      </c>
      <c r="N21" s="6">
        <v>15</v>
      </c>
      <c r="O21" s="6">
        <v>15</v>
      </c>
      <c r="P21" s="6">
        <v>15</v>
      </c>
      <c r="Q21" s="6">
        <v>15</v>
      </c>
      <c r="R21" s="6">
        <v>15</v>
      </c>
      <c r="S21" s="6">
        <v>16</v>
      </c>
      <c r="T21" s="6">
        <v>15</v>
      </c>
      <c r="U21" s="6">
        <v>15</v>
      </c>
      <c r="V21">
        <f t="shared" si="0"/>
        <v>241</v>
      </c>
      <c r="W21">
        <f t="shared" si="1"/>
        <v>6266</v>
      </c>
    </row>
    <row r="22" spans="2:23">
      <c r="B22" s="52" t="s">
        <v>97</v>
      </c>
      <c r="C22" s="52">
        <v>168</v>
      </c>
      <c r="D22" s="52">
        <v>51.8</v>
      </c>
      <c r="E22" s="40">
        <f t="shared" si="2"/>
        <v>8702.4</v>
      </c>
      <c r="F22" s="52">
        <v>51.8</v>
      </c>
      <c r="G22" s="40"/>
      <c r="H22" s="40"/>
      <c r="I22" s="40"/>
      <c r="J22" s="40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>
        <f t="shared" si="0"/>
        <v>51.8</v>
      </c>
      <c r="W22">
        <f t="shared" si="1"/>
        <v>8702.4</v>
      </c>
    </row>
    <row r="23" spans="2:23">
      <c r="B23" s="52" t="s">
        <v>106</v>
      </c>
      <c r="C23" s="52">
        <v>154</v>
      </c>
      <c r="D23" s="52">
        <v>22.6</v>
      </c>
      <c r="E23" s="40">
        <f t="shared" si="2"/>
        <v>3480.4</v>
      </c>
      <c r="F23" s="52"/>
      <c r="G23" s="40"/>
      <c r="H23" s="40">
        <v>22.6</v>
      </c>
      <c r="I23" s="40"/>
      <c r="J23" s="40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>
        <f t="shared" si="0"/>
        <v>22.6</v>
      </c>
      <c r="W23">
        <f t="shared" si="1"/>
        <v>3480.4</v>
      </c>
    </row>
    <row r="24" spans="2:23">
      <c r="B24" s="52" t="s">
        <v>64</v>
      </c>
      <c r="C24" s="52">
        <v>196</v>
      </c>
      <c r="D24" s="52">
        <v>27</v>
      </c>
      <c r="E24" s="40">
        <f t="shared" si="2"/>
        <v>5292</v>
      </c>
      <c r="F24" s="52"/>
      <c r="G24" s="40">
        <v>27</v>
      </c>
      <c r="H24" s="40"/>
      <c r="I24" s="40"/>
      <c r="J24" s="40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>
        <f t="shared" si="0"/>
        <v>27</v>
      </c>
      <c r="W24">
        <f t="shared" si="1"/>
        <v>5292</v>
      </c>
    </row>
    <row r="25" spans="2:23">
      <c r="B25" s="52" t="s">
        <v>56</v>
      </c>
      <c r="C25" s="52">
        <v>91</v>
      </c>
      <c r="D25" s="52">
        <v>32.6</v>
      </c>
      <c r="E25" s="40">
        <f t="shared" si="2"/>
        <v>2966.6</v>
      </c>
      <c r="F25" s="52"/>
      <c r="G25" s="40">
        <v>3.63</v>
      </c>
      <c r="H25" s="40">
        <v>4.3</v>
      </c>
      <c r="I25" s="40"/>
      <c r="J25" s="40">
        <v>7.7</v>
      </c>
      <c r="K25" s="5"/>
      <c r="L25" s="40">
        <v>6.14</v>
      </c>
      <c r="M25" s="7"/>
      <c r="N25" s="7"/>
      <c r="O25" s="7"/>
      <c r="P25" s="7"/>
      <c r="Q25" s="7"/>
      <c r="R25" s="7"/>
      <c r="S25" s="7"/>
      <c r="T25" s="7"/>
      <c r="U25" s="7"/>
      <c r="V25">
        <f t="shared" si="0"/>
        <v>21.77</v>
      </c>
      <c r="W25">
        <f t="shared" si="1"/>
        <v>1981.07</v>
      </c>
    </row>
    <row r="26" spans="2:23">
      <c r="B26" s="52" t="s">
        <v>29</v>
      </c>
      <c r="C26" s="52">
        <v>90</v>
      </c>
      <c r="D26" s="52">
        <v>50</v>
      </c>
      <c r="E26" s="40">
        <f t="shared" si="2"/>
        <v>4500</v>
      </c>
      <c r="F26" s="52"/>
      <c r="G26" s="40">
        <v>10.9</v>
      </c>
      <c r="H26" s="40"/>
      <c r="I26" s="40"/>
      <c r="J26" s="40"/>
      <c r="K26" s="5">
        <v>10.8</v>
      </c>
      <c r="L26" s="5"/>
      <c r="M26" s="5"/>
      <c r="N26" s="5"/>
      <c r="O26" s="5">
        <v>4</v>
      </c>
      <c r="P26" s="5"/>
      <c r="Q26" s="5"/>
      <c r="R26" s="5"/>
      <c r="S26" s="5">
        <v>3.2</v>
      </c>
      <c r="T26" s="5"/>
      <c r="U26" s="5"/>
      <c r="V26">
        <f t="shared" si="0"/>
        <v>28.900000000000002</v>
      </c>
      <c r="W26">
        <f t="shared" si="1"/>
        <v>2601</v>
      </c>
    </row>
    <row r="27" spans="2:23">
      <c r="B27" s="52" t="s">
        <v>36</v>
      </c>
      <c r="C27" s="52">
        <v>295</v>
      </c>
      <c r="D27" s="52">
        <v>164.1</v>
      </c>
      <c r="E27" s="40">
        <f t="shared" si="2"/>
        <v>48409.5</v>
      </c>
      <c r="F27" s="52"/>
      <c r="G27" s="40"/>
      <c r="H27" s="40">
        <v>11.21</v>
      </c>
      <c r="I27" s="40"/>
      <c r="J27" s="40"/>
      <c r="K27" s="5">
        <v>11</v>
      </c>
      <c r="L27" s="5">
        <v>10.8</v>
      </c>
      <c r="M27" s="5"/>
      <c r="N27" s="5"/>
      <c r="O27" s="5">
        <v>11</v>
      </c>
      <c r="P27" s="5"/>
      <c r="Q27" s="5"/>
      <c r="R27" s="5"/>
      <c r="S27" s="5"/>
      <c r="T27" s="5">
        <v>11</v>
      </c>
      <c r="U27" s="5"/>
      <c r="V27">
        <f t="shared" si="0"/>
        <v>55.010000000000005</v>
      </c>
      <c r="W27">
        <f t="shared" si="1"/>
        <v>16227.95</v>
      </c>
    </row>
    <row r="28" spans="2:23">
      <c r="B28" s="4" t="s">
        <v>172</v>
      </c>
      <c r="C28" s="4">
        <v>121.35</v>
      </c>
      <c r="D28" s="4">
        <v>12</v>
      </c>
      <c r="E28" s="40">
        <f t="shared" si="2"/>
        <v>1456.1999999999998</v>
      </c>
      <c r="F28" s="52"/>
      <c r="G28" s="40"/>
      <c r="H28" s="40"/>
      <c r="I28" s="40"/>
      <c r="J28" s="40"/>
      <c r="K28" s="5"/>
      <c r="L28" s="5"/>
      <c r="M28" s="5"/>
      <c r="N28" s="5"/>
      <c r="O28" s="5">
        <v>5</v>
      </c>
      <c r="P28" s="5"/>
      <c r="Q28" s="5"/>
      <c r="R28" s="5"/>
      <c r="S28" s="5"/>
      <c r="T28" s="5"/>
      <c r="U28" s="5"/>
      <c r="V28">
        <f t="shared" si="0"/>
        <v>5</v>
      </c>
      <c r="W28">
        <f t="shared" si="1"/>
        <v>606.75</v>
      </c>
    </row>
    <row r="29" spans="2:23">
      <c r="B29" s="4" t="s">
        <v>291</v>
      </c>
      <c r="C29" s="4">
        <v>47.77</v>
      </c>
      <c r="D29" s="4">
        <v>24</v>
      </c>
      <c r="E29" s="40">
        <f t="shared" si="2"/>
        <v>1146.48</v>
      </c>
      <c r="F29" s="52"/>
      <c r="G29" s="40">
        <v>5</v>
      </c>
      <c r="H29" s="40"/>
      <c r="I29" s="40">
        <v>19</v>
      </c>
      <c r="J29" s="40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>
        <f t="shared" si="0"/>
        <v>24</v>
      </c>
      <c r="W29">
        <f t="shared" si="1"/>
        <v>1146.48</v>
      </c>
    </row>
    <row r="30" spans="2:23">
      <c r="B30" s="4" t="s">
        <v>580</v>
      </c>
      <c r="C30" s="4">
        <v>122.32</v>
      </c>
      <c r="D30" s="4">
        <v>30</v>
      </c>
      <c r="E30" s="40">
        <f t="shared" si="2"/>
        <v>3669.6</v>
      </c>
      <c r="F30" s="4">
        <v>1</v>
      </c>
      <c r="G30" s="4">
        <v>2</v>
      </c>
      <c r="H30" s="4">
        <v>1</v>
      </c>
      <c r="I30" s="4">
        <v>1</v>
      </c>
      <c r="J30" s="40">
        <v>2</v>
      </c>
      <c r="K30" s="5">
        <v>2</v>
      </c>
      <c r="L30" s="5">
        <v>1</v>
      </c>
      <c r="M30" s="5">
        <v>2</v>
      </c>
      <c r="N30" s="5">
        <v>1</v>
      </c>
      <c r="O30" s="5">
        <v>1</v>
      </c>
      <c r="P30" s="5">
        <v>1</v>
      </c>
      <c r="Q30" s="5">
        <v>1</v>
      </c>
      <c r="R30" s="5"/>
      <c r="S30" s="5">
        <v>2</v>
      </c>
      <c r="T30" s="5">
        <v>1</v>
      </c>
      <c r="U30" s="5">
        <v>2</v>
      </c>
      <c r="V30">
        <f t="shared" si="0"/>
        <v>21</v>
      </c>
      <c r="W30">
        <f t="shared" si="1"/>
        <v>2568.7199999999998</v>
      </c>
    </row>
    <row r="31" spans="2:23">
      <c r="B31" s="4" t="s">
        <v>14</v>
      </c>
      <c r="C31" s="4">
        <v>185.97</v>
      </c>
      <c r="D31" s="4">
        <v>9</v>
      </c>
      <c r="E31" s="40">
        <f t="shared" si="2"/>
        <v>1673.73</v>
      </c>
      <c r="F31" s="4"/>
      <c r="G31" s="4">
        <v>1</v>
      </c>
      <c r="H31" s="4"/>
      <c r="I31" s="4">
        <v>1</v>
      </c>
      <c r="J31" s="40">
        <v>1</v>
      </c>
      <c r="K31" s="5">
        <v>1</v>
      </c>
      <c r="L31" s="5">
        <v>1</v>
      </c>
      <c r="M31" s="5"/>
      <c r="N31" s="5"/>
      <c r="O31" s="5"/>
      <c r="P31" s="5"/>
      <c r="Q31" s="5"/>
      <c r="R31" s="5"/>
      <c r="S31" s="5"/>
      <c r="T31" s="5"/>
      <c r="U31" s="5"/>
      <c r="V31">
        <f t="shared" si="0"/>
        <v>5</v>
      </c>
      <c r="W31">
        <f t="shared" si="1"/>
        <v>929.85</v>
      </c>
    </row>
    <row r="32" spans="2:23">
      <c r="B32" s="4" t="s">
        <v>113</v>
      </c>
      <c r="C32" s="4">
        <v>225.95</v>
      </c>
      <c r="D32" s="4">
        <v>30</v>
      </c>
      <c r="E32" s="40">
        <f t="shared" si="2"/>
        <v>6778.5</v>
      </c>
      <c r="F32" s="4"/>
      <c r="G32" s="4"/>
      <c r="H32" s="4">
        <v>4.3</v>
      </c>
      <c r="I32" s="4"/>
      <c r="J32" s="40"/>
      <c r="K32" s="5">
        <v>4.3</v>
      </c>
      <c r="L32" s="5"/>
      <c r="M32" s="5"/>
      <c r="N32" s="5"/>
      <c r="O32" s="5"/>
      <c r="P32" s="5">
        <v>4.3</v>
      </c>
      <c r="Q32" s="5"/>
      <c r="R32" s="5"/>
      <c r="S32" s="5"/>
      <c r="T32" s="5">
        <v>4.3</v>
      </c>
      <c r="U32" s="5"/>
      <c r="V32">
        <f t="shared" si="0"/>
        <v>17.2</v>
      </c>
      <c r="W32">
        <f t="shared" si="1"/>
        <v>3886.3399999999997</v>
      </c>
    </row>
    <row r="33" spans="2:23">
      <c r="B33" s="4" t="s">
        <v>107</v>
      </c>
      <c r="C33" s="4">
        <v>268.37</v>
      </c>
      <c r="D33" s="4">
        <v>12</v>
      </c>
      <c r="E33" s="40">
        <f t="shared" si="2"/>
        <v>3220.44</v>
      </c>
      <c r="F33" s="4"/>
      <c r="G33" s="4"/>
      <c r="H33" s="4">
        <v>12</v>
      </c>
      <c r="I33" s="4"/>
      <c r="J33" s="40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>
        <f t="shared" si="0"/>
        <v>12</v>
      </c>
      <c r="W33">
        <f t="shared" si="1"/>
        <v>3220.44</v>
      </c>
    </row>
    <row r="34" spans="2:23">
      <c r="B34" s="4" t="s">
        <v>552</v>
      </c>
      <c r="C34" s="4">
        <v>553.42999999999995</v>
      </c>
      <c r="D34" s="4">
        <v>11.39</v>
      </c>
      <c r="E34" s="40">
        <f t="shared" si="2"/>
        <v>6303.5676999999996</v>
      </c>
      <c r="F34" s="4"/>
      <c r="G34" s="4"/>
      <c r="H34" s="4">
        <v>2.17</v>
      </c>
      <c r="I34" s="4">
        <v>2.17</v>
      </c>
      <c r="J34" s="40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>
        <f t="shared" si="0"/>
        <v>4.34</v>
      </c>
      <c r="W34">
        <f t="shared" si="1"/>
        <v>2401.8861999999999</v>
      </c>
    </row>
    <row r="35" spans="2:23">
      <c r="B35" s="4" t="s">
        <v>40</v>
      </c>
      <c r="C35" s="4">
        <v>247.68</v>
      </c>
      <c r="D35" s="4">
        <v>5</v>
      </c>
      <c r="E35" s="40">
        <f t="shared" si="2"/>
        <v>1238.4000000000001</v>
      </c>
      <c r="F35" s="52"/>
      <c r="G35" s="40"/>
      <c r="H35" s="40">
        <v>3.52</v>
      </c>
      <c r="I35" s="40"/>
      <c r="J35" s="40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>
        <f t="shared" si="0"/>
        <v>3.52</v>
      </c>
      <c r="W35">
        <f t="shared" si="1"/>
        <v>871.83360000000005</v>
      </c>
    </row>
    <row r="36" spans="2:23">
      <c r="B36" s="4" t="s">
        <v>27</v>
      </c>
      <c r="C36" s="4">
        <v>222.04</v>
      </c>
      <c r="D36" s="4">
        <v>96</v>
      </c>
      <c r="E36" s="40">
        <f t="shared" si="2"/>
        <v>21315.84</v>
      </c>
      <c r="F36" s="52"/>
      <c r="G36" s="40"/>
      <c r="H36" s="40"/>
      <c r="I36" s="40"/>
      <c r="J36" s="40"/>
      <c r="K36" s="5"/>
      <c r="L36" s="5"/>
      <c r="M36" s="5"/>
      <c r="N36" s="5">
        <v>21.8</v>
      </c>
      <c r="O36" s="5"/>
      <c r="P36" s="5"/>
      <c r="Q36" s="5">
        <v>21.8</v>
      </c>
      <c r="R36" s="5"/>
      <c r="S36" s="5"/>
      <c r="T36" s="5"/>
      <c r="U36" s="5"/>
      <c r="V36">
        <f t="shared" si="0"/>
        <v>43.6</v>
      </c>
      <c r="W36">
        <f t="shared" si="1"/>
        <v>9680.9439999999995</v>
      </c>
    </row>
    <row r="37" spans="2:23">
      <c r="B37" s="4" t="s">
        <v>184</v>
      </c>
      <c r="C37" s="4">
        <v>239.93</v>
      </c>
      <c r="D37" s="4">
        <v>44</v>
      </c>
      <c r="E37" s="40">
        <f t="shared" si="2"/>
        <v>10556.92</v>
      </c>
      <c r="F37" s="52"/>
      <c r="G37" s="40"/>
      <c r="H37" s="40"/>
      <c r="I37" s="40">
        <v>21.8</v>
      </c>
      <c r="J37" s="40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>
        <f t="shared" ref="V37:V68" si="3">SUM(F37:U37)</f>
        <v>21.8</v>
      </c>
      <c r="W37">
        <f t="shared" ref="W37:W68" si="4">V37*C37</f>
        <v>5230.4740000000002</v>
      </c>
    </row>
    <row r="38" spans="2:23">
      <c r="B38" s="4" t="s">
        <v>16</v>
      </c>
      <c r="C38" s="4">
        <v>118.61</v>
      </c>
      <c r="D38" s="4">
        <v>40</v>
      </c>
      <c r="E38" s="40">
        <f t="shared" si="2"/>
        <v>4744.3999999999996</v>
      </c>
      <c r="F38" s="52"/>
      <c r="G38" s="40"/>
      <c r="H38" s="40"/>
      <c r="I38" s="40"/>
      <c r="J38" s="40">
        <v>10.8</v>
      </c>
      <c r="K38" s="5"/>
      <c r="L38" s="5"/>
      <c r="M38" s="5"/>
      <c r="N38" s="5"/>
      <c r="O38" s="5"/>
      <c r="P38" s="5">
        <v>10.8</v>
      </c>
      <c r="Q38" s="5"/>
      <c r="R38" s="5"/>
      <c r="S38" s="5"/>
      <c r="T38" s="5"/>
      <c r="U38" s="5"/>
      <c r="V38">
        <f t="shared" si="3"/>
        <v>21.6</v>
      </c>
      <c r="W38">
        <f t="shared" si="4"/>
        <v>2561.9760000000001</v>
      </c>
    </row>
    <row r="39" spans="2:23">
      <c r="B39" s="4" t="s">
        <v>553</v>
      </c>
      <c r="C39" s="4">
        <v>39.21</v>
      </c>
      <c r="D39" s="4">
        <v>15</v>
      </c>
      <c r="E39" s="40">
        <f t="shared" si="2"/>
        <v>588.15</v>
      </c>
      <c r="F39" s="52"/>
      <c r="G39" s="40"/>
      <c r="H39" s="40">
        <v>2.8</v>
      </c>
      <c r="I39" s="40"/>
      <c r="J39" s="40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>
        <f t="shared" si="3"/>
        <v>2.8</v>
      </c>
      <c r="W39">
        <f t="shared" si="4"/>
        <v>109.788</v>
      </c>
    </row>
    <row r="40" spans="2:23">
      <c r="B40" s="4" t="s">
        <v>12</v>
      </c>
      <c r="C40" s="4">
        <v>40.51</v>
      </c>
      <c r="D40" s="4">
        <v>20</v>
      </c>
      <c r="E40" s="40">
        <f t="shared" si="2"/>
        <v>810.19999999999993</v>
      </c>
      <c r="F40" s="52"/>
      <c r="G40" s="40"/>
      <c r="H40" s="40"/>
      <c r="I40" s="40">
        <v>1.5</v>
      </c>
      <c r="J40" s="40">
        <v>1.5</v>
      </c>
      <c r="K40" s="5">
        <v>1.5</v>
      </c>
      <c r="L40" s="5"/>
      <c r="M40" s="5"/>
      <c r="N40" s="5"/>
      <c r="O40" s="5"/>
      <c r="P40" s="5">
        <v>1.5</v>
      </c>
      <c r="Q40" s="5"/>
      <c r="R40" s="5"/>
      <c r="S40" s="5">
        <v>1.5</v>
      </c>
      <c r="T40" s="5"/>
      <c r="U40" s="5">
        <v>1.5</v>
      </c>
      <c r="V40">
        <f t="shared" si="3"/>
        <v>9</v>
      </c>
      <c r="W40">
        <f t="shared" si="4"/>
        <v>364.59</v>
      </c>
    </row>
    <row r="41" spans="2:23">
      <c r="B41" s="4" t="s">
        <v>15</v>
      </c>
      <c r="C41" s="4">
        <v>77.95</v>
      </c>
      <c r="D41" s="4">
        <v>50</v>
      </c>
      <c r="E41" s="40">
        <f t="shared" si="2"/>
        <v>3897.5</v>
      </c>
      <c r="F41" s="52"/>
      <c r="G41" s="40"/>
      <c r="H41" s="40"/>
      <c r="I41" s="40"/>
      <c r="J41" s="40">
        <v>2.5</v>
      </c>
      <c r="K41" s="5">
        <v>4.3</v>
      </c>
      <c r="L41" s="5">
        <v>4.3</v>
      </c>
      <c r="M41" s="5">
        <v>3.2</v>
      </c>
      <c r="N41" s="5"/>
      <c r="O41" s="5"/>
      <c r="P41" s="5">
        <v>4.3</v>
      </c>
      <c r="Q41" s="5">
        <v>3.2</v>
      </c>
      <c r="R41" s="5">
        <v>3.2</v>
      </c>
      <c r="S41" s="5">
        <v>4.3</v>
      </c>
      <c r="T41" s="5"/>
      <c r="U41" s="5"/>
      <c r="V41">
        <f t="shared" si="3"/>
        <v>29.3</v>
      </c>
      <c r="W41">
        <f t="shared" si="4"/>
        <v>2283.9349999999999</v>
      </c>
    </row>
    <row r="42" spans="2:23">
      <c r="B42" s="4" t="s">
        <v>17</v>
      </c>
      <c r="C42" s="4">
        <v>18.41</v>
      </c>
      <c r="D42" s="4">
        <v>20</v>
      </c>
      <c r="E42" s="40">
        <f t="shared" si="2"/>
        <v>368.2</v>
      </c>
      <c r="F42" s="52"/>
      <c r="G42" s="40"/>
      <c r="H42" s="40"/>
      <c r="I42" s="40"/>
      <c r="J42" s="40"/>
      <c r="K42" s="5"/>
      <c r="L42" s="5"/>
      <c r="M42" s="5"/>
      <c r="N42" s="5"/>
      <c r="O42" s="5"/>
      <c r="P42" s="5">
        <v>1</v>
      </c>
      <c r="Q42" s="5"/>
      <c r="R42" s="5"/>
      <c r="S42" s="5"/>
      <c r="T42" s="5"/>
      <c r="U42" s="5">
        <v>1</v>
      </c>
      <c r="V42">
        <f t="shared" si="3"/>
        <v>2</v>
      </c>
      <c r="W42">
        <f t="shared" si="4"/>
        <v>36.82</v>
      </c>
    </row>
    <row r="43" spans="2:23">
      <c r="B43" s="4" t="s">
        <v>44</v>
      </c>
      <c r="C43" s="4">
        <v>114.92</v>
      </c>
      <c r="D43" s="4">
        <v>36</v>
      </c>
      <c r="E43" s="40">
        <f t="shared" si="2"/>
        <v>4137.12</v>
      </c>
      <c r="F43" s="52"/>
      <c r="G43" s="40"/>
      <c r="H43" s="40">
        <v>21.7</v>
      </c>
      <c r="I43" s="40"/>
      <c r="J43" s="40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>
        <f t="shared" si="3"/>
        <v>21.7</v>
      </c>
      <c r="W43">
        <f t="shared" si="4"/>
        <v>2493.7640000000001</v>
      </c>
    </row>
    <row r="44" spans="2:23">
      <c r="B44" s="4" t="s">
        <v>65</v>
      </c>
      <c r="C44" s="4">
        <v>340</v>
      </c>
      <c r="D44" s="4">
        <v>45</v>
      </c>
      <c r="E44" s="40">
        <f t="shared" si="2"/>
        <v>15300</v>
      </c>
      <c r="F44" s="52"/>
      <c r="G44" s="40">
        <v>21.8</v>
      </c>
      <c r="H44" s="40"/>
      <c r="I44" s="40"/>
      <c r="J44" s="40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>
        <f t="shared" si="3"/>
        <v>21.8</v>
      </c>
      <c r="W44">
        <f t="shared" si="4"/>
        <v>7412</v>
      </c>
    </row>
    <row r="45" spans="2:23">
      <c r="B45" s="4" t="s">
        <v>55</v>
      </c>
      <c r="C45" s="4"/>
      <c r="D45" s="4">
        <v>240</v>
      </c>
      <c r="E45" s="40">
        <f t="shared" si="2"/>
        <v>0</v>
      </c>
      <c r="F45" s="52"/>
      <c r="G45" s="40"/>
      <c r="H45" s="40"/>
      <c r="I45" s="40">
        <v>34.72</v>
      </c>
      <c r="J45" s="40"/>
      <c r="K45" s="5"/>
      <c r="L45" s="5">
        <v>25</v>
      </c>
      <c r="M45" s="5"/>
      <c r="N45" s="5"/>
      <c r="O45" s="5">
        <v>22</v>
      </c>
      <c r="P45" s="5"/>
      <c r="Q45" s="5"/>
      <c r="R45" s="5"/>
      <c r="S45" s="5"/>
      <c r="T45" s="5">
        <v>32.549999999999997</v>
      </c>
      <c r="U45" s="5"/>
      <c r="V45">
        <f t="shared" si="3"/>
        <v>114.27</v>
      </c>
      <c r="W45">
        <f t="shared" si="4"/>
        <v>0</v>
      </c>
    </row>
    <row r="46" spans="2:23">
      <c r="B46" s="4" t="s">
        <v>64</v>
      </c>
      <c r="C46" s="4">
        <v>252</v>
      </c>
      <c r="D46" s="4">
        <v>21.6</v>
      </c>
      <c r="E46" s="40">
        <f t="shared" si="2"/>
        <v>5443.2000000000007</v>
      </c>
      <c r="F46" s="52"/>
      <c r="G46" s="40"/>
      <c r="H46" s="40"/>
      <c r="I46" s="40">
        <v>21.6</v>
      </c>
      <c r="J46" s="40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>
        <f t="shared" si="3"/>
        <v>21.6</v>
      </c>
      <c r="W46">
        <f t="shared" si="4"/>
        <v>5443.2000000000007</v>
      </c>
    </row>
    <row r="47" spans="2:23">
      <c r="B47" s="4" t="s">
        <v>121</v>
      </c>
      <c r="C47" s="4">
        <v>719</v>
      </c>
      <c r="D47" s="4">
        <v>20</v>
      </c>
      <c r="E47" s="40">
        <f t="shared" si="2"/>
        <v>14380</v>
      </c>
      <c r="F47" s="52"/>
      <c r="G47" s="40"/>
      <c r="H47" s="40"/>
      <c r="I47" s="40"/>
      <c r="J47" s="40"/>
      <c r="K47" s="5"/>
      <c r="L47" s="5"/>
      <c r="M47" s="5"/>
      <c r="N47" s="5"/>
      <c r="O47" s="5"/>
      <c r="P47" s="5"/>
      <c r="Q47" s="5">
        <v>1.8</v>
      </c>
      <c r="R47" s="5"/>
      <c r="S47" s="5"/>
      <c r="T47" s="5">
        <v>2.1</v>
      </c>
      <c r="U47" s="5"/>
      <c r="V47">
        <f t="shared" si="3"/>
        <v>3.9000000000000004</v>
      </c>
      <c r="W47">
        <f t="shared" si="4"/>
        <v>2804.1000000000004</v>
      </c>
    </row>
    <row r="48" spans="2:23">
      <c r="B48" s="4" t="s">
        <v>578</v>
      </c>
      <c r="C48" s="4">
        <v>16</v>
      </c>
      <c r="D48" s="4">
        <v>217</v>
      </c>
      <c r="E48" s="40">
        <f t="shared" si="2"/>
        <v>3472</v>
      </c>
      <c r="F48" s="52"/>
      <c r="G48" s="40"/>
      <c r="H48" s="40"/>
      <c r="I48" s="40"/>
      <c r="J48" s="40"/>
      <c r="K48" s="5"/>
      <c r="L48" s="5"/>
      <c r="M48" s="5">
        <v>217</v>
      </c>
      <c r="N48" s="5"/>
      <c r="O48" s="5"/>
      <c r="P48" s="5"/>
      <c r="Q48" s="5"/>
      <c r="R48" s="5"/>
      <c r="S48" s="5"/>
      <c r="T48" s="5"/>
      <c r="U48" s="5"/>
      <c r="V48">
        <f t="shared" si="3"/>
        <v>217</v>
      </c>
      <c r="W48">
        <f t="shared" si="4"/>
        <v>3472</v>
      </c>
    </row>
    <row r="49" spans="2:23">
      <c r="B49" s="4" t="s">
        <v>107</v>
      </c>
      <c r="C49" s="4">
        <v>150</v>
      </c>
      <c r="D49" s="4">
        <v>5.4</v>
      </c>
      <c r="E49" s="40">
        <f t="shared" si="2"/>
        <v>810</v>
      </c>
      <c r="F49" s="52"/>
      <c r="G49" s="40"/>
      <c r="H49" s="40"/>
      <c r="I49" s="40"/>
      <c r="J49" s="40"/>
      <c r="K49" s="5"/>
      <c r="L49" s="5"/>
      <c r="M49" s="5">
        <v>5.4</v>
      </c>
      <c r="N49" s="5"/>
      <c r="O49" s="5"/>
      <c r="P49" s="5"/>
      <c r="Q49" s="5"/>
      <c r="R49" s="5"/>
      <c r="S49" s="5"/>
      <c r="T49" s="5"/>
      <c r="U49" s="5"/>
      <c r="V49">
        <f t="shared" si="3"/>
        <v>5.4</v>
      </c>
      <c r="W49">
        <f t="shared" si="4"/>
        <v>810</v>
      </c>
    </row>
    <row r="50" spans="2:23">
      <c r="B50" s="4" t="s">
        <v>40</v>
      </c>
      <c r="C50" s="4">
        <v>210</v>
      </c>
      <c r="D50" s="4">
        <v>5</v>
      </c>
      <c r="E50" s="40">
        <f t="shared" si="2"/>
        <v>1050</v>
      </c>
      <c r="F50" s="52"/>
      <c r="G50" s="40"/>
      <c r="H50" s="40"/>
      <c r="I50" s="40"/>
      <c r="J50" s="40">
        <v>5</v>
      </c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>
        <f t="shared" si="3"/>
        <v>5</v>
      </c>
      <c r="W50">
        <f t="shared" si="4"/>
        <v>1050</v>
      </c>
    </row>
    <row r="51" spans="2:23">
      <c r="B51" s="4" t="s">
        <v>10</v>
      </c>
      <c r="C51" s="4">
        <v>65</v>
      </c>
      <c r="D51" s="4">
        <v>20</v>
      </c>
      <c r="E51" s="40">
        <f t="shared" si="2"/>
        <v>1300</v>
      </c>
      <c r="F51" s="52"/>
      <c r="G51" s="40"/>
      <c r="H51" s="40"/>
      <c r="I51" s="40"/>
      <c r="J51" s="40">
        <v>1</v>
      </c>
      <c r="K51" s="5">
        <v>1</v>
      </c>
      <c r="L51" s="5">
        <v>1</v>
      </c>
      <c r="M51" s="5">
        <v>1</v>
      </c>
      <c r="N51" s="5">
        <v>1</v>
      </c>
      <c r="O51" s="5">
        <v>1</v>
      </c>
      <c r="P51" s="5">
        <v>1</v>
      </c>
      <c r="Q51" s="5">
        <v>1</v>
      </c>
      <c r="R51" s="5">
        <v>2</v>
      </c>
      <c r="S51" s="5">
        <v>1</v>
      </c>
      <c r="T51" s="5">
        <v>1</v>
      </c>
      <c r="U51" s="5"/>
      <c r="V51">
        <f t="shared" si="3"/>
        <v>12</v>
      </c>
      <c r="W51">
        <f t="shared" si="4"/>
        <v>780</v>
      </c>
    </row>
    <row r="52" spans="2:23">
      <c r="B52" s="4" t="s">
        <v>579</v>
      </c>
      <c r="C52" s="4">
        <v>13</v>
      </c>
      <c r="D52" s="4">
        <v>217</v>
      </c>
      <c r="E52" s="40">
        <f t="shared" si="2"/>
        <v>2821</v>
      </c>
      <c r="F52" s="52"/>
      <c r="G52" s="40"/>
      <c r="H52" s="40"/>
      <c r="I52" s="40">
        <v>217</v>
      </c>
      <c r="J52" s="40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>
        <f t="shared" si="3"/>
        <v>217</v>
      </c>
      <c r="W52">
        <f t="shared" si="4"/>
        <v>2821</v>
      </c>
    </row>
    <row r="53" spans="2:23">
      <c r="B53" s="4" t="s">
        <v>31</v>
      </c>
      <c r="C53" s="4">
        <v>89</v>
      </c>
      <c r="D53" s="4">
        <v>36</v>
      </c>
      <c r="E53" s="40">
        <f t="shared" si="2"/>
        <v>3204</v>
      </c>
      <c r="F53" s="52"/>
      <c r="G53" s="40"/>
      <c r="H53" s="40"/>
      <c r="I53" s="40"/>
      <c r="J53" s="40"/>
      <c r="K53" s="5"/>
      <c r="L53" s="5"/>
      <c r="M53" s="5"/>
      <c r="N53" s="5"/>
      <c r="O53" s="5">
        <v>4</v>
      </c>
      <c r="P53" s="5"/>
      <c r="Q53" s="5"/>
      <c r="R53" s="5"/>
      <c r="S53" s="5">
        <v>6</v>
      </c>
      <c r="T53" s="5"/>
      <c r="U53" s="5"/>
      <c r="V53">
        <f t="shared" si="3"/>
        <v>10</v>
      </c>
      <c r="W53">
        <f t="shared" si="4"/>
        <v>890</v>
      </c>
    </row>
    <row r="54" spans="2:23">
      <c r="B54" s="4" t="s">
        <v>141</v>
      </c>
      <c r="C54" s="4">
        <v>154</v>
      </c>
      <c r="D54" s="4">
        <v>69.5</v>
      </c>
      <c r="E54" s="40">
        <f t="shared" si="2"/>
        <v>10703</v>
      </c>
      <c r="F54" s="52"/>
      <c r="G54" s="40"/>
      <c r="H54" s="40"/>
      <c r="I54" s="40"/>
      <c r="J54" s="40">
        <v>36.31</v>
      </c>
      <c r="K54" s="5"/>
      <c r="L54" s="5"/>
      <c r="M54" s="5">
        <v>33.19</v>
      </c>
      <c r="N54" s="5"/>
      <c r="O54" s="5"/>
      <c r="P54" s="5"/>
      <c r="Q54" s="5"/>
      <c r="R54" s="5"/>
      <c r="S54" s="5"/>
      <c r="T54" s="5"/>
      <c r="U54" s="5"/>
      <c r="V54">
        <f t="shared" si="3"/>
        <v>69.5</v>
      </c>
      <c r="W54">
        <f t="shared" si="4"/>
        <v>10703</v>
      </c>
    </row>
    <row r="55" spans="2:23">
      <c r="B55" s="4" t="s">
        <v>106</v>
      </c>
      <c r="C55" s="4">
        <v>150</v>
      </c>
      <c r="D55" s="4">
        <v>45.1</v>
      </c>
      <c r="E55" s="40">
        <f t="shared" si="2"/>
        <v>6765</v>
      </c>
      <c r="F55" s="52"/>
      <c r="G55" s="40"/>
      <c r="H55" s="40"/>
      <c r="I55" s="40"/>
      <c r="J55" s="40"/>
      <c r="K55" s="5"/>
      <c r="L55" s="5"/>
      <c r="M55" s="5"/>
      <c r="N55" s="5">
        <v>45.1</v>
      </c>
      <c r="O55" s="5"/>
      <c r="P55" s="5"/>
      <c r="Q55" s="5"/>
      <c r="R55" s="5"/>
      <c r="S55" s="5"/>
      <c r="T55" s="5"/>
      <c r="U55" s="5"/>
      <c r="V55">
        <f t="shared" si="3"/>
        <v>45.1</v>
      </c>
      <c r="W55">
        <f t="shared" si="4"/>
        <v>6765</v>
      </c>
    </row>
    <row r="56" spans="2:23">
      <c r="B56" s="4" t="s">
        <v>61</v>
      </c>
      <c r="C56" s="4">
        <v>161</v>
      </c>
      <c r="D56" s="4">
        <v>48.8</v>
      </c>
      <c r="E56" s="40">
        <f t="shared" si="2"/>
        <v>7856.7999999999993</v>
      </c>
      <c r="F56" s="52"/>
      <c r="G56" s="40"/>
      <c r="H56" s="40"/>
      <c r="I56" s="40"/>
      <c r="J56" s="40"/>
      <c r="K56" s="5"/>
      <c r="L56" s="5"/>
      <c r="M56" s="5"/>
      <c r="N56" s="5"/>
      <c r="O56" s="5">
        <v>48.8</v>
      </c>
      <c r="P56" s="5"/>
      <c r="Q56" s="5"/>
      <c r="R56" s="5"/>
      <c r="S56" s="5"/>
      <c r="T56" s="5"/>
      <c r="U56" s="5"/>
      <c r="V56">
        <f t="shared" si="3"/>
        <v>48.8</v>
      </c>
      <c r="W56">
        <f t="shared" si="4"/>
        <v>7856.7999999999993</v>
      </c>
    </row>
    <row r="57" spans="2:23">
      <c r="B57" s="4" t="s">
        <v>213</v>
      </c>
      <c r="C57" s="4">
        <v>252</v>
      </c>
      <c r="D57" s="4">
        <v>50.6</v>
      </c>
      <c r="E57" s="40">
        <f t="shared" si="2"/>
        <v>12751.2</v>
      </c>
      <c r="F57" s="52"/>
      <c r="G57" s="40"/>
      <c r="H57" s="40"/>
      <c r="I57" s="40"/>
      <c r="J57" s="40"/>
      <c r="K57" s="5"/>
      <c r="L57" s="5">
        <v>50.6</v>
      </c>
      <c r="M57" s="5"/>
      <c r="N57" s="5"/>
      <c r="O57" s="5"/>
      <c r="P57" s="5"/>
      <c r="Q57" s="5"/>
      <c r="R57" s="5"/>
      <c r="S57" s="5"/>
      <c r="T57" s="5"/>
      <c r="U57" s="5"/>
      <c r="V57">
        <f t="shared" si="3"/>
        <v>50.6</v>
      </c>
      <c r="W57">
        <f t="shared" si="4"/>
        <v>12751.2</v>
      </c>
    </row>
    <row r="58" spans="2:23">
      <c r="B58" s="4" t="s">
        <v>37</v>
      </c>
      <c r="C58" s="4">
        <v>84</v>
      </c>
      <c r="D58" s="4">
        <v>20.9</v>
      </c>
      <c r="E58" s="40">
        <f t="shared" si="2"/>
        <v>1755.6</v>
      </c>
      <c r="F58" s="52"/>
      <c r="G58" s="40"/>
      <c r="H58" s="40"/>
      <c r="I58" s="40"/>
      <c r="J58" s="40">
        <v>2.5</v>
      </c>
      <c r="K58" s="5">
        <v>1.8</v>
      </c>
      <c r="L58" s="5">
        <v>1.06</v>
      </c>
      <c r="M58" s="5">
        <v>2.1</v>
      </c>
      <c r="N58" s="5">
        <v>2.1</v>
      </c>
      <c r="O58" s="5">
        <v>2.0699999999999998</v>
      </c>
      <c r="P58" s="5">
        <v>2.04</v>
      </c>
      <c r="Q58" s="5"/>
      <c r="R58" s="5"/>
      <c r="S58" s="5"/>
      <c r="T58" s="5"/>
      <c r="U58" s="5"/>
      <c r="V58">
        <f t="shared" si="3"/>
        <v>13.669999999999998</v>
      </c>
      <c r="W58">
        <f t="shared" si="4"/>
        <v>1148.2799999999997</v>
      </c>
    </row>
    <row r="59" spans="2:23">
      <c r="B59" s="4" t="s">
        <v>64</v>
      </c>
      <c r="C59" s="4">
        <v>224</v>
      </c>
      <c r="D59" s="4">
        <v>34.4</v>
      </c>
      <c r="E59" s="40">
        <f t="shared" si="2"/>
        <v>7705.5999999999995</v>
      </c>
      <c r="F59" s="52"/>
      <c r="G59" s="40"/>
      <c r="H59" s="40"/>
      <c r="I59" s="40"/>
      <c r="J59" s="40"/>
      <c r="K59" s="5">
        <v>34.4</v>
      </c>
      <c r="L59" s="5"/>
      <c r="M59" s="5"/>
      <c r="N59" s="5"/>
      <c r="O59" s="5"/>
      <c r="P59" s="5"/>
      <c r="Q59" s="5"/>
      <c r="R59" s="5"/>
      <c r="S59" s="5"/>
      <c r="T59" s="5"/>
      <c r="U59" s="5"/>
      <c r="V59">
        <f t="shared" si="3"/>
        <v>34.4</v>
      </c>
      <c r="W59">
        <f t="shared" si="4"/>
        <v>7705.5999999999995</v>
      </c>
    </row>
    <row r="60" spans="2:23">
      <c r="B60" s="4" t="s">
        <v>585</v>
      </c>
      <c r="C60" s="4">
        <v>20</v>
      </c>
      <c r="D60" s="4">
        <v>217</v>
      </c>
      <c r="E60" s="40">
        <f t="shared" si="2"/>
        <v>4340</v>
      </c>
      <c r="F60" s="52"/>
      <c r="G60" s="40"/>
      <c r="H60" s="40"/>
      <c r="I60" s="40"/>
      <c r="J60" s="40"/>
      <c r="K60" s="5"/>
      <c r="L60" s="5"/>
      <c r="M60" s="5"/>
      <c r="N60" s="5"/>
      <c r="O60" s="5"/>
      <c r="P60" s="5"/>
      <c r="Q60" s="5"/>
      <c r="R60" s="5"/>
      <c r="S60" s="5"/>
      <c r="T60" s="5"/>
      <c r="U60" s="5">
        <v>217</v>
      </c>
      <c r="V60">
        <f t="shared" si="3"/>
        <v>217</v>
      </c>
      <c r="W60">
        <f t="shared" si="4"/>
        <v>4340</v>
      </c>
    </row>
    <row r="61" spans="2:23">
      <c r="B61" s="4" t="s">
        <v>582</v>
      </c>
      <c r="C61" s="4">
        <v>18</v>
      </c>
      <c r="D61" s="4">
        <v>217</v>
      </c>
      <c r="E61" s="40">
        <f t="shared" si="2"/>
        <v>3906</v>
      </c>
      <c r="F61" s="52"/>
      <c r="G61" s="40"/>
      <c r="H61" s="40"/>
      <c r="I61" s="40"/>
      <c r="J61" s="40"/>
      <c r="K61" s="5">
        <v>217</v>
      </c>
      <c r="L61" s="5"/>
      <c r="M61" s="5"/>
      <c r="N61" s="5"/>
      <c r="O61" s="5"/>
      <c r="P61" s="5"/>
      <c r="Q61" s="5"/>
      <c r="R61" s="5"/>
      <c r="S61" s="5"/>
      <c r="T61" s="5"/>
      <c r="U61" s="5"/>
      <c r="V61">
        <f t="shared" si="3"/>
        <v>217</v>
      </c>
      <c r="W61">
        <f t="shared" si="4"/>
        <v>3906</v>
      </c>
    </row>
    <row r="62" spans="2:23">
      <c r="B62" s="4" t="s">
        <v>583</v>
      </c>
      <c r="C62" s="4">
        <v>20</v>
      </c>
      <c r="D62" s="4">
        <v>217</v>
      </c>
      <c r="E62" s="40">
        <f t="shared" si="2"/>
        <v>4340</v>
      </c>
      <c r="F62" s="52"/>
      <c r="G62" s="40"/>
      <c r="H62" s="40"/>
      <c r="I62" s="40"/>
      <c r="J62" s="40"/>
      <c r="K62" s="5"/>
      <c r="L62" s="5"/>
      <c r="M62" s="5"/>
      <c r="N62" s="5"/>
      <c r="O62" s="5">
        <v>217</v>
      </c>
      <c r="P62" s="5"/>
      <c r="Q62" s="5"/>
      <c r="R62" s="5"/>
      <c r="S62" s="5"/>
      <c r="T62" s="5"/>
      <c r="U62" s="5"/>
      <c r="V62">
        <f t="shared" si="3"/>
        <v>217</v>
      </c>
      <c r="W62">
        <f t="shared" si="4"/>
        <v>4340</v>
      </c>
    </row>
    <row r="63" spans="2:23">
      <c r="B63" s="4" t="s">
        <v>361</v>
      </c>
      <c r="C63" s="4">
        <v>18</v>
      </c>
      <c r="D63" s="4">
        <v>217</v>
      </c>
      <c r="E63" s="40">
        <f t="shared" si="2"/>
        <v>3906</v>
      </c>
      <c r="F63" s="52"/>
      <c r="G63" s="40"/>
      <c r="H63" s="40"/>
      <c r="I63" s="40"/>
      <c r="J63" s="40"/>
      <c r="K63" s="5"/>
      <c r="L63" s="5"/>
      <c r="M63" s="5"/>
      <c r="N63" s="5"/>
      <c r="O63" s="5"/>
      <c r="P63" s="5"/>
      <c r="Q63" s="5">
        <v>217</v>
      </c>
      <c r="R63" s="5"/>
      <c r="S63" s="5"/>
      <c r="T63" s="5"/>
      <c r="U63" s="5"/>
      <c r="V63">
        <f t="shared" si="3"/>
        <v>217</v>
      </c>
      <c r="W63">
        <f t="shared" si="4"/>
        <v>3906</v>
      </c>
    </row>
    <row r="64" spans="2:23">
      <c r="B64" s="4" t="s">
        <v>584</v>
      </c>
      <c r="C64" s="4">
        <v>17</v>
      </c>
      <c r="D64" s="4">
        <v>217</v>
      </c>
      <c r="E64" s="40">
        <f t="shared" si="2"/>
        <v>3689</v>
      </c>
      <c r="F64" s="52"/>
      <c r="G64" s="40"/>
      <c r="H64" s="40"/>
      <c r="I64" s="40"/>
      <c r="J64" s="40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>
        <f t="shared" si="3"/>
        <v>0</v>
      </c>
      <c r="W64">
        <f t="shared" si="4"/>
        <v>0</v>
      </c>
    </row>
    <row r="65" spans="2:23">
      <c r="B65" s="4" t="s">
        <v>10</v>
      </c>
      <c r="C65" s="4">
        <v>75</v>
      </c>
      <c r="D65" s="4">
        <v>20</v>
      </c>
      <c r="E65" s="40">
        <f t="shared" si="2"/>
        <v>1500</v>
      </c>
      <c r="F65" s="52"/>
      <c r="G65" s="40"/>
      <c r="H65" s="40"/>
      <c r="I65" s="40"/>
      <c r="J65" s="40"/>
      <c r="K65" s="5"/>
      <c r="L65" s="5"/>
      <c r="M65" s="5"/>
      <c r="N65" s="5"/>
      <c r="O65" s="5"/>
      <c r="P65" s="5"/>
      <c r="Q65" s="5"/>
      <c r="R65" s="5"/>
      <c r="S65" s="5"/>
      <c r="T65" s="5"/>
      <c r="U65" s="5">
        <v>1</v>
      </c>
      <c r="V65">
        <f t="shared" si="3"/>
        <v>1</v>
      </c>
      <c r="W65">
        <f t="shared" si="4"/>
        <v>75</v>
      </c>
    </row>
    <row r="66" spans="2:23">
      <c r="B66" s="4" t="s">
        <v>65</v>
      </c>
      <c r="C66" s="4">
        <v>340</v>
      </c>
      <c r="D66" s="4">
        <v>45</v>
      </c>
      <c r="E66" s="40">
        <f t="shared" si="2"/>
        <v>15300</v>
      </c>
      <c r="F66" s="52"/>
      <c r="G66" s="40"/>
      <c r="H66" s="40"/>
      <c r="I66" s="40"/>
      <c r="J66" s="40">
        <v>21.8</v>
      </c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>
        <f t="shared" si="3"/>
        <v>21.8</v>
      </c>
      <c r="W66">
        <f t="shared" si="4"/>
        <v>7412</v>
      </c>
    </row>
    <row r="67" spans="2:23">
      <c r="B67" s="117" t="s">
        <v>595</v>
      </c>
      <c r="C67" s="117">
        <v>51</v>
      </c>
      <c r="D67" s="117">
        <v>40</v>
      </c>
      <c r="E67" s="40">
        <f t="shared" si="2"/>
        <v>2040</v>
      </c>
      <c r="F67" s="216"/>
      <c r="G67" s="148"/>
      <c r="H67" s="148"/>
      <c r="I67" s="148"/>
      <c r="J67" s="40"/>
      <c r="K67" s="5"/>
      <c r="L67" s="5"/>
      <c r="M67" s="5">
        <v>10.8</v>
      </c>
      <c r="N67" s="5"/>
      <c r="O67" s="5"/>
      <c r="P67" s="5"/>
      <c r="Q67" s="5">
        <v>10.8</v>
      </c>
      <c r="R67" s="5"/>
      <c r="S67" s="5"/>
      <c r="T67" s="5"/>
      <c r="U67" s="5"/>
      <c r="V67">
        <f t="shared" si="3"/>
        <v>21.6</v>
      </c>
      <c r="W67">
        <f t="shared" si="4"/>
        <v>1101.6000000000001</v>
      </c>
    </row>
    <row r="68" spans="2:23">
      <c r="B68" s="117" t="s">
        <v>58</v>
      </c>
      <c r="C68" s="117">
        <v>32</v>
      </c>
      <c r="D68" s="117">
        <v>29.8</v>
      </c>
      <c r="E68" s="40">
        <f t="shared" si="2"/>
        <v>953.6</v>
      </c>
      <c r="F68" s="216"/>
      <c r="G68" s="148"/>
      <c r="H68" s="148"/>
      <c r="I68" s="148"/>
      <c r="J68" s="40"/>
      <c r="K68" s="5"/>
      <c r="L68" s="5"/>
      <c r="M68" s="5">
        <v>2.1</v>
      </c>
      <c r="N68" s="5">
        <v>2</v>
      </c>
      <c r="O68" s="5">
        <v>1.47</v>
      </c>
      <c r="P68" s="5">
        <v>1.9</v>
      </c>
      <c r="Q68" s="5">
        <v>2.1</v>
      </c>
      <c r="R68" s="5"/>
      <c r="S68" s="5">
        <v>2.4</v>
      </c>
      <c r="T68" s="5">
        <v>2.1</v>
      </c>
      <c r="U68" s="5">
        <v>2.5</v>
      </c>
      <c r="V68">
        <f t="shared" si="3"/>
        <v>16.57</v>
      </c>
      <c r="W68">
        <f t="shared" si="4"/>
        <v>530.24</v>
      </c>
    </row>
    <row r="69" spans="2:23">
      <c r="B69" s="117" t="s">
        <v>29</v>
      </c>
      <c r="C69" s="117">
        <v>86</v>
      </c>
      <c r="D69" s="117">
        <v>25</v>
      </c>
      <c r="E69" s="40">
        <f t="shared" si="2"/>
        <v>2150</v>
      </c>
      <c r="F69" s="216"/>
      <c r="G69" s="148"/>
      <c r="H69" s="148"/>
      <c r="I69" s="148"/>
      <c r="J69" s="40"/>
      <c r="K69" s="5"/>
      <c r="L69" s="5"/>
      <c r="M69" s="5"/>
      <c r="N69" s="5">
        <v>10.8</v>
      </c>
      <c r="O69" s="5"/>
      <c r="P69" s="5"/>
      <c r="Q69" s="5"/>
      <c r="R69" s="5"/>
      <c r="S69" s="5">
        <v>5</v>
      </c>
      <c r="T69" s="5"/>
      <c r="U69" s="5"/>
      <c r="V69">
        <f t="shared" ref="V69:V73" si="5">SUM(F69:U69)</f>
        <v>15.8</v>
      </c>
      <c r="W69">
        <f t="shared" ref="W69:W100" si="6">V69*C69</f>
        <v>1358.8</v>
      </c>
    </row>
    <row r="70" spans="2:23">
      <c r="B70" s="117" t="s">
        <v>14</v>
      </c>
      <c r="C70" s="117">
        <v>115</v>
      </c>
      <c r="D70" s="117">
        <v>5</v>
      </c>
      <c r="E70" s="40">
        <f t="shared" ref="E70:E102" si="7">D70*C70</f>
        <v>575</v>
      </c>
      <c r="F70" s="216"/>
      <c r="G70" s="148"/>
      <c r="H70" s="148"/>
      <c r="I70" s="148"/>
      <c r="J70" s="40"/>
      <c r="K70" s="5"/>
      <c r="L70" s="5"/>
      <c r="M70" s="5"/>
      <c r="N70" s="5">
        <v>1</v>
      </c>
      <c r="O70" s="5"/>
      <c r="P70" s="5">
        <v>1</v>
      </c>
      <c r="Q70" s="5">
        <v>1</v>
      </c>
      <c r="R70" s="5"/>
      <c r="S70" s="5">
        <v>1</v>
      </c>
      <c r="T70" s="5">
        <v>1</v>
      </c>
      <c r="U70" s="5"/>
      <c r="V70">
        <f t="shared" si="5"/>
        <v>5</v>
      </c>
      <c r="W70">
        <f t="shared" si="6"/>
        <v>575</v>
      </c>
    </row>
    <row r="71" spans="2:23">
      <c r="B71" s="4" t="s">
        <v>135</v>
      </c>
      <c r="C71" s="4">
        <v>330</v>
      </c>
      <c r="D71" s="4">
        <v>45</v>
      </c>
      <c r="E71" s="40">
        <f t="shared" si="7"/>
        <v>14850</v>
      </c>
      <c r="F71" s="52"/>
      <c r="G71" s="40"/>
      <c r="H71" s="40"/>
      <c r="I71" s="40"/>
      <c r="J71" s="40"/>
      <c r="K71" s="5"/>
      <c r="L71" s="5"/>
      <c r="M71" s="5">
        <v>21.8</v>
      </c>
      <c r="N71" s="5"/>
      <c r="O71" s="5"/>
      <c r="P71" s="5"/>
      <c r="Q71" s="5"/>
      <c r="R71" s="5"/>
      <c r="S71" s="5"/>
      <c r="T71" s="5"/>
      <c r="U71" s="5"/>
      <c r="V71">
        <f t="shared" si="5"/>
        <v>21.8</v>
      </c>
      <c r="W71">
        <f t="shared" si="6"/>
        <v>7194</v>
      </c>
    </row>
    <row r="72" spans="2:23">
      <c r="B72" s="4" t="s">
        <v>59</v>
      </c>
      <c r="C72" s="4">
        <v>338</v>
      </c>
      <c r="D72" s="4">
        <v>10</v>
      </c>
      <c r="E72" s="40">
        <f t="shared" si="7"/>
        <v>3380</v>
      </c>
      <c r="F72" s="52"/>
      <c r="G72" s="40"/>
      <c r="H72" s="40"/>
      <c r="I72" s="40"/>
      <c r="J72" s="40"/>
      <c r="K72" s="5"/>
      <c r="L72" s="5"/>
      <c r="M72" s="5">
        <v>10</v>
      </c>
      <c r="N72" s="5"/>
      <c r="O72" s="5"/>
      <c r="P72" s="5"/>
      <c r="Q72" s="5"/>
      <c r="R72" s="5"/>
      <c r="S72" s="5"/>
      <c r="T72" s="5"/>
      <c r="U72" s="5"/>
      <c r="V72">
        <f t="shared" si="5"/>
        <v>10</v>
      </c>
      <c r="W72">
        <f t="shared" si="6"/>
        <v>3380</v>
      </c>
    </row>
    <row r="73" spans="2:23">
      <c r="B73" s="4" t="s">
        <v>133</v>
      </c>
      <c r="C73" s="4">
        <v>285</v>
      </c>
      <c r="D73" s="4">
        <v>10</v>
      </c>
      <c r="E73" s="40">
        <f t="shared" si="7"/>
        <v>2850</v>
      </c>
      <c r="F73" s="52"/>
      <c r="G73" s="40"/>
      <c r="H73" s="40"/>
      <c r="I73" s="40"/>
      <c r="J73" s="40"/>
      <c r="K73" s="5"/>
      <c r="L73" s="5"/>
      <c r="M73" s="5"/>
      <c r="N73" s="5">
        <v>10</v>
      </c>
      <c r="O73" s="5"/>
      <c r="P73" s="5"/>
      <c r="Q73" s="5"/>
      <c r="R73" s="5"/>
      <c r="S73" s="5"/>
      <c r="T73" s="5"/>
      <c r="U73" s="5"/>
      <c r="V73">
        <f t="shared" si="5"/>
        <v>10</v>
      </c>
      <c r="W73">
        <f t="shared" si="6"/>
        <v>2850</v>
      </c>
    </row>
    <row r="74" spans="2:23">
      <c r="B74" s="4" t="s">
        <v>291</v>
      </c>
      <c r="C74" s="4">
        <v>62.59</v>
      </c>
      <c r="D74" s="4">
        <v>24</v>
      </c>
      <c r="E74" s="40">
        <f t="shared" si="7"/>
        <v>1502.16</v>
      </c>
      <c r="F74" s="52"/>
      <c r="G74" s="40"/>
      <c r="H74" s="40"/>
      <c r="I74" s="40"/>
      <c r="J74" s="40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W74">
        <f t="shared" si="6"/>
        <v>0</v>
      </c>
    </row>
    <row r="75" spans="2:23">
      <c r="B75" s="4" t="s">
        <v>172</v>
      </c>
      <c r="C75" s="4">
        <v>121.35</v>
      </c>
      <c r="D75" s="4">
        <v>24</v>
      </c>
      <c r="E75" s="40">
        <f t="shared" si="7"/>
        <v>2912.3999999999996</v>
      </c>
      <c r="F75" s="52"/>
      <c r="G75" s="40"/>
      <c r="H75" s="40"/>
      <c r="I75" s="40"/>
      <c r="J75" s="40"/>
      <c r="K75" s="5"/>
      <c r="L75" s="5"/>
      <c r="M75" s="5"/>
      <c r="N75" s="5"/>
      <c r="O75" s="5"/>
      <c r="P75" s="5"/>
      <c r="Q75" s="5"/>
      <c r="R75" s="5"/>
      <c r="S75" s="5"/>
      <c r="T75" s="5"/>
      <c r="U75" s="5">
        <v>8</v>
      </c>
      <c r="V75">
        <f>SUM(F75:U75)</f>
        <v>8</v>
      </c>
      <c r="W75">
        <f t="shared" si="6"/>
        <v>970.8</v>
      </c>
    </row>
    <row r="76" spans="2:23">
      <c r="B76" s="4" t="s">
        <v>580</v>
      </c>
      <c r="C76" s="4">
        <v>122.32</v>
      </c>
      <c r="D76" s="4">
        <v>30</v>
      </c>
      <c r="E76" s="40">
        <f t="shared" si="7"/>
        <v>3669.6</v>
      </c>
      <c r="F76" s="52"/>
      <c r="G76" s="40"/>
      <c r="H76" s="40"/>
      <c r="I76" s="40"/>
      <c r="J76" s="40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W76">
        <f t="shared" si="6"/>
        <v>0</v>
      </c>
    </row>
    <row r="77" spans="2:23">
      <c r="B77" s="4" t="s">
        <v>551</v>
      </c>
      <c r="C77" s="4">
        <v>133.07</v>
      </c>
      <c r="D77" s="4">
        <v>8</v>
      </c>
      <c r="E77" s="40">
        <f t="shared" si="7"/>
        <v>1064.56</v>
      </c>
      <c r="F77" s="52"/>
      <c r="G77" s="40"/>
      <c r="H77" s="40"/>
      <c r="I77" s="40"/>
      <c r="J77" s="40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W77">
        <f t="shared" si="6"/>
        <v>0</v>
      </c>
    </row>
    <row r="78" spans="2:23">
      <c r="B78" s="4" t="s">
        <v>551</v>
      </c>
      <c r="C78" s="4">
        <v>167.59</v>
      </c>
      <c r="D78" s="4">
        <v>8</v>
      </c>
      <c r="E78" s="40">
        <f t="shared" si="7"/>
        <v>1340.72</v>
      </c>
      <c r="F78" s="52"/>
      <c r="G78" s="40"/>
      <c r="H78" s="40"/>
      <c r="I78" s="40"/>
      <c r="J78" s="40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W78">
        <f t="shared" si="6"/>
        <v>0</v>
      </c>
    </row>
    <row r="79" spans="2:23">
      <c r="B79" s="4" t="s">
        <v>14</v>
      </c>
      <c r="C79" s="4">
        <v>185.97</v>
      </c>
      <c r="D79" s="4">
        <v>9</v>
      </c>
      <c r="E79" s="40">
        <f t="shared" si="7"/>
        <v>1673.73</v>
      </c>
      <c r="F79" s="52"/>
      <c r="G79" s="40"/>
      <c r="H79" s="40"/>
      <c r="I79" s="40"/>
      <c r="J79" s="40"/>
      <c r="K79" s="5"/>
      <c r="L79" s="5"/>
      <c r="M79" s="5"/>
      <c r="N79" s="5"/>
      <c r="O79" s="5"/>
      <c r="P79" s="5"/>
      <c r="Q79" s="5"/>
      <c r="R79" s="5"/>
      <c r="S79" s="5"/>
      <c r="T79" s="5"/>
      <c r="U79" s="5">
        <v>1</v>
      </c>
      <c r="V79">
        <f>SUM(F79:U79)</f>
        <v>1</v>
      </c>
      <c r="W79">
        <f t="shared" si="6"/>
        <v>185.97</v>
      </c>
    </row>
    <row r="80" spans="2:23">
      <c r="B80" s="4" t="s">
        <v>113</v>
      </c>
      <c r="C80" s="4">
        <v>225.95</v>
      </c>
      <c r="D80" s="4">
        <v>20</v>
      </c>
      <c r="E80" s="40">
        <f t="shared" si="7"/>
        <v>4519</v>
      </c>
      <c r="F80" s="52"/>
      <c r="G80" s="40"/>
      <c r="H80" s="40"/>
      <c r="I80" s="40"/>
      <c r="J80" s="40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W80">
        <f t="shared" si="6"/>
        <v>0</v>
      </c>
    </row>
    <row r="81" spans="2:23">
      <c r="B81" s="4" t="s">
        <v>40</v>
      </c>
      <c r="C81" s="4">
        <v>236.83</v>
      </c>
      <c r="D81" s="4">
        <v>5</v>
      </c>
      <c r="E81" s="40">
        <f t="shared" si="7"/>
        <v>1184.1500000000001</v>
      </c>
      <c r="F81" s="52"/>
      <c r="G81" s="40"/>
      <c r="H81" s="40"/>
      <c r="I81" s="40"/>
      <c r="J81" s="40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W81">
        <f t="shared" si="6"/>
        <v>0</v>
      </c>
    </row>
    <row r="82" spans="2:23">
      <c r="B82" s="4" t="s">
        <v>16</v>
      </c>
      <c r="C82" s="4">
        <v>116.27</v>
      </c>
      <c r="D82" s="4">
        <v>40</v>
      </c>
      <c r="E82" s="40">
        <f t="shared" si="7"/>
        <v>4650.8</v>
      </c>
      <c r="F82" s="52"/>
      <c r="G82" s="40"/>
      <c r="H82" s="40"/>
      <c r="I82" s="40"/>
      <c r="J82" s="40"/>
      <c r="K82" s="5"/>
      <c r="L82" s="5"/>
      <c r="M82" s="5"/>
      <c r="N82" s="5"/>
      <c r="O82" s="5"/>
      <c r="P82" s="5"/>
      <c r="Q82" s="5"/>
      <c r="R82" s="5"/>
      <c r="S82" s="5"/>
      <c r="T82" s="5"/>
      <c r="U82" s="5">
        <v>9.6999999999999993</v>
      </c>
      <c r="V82">
        <f>SUM(F82:U82)</f>
        <v>9.6999999999999993</v>
      </c>
      <c r="W82">
        <f t="shared" si="6"/>
        <v>1127.819</v>
      </c>
    </row>
    <row r="83" spans="2:23">
      <c r="B83" s="4" t="s">
        <v>15</v>
      </c>
      <c r="C83" s="4">
        <v>77.95</v>
      </c>
      <c r="D83" s="4">
        <v>50</v>
      </c>
      <c r="E83" s="40">
        <f t="shared" si="7"/>
        <v>3897.5</v>
      </c>
      <c r="F83" s="52"/>
      <c r="G83" s="40"/>
      <c r="H83" s="40"/>
      <c r="I83" s="40"/>
      <c r="J83" s="40"/>
      <c r="K83" s="5"/>
      <c r="L83" s="5"/>
      <c r="M83" s="5"/>
      <c r="N83" s="5"/>
      <c r="O83" s="5"/>
      <c r="P83" s="5"/>
      <c r="Q83" s="5"/>
      <c r="R83" s="5"/>
      <c r="S83" s="5"/>
      <c r="T83" s="5">
        <v>4.3</v>
      </c>
      <c r="U83" s="5">
        <v>2.9</v>
      </c>
      <c r="V83">
        <f>SUM(F83:U83)</f>
        <v>7.1999999999999993</v>
      </c>
      <c r="W83">
        <f t="shared" si="6"/>
        <v>561.24</v>
      </c>
    </row>
    <row r="84" spans="2:23">
      <c r="B84" s="4" t="s">
        <v>595</v>
      </c>
      <c r="C84" s="4">
        <v>51.05</v>
      </c>
      <c r="D84" s="4">
        <v>40</v>
      </c>
      <c r="E84" s="40">
        <f t="shared" si="7"/>
        <v>2042</v>
      </c>
      <c r="F84" s="52"/>
      <c r="G84" s="40"/>
      <c r="H84" s="40"/>
      <c r="I84" s="40"/>
      <c r="J84" s="40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W84">
        <f t="shared" si="6"/>
        <v>0</v>
      </c>
    </row>
    <row r="85" spans="2:23">
      <c r="B85" s="4" t="s">
        <v>65</v>
      </c>
      <c r="C85" s="4">
        <v>340</v>
      </c>
      <c r="D85" s="4">
        <v>45</v>
      </c>
      <c r="E85" s="40">
        <f t="shared" si="7"/>
        <v>15300</v>
      </c>
      <c r="F85" s="52"/>
      <c r="G85" s="40"/>
      <c r="H85" s="40"/>
      <c r="I85" s="40"/>
      <c r="J85" s="40"/>
      <c r="K85" s="5"/>
      <c r="L85" s="5"/>
      <c r="M85" s="5"/>
      <c r="N85" s="5"/>
      <c r="O85" s="5"/>
      <c r="P85" s="5">
        <v>21.8</v>
      </c>
      <c r="Q85" s="5"/>
      <c r="R85" s="5"/>
      <c r="S85" s="5"/>
      <c r="T85" s="5"/>
      <c r="U85" s="5"/>
      <c r="V85">
        <f>SUM(F85:U85)</f>
        <v>21.8</v>
      </c>
      <c r="W85">
        <f t="shared" si="6"/>
        <v>7412</v>
      </c>
    </row>
    <row r="86" spans="2:23">
      <c r="B86" s="4" t="s">
        <v>56</v>
      </c>
      <c r="C86" s="4">
        <v>85</v>
      </c>
      <c r="D86" s="4">
        <v>32.6</v>
      </c>
      <c r="E86" s="40">
        <f t="shared" si="7"/>
        <v>2771</v>
      </c>
      <c r="F86" s="52"/>
      <c r="G86" s="40"/>
      <c r="H86" s="40"/>
      <c r="I86" s="40"/>
      <c r="J86" s="40"/>
      <c r="K86" s="5"/>
      <c r="L86" s="5"/>
      <c r="M86" s="5"/>
      <c r="N86" s="5"/>
      <c r="O86" s="5"/>
      <c r="P86" s="5"/>
      <c r="Q86" s="5"/>
      <c r="R86" s="5"/>
      <c r="S86" s="5"/>
      <c r="T86" s="5">
        <v>16.2</v>
      </c>
      <c r="U86" s="5"/>
      <c r="V86">
        <f>SUM(F86:U86)</f>
        <v>16.2</v>
      </c>
      <c r="W86">
        <f t="shared" si="6"/>
        <v>1377</v>
      </c>
    </row>
    <row r="87" spans="2:23">
      <c r="B87" s="4" t="s">
        <v>611</v>
      </c>
      <c r="C87" s="4">
        <v>98</v>
      </c>
      <c r="D87" s="4">
        <v>20.399999999999999</v>
      </c>
      <c r="E87" s="40">
        <f t="shared" si="7"/>
        <v>1999.1999999999998</v>
      </c>
      <c r="F87" s="52"/>
      <c r="G87" s="40"/>
      <c r="H87" s="40"/>
      <c r="I87" s="40"/>
      <c r="J87" s="40"/>
      <c r="K87" s="5"/>
      <c r="L87" s="5"/>
      <c r="M87" s="5"/>
      <c r="N87" s="5"/>
      <c r="O87" s="5"/>
      <c r="P87" s="5"/>
      <c r="Q87" s="5">
        <v>2.1</v>
      </c>
      <c r="R87" s="5"/>
      <c r="S87" s="5">
        <v>2.4</v>
      </c>
      <c r="T87" s="5">
        <v>2.1</v>
      </c>
      <c r="U87" s="5">
        <v>2.1</v>
      </c>
      <c r="V87">
        <f>SUM(F87:U87)</f>
        <v>8.6999999999999993</v>
      </c>
      <c r="W87">
        <f t="shared" si="6"/>
        <v>852.59999999999991</v>
      </c>
    </row>
    <row r="88" spans="2:23">
      <c r="B88" s="4" t="s">
        <v>133</v>
      </c>
      <c r="C88" s="4">
        <v>266</v>
      </c>
      <c r="D88" s="4">
        <v>15.1</v>
      </c>
      <c r="E88" s="40">
        <f t="shared" si="7"/>
        <v>4016.6</v>
      </c>
      <c r="F88" s="52"/>
      <c r="G88" s="40"/>
      <c r="H88" s="40"/>
      <c r="I88" s="40"/>
      <c r="J88" s="40"/>
      <c r="K88" s="5"/>
      <c r="L88" s="5"/>
      <c r="M88" s="5"/>
      <c r="N88" s="5"/>
      <c r="O88" s="5"/>
      <c r="P88" s="5"/>
      <c r="Q88" s="5"/>
      <c r="R88" s="5">
        <v>9.9499999999999993</v>
      </c>
      <c r="S88" s="5"/>
      <c r="T88" s="5">
        <v>5.15</v>
      </c>
      <c r="U88" s="5"/>
      <c r="V88">
        <f>SUM(F88:U88)</f>
        <v>15.1</v>
      </c>
      <c r="W88">
        <f t="shared" si="6"/>
        <v>4016.6</v>
      </c>
    </row>
    <row r="89" spans="2:23">
      <c r="B89" s="4" t="s">
        <v>59</v>
      </c>
      <c r="C89" s="4">
        <v>308</v>
      </c>
      <c r="D89" s="4">
        <v>15.4</v>
      </c>
      <c r="E89" s="40">
        <f t="shared" si="7"/>
        <v>4743.2</v>
      </c>
      <c r="F89" s="52"/>
      <c r="G89" s="40"/>
      <c r="H89" s="40"/>
      <c r="I89" s="40"/>
      <c r="J89" s="40"/>
      <c r="K89" s="5"/>
      <c r="L89" s="5"/>
      <c r="M89" s="5"/>
      <c r="N89" s="5"/>
      <c r="O89" s="5"/>
      <c r="P89" s="5">
        <v>10</v>
      </c>
      <c r="Q89" s="5"/>
      <c r="R89" s="5"/>
      <c r="S89" s="5"/>
      <c r="T89" s="5">
        <v>5.4</v>
      </c>
      <c r="U89" s="5"/>
      <c r="V89">
        <f>SUM(F89:U89)</f>
        <v>15.4</v>
      </c>
      <c r="W89">
        <f t="shared" si="6"/>
        <v>4743.2</v>
      </c>
    </row>
    <row r="90" spans="2:23">
      <c r="B90" s="4" t="s">
        <v>58</v>
      </c>
      <c r="C90" s="4">
        <v>33</v>
      </c>
      <c r="D90" s="4">
        <v>33</v>
      </c>
      <c r="E90" s="40">
        <f t="shared" si="7"/>
        <v>1089</v>
      </c>
      <c r="F90" s="52"/>
      <c r="G90" s="40"/>
      <c r="H90" s="40"/>
      <c r="I90" s="40"/>
      <c r="J90" s="40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W90">
        <f t="shared" si="6"/>
        <v>0</v>
      </c>
    </row>
    <row r="91" spans="2:23">
      <c r="B91" s="4" t="s">
        <v>322</v>
      </c>
      <c r="C91" s="4">
        <v>224</v>
      </c>
      <c r="D91" s="4">
        <v>26.5</v>
      </c>
      <c r="E91" s="40">
        <f t="shared" si="7"/>
        <v>5936</v>
      </c>
      <c r="F91" s="52"/>
      <c r="G91" s="40"/>
      <c r="H91" s="40"/>
      <c r="I91" s="40"/>
      <c r="J91" s="40"/>
      <c r="K91" s="5"/>
      <c r="L91" s="5"/>
      <c r="M91" s="5"/>
      <c r="N91" s="5"/>
      <c r="O91" s="5"/>
      <c r="P91" s="5"/>
      <c r="Q91" s="5"/>
      <c r="R91" s="5"/>
      <c r="S91" s="5">
        <v>26.5</v>
      </c>
      <c r="T91" s="5"/>
      <c r="U91" s="5"/>
      <c r="V91">
        <f t="shared" ref="V91:V100" si="8">SUM(F91:U91)</f>
        <v>26.5</v>
      </c>
      <c r="W91">
        <f t="shared" si="6"/>
        <v>5936</v>
      </c>
    </row>
    <row r="92" spans="2:23">
      <c r="B92" s="4" t="s">
        <v>97</v>
      </c>
      <c r="C92" s="4">
        <v>133</v>
      </c>
      <c r="D92" s="4">
        <v>29.8</v>
      </c>
      <c r="E92" s="40">
        <f t="shared" si="7"/>
        <v>3963.4</v>
      </c>
      <c r="F92" s="52"/>
      <c r="G92" s="40"/>
      <c r="H92" s="40"/>
      <c r="I92" s="40"/>
      <c r="J92" s="40"/>
      <c r="K92" s="5"/>
      <c r="L92" s="5"/>
      <c r="M92" s="5"/>
      <c r="N92" s="5"/>
      <c r="O92" s="5"/>
      <c r="P92" s="5"/>
      <c r="Q92" s="5"/>
      <c r="R92" s="5"/>
      <c r="S92" s="5"/>
      <c r="T92" s="5"/>
      <c r="U92" s="5">
        <v>29.8</v>
      </c>
      <c r="V92">
        <f t="shared" si="8"/>
        <v>29.8</v>
      </c>
      <c r="W92">
        <f t="shared" si="6"/>
        <v>3963.4</v>
      </c>
    </row>
    <row r="93" spans="2:23">
      <c r="B93" s="4" t="s">
        <v>612</v>
      </c>
      <c r="C93" s="4">
        <v>161</v>
      </c>
      <c r="D93" s="4">
        <v>47.7</v>
      </c>
      <c r="E93" s="40">
        <f t="shared" si="7"/>
        <v>7679.7000000000007</v>
      </c>
      <c r="F93" s="52"/>
      <c r="G93" s="40"/>
      <c r="H93" s="40"/>
      <c r="I93" s="40"/>
      <c r="J93" s="40"/>
      <c r="K93" s="5"/>
      <c r="L93" s="5"/>
      <c r="M93" s="5"/>
      <c r="N93" s="5"/>
      <c r="O93" s="5"/>
      <c r="P93" s="5"/>
      <c r="Q93" s="5"/>
      <c r="R93" s="5"/>
      <c r="S93" s="5"/>
      <c r="T93" s="5">
        <v>47.7</v>
      </c>
      <c r="U93" s="5"/>
      <c r="V93">
        <f t="shared" si="8"/>
        <v>47.7</v>
      </c>
      <c r="W93">
        <f t="shared" si="6"/>
        <v>7679.7000000000007</v>
      </c>
    </row>
    <row r="94" spans="2:23">
      <c r="B94" s="4" t="s">
        <v>57</v>
      </c>
      <c r="C94" s="4">
        <v>67</v>
      </c>
      <c r="D94" s="4">
        <v>15.3</v>
      </c>
      <c r="E94" s="5">
        <f t="shared" si="7"/>
        <v>1025.1000000000001</v>
      </c>
      <c r="F94" s="75"/>
      <c r="G94" s="7"/>
      <c r="H94" s="7"/>
      <c r="I94" s="5"/>
      <c r="J94" s="5"/>
      <c r="K94" s="5"/>
      <c r="L94" s="5"/>
      <c r="M94" s="5"/>
      <c r="N94" s="5"/>
      <c r="O94" s="5"/>
      <c r="P94" s="5"/>
      <c r="Q94" s="5"/>
      <c r="R94" s="5"/>
      <c r="S94" s="5">
        <v>6.5</v>
      </c>
      <c r="T94" s="5">
        <v>2.6</v>
      </c>
      <c r="U94" s="5"/>
      <c r="V94">
        <f t="shared" si="8"/>
        <v>9.1</v>
      </c>
      <c r="W94">
        <f t="shared" si="6"/>
        <v>609.69999999999993</v>
      </c>
    </row>
    <row r="95" spans="2:23">
      <c r="B95" s="4" t="s">
        <v>29</v>
      </c>
      <c r="C95" s="4">
        <v>95</v>
      </c>
      <c r="D95" s="4">
        <v>25</v>
      </c>
      <c r="E95" s="5">
        <f t="shared" si="7"/>
        <v>2375</v>
      </c>
      <c r="F95" s="75"/>
      <c r="G95" s="7"/>
      <c r="H95" s="7"/>
      <c r="I95" s="5"/>
      <c r="J95" s="5"/>
      <c r="K95" s="5"/>
      <c r="L95" s="5"/>
      <c r="M95" s="5"/>
      <c r="N95" s="5"/>
      <c r="O95" s="5"/>
      <c r="P95" s="5"/>
      <c r="Q95" s="5"/>
      <c r="R95" s="5"/>
      <c r="S95" s="5">
        <v>2.6</v>
      </c>
      <c r="T95" s="5"/>
      <c r="U95" s="5"/>
      <c r="V95">
        <f t="shared" si="8"/>
        <v>2.6</v>
      </c>
      <c r="W95">
        <f t="shared" si="6"/>
        <v>247</v>
      </c>
    </row>
    <row r="96" spans="2:23">
      <c r="B96" s="4" t="s">
        <v>106</v>
      </c>
      <c r="C96" s="4">
        <v>150</v>
      </c>
      <c r="D96" s="4">
        <v>45.7</v>
      </c>
      <c r="E96" s="5">
        <f t="shared" si="7"/>
        <v>6855</v>
      </c>
      <c r="F96" s="75"/>
      <c r="G96" s="7"/>
      <c r="H96" s="7"/>
      <c r="I96" s="5"/>
      <c r="J96" s="5"/>
      <c r="K96" s="5"/>
      <c r="L96" s="5"/>
      <c r="M96" s="5"/>
      <c r="N96" s="5"/>
      <c r="O96" s="5"/>
      <c r="P96" s="5"/>
      <c r="Q96" s="5">
        <v>45.7</v>
      </c>
      <c r="R96" s="5"/>
      <c r="S96" s="5"/>
      <c r="T96" s="5"/>
      <c r="U96" s="5"/>
      <c r="V96">
        <f t="shared" si="8"/>
        <v>45.7</v>
      </c>
      <c r="W96">
        <f t="shared" si="6"/>
        <v>6855</v>
      </c>
    </row>
    <row r="97" spans="1:23">
      <c r="B97" s="4" t="s">
        <v>304</v>
      </c>
      <c r="C97" s="4">
        <v>266</v>
      </c>
      <c r="D97" s="4">
        <v>22.1</v>
      </c>
      <c r="E97" s="5">
        <f t="shared" si="7"/>
        <v>5878.6</v>
      </c>
      <c r="F97" s="75"/>
      <c r="G97" s="7"/>
      <c r="H97" s="7"/>
      <c r="I97" s="5"/>
      <c r="J97" s="5"/>
      <c r="K97" s="5"/>
      <c r="L97" s="5"/>
      <c r="M97" s="5"/>
      <c r="N97" s="5"/>
      <c r="O97" s="5"/>
      <c r="P97" s="5"/>
      <c r="Q97" s="5"/>
      <c r="R97" s="5">
        <v>22.1</v>
      </c>
      <c r="S97" s="5"/>
      <c r="T97" s="5"/>
      <c r="U97" s="5"/>
      <c r="V97">
        <f t="shared" si="8"/>
        <v>22.1</v>
      </c>
      <c r="W97">
        <f t="shared" si="6"/>
        <v>5878.6</v>
      </c>
    </row>
    <row r="98" spans="1:23">
      <c r="B98" s="4" t="s">
        <v>299</v>
      </c>
      <c r="C98" s="4">
        <v>203</v>
      </c>
      <c r="D98" s="4">
        <v>22.8</v>
      </c>
      <c r="E98" s="5">
        <f t="shared" si="7"/>
        <v>4628.4000000000005</v>
      </c>
      <c r="F98" s="75"/>
      <c r="G98" s="7"/>
      <c r="H98" s="7"/>
      <c r="I98" s="5"/>
      <c r="J98" s="5"/>
      <c r="K98" s="5"/>
      <c r="L98" s="5"/>
      <c r="M98" s="5"/>
      <c r="N98" s="5"/>
      <c r="O98" s="5"/>
      <c r="P98" s="5">
        <v>22.8</v>
      </c>
      <c r="Q98" s="5"/>
      <c r="R98" s="5"/>
      <c r="S98" s="5"/>
      <c r="T98" s="5"/>
      <c r="U98" s="5"/>
      <c r="V98">
        <f t="shared" si="8"/>
        <v>22.8</v>
      </c>
      <c r="W98">
        <f t="shared" si="6"/>
        <v>4628.4000000000005</v>
      </c>
    </row>
    <row r="99" spans="1:23">
      <c r="B99" s="4" t="s">
        <v>307</v>
      </c>
      <c r="C99" s="4">
        <v>360</v>
      </c>
      <c r="D99" s="4">
        <v>50</v>
      </c>
      <c r="E99" s="5">
        <f t="shared" si="7"/>
        <v>18000</v>
      </c>
      <c r="F99" s="75"/>
      <c r="G99" s="7"/>
      <c r="H99" s="7"/>
      <c r="I99" s="5"/>
      <c r="J99" s="5"/>
      <c r="K99" s="5"/>
      <c r="L99" s="5"/>
      <c r="M99" s="5"/>
      <c r="N99" s="5"/>
      <c r="O99" s="5"/>
      <c r="P99" s="5"/>
      <c r="Q99" s="5"/>
      <c r="R99" s="5">
        <v>26.3</v>
      </c>
      <c r="S99" s="5"/>
      <c r="T99" s="5"/>
      <c r="U99" s="5"/>
      <c r="V99">
        <f t="shared" si="8"/>
        <v>26.3</v>
      </c>
      <c r="W99">
        <f t="shared" si="6"/>
        <v>9468</v>
      </c>
    </row>
    <row r="100" spans="1:23">
      <c r="B100" s="4" t="s">
        <v>138</v>
      </c>
      <c r="C100" s="4">
        <v>410</v>
      </c>
      <c r="D100" s="4">
        <v>42.54</v>
      </c>
      <c r="E100" s="5">
        <f t="shared" si="7"/>
        <v>17441.400000000001</v>
      </c>
      <c r="F100" s="75"/>
      <c r="G100" s="7"/>
      <c r="H100" s="7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>
        <v>21.8</v>
      </c>
      <c r="T100" s="5"/>
      <c r="U100" s="5"/>
      <c r="V100">
        <f t="shared" si="8"/>
        <v>21.8</v>
      </c>
      <c r="W100">
        <f t="shared" si="6"/>
        <v>8938</v>
      </c>
    </row>
    <row r="101" spans="1:23">
      <c r="B101" s="4" t="s">
        <v>27</v>
      </c>
      <c r="C101" s="4">
        <v>260</v>
      </c>
      <c r="D101" s="4">
        <v>45</v>
      </c>
      <c r="E101" s="5">
        <f t="shared" si="7"/>
        <v>11700</v>
      </c>
      <c r="F101" s="75"/>
      <c r="G101" s="7"/>
      <c r="H101" s="7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W101">
        <f t="shared" ref="W101:W102" si="9">V101*C101</f>
        <v>0</v>
      </c>
    </row>
    <row r="102" spans="1:23">
      <c r="B102" s="4" t="s">
        <v>65</v>
      </c>
      <c r="C102" s="4">
        <v>340</v>
      </c>
      <c r="D102" s="4">
        <v>37</v>
      </c>
      <c r="E102" s="5">
        <f t="shared" si="7"/>
        <v>12580</v>
      </c>
      <c r="F102" s="75"/>
      <c r="G102" s="7"/>
      <c r="H102" s="7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>
        <v>19.600000000000001</v>
      </c>
      <c r="V102">
        <f>SUM(F102:U102)</f>
        <v>19.600000000000001</v>
      </c>
      <c r="W102">
        <f t="shared" si="9"/>
        <v>6664.0000000000009</v>
      </c>
    </row>
    <row r="103" spans="1:23">
      <c r="B103" s="4"/>
      <c r="C103" s="4"/>
      <c r="D103" s="4"/>
      <c r="E103" s="4">
        <f>SUM(E5:E102)</f>
        <v>514282.96769999992</v>
      </c>
      <c r="F103" s="5">
        <v>18500.18</v>
      </c>
      <c r="G103" s="5">
        <v>18760.47</v>
      </c>
      <c r="H103" s="5">
        <v>18759.66</v>
      </c>
      <c r="I103" s="5">
        <v>18761.34</v>
      </c>
      <c r="J103" s="6">
        <v>18759.82</v>
      </c>
      <c r="K103" s="6">
        <v>18760.43</v>
      </c>
      <c r="L103" s="6">
        <v>18759.46</v>
      </c>
      <c r="M103" s="6">
        <v>21710.74</v>
      </c>
      <c r="N103" s="6">
        <v>16796.990000000002</v>
      </c>
      <c r="O103" s="6">
        <v>17804.79</v>
      </c>
      <c r="P103" s="6">
        <v>18758.810000000001</v>
      </c>
      <c r="Q103" s="6">
        <v>18950.23</v>
      </c>
      <c r="R103" s="6">
        <v>18762.740000000002</v>
      </c>
      <c r="S103" s="6">
        <v>18764.09</v>
      </c>
      <c r="T103" s="6">
        <v>19337.990000000002</v>
      </c>
      <c r="U103" s="6">
        <v>18888.66</v>
      </c>
      <c r="V103">
        <f>SUM(F103:U103)</f>
        <v>300836.39999999997</v>
      </c>
      <c r="W103">
        <f>SUM(W5:W102)</f>
        <v>300836.39980000001</v>
      </c>
    </row>
    <row r="104" spans="1:23">
      <c r="F104" t="s">
        <v>5</v>
      </c>
      <c r="G104" t="s">
        <v>5</v>
      </c>
      <c r="H104" t="s">
        <v>5</v>
      </c>
      <c r="I104" t="s">
        <v>5</v>
      </c>
      <c r="J104" t="s">
        <v>5</v>
      </c>
      <c r="K104" s="14" t="s">
        <v>5</v>
      </c>
      <c r="L104" s="14" t="s">
        <v>5</v>
      </c>
      <c r="M104" s="14" t="s">
        <v>5</v>
      </c>
      <c r="N104" s="14" t="s">
        <v>5</v>
      </c>
      <c r="O104" s="14" t="s">
        <v>5</v>
      </c>
      <c r="P104" s="14" t="s">
        <v>5</v>
      </c>
      <c r="Q104" s="14" t="s">
        <v>5</v>
      </c>
      <c r="R104" s="14" t="s">
        <v>5</v>
      </c>
      <c r="S104" s="14" t="s">
        <v>5</v>
      </c>
      <c r="T104" s="14" t="s">
        <v>5</v>
      </c>
      <c r="U104" s="14" t="s">
        <v>75</v>
      </c>
    </row>
    <row r="105" spans="1:23">
      <c r="F105">
        <v>1</v>
      </c>
      <c r="G105">
        <v>2</v>
      </c>
      <c r="H105">
        <v>3</v>
      </c>
      <c r="I105">
        <v>4</v>
      </c>
      <c r="J105">
        <v>5</v>
      </c>
      <c r="K105">
        <v>6</v>
      </c>
      <c r="L105">
        <v>7</v>
      </c>
      <c r="M105">
        <v>8</v>
      </c>
      <c r="N105">
        <v>9</v>
      </c>
      <c r="O105">
        <v>10</v>
      </c>
      <c r="P105">
        <v>11</v>
      </c>
      <c r="Q105">
        <v>12</v>
      </c>
      <c r="R105" s="14">
        <v>13</v>
      </c>
      <c r="S105" s="14">
        <v>14</v>
      </c>
      <c r="T105" s="14">
        <v>15</v>
      </c>
      <c r="U105" s="14">
        <v>16</v>
      </c>
    </row>
    <row r="107" spans="1:23">
      <c r="F107">
        <v>154</v>
      </c>
      <c r="G107">
        <v>154</v>
      </c>
      <c r="H107">
        <v>154</v>
      </c>
      <c r="I107">
        <v>154</v>
      </c>
      <c r="J107">
        <v>154</v>
      </c>
      <c r="K107">
        <v>154</v>
      </c>
      <c r="L107">
        <v>154</v>
      </c>
      <c r="M107">
        <v>154</v>
      </c>
      <c r="N107">
        <v>155</v>
      </c>
      <c r="O107">
        <v>155</v>
      </c>
      <c r="P107">
        <v>155</v>
      </c>
      <c r="Q107">
        <v>155</v>
      </c>
      <c r="R107">
        <v>155</v>
      </c>
      <c r="S107">
        <v>131</v>
      </c>
      <c r="T107">
        <v>131</v>
      </c>
      <c r="U107">
        <v>131</v>
      </c>
    </row>
    <row r="108" spans="1:23">
      <c r="B108" t="s">
        <v>549</v>
      </c>
      <c r="F108" t="s">
        <v>6</v>
      </c>
      <c r="G108" t="s">
        <v>6</v>
      </c>
      <c r="H108" t="s">
        <v>6</v>
      </c>
      <c r="I108" t="s">
        <v>6</v>
      </c>
      <c r="J108" t="s">
        <v>6</v>
      </c>
      <c r="K108" t="s">
        <v>6</v>
      </c>
      <c r="L108" t="s">
        <v>6</v>
      </c>
      <c r="M108" t="s">
        <v>6</v>
      </c>
      <c r="N108" t="s">
        <v>6</v>
      </c>
      <c r="O108" t="s">
        <v>6</v>
      </c>
      <c r="P108" t="s">
        <v>6</v>
      </c>
      <c r="Q108" t="s">
        <v>6</v>
      </c>
      <c r="R108" t="s">
        <v>6</v>
      </c>
      <c r="S108" t="s">
        <v>6</v>
      </c>
      <c r="T108" t="s">
        <v>6</v>
      </c>
      <c r="U108" t="s">
        <v>6</v>
      </c>
    </row>
    <row r="109" spans="1:23">
      <c r="B109" s="5" t="s">
        <v>2</v>
      </c>
      <c r="C109" s="5" t="s">
        <v>3</v>
      </c>
      <c r="D109" s="5" t="s">
        <v>8</v>
      </c>
      <c r="E109" s="5" t="s">
        <v>9</v>
      </c>
      <c r="F109" s="5">
        <v>12</v>
      </c>
      <c r="G109" s="6">
        <v>13</v>
      </c>
      <c r="H109" s="6">
        <v>14</v>
      </c>
      <c r="I109" s="6">
        <v>15</v>
      </c>
      <c r="J109" s="6">
        <v>17</v>
      </c>
      <c r="K109" s="6">
        <v>18</v>
      </c>
      <c r="L109" s="6">
        <v>19</v>
      </c>
      <c r="M109" s="6">
        <v>20</v>
      </c>
      <c r="N109" s="6">
        <v>21</v>
      </c>
      <c r="O109" s="6">
        <v>22</v>
      </c>
      <c r="P109" s="6">
        <v>24</v>
      </c>
      <c r="Q109" s="6">
        <v>25</v>
      </c>
      <c r="R109" s="6">
        <v>26</v>
      </c>
      <c r="S109" s="6">
        <v>27</v>
      </c>
      <c r="T109" s="6">
        <v>28</v>
      </c>
      <c r="U109" s="6">
        <v>31</v>
      </c>
      <c r="V109" t="s">
        <v>226</v>
      </c>
    </row>
    <row r="110" spans="1:23">
      <c r="A110" s="7"/>
      <c r="B110" s="5" t="s">
        <v>15</v>
      </c>
      <c r="C110" s="5">
        <v>70</v>
      </c>
      <c r="D110" s="5">
        <v>13.4</v>
      </c>
      <c r="E110" s="5">
        <f>D110*C110</f>
        <v>938</v>
      </c>
      <c r="F110" s="6">
        <v>3</v>
      </c>
      <c r="G110" s="5">
        <v>1</v>
      </c>
      <c r="H110" s="5"/>
      <c r="I110" s="5"/>
      <c r="J110" s="6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>
        <f t="shared" ref="V110:V141" si="10">SUM(F110:U110)</f>
        <v>4</v>
      </c>
      <c r="W110">
        <f t="shared" ref="W110:W141" si="11">V110*C110</f>
        <v>280</v>
      </c>
    </row>
    <row r="111" spans="1:23">
      <c r="A111" s="7"/>
      <c r="B111" s="5" t="s">
        <v>17</v>
      </c>
      <c r="C111" s="5">
        <v>22.5</v>
      </c>
      <c r="D111" s="5">
        <v>7</v>
      </c>
      <c r="E111" s="5">
        <f t="shared" ref="E111:E174" si="12">D111*C111</f>
        <v>157.5</v>
      </c>
      <c r="F111" s="6">
        <v>1</v>
      </c>
      <c r="G111" s="5"/>
      <c r="H111" s="5"/>
      <c r="I111" s="5"/>
      <c r="J111" s="5"/>
      <c r="K111" s="5">
        <v>1</v>
      </c>
      <c r="L111" s="5">
        <v>1</v>
      </c>
      <c r="M111" s="5"/>
      <c r="N111" s="5"/>
      <c r="O111" s="5"/>
      <c r="P111" s="5"/>
      <c r="Q111" s="5"/>
      <c r="R111" s="5"/>
      <c r="S111" s="5"/>
      <c r="T111" s="5"/>
      <c r="U111" s="5"/>
      <c r="V111">
        <f t="shared" si="10"/>
        <v>3</v>
      </c>
      <c r="W111">
        <f t="shared" si="11"/>
        <v>67.5</v>
      </c>
    </row>
    <row r="112" spans="1:23">
      <c r="B112" s="6" t="s">
        <v>37</v>
      </c>
      <c r="C112" s="5">
        <v>84</v>
      </c>
      <c r="D112" s="5">
        <v>20</v>
      </c>
      <c r="E112" s="5">
        <f t="shared" si="12"/>
        <v>1680</v>
      </c>
      <c r="F112" s="6">
        <v>1.5</v>
      </c>
      <c r="G112" s="6">
        <v>1</v>
      </c>
      <c r="H112" s="6">
        <v>1.5</v>
      </c>
      <c r="I112" s="6">
        <v>1.5</v>
      </c>
      <c r="J112" s="5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>
        <f t="shared" si="10"/>
        <v>5.5</v>
      </c>
      <c r="W112">
        <f t="shared" si="11"/>
        <v>462</v>
      </c>
    </row>
    <row r="113" spans="2:23">
      <c r="B113" s="6" t="s">
        <v>58</v>
      </c>
      <c r="C113" s="5">
        <v>32</v>
      </c>
      <c r="D113" s="5">
        <v>28.8</v>
      </c>
      <c r="E113" s="5">
        <f t="shared" si="12"/>
        <v>921.6</v>
      </c>
      <c r="F113" s="6">
        <v>1.5</v>
      </c>
      <c r="G113" s="6">
        <v>1</v>
      </c>
      <c r="H113" s="6">
        <v>1.5</v>
      </c>
      <c r="I113" s="6">
        <v>1.5</v>
      </c>
      <c r="J113" s="6">
        <v>1.5</v>
      </c>
      <c r="K113" s="6">
        <v>2</v>
      </c>
      <c r="L113" s="6"/>
      <c r="M113" s="6"/>
      <c r="N113" s="6"/>
      <c r="O113" s="6"/>
      <c r="P113" s="6"/>
      <c r="Q113" s="6"/>
      <c r="R113" s="6"/>
      <c r="S113" s="6"/>
      <c r="T113" s="6"/>
      <c r="U113" s="6"/>
      <c r="V113">
        <f t="shared" si="10"/>
        <v>9</v>
      </c>
      <c r="W113">
        <f t="shared" si="11"/>
        <v>288</v>
      </c>
    </row>
    <row r="114" spans="2:23">
      <c r="B114" s="6" t="s">
        <v>57</v>
      </c>
      <c r="C114" s="5">
        <v>70</v>
      </c>
      <c r="D114" s="5">
        <v>15</v>
      </c>
      <c r="E114" s="5">
        <f t="shared" si="12"/>
        <v>1050</v>
      </c>
      <c r="F114" s="5"/>
      <c r="G114" s="5"/>
      <c r="H114" s="5"/>
      <c r="I114" s="75"/>
      <c r="J114" s="6"/>
      <c r="K114" s="5"/>
      <c r="L114" s="40">
        <v>2</v>
      </c>
      <c r="M114" s="5"/>
      <c r="N114" s="5"/>
      <c r="O114" s="5"/>
      <c r="P114" s="5"/>
      <c r="Q114" s="5"/>
      <c r="R114" s="5"/>
      <c r="S114" s="5"/>
      <c r="T114" s="5"/>
      <c r="U114" s="5"/>
      <c r="V114">
        <f t="shared" si="10"/>
        <v>2</v>
      </c>
      <c r="W114">
        <f t="shared" si="11"/>
        <v>140</v>
      </c>
    </row>
    <row r="115" spans="2:23">
      <c r="B115" s="5" t="s">
        <v>121</v>
      </c>
      <c r="C115" s="5">
        <v>382</v>
      </c>
      <c r="D115" s="5">
        <v>20</v>
      </c>
      <c r="E115" s="5">
        <f t="shared" si="12"/>
        <v>7640</v>
      </c>
      <c r="F115" s="5">
        <v>1.54</v>
      </c>
      <c r="G115" s="5"/>
      <c r="H115" s="5"/>
      <c r="I115" s="5">
        <v>1.54</v>
      </c>
      <c r="J115" s="5"/>
      <c r="K115" s="5">
        <v>1.54</v>
      </c>
      <c r="L115" s="5">
        <v>1.54</v>
      </c>
      <c r="M115" s="5"/>
      <c r="N115" s="5">
        <v>1.54</v>
      </c>
      <c r="O115" s="5"/>
      <c r="P115" s="5"/>
      <c r="Q115" s="5">
        <v>0.51</v>
      </c>
      <c r="R115" s="5"/>
      <c r="S115" s="5"/>
      <c r="T115" s="5"/>
      <c r="U115" s="5"/>
      <c r="V115">
        <f t="shared" si="10"/>
        <v>8.2100000000000009</v>
      </c>
      <c r="W115">
        <f t="shared" si="11"/>
        <v>3136.2200000000003</v>
      </c>
    </row>
    <row r="116" spans="2:23">
      <c r="B116" s="5" t="s">
        <v>51</v>
      </c>
      <c r="C116" s="5">
        <v>47</v>
      </c>
      <c r="D116" s="5">
        <v>20</v>
      </c>
      <c r="E116" s="5">
        <f t="shared" si="12"/>
        <v>940</v>
      </c>
      <c r="F116" s="5"/>
      <c r="G116" s="5"/>
      <c r="H116" s="5">
        <v>1</v>
      </c>
      <c r="I116" s="5"/>
      <c r="J116" s="5">
        <v>1</v>
      </c>
      <c r="K116" s="5">
        <v>1</v>
      </c>
      <c r="L116" s="5">
        <v>1</v>
      </c>
      <c r="M116" s="5"/>
      <c r="N116" s="5"/>
      <c r="O116" s="5"/>
      <c r="P116" s="5"/>
      <c r="Q116" s="5"/>
      <c r="R116" s="5"/>
      <c r="S116" s="5"/>
      <c r="T116" s="5"/>
      <c r="U116" s="5"/>
      <c r="V116">
        <f t="shared" si="10"/>
        <v>4</v>
      </c>
      <c r="W116">
        <f t="shared" si="11"/>
        <v>188</v>
      </c>
    </row>
    <row r="117" spans="2:23">
      <c r="B117" s="5" t="s">
        <v>49</v>
      </c>
      <c r="C117" s="5">
        <v>242</v>
      </c>
      <c r="D117" s="5">
        <v>9</v>
      </c>
      <c r="E117" s="5">
        <f t="shared" si="12"/>
        <v>2178</v>
      </c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>
        <f t="shared" si="10"/>
        <v>0</v>
      </c>
      <c r="W117">
        <f t="shared" si="11"/>
        <v>0</v>
      </c>
    </row>
    <row r="118" spans="2:23">
      <c r="B118" s="5" t="s">
        <v>26</v>
      </c>
      <c r="C118" s="5">
        <v>180</v>
      </c>
      <c r="D118" s="5">
        <v>24</v>
      </c>
      <c r="E118" s="5">
        <f t="shared" si="12"/>
        <v>4320</v>
      </c>
      <c r="F118" s="5"/>
      <c r="G118" s="5">
        <v>1</v>
      </c>
      <c r="H118" s="5"/>
      <c r="I118" s="5"/>
      <c r="J118" s="5"/>
      <c r="K118" s="5"/>
      <c r="L118" s="5">
        <v>1</v>
      </c>
      <c r="M118" s="5"/>
      <c r="N118" s="5"/>
      <c r="O118" s="5"/>
      <c r="P118" s="5"/>
      <c r="Q118" s="5"/>
      <c r="R118" s="5"/>
      <c r="S118" s="5"/>
      <c r="T118" s="5"/>
      <c r="U118" s="5"/>
      <c r="V118">
        <f t="shared" si="10"/>
        <v>2</v>
      </c>
      <c r="W118">
        <f t="shared" si="11"/>
        <v>360</v>
      </c>
    </row>
    <row r="119" spans="2:23">
      <c r="B119" s="5" t="s">
        <v>31</v>
      </c>
      <c r="C119" s="5">
        <v>89</v>
      </c>
      <c r="D119" s="5">
        <v>36</v>
      </c>
      <c r="E119" s="5">
        <f t="shared" si="12"/>
        <v>3204</v>
      </c>
      <c r="F119" s="5"/>
      <c r="G119" s="5">
        <v>4</v>
      </c>
      <c r="H119" s="6"/>
      <c r="I119" s="6">
        <v>2</v>
      </c>
      <c r="J119" s="5"/>
      <c r="K119" s="6"/>
      <c r="L119" s="6">
        <v>4</v>
      </c>
      <c r="M119" s="6"/>
      <c r="N119" s="6"/>
      <c r="O119" s="6"/>
      <c r="P119" s="6"/>
      <c r="Q119" s="6"/>
      <c r="R119" s="6"/>
      <c r="S119" s="6"/>
      <c r="T119" s="6"/>
      <c r="U119" s="6"/>
      <c r="V119">
        <f t="shared" si="10"/>
        <v>10</v>
      </c>
      <c r="W119">
        <f t="shared" si="11"/>
        <v>890</v>
      </c>
    </row>
    <row r="120" spans="2:23">
      <c r="B120" s="5" t="s">
        <v>45</v>
      </c>
      <c r="C120" s="5">
        <v>32</v>
      </c>
      <c r="D120" s="5">
        <v>60</v>
      </c>
      <c r="E120" s="5">
        <f t="shared" si="12"/>
        <v>1920</v>
      </c>
      <c r="F120" s="5"/>
      <c r="G120" s="5"/>
      <c r="H120" s="5"/>
      <c r="I120" s="5">
        <v>12</v>
      </c>
      <c r="J120" s="6"/>
      <c r="K120" s="5"/>
      <c r="L120" s="5"/>
      <c r="M120" s="5"/>
      <c r="N120" s="5">
        <v>15</v>
      </c>
      <c r="O120" s="5"/>
      <c r="P120" s="5"/>
      <c r="Q120" s="5"/>
      <c r="R120" s="5"/>
      <c r="S120" s="5"/>
      <c r="T120" s="5"/>
      <c r="U120" s="5"/>
      <c r="V120">
        <f t="shared" si="10"/>
        <v>27</v>
      </c>
      <c r="W120">
        <f t="shared" si="11"/>
        <v>864</v>
      </c>
    </row>
    <row r="121" spans="2:23">
      <c r="B121" s="5" t="s">
        <v>172</v>
      </c>
      <c r="C121" s="5">
        <v>115</v>
      </c>
      <c r="D121" s="5">
        <v>24</v>
      </c>
      <c r="E121" s="5">
        <f t="shared" si="12"/>
        <v>2760</v>
      </c>
      <c r="F121" s="5">
        <v>6</v>
      </c>
      <c r="G121" s="5"/>
      <c r="H121" s="5"/>
      <c r="I121" s="5">
        <v>6</v>
      </c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>
        <f t="shared" si="10"/>
        <v>12</v>
      </c>
      <c r="W121">
        <f t="shared" si="11"/>
        <v>1380</v>
      </c>
    </row>
    <row r="122" spans="2:23">
      <c r="B122" s="5" t="s">
        <v>550</v>
      </c>
      <c r="C122" s="5">
        <v>50.8</v>
      </c>
      <c r="D122" s="5">
        <v>20</v>
      </c>
      <c r="E122" s="5">
        <f t="shared" si="12"/>
        <v>1016</v>
      </c>
      <c r="F122" s="5">
        <v>7.7</v>
      </c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>
        <f t="shared" si="10"/>
        <v>7.7</v>
      </c>
      <c r="W122">
        <f t="shared" si="11"/>
        <v>391.15999999999997</v>
      </c>
    </row>
    <row r="123" spans="2:23">
      <c r="B123" s="5" t="s">
        <v>15</v>
      </c>
      <c r="C123" s="5">
        <v>69</v>
      </c>
      <c r="D123" s="5">
        <v>10</v>
      </c>
      <c r="E123" s="5">
        <f t="shared" si="12"/>
        <v>690</v>
      </c>
      <c r="F123" s="5"/>
      <c r="G123" s="5">
        <v>2</v>
      </c>
      <c r="H123" s="5">
        <v>3</v>
      </c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>
        <f t="shared" si="10"/>
        <v>5</v>
      </c>
      <c r="W123">
        <f t="shared" si="11"/>
        <v>345</v>
      </c>
    </row>
    <row r="124" spans="2:23">
      <c r="B124" s="5" t="s">
        <v>189</v>
      </c>
      <c r="C124" s="5">
        <v>305</v>
      </c>
      <c r="D124" s="5">
        <v>33.299999999999997</v>
      </c>
      <c r="E124" s="5">
        <f t="shared" si="12"/>
        <v>10156.5</v>
      </c>
      <c r="F124" s="40">
        <v>10.5</v>
      </c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>
        <f t="shared" si="10"/>
        <v>10.5</v>
      </c>
      <c r="W124">
        <f t="shared" si="11"/>
        <v>3202.5</v>
      </c>
    </row>
    <row r="125" spans="2:23">
      <c r="B125" s="40" t="s">
        <v>551</v>
      </c>
      <c r="C125" s="5">
        <v>96</v>
      </c>
      <c r="D125" s="5">
        <v>15</v>
      </c>
      <c r="E125" s="5">
        <f t="shared" si="12"/>
        <v>1440</v>
      </c>
      <c r="F125" s="40">
        <v>5</v>
      </c>
      <c r="G125" s="5"/>
      <c r="H125" s="5">
        <v>4</v>
      </c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>
        <f t="shared" si="10"/>
        <v>9</v>
      </c>
      <c r="W125">
        <f t="shared" si="11"/>
        <v>864</v>
      </c>
    </row>
    <row r="126" spans="2:23">
      <c r="B126" s="52" t="s">
        <v>34</v>
      </c>
      <c r="C126" s="6">
        <v>26</v>
      </c>
      <c r="D126" s="5">
        <v>480</v>
      </c>
      <c r="E126" s="5">
        <f t="shared" si="12"/>
        <v>12480</v>
      </c>
      <c r="F126" s="40">
        <v>12</v>
      </c>
      <c r="G126" s="5">
        <v>12</v>
      </c>
      <c r="H126" s="5">
        <v>12</v>
      </c>
      <c r="I126" s="6">
        <v>12</v>
      </c>
      <c r="J126" s="5">
        <v>11</v>
      </c>
      <c r="K126" s="6">
        <v>12</v>
      </c>
      <c r="L126" s="6">
        <v>12</v>
      </c>
      <c r="M126" s="6">
        <v>13</v>
      </c>
      <c r="N126" s="6">
        <v>13</v>
      </c>
      <c r="O126" s="6">
        <v>13</v>
      </c>
      <c r="P126" s="6">
        <v>13</v>
      </c>
      <c r="Q126" s="6">
        <v>13</v>
      </c>
      <c r="R126" s="6">
        <v>12</v>
      </c>
      <c r="S126" s="6">
        <v>10</v>
      </c>
      <c r="T126" s="6">
        <v>12</v>
      </c>
      <c r="U126" s="6">
        <v>13</v>
      </c>
      <c r="V126">
        <f t="shared" si="10"/>
        <v>195</v>
      </c>
      <c r="W126">
        <f t="shared" si="11"/>
        <v>5070</v>
      </c>
    </row>
    <row r="127" spans="2:23">
      <c r="B127" s="52" t="s">
        <v>97</v>
      </c>
      <c r="C127" s="6">
        <v>168</v>
      </c>
      <c r="D127" s="6">
        <v>51.8</v>
      </c>
      <c r="E127" s="5">
        <f t="shared" si="12"/>
        <v>8702.4</v>
      </c>
      <c r="F127" s="40"/>
      <c r="G127" s="5"/>
      <c r="H127" s="5"/>
      <c r="I127" s="5"/>
      <c r="J127" s="6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>
        <f t="shared" si="10"/>
        <v>0</v>
      </c>
      <c r="W127">
        <f t="shared" si="11"/>
        <v>0</v>
      </c>
    </row>
    <row r="128" spans="2:23">
      <c r="B128" s="52" t="s">
        <v>106</v>
      </c>
      <c r="C128" s="6">
        <v>154</v>
      </c>
      <c r="D128" s="6">
        <v>22.6</v>
      </c>
      <c r="E128" s="5">
        <f t="shared" si="12"/>
        <v>3480.4</v>
      </c>
      <c r="F128" s="40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>
        <f t="shared" si="10"/>
        <v>0</v>
      </c>
      <c r="W128">
        <f t="shared" si="11"/>
        <v>0</v>
      </c>
    </row>
    <row r="129" spans="2:23">
      <c r="B129" s="52" t="s">
        <v>64</v>
      </c>
      <c r="C129" s="6">
        <v>196</v>
      </c>
      <c r="D129" s="6">
        <v>27</v>
      </c>
      <c r="E129" s="5">
        <f t="shared" si="12"/>
        <v>5292</v>
      </c>
      <c r="F129" s="40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>
        <f t="shared" si="10"/>
        <v>0</v>
      </c>
      <c r="W129">
        <f t="shared" si="11"/>
        <v>0</v>
      </c>
    </row>
    <row r="130" spans="2:23">
      <c r="B130" s="52" t="s">
        <v>56</v>
      </c>
      <c r="C130" s="6">
        <v>91</v>
      </c>
      <c r="D130" s="6">
        <v>32.6</v>
      </c>
      <c r="E130" s="5">
        <f t="shared" si="12"/>
        <v>2966.6</v>
      </c>
      <c r="F130" s="40"/>
      <c r="G130" s="5"/>
      <c r="H130" s="5"/>
      <c r="I130" s="5"/>
      <c r="J130" s="5"/>
      <c r="K130" s="5"/>
      <c r="L130" s="40">
        <v>3</v>
      </c>
      <c r="M130" s="40">
        <v>6.83</v>
      </c>
      <c r="N130" s="7"/>
      <c r="O130" s="7"/>
      <c r="P130" s="7"/>
      <c r="Q130" s="7"/>
      <c r="R130" s="7"/>
      <c r="S130" s="7"/>
      <c r="T130" s="7"/>
      <c r="U130" s="7"/>
      <c r="V130">
        <f t="shared" si="10"/>
        <v>9.83</v>
      </c>
      <c r="W130">
        <f t="shared" si="11"/>
        <v>894.53</v>
      </c>
    </row>
    <row r="131" spans="2:23">
      <c r="B131" s="52" t="s">
        <v>29</v>
      </c>
      <c r="C131" s="6">
        <v>90</v>
      </c>
      <c r="D131" s="6">
        <v>50</v>
      </c>
      <c r="E131" s="5">
        <f t="shared" si="12"/>
        <v>4500</v>
      </c>
      <c r="F131" s="40"/>
      <c r="G131" s="5">
        <v>7.7</v>
      </c>
      <c r="H131" s="5"/>
      <c r="I131" s="5"/>
      <c r="J131" s="5"/>
      <c r="K131" s="5">
        <v>7.7</v>
      </c>
      <c r="L131" s="5"/>
      <c r="M131" s="5"/>
      <c r="N131" s="5"/>
      <c r="O131" s="5">
        <v>2</v>
      </c>
      <c r="P131" s="5"/>
      <c r="Q131" s="5"/>
      <c r="R131" s="5"/>
      <c r="S131" s="5"/>
      <c r="T131" s="5"/>
      <c r="U131" s="5"/>
      <c r="V131">
        <f t="shared" si="10"/>
        <v>17.399999999999999</v>
      </c>
      <c r="W131">
        <f t="shared" si="11"/>
        <v>1565.9999999999998</v>
      </c>
    </row>
    <row r="132" spans="2:23">
      <c r="B132" s="52" t="s">
        <v>36</v>
      </c>
      <c r="C132" s="6">
        <v>295</v>
      </c>
      <c r="D132" s="6">
        <v>164.1</v>
      </c>
      <c r="E132" s="5">
        <f t="shared" si="12"/>
        <v>48409.5</v>
      </c>
      <c r="F132" s="40"/>
      <c r="G132" s="5"/>
      <c r="H132" s="5">
        <v>7.7</v>
      </c>
      <c r="I132" s="5"/>
      <c r="J132" s="5"/>
      <c r="K132" s="5">
        <v>9.57</v>
      </c>
      <c r="L132" s="5">
        <v>8.6199999999999992</v>
      </c>
      <c r="M132" s="5"/>
      <c r="N132" s="5"/>
      <c r="O132" s="5">
        <v>7.7</v>
      </c>
      <c r="P132" s="5"/>
      <c r="Q132" s="5"/>
      <c r="R132" s="5"/>
      <c r="S132" s="5"/>
      <c r="T132" s="5">
        <v>7</v>
      </c>
      <c r="U132" s="5"/>
      <c r="V132">
        <f t="shared" si="10"/>
        <v>40.590000000000003</v>
      </c>
      <c r="W132">
        <f t="shared" si="11"/>
        <v>11974.050000000001</v>
      </c>
    </row>
    <row r="133" spans="2:23">
      <c r="B133" s="4" t="s">
        <v>172</v>
      </c>
      <c r="C133" s="4">
        <v>121.35</v>
      </c>
      <c r="D133" s="4">
        <v>12</v>
      </c>
      <c r="E133" s="5">
        <f t="shared" si="12"/>
        <v>1456.1999999999998</v>
      </c>
      <c r="F133" s="40"/>
      <c r="G133" s="5"/>
      <c r="H133" s="5"/>
      <c r="I133" s="5"/>
      <c r="J133" s="5"/>
      <c r="K133" s="5"/>
      <c r="L133" s="5">
        <v>7</v>
      </c>
      <c r="M133" s="5"/>
      <c r="N133" s="5"/>
      <c r="O133" s="5"/>
      <c r="P133" s="5"/>
      <c r="Q133" s="5"/>
      <c r="R133" s="5"/>
      <c r="S133" s="5"/>
      <c r="T133" s="5"/>
      <c r="U133" s="5"/>
      <c r="V133">
        <f t="shared" si="10"/>
        <v>7</v>
      </c>
      <c r="W133">
        <f t="shared" si="11"/>
        <v>849.44999999999993</v>
      </c>
    </row>
    <row r="134" spans="2:23">
      <c r="B134" s="4" t="s">
        <v>291</v>
      </c>
      <c r="C134" s="4">
        <v>47.77</v>
      </c>
      <c r="D134" s="4">
        <v>24</v>
      </c>
      <c r="E134" s="5">
        <f t="shared" si="12"/>
        <v>1146.48</v>
      </c>
      <c r="F134" s="40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>
        <f t="shared" si="10"/>
        <v>0</v>
      </c>
      <c r="W134">
        <f t="shared" si="11"/>
        <v>0</v>
      </c>
    </row>
    <row r="135" spans="2:23">
      <c r="B135" s="4" t="s">
        <v>580</v>
      </c>
      <c r="C135" s="4">
        <v>122.32</v>
      </c>
      <c r="D135" s="4">
        <v>30</v>
      </c>
      <c r="E135" s="5">
        <f t="shared" si="12"/>
        <v>3669.6</v>
      </c>
      <c r="F135" s="4">
        <v>2</v>
      </c>
      <c r="G135" s="4"/>
      <c r="H135" s="40">
        <v>1</v>
      </c>
      <c r="I135" s="5"/>
      <c r="J135" s="5">
        <v>1</v>
      </c>
      <c r="K135" s="5">
        <v>1</v>
      </c>
      <c r="L135" s="5">
        <v>1</v>
      </c>
      <c r="M135" s="5">
        <v>1</v>
      </c>
      <c r="N135" s="5">
        <v>1</v>
      </c>
      <c r="O135" s="5"/>
      <c r="P135" s="5"/>
      <c r="Q135" s="5">
        <v>1</v>
      </c>
      <c r="R135" s="5"/>
      <c r="S135" s="5"/>
      <c r="T135" s="5"/>
      <c r="U135" s="5"/>
      <c r="V135">
        <f t="shared" si="10"/>
        <v>9</v>
      </c>
      <c r="W135">
        <f t="shared" si="11"/>
        <v>1100.8799999999999</v>
      </c>
    </row>
    <row r="136" spans="2:23">
      <c r="B136" s="4" t="s">
        <v>14</v>
      </c>
      <c r="C136" s="4">
        <v>185.97</v>
      </c>
      <c r="D136" s="4">
        <v>9</v>
      </c>
      <c r="E136" s="5">
        <f t="shared" si="12"/>
        <v>1673.73</v>
      </c>
      <c r="F136" s="40">
        <v>1</v>
      </c>
      <c r="G136" s="40"/>
      <c r="H136" s="40"/>
      <c r="I136" s="5">
        <v>1</v>
      </c>
      <c r="J136" s="5"/>
      <c r="K136" s="5">
        <v>1</v>
      </c>
      <c r="L136" s="5">
        <v>1</v>
      </c>
      <c r="M136" s="5"/>
      <c r="N136" s="5"/>
      <c r="O136" s="5"/>
      <c r="P136" s="5"/>
      <c r="Q136" s="5"/>
      <c r="R136" s="5"/>
      <c r="S136" s="5"/>
      <c r="T136" s="5"/>
      <c r="U136" s="5"/>
      <c r="V136">
        <f t="shared" si="10"/>
        <v>4</v>
      </c>
      <c r="W136">
        <f t="shared" si="11"/>
        <v>743.88</v>
      </c>
    </row>
    <row r="137" spans="2:23">
      <c r="B137" s="4" t="s">
        <v>113</v>
      </c>
      <c r="C137" s="4">
        <v>225.95</v>
      </c>
      <c r="D137" s="4">
        <v>30</v>
      </c>
      <c r="E137" s="5">
        <f t="shared" si="12"/>
        <v>6778.5</v>
      </c>
      <c r="F137" s="40"/>
      <c r="G137" s="40"/>
      <c r="H137" s="40">
        <v>3</v>
      </c>
      <c r="I137" s="5"/>
      <c r="J137" s="5"/>
      <c r="K137" s="5">
        <v>3</v>
      </c>
      <c r="L137" s="5"/>
      <c r="M137" s="5"/>
      <c r="N137" s="5"/>
      <c r="O137" s="5"/>
      <c r="P137" s="5">
        <v>3.1</v>
      </c>
      <c r="Q137" s="5"/>
      <c r="R137" s="5"/>
      <c r="S137" s="5"/>
      <c r="T137" s="5">
        <v>2.6</v>
      </c>
      <c r="U137" s="5"/>
      <c r="V137">
        <f t="shared" si="10"/>
        <v>11.7</v>
      </c>
      <c r="W137">
        <f t="shared" si="11"/>
        <v>2643.6149999999998</v>
      </c>
    </row>
    <row r="138" spans="2:23">
      <c r="B138" s="4" t="s">
        <v>107</v>
      </c>
      <c r="C138" s="4">
        <v>268.37</v>
      </c>
      <c r="D138" s="4">
        <v>12</v>
      </c>
      <c r="E138" s="5">
        <f t="shared" si="12"/>
        <v>3220.44</v>
      </c>
      <c r="F138" s="40"/>
      <c r="G138" s="40"/>
      <c r="H138" s="40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>
        <f t="shared" si="10"/>
        <v>0</v>
      </c>
      <c r="W138">
        <f t="shared" si="11"/>
        <v>0</v>
      </c>
    </row>
    <row r="139" spans="2:23">
      <c r="B139" s="4" t="s">
        <v>552</v>
      </c>
      <c r="C139" s="4">
        <v>553.42999999999995</v>
      </c>
      <c r="D139" s="4">
        <v>11.39</v>
      </c>
      <c r="E139" s="5">
        <f t="shared" si="12"/>
        <v>6303.5676999999996</v>
      </c>
      <c r="F139" s="40"/>
      <c r="G139" s="40"/>
      <c r="H139" s="40">
        <v>1.54</v>
      </c>
      <c r="I139" s="6"/>
      <c r="J139" s="5"/>
      <c r="K139" s="5">
        <v>1.54</v>
      </c>
      <c r="L139" s="5">
        <v>1.54</v>
      </c>
      <c r="M139" s="5"/>
      <c r="N139" s="5">
        <v>1.54</v>
      </c>
      <c r="O139" s="5"/>
      <c r="P139" s="5"/>
      <c r="Q139" s="5">
        <v>0.89</v>
      </c>
      <c r="R139" s="5"/>
      <c r="S139" s="5"/>
      <c r="T139" s="5"/>
      <c r="U139" s="5"/>
      <c r="V139">
        <f t="shared" si="10"/>
        <v>7.05</v>
      </c>
      <c r="W139">
        <f t="shared" si="11"/>
        <v>3901.6814999999997</v>
      </c>
    </row>
    <row r="140" spans="2:23">
      <c r="B140" s="4" t="s">
        <v>40</v>
      </c>
      <c r="C140" s="4">
        <v>247.68</v>
      </c>
      <c r="D140" s="4">
        <v>5</v>
      </c>
      <c r="E140" s="5">
        <f t="shared" si="12"/>
        <v>1238.4000000000001</v>
      </c>
      <c r="F140" s="40">
        <v>1.48</v>
      </c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>
        <f t="shared" si="10"/>
        <v>1.48</v>
      </c>
      <c r="W140">
        <f t="shared" si="11"/>
        <v>366.56639999999999</v>
      </c>
    </row>
    <row r="141" spans="2:23">
      <c r="B141" s="4" t="s">
        <v>27</v>
      </c>
      <c r="C141" s="4">
        <v>222.04</v>
      </c>
      <c r="D141" s="4">
        <v>96</v>
      </c>
      <c r="E141" s="5">
        <f t="shared" si="12"/>
        <v>21315.84</v>
      </c>
      <c r="F141" s="40"/>
      <c r="G141" s="5"/>
      <c r="H141" s="5"/>
      <c r="I141" s="5"/>
      <c r="J141" s="5"/>
      <c r="K141" s="5"/>
      <c r="L141" s="5"/>
      <c r="M141" s="5"/>
      <c r="N141" s="5">
        <v>16.2</v>
      </c>
      <c r="O141" s="5"/>
      <c r="P141" s="5"/>
      <c r="Q141" s="5">
        <v>15.5</v>
      </c>
      <c r="R141" s="5"/>
      <c r="S141" s="5"/>
      <c r="T141" s="5"/>
      <c r="U141" s="5"/>
      <c r="V141">
        <f t="shared" si="10"/>
        <v>31.7</v>
      </c>
      <c r="W141">
        <f t="shared" si="11"/>
        <v>7038.6679999999997</v>
      </c>
    </row>
    <row r="142" spans="2:23">
      <c r="B142" s="4" t="s">
        <v>184</v>
      </c>
      <c r="C142" s="4">
        <v>239.93</v>
      </c>
      <c r="D142" s="4">
        <v>44</v>
      </c>
      <c r="E142" s="5">
        <f t="shared" si="12"/>
        <v>10556.92</v>
      </c>
      <c r="F142" s="40"/>
      <c r="G142" s="5"/>
      <c r="H142" s="5"/>
      <c r="I142" s="5">
        <v>18.29</v>
      </c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>
        <f t="shared" ref="V142:V173" si="13">SUM(F142:U142)</f>
        <v>18.29</v>
      </c>
      <c r="W142">
        <f t="shared" ref="W142:W173" si="14">V142*C142</f>
        <v>4388.3197</v>
      </c>
    </row>
    <row r="143" spans="2:23">
      <c r="B143" s="4" t="s">
        <v>16</v>
      </c>
      <c r="C143" s="4">
        <v>118.61</v>
      </c>
      <c r="D143" s="4">
        <v>40</v>
      </c>
      <c r="E143" s="5">
        <f t="shared" si="12"/>
        <v>4744.3999999999996</v>
      </c>
      <c r="F143" s="40"/>
      <c r="G143" s="5"/>
      <c r="H143" s="5"/>
      <c r="I143" s="5"/>
      <c r="J143" s="5">
        <v>7.7</v>
      </c>
      <c r="K143" s="5"/>
      <c r="L143" s="5"/>
      <c r="M143" s="5"/>
      <c r="N143" s="5"/>
      <c r="O143" s="5"/>
      <c r="P143" s="5">
        <v>7.7</v>
      </c>
      <c r="Q143" s="5"/>
      <c r="R143" s="5"/>
      <c r="S143" s="5"/>
      <c r="T143" s="5"/>
      <c r="U143" s="5"/>
      <c r="V143">
        <f t="shared" si="13"/>
        <v>15.4</v>
      </c>
      <c r="W143">
        <f t="shared" si="14"/>
        <v>1826.5940000000001</v>
      </c>
    </row>
    <row r="144" spans="2:23">
      <c r="B144" s="4" t="s">
        <v>553</v>
      </c>
      <c r="C144" s="4">
        <v>39.21</v>
      </c>
      <c r="D144" s="4">
        <v>15</v>
      </c>
      <c r="E144" s="5">
        <f t="shared" si="12"/>
        <v>588.15</v>
      </c>
      <c r="F144" s="40"/>
      <c r="G144" s="5"/>
      <c r="H144" s="5">
        <v>2</v>
      </c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>
        <f t="shared" si="13"/>
        <v>2</v>
      </c>
      <c r="W144">
        <f t="shared" si="14"/>
        <v>78.42</v>
      </c>
    </row>
    <row r="145" spans="2:23">
      <c r="B145" s="4" t="s">
        <v>12</v>
      </c>
      <c r="C145" s="4">
        <v>40.51</v>
      </c>
      <c r="D145" s="4">
        <v>20</v>
      </c>
      <c r="E145" s="5">
        <f t="shared" si="12"/>
        <v>810.19999999999993</v>
      </c>
      <c r="F145" s="40">
        <v>1.5</v>
      </c>
      <c r="G145" s="5"/>
      <c r="H145" s="5"/>
      <c r="I145" s="5">
        <v>1</v>
      </c>
      <c r="J145" s="5"/>
      <c r="K145" s="5">
        <v>1</v>
      </c>
      <c r="L145" s="5"/>
      <c r="M145" s="5"/>
      <c r="N145" s="5">
        <v>1</v>
      </c>
      <c r="O145" s="5"/>
      <c r="P145" s="5"/>
      <c r="Q145" s="5"/>
      <c r="R145" s="5"/>
      <c r="S145" s="5"/>
      <c r="T145" s="5"/>
      <c r="U145" s="5">
        <v>1</v>
      </c>
      <c r="V145">
        <f t="shared" si="13"/>
        <v>5.5</v>
      </c>
      <c r="W145">
        <f t="shared" si="14"/>
        <v>222.80499999999998</v>
      </c>
    </row>
    <row r="146" spans="2:23">
      <c r="B146" s="4" t="s">
        <v>15</v>
      </c>
      <c r="C146" s="4">
        <v>77.95</v>
      </c>
      <c r="D146" s="4">
        <v>50</v>
      </c>
      <c r="E146" s="5">
        <f t="shared" si="12"/>
        <v>3897.5</v>
      </c>
      <c r="F146" s="5"/>
      <c r="G146" s="5"/>
      <c r="H146" s="5"/>
      <c r="I146" s="5"/>
      <c r="J146" s="5">
        <v>2.2999999999999998</v>
      </c>
      <c r="K146" s="5">
        <v>3</v>
      </c>
      <c r="L146" s="5">
        <v>3</v>
      </c>
      <c r="M146" s="5">
        <v>2.2999999999999998</v>
      </c>
      <c r="N146" s="5"/>
      <c r="O146" s="5"/>
      <c r="P146" s="5">
        <v>3.1</v>
      </c>
      <c r="Q146" s="5">
        <v>2.2999999999999998</v>
      </c>
      <c r="R146" s="5">
        <v>2.34</v>
      </c>
      <c r="S146" s="5">
        <v>2.36</v>
      </c>
      <c r="T146" s="5"/>
      <c r="U146" s="5"/>
      <c r="V146">
        <f t="shared" si="13"/>
        <v>20.7</v>
      </c>
      <c r="W146">
        <f t="shared" si="14"/>
        <v>1613.5650000000001</v>
      </c>
    </row>
    <row r="147" spans="2:23">
      <c r="B147" s="4" t="s">
        <v>17</v>
      </c>
      <c r="C147" s="4">
        <v>18.41</v>
      </c>
      <c r="D147" s="4">
        <v>20</v>
      </c>
      <c r="E147" s="5">
        <f t="shared" si="12"/>
        <v>368.2</v>
      </c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>
        <v>1</v>
      </c>
      <c r="R147" s="5"/>
      <c r="S147" s="5"/>
      <c r="T147" s="5"/>
      <c r="U147" s="5"/>
      <c r="V147">
        <f t="shared" si="13"/>
        <v>1</v>
      </c>
      <c r="W147">
        <f t="shared" si="14"/>
        <v>18.41</v>
      </c>
    </row>
    <row r="148" spans="2:23">
      <c r="B148" s="4" t="s">
        <v>44</v>
      </c>
      <c r="C148" s="4">
        <v>114.92</v>
      </c>
      <c r="D148" s="4">
        <v>36</v>
      </c>
      <c r="E148" s="5">
        <f t="shared" si="12"/>
        <v>4137.12</v>
      </c>
      <c r="F148" s="5"/>
      <c r="G148" s="5"/>
      <c r="H148" s="5">
        <v>14.3</v>
      </c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>
        <f t="shared" si="13"/>
        <v>14.3</v>
      </c>
      <c r="W148">
        <f t="shared" si="14"/>
        <v>1643.356</v>
      </c>
    </row>
    <row r="149" spans="2:23">
      <c r="B149" s="4" t="s">
        <v>65</v>
      </c>
      <c r="C149" s="4">
        <v>340</v>
      </c>
      <c r="D149" s="4">
        <v>45</v>
      </c>
      <c r="E149" s="5">
        <f t="shared" si="12"/>
        <v>15300</v>
      </c>
      <c r="F149" s="5"/>
      <c r="G149" s="5">
        <v>15.4</v>
      </c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>
        <f t="shared" si="13"/>
        <v>15.4</v>
      </c>
      <c r="W149">
        <f t="shared" si="14"/>
        <v>5236</v>
      </c>
    </row>
    <row r="150" spans="2:23">
      <c r="B150" s="4" t="s">
        <v>55</v>
      </c>
      <c r="C150" s="4"/>
      <c r="D150" s="4">
        <v>240</v>
      </c>
      <c r="E150" s="5">
        <f t="shared" si="12"/>
        <v>0</v>
      </c>
      <c r="F150" s="7"/>
      <c r="G150" s="7"/>
      <c r="H150" s="7"/>
      <c r="I150" s="5">
        <v>24.64</v>
      </c>
      <c r="J150" s="5"/>
      <c r="K150" s="5"/>
      <c r="L150" s="5">
        <v>12</v>
      </c>
      <c r="M150" s="5"/>
      <c r="N150" s="5"/>
      <c r="O150" s="5">
        <v>24</v>
      </c>
      <c r="P150" s="5"/>
      <c r="Q150" s="5"/>
      <c r="R150" s="5"/>
      <c r="S150" s="5"/>
      <c r="T150" s="5">
        <v>19.09</v>
      </c>
      <c r="U150" s="5"/>
      <c r="V150">
        <f t="shared" si="13"/>
        <v>79.73</v>
      </c>
      <c r="W150">
        <f t="shared" si="14"/>
        <v>0</v>
      </c>
    </row>
    <row r="151" spans="2:23">
      <c r="B151" s="4" t="s">
        <v>64</v>
      </c>
      <c r="C151" s="4">
        <v>252</v>
      </c>
      <c r="D151" s="4">
        <v>21.6</v>
      </c>
      <c r="E151" s="5">
        <f t="shared" si="12"/>
        <v>5443.2000000000007</v>
      </c>
      <c r="F151" s="7"/>
      <c r="G151" s="7"/>
      <c r="H151" s="7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>
        <f t="shared" si="13"/>
        <v>0</v>
      </c>
      <c r="W151">
        <f t="shared" si="14"/>
        <v>0</v>
      </c>
    </row>
    <row r="152" spans="2:23">
      <c r="B152" s="4" t="s">
        <v>121</v>
      </c>
      <c r="C152" s="4">
        <v>719</v>
      </c>
      <c r="D152" s="4">
        <v>20</v>
      </c>
      <c r="E152" s="5">
        <f t="shared" si="12"/>
        <v>14380</v>
      </c>
      <c r="F152" s="7"/>
      <c r="G152" s="7"/>
      <c r="H152" s="7"/>
      <c r="I152" s="5"/>
      <c r="J152" s="5"/>
      <c r="K152" s="5"/>
      <c r="L152" s="5"/>
      <c r="M152" s="5"/>
      <c r="N152" s="5"/>
      <c r="O152" s="5">
        <v>1.5</v>
      </c>
      <c r="P152" s="5"/>
      <c r="Q152" s="5">
        <v>1</v>
      </c>
      <c r="R152" s="5"/>
      <c r="S152" s="5"/>
      <c r="T152" s="5">
        <v>1.3</v>
      </c>
      <c r="U152" s="5"/>
      <c r="V152">
        <f t="shared" si="13"/>
        <v>3.8</v>
      </c>
      <c r="W152">
        <f t="shared" si="14"/>
        <v>2732.2</v>
      </c>
    </row>
    <row r="153" spans="2:23">
      <c r="B153" s="4" t="s">
        <v>578</v>
      </c>
      <c r="C153" s="4">
        <v>16</v>
      </c>
      <c r="D153" s="4">
        <v>217</v>
      </c>
      <c r="E153" s="5">
        <f t="shared" si="12"/>
        <v>3472</v>
      </c>
      <c r="F153" s="7"/>
      <c r="G153" s="7"/>
      <c r="H153" s="7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>
        <f t="shared" si="13"/>
        <v>0</v>
      </c>
      <c r="W153">
        <f t="shared" si="14"/>
        <v>0</v>
      </c>
    </row>
    <row r="154" spans="2:23">
      <c r="B154" s="4" t="s">
        <v>107</v>
      </c>
      <c r="C154" s="4">
        <v>150</v>
      </c>
      <c r="D154" s="4">
        <v>5.4</v>
      </c>
      <c r="E154" s="5">
        <f t="shared" si="12"/>
        <v>810</v>
      </c>
      <c r="F154" s="7"/>
      <c r="G154" s="7"/>
      <c r="H154" s="7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>
        <f t="shared" si="13"/>
        <v>0</v>
      </c>
      <c r="W154">
        <f t="shared" si="14"/>
        <v>0</v>
      </c>
    </row>
    <row r="155" spans="2:23">
      <c r="B155" s="4" t="s">
        <v>40</v>
      </c>
      <c r="C155" s="4">
        <v>210</v>
      </c>
      <c r="D155" s="4">
        <v>5</v>
      </c>
      <c r="E155" s="5">
        <f t="shared" si="12"/>
        <v>1050</v>
      </c>
      <c r="F155" s="7"/>
      <c r="G155" s="7"/>
      <c r="H155" s="7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>
        <f t="shared" si="13"/>
        <v>0</v>
      </c>
      <c r="W155">
        <f t="shared" si="14"/>
        <v>0</v>
      </c>
    </row>
    <row r="156" spans="2:23">
      <c r="B156" s="4" t="s">
        <v>10</v>
      </c>
      <c r="C156" s="4">
        <v>65</v>
      </c>
      <c r="D156" s="4">
        <v>20</v>
      </c>
      <c r="E156" s="5">
        <f t="shared" si="12"/>
        <v>1300</v>
      </c>
      <c r="F156" s="7"/>
      <c r="G156" s="7"/>
      <c r="H156" s="7"/>
      <c r="I156" s="5"/>
      <c r="J156" s="5">
        <v>1</v>
      </c>
      <c r="K156" s="5">
        <v>2</v>
      </c>
      <c r="L156" s="5">
        <v>1</v>
      </c>
      <c r="M156" s="5">
        <v>1</v>
      </c>
      <c r="N156" s="5">
        <v>1</v>
      </c>
      <c r="O156" s="5"/>
      <c r="P156" s="5"/>
      <c r="Q156" s="5">
        <v>1</v>
      </c>
      <c r="R156" s="5"/>
      <c r="S156" s="5"/>
      <c r="T156" s="5">
        <v>1</v>
      </c>
      <c r="U156" s="5"/>
      <c r="V156">
        <f t="shared" si="13"/>
        <v>8</v>
      </c>
      <c r="W156">
        <f t="shared" si="14"/>
        <v>520</v>
      </c>
    </row>
    <row r="157" spans="2:23">
      <c r="B157" s="4" t="s">
        <v>579</v>
      </c>
      <c r="C157" s="4">
        <v>13</v>
      </c>
      <c r="D157" s="4">
        <v>217</v>
      </c>
      <c r="E157" s="5">
        <f t="shared" si="12"/>
        <v>2821</v>
      </c>
      <c r="F157" s="7"/>
      <c r="G157" s="7"/>
      <c r="H157" s="7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>
        <f t="shared" si="13"/>
        <v>0</v>
      </c>
      <c r="W157">
        <f t="shared" si="14"/>
        <v>0</v>
      </c>
    </row>
    <row r="158" spans="2:23">
      <c r="B158" s="4" t="s">
        <v>31</v>
      </c>
      <c r="C158" s="4">
        <v>89</v>
      </c>
      <c r="D158" s="4">
        <v>36</v>
      </c>
      <c r="E158" s="5">
        <f t="shared" si="12"/>
        <v>3204</v>
      </c>
      <c r="F158" s="7"/>
      <c r="G158" s="7"/>
      <c r="H158" s="7"/>
      <c r="I158" s="5"/>
      <c r="J158" s="5"/>
      <c r="K158" s="5"/>
      <c r="L158" s="5"/>
      <c r="M158" s="5"/>
      <c r="N158" s="5"/>
      <c r="O158" s="5">
        <v>3</v>
      </c>
      <c r="P158" s="5"/>
      <c r="Q158" s="5"/>
      <c r="R158" s="5"/>
      <c r="S158" s="5"/>
      <c r="T158" s="5"/>
      <c r="U158" s="5"/>
      <c r="V158">
        <f t="shared" si="13"/>
        <v>3</v>
      </c>
      <c r="W158">
        <f t="shared" si="14"/>
        <v>267</v>
      </c>
    </row>
    <row r="159" spans="2:23">
      <c r="B159" s="4" t="s">
        <v>141</v>
      </c>
      <c r="C159" s="4">
        <v>154</v>
      </c>
      <c r="D159" s="4">
        <v>69.5</v>
      </c>
      <c r="E159" s="5">
        <f t="shared" si="12"/>
        <v>10703</v>
      </c>
      <c r="F159" s="7"/>
      <c r="G159" s="7"/>
      <c r="H159" s="7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>
        <f t="shared" si="13"/>
        <v>0</v>
      </c>
      <c r="W159">
        <f t="shared" si="14"/>
        <v>0</v>
      </c>
    </row>
    <row r="160" spans="2:23">
      <c r="B160" s="4" t="s">
        <v>106</v>
      </c>
      <c r="C160" s="4">
        <v>150</v>
      </c>
      <c r="D160" s="4">
        <v>45.1</v>
      </c>
      <c r="E160" s="5">
        <f t="shared" si="12"/>
        <v>6765</v>
      </c>
      <c r="F160" s="7"/>
      <c r="G160" s="7"/>
      <c r="H160" s="7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>
        <f t="shared" si="13"/>
        <v>0</v>
      </c>
      <c r="W160">
        <f t="shared" si="14"/>
        <v>0</v>
      </c>
    </row>
    <row r="161" spans="2:23">
      <c r="B161" s="4" t="s">
        <v>61</v>
      </c>
      <c r="C161" s="4">
        <v>161</v>
      </c>
      <c r="D161" s="4">
        <v>48.8</v>
      </c>
      <c r="E161" s="5">
        <f t="shared" si="12"/>
        <v>7856.7999999999993</v>
      </c>
      <c r="F161" s="7"/>
      <c r="G161" s="7"/>
      <c r="H161" s="7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>
        <f t="shared" si="13"/>
        <v>0</v>
      </c>
      <c r="W161">
        <f t="shared" si="14"/>
        <v>0</v>
      </c>
    </row>
    <row r="162" spans="2:23">
      <c r="B162" s="4" t="s">
        <v>213</v>
      </c>
      <c r="C162" s="4">
        <v>252</v>
      </c>
      <c r="D162" s="4">
        <v>50.6</v>
      </c>
      <c r="E162" s="5">
        <f t="shared" si="12"/>
        <v>12751.2</v>
      </c>
      <c r="F162" s="7"/>
      <c r="G162" s="7"/>
      <c r="H162" s="7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>
        <f t="shared" si="13"/>
        <v>0</v>
      </c>
      <c r="W162">
        <f t="shared" si="14"/>
        <v>0</v>
      </c>
    </row>
    <row r="163" spans="2:23">
      <c r="B163" s="4" t="s">
        <v>37</v>
      </c>
      <c r="C163" s="4">
        <v>84</v>
      </c>
      <c r="D163" s="4">
        <v>20.9</v>
      </c>
      <c r="E163" s="5">
        <f t="shared" si="12"/>
        <v>1755.6</v>
      </c>
      <c r="F163" s="7"/>
      <c r="G163" s="7"/>
      <c r="H163" s="7"/>
      <c r="I163" s="5"/>
      <c r="J163" s="5"/>
      <c r="K163" s="5">
        <v>1.63</v>
      </c>
      <c r="L163" s="40">
        <v>1.9</v>
      </c>
      <c r="M163" s="5">
        <v>0.5</v>
      </c>
      <c r="N163" s="5">
        <v>1.5</v>
      </c>
      <c r="O163" s="5">
        <v>1.5</v>
      </c>
      <c r="P163" s="5"/>
      <c r="Q163" s="5"/>
      <c r="R163" s="5"/>
      <c r="S163" s="5"/>
      <c r="T163" s="5"/>
      <c r="U163" s="5"/>
      <c r="V163">
        <f t="shared" si="13"/>
        <v>7.0299999999999994</v>
      </c>
      <c r="W163">
        <f t="shared" si="14"/>
        <v>590.52</v>
      </c>
    </row>
    <row r="164" spans="2:23">
      <c r="B164" s="4" t="s">
        <v>64</v>
      </c>
      <c r="C164" s="4">
        <v>224</v>
      </c>
      <c r="D164" s="4">
        <v>34.4</v>
      </c>
      <c r="E164" s="5">
        <f t="shared" si="12"/>
        <v>7705.5999999999995</v>
      </c>
      <c r="F164" s="7"/>
      <c r="G164" s="7"/>
      <c r="H164" s="7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>
        <f t="shared" si="13"/>
        <v>0</v>
      </c>
      <c r="W164">
        <f t="shared" si="14"/>
        <v>0</v>
      </c>
    </row>
    <row r="165" spans="2:23">
      <c r="B165" s="4" t="s">
        <v>585</v>
      </c>
      <c r="C165" s="4">
        <v>20</v>
      </c>
      <c r="D165" s="4">
        <v>217</v>
      </c>
      <c r="E165" s="5">
        <f t="shared" si="12"/>
        <v>4340</v>
      </c>
      <c r="F165" s="7"/>
      <c r="G165" s="7"/>
      <c r="H165" s="7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>
        <f t="shared" si="13"/>
        <v>0</v>
      </c>
      <c r="W165">
        <f t="shared" si="14"/>
        <v>0</v>
      </c>
    </row>
    <row r="166" spans="2:23">
      <c r="B166" s="4" t="s">
        <v>582</v>
      </c>
      <c r="C166" s="4">
        <v>18</v>
      </c>
      <c r="D166" s="4">
        <v>217</v>
      </c>
      <c r="E166" s="5">
        <f t="shared" si="12"/>
        <v>3906</v>
      </c>
      <c r="F166" s="7"/>
      <c r="G166" s="7"/>
      <c r="H166" s="7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>
        <f t="shared" si="13"/>
        <v>0</v>
      </c>
      <c r="W166">
        <f t="shared" si="14"/>
        <v>0</v>
      </c>
    </row>
    <row r="167" spans="2:23">
      <c r="B167" s="4" t="s">
        <v>583</v>
      </c>
      <c r="C167" s="4">
        <v>20</v>
      </c>
      <c r="D167" s="4">
        <v>217</v>
      </c>
      <c r="E167" s="5">
        <f t="shared" si="12"/>
        <v>4340</v>
      </c>
      <c r="F167" s="7"/>
      <c r="G167" s="7"/>
      <c r="H167" s="7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>
        <f t="shared" si="13"/>
        <v>0</v>
      </c>
      <c r="W167">
        <f t="shared" si="14"/>
        <v>0</v>
      </c>
    </row>
    <row r="168" spans="2:23">
      <c r="B168" s="4" t="s">
        <v>361</v>
      </c>
      <c r="C168" s="4">
        <v>18</v>
      </c>
      <c r="D168" s="4">
        <v>217</v>
      </c>
      <c r="E168" s="5">
        <f t="shared" si="12"/>
        <v>3906</v>
      </c>
      <c r="F168" s="7"/>
      <c r="G168" s="7"/>
      <c r="H168" s="7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>
        <f t="shared" si="13"/>
        <v>0</v>
      </c>
      <c r="W168">
        <f t="shared" si="14"/>
        <v>0</v>
      </c>
    </row>
    <row r="169" spans="2:23">
      <c r="B169" s="4" t="s">
        <v>584</v>
      </c>
      <c r="C169" s="4">
        <v>17</v>
      </c>
      <c r="D169" s="4">
        <v>217</v>
      </c>
      <c r="E169" s="5">
        <f t="shared" si="12"/>
        <v>3689</v>
      </c>
      <c r="F169" s="7"/>
      <c r="G169" s="7"/>
      <c r="H169" s="7"/>
      <c r="I169" s="5"/>
      <c r="J169" s="5"/>
      <c r="K169" s="5"/>
      <c r="L169" s="5"/>
      <c r="M169" s="5"/>
      <c r="N169" s="5"/>
      <c r="O169" s="5">
        <v>154</v>
      </c>
      <c r="P169" s="5"/>
      <c r="Q169" s="5"/>
      <c r="R169" s="5"/>
      <c r="S169" s="5"/>
      <c r="T169" s="5"/>
      <c r="U169" s="5"/>
      <c r="V169">
        <f t="shared" si="13"/>
        <v>154</v>
      </c>
      <c r="W169">
        <f t="shared" si="14"/>
        <v>2618</v>
      </c>
    </row>
    <row r="170" spans="2:23">
      <c r="B170" s="4" t="s">
        <v>10</v>
      </c>
      <c r="C170" s="4">
        <v>75</v>
      </c>
      <c r="D170" s="4">
        <v>20</v>
      </c>
      <c r="E170" s="5">
        <f t="shared" si="12"/>
        <v>1500</v>
      </c>
      <c r="F170" s="7"/>
      <c r="G170" s="7"/>
      <c r="H170" s="7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>
        <f t="shared" si="13"/>
        <v>0</v>
      </c>
      <c r="W170">
        <f t="shared" si="14"/>
        <v>0</v>
      </c>
    </row>
    <row r="171" spans="2:23">
      <c r="B171" s="4" t="s">
        <v>65</v>
      </c>
      <c r="C171" s="4">
        <v>340</v>
      </c>
      <c r="D171" s="4">
        <v>45</v>
      </c>
      <c r="E171" s="5">
        <f t="shared" si="12"/>
        <v>15300</v>
      </c>
      <c r="F171" s="7"/>
      <c r="G171" s="7"/>
      <c r="H171" s="7"/>
      <c r="I171" s="5"/>
      <c r="J171" s="5">
        <v>15.5</v>
      </c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>
        <f t="shared" si="13"/>
        <v>15.5</v>
      </c>
      <c r="W171">
        <f t="shared" si="14"/>
        <v>5270</v>
      </c>
    </row>
    <row r="172" spans="2:23">
      <c r="B172" s="117" t="s">
        <v>595</v>
      </c>
      <c r="C172" s="117">
        <v>51</v>
      </c>
      <c r="D172" s="117">
        <v>40</v>
      </c>
      <c r="E172" s="5">
        <f t="shared" si="12"/>
        <v>2040</v>
      </c>
      <c r="F172" s="138"/>
      <c r="G172" s="138"/>
      <c r="H172" s="138"/>
      <c r="I172" s="58"/>
      <c r="J172" s="58"/>
      <c r="K172" s="5"/>
      <c r="L172" s="5"/>
      <c r="M172" s="5">
        <v>7.7</v>
      </c>
      <c r="N172" s="5"/>
      <c r="O172" s="5"/>
      <c r="P172" s="5"/>
      <c r="Q172" s="5">
        <v>7.7</v>
      </c>
      <c r="R172" s="5"/>
      <c r="S172" s="5"/>
      <c r="T172" s="5"/>
      <c r="U172" s="5"/>
      <c r="V172">
        <f t="shared" si="13"/>
        <v>15.4</v>
      </c>
      <c r="W172">
        <f t="shared" si="14"/>
        <v>785.4</v>
      </c>
    </row>
    <row r="173" spans="2:23">
      <c r="B173" s="117" t="s">
        <v>58</v>
      </c>
      <c r="C173" s="117">
        <v>32</v>
      </c>
      <c r="D173" s="117">
        <v>29.8</v>
      </c>
      <c r="E173" s="5">
        <f t="shared" si="12"/>
        <v>953.6</v>
      </c>
      <c r="F173" s="138"/>
      <c r="G173" s="138"/>
      <c r="H173" s="138"/>
      <c r="I173" s="58"/>
      <c r="J173" s="58"/>
      <c r="K173" s="5"/>
      <c r="L173" s="5"/>
      <c r="M173" s="5">
        <v>2.4900000000000002</v>
      </c>
      <c r="N173" s="5">
        <v>1.5</v>
      </c>
      <c r="O173" s="5">
        <v>1.6</v>
      </c>
      <c r="P173" s="5">
        <v>1.5</v>
      </c>
      <c r="Q173" s="5">
        <v>1.5</v>
      </c>
      <c r="R173" s="5"/>
      <c r="S173" s="5"/>
      <c r="T173" s="5">
        <v>1.5</v>
      </c>
      <c r="U173" s="5">
        <v>1</v>
      </c>
      <c r="V173">
        <f t="shared" si="13"/>
        <v>11.09</v>
      </c>
      <c r="W173">
        <f t="shared" si="14"/>
        <v>354.88</v>
      </c>
    </row>
    <row r="174" spans="2:23">
      <c r="B174" s="117" t="s">
        <v>29</v>
      </c>
      <c r="C174" s="117">
        <v>86</v>
      </c>
      <c r="D174" s="117">
        <v>25</v>
      </c>
      <c r="E174" s="5">
        <f t="shared" si="12"/>
        <v>2150</v>
      </c>
      <c r="F174" s="138"/>
      <c r="G174" s="138"/>
      <c r="H174" s="138"/>
      <c r="I174" s="58"/>
      <c r="J174" s="58"/>
      <c r="K174" s="5"/>
      <c r="L174" s="5"/>
      <c r="M174" s="5"/>
      <c r="N174" s="5">
        <v>7.7</v>
      </c>
      <c r="O174" s="5"/>
      <c r="P174" s="5"/>
      <c r="Q174" s="5"/>
      <c r="R174" s="5"/>
      <c r="S174" s="5"/>
      <c r="T174" s="5"/>
      <c r="U174" s="5"/>
      <c r="V174">
        <f t="shared" ref="V174:V178" si="15">SUM(F174:U174)</f>
        <v>7.7</v>
      </c>
      <c r="W174">
        <f t="shared" ref="W174:W205" si="16">V174*C174</f>
        <v>662.2</v>
      </c>
    </row>
    <row r="175" spans="2:23">
      <c r="B175" s="117" t="s">
        <v>14</v>
      </c>
      <c r="C175" s="117">
        <v>115</v>
      </c>
      <c r="D175" s="117">
        <v>5</v>
      </c>
      <c r="E175" s="5">
        <f t="shared" ref="E175:E207" si="17">D175*C175</f>
        <v>575</v>
      </c>
      <c r="F175" s="138"/>
      <c r="G175" s="138"/>
      <c r="H175" s="138"/>
      <c r="I175" s="58"/>
      <c r="J175" s="58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>
        <f t="shared" si="15"/>
        <v>0</v>
      </c>
      <c r="W175">
        <f t="shared" si="16"/>
        <v>0</v>
      </c>
    </row>
    <row r="176" spans="2:23">
      <c r="B176" s="4" t="s">
        <v>135</v>
      </c>
      <c r="C176" s="4">
        <v>330</v>
      </c>
      <c r="D176" s="4">
        <v>45</v>
      </c>
      <c r="E176" s="5">
        <f t="shared" si="17"/>
        <v>14850</v>
      </c>
      <c r="F176" s="7"/>
      <c r="G176" s="7"/>
      <c r="H176" s="7"/>
      <c r="I176" s="5"/>
      <c r="J176" s="5"/>
      <c r="K176" s="5"/>
      <c r="L176" s="5"/>
      <c r="M176" s="5">
        <v>15.5</v>
      </c>
      <c r="N176" s="5"/>
      <c r="O176" s="5"/>
      <c r="P176" s="5"/>
      <c r="Q176" s="5"/>
      <c r="R176" s="5"/>
      <c r="S176" s="5"/>
      <c r="T176" s="5"/>
      <c r="U176" s="5"/>
      <c r="V176">
        <f t="shared" si="15"/>
        <v>15.5</v>
      </c>
      <c r="W176">
        <f t="shared" si="16"/>
        <v>5115</v>
      </c>
    </row>
    <row r="177" spans="2:23">
      <c r="B177" s="4" t="s">
        <v>59</v>
      </c>
      <c r="C177" s="4">
        <v>338</v>
      </c>
      <c r="D177" s="4">
        <v>10</v>
      </c>
      <c r="E177" s="5">
        <f t="shared" si="17"/>
        <v>3380</v>
      </c>
      <c r="F177" s="7"/>
      <c r="G177" s="7"/>
      <c r="H177" s="7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>
        <f t="shared" si="15"/>
        <v>0</v>
      </c>
      <c r="W177">
        <f t="shared" si="16"/>
        <v>0</v>
      </c>
    </row>
    <row r="178" spans="2:23">
      <c r="B178" s="4" t="s">
        <v>133</v>
      </c>
      <c r="C178" s="4">
        <v>285</v>
      </c>
      <c r="D178" s="4">
        <v>10</v>
      </c>
      <c r="E178" s="5">
        <f t="shared" si="17"/>
        <v>2850</v>
      </c>
      <c r="F178" s="7"/>
      <c r="G178" s="7"/>
      <c r="H178" s="7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>
        <f t="shared" si="15"/>
        <v>0</v>
      </c>
      <c r="W178">
        <f t="shared" si="16"/>
        <v>0</v>
      </c>
    </row>
    <row r="179" spans="2:23">
      <c r="B179" s="4" t="s">
        <v>291</v>
      </c>
      <c r="C179" s="4">
        <v>62.59</v>
      </c>
      <c r="D179" s="4">
        <v>24</v>
      </c>
      <c r="E179" s="5">
        <f t="shared" si="17"/>
        <v>1502.16</v>
      </c>
      <c r="F179" s="7"/>
      <c r="G179" s="7"/>
      <c r="H179" s="7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W179">
        <f t="shared" si="16"/>
        <v>0</v>
      </c>
    </row>
    <row r="180" spans="2:23">
      <c r="B180" s="4" t="s">
        <v>172</v>
      </c>
      <c r="C180" s="4">
        <v>121.35</v>
      </c>
      <c r="D180" s="4">
        <v>24</v>
      </c>
      <c r="E180" s="5">
        <f t="shared" si="17"/>
        <v>2912.3999999999996</v>
      </c>
      <c r="F180" s="7"/>
      <c r="G180" s="7"/>
      <c r="H180" s="7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>
        <f>SUM(F180:U180)</f>
        <v>0</v>
      </c>
      <c r="W180">
        <f t="shared" si="16"/>
        <v>0</v>
      </c>
    </row>
    <row r="181" spans="2:23">
      <c r="B181" s="4" t="s">
        <v>580</v>
      </c>
      <c r="C181" s="4">
        <v>122.32</v>
      </c>
      <c r="D181" s="4">
        <v>30</v>
      </c>
      <c r="E181" s="5">
        <f t="shared" si="17"/>
        <v>3669.6</v>
      </c>
      <c r="F181" s="7"/>
      <c r="G181" s="7"/>
      <c r="H181" s="7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W181">
        <f t="shared" si="16"/>
        <v>0</v>
      </c>
    </row>
    <row r="182" spans="2:23">
      <c r="B182" s="4" t="s">
        <v>551</v>
      </c>
      <c r="C182" s="4">
        <v>133.07</v>
      </c>
      <c r="D182" s="4">
        <v>8</v>
      </c>
      <c r="E182" s="5">
        <f t="shared" si="17"/>
        <v>1064.56</v>
      </c>
      <c r="F182" s="7"/>
      <c r="G182" s="7"/>
      <c r="H182" s="7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W182">
        <f t="shared" si="16"/>
        <v>0</v>
      </c>
    </row>
    <row r="183" spans="2:23">
      <c r="B183" s="4" t="s">
        <v>551</v>
      </c>
      <c r="C183" s="4">
        <v>167.59</v>
      </c>
      <c r="D183" s="4">
        <v>8</v>
      </c>
      <c r="E183" s="5">
        <f t="shared" si="17"/>
        <v>1340.72</v>
      </c>
      <c r="F183" s="7"/>
      <c r="G183" s="7"/>
      <c r="H183" s="7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W183">
        <f t="shared" si="16"/>
        <v>0</v>
      </c>
    </row>
    <row r="184" spans="2:23">
      <c r="B184" s="4" t="s">
        <v>14</v>
      </c>
      <c r="C184" s="4">
        <v>185.97</v>
      </c>
      <c r="D184" s="4">
        <v>9</v>
      </c>
      <c r="E184" s="5">
        <f t="shared" si="17"/>
        <v>1673.73</v>
      </c>
      <c r="F184" s="7"/>
      <c r="G184" s="7"/>
      <c r="H184" s="7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>
        <v>1</v>
      </c>
      <c r="U184" s="5"/>
      <c r="V184">
        <f>SUM(F184:U184)</f>
        <v>1</v>
      </c>
      <c r="W184">
        <f t="shared" si="16"/>
        <v>185.97</v>
      </c>
    </row>
    <row r="185" spans="2:23">
      <c r="B185" s="4" t="s">
        <v>113</v>
      </c>
      <c r="C185" s="4">
        <v>225.95</v>
      </c>
      <c r="D185" s="4">
        <v>20</v>
      </c>
      <c r="E185" s="5">
        <f t="shared" si="17"/>
        <v>4519</v>
      </c>
      <c r="F185" s="7"/>
      <c r="G185" s="7"/>
      <c r="H185" s="7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W185">
        <f t="shared" si="16"/>
        <v>0</v>
      </c>
    </row>
    <row r="186" spans="2:23">
      <c r="B186" s="4" t="s">
        <v>40</v>
      </c>
      <c r="C186" s="4">
        <v>236.83</v>
      </c>
      <c r="D186" s="4">
        <v>5</v>
      </c>
      <c r="E186" s="5">
        <f t="shared" si="17"/>
        <v>1184.1500000000001</v>
      </c>
      <c r="F186" s="7"/>
      <c r="G186" s="7"/>
      <c r="H186" s="7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W186">
        <f t="shared" si="16"/>
        <v>0</v>
      </c>
    </row>
    <row r="187" spans="2:23">
      <c r="B187" s="4" t="s">
        <v>16</v>
      </c>
      <c r="C187" s="4">
        <v>116.27</v>
      </c>
      <c r="D187" s="4">
        <v>40</v>
      </c>
      <c r="E187" s="5">
        <f t="shared" si="17"/>
        <v>4650.8</v>
      </c>
      <c r="F187" s="7"/>
      <c r="G187" s="7"/>
      <c r="H187" s="7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>
        <v>6.5</v>
      </c>
      <c r="V187">
        <f>SUM(F187:U187)</f>
        <v>6.5</v>
      </c>
      <c r="W187">
        <f t="shared" si="16"/>
        <v>755.755</v>
      </c>
    </row>
    <row r="188" spans="2:23">
      <c r="B188" s="4" t="s">
        <v>15</v>
      </c>
      <c r="C188" s="4">
        <v>77.95</v>
      </c>
      <c r="D188" s="4">
        <v>50</v>
      </c>
      <c r="E188" s="5">
        <f t="shared" si="17"/>
        <v>3897.5</v>
      </c>
      <c r="F188" s="7"/>
      <c r="G188" s="7"/>
      <c r="H188" s="7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>
        <v>2.6</v>
      </c>
      <c r="U188" s="5">
        <v>1.9</v>
      </c>
      <c r="V188">
        <f>SUM(F188:U188)</f>
        <v>4.5</v>
      </c>
      <c r="W188">
        <f t="shared" si="16"/>
        <v>350.77500000000003</v>
      </c>
    </row>
    <row r="189" spans="2:23">
      <c r="B189" s="4" t="s">
        <v>595</v>
      </c>
      <c r="C189" s="4">
        <v>51.05</v>
      </c>
      <c r="D189" s="4">
        <v>40</v>
      </c>
      <c r="E189" s="5">
        <f t="shared" si="17"/>
        <v>2042</v>
      </c>
      <c r="F189" s="7"/>
      <c r="G189" s="7"/>
      <c r="H189" s="7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W189">
        <f t="shared" si="16"/>
        <v>0</v>
      </c>
    </row>
    <row r="190" spans="2:23">
      <c r="B190" s="4" t="s">
        <v>65</v>
      </c>
      <c r="C190" s="4">
        <v>340</v>
      </c>
      <c r="D190" s="4">
        <v>45</v>
      </c>
      <c r="E190" s="5">
        <f t="shared" si="17"/>
        <v>15300</v>
      </c>
      <c r="F190" s="7"/>
      <c r="G190" s="7"/>
      <c r="H190" s="7"/>
      <c r="I190" s="5"/>
      <c r="J190" s="5"/>
      <c r="K190" s="5"/>
      <c r="L190" s="5"/>
      <c r="M190" s="5"/>
      <c r="N190" s="5"/>
      <c r="O190" s="5"/>
      <c r="P190" s="5">
        <v>15.5</v>
      </c>
      <c r="Q190" s="5"/>
      <c r="R190" s="5"/>
      <c r="S190" s="5"/>
      <c r="T190" s="5"/>
      <c r="U190" s="5"/>
      <c r="V190">
        <f>SUM(F190:U190)</f>
        <v>15.5</v>
      </c>
      <c r="W190">
        <f t="shared" si="16"/>
        <v>5270</v>
      </c>
    </row>
    <row r="191" spans="2:23">
      <c r="B191" s="4" t="s">
        <v>56</v>
      </c>
      <c r="C191" s="4">
        <v>85</v>
      </c>
      <c r="D191" s="4">
        <v>32.6</v>
      </c>
      <c r="E191" s="5">
        <f t="shared" si="17"/>
        <v>2771</v>
      </c>
      <c r="F191" s="7"/>
      <c r="G191" s="7"/>
      <c r="H191" s="7"/>
      <c r="I191" s="5"/>
      <c r="J191" s="5"/>
      <c r="K191" s="5"/>
      <c r="L191" s="5"/>
      <c r="M191" s="5"/>
      <c r="N191" s="5"/>
      <c r="O191" s="5"/>
      <c r="P191" s="5"/>
      <c r="Q191" s="5">
        <v>4.9000000000000004</v>
      </c>
      <c r="R191" s="5"/>
      <c r="S191" s="5"/>
      <c r="T191" s="5">
        <v>9.5</v>
      </c>
      <c r="U191" s="5"/>
      <c r="V191">
        <f>SUM(F191:U191)</f>
        <v>14.4</v>
      </c>
      <c r="W191">
        <f t="shared" si="16"/>
        <v>1224</v>
      </c>
    </row>
    <row r="192" spans="2:23">
      <c r="B192" s="4" t="s">
        <v>611</v>
      </c>
      <c r="C192" s="4">
        <v>98</v>
      </c>
      <c r="D192" s="4">
        <v>20.399999999999999</v>
      </c>
      <c r="E192" s="5">
        <f t="shared" si="17"/>
        <v>1999.1999999999998</v>
      </c>
      <c r="F192" s="7"/>
      <c r="G192" s="7"/>
      <c r="H192" s="7"/>
      <c r="I192" s="5"/>
      <c r="J192" s="5"/>
      <c r="K192" s="5"/>
      <c r="L192" s="5"/>
      <c r="M192" s="5"/>
      <c r="N192" s="5"/>
      <c r="O192" s="5"/>
      <c r="P192" s="5"/>
      <c r="Q192" s="5">
        <v>3.5</v>
      </c>
      <c r="R192" s="5"/>
      <c r="S192" s="5"/>
      <c r="T192" s="5">
        <v>5.91</v>
      </c>
      <c r="U192" s="5">
        <v>1.3</v>
      </c>
      <c r="V192">
        <f>SUM(F192:U192)</f>
        <v>10.71</v>
      </c>
      <c r="W192">
        <f t="shared" si="16"/>
        <v>1049.5800000000002</v>
      </c>
    </row>
    <row r="193" spans="2:23">
      <c r="B193" s="4" t="s">
        <v>133</v>
      </c>
      <c r="C193" s="4">
        <v>266</v>
      </c>
      <c r="D193" s="4">
        <v>15.1</v>
      </c>
      <c r="E193" s="5">
        <f t="shared" si="17"/>
        <v>4016.6</v>
      </c>
      <c r="F193" s="7"/>
      <c r="G193" s="7"/>
      <c r="H193" s="7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>
        <f>SUM(F193:U193)</f>
        <v>0</v>
      </c>
      <c r="W193">
        <f t="shared" si="16"/>
        <v>0</v>
      </c>
    </row>
    <row r="194" spans="2:23">
      <c r="B194" s="4" t="s">
        <v>59</v>
      </c>
      <c r="C194" s="4">
        <v>308</v>
      </c>
      <c r="D194" s="4">
        <v>15.4</v>
      </c>
      <c r="E194" s="5">
        <f t="shared" si="17"/>
        <v>4743.2</v>
      </c>
      <c r="F194" s="7"/>
      <c r="G194" s="7"/>
      <c r="H194" s="7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>
        <f>SUM(F194:U194)</f>
        <v>0</v>
      </c>
      <c r="W194">
        <f t="shared" si="16"/>
        <v>0</v>
      </c>
    </row>
    <row r="195" spans="2:23">
      <c r="B195" s="4" t="s">
        <v>58</v>
      </c>
      <c r="C195" s="4">
        <v>33</v>
      </c>
      <c r="D195" s="4">
        <v>33</v>
      </c>
      <c r="E195" s="5">
        <f t="shared" si="17"/>
        <v>1089</v>
      </c>
      <c r="F195" s="7"/>
      <c r="G195" s="7"/>
      <c r="H195" s="7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W195">
        <f t="shared" si="16"/>
        <v>0</v>
      </c>
    </row>
    <row r="196" spans="2:23">
      <c r="B196" s="4" t="s">
        <v>322</v>
      </c>
      <c r="C196" s="4">
        <v>224</v>
      </c>
      <c r="D196" s="4">
        <v>26.5</v>
      </c>
      <c r="E196" s="5">
        <f t="shared" si="17"/>
        <v>5936</v>
      </c>
      <c r="F196" s="7"/>
      <c r="G196" s="7"/>
      <c r="H196" s="7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>
        <f t="shared" ref="V196:V205" si="18">SUM(F196:U196)</f>
        <v>0</v>
      </c>
      <c r="W196">
        <f t="shared" si="16"/>
        <v>0</v>
      </c>
    </row>
    <row r="197" spans="2:23">
      <c r="B197" s="4" t="s">
        <v>97</v>
      </c>
      <c r="C197" s="4">
        <v>133</v>
      </c>
      <c r="D197" s="4">
        <v>29.8</v>
      </c>
      <c r="E197" s="5">
        <f t="shared" si="17"/>
        <v>3963.4</v>
      </c>
      <c r="F197" s="7"/>
      <c r="G197" s="7"/>
      <c r="H197" s="7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>
        <f t="shared" si="18"/>
        <v>0</v>
      </c>
      <c r="W197">
        <f t="shared" si="16"/>
        <v>0</v>
      </c>
    </row>
    <row r="198" spans="2:23">
      <c r="B198" s="4" t="s">
        <v>612</v>
      </c>
      <c r="C198" s="4">
        <v>161</v>
      </c>
      <c r="D198" s="4">
        <v>47.7</v>
      </c>
      <c r="E198" s="5">
        <f t="shared" si="17"/>
        <v>7679.7000000000007</v>
      </c>
      <c r="F198" s="7"/>
      <c r="G198" s="7"/>
      <c r="H198" s="7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>
        <f t="shared" si="18"/>
        <v>0</v>
      </c>
      <c r="W198">
        <f t="shared" si="16"/>
        <v>0</v>
      </c>
    </row>
    <row r="199" spans="2:23">
      <c r="B199" s="4" t="s">
        <v>57</v>
      </c>
      <c r="C199" s="4">
        <v>67</v>
      </c>
      <c r="D199" s="4">
        <v>15.3</v>
      </c>
      <c r="E199" s="5">
        <f t="shared" si="17"/>
        <v>1025.1000000000001</v>
      </c>
      <c r="F199" s="7"/>
      <c r="G199" s="7"/>
      <c r="H199" s="7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>
        <v>1.6</v>
      </c>
      <c r="U199" s="5"/>
      <c r="V199">
        <f t="shared" si="18"/>
        <v>1.6</v>
      </c>
      <c r="W199">
        <f t="shared" si="16"/>
        <v>107.2</v>
      </c>
    </row>
    <row r="200" spans="2:23">
      <c r="B200" s="4" t="s">
        <v>29</v>
      </c>
      <c r="C200" s="4">
        <v>95</v>
      </c>
      <c r="D200" s="4">
        <v>25</v>
      </c>
      <c r="E200" s="5">
        <f t="shared" si="17"/>
        <v>2375</v>
      </c>
      <c r="F200" s="7"/>
      <c r="G200" s="7"/>
      <c r="H200" s="7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>
        <v>6.55</v>
      </c>
      <c r="T200" s="5"/>
      <c r="U200" s="5"/>
      <c r="V200">
        <f t="shared" si="18"/>
        <v>6.55</v>
      </c>
      <c r="W200">
        <f t="shared" si="16"/>
        <v>622.25</v>
      </c>
    </row>
    <row r="201" spans="2:23">
      <c r="B201" s="4" t="s">
        <v>106</v>
      </c>
      <c r="C201" s="4">
        <v>150</v>
      </c>
      <c r="D201" s="4">
        <v>45.7</v>
      </c>
      <c r="E201" s="5">
        <f t="shared" si="17"/>
        <v>6855</v>
      </c>
      <c r="F201" s="7"/>
      <c r="G201" s="7"/>
      <c r="H201" s="7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>
        <f t="shared" si="18"/>
        <v>0</v>
      </c>
      <c r="W201">
        <f t="shared" si="16"/>
        <v>0</v>
      </c>
    </row>
    <row r="202" spans="2:23">
      <c r="B202" s="4" t="s">
        <v>304</v>
      </c>
      <c r="C202" s="4">
        <v>266</v>
      </c>
      <c r="D202" s="4">
        <v>22.1</v>
      </c>
      <c r="E202" s="5">
        <f t="shared" si="17"/>
        <v>5878.6</v>
      </c>
      <c r="F202" s="7"/>
      <c r="G202" s="7"/>
      <c r="H202" s="7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>
        <f t="shared" si="18"/>
        <v>0</v>
      </c>
      <c r="W202">
        <f t="shared" si="16"/>
        <v>0</v>
      </c>
    </row>
    <row r="203" spans="2:23">
      <c r="B203" s="4" t="s">
        <v>299</v>
      </c>
      <c r="C203" s="4">
        <v>203</v>
      </c>
      <c r="D203" s="4">
        <v>22.8</v>
      </c>
      <c r="E203" s="5">
        <f t="shared" si="17"/>
        <v>4628.4000000000005</v>
      </c>
      <c r="F203" s="7"/>
      <c r="G203" s="7"/>
      <c r="H203" s="7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>
        <f t="shared" si="18"/>
        <v>0</v>
      </c>
      <c r="W203">
        <f t="shared" si="16"/>
        <v>0</v>
      </c>
    </row>
    <row r="204" spans="2:23">
      <c r="B204" s="4" t="s">
        <v>307</v>
      </c>
      <c r="C204" s="4">
        <v>360</v>
      </c>
      <c r="D204" s="4">
        <v>50</v>
      </c>
      <c r="E204" s="5">
        <f t="shared" si="17"/>
        <v>18000</v>
      </c>
      <c r="F204" s="7"/>
      <c r="G204" s="7"/>
      <c r="H204" s="7"/>
      <c r="I204" s="5"/>
      <c r="J204" s="5"/>
      <c r="K204" s="5"/>
      <c r="L204" s="5"/>
      <c r="M204" s="5"/>
      <c r="N204" s="5"/>
      <c r="O204" s="5"/>
      <c r="P204" s="5"/>
      <c r="Q204" s="5"/>
      <c r="R204" s="5">
        <v>18</v>
      </c>
      <c r="S204" s="5"/>
      <c r="T204" s="5"/>
      <c r="U204" s="5"/>
      <c r="V204">
        <f t="shared" si="18"/>
        <v>18</v>
      </c>
      <c r="W204">
        <f t="shared" si="16"/>
        <v>6480</v>
      </c>
    </row>
    <row r="205" spans="2:23">
      <c r="B205" s="4" t="s">
        <v>138</v>
      </c>
      <c r="C205" s="4">
        <v>410</v>
      </c>
      <c r="D205" s="4">
        <v>42.54</v>
      </c>
      <c r="E205" s="5">
        <f t="shared" si="17"/>
        <v>17441.400000000001</v>
      </c>
      <c r="F205" s="7"/>
      <c r="G205" s="7"/>
      <c r="H205" s="7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>
        <v>15.5</v>
      </c>
      <c r="T205" s="5"/>
      <c r="U205" s="5"/>
      <c r="V205">
        <f t="shared" si="18"/>
        <v>15.5</v>
      </c>
      <c r="W205">
        <f t="shared" si="16"/>
        <v>6355</v>
      </c>
    </row>
    <row r="206" spans="2:23">
      <c r="B206" s="4" t="s">
        <v>27</v>
      </c>
      <c r="C206" s="4">
        <v>260</v>
      </c>
      <c r="D206" s="4">
        <v>45</v>
      </c>
      <c r="E206" s="5">
        <f t="shared" si="17"/>
        <v>11700</v>
      </c>
      <c r="F206" s="7"/>
      <c r="G206" s="7"/>
      <c r="H206" s="7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W206">
        <f t="shared" ref="W206:W207" si="19">V206*C206</f>
        <v>0</v>
      </c>
    </row>
    <row r="207" spans="2:23">
      <c r="B207" s="4" t="s">
        <v>65</v>
      </c>
      <c r="C207" s="4">
        <v>340</v>
      </c>
      <c r="D207" s="4">
        <v>37</v>
      </c>
      <c r="E207" s="5">
        <f t="shared" si="17"/>
        <v>12580</v>
      </c>
      <c r="F207" s="7"/>
      <c r="G207" s="7"/>
      <c r="H207" s="7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>
        <v>13.1</v>
      </c>
      <c r="V207">
        <f>SUM(F207:U207)</f>
        <v>13.1</v>
      </c>
      <c r="W207">
        <f t="shared" si="19"/>
        <v>4454</v>
      </c>
    </row>
    <row r="208" spans="2:23">
      <c r="B208" s="4"/>
      <c r="C208" s="4"/>
      <c r="D208" s="4"/>
      <c r="E208" s="4">
        <f>SUM(E110:E207)</f>
        <v>514282.96769999992</v>
      </c>
      <c r="F208" s="5">
        <v>6928.38</v>
      </c>
      <c r="G208" s="6">
        <v>7101</v>
      </c>
      <c r="H208" s="6">
        <v>6769.73</v>
      </c>
      <c r="I208" s="6">
        <v>6941.08</v>
      </c>
      <c r="J208" s="5">
        <v>6930.9</v>
      </c>
      <c r="K208" s="6">
        <v>6929.63</v>
      </c>
      <c r="L208" s="6">
        <v>6930.15</v>
      </c>
      <c r="M208" s="6">
        <v>6955.52</v>
      </c>
      <c r="N208" s="6">
        <v>6919.64</v>
      </c>
      <c r="O208" s="6">
        <v>6930.2</v>
      </c>
      <c r="P208" s="6">
        <v>7511.39</v>
      </c>
      <c r="Q208" s="6">
        <v>6771.21</v>
      </c>
      <c r="R208" s="6">
        <v>6974.4</v>
      </c>
      <c r="S208" s="6">
        <v>7421.21</v>
      </c>
      <c r="T208" s="6">
        <v>5894.69</v>
      </c>
      <c r="U208" s="6">
        <v>5895.77</v>
      </c>
      <c r="V208">
        <f>SUM(F208:U208)</f>
        <v>109804.90000000001</v>
      </c>
      <c r="W208">
        <f>SUM(W110:W207)</f>
        <v>109804.90059999999</v>
      </c>
    </row>
    <row r="209" spans="1:34">
      <c r="F209" t="s">
        <v>6</v>
      </c>
      <c r="G209" t="s">
        <v>6</v>
      </c>
      <c r="H209" t="s">
        <v>6</v>
      </c>
      <c r="I209" t="s">
        <v>6</v>
      </c>
      <c r="J209" s="14" t="s">
        <v>6</v>
      </c>
      <c r="K209" s="14" t="s">
        <v>6</v>
      </c>
      <c r="L209" s="14" t="s">
        <v>6</v>
      </c>
      <c r="M209" s="14" t="s">
        <v>6</v>
      </c>
      <c r="N209" s="14" t="s">
        <v>6</v>
      </c>
      <c r="O209" s="14" t="s">
        <v>6</v>
      </c>
      <c r="P209" s="14" t="s">
        <v>6</v>
      </c>
      <c r="Q209" s="14" t="s">
        <v>6</v>
      </c>
      <c r="R209" s="14" t="s">
        <v>6</v>
      </c>
      <c r="S209" s="14" t="s">
        <v>6</v>
      </c>
      <c r="T209" s="14" t="s">
        <v>6</v>
      </c>
      <c r="U209" s="14" t="s">
        <v>6</v>
      </c>
    </row>
    <row r="210" spans="1:34">
      <c r="F210">
        <v>1</v>
      </c>
      <c r="G210">
        <v>2</v>
      </c>
      <c r="H210">
        <v>3</v>
      </c>
      <c r="I210">
        <v>4</v>
      </c>
      <c r="J210">
        <v>5</v>
      </c>
      <c r="K210">
        <v>6</v>
      </c>
      <c r="L210">
        <v>7</v>
      </c>
      <c r="M210">
        <v>8</v>
      </c>
      <c r="N210">
        <v>9</v>
      </c>
      <c r="O210">
        <v>10</v>
      </c>
      <c r="P210">
        <v>11</v>
      </c>
      <c r="Q210">
        <v>12</v>
      </c>
      <c r="R210" s="14">
        <v>13</v>
      </c>
      <c r="S210" s="14">
        <v>14</v>
      </c>
      <c r="T210" s="14">
        <v>15</v>
      </c>
      <c r="U210" s="14">
        <v>16</v>
      </c>
    </row>
    <row r="211" spans="1:34">
      <c r="AA211">
        <v>217</v>
      </c>
      <c r="AB211">
        <v>131</v>
      </c>
      <c r="AD211">
        <v>195</v>
      </c>
      <c r="AE211">
        <v>131</v>
      </c>
      <c r="AG211">
        <v>195</v>
      </c>
      <c r="AH211">
        <v>131</v>
      </c>
    </row>
    <row r="212" spans="1:34">
      <c r="B212" t="s">
        <v>549</v>
      </c>
      <c r="F212" t="s">
        <v>7</v>
      </c>
      <c r="G212" t="s">
        <v>7</v>
      </c>
      <c r="H212" t="s">
        <v>7</v>
      </c>
      <c r="I212" t="s">
        <v>7</v>
      </c>
      <c r="J212" t="s">
        <v>7</v>
      </c>
      <c r="K212" t="s">
        <v>7</v>
      </c>
      <c r="L212" t="s">
        <v>7</v>
      </c>
      <c r="M212" t="s">
        <v>7</v>
      </c>
      <c r="N212" t="s">
        <v>7</v>
      </c>
      <c r="O212" t="s">
        <v>7</v>
      </c>
      <c r="P212" t="s">
        <v>7</v>
      </c>
      <c r="Q212" t="s">
        <v>7</v>
      </c>
      <c r="R212" t="s">
        <v>7</v>
      </c>
      <c r="S212" t="s">
        <v>7</v>
      </c>
      <c r="T212" t="s">
        <v>7</v>
      </c>
      <c r="U212" t="s">
        <v>7</v>
      </c>
    </row>
    <row r="213" spans="1:34">
      <c r="B213" s="5" t="s">
        <v>2</v>
      </c>
      <c r="C213" s="5" t="s">
        <v>3</v>
      </c>
      <c r="D213" s="5" t="s">
        <v>8</v>
      </c>
      <c r="E213" s="5" t="s">
        <v>9</v>
      </c>
      <c r="F213" s="5">
        <v>12</v>
      </c>
      <c r="G213" s="6">
        <v>13</v>
      </c>
      <c r="H213" s="165">
        <v>14</v>
      </c>
      <c r="I213" s="6">
        <v>15</v>
      </c>
      <c r="J213" s="6">
        <v>17</v>
      </c>
      <c r="K213" s="6">
        <v>18</v>
      </c>
      <c r="L213" s="6">
        <v>19</v>
      </c>
      <c r="M213" s="6">
        <v>20</v>
      </c>
      <c r="N213" s="6">
        <v>21</v>
      </c>
      <c r="O213" s="6">
        <v>22</v>
      </c>
      <c r="P213" s="6">
        <v>24</v>
      </c>
      <c r="Q213" s="6">
        <v>25</v>
      </c>
      <c r="R213" s="6">
        <v>26</v>
      </c>
      <c r="S213" s="6">
        <v>27</v>
      </c>
      <c r="T213" s="6">
        <v>28</v>
      </c>
      <c r="U213" s="6">
        <v>31</v>
      </c>
      <c r="V213" t="s">
        <v>226</v>
      </c>
    </row>
    <row r="214" spans="1:34">
      <c r="A214" s="7"/>
      <c r="B214" s="5" t="s">
        <v>15</v>
      </c>
      <c r="C214" s="5">
        <v>70</v>
      </c>
      <c r="D214" s="5">
        <v>13.4</v>
      </c>
      <c r="E214" s="5">
        <f>D214*C214</f>
        <v>938</v>
      </c>
      <c r="F214" s="5"/>
      <c r="G214" s="5"/>
      <c r="H214" s="166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>
        <f t="shared" ref="V214:V245" si="20">SUM(F214:U214)</f>
        <v>0</v>
      </c>
      <c r="W214">
        <f t="shared" ref="W214:W245" si="21">V214*C214</f>
        <v>0</v>
      </c>
    </row>
    <row r="215" spans="1:34">
      <c r="A215" s="7"/>
      <c r="B215" s="5" t="s">
        <v>17</v>
      </c>
      <c r="C215" s="5">
        <v>22.5</v>
      </c>
      <c r="D215" s="5">
        <v>7</v>
      </c>
      <c r="E215" s="5">
        <f t="shared" ref="E215:E278" si="22">D215*C215</f>
        <v>157.5</v>
      </c>
      <c r="F215" s="5"/>
      <c r="G215" s="5"/>
      <c r="H215" s="166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>
        <f t="shared" si="20"/>
        <v>0</v>
      </c>
      <c r="W215">
        <f t="shared" si="21"/>
        <v>0</v>
      </c>
    </row>
    <row r="216" spans="1:34">
      <c r="B216" s="6" t="s">
        <v>37</v>
      </c>
      <c r="C216" s="5">
        <v>84</v>
      </c>
      <c r="D216" s="5">
        <v>20</v>
      </c>
      <c r="E216" s="5">
        <f t="shared" si="22"/>
        <v>1680</v>
      </c>
      <c r="F216" s="6">
        <v>0.1</v>
      </c>
      <c r="G216" s="6"/>
      <c r="H216" s="165">
        <v>0.1</v>
      </c>
      <c r="I216" s="6">
        <v>0.1</v>
      </c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>
        <f t="shared" si="20"/>
        <v>0.30000000000000004</v>
      </c>
      <c r="W216">
        <f t="shared" si="21"/>
        <v>25.200000000000003</v>
      </c>
    </row>
    <row r="217" spans="1:34">
      <c r="B217" s="6" t="s">
        <v>58</v>
      </c>
      <c r="C217" s="5">
        <v>32</v>
      </c>
      <c r="D217" s="5">
        <v>28.8</v>
      </c>
      <c r="E217" s="5">
        <f t="shared" si="22"/>
        <v>921.6</v>
      </c>
      <c r="F217" s="6">
        <v>0.1</v>
      </c>
      <c r="G217" s="6"/>
      <c r="H217" s="165">
        <v>0.1</v>
      </c>
      <c r="I217" s="6">
        <v>0.1</v>
      </c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>
        <f t="shared" si="20"/>
        <v>0.30000000000000004</v>
      </c>
      <c r="W217">
        <f t="shared" si="21"/>
        <v>9.6000000000000014</v>
      </c>
    </row>
    <row r="218" spans="1:34">
      <c r="B218" s="6" t="s">
        <v>57</v>
      </c>
      <c r="C218" s="5">
        <v>70</v>
      </c>
      <c r="D218" s="5">
        <v>15</v>
      </c>
      <c r="E218" s="5">
        <f t="shared" si="22"/>
        <v>1050</v>
      </c>
      <c r="F218" s="5"/>
      <c r="G218" s="5"/>
      <c r="H218" s="166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>
        <f t="shared" si="20"/>
        <v>0</v>
      </c>
      <c r="W218">
        <f t="shared" si="21"/>
        <v>0</v>
      </c>
    </row>
    <row r="219" spans="1:34">
      <c r="B219" s="5" t="s">
        <v>121</v>
      </c>
      <c r="C219" s="5">
        <v>382</v>
      </c>
      <c r="D219" s="5">
        <v>20</v>
      </c>
      <c r="E219" s="5">
        <f t="shared" si="22"/>
        <v>7640</v>
      </c>
      <c r="F219" s="5"/>
      <c r="G219" s="5"/>
      <c r="H219" s="166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>
        <f t="shared" si="20"/>
        <v>0</v>
      </c>
      <c r="W219">
        <f t="shared" si="21"/>
        <v>0</v>
      </c>
    </row>
    <row r="220" spans="1:34">
      <c r="B220" s="5" t="s">
        <v>51</v>
      </c>
      <c r="C220" s="5">
        <v>47</v>
      </c>
      <c r="D220" s="5">
        <v>20</v>
      </c>
      <c r="E220" s="5">
        <f t="shared" si="22"/>
        <v>940</v>
      </c>
      <c r="F220" s="5"/>
      <c r="G220" s="5"/>
      <c r="H220" s="166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>
        <f t="shared" si="20"/>
        <v>0</v>
      </c>
      <c r="W220">
        <f t="shared" si="21"/>
        <v>0</v>
      </c>
    </row>
    <row r="221" spans="1:34">
      <c r="B221" s="5" t="s">
        <v>49</v>
      </c>
      <c r="C221" s="5">
        <v>242</v>
      </c>
      <c r="D221" s="5">
        <v>9</v>
      </c>
      <c r="E221" s="5">
        <f t="shared" si="22"/>
        <v>2178</v>
      </c>
      <c r="F221" s="5"/>
      <c r="G221" s="5"/>
      <c r="H221" s="166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>
        <f t="shared" si="20"/>
        <v>0</v>
      </c>
      <c r="W221">
        <f t="shared" si="21"/>
        <v>0</v>
      </c>
    </row>
    <row r="222" spans="1:34">
      <c r="B222" s="5" t="s">
        <v>26</v>
      </c>
      <c r="C222" s="5">
        <v>180</v>
      </c>
      <c r="D222" s="5">
        <v>24</v>
      </c>
      <c r="E222" s="5">
        <f t="shared" si="22"/>
        <v>4320</v>
      </c>
      <c r="F222" s="5"/>
      <c r="G222" s="5"/>
      <c r="H222" s="166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>
        <f t="shared" si="20"/>
        <v>0</v>
      </c>
      <c r="W222">
        <f t="shared" si="21"/>
        <v>0</v>
      </c>
    </row>
    <row r="223" spans="1:34">
      <c r="B223" s="5" t="s">
        <v>31</v>
      </c>
      <c r="C223" s="5">
        <v>89</v>
      </c>
      <c r="D223" s="5">
        <v>36</v>
      </c>
      <c r="E223" s="5">
        <f t="shared" si="22"/>
        <v>3204</v>
      </c>
      <c r="F223" s="5">
        <v>2</v>
      </c>
      <c r="G223" s="6">
        <v>1</v>
      </c>
      <c r="H223" s="165">
        <v>1</v>
      </c>
      <c r="I223" s="6">
        <v>1</v>
      </c>
      <c r="J223" s="4">
        <v>1</v>
      </c>
      <c r="K223" s="6">
        <v>1</v>
      </c>
      <c r="L223" s="6">
        <v>1</v>
      </c>
      <c r="M223" s="6">
        <v>1</v>
      </c>
      <c r="N223" s="6">
        <v>1</v>
      </c>
      <c r="O223" s="6">
        <v>1</v>
      </c>
      <c r="P223" s="6"/>
      <c r="Q223" s="6"/>
      <c r="R223" s="6"/>
      <c r="S223" s="6"/>
      <c r="T223" s="6"/>
      <c r="U223" s="6"/>
      <c r="V223">
        <f t="shared" si="20"/>
        <v>11</v>
      </c>
      <c r="W223">
        <f t="shared" si="21"/>
        <v>979</v>
      </c>
    </row>
    <row r="224" spans="1:34">
      <c r="B224" s="5" t="s">
        <v>45</v>
      </c>
      <c r="C224" s="5">
        <v>32</v>
      </c>
      <c r="D224" s="5">
        <v>60</v>
      </c>
      <c r="E224" s="5">
        <f t="shared" si="22"/>
        <v>1920</v>
      </c>
      <c r="F224" s="5"/>
      <c r="G224" s="5"/>
      <c r="H224" s="166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>
        <f t="shared" si="20"/>
        <v>0</v>
      </c>
      <c r="W224">
        <f t="shared" si="21"/>
        <v>0</v>
      </c>
    </row>
    <row r="225" spans="2:23">
      <c r="B225" s="5" t="s">
        <v>172</v>
      </c>
      <c r="C225" s="5">
        <v>115</v>
      </c>
      <c r="D225" s="5">
        <v>24</v>
      </c>
      <c r="E225" s="5">
        <f t="shared" si="22"/>
        <v>2760</v>
      </c>
      <c r="F225" s="5"/>
      <c r="G225" s="5"/>
      <c r="H225" s="166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>
        <f t="shared" si="20"/>
        <v>0</v>
      </c>
      <c r="W225">
        <f t="shared" si="21"/>
        <v>0</v>
      </c>
    </row>
    <row r="226" spans="2:23">
      <c r="B226" s="5" t="s">
        <v>550</v>
      </c>
      <c r="C226" s="5">
        <v>50.8</v>
      </c>
      <c r="D226" s="5">
        <v>20</v>
      </c>
      <c r="E226" s="5">
        <f t="shared" si="22"/>
        <v>1016</v>
      </c>
      <c r="F226" s="5">
        <v>1.6</v>
      </c>
      <c r="G226" s="5"/>
      <c r="H226" s="166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>
        <f t="shared" si="20"/>
        <v>1.6</v>
      </c>
      <c r="W226">
        <f t="shared" si="21"/>
        <v>81.28</v>
      </c>
    </row>
    <row r="227" spans="2:23">
      <c r="B227" s="5" t="s">
        <v>15</v>
      </c>
      <c r="C227" s="5">
        <v>69</v>
      </c>
      <c r="D227" s="5">
        <v>10</v>
      </c>
      <c r="E227" s="5">
        <f t="shared" si="22"/>
        <v>690</v>
      </c>
      <c r="F227" s="5"/>
      <c r="G227" s="5"/>
      <c r="H227" s="166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>
        <f t="shared" si="20"/>
        <v>0</v>
      </c>
      <c r="W227">
        <f t="shared" si="21"/>
        <v>0</v>
      </c>
    </row>
    <row r="228" spans="2:23">
      <c r="B228" s="5" t="s">
        <v>189</v>
      </c>
      <c r="C228" s="5">
        <v>305</v>
      </c>
      <c r="D228" s="5">
        <v>33.299999999999997</v>
      </c>
      <c r="E228" s="5">
        <f t="shared" si="22"/>
        <v>10156.5</v>
      </c>
      <c r="F228" s="5">
        <v>2.8</v>
      </c>
      <c r="G228" s="5"/>
      <c r="H228" s="166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>
        <f t="shared" si="20"/>
        <v>2.8</v>
      </c>
      <c r="W228">
        <f t="shared" si="21"/>
        <v>854</v>
      </c>
    </row>
    <row r="229" spans="2:23">
      <c r="B229" s="5" t="s">
        <v>551</v>
      </c>
      <c r="C229" s="5">
        <v>96</v>
      </c>
      <c r="D229" s="5">
        <v>15</v>
      </c>
      <c r="E229" s="5">
        <f t="shared" si="22"/>
        <v>1440</v>
      </c>
      <c r="F229" s="5"/>
      <c r="G229" s="5"/>
      <c r="H229" s="166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>
        <f t="shared" si="20"/>
        <v>0</v>
      </c>
      <c r="W229">
        <f t="shared" si="21"/>
        <v>0</v>
      </c>
    </row>
    <row r="230" spans="2:23">
      <c r="B230" s="75" t="s">
        <v>34</v>
      </c>
      <c r="C230" s="6">
        <v>26</v>
      </c>
      <c r="D230" s="5">
        <v>480</v>
      </c>
      <c r="E230" s="5">
        <f t="shared" si="22"/>
        <v>12480</v>
      </c>
      <c r="F230" s="5">
        <v>3</v>
      </c>
      <c r="G230" s="5">
        <v>3</v>
      </c>
      <c r="H230" s="166">
        <v>3</v>
      </c>
      <c r="I230" s="6">
        <v>3</v>
      </c>
      <c r="J230" s="6">
        <v>4</v>
      </c>
      <c r="K230" s="6">
        <v>3</v>
      </c>
      <c r="L230" s="6">
        <v>3</v>
      </c>
      <c r="M230" s="6">
        <v>2</v>
      </c>
      <c r="N230" s="6">
        <v>2</v>
      </c>
      <c r="O230" s="6">
        <v>2</v>
      </c>
      <c r="P230" s="6">
        <v>2</v>
      </c>
      <c r="Q230" s="6">
        <v>2</v>
      </c>
      <c r="R230" s="6">
        <v>3</v>
      </c>
      <c r="S230" s="6">
        <v>4</v>
      </c>
      <c r="T230" s="6">
        <v>3</v>
      </c>
      <c r="U230" s="6">
        <v>2</v>
      </c>
      <c r="V230">
        <f t="shared" si="20"/>
        <v>44</v>
      </c>
      <c r="W230">
        <f t="shared" si="21"/>
        <v>1144</v>
      </c>
    </row>
    <row r="231" spans="2:23">
      <c r="B231" s="6" t="s">
        <v>97</v>
      </c>
      <c r="C231" s="6">
        <v>168</v>
      </c>
      <c r="D231" s="6">
        <v>51.8</v>
      </c>
      <c r="E231" s="5">
        <f t="shared" si="22"/>
        <v>8702.4</v>
      </c>
      <c r="F231" s="5"/>
      <c r="G231" s="5"/>
      <c r="H231" s="166"/>
      <c r="I231" s="5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>
        <f t="shared" si="20"/>
        <v>0</v>
      </c>
      <c r="W231">
        <f t="shared" si="21"/>
        <v>0</v>
      </c>
    </row>
    <row r="232" spans="2:23">
      <c r="B232" s="6" t="s">
        <v>106</v>
      </c>
      <c r="C232" s="6">
        <v>154</v>
      </c>
      <c r="D232" s="6">
        <v>22.6</v>
      </c>
      <c r="E232" s="5">
        <f t="shared" si="22"/>
        <v>3480.4</v>
      </c>
      <c r="F232" s="5"/>
      <c r="G232" s="5"/>
      <c r="H232" s="166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>
        <f t="shared" si="20"/>
        <v>0</v>
      </c>
      <c r="W232">
        <f t="shared" si="21"/>
        <v>0</v>
      </c>
    </row>
    <row r="233" spans="2:23">
      <c r="B233" s="6" t="s">
        <v>64</v>
      </c>
      <c r="C233" s="6">
        <v>196</v>
      </c>
      <c r="D233" s="6">
        <v>27</v>
      </c>
      <c r="E233" s="5">
        <f t="shared" si="22"/>
        <v>5292</v>
      </c>
      <c r="F233" s="5"/>
      <c r="G233" s="5"/>
      <c r="H233" s="166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>
        <f t="shared" si="20"/>
        <v>0</v>
      </c>
      <c r="W233">
        <f t="shared" si="21"/>
        <v>0</v>
      </c>
    </row>
    <row r="234" spans="2:23">
      <c r="B234" s="6" t="s">
        <v>56</v>
      </c>
      <c r="C234" s="6">
        <v>91</v>
      </c>
      <c r="D234" s="6">
        <v>32.6</v>
      </c>
      <c r="E234" s="5">
        <f t="shared" si="22"/>
        <v>2966.6</v>
      </c>
      <c r="F234" s="5"/>
      <c r="G234" s="5"/>
      <c r="H234" s="166"/>
      <c r="I234" s="5"/>
      <c r="J234" s="5"/>
      <c r="K234" s="5"/>
      <c r="L234" s="40">
        <v>1</v>
      </c>
      <c r="M234" s="7"/>
      <c r="N234" s="7"/>
      <c r="O234" s="7"/>
      <c r="P234" s="7"/>
      <c r="Q234" s="7"/>
      <c r="R234" s="7"/>
      <c r="S234" s="7"/>
      <c r="T234" s="7"/>
      <c r="U234" s="7"/>
      <c r="V234">
        <f t="shared" si="20"/>
        <v>1</v>
      </c>
      <c r="W234">
        <f t="shared" si="21"/>
        <v>91</v>
      </c>
    </row>
    <row r="235" spans="2:23">
      <c r="B235" s="6" t="s">
        <v>29</v>
      </c>
      <c r="C235" s="6">
        <v>90</v>
      </c>
      <c r="D235" s="6">
        <v>50</v>
      </c>
      <c r="E235" s="5">
        <f t="shared" si="22"/>
        <v>4500</v>
      </c>
      <c r="F235" s="5"/>
      <c r="G235" s="5">
        <v>2</v>
      </c>
      <c r="H235" s="166"/>
      <c r="I235" s="5"/>
      <c r="J235" s="5"/>
      <c r="K235" s="5">
        <v>1.5</v>
      </c>
      <c r="L235" s="5"/>
      <c r="M235" s="5"/>
      <c r="N235" s="5"/>
      <c r="O235" s="5">
        <v>0.2</v>
      </c>
      <c r="P235" s="5"/>
      <c r="Q235" s="5"/>
      <c r="R235" s="5"/>
      <c r="S235" s="5"/>
      <c r="T235" s="5"/>
      <c r="U235" s="5"/>
      <c r="V235">
        <f t="shared" si="20"/>
        <v>3.7</v>
      </c>
      <c r="W235">
        <f t="shared" si="21"/>
        <v>333</v>
      </c>
    </row>
    <row r="236" spans="2:23">
      <c r="B236" s="52" t="s">
        <v>36</v>
      </c>
      <c r="C236" s="6">
        <v>295</v>
      </c>
      <c r="D236" s="6">
        <v>164.1</v>
      </c>
      <c r="E236" s="5">
        <f t="shared" si="22"/>
        <v>48409.5</v>
      </c>
      <c r="F236" s="5"/>
      <c r="G236" s="5"/>
      <c r="H236" s="166">
        <v>2</v>
      </c>
      <c r="I236" s="5"/>
      <c r="J236" s="5"/>
      <c r="K236" s="5">
        <v>2</v>
      </c>
      <c r="L236" s="5">
        <v>2</v>
      </c>
      <c r="M236" s="5"/>
      <c r="N236" s="5"/>
      <c r="O236" s="5">
        <v>2</v>
      </c>
      <c r="P236" s="5"/>
      <c r="Q236" s="5"/>
      <c r="R236" s="5"/>
      <c r="S236" s="5"/>
      <c r="T236" s="5">
        <v>2</v>
      </c>
      <c r="U236" s="5"/>
      <c r="V236">
        <f t="shared" si="20"/>
        <v>10</v>
      </c>
      <c r="W236">
        <f t="shared" si="21"/>
        <v>2950</v>
      </c>
    </row>
    <row r="237" spans="2:23">
      <c r="B237" s="4" t="s">
        <v>172</v>
      </c>
      <c r="C237" s="4">
        <v>121.35</v>
      </c>
      <c r="D237" s="4">
        <v>12</v>
      </c>
      <c r="E237" s="5">
        <f t="shared" si="22"/>
        <v>1456.1999999999998</v>
      </c>
      <c r="F237" s="5"/>
      <c r="G237" s="5"/>
      <c r="H237" s="166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>
        <f t="shared" si="20"/>
        <v>0</v>
      </c>
      <c r="W237">
        <f t="shared" si="21"/>
        <v>0</v>
      </c>
    </row>
    <row r="238" spans="2:23">
      <c r="B238" s="4" t="s">
        <v>291</v>
      </c>
      <c r="C238" s="4">
        <v>47.77</v>
      </c>
      <c r="D238" s="4">
        <v>24</v>
      </c>
      <c r="E238" s="5">
        <f t="shared" si="22"/>
        <v>1146.48</v>
      </c>
      <c r="F238" s="5"/>
      <c r="G238" s="5"/>
      <c r="H238" s="166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>
        <f t="shared" si="20"/>
        <v>0</v>
      </c>
      <c r="W238">
        <f t="shared" si="21"/>
        <v>0</v>
      </c>
    </row>
    <row r="239" spans="2:23">
      <c r="B239" s="4" t="s">
        <v>580</v>
      </c>
      <c r="C239" s="4">
        <v>122.32</v>
      </c>
      <c r="D239" s="4">
        <v>30</v>
      </c>
      <c r="E239" s="5">
        <f t="shared" si="22"/>
        <v>3669.6</v>
      </c>
      <c r="F239" s="4"/>
      <c r="G239" s="4"/>
      <c r="H239" s="166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>
        <f t="shared" si="20"/>
        <v>0</v>
      </c>
      <c r="W239">
        <f t="shared" si="21"/>
        <v>0</v>
      </c>
    </row>
    <row r="240" spans="2:23">
      <c r="B240" s="4" t="s">
        <v>14</v>
      </c>
      <c r="C240" s="4">
        <v>185.97</v>
      </c>
      <c r="D240" s="4">
        <v>9</v>
      </c>
      <c r="E240" s="5">
        <f t="shared" si="22"/>
        <v>1673.73</v>
      </c>
      <c r="F240" s="40"/>
      <c r="G240" s="40"/>
      <c r="H240" s="166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>
        <f t="shared" si="20"/>
        <v>0</v>
      </c>
      <c r="W240">
        <f t="shared" si="21"/>
        <v>0</v>
      </c>
    </row>
    <row r="241" spans="2:23">
      <c r="B241" s="4" t="s">
        <v>113</v>
      </c>
      <c r="C241" s="4">
        <v>225.95</v>
      </c>
      <c r="D241" s="4">
        <v>30</v>
      </c>
      <c r="E241" s="5">
        <f t="shared" si="22"/>
        <v>6778.5</v>
      </c>
      <c r="F241" s="40"/>
      <c r="G241" s="40"/>
      <c r="H241" s="166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>
        <f t="shared" si="20"/>
        <v>0</v>
      </c>
      <c r="W241">
        <f t="shared" si="21"/>
        <v>0</v>
      </c>
    </row>
    <row r="242" spans="2:23">
      <c r="B242" s="4" t="s">
        <v>107</v>
      </c>
      <c r="C242" s="4">
        <v>268.37</v>
      </c>
      <c r="D242" s="4">
        <v>12</v>
      </c>
      <c r="E242" s="5">
        <f t="shared" si="22"/>
        <v>3220.44</v>
      </c>
      <c r="F242" s="40"/>
      <c r="G242" s="40"/>
      <c r="H242" s="166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>
        <f t="shared" si="20"/>
        <v>0</v>
      </c>
      <c r="W242">
        <f t="shared" si="21"/>
        <v>0</v>
      </c>
    </row>
    <row r="243" spans="2:23">
      <c r="B243" s="4" t="s">
        <v>552</v>
      </c>
      <c r="C243" s="4">
        <v>553.42999999999995</v>
      </c>
      <c r="D243" s="4">
        <v>11.39</v>
      </c>
      <c r="E243" s="5">
        <f t="shared" si="22"/>
        <v>6303.5676999999996</v>
      </c>
      <c r="F243" s="40"/>
      <c r="G243" s="40"/>
      <c r="H243" s="166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>
        <f t="shared" si="20"/>
        <v>0</v>
      </c>
      <c r="W243">
        <f t="shared" si="21"/>
        <v>0</v>
      </c>
    </row>
    <row r="244" spans="2:23">
      <c r="B244" s="4" t="s">
        <v>40</v>
      </c>
      <c r="C244" s="4">
        <v>247.68</v>
      </c>
      <c r="D244" s="4">
        <v>5</v>
      </c>
      <c r="E244" s="5">
        <f t="shared" si="22"/>
        <v>1238.4000000000001</v>
      </c>
      <c r="F244" s="5"/>
      <c r="G244" s="5"/>
      <c r="H244" s="166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>
        <f t="shared" si="20"/>
        <v>0</v>
      </c>
      <c r="W244">
        <f t="shared" si="21"/>
        <v>0</v>
      </c>
    </row>
    <row r="245" spans="2:23">
      <c r="B245" s="4" t="s">
        <v>27</v>
      </c>
      <c r="C245" s="4">
        <v>222.04</v>
      </c>
      <c r="D245" s="4">
        <v>96</v>
      </c>
      <c r="E245" s="5">
        <f t="shared" si="22"/>
        <v>21315.84</v>
      </c>
      <c r="F245" s="5"/>
      <c r="G245" s="5"/>
      <c r="H245" s="166"/>
      <c r="I245" s="5"/>
      <c r="J245" s="5"/>
      <c r="K245" s="5"/>
      <c r="L245" s="5"/>
      <c r="M245" s="5"/>
      <c r="N245" s="5">
        <v>4.8</v>
      </c>
      <c r="O245" s="5"/>
      <c r="P245" s="5"/>
      <c r="Q245" s="5">
        <v>4</v>
      </c>
      <c r="R245" s="5"/>
      <c r="S245" s="5"/>
      <c r="T245" s="5"/>
      <c r="U245" s="5"/>
      <c r="V245">
        <f t="shared" si="20"/>
        <v>8.8000000000000007</v>
      </c>
      <c r="W245">
        <f t="shared" si="21"/>
        <v>1953.952</v>
      </c>
    </row>
    <row r="246" spans="2:23">
      <c r="B246" s="4" t="s">
        <v>184</v>
      </c>
      <c r="C246" s="4">
        <v>239.93</v>
      </c>
      <c r="D246" s="4">
        <v>44</v>
      </c>
      <c r="E246" s="5">
        <f t="shared" si="22"/>
        <v>10556.92</v>
      </c>
      <c r="F246" s="5"/>
      <c r="G246" s="5"/>
      <c r="H246" s="166"/>
      <c r="I246" s="5">
        <v>3.91</v>
      </c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>
        <f t="shared" ref="V246:V277" si="23">SUM(F246:U246)</f>
        <v>3.91</v>
      </c>
      <c r="W246">
        <f t="shared" ref="W246:W277" si="24">V246*C246</f>
        <v>938.12630000000001</v>
      </c>
    </row>
    <row r="247" spans="2:23">
      <c r="B247" s="4" t="s">
        <v>16</v>
      </c>
      <c r="C247" s="4">
        <v>118.61</v>
      </c>
      <c r="D247" s="4">
        <v>40</v>
      </c>
      <c r="E247" s="5">
        <f t="shared" si="22"/>
        <v>4744.3999999999996</v>
      </c>
      <c r="F247" s="5"/>
      <c r="G247" s="5"/>
      <c r="H247" s="166"/>
      <c r="I247" s="5"/>
      <c r="J247" s="5">
        <v>1.5</v>
      </c>
      <c r="K247" s="5"/>
      <c r="L247" s="5"/>
      <c r="M247" s="5"/>
      <c r="N247" s="5"/>
      <c r="O247" s="5"/>
      <c r="P247" s="5">
        <v>1.5</v>
      </c>
      <c r="Q247" s="5"/>
      <c r="R247" s="5"/>
      <c r="S247" s="5"/>
      <c r="T247" s="5"/>
      <c r="U247" s="5"/>
      <c r="V247">
        <f t="shared" si="23"/>
        <v>3</v>
      </c>
      <c r="W247">
        <f t="shared" si="24"/>
        <v>355.83</v>
      </c>
    </row>
    <row r="248" spans="2:23">
      <c r="B248" s="4" t="s">
        <v>553</v>
      </c>
      <c r="C248" s="4">
        <v>39.21</v>
      </c>
      <c r="D248" s="4">
        <v>15</v>
      </c>
      <c r="E248" s="5">
        <f t="shared" si="22"/>
        <v>588.15</v>
      </c>
      <c r="F248" s="5"/>
      <c r="G248" s="5"/>
      <c r="H248" s="166">
        <v>0.2</v>
      </c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>
        <f t="shared" si="23"/>
        <v>0.2</v>
      </c>
      <c r="W248">
        <f t="shared" si="24"/>
        <v>7.8420000000000005</v>
      </c>
    </row>
    <row r="249" spans="2:23">
      <c r="B249" s="4" t="s">
        <v>12</v>
      </c>
      <c r="C249" s="4">
        <v>40.51</v>
      </c>
      <c r="D249" s="4">
        <v>20</v>
      </c>
      <c r="E249" s="5">
        <f t="shared" si="22"/>
        <v>810.19999999999993</v>
      </c>
      <c r="F249" s="5"/>
      <c r="G249" s="5"/>
      <c r="H249" s="166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>
        <f t="shared" si="23"/>
        <v>0</v>
      </c>
      <c r="W249">
        <f t="shared" si="24"/>
        <v>0</v>
      </c>
    </row>
    <row r="250" spans="2:23">
      <c r="B250" s="4" t="s">
        <v>15</v>
      </c>
      <c r="C250" s="4">
        <v>77.95</v>
      </c>
      <c r="D250" s="4">
        <v>50</v>
      </c>
      <c r="E250" s="5">
        <f t="shared" si="22"/>
        <v>3897.5</v>
      </c>
      <c r="F250" s="5"/>
      <c r="G250" s="5"/>
      <c r="H250" s="166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>
        <f t="shared" si="23"/>
        <v>0</v>
      </c>
      <c r="W250">
        <f t="shared" si="24"/>
        <v>0</v>
      </c>
    </row>
    <row r="251" spans="2:23">
      <c r="B251" s="4" t="s">
        <v>17</v>
      </c>
      <c r="C251" s="4">
        <v>18.41</v>
      </c>
      <c r="D251" s="4">
        <v>20</v>
      </c>
      <c r="E251" s="5">
        <f t="shared" si="22"/>
        <v>368.2</v>
      </c>
      <c r="F251" s="5"/>
      <c r="G251" s="5"/>
      <c r="H251" s="166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>
        <f t="shared" si="23"/>
        <v>0</v>
      </c>
      <c r="W251">
        <f t="shared" si="24"/>
        <v>0</v>
      </c>
    </row>
    <row r="252" spans="2:23">
      <c r="B252" s="4" t="s">
        <v>44</v>
      </c>
      <c r="C252" s="4">
        <v>114.92</v>
      </c>
      <c r="D252" s="4">
        <v>36</v>
      </c>
      <c r="E252" s="5">
        <f t="shared" si="22"/>
        <v>4137.12</v>
      </c>
      <c r="F252" s="5"/>
      <c r="G252" s="5"/>
      <c r="H252" s="166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>
        <f t="shared" si="23"/>
        <v>0</v>
      </c>
      <c r="W252">
        <f t="shared" si="24"/>
        <v>0</v>
      </c>
    </row>
    <row r="253" spans="2:23">
      <c r="B253" s="4" t="s">
        <v>65</v>
      </c>
      <c r="C253" s="4">
        <v>340</v>
      </c>
      <c r="D253" s="4">
        <v>45</v>
      </c>
      <c r="E253" s="5">
        <f t="shared" si="22"/>
        <v>15300</v>
      </c>
      <c r="F253" s="5"/>
      <c r="G253" s="5">
        <v>7.8</v>
      </c>
      <c r="H253" s="166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>
        <f t="shared" si="23"/>
        <v>7.8</v>
      </c>
      <c r="W253">
        <f t="shared" si="24"/>
        <v>2652</v>
      </c>
    </row>
    <row r="254" spans="2:23">
      <c r="B254" s="4" t="s">
        <v>55</v>
      </c>
      <c r="C254" s="4"/>
      <c r="D254" s="4">
        <v>240</v>
      </c>
      <c r="E254" s="5">
        <f t="shared" si="22"/>
        <v>0</v>
      </c>
      <c r="F254" s="7"/>
      <c r="G254" s="7"/>
      <c r="H254" s="209"/>
      <c r="I254" s="5">
        <v>16</v>
      </c>
      <c r="J254" s="5"/>
      <c r="K254" s="5"/>
      <c r="L254" s="5">
        <v>6</v>
      </c>
      <c r="M254" s="5"/>
      <c r="N254" s="5"/>
      <c r="O254" s="5">
        <v>10</v>
      </c>
      <c r="P254" s="5"/>
      <c r="Q254" s="5"/>
      <c r="R254" s="5"/>
      <c r="S254" s="5"/>
      <c r="T254" s="5">
        <v>4</v>
      </c>
      <c r="U254" s="5"/>
      <c r="V254">
        <f t="shared" si="23"/>
        <v>36</v>
      </c>
      <c r="W254">
        <f t="shared" si="24"/>
        <v>0</v>
      </c>
    </row>
    <row r="255" spans="2:23">
      <c r="B255" s="4" t="s">
        <v>64</v>
      </c>
      <c r="C255" s="4">
        <v>252</v>
      </c>
      <c r="D255" s="4">
        <v>21.6</v>
      </c>
      <c r="E255" s="5">
        <f t="shared" si="22"/>
        <v>5443.2000000000007</v>
      </c>
      <c r="F255" s="7"/>
      <c r="G255" s="7"/>
      <c r="H255" s="209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>
        <f t="shared" si="23"/>
        <v>0</v>
      </c>
      <c r="W255">
        <f t="shared" si="24"/>
        <v>0</v>
      </c>
    </row>
    <row r="256" spans="2:23">
      <c r="B256" s="4" t="s">
        <v>121</v>
      </c>
      <c r="C256" s="4">
        <v>719</v>
      </c>
      <c r="D256" s="4">
        <v>20</v>
      </c>
      <c r="E256" s="5">
        <f t="shared" si="22"/>
        <v>14380</v>
      </c>
      <c r="F256" s="7"/>
      <c r="G256" s="7"/>
      <c r="H256" s="7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>
        <f t="shared" si="23"/>
        <v>0</v>
      </c>
      <c r="W256">
        <f t="shared" si="24"/>
        <v>0</v>
      </c>
    </row>
    <row r="257" spans="2:23">
      <c r="B257" s="4" t="s">
        <v>578</v>
      </c>
      <c r="C257" s="4">
        <v>16</v>
      </c>
      <c r="D257" s="4">
        <v>217</v>
      </c>
      <c r="E257" s="5">
        <f t="shared" si="22"/>
        <v>3472</v>
      </c>
      <c r="F257" s="7"/>
      <c r="G257" s="7"/>
      <c r="H257" s="7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>
        <f t="shared" si="23"/>
        <v>0</v>
      </c>
      <c r="W257">
        <f t="shared" si="24"/>
        <v>0</v>
      </c>
    </row>
    <row r="258" spans="2:23">
      <c r="B258" s="4" t="s">
        <v>107</v>
      </c>
      <c r="C258" s="4">
        <v>150</v>
      </c>
      <c r="D258" s="4">
        <v>5.4</v>
      </c>
      <c r="E258" s="5">
        <f t="shared" si="22"/>
        <v>810</v>
      </c>
      <c r="F258" s="7"/>
      <c r="G258" s="7"/>
      <c r="H258" s="7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>
        <f t="shared" si="23"/>
        <v>0</v>
      </c>
      <c r="W258">
        <f t="shared" si="24"/>
        <v>0</v>
      </c>
    </row>
    <row r="259" spans="2:23">
      <c r="B259" s="4" t="s">
        <v>40</v>
      </c>
      <c r="C259" s="4">
        <v>210</v>
      </c>
      <c r="D259" s="4">
        <v>5</v>
      </c>
      <c r="E259" s="5">
        <f t="shared" si="22"/>
        <v>1050</v>
      </c>
      <c r="F259" s="7"/>
      <c r="G259" s="7"/>
      <c r="H259" s="7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>
        <f t="shared" si="23"/>
        <v>0</v>
      </c>
      <c r="W259">
        <f t="shared" si="24"/>
        <v>0</v>
      </c>
    </row>
    <row r="260" spans="2:23">
      <c r="B260" s="4" t="s">
        <v>10</v>
      </c>
      <c r="C260" s="4">
        <v>65</v>
      </c>
      <c r="D260" s="4">
        <v>20</v>
      </c>
      <c r="E260" s="5">
        <f t="shared" si="22"/>
        <v>1300</v>
      </c>
      <c r="F260" s="7"/>
      <c r="G260" s="7"/>
      <c r="H260" s="7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>
        <f t="shared" si="23"/>
        <v>0</v>
      </c>
      <c r="W260">
        <f t="shared" si="24"/>
        <v>0</v>
      </c>
    </row>
    <row r="261" spans="2:23">
      <c r="B261" s="4" t="s">
        <v>579</v>
      </c>
      <c r="C261" s="4">
        <v>13</v>
      </c>
      <c r="D261" s="4">
        <v>217</v>
      </c>
      <c r="E261" s="5">
        <f t="shared" si="22"/>
        <v>2821</v>
      </c>
      <c r="F261" s="7"/>
      <c r="G261" s="7"/>
      <c r="H261" s="7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>
        <f t="shared" si="23"/>
        <v>0</v>
      </c>
      <c r="W261">
        <f t="shared" si="24"/>
        <v>0</v>
      </c>
    </row>
    <row r="262" spans="2:23">
      <c r="B262" s="4" t="s">
        <v>31</v>
      </c>
      <c r="C262" s="4">
        <v>89</v>
      </c>
      <c r="D262" s="4">
        <v>36</v>
      </c>
      <c r="E262" s="5">
        <f t="shared" si="22"/>
        <v>3204</v>
      </c>
      <c r="F262" s="7"/>
      <c r="G262" s="7"/>
      <c r="H262" s="7"/>
      <c r="I262" s="5"/>
      <c r="J262" s="5"/>
      <c r="K262" s="5"/>
      <c r="L262" s="5"/>
      <c r="M262" s="5"/>
      <c r="N262" s="5"/>
      <c r="O262" s="5"/>
      <c r="P262" s="5">
        <v>1</v>
      </c>
      <c r="Q262" s="5">
        <v>1</v>
      </c>
      <c r="R262" s="5">
        <v>1</v>
      </c>
      <c r="S262" s="5">
        <v>1</v>
      </c>
      <c r="T262" s="5">
        <v>1</v>
      </c>
      <c r="U262" s="5">
        <v>1</v>
      </c>
      <c r="V262">
        <f t="shared" si="23"/>
        <v>6</v>
      </c>
      <c r="W262">
        <f t="shared" si="24"/>
        <v>534</v>
      </c>
    </row>
    <row r="263" spans="2:23">
      <c r="B263" s="4" t="s">
        <v>141</v>
      </c>
      <c r="C263" s="4">
        <v>154</v>
      </c>
      <c r="D263" s="4">
        <v>69.5</v>
      </c>
      <c r="E263" s="5">
        <f t="shared" si="22"/>
        <v>10703</v>
      </c>
      <c r="F263" s="7"/>
      <c r="G263" s="7"/>
      <c r="H263" s="7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>
        <f t="shared" si="23"/>
        <v>0</v>
      </c>
      <c r="W263">
        <f t="shared" si="24"/>
        <v>0</v>
      </c>
    </row>
    <row r="264" spans="2:23">
      <c r="B264" s="4" t="s">
        <v>106</v>
      </c>
      <c r="C264" s="4">
        <v>150</v>
      </c>
      <c r="D264" s="4">
        <v>45.1</v>
      </c>
      <c r="E264" s="5">
        <f t="shared" si="22"/>
        <v>6765</v>
      </c>
      <c r="F264" s="7"/>
      <c r="G264" s="7"/>
      <c r="H264" s="7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>
        <f t="shared" si="23"/>
        <v>0</v>
      </c>
      <c r="W264">
        <f t="shared" si="24"/>
        <v>0</v>
      </c>
    </row>
    <row r="265" spans="2:23">
      <c r="B265" s="4" t="s">
        <v>61</v>
      </c>
      <c r="C265" s="4">
        <v>161</v>
      </c>
      <c r="D265" s="4">
        <v>48.8</v>
      </c>
      <c r="E265" s="5">
        <f t="shared" si="22"/>
        <v>7856.7999999999993</v>
      </c>
      <c r="F265" s="7"/>
      <c r="G265" s="7"/>
      <c r="H265" s="7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>
        <f t="shared" si="23"/>
        <v>0</v>
      </c>
      <c r="W265">
        <f t="shared" si="24"/>
        <v>0</v>
      </c>
    </row>
    <row r="266" spans="2:23">
      <c r="B266" s="4" t="s">
        <v>213</v>
      </c>
      <c r="C266" s="4">
        <v>252</v>
      </c>
      <c r="D266" s="4">
        <v>50.6</v>
      </c>
      <c r="E266" s="5">
        <f t="shared" si="22"/>
        <v>12751.2</v>
      </c>
      <c r="F266" s="7"/>
      <c r="G266" s="7"/>
      <c r="H266" s="7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>
        <f t="shared" si="23"/>
        <v>0</v>
      </c>
      <c r="W266">
        <f t="shared" si="24"/>
        <v>0</v>
      </c>
    </row>
    <row r="267" spans="2:23">
      <c r="B267" s="4" t="s">
        <v>37</v>
      </c>
      <c r="C267" s="4">
        <v>84</v>
      </c>
      <c r="D267" s="4">
        <v>20.9</v>
      </c>
      <c r="E267" s="5">
        <f t="shared" si="22"/>
        <v>1755.6</v>
      </c>
      <c r="F267" s="7"/>
      <c r="G267" s="7"/>
      <c r="H267" s="7"/>
      <c r="I267" s="5"/>
      <c r="J267" s="5"/>
      <c r="K267" s="5">
        <v>0.1</v>
      </c>
      <c r="L267" s="5">
        <v>0.1</v>
      </c>
      <c r="M267" s="5"/>
      <c r="N267" s="5"/>
      <c r="O267" s="5"/>
      <c r="P267" s="5"/>
      <c r="Q267" s="5"/>
      <c r="R267" s="5"/>
      <c r="S267" s="5"/>
      <c r="T267" s="5"/>
      <c r="U267" s="5"/>
      <c r="V267">
        <f t="shared" si="23"/>
        <v>0.2</v>
      </c>
      <c r="W267">
        <f t="shared" si="24"/>
        <v>16.8</v>
      </c>
    </row>
    <row r="268" spans="2:23">
      <c r="B268" s="4" t="s">
        <v>64</v>
      </c>
      <c r="C268" s="4">
        <v>224</v>
      </c>
      <c r="D268" s="4">
        <v>34.4</v>
      </c>
      <c r="E268" s="5">
        <f t="shared" si="22"/>
        <v>7705.5999999999995</v>
      </c>
      <c r="F268" s="7"/>
      <c r="G268" s="7"/>
      <c r="H268" s="7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>
        <f t="shared" si="23"/>
        <v>0</v>
      </c>
      <c r="W268">
        <f t="shared" si="24"/>
        <v>0</v>
      </c>
    </row>
    <row r="269" spans="2:23">
      <c r="B269" s="4" t="s">
        <v>585</v>
      </c>
      <c r="C269" s="4">
        <v>20</v>
      </c>
      <c r="D269" s="4">
        <v>217</v>
      </c>
      <c r="E269" s="5">
        <f t="shared" si="22"/>
        <v>4340</v>
      </c>
      <c r="F269" s="7"/>
      <c r="G269" s="7"/>
      <c r="H269" s="7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>
        <f t="shared" si="23"/>
        <v>0</v>
      </c>
      <c r="W269">
        <f t="shared" si="24"/>
        <v>0</v>
      </c>
    </row>
    <row r="270" spans="2:23">
      <c r="B270" s="4" t="s">
        <v>582</v>
      </c>
      <c r="C270" s="4">
        <v>18</v>
      </c>
      <c r="D270" s="4">
        <v>217</v>
      </c>
      <c r="E270" s="5">
        <f t="shared" si="22"/>
        <v>3906</v>
      </c>
      <c r="F270" s="7"/>
      <c r="G270" s="7"/>
      <c r="H270" s="7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>
        <f t="shared" si="23"/>
        <v>0</v>
      </c>
      <c r="W270">
        <f t="shared" si="24"/>
        <v>0</v>
      </c>
    </row>
    <row r="271" spans="2:23">
      <c r="B271" s="4" t="s">
        <v>583</v>
      </c>
      <c r="C271" s="4">
        <v>20</v>
      </c>
      <c r="D271" s="4">
        <v>217</v>
      </c>
      <c r="E271" s="5">
        <f t="shared" si="22"/>
        <v>4340</v>
      </c>
      <c r="F271" s="7"/>
      <c r="G271" s="7"/>
      <c r="H271" s="7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>
        <f t="shared" si="23"/>
        <v>0</v>
      </c>
      <c r="W271">
        <f t="shared" si="24"/>
        <v>0</v>
      </c>
    </row>
    <row r="272" spans="2:23">
      <c r="B272" s="4" t="s">
        <v>361</v>
      </c>
      <c r="C272" s="4">
        <v>18</v>
      </c>
      <c r="D272" s="4">
        <v>217</v>
      </c>
      <c r="E272" s="5">
        <f t="shared" si="22"/>
        <v>3906</v>
      </c>
      <c r="F272" s="7"/>
      <c r="G272" s="7"/>
      <c r="H272" s="7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>
        <f t="shared" si="23"/>
        <v>0</v>
      </c>
      <c r="W272">
        <f t="shared" si="24"/>
        <v>0</v>
      </c>
    </row>
    <row r="273" spans="2:23">
      <c r="B273" s="4" t="s">
        <v>584</v>
      </c>
      <c r="C273" s="4">
        <v>17</v>
      </c>
      <c r="D273" s="4">
        <v>217</v>
      </c>
      <c r="E273" s="5">
        <f t="shared" si="22"/>
        <v>3689</v>
      </c>
      <c r="F273" s="7"/>
      <c r="G273" s="7"/>
      <c r="H273" s="7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>
        <f t="shared" si="23"/>
        <v>0</v>
      </c>
      <c r="W273">
        <f t="shared" si="24"/>
        <v>0</v>
      </c>
    </row>
    <row r="274" spans="2:23">
      <c r="B274" s="4" t="s">
        <v>10</v>
      </c>
      <c r="C274" s="4">
        <v>75</v>
      </c>
      <c r="D274" s="4">
        <v>20</v>
      </c>
      <c r="E274" s="5">
        <f t="shared" si="22"/>
        <v>1500</v>
      </c>
      <c r="F274" s="7"/>
      <c r="G274" s="7"/>
      <c r="H274" s="7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>
        <f t="shared" si="23"/>
        <v>0</v>
      </c>
      <c r="W274">
        <f t="shared" si="24"/>
        <v>0</v>
      </c>
    </row>
    <row r="275" spans="2:23">
      <c r="B275" s="4" t="s">
        <v>65</v>
      </c>
      <c r="C275" s="4">
        <v>340</v>
      </c>
      <c r="D275" s="4">
        <v>45</v>
      </c>
      <c r="E275" s="5">
        <f t="shared" si="22"/>
        <v>15300</v>
      </c>
      <c r="F275" s="7"/>
      <c r="G275" s="7"/>
      <c r="H275" s="7"/>
      <c r="I275" s="5"/>
      <c r="J275" s="5">
        <v>7.7</v>
      </c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>
        <f t="shared" si="23"/>
        <v>7.7</v>
      </c>
      <c r="W275">
        <f t="shared" si="24"/>
        <v>2618</v>
      </c>
    </row>
    <row r="276" spans="2:23">
      <c r="B276" s="117" t="s">
        <v>595</v>
      </c>
      <c r="C276" s="117">
        <v>51</v>
      </c>
      <c r="D276" s="117">
        <v>40</v>
      </c>
      <c r="E276" s="5">
        <f t="shared" si="22"/>
        <v>2040</v>
      </c>
      <c r="F276" s="138"/>
      <c r="G276" s="138"/>
      <c r="H276" s="138"/>
      <c r="I276" s="58"/>
      <c r="J276" s="5"/>
      <c r="K276" s="5"/>
      <c r="L276" s="5"/>
      <c r="M276" s="5">
        <v>1.5</v>
      </c>
      <c r="N276" s="5"/>
      <c r="O276" s="5"/>
      <c r="P276" s="5"/>
      <c r="Q276" s="5">
        <v>1.5</v>
      </c>
      <c r="R276" s="5"/>
      <c r="S276" s="5"/>
      <c r="T276" s="5"/>
      <c r="U276" s="5"/>
      <c r="V276">
        <f t="shared" si="23"/>
        <v>3</v>
      </c>
      <c r="W276">
        <f t="shared" si="24"/>
        <v>153</v>
      </c>
    </row>
    <row r="277" spans="2:23">
      <c r="B277" s="117" t="s">
        <v>58</v>
      </c>
      <c r="C277" s="117">
        <v>32</v>
      </c>
      <c r="D277" s="117">
        <v>29.8</v>
      </c>
      <c r="E277" s="5">
        <f t="shared" si="22"/>
        <v>953.6</v>
      </c>
      <c r="F277" s="138"/>
      <c r="G277" s="138"/>
      <c r="H277" s="138"/>
      <c r="I277" s="58"/>
      <c r="J277" s="5"/>
      <c r="K277" s="5"/>
      <c r="L277" s="5"/>
      <c r="M277" s="5"/>
      <c r="N277" s="5"/>
      <c r="O277" s="5">
        <v>0.1</v>
      </c>
      <c r="P277" s="5"/>
      <c r="Q277" s="5">
        <v>0.1</v>
      </c>
      <c r="R277" s="5"/>
      <c r="S277" s="5"/>
      <c r="T277" s="5"/>
      <c r="U277" s="5"/>
      <c r="V277">
        <f t="shared" si="23"/>
        <v>0.2</v>
      </c>
      <c r="W277">
        <f t="shared" si="24"/>
        <v>6.4</v>
      </c>
    </row>
    <row r="278" spans="2:23">
      <c r="B278" s="117" t="s">
        <v>29</v>
      </c>
      <c r="C278" s="117">
        <v>86</v>
      </c>
      <c r="D278" s="117">
        <v>25</v>
      </c>
      <c r="E278" s="5">
        <f t="shared" si="22"/>
        <v>2150</v>
      </c>
      <c r="F278" s="138"/>
      <c r="G278" s="138"/>
      <c r="H278" s="138"/>
      <c r="I278" s="58"/>
      <c r="J278" s="5"/>
      <c r="K278" s="5"/>
      <c r="L278" s="5"/>
      <c r="M278" s="5"/>
      <c r="N278" s="5">
        <v>1.5</v>
      </c>
      <c r="O278" s="5"/>
      <c r="P278" s="5"/>
      <c r="Q278" s="5"/>
      <c r="R278" s="5"/>
      <c r="S278" s="5"/>
      <c r="T278" s="5"/>
      <c r="U278" s="5"/>
      <c r="V278">
        <f t="shared" ref="V278:V282" si="25">SUM(F278:U278)</f>
        <v>1.5</v>
      </c>
      <c r="W278">
        <f t="shared" ref="W278:W309" si="26">V278*C278</f>
        <v>129</v>
      </c>
    </row>
    <row r="279" spans="2:23">
      <c r="B279" s="117" t="s">
        <v>14</v>
      </c>
      <c r="C279" s="117">
        <v>115</v>
      </c>
      <c r="D279" s="117">
        <v>5</v>
      </c>
      <c r="E279" s="5">
        <f t="shared" ref="E279:E311" si="27">D279*C279</f>
        <v>575</v>
      </c>
      <c r="F279" s="138"/>
      <c r="G279" s="138"/>
      <c r="H279" s="138"/>
      <c r="I279" s="58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>
        <f t="shared" si="25"/>
        <v>0</v>
      </c>
      <c r="W279">
        <f t="shared" si="26"/>
        <v>0</v>
      </c>
    </row>
    <row r="280" spans="2:23">
      <c r="B280" s="4" t="s">
        <v>135</v>
      </c>
      <c r="C280" s="4">
        <v>330</v>
      </c>
      <c r="D280" s="4">
        <v>45</v>
      </c>
      <c r="E280" s="5">
        <f t="shared" si="27"/>
        <v>14850</v>
      </c>
      <c r="F280" s="7"/>
      <c r="G280" s="7"/>
      <c r="H280" s="7"/>
      <c r="I280" s="5"/>
      <c r="J280" s="5"/>
      <c r="K280" s="5"/>
      <c r="L280" s="5"/>
      <c r="M280" s="5">
        <v>7.7</v>
      </c>
      <c r="N280" s="5"/>
      <c r="O280" s="5"/>
      <c r="P280" s="5"/>
      <c r="Q280" s="5"/>
      <c r="R280" s="5"/>
      <c r="S280" s="5"/>
      <c r="T280" s="5"/>
      <c r="U280" s="5"/>
      <c r="V280">
        <f t="shared" si="25"/>
        <v>7.7</v>
      </c>
      <c r="W280">
        <f t="shared" si="26"/>
        <v>2541</v>
      </c>
    </row>
    <row r="281" spans="2:23">
      <c r="B281" s="4" t="s">
        <v>59</v>
      </c>
      <c r="C281" s="4">
        <v>338</v>
      </c>
      <c r="D281" s="4">
        <v>10</v>
      </c>
      <c r="E281" s="5">
        <f t="shared" si="27"/>
        <v>3380</v>
      </c>
      <c r="F281" s="7"/>
      <c r="G281" s="7"/>
      <c r="H281" s="7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>
        <f t="shared" si="25"/>
        <v>0</v>
      </c>
      <c r="W281">
        <f t="shared" si="26"/>
        <v>0</v>
      </c>
    </row>
    <row r="282" spans="2:23">
      <c r="B282" s="4" t="s">
        <v>133</v>
      </c>
      <c r="C282" s="4">
        <v>285</v>
      </c>
      <c r="D282" s="4">
        <v>10</v>
      </c>
      <c r="E282" s="5">
        <f t="shared" si="27"/>
        <v>2850</v>
      </c>
      <c r="F282" s="7"/>
      <c r="G282" s="7"/>
      <c r="H282" s="7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>
        <f t="shared" si="25"/>
        <v>0</v>
      </c>
      <c r="W282">
        <f t="shared" si="26"/>
        <v>0</v>
      </c>
    </row>
    <row r="283" spans="2:23">
      <c r="B283" s="4" t="s">
        <v>291</v>
      </c>
      <c r="C283" s="4">
        <v>62.59</v>
      </c>
      <c r="D283" s="4">
        <v>24</v>
      </c>
      <c r="E283" s="5">
        <f t="shared" si="27"/>
        <v>1502.16</v>
      </c>
      <c r="F283" s="7"/>
      <c r="G283" s="7"/>
      <c r="H283" s="7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W283">
        <f t="shared" si="26"/>
        <v>0</v>
      </c>
    </row>
    <row r="284" spans="2:23">
      <c r="B284" s="4" t="s">
        <v>172</v>
      </c>
      <c r="C284" s="4">
        <v>121.35</v>
      </c>
      <c r="D284" s="4">
        <v>24</v>
      </c>
      <c r="E284" s="5">
        <f t="shared" si="27"/>
        <v>2912.3999999999996</v>
      </c>
      <c r="F284" s="7"/>
      <c r="G284" s="7"/>
      <c r="H284" s="7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>
        <f>SUM(F284:U284)</f>
        <v>0</v>
      </c>
      <c r="W284">
        <f t="shared" si="26"/>
        <v>0</v>
      </c>
    </row>
    <row r="285" spans="2:23">
      <c r="B285" s="4" t="s">
        <v>580</v>
      </c>
      <c r="C285" s="4">
        <v>122.32</v>
      </c>
      <c r="D285" s="4">
        <v>30</v>
      </c>
      <c r="E285" s="5">
        <f t="shared" si="27"/>
        <v>3669.6</v>
      </c>
      <c r="F285" s="7"/>
      <c r="G285" s="7"/>
      <c r="H285" s="7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W285">
        <f t="shared" si="26"/>
        <v>0</v>
      </c>
    </row>
    <row r="286" spans="2:23">
      <c r="B286" s="4" t="s">
        <v>551</v>
      </c>
      <c r="C286" s="4">
        <v>133.07</v>
      </c>
      <c r="D286" s="4">
        <v>8</v>
      </c>
      <c r="E286" s="5">
        <f t="shared" si="27"/>
        <v>1064.56</v>
      </c>
      <c r="F286" s="7"/>
      <c r="G286" s="7"/>
      <c r="H286" s="7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W286">
        <f t="shared" si="26"/>
        <v>0</v>
      </c>
    </row>
    <row r="287" spans="2:23">
      <c r="B287" s="4" t="s">
        <v>551</v>
      </c>
      <c r="C287" s="4">
        <v>167.59</v>
      </c>
      <c r="D287" s="4">
        <v>8</v>
      </c>
      <c r="E287" s="5">
        <f t="shared" si="27"/>
        <v>1340.72</v>
      </c>
      <c r="F287" s="7"/>
      <c r="G287" s="7"/>
      <c r="H287" s="7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W287">
        <f t="shared" si="26"/>
        <v>0</v>
      </c>
    </row>
    <row r="288" spans="2:23">
      <c r="B288" s="4" t="s">
        <v>14</v>
      </c>
      <c r="C288" s="4">
        <v>185.97</v>
      </c>
      <c r="D288" s="4">
        <v>9</v>
      </c>
      <c r="E288" s="5">
        <f t="shared" si="27"/>
        <v>1673.73</v>
      </c>
      <c r="F288" s="7"/>
      <c r="G288" s="7"/>
      <c r="H288" s="7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>
        <f>SUM(F288:U288)</f>
        <v>0</v>
      </c>
      <c r="W288">
        <f t="shared" si="26"/>
        <v>0</v>
      </c>
    </row>
    <row r="289" spans="2:23">
      <c r="B289" s="4" t="s">
        <v>113</v>
      </c>
      <c r="C289" s="4">
        <v>225.95</v>
      </c>
      <c r="D289" s="4">
        <v>20</v>
      </c>
      <c r="E289" s="5">
        <f t="shared" si="27"/>
        <v>4519</v>
      </c>
      <c r="F289" s="7"/>
      <c r="G289" s="7"/>
      <c r="H289" s="7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W289">
        <f t="shared" si="26"/>
        <v>0</v>
      </c>
    </row>
    <row r="290" spans="2:23">
      <c r="B290" s="4" t="s">
        <v>40</v>
      </c>
      <c r="C290" s="4">
        <v>236.83</v>
      </c>
      <c r="D290" s="4">
        <v>5</v>
      </c>
      <c r="E290" s="5">
        <f t="shared" si="27"/>
        <v>1184.1500000000001</v>
      </c>
      <c r="F290" s="7"/>
      <c r="G290" s="7"/>
      <c r="H290" s="7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W290">
        <f t="shared" si="26"/>
        <v>0</v>
      </c>
    </row>
    <row r="291" spans="2:23">
      <c r="B291" s="4" t="s">
        <v>16</v>
      </c>
      <c r="C291" s="4">
        <v>116.27</v>
      </c>
      <c r="D291" s="4">
        <v>40</v>
      </c>
      <c r="E291" s="5">
        <f t="shared" si="27"/>
        <v>4650.8</v>
      </c>
      <c r="F291" s="7"/>
      <c r="G291" s="7"/>
      <c r="H291" s="7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>
        <v>2</v>
      </c>
      <c r="V291">
        <f>SUM(F291:U291)</f>
        <v>2</v>
      </c>
      <c r="W291">
        <f t="shared" si="26"/>
        <v>232.54</v>
      </c>
    </row>
    <row r="292" spans="2:23">
      <c r="B292" s="4" t="s">
        <v>15</v>
      </c>
      <c r="C292" s="4">
        <v>77.95</v>
      </c>
      <c r="D292" s="4">
        <v>50</v>
      </c>
      <c r="E292" s="5">
        <f t="shared" si="27"/>
        <v>3897.5</v>
      </c>
      <c r="F292" s="7"/>
      <c r="G292" s="7"/>
      <c r="H292" s="7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>
        <f>SUM(F292:U292)</f>
        <v>0</v>
      </c>
      <c r="W292">
        <f t="shared" si="26"/>
        <v>0</v>
      </c>
    </row>
    <row r="293" spans="2:23">
      <c r="B293" s="4" t="s">
        <v>595</v>
      </c>
      <c r="C293" s="4">
        <v>51.05</v>
      </c>
      <c r="D293" s="4">
        <v>40</v>
      </c>
      <c r="E293" s="5">
        <f t="shared" si="27"/>
        <v>2042</v>
      </c>
      <c r="F293" s="7"/>
      <c r="G293" s="7"/>
      <c r="H293" s="7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W293">
        <f t="shared" si="26"/>
        <v>0</v>
      </c>
    </row>
    <row r="294" spans="2:23">
      <c r="B294" s="4" t="s">
        <v>65</v>
      </c>
      <c r="C294" s="4">
        <v>340</v>
      </c>
      <c r="D294" s="4">
        <v>45</v>
      </c>
      <c r="E294" s="5">
        <f t="shared" si="27"/>
        <v>15300</v>
      </c>
      <c r="F294" s="7"/>
      <c r="G294" s="7"/>
      <c r="H294" s="7"/>
      <c r="I294" s="5"/>
      <c r="J294" s="5"/>
      <c r="K294" s="5"/>
      <c r="L294" s="5"/>
      <c r="M294" s="5"/>
      <c r="N294" s="5"/>
      <c r="O294" s="5"/>
      <c r="P294" s="5">
        <v>7.7</v>
      </c>
      <c r="Q294" s="5"/>
      <c r="R294" s="5"/>
      <c r="S294" s="5"/>
      <c r="T294" s="5"/>
      <c r="U294" s="5"/>
      <c r="V294">
        <f>SUM(F294:U294)</f>
        <v>7.7</v>
      </c>
      <c r="W294">
        <f t="shared" si="26"/>
        <v>2618</v>
      </c>
    </row>
    <row r="295" spans="2:23">
      <c r="B295" s="4" t="s">
        <v>56</v>
      </c>
      <c r="C295" s="4">
        <v>85</v>
      </c>
      <c r="D295" s="4">
        <v>32.6</v>
      </c>
      <c r="E295" s="5">
        <f t="shared" si="27"/>
        <v>2771</v>
      </c>
      <c r="F295" s="7"/>
      <c r="G295" s="7"/>
      <c r="H295" s="7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>
        <v>2</v>
      </c>
      <c r="U295" s="5"/>
      <c r="V295">
        <f>SUM(F295:U295)</f>
        <v>2</v>
      </c>
      <c r="W295">
        <f t="shared" si="26"/>
        <v>170</v>
      </c>
    </row>
    <row r="296" spans="2:23">
      <c r="B296" s="4" t="s">
        <v>611</v>
      </c>
      <c r="C296" s="4">
        <v>98</v>
      </c>
      <c r="D296" s="4">
        <v>20.399999999999999</v>
      </c>
      <c r="E296" s="5">
        <f t="shared" si="27"/>
        <v>1999.1999999999998</v>
      </c>
      <c r="F296" s="7"/>
      <c r="G296" s="7"/>
      <c r="H296" s="7"/>
      <c r="I296" s="5"/>
      <c r="J296" s="5"/>
      <c r="K296" s="5"/>
      <c r="L296" s="5"/>
      <c r="M296" s="5"/>
      <c r="N296" s="5"/>
      <c r="O296" s="5"/>
      <c r="P296" s="5"/>
      <c r="Q296" s="5">
        <v>0.1</v>
      </c>
      <c r="R296" s="5"/>
      <c r="S296" s="5"/>
      <c r="T296" s="5"/>
      <c r="U296" s="5"/>
      <c r="V296">
        <f>SUM(F296:U296)</f>
        <v>0.1</v>
      </c>
      <c r="W296">
        <f t="shared" si="26"/>
        <v>9.8000000000000007</v>
      </c>
    </row>
    <row r="297" spans="2:23">
      <c r="B297" s="4" t="s">
        <v>133</v>
      </c>
      <c r="C297" s="4">
        <v>266</v>
      </c>
      <c r="D297" s="4">
        <v>15.1</v>
      </c>
      <c r="E297" s="5">
        <f t="shared" si="27"/>
        <v>4016.6</v>
      </c>
      <c r="F297" s="7"/>
      <c r="G297" s="7"/>
      <c r="H297" s="7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>
        <f>SUM(F297:U297)</f>
        <v>0</v>
      </c>
      <c r="W297">
        <f t="shared" si="26"/>
        <v>0</v>
      </c>
    </row>
    <row r="298" spans="2:23">
      <c r="B298" s="4" t="s">
        <v>59</v>
      </c>
      <c r="C298" s="4">
        <v>308</v>
      </c>
      <c r="D298" s="4">
        <v>15.4</v>
      </c>
      <c r="E298" s="5">
        <f t="shared" si="27"/>
        <v>4743.2</v>
      </c>
      <c r="F298" s="7"/>
      <c r="G298" s="7"/>
      <c r="H298" s="7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>
        <f>SUM(F298:U298)</f>
        <v>0</v>
      </c>
      <c r="W298">
        <f t="shared" si="26"/>
        <v>0</v>
      </c>
    </row>
    <row r="299" spans="2:23">
      <c r="B299" s="4" t="s">
        <v>58</v>
      </c>
      <c r="C299" s="4">
        <v>33</v>
      </c>
      <c r="D299" s="4">
        <v>33</v>
      </c>
      <c r="E299" s="5">
        <f t="shared" si="27"/>
        <v>1089</v>
      </c>
      <c r="F299" s="7"/>
      <c r="G299" s="7"/>
      <c r="H299" s="7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W299">
        <f t="shared" si="26"/>
        <v>0</v>
      </c>
    </row>
    <row r="300" spans="2:23">
      <c r="B300" s="4" t="s">
        <v>322</v>
      </c>
      <c r="C300" s="4">
        <v>224</v>
      </c>
      <c r="D300" s="4">
        <v>26.5</v>
      </c>
      <c r="E300" s="5">
        <f t="shared" si="27"/>
        <v>5936</v>
      </c>
      <c r="F300" s="7"/>
      <c r="G300" s="7"/>
      <c r="H300" s="7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>
        <f t="shared" ref="V300:V309" si="28">SUM(F300:U300)</f>
        <v>0</v>
      </c>
      <c r="W300">
        <f t="shared" si="26"/>
        <v>0</v>
      </c>
    </row>
    <row r="301" spans="2:23">
      <c r="B301" s="4" t="s">
        <v>97</v>
      </c>
      <c r="C301" s="4">
        <v>133</v>
      </c>
      <c r="D301" s="4">
        <v>29.8</v>
      </c>
      <c r="E301" s="5">
        <f t="shared" si="27"/>
        <v>3963.4</v>
      </c>
      <c r="F301" s="7"/>
      <c r="G301" s="7"/>
      <c r="H301" s="7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>
        <f t="shared" si="28"/>
        <v>0</v>
      </c>
      <c r="W301">
        <f t="shared" si="26"/>
        <v>0</v>
      </c>
    </row>
    <row r="302" spans="2:23">
      <c r="B302" s="4" t="s">
        <v>612</v>
      </c>
      <c r="C302" s="4">
        <v>161</v>
      </c>
      <c r="D302" s="4">
        <v>47.7</v>
      </c>
      <c r="E302" s="5">
        <f t="shared" si="27"/>
        <v>7679.7000000000007</v>
      </c>
      <c r="F302" s="7"/>
      <c r="G302" s="7"/>
      <c r="H302" s="7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>
        <f t="shared" si="28"/>
        <v>0</v>
      </c>
      <c r="W302">
        <f t="shared" si="26"/>
        <v>0</v>
      </c>
    </row>
    <row r="303" spans="2:23">
      <c r="B303" s="4" t="s">
        <v>57</v>
      </c>
      <c r="C303" s="4">
        <v>67</v>
      </c>
      <c r="D303" s="4">
        <v>15.3</v>
      </c>
      <c r="E303" s="5">
        <f t="shared" si="27"/>
        <v>1025.1000000000001</v>
      </c>
      <c r="F303" s="7"/>
      <c r="G303" s="7"/>
      <c r="H303" s="7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>
        <f t="shared" si="28"/>
        <v>0</v>
      </c>
      <c r="W303">
        <f t="shared" si="26"/>
        <v>0</v>
      </c>
    </row>
    <row r="304" spans="2:23">
      <c r="B304" s="4" t="s">
        <v>29</v>
      </c>
      <c r="C304" s="4">
        <v>95</v>
      </c>
      <c r="D304" s="4">
        <v>25</v>
      </c>
      <c r="E304" s="5">
        <f t="shared" si="27"/>
        <v>2375</v>
      </c>
      <c r="F304" s="7"/>
      <c r="G304" s="7"/>
      <c r="H304" s="7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>
        <v>1.5</v>
      </c>
      <c r="T304" s="5"/>
      <c r="U304" s="5"/>
      <c r="V304">
        <f t="shared" si="28"/>
        <v>1.5</v>
      </c>
      <c r="W304">
        <f t="shared" si="26"/>
        <v>142.5</v>
      </c>
    </row>
    <row r="305" spans="2:23">
      <c r="B305" s="4" t="s">
        <v>106</v>
      </c>
      <c r="C305" s="4">
        <v>150</v>
      </c>
      <c r="D305" s="4">
        <v>45.7</v>
      </c>
      <c r="E305" s="5">
        <f t="shared" si="27"/>
        <v>6855</v>
      </c>
      <c r="F305" s="7"/>
      <c r="G305" s="7"/>
      <c r="H305" s="7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>
        <f t="shared" si="28"/>
        <v>0</v>
      </c>
      <c r="W305">
        <f t="shared" si="26"/>
        <v>0</v>
      </c>
    </row>
    <row r="306" spans="2:23">
      <c r="B306" s="4" t="s">
        <v>304</v>
      </c>
      <c r="C306" s="4">
        <v>266</v>
      </c>
      <c r="D306" s="4">
        <v>22.1</v>
      </c>
      <c r="E306" s="5">
        <f t="shared" si="27"/>
        <v>5878.6</v>
      </c>
      <c r="F306" s="7"/>
      <c r="G306" s="7"/>
      <c r="H306" s="7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>
        <f t="shared" si="28"/>
        <v>0</v>
      </c>
      <c r="W306">
        <f t="shared" si="26"/>
        <v>0</v>
      </c>
    </row>
    <row r="307" spans="2:23">
      <c r="B307" s="4" t="s">
        <v>299</v>
      </c>
      <c r="C307" s="4">
        <v>203</v>
      </c>
      <c r="D307" s="4">
        <v>22.8</v>
      </c>
      <c r="E307" s="5">
        <f t="shared" si="27"/>
        <v>4628.4000000000005</v>
      </c>
      <c r="F307" s="7"/>
      <c r="G307" s="7"/>
      <c r="H307" s="7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>
        <f t="shared" si="28"/>
        <v>0</v>
      </c>
      <c r="W307">
        <f t="shared" si="26"/>
        <v>0</v>
      </c>
    </row>
    <row r="308" spans="2:23">
      <c r="B308" s="4" t="s">
        <v>307</v>
      </c>
      <c r="C308" s="4">
        <v>360</v>
      </c>
      <c r="D308" s="4">
        <v>50</v>
      </c>
      <c r="E308" s="5">
        <f t="shared" si="27"/>
        <v>18000</v>
      </c>
      <c r="F308" s="7"/>
      <c r="G308" s="7"/>
      <c r="H308" s="7"/>
      <c r="I308" s="5"/>
      <c r="J308" s="5"/>
      <c r="K308" s="5"/>
      <c r="L308" s="5"/>
      <c r="M308" s="5"/>
      <c r="N308" s="5"/>
      <c r="O308" s="5"/>
      <c r="P308" s="5"/>
      <c r="Q308" s="5"/>
      <c r="R308" s="5">
        <v>5.7</v>
      </c>
      <c r="S308" s="5"/>
      <c r="T308" s="5"/>
      <c r="U308" s="5"/>
      <c r="V308">
        <f t="shared" si="28"/>
        <v>5.7</v>
      </c>
      <c r="W308">
        <f t="shared" si="26"/>
        <v>2052</v>
      </c>
    </row>
    <row r="309" spans="2:23">
      <c r="B309" s="4" t="s">
        <v>138</v>
      </c>
      <c r="C309" s="4">
        <v>410</v>
      </c>
      <c r="D309" s="4">
        <v>42.54</v>
      </c>
      <c r="E309" s="5">
        <f t="shared" si="27"/>
        <v>17441.400000000001</v>
      </c>
      <c r="F309" s="7"/>
      <c r="G309" s="7"/>
      <c r="H309" s="7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>
        <v>5.24</v>
      </c>
      <c r="T309" s="5"/>
      <c r="U309" s="5"/>
      <c r="V309">
        <f t="shared" si="28"/>
        <v>5.24</v>
      </c>
      <c r="W309">
        <f t="shared" si="26"/>
        <v>2148.4</v>
      </c>
    </row>
    <row r="310" spans="2:23">
      <c r="B310" s="4" t="s">
        <v>27</v>
      </c>
      <c r="C310" s="4">
        <v>260</v>
      </c>
      <c r="D310" s="4">
        <v>45</v>
      </c>
      <c r="E310" s="5">
        <f t="shared" si="27"/>
        <v>11700</v>
      </c>
      <c r="F310" s="7"/>
      <c r="G310" s="7"/>
      <c r="H310" s="7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W310">
        <f t="shared" ref="W310:W311" si="29">V310*C310</f>
        <v>0</v>
      </c>
    </row>
    <row r="311" spans="2:23">
      <c r="B311" s="4" t="s">
        <v>65</v>
      </c>
      <c r="C311" s="4">
        <v>340</v>
      </c>
      <c r="D311" s="4">
        <v>37</v>
      </c>
      <c r="E311" s="5">
        <f t="shared" si="27"/>
        <v>12580</v>
      </c>
      <c r="F311" s="7"/>
      <c r="G311" s="7"/>
      <c r="H311" s="7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>
        <v>4.3</v>
      </c>
      <c r="V311">
        <f>SUM(F311:U311)</f>
        <v>4.3</v>
      </c>
      <c r="W311">
        <f t="shared" si="29"/>
        <v>1462</v>
      </c>
    </row>
    <row r="312" spans="2:23">
      <c r="B312" s="4"/>
      <c r="C312" s="4"/>
      <c r="D312" s="4"/>
      <c r="E312" s="4">
        <f>SUM(E214:E311)</f>
        <v>514282.96769999992</v>
      </c>
      <c r="F312" s="5">
        <v>1202.8800000000001</v>
      </c>
      <c r="G312" s="5">
        <v>2999</v>
      </c>
      <c r="H312" s="5">
        <v>776.44</v>
      </c>
      <c r="I312" s="6">
        <v>1116.73</v>
      </c>
      <c r="J312" s="6">
        <v>2988.92</v>
      </c>
      <c r="K312" s="6">
        <v>900.4</v>
      </c>
      <c r="L312" s="6">
        <v>856.4</v>
      </c>
      <c r="M312" s="6">
        <v>2758.5</v>
      </c>
      <c r="N312" s="6">
        <v>1335.79</v>
      </c>
      <c r="O312" s="6">
        <v>752.2</v>
      </c>
      <c r="P312" s="6">
        <v>2936.92</v>
      </c>
      <c r="Q312" s="6">
        <v>1118.6600000000001</v>
      </c>
      <c r="R312" s="6">
        <v>2219</v>
      </c>
      <c r="S312" s="6">
        <v>2483.9</v>
      </c>
      <c r="T312" s="6">
        <v>927</v>
      </c>
      <c r="U312" s="6">
        <v>1835.54</v>
      </c>
      <c r="V312">
        <f>SUM(F312:U312)</f>
        <v>27208.280000000002</v>
      </c>
      <c r="W312">
        <f>SUM(W214:W311)</f>
        <v>27208.2703</v>
      </c>
    </row>
    <row r="313" spans="2:23">
      <c r="F313" t="s">
        <v>7</v>
      </c>
      <c r="G313" t="s">
        <v>7</v>
      </c>
      <c r="H313" t="s">
        <v>7</v>
      </c>
      <c r="I313" t="s">
        <v>7</v>
      </c>
      <c r="J313" s="14" t="s">
        <v>7</v>
      </c>
      <c r="K313" s="14" t="s">
        <v>7</v>
      </c>
      <c r="L313" s="14" t="s">
        <v>7</v>
      </c>
      <c r="M313" s="14" t="s">
        <v>7</v>
      </c>
      <c r="N313" s="14" t="s">
        <v>7</v>
      </c>
      <c r="O313" s="14" t="s">
        <v>7</v>
      </c>
      <c r="P313" s="14" t="s">
        <v>7</v>
      </c>
      <c r="Q313" s="14" t="s">
        <v>7</v>
      </c>
      <c r="R313" s="14" t="s">
        <v>7</v>
      </c>
      <c r="S313" s="14" t="s">
        <v>7</v>
      </c>
      <c r="T313" s="14" t="s">
        <v>7</v>
      </c>
      <c r="U313" s="14" t="s">
        <v>7</v>
      </c>
    </row>
    <row r="314" spans="2:23">
      <c r="F314">
        <v>1</v>
      </c>
      <c r="G314">
        <v>2</v>
      </c>
      <c r="H314">
        <v>3</v>
      </c>
      <c r="I314">
        <v>4</v>
      </c>
      <c r="J314">
        <v>5</v>
      </c>
      <c r="K314">
        <v>6</v>
      </c>
      <c r="L314">
        <v>7</v>
      </c>
      <c r="M314">
        <v>8</v>
      </c>
      <c r="N314">
        <v>9</v>
      </c>
      <c r="O314">
        <v>10</v>
      </c>
      <c r="P314">
        <v>11</v>
      </c>
      <c r="Q314">
        <v>12</v>
      </c>
      <c r="R314" s="14">
        <v>13</v>
      </c>
      <c r="S314" s="14">
        <v>14</v>
      </c>
      <c r="T314" s="14">
        <v>15</v>
      </c>
      <c r="U314" s="14">
        <v>16</v>
      </c>
    </row>
    <row r="315" spans="2:23">
      <c r="B315" t="s">
        <v>38</v>
      </c>
    </row>
    <row r="316" spans="2:23">
      <c r="B316" s="5" t="s">
        <v>2</v>
      </c>
      <c r="C316" s="5" t="s">
        <v>3</v>
      </c>
      <c r="D316" s="5" t="s">
        <v>217</v>
      </c>
      <c r="E316" s="5"/>
      <c r="F316" s="5" t="s">
        <v>218</v>
      </c>
      <c r="G316" s="5"/>
      <c r="H316" s="5" t="s">
        <v>219</v>
      </c>
      <c r="I316" s="5"/>
      <c r="J316" s="5" t="s">
        <v>327</v>
      </c>
      <c r="K316" s="5" t="s">
        <v>5</v>
      </c>
      <c r="L316" s="5" t="s">
        <v>220</v>
      </c>
      <c r="M316" s="5"/>
      <c r="N316" s="5" t="s">
        <v>4</v>
      </c>
      <c r="O316" s="5"/>
    </row>
    <row r="317" spans="2:23">
      <c r="B317" s="5" t="s">
        <v>2</v>
      </c>
      <c r="C317" s="5" t="s">
        <v>3</v>
      </c>
      <c r="D317" s="5" t="s">
        <v>8</v>
      </c>
      <c r="E317" s="5" t="s">
        <v>9</v>
      </c>
      <c r="F317" s="5" t="s">
        <v>8</v>
      </c>
      <c r="G317" s="5" t="s">
        <v>9</v>
      </c>
      <c r="H317" s="5" t="s">
        <v>8</v>
      </c>
      <c r="I317" s="5" t="s">
        <v>9</v>
      </c>
      <c r="J317" s="5" t="s">
        <v>8</v>
      </c>
      <c r="K317" s="5" t="s">
        <v>9</v>
      </c>
      <c r="L317" s="5" t="s">
        <v>221</v>
      </c>
      <c r="M317" s="5" t="s">
        <v>9</v>
      </c>
      <c r="N317" s="5" t="s">
        <v>8</v>
      </c>
      <c r="O317" s="5" t="s">
        <v>9</v>
      </c>
    </row>
    <row r="318" spans="2:23">
      <c r="B318" s="5" t="s">
        <v>15</v>
      </c>
      <c r="C318" s="5">
        <v>70</v>
      </c>
      <c r="D318" s="5">
        <v>13.4</v>
      </c>
      <c r="E318" s="5">
        <f>D318*C318</f>
        <v>938</v>
      </c>
      <c r="F318" s="5"/>
      <c r="G318" s="5"/>
      <c r="H318" s="5">
        <v>0</v>
      </c>
      <c r="I318" s="5">
        <f>H318*C318</f>
        <v>0</v>
      </c>
      <c r="J318" s="5">
        <v>9.4</v>
      </c>
      <c r="K318" s="5">
        <f>J318*C318</f>
        <v>658</v>
      </c>
      <c r="L318" s="5">
        <v>4</v>
      </c>
      <c r="M318" s="5">
        <f>L318*C318</f>
        <v>280</v>
      </c>
      <c r="N318" s="5">
        <v>0</v>
      </c>
      <c r="O318" s="5">
        <f>N318*C318</f>
        <v>0</v>
      </c>
    </row>
    <row r="319" spans="2:23">
      <c r="B319" s="5" t="s">
        <v>17</v>
      </c>
      <c r="C319" s="5">
        <v>22.5</v>
      </c>
      <c r="D319" s="5">
        <v>7</v>
      </c>
      <c r="E319" s="5">
        <f t="shared" ref="E319:E382" si="30">D319*C319</f>
        <v>157.5</v>
      </c>
      <c r="F319" s="5"/>
      <c r="G319" s="5"/>
      <c r="H319" s="5">
        <v>0</v>
      </c>
      <c r="I319" s="5">
        <f t="shared" ref="I319:I382" si="31">H319*C319</f>
        <v>0</v>
      </c>
      <c r="J319" s="5">
        <v>4</v>
      </c>
      <c r="K319" s="5">
        <f t="shared" ref="K319:K382" si="32">J319*C319</f>
        <v>90</v>
      </c>
      <c r="L319" s="5">
        <v>3</v>
      </c>
      <c r="M319" s="5">
        <f t="shared" ref="M319:M382" si="33">L319*C319</f>
        <v>67.5</v>
      </c>
      <c r="N319" s="5">
        <v>0</v>
      </c>
      <c r="O319" s="5">
        <f t="shared" ref="O319:O382" si="34">N319*C319</f>
        <v>0</v>
      </c>
    </row>
    <row r="320" spans="2:23">
      <c r="B320" s="6" t="s">
        <v>37</v>
      </c>
      <c r="C320" s="5">
        <v>84</v>
      </c>
      <c r="D320" s="5"/>
      <c r="E320" s="5">
        <f t="shared" si="30"/>
        <v>0</v>
      </c>
      <c r="F320" s="5">
        <v>20</v>
      </c>
      <c r="G320" s="5">
        <f>F320*C320</f>
        <v>1680</v>
      </c>
      <c r="H320" s="5">
        <v>0.3</v>
      </c>
      <c r="I320" s="5">
        <f t="shared" si="31"/>
        <v>25.2</v>
      </c>
      <c r="J320" s="5">
        <v>14.2</v>
      </c>
      <c r="K320" s="5">
        <f t="shared" si="32"/>
        <v>1192.8</v>
      </c>
      <c r="L320" s="5">
        <v>5.5</v>
      </c>
      <c r="M320" s="5">
        <f t="shared" si="33"/>
        <v>462</v>
      </c>
      <c r="N320" s="5">
        <v>0</v>
      </c>
      <c r="O320" s="5">
        <f t="shared" si="34"/>
        <v>0</v>
      </c>
    </row>
    <row r="321" spans="2:15">
      <c r="B321" s="6" t="s">
        <v>58</v>
      </c>
      <c r="C321" s="5">
        <v>32</v>
      </c>
      <c r="D321" s="5"/>
      <c r="E321" s="5">
        <f t="shared" si="30"/>
        <v>0</v>
      </c>
      <c r="F321" s="5">
        <v>28.8</v>
      </c>
      <c r="G321" s="5">
        <f t="shared" ref="G321:G384" si="35">F321*C321</f>
        <v>921.6</v>
      </c>
      <c r="H321" s="5">
        <v>0.3</v>
      </c>
      <c r="I321" s="5">
        <f t="shared" si="31"/>
        <v>9.6</v>
      </c>
      <c r="J321" s="5">
        <v>19.5</v>
      </c>
      <c r="K321" s="5">
        <f t="shared" si="32"/>
        <v>624</v>
      </c>
      <c r="L321" s="5">
        <v>9</v>
      </c>
      <c r="M321" s="5">
        <f t="shared" si="33"/>
        <v>288</v>
      </c>
      <c r="N321" s="5">
        <v>0</v>
      </c>
      <c r="O321" s="5">
        <f t="shared" si="34"/>
        <v>0</v>
      </c>
    </row>
    <row r="322" spans="2:15">
      <c r="B322" s="6" t="s">
        <v>57</v>
      </c>
      <c r="C322" s="5">
        <v>70</v>
      </c>
      <c r="D322" s="5"/>
      <c r="E322" s="5">
        <f t="shared" si="30"/>
        <v>0</v>
      </c>
      <c r="F322" s="5">
        <v>15</v>
      </c>
      <c r="G322" s="5">
        <f t="shared" si="35"/>
        <v>1050</v>
      </c>
      <c r="H322" s="5">
        <v>0</v>
      </c>
      <c r="I322" s="5">
        <f t="shared" si="31"/>
        <v>0</v>
      </c>
      <c r="J322" s="5">
        <v>13</v>
      </c>
      <c r="K322" s="5">
        <f t="shared" si="32"/>
        <v>910</v>
      </c>
      <c r="L322" s="5">
        <v>2</v>
      </c>
      <c r="M322" s="5">
        <f t="shared" si="33"/>
        <v>140</v>
      </c>
      <c r="N322" s="5">
        <v>0</v>
      </c>
      <c r="O322" s="5">
        <f t="shared" si="34"/>
        <v>0</v>
      </c>
    </row>
    <row r="323" spans="2:15">
      <c r="B323" s="5" t="s">
        <v>121</v>
      </c>
      <c r="C323" s="5">
        <v>382</v>
      </c>
      <c r="D323" s="5"/>
      <c r="E323" s="5">
        <f t="shared" si="30"/>
        <v>0</v>
      </c>
      <c r="F323" s="5">
        <v>20</v>
      </c>
      <c r="G323" s="5">
        <f t="shared" si="35"/>
        <v>7640</v>
      </c>
      <c r="H323" s="5">
        <v>0</v>
      </c>
      <c r="I323" s="5">
        <f t="shared" si="31"/>
        <v>0</v>
      </c>
      <c r="J323" s="5">
        <v>11.79</v>
      </c>
      <c r="K323" s="5">
        <f t="shared" si="32"/>
        <v>4503.78</v>
      </c>
      <c r="L323" s="5">
        <v>8.2100000000000009</v>
      </c>
      <c r="M323" s="5">
        <f t="shared" si="33"/>
        <v>3136.2200000000003</v>
      </c>
      <c r="N323" s="5">
        <v>0</v>
      </c>
      <c r="O323" s="5">
        <f t="shared" si="34"/>
        <v>0</v>
      </c>
    </row>
    <row r="324" spans="2:15">
      <c r="B324" s="5" t="s">
        <v>51</v>
      </c>
      <c r="C324" s="5">
        <v>47</v>
      </c>
      <c r="D324" s="5"/>
      <c r="E324" s="5">
        <f t="shared" si="30"/>
        <v>0</v>
      </c>
      <c r="F324" s="5">
        <v>20</v>
      </c>
      <c r="G324" s="5">
        <f t="shared" si="35"/>
        <v>940</v>
      </c>
      <c r="H324" s="5">
        <v>0</v>
      </c>
      <c r="I324" s="5">
        <f t="shared" si="31"/>
        <v>0</v>
      </c>
      <c r="J324" s="5">
        <v>13</v>
      </c>
      <c r="K324" s="5">
        <f t="shared" si="32"/>
        <v>611</v>
      </c>
      <c r="L324" s="5">
        <v>4</v>
      </c>
      <c r="M324" s="5">
        <f t="shared" si="33"/>
        <v>188</v>
      </c>
      <c r="N324" s="5">
        <v>3</v>
      </c>
      <c r="O324" s="5">
        <f t="shared" si="34"/>
        <v>141</v>
      </c>
    </row>
    <row r="325" spans="2:15">
      <c r="B325" s="5" t="s">
        <v>49</v>
      </c>
      <c r="C325" s="5">
        <v>242</v>
      </c>
      <c r="D325" s="5"/>
      <c r="E325" s="5">
        <f t="shared" si="30"/>
        <v>0</v>
      </c>
      <c r="F325" s="5">
        <v>9</v>
      </c>
      <c r="G325" s="5">
        <f t="shared" si="35"/>
        <v>2178</v>
      </c>
      <c r="H325" s="5">
        <v>0</v>
      </c>
      <c r="I325" s="5">
        <f t="shared" si="31"/>
        <v>0</v>
      </c>
      <c r="J325" s="5">
        <v>5</v>
      </c>
      <c r="K325" s="5">
        <f t="shared" si="32"/>
        <v>1210</v>
      </c>
      <c r="L325" s="5">
        <v>0</v>
      </c>
      <c r="M325" s="5">
        <f t="shared" si="33"/>
        <v>0</v>
      </c>
      <c r="N325" s="5">
        <v>4</v>
      </c>
      <c r="O325" s="5">
        <f t="shared" si="34"/>
        <v>968</v>
      </c>
    </row>
    <row r="326" spans="2:15">
      <c r="B326" s="5" t="s">
        <v>26</v>
      </c>
      <c r="C326" s="5">
        <v>180</v>
      </c>
      <c r="D326" s="5"/>
      <c r="E326" s="5">
        <f t="shared" si="30"/>
        <v>0</v>
      </c>
      <c r="F326" s="5">
        <v>24</v>
      </c>
      <c r="G326" s="5">
        <f t="shared" si="35"/>
        <v>4320</v>
      </c>
      <c r="H326" s="5">
        <v>0</v>
      </c>
      <c r="I326" s="5">
        <f t="shared" si="31"/>
        <v>0</v>
      </c>
      <c r="J326" s="5">
        <v>7</v>
      </c>
      <c r="K326" s="5">
        <f t="shared" si="32"/>
        <v>1260</v>
      </c>
      <c r="L326" s="5">
        <v>2</v>
      </c>
      <c r="M326" s="5">
        <f t="shared" si="33"/>
        <v>360</v>
      </c>
      <c r="N326" s="5">
        <v>15</v>
      </c>
      <c r="O326" s="5">
        <f t="shared" si="34"/>
        <v>2700</v>
      </c>
    </row>
    <row r="327" spans="2:15">
      <c r="B327" s="5" t="s">
        <v>31</v>
      </c>
      <c r="C327" s="5">
        <v>89</v>
      </c>
      <c r="D327" s="5"/>
      <c r="E327" s="5">
        <f t="shared" si="30"/>
        <v>0</v>
      </c>
      <c r="F327" s="5">
        <v>36</v>
      </c>
      <c r="G327" s="5">
        <f t="shared" si="35"/>
        <v>3204</v>
      </c>
      <c r="H327" s="5">
        <v>11</v>
      </c>
      <c r="I327" s="5">
        <f t="shared" si="31"/>
        <v>979</v>
      </c>
      <c r="J327" s="5">
        <v>15</v>
      </c>
      <c r="K327" s="5">
        <f t="shared" si="32"/>
        <v>1335</v>
      </c>
      <c r="L327" s="5">
        <v>10</v>
      </c>
      <c r="M327" s="5">
        <f t="shared" si="33"/>
        <v>890</v>
      </c>
      <c r="N327" s="5">
        <v>0</v>
      </c>
      <c r="O327" s="5">
        <f t="shared" si="34"/>
        <v>0</v>
      </c>
    </row>
    <row r="328" spans="2:15">
      <c r="B328" s="5" t="s">
        <v>45</v>
      </c>
      <c r="C328" s="5">
        <v>32</v>
      </c>
      <c r="D328" s="5"/>
      <c r="E328" s="5">
        <f t="shared" si="30"/>
        <v>0</v>
      </c>
      <c r="F328" s="5">
        <v>60</v>
      </c>
      <c r="G328" s="5">
        <f t="shared" si="35"/>
        <v>1920</v>
      </c>
      <c r="H328" s="5">
        <v>0</v>
      </c>
      <c r="I328" s="5">
        <f t="shared" si="31"/>
        <v>0</v>
      </c>
      <c r="J328" s="5">
        <v>33</v>
      </c>
      <c r="K328" s="5">
        <f t="shared" si="32"/>
        <v>1056</v>
      </c>
      <c r="L328" s="5">
        <v>27</v>
      </c>
      <c r="M328" s="5">
        <f t="shared" si="33"/>
        <v>864</v>
      </c>
      <c r="N328" s="5">
        <v>0</v>
      </c>
      <c r="O328" s="5">
        <f t="shared" si="34"/>
        <v>0</v>
      </c>
    </row>
    <row r="329" spans="2:15">
      <c r="B329" s="5" t="s">
        <v>172</v>
      </c>
      <c r="C329" s="5">
        <v>115</v>
      </c>
      <c r="D329" s="5"/>
      <c r="E329" s="5">
        <f t="shared" si="30"/>
        <v>0</v>
      </c>
      <c r="F329" s="5">
        <v>24</v>
      </c>
      <c r="G329" s="5">
        <f t="shared" si="35"/>
        <v>2760</v>
      </c>
      <c r="H329" s="5">
        <v>0</v>
      </c>
      <c r="I329" s="5">
        <f t="shared" si="31"/>
        <v>0</v>
      </c>
      <c r="J329" s="5">
        <v>12</v>
      </c>
      <c r="K329" s="5">
        <f t="shared" si="32"/>
        <v>1380</v>
      </c>
      <c r="L329" s="5">
        <v>12</v>
      </c>
      <c r="M329" s="5">
        <f t="shared" si="33"/>
        <v>1380</v>
      </c>
      <c r="N329" s="5">
        <v>0</v>
      </c>
      <c r="O329" s="5">
        <f t="shared" si="34"/>
        <v>0</v>
      </c>
    </row>
    <row r="330" spans="2:15">
      <c r="B330" s="5" t="s">
        <v>550</v>
      </c>
      <c r="C330" s="5">
        <v>50.8</v>
      </c>
      <c r="D330" s="5"/>
      <c r="E330" s="5">
        <f t="shared" si="30"/>
        <v>0</v>
      </c>
      <c r="F330" s="5">
        <v>20</v>
      </c>
      <c r="G330" s="5">
        <f t="shared" si="35"/>
        <v>1016</v>
      </c>
      <c r="H330" s="5">
        <v>1.6</v>
      </c>
      <c r="I330" s="5">
        <f t="shared" si="31"/>
        <v>81.28</v>
      </c>
      <c r="J330" s="5">
        <v>10.7</v>
      </c>
      <c r="K330" s="5">
        <f t="shared" si="32"/>
        <v>543.55999999999995</v>
      </c>
      <c r="L330" s="5">
        <v>7.7</v>
      </c>
      <c r="M330" s="5">
        <f t="shared" si="33"/>
        <v>391.15999999999997</v>
      </c>
      <c r="N330" s="5">
        <v>0</v>
      </c>
      <c r="O330" s="5">
        <f t="shared" si="34"/>
        <v>0</v>
      </c>
    </row>
    <row r="331" spans="2:15">
      <c r="B331" s="5" t="s">
        <v>15</v>
      </c>
      <c r="C331" s="5">
        <v>69</v>
      </c>
      <c r="D331" s="5"/>
      <c r="E331" s="5">
        <f t="shared" si="30"/>
        <v>0</v>
      </c>
      <c r="F331" s="5">
        <v>10</v>
      </c>
      <c r="G331" s="5">
        <f t="shared" si="35"/>
        <v>690</v>
      </c>
      <c r="H331" s="5">
        <v>0</v>
      </c>
      <c r="I331" s="5">
        <f t="shared" si="31"/>
        <v>0</v>
      </c>
      <c r="J331" s="5">
        <v>5</v>
      </c>
      <c r="K331" s="5">
        <f t="shared" si="32"/>
        <v>345</v>
      </c>
      <c r="L331" s="5">
        <v>5</v>
      </c>
      <c r="M331" s="5">
        <f t="shared" si="33"/>
        <v>345</v>
      </c>
      <c r="N331" s="5">
        <v>0</v>
      </c>
      <c r="O331" s="5">
        <f t="shared" si="34"/>
        <v>0</v>
      </c>
    </row>
    <row r="332" spans="2:15">
      <c r="B332" s="5" t="s">
        <v>189</v>
      </c>
      <c r="C332" s="5">
        <v>305</v>
      </c>
      <c r="D332" s="5"/>
      <c r="E332" s="5">
        <f t="shared" si="30"/>
        <v>0</v>
      </c>
      <c r="F332" s="5">
        <v>33.299999999999997</v>
      </c>
      <c r="G332" s="5">
        <f t="shared" si="35"/>
        <v>10156.5</v>
      </c>
      <c r="H332" s="5">
        <v>2.8</v>
      </c>
      <c r="I332" s="5">
        <f t="shared" si="31"/>
        <v>854</v>
      </c>
      <c r="J332" s="5">
        <v>20</v>
      </c>
      <c r="K332" s="5">
        <f t="shared" si="32"/>
        <v>6100</v>
      </c>
      <c r="L332" s="5">
        <v>10.5</v>
      </c>
      <c r="M332" s="5">
        <f t="shared" si="33"/>
        <v>3202.5</v>
      </c>
      <c r="N332" s="5">
        <v>0</v>
      </c>
      <c r="O332" s="5">
        <f t="shared" si="34"/>
        <v>0</v>
      </c>
    </row>
    <row r="333" spans="2:15">
      <c r="B333" s="40" t="s">
        <v>551</v>
      </c>
      <c r="C333" s="5">
        <v>96</v>
      </c>
      <c r="D333" s="5"/>
      <c r="E333" s="5">
        <f t="shared" si="30"/>
        <v>0</v>
      </c>
      <c r="F333" s="5">
        <v>15</v>
      </c>
      <c r="G333" s="5">
        <f t="shared" si="35"/>
        <v>1440</v>
      </c>
      <c r="H333" s="5">
        <v>0</v>
      </c>
      <c r="I333" s="5">
        <f t="shared" si="31"/>
        <v>0</v>
      </c>
      <c r="J333" s="5">
        <v>6</v>
      </c>
      <c r="K333" s="5">
        <f t="shared" si="32"/>
        <v>576</v>
      </c>
      <c r="L333" s="5">
        <v>9</v>
      </c>
      <c r="M333" s="5">
        <f t="shared" si="33"/>
        <v>864</v>
      </c>
      <c r="N333" s="5">
        <v>0</v>
      </c>
      <c r="O333" s="5">
        <f t="shared" si="34"/>
        <v>0</v>
      </c>
    </row>
    <row r="334" spans="2:15">
      <c r="B334" s="52" t="s">
        <v>34</v>
      </c>
      <c r="C334" s="6">
        <v>26</v>
      </c>
      <c r="D334" s="5"/>
      <c r="E334" s="5">
        <f t="shared" si="30"/>
        <v>0</v>
      </c>
      <c r="F334" s="5">
        <v>480</v>
      </c>
      <c r="G334" s="5">
        <f t="shared" si="35"/>
        <v>12480</v>
      </c>
      <c r="H334" s="5">
        <v>44</v>
      </c>
      <c r="I334" s="5">
        <f t="shared" si="31"/>
        <v>1144</v>
      </c>
      <c r="J334" s="5">
        <v>241</v>
      </c>
      <c r="K334" s="5">
        <f t="shared" si="32"/>
        <v>6266</v>
      </c>
      <c r="L334" s="5">
        <v>195</v>
      </c>
      <c r="M334" s="5">
        <f t="shared" si="33"/>
        <v>5070</v>
      </c>
      <c r="N334" s="5">
        <v>0</v>
      </c>
      <c r="O334" s="5">
        <f t="shared" si="34"/>
        <v>0</v>
      </c>
    </row>
    <row r="335" spans="2:15">
      <c r="B335" s="52" t="s">
        <v>97</v>
      </c>
      <c r="C335" s="6">
        <v>168</v>
      </c>
      <c r="D335" s="5"/>
      <c r="E335" s="5">
        <f t="shared" si="30"/>
        <v>0</v>
      </c>
      <c r="F335" s="6">
        <v>51.8</v>
      </c>
      <c r="G335" s="5">
        <f t="shared" si="35"/>
        <v>8702.4</v>
      </c>
      <c r="H335" s="5">
        <v>0</v>
      </c>
      <c r="I335" s="5">
        <f t="shared" si="31"/>
        <v>0</v>
      </c>
      <c r="J335" s="5">
        <v>51.8</v>
      </c>
      <c r="K335" s="5">
        <f t="shared" si="32"/>
        <v>8702.4</v>
      </c>
      <c r="L335" s="5">
        <v>0</v>
      </c>
      <c r="M335" s="5">
        <f t="shared" si="33"/>
        <v>0</v>
      </c>
      <c r="N335" s="5">
        <v>0</v>
      </c>
      <c r="O335" s="5">
        <f t="shared" si="34"/>
        <v>0</v>
      </c>
    </row>
    <row r="336" spans="2:15">
      <c r="B336" s="52" t="s">
        <v>106</v>
      </c>
      <c r="C336" s="6">
        <v>154</v>
      </c>
      <c r="D336" s="5"/>
      <c r="E336" s="5">
        <f t="shared" si="30"/>
        <v>0</v>
      </c>
      <c r="F336" s="6">
        <v>22.6</v>
      </c>
      <c r="G336" s="5">
        <f t="shared" si="35"/>
        <v>3480.4</v>
      </c>
      <c r="H336" s="5">
        <v>0</v>
      </c>
      <c r="I336" s="5">
        <f t="shared" si="31"/>
        <v>0</v>
      </c>
      <c r="J336" s="5">
        <v>22.6</v>
      </c>
      <c r="K336" s="5">
        <f t="shared" si="32"/>
        <v>3480.4</v>
      </c>
      <c r="L336" s="5">
        <v>0</v>
      </c>
      <c r="M336" s="5">
        <f t="shared" si="33"/>
        <v>0</v>
      </c>
      <c r="N336" s="5">
        <v>0</v>
      </c>
      <c r="O336" s="5">
        <f t="shared" si="34"/>
        <v>0</v>
      </c>
    </row>
    <row r="337" spans="2:15">
      <c r="B337" s="52" t="s">
        <v>64</v>
      </c>
      <c r="C337" s="6">
        <v>196</v>
      </c>
      <c r="D337" s="5"/>
      <c r="E337" s="5">
        <f t="shared" si="30"/>
        <v>0</v>
      </c>
      <c r="F337" s="6">
        <v>27</v>
      </c>
      <c r="G337" s="5">
        <f t="shared" si="35"/>
        <v>5292</v>
      </c>
      <c r="H337" s="5">
        <v>0</v>
      </c>
      <c r="I337" s="5">
        <f t="shared" si="31"/>
        <v>0</v>
      </c>
      <c r="J337" s="5">
        <v>27</v>
      </c>
      <c r="K337" s="5">
        <f t="shared" si="32"/>
        <v>5292</v>
      </c>
      <c r="L337" s="5">
        <v>0</v>
      </c>
      <c r="M337" s="5">
        <f t="shared" si="33"/>
        <v>0</v>
      </c>
      <c r="N337" s="5">
        <v>0</v>
      </c>
      <c r="O337" s="5">
        <f t="shared" si="34"/>
        <v>0</v>
      </c>
    </row>
    <row r="338" spans="2:15">
      <c r="B338" s="52" t="s">
        <v>56</v>
      </c>
      <c r="C338" s="6">
        <v>91</v>
      </c>
      <c r="D338" s="5"/>
      <c r="E338" s="5">
        <f t="shared" si="30"/>
        <v>0</v>
      </c>
      <c r="F338" s="6">
        <v>32.6</v>
      </c>
      <c r="G338" s="5">
        <f t="shared" si="35"/>
        <v>2966.6</v>
      </c>
      <c r="H338" s="5">
        <v>1</v>
      </c>
      <c r="I338" s="5">
        <f t="shared" si="31"/>
        <v>91</v>
      </c>
      <c r="J338" s="5">
        <v>21.77</v>
      </c>
      <c r="K338" s="5">
        <f t="shared" si="32"/>
        <v>1981.07</v>
      </c>
      <c r="L338" s="5">
        <v>9.83</v>
      </c>
      <c r="M338" s="5">
        <f t="shared" si="33"/>
        <v>894.53</v>
      </c>
      <c r="N338" s="5">
        <v>0</v>
      </c>
      <c r="O338" s="5">
        <f t="shared" si="34"/>
        <v>0</v>
      </c>
    </row>
    <row r="339" spans="2:15">
      <c r="B339" s="52" t="s">
        <v>29</v>
      </c>
      <c r="C339" s="6">
        <v>90</v>
      </c>
      <c r="D339" s="5"/>
      <c r="E339" s="5">
        <f t="shared" si="30"/>
        <v>0</v>
      </c>
      <c r="F339" s="6">
        <v>50</v>
      </c>
      <c r="G339" s="5">
        <f t="shared" si="35"/>
        <v>4500</v>
      </c>
      <c r="H339" s="5">
        <v>3.7</v>
      </c>
      <c r="I339" s="5">
        <f t="shared" si="31"/>
        <v>333</v>
      </c>
      <c r="J339" s="5">
        <v>28.9</v>
      </c>
      <c r="K339" s="5">
        <f t="shared" si="32"/>
        <v>2601</v>
      </c>
      <c r="L339" s="5">
        <v>17.399999999999999</v>
      </c>
      <c r="M339" s="5">
        <f t="shared" si="33"/>
        <v>1565.9999999999998</v>
      </c>
      <c r="N339" s="5">
        <v>0</v>
      </c>
      <c r="O339" s="5">
        <f t="shared" si="34"/>
        <v>0</v>
      </c>
    </row>
    <row r="340" spans="2:15">
      <c r="B340" s="52" t="s">
        <v>36</v>
      </c>
      <c r="C340" s="6">
        <v>295</v>
      </c>
      <c r="D340" s="5"/>
      <c r="E340" s="5">
        <f t="shared" si="30"/>
        <v>0</v>
      </c>
      <c r="F340" s="6">
        <v>164.1</v>
      </c>
      <c r="G340" s="5">
        <f t="shared" si="35"/>
        <v>48409.5</v>
      </c>
      <c r="H340" s="5">
        <v>10</v>
      </c>
      <c r="I340" s="5">
        <f t="shared" si="31"/>
        <v>2950</v>
      </c>
      <c r="J340" s="5">
        <v>55.01</v>
      </c>
      <c r="K340" s="5">
        <f t="shared" si="32"/>
        <v>16227.949999999999</v>
      </c>
      <c r="L340" s="5">
        <v>40.590000000000003</v>
      </c>
      <c r="M340" s="5">
        <f t="shared" si="33"/>
        <v>11974.050000000001</v>
      </c>
      <c r="N340" s="5">
        <v>58.5</v>
      </c>
      <c r="O340" s="5">
        <f t="shared" si="34"/>
        <v>17257.5</v>
      </c>
    </row>
    <row r="341" spans="2:15">
      <c r="B341" s="4" t="s">
        <v>172</v>
      </c>
      <c r="C341" s="4">
        <v>121.35</v>
      </c>
      <c r="D341" s="5"/>
      <c r="E341" s="5">
        <f t="shared" si="30"/>
        <v>0</v>
      </c>
      <c r="F341" s="4">
        <v>12</v>
      </c>
      <c r="G341" s="5">
        <f t="shared" si="35"/>
        <v>1456.1999999999998</v>
      </c>
      <c r="H341" s="5">
        <v>0</v>
      </c>
      <c r="I341" s="5">
        <f t="shared" si="31"/>
        <v>0</v>
      </c>
      <c r="J341" s="5">
        <v>5</v>
      </c>
      <c r="K341" s="5">
        <f t="shared" si="32"/>
        <v>606.75</v>
      </c>
      <c r="L341" s="5">
        <v>7</v>
      </c>
      <c r="M341" s="5">
        <f t="shared" si="33"/>
        <v>849.44999999999993</v>
      </c>
      <c r="N341" s="5">
        <v>0</v>
      </c>
      <c r="O341" s="5">
        <f t="shared" si="34"/>
        <v>0</v>
      </c>
    </row>
    <row r="342" spans="2:15">
      <c r="B342" s="4" t="s">
        <v>291</v>
      </c>
      <c r="C342" s="4">
        <v>47.77</v>
      </c>
      <c r="D342" s="5"/>
      <c r="E342" s="5">
        <f t="shared" si="30"/>
        <v>0</v>
      </c>
      <c r="F342" s="4">
        <v>24</v>
      </c>
      <c r="G342" s="5">
        <f t="shared" si="35"/>
        <v>1146.48</v>
      </c>
      <c r="H342" s="5">
        <v>0</v>
      </c>
      <c r="I342" s="5">
        <f t="shared" si="31"/>
        <v>0</v>
      </c>
      <c r="J342" s="5">
        <v>24</v>
      </c>
      <c r="K342" s="5">
        <f t="shared" si="32"/>
        <v>1146.48</v>
      </c>
      <c r="L342" s="5">
        <v>0</v>
      </c>
      <c r="M342" s="5">
        <f t="shared" si="33"/>
        <v>0</v>
      </c>
      <c r="N342" s="5">
        <v>0</v>
      </c>
      <c r="O342" s="5">
        <f t="shared" si="34"/>
        <v>0</v>
      </c>
    </row>
    <row r="343" spans="2:15">
      <c r="B343" s="4" t="s">
        <v>580</v>
      </c>
      <c r="C343" s="4">
        <v>122.32</v>
      </c>
      <c r="D343" s="5"/>
      <c r="E343" s="5">
        <f t="shared" si="30"/>
        <v>0</v>
      </c>
      <c r="F343" s="4">
        <v>30</v>
      </c>
      <c r="G343" s="5">
        <f t="shared" si="35"/>
        <v>3669.6</v>
      </c>
      <c r="H343" s="5">
        <v>0</v>
      </c>
      <c r="I343" s="5">
        <f t="shared" si="31"/>
        <v>0</v>
      </c>
      <c r="J343" s="5">
        <v>21</v>
      </c>
      <c r="K343" s="5">
        <f t="shared" si="32"/>
        <v>2568.7199999999998</v>
      </c>
      <c r="L343" s="5">
        <v>9</v>
      </c>
      <c r="M343" s="5">
        <f t="shared" si="33"/>
        <v>1100.8799999999999</v>
      </c>
      <c r="N343" s="5">
        <v>0</v>
      </c>
      <c r="O343" s="5">
        <f t="shared" si="34"/>
        <v>0</v>
      </c>
    </row>
    <row r="344" spans="2:15">
      <c r="B344" s="4" t="s">
        <v>14</v>
      </c>
      <c r="C344" s="4">
        <v>185.97</v>
      </c>
      <c r="D344" s="5"/>
      <c r="E344" s="5">
        <f t="shared" si="30"/>
        <v>0</v>
      </c>
      <c r="F344" s="4">
        <v>9</v>
      </c>
      <c r="G344" s="5">
        <f t="shared" si="35"/>
        <v>1673.73</v>
      </c>
      <c r="H344" s="5">
        <v>0</v>
      </c>
      <c r="I344" s="5">
        <f t="shared" si="31"/>
        <v>0</v>
      </c>
      <c r="J344" s="5">
        <v>5</v>
      </c>
      <c r="K344" s="5">
        <f t="shared" si="32"/>
        <v>929.85</v>
      </c>
      <c r="L344" s="5">
        <v>4</v>
      </c>
      <c r="M344" s="5">
        <f t="shared" si="33"/>
        <v>743.88</v>
      </c>
      <c r="N344" s="5">
        <v>0</v>
      </c>
      <c r="O344" s="5">
        <f t="shared" si="34"/>
        <v>0</v>
      </c>
    </row>
    <row r="345" spans="2:15">
      <c r="B345" s="4" t="s">
        <v>113</v>
      </c>
      <c r="C345" s="4">
        <v>225.95</v>
      </c>
      <c r="D345" s="5"/>
      <c r="E345" s="5">
        <f t="shared" si="30"/>
        <v>0</v>
      </c>
      <c r="F345" s="4">
        <v>30</v>
      </c>
      <c r="G345" s="5">
        <f t="shared" si="35"/>
        <v>6778.5</v>
      </c>
      <c r="H345" s="5">
        <v>0</v>
      </c>
      <c r="I345" s="5">
        <f t="shared" si="31"/>
        <v>0</v>
      </c>
      <c r="J345" s="5">
        <v>17.2</v>
      </c>
      <c r="K345" s="5">
        <f t="shared" si="32"/>
        <v>3886.3399999999997</v>
      </c>
      <c r="L345" s="5">
        <v>11.7</v>
      </c>
      <c r="M345" s="5">
        <f t="shared" si="33"/>
        <v>2643.6149999999998</v>
      </c>
      <c r="N345" s="5">
        <v>1.1000000000000001</v>
      </c>
      <c r="O345" s="5">
        <f t="shared" si="34"/>
        <v>248.54500000000002</v>
      </c>
    </row>
    <row r="346" spans="2:15">
      <c r="B346" s="4" t="s">
        <v>107</v>
      </c>
      <c r="C346" s="4">
        <v>268.37</v>
      </c>
      <c r="D346" s="5"/>
      <c r="E346" s="5">
        <f t="shared" si="30"/>
        <v>0</v>
      </c>
      <c r="F346" s="4">
        <v>12</v>
      </c>
      <c r="G346" s="5">
        <f t="shared" si="35"/>
        <v>3220.44</v>
      </c>
      <c r="H346" s="5">
        <v>0</v>
      </c>
      <c r="I346" s="5">
        <f t="shared" si="31"/>
        <v>0</v>
      </c>
      <c r="J346" s="5">
        <v>12</v>
      </c>
      <c r="K346" s="5">
        <f t="shared" si="32"/>
        <v>3220.44</v>
      </c>
      <c r="L346" s="5">
        <v>0</v>
      </c>
      <c r="M346" s="5">
        <f t="shared" si="33"/>
        <v>0</v>
      </c>
      <c r="N346" s="5">
        <v>0</v>
      </c>
      <c r="O346" s="5">
        <f t="shared" si="34"/>
        <v>0</v>
      </c>
    </row>
    <row r="347" spans="2:15">
      <c r="B347" s="4" t="s">
        <v>552</v>
      </c>
      <c r="C347" s="4">
        <v>553.42999999999995</v>
      </c>
      <c r="D347" s="5"/>
      <c r="E347" s="5">
        <f t="shared" si="30"/>
        <v>0</v>
      </c>
      <c r="F347" s="4">
        <v>11.39</v>
      </c>
      <c r="G347" s="5">
        <f t="shared" si="35"/>
        <v>6303.5676999999996</v>
      </c>
      <c r="H347" s="5">
        <v>0</v>
      </c>
      <c r="I347" s="5">
        <f t="shared" si="31"/>
        <v>0</v>
      </c>
      <c r="J347" s="5">
        <v>4.34</v>
      </c>
      <c r="K347" s="5">
        <f t="shared" si="32"/>
        <v>2401.8861999999999</v>
      </c>
      <c r="L347" s="5">
        <v>7.05</v>
      </c>
      <c r="M347" s="5">
        <f t="shared" si="33"/>
        <v>3901.6814999999997</v>
      </c>
      <c r="N347" s="5">
        <v>0</v>
      </c>
      <c r="O347" s="5">
        <f t="shared" si="34"/>
        <v>0</v>
      </c>
    </row>
    <row r="348" spans="2:15">
      <c r="B348" s="4" t="s">
        <v>40</v>
      </c>
      <c r="C348" s="4">
        <v>247.68</v>
      </c>
      <c r="D348" s="5"/>
      <c r="E348" s="5">
        <f t="shared" si="30"/>
        <v>0</v>
      </c>
      <c r="F348" s="4">
        <v>5</v>
      </c>
      <c r="G348" s="5">
        <f t="shared" si="35"/>
        <v>1238.4000000000001</v>
      </c>
      <c r="H348" s="5">
        <v>0</v>
      </c>
      <c r="I348" s="5">
        <f t="shared" si="31"/>
        <v>0</v>
      </c>
      <c r="J348" s="5">
        <v>3.52</v>
      </c>
      <c r="K348" s="5">
        <f t="shared" si="32"/>
        <v>871.83360000000005</v>
      </c>
      <c r="L348" s="5">
        <v>1.48</v>
      </c>
      <c r="M348" s="5">
        <f t="shared" si="33"/>
        <v>366.56639999999999</v>
      </c>
      <c r="N348" s="5">
        <v>0</v>
      </c>
      <c r="O348" s="5">
        <f t="shared" si="34"/>
        <v>0</v>
      </c>
    </row>
    <row r="349" spans="2:15">
      <c r="B349" s="4" t="s">
        <v>27</v>
      </c>
      <c r="C349" s="4">
        <v>222.04</v>
      </c>
      <c r="D349" s="5"/>
      <c r="E349" s="5">
        <f t="shared" si="30"/>
        <v>0</v>
      </c>
      <c r="F349" s="4">
        <v>96</v>
      </c>
      <c r="G349" s="5">
        <f t="shared" si="35"/>
        <v>21315.84</v>
      </c>
      <c r="H349" s="5">
        <v>8.8000000000000007</v>
      </c>
      <c r="I349" s="5">
        <f t="shared" si="31"/>
        <v>1953.952</v>
      </c>
      <c r="J349" s="5">
        <v>43.6</v>
      </c>
      <c r="K349" s="5">
        <f t="shared" si="32"/>
        <v>9680.9439999999995</v>
      </c>
      <c r="L349" s="5">
        <v>31.7</v>
      </c>
      <c r="M349" s="5">
        <f t="shared" si="33"/>
        <v>7038.6679999999997</v>
      </c>
      <c r="N349" s="5">
        <v>11.9</v>
      </c>
      <c r="O349" s="5">
        <f t="shared" si="34"/>
        <v>2642.2759999999998</v>
      </c>
    </row>
    <row r="350" spans="2:15">
      <c r="B350" s="4" t="s">
        <v>184</v>
      </c>
      <c r="C350" s="4">
        <v>239.93</v>
      </c>
      <c r="D350" s="5"/>
      <c r="E350" s="5">
        <f t="shared" si="30"/>
        <v>0</v>
      </c>
      <c r="F350" s="4">
        <v>44</v>
      </c>
      <c r="G350" s="5">
        <f t="shared" si="35"/>
        <v>10556.92</v>
      </c>
      <c r="H350" s="5">
        <v>3.91</v>
      </c>
      <c r="I350" s="5">
        <f t="shared" si="31"/>
        <v>938.12630000000001</v>
      </c>
      <c r="J350" s="5">
        <v>21.8</v>
      </c>
      <c r="K350" s="5">
        <f t="shared" si="32"/>
        <v>5230.4740000000002</v>
      </c>
      <c r="L350" s="5">
        <v>18.29</v>
      </c>
      <c r="M350" s="5">
        <f t="shared" si="33"/>
        <v>4388.3197</v>
      </c>
      <c r="N350" s="5">
        <v>0</v>
      </c>
      <c r="O350" s="5">
        <f t="shared" si="34"/>
        <v>0</v>
      </c>
    </row>
    <row r="351" spans="2:15">
      <c r="B351" s="4" t="s">
        <v>16</v>
      </c>
      <c r="C351" s="4">
        <v>118.61</v>
      </c>
      <c r="D351" s="5"/>
      <c r="E351" s="5">
        <f t="shared" si="30"/>
        <v>0</v>
      </c>
      <c r="F351" s="4">
        <v>40</v>
      </c>
      <c r="G351" s="5">
        <f t="shared" si="35"/>
        <v>4744.3999999999996</v>
      </c>
      <c r="H351" s="5">
        <v>3</v>
      </c>
      <c r="I351" s="5">
        <f t="shared" si="31"/>
        <v>355.83</v>
      </c>
      <c r="J351" s="5">
        <v>21.6</v>
      </c>
      <c r="K351" s="5">
        <f t="shared" si="32"/>
        <v>2561.9760000000001</v>
      </c>
      <c r="L351" s="5">
        <v>15.4</v>
      </c>
      <c r="M351" s="5">
        <f t="shared" si="33"/>
        <v>1826.5940000000001</v>
      </c>
      <c r="N351" s="5">
        <v>0</v>
      </c>
      <c r="O351" s="5">
        <f t="shared" si="34"/>
        <v>0</v>
      </c>
    </row>
    <row r="352" spans="2:15">
      <c r="B352" s="4" t="s">
        <v>553</v>
      </c>
      <c r="C352" s="4">
        <v>39.21</v>
      </c>
      <c r="D352" s="5"/>
      <c r="E352" s="5">
        <f t="shared" si="30"/>
        <v>0</v>
      </c>
      <c r="F352" s="4">
        <v>15</v>
      </c>
      <c r="G352" s="5">
        <f t="shared" si="35"/>
        <v>588.15</v>
      </c>
      <c r="H352" s="5">
        <v>0.2</v>
      </c>
      <c r="I352" s="5">
        <f t="shared" si="31"/>
        <v>7.8420000000000005</v>
      </c>
      <c r="J352" s="5">
        <v>2.8</v>
      </c>
      <c r="K352" s="5">
        <f t="shared" si="32"/>
        <v>109.788</v>
      </c>
      <c r="L352" s="5">
        <v>2</v>
      </c>
      <c r="M352" s="5">
        <f t="shared" si="33"/>
        <v>78.42</v>
      </c>
      <c r="N352" s="5">
        <v>10</v>
      </c>
      <c r="O352" s="5">
        <f t="shared" si="34"/>
        <v>392.1</v>
      </c>
    </row>
    <row r="353" spans="2:15">
      <c r="B353" s="4" t="s">
        <v>12</v>
      </c>
      <c r="C353" s="4">
        <v>40.51</v>
      </c>
      <c r="D353" s="5"/>
      <c r="E353" s="5">
        <f t="shared" si="30"/>
        <v>0</v>
      </c>
      <c r="F353" s="4">
        <v>20</v>
      </c>
      <c r="G353" s="5">
        <f t="shared" si="35"/>
        <v>810.19999999999993</v>
      </c>
      <c r="H353" s="5">
        <v>0</v>
      </c>
      <c r="I353" s="5">
        <f t="shared" si="31"/>
        <v>0</v>
      </c>
      <c r="J353" s="5">
        <v>9</v>
      </c>
      <c r="K353" s="5">
        <f t="shared" si="32"/>
        <v>364.59</v>
      </c>
      <c r="L353" s="5">
        <v>5.5</v>
      </c>
      <c r="M353" s="5">
        <f t="shared" si="33"/>
        <v>222.80499999999998</v>
      </c>
      <c r="N353" s="5">
        <v>5.5</v>
      </c>
      <c r="O353" s="5">
        <f t="shared" si="34"/>
        <v>222.80499999999998</v>
      </c>
    </row>
    <row r="354" spans="2:15">
      <c r="B354" s="4" t="s">
        <v>15</v>
      </c>
      <c r="C354" s="4">
        <v>77.95</v>
      </c>
      <c r="D354" s="5"/>
      <c r="E354" s="5">
        <f t="shared" si="30"/>
        <v>0</v>
      </c>
      <c r="F354" s="4">
        <v>50</v>
      </c>
      <c r="G354" s="5">
        <f t="shared" si="35"/>
        <v>3897.5</v>
      </c>
      <c r="H354" s="5">
        <v>0</v>
      </c>
      <c r="I354" s="5">
        <f t="shared" si="31"/>
        <v>0</v>
      </c>
      <c r="J354" s="5">
        <v>29.3</v>
      </c>
      <c r="K354" s="5">
        <f t="shared" si="32"/>
        <v>2283.9349999999999</v>
      </c>
      <c r="L354" s="5">
        <v>20.7</v>
      </c>
      <c r="M354" s="5">
        <f t="shared" si="33"/>
        <v>1613.5650000000001</v>
      </c>
      <c r="N354" s="5">
        <v>0</v>
      </c>
      <c r="O354" s="5">
        <f t="shared" si="34"/>
        <v>0</v>
      </c>
    </row>
    <row r="355" spans="2:15">
      <c r="B355" s="4" t="s">
        <v>17</v>
      </c>
      <c r="C355" s="4">
        <v>18.41</v>
      </c>
      <c r="D355" s="5"/>
      <c r="E355" s="5">
        <f t="shared" si="30"/>
        <v>0</v>
      </c>
      <c r="F355" s="4">
        <v>20</v>
      </c>
      <c r="G355" s="5">
        <f t="shared" si="35"/>
        <v>368.2</v>
      </c>
      <c r="H355" s="5">
        <v>0</v>
      </c>
      <c r="I355" s="5">
        <f t="shared" si="31"/>
        <v>0</v>
      </c>
      <c r="J355" s="5">
        <v>2</v>
      </c>
      <c r="K355" s="5">
        <f t="shared" si="32"/>
        <v>36.82</v>
      </c>
      <c r="L355" s="5">
        <v>1</v>
      </c>
      <c r="M355" s="5">
        <f t="shared" si="33"/>
        <v>18.41</v>
      </c>
      <c r="N355" s="5">
        <v>17</v>
      </c>
      <c r="O355" s="5">
        <f t="shared" si="34"/>
        <v>312.97000000000003</v>
      </c>
    </row>
    <row r="356" spans="2:15">
      <c r="B356" s="4" t="s">
        <v>44</v>
      </c>
      <c r="C356" s="4">
        <v>114.92</v>
      </c>
      <c r="D356" s="5"/>
      <c r="E356" s="5">
        <f t="shared" si="30"/>
        <v>0</v>
      </c>
      <c r="F356" s="4">
        <v>36</v>
      </c>
      <c r="G356" s="5">
        <f t="shared" si="35"/>
        <v>4137.12</v>
      </c>
      <c r="H356" s="5">
        <v>0</v>
      </c>
      <c r="I356" s="5">
        <f t="shared" si="31"/>
        <v>0</v>
      </c>
      <c r="J356" s="5">
        <v>21.7</v>
      </c>
      <c r="K356" s="5">
        <f t="shared" si="32"/>
        <v>2493.7640000000001</v>
      </c>
      <c r="L356" s="5">
        <v>14.3</v>
      </c>
      <c r="M356" s="5">
        <f t="shared" si="33"/>
        <v>1643.356</v>
      </c>
      <c r="N356" s="5">
        <v>0</v>
      </c>
      <c r="O356" s="5">
        <f t="shared" si="34"/>
        <v>0</v>
      </c>
    </row>
    <row r="357" spans="2:15">
      <c r="B357" s="4" t="s">
        <v>65</v>
      </c>
      <c r="C357" s="4">
        <v>340</v>
      </c>
      <c r="D357" s="5"/>
      <c r="E357" s="5">
        <f t="shared" si="30"/>
        <v>0</v>
      </c>
      <c r="F357" s="4">
        <v>45</v>
      </c>
      <c r="G357" s="5">
        <f t="shared" si="35"/>
        <v>15300</v>
      </c>
      <c r="H357" s="5">
        <v>7.8</v>
      </c>
      <c r="I357" s="5">
        <f t="shared" si="31"/>
        <v>2652</v>
      </c>
      <c r="J357" s="5">
        <v>21.8</v>
      </c>
      <c r="K357" s="5">
        <f t="shared" si="32"/>
        <v>7412</v>
      </c>
      <c r="L357" s="5">
        <v>15.4</v>
      </c>
      <c r="M357" s="5">
        <f t="shared" si="33"/>
        <v>5236</v>
      </c>
      <c r="N357" s="5">
        <v>0</v>
      </c>
      <c r="O357" s="5">
        <f t="shared" si="34"/>
        <v>0</v>
      </c>
    </row>
    <row r="358" spans="2:15">
      <c r="B358" s="4" t="s">
        <v>55</v>
      </c>
      <c r="C358" s="4"/>
      <c r="D358" s="5"/>
      <c r="E358" s="5">
        <f t="shared" si="30"/>
        <v>0</v>
      </c>
      <c r="F358" s="4">
        <v>240</v>
      </c>
      <c r="G358" s="5">
        <f t="shared" si="35"/>
        <v>0</v>
      </c>
      <c r="H358" s="5">
        <v>36</v>
      </c>
      <c r="I358" s="5">
        <f t="shared" si="31"/>
        <v>0</v>
      </c>
      <c r="J358" s="5">
        <v>114.27</v>
      </c>
      <c r="K358" s="5">
        <f t="shared" si="32"/>
        <v>0</v>
      </c>
      <c r="L358" s="5">
        <v>79.73</v>
      </c>
      <c r="M358" s="5">
        <f t="shared" si="33"/>
        <v>0</v>
      </c>
      <c r="N358" s="5">
        <v>10</v>
      </c>
      <c r="O358" s="5">
        <f t="shared" si="34"/>
        <v>0</v>
      </c>
    </row>
    <row r="359" spans="2:15">
      <c r="B359" s="4" t="s">
        <v>64</v>
      </c>
      <c r="C359" s="4">
        <v>252</v>
      </c>
      <c r="D359" s="5"/>
      <c r="E359" s="5">
        <f t="shared" si="30"/>
        <v>0</v>
      </c>
      <c r="F359" s="4">
        <v>21.6</v>
      </c>
      <c r="G359" s="5">
        <f t="shared" si="35"/>
        <v>5443.2000000000007</v>
      </c>
      <c r="H359" s="5">
        <v>0</v>
      </c>
      <c r="I359" s="5">
        <f t="shared" si="31"/>
        <v>0</v>
      </c>
      <c r="J359" s="5">
        <v>21.6</v>
      </c>
      <c r="K359" s="5">
        <f t="shared" si="32"/>
        <v>5443.2000000000007</v>
      </c>
      <c r="L359" s="5">
        <v>0</v>
      </c>
      <c r="M359" s="5">
        <f t="shared" si="33"/>
        <v>0</v>
      </c>
      <c r="N359" s="5">
        <v>0</v>
      </c>
      <c r="O359" s="5">
        <f t="shared" si="34"/>
        <v>0</v>
      </c>
    </row>
    <row r="360" spans="2:15">
      <c r="B360" s="4" t="s">
        <v>121</v>
      </c>
      <c r="C360" s="4">
        <v>719</v>
      </c>
      <c r="D360" s="5"/>
      <c r="E360" s="5">
        <f t="shared" si="30"/>
        <v>0</v>
      </c>
      <c r="F360" s="4">
        <v>20</v>
      </c>
      <c r="G360" s="5">
        <f t="shared" si="35"/>
        <v>14380</v>
      </c>
      <c r="H360" s="5">
        <v>0</v>
      </c>
      <c r="I360" s="5">
        <f t="shared" si="31"/>
        <v>0</v>
      </c>
      <c r="J360" s="5">
        <v>3.9</v>
      </c>
      <c r="K360" s="5">
        <f t="shared" si="32"/>
        <v>2804.1</v>
      </c>
      <c r="L360" s="5">
        <v>3.8</v>
      </c>
      <c r="M360" s="5">
        <f t="shared" si="33"/>
        <v>2732.2</v>
      </c>
      <c r="N360" s="5">
        <v>12.3</v>
      </c>
      <c r="O360" s="5">
        <f t="shared" si="34"/>
        <v>8843.7000000000007</v>
      </c>
    </row>
    <row r="361" spans="2:15">
      <c r="B361" s="4" t="s">
        <v>578</v>
      </c>
      <c r="C361" s="4">
        <v>16</v>
      </c>
      <c r="D361" s="5"/>
      <c r="E361" s="5">
        <f t="shared" si="30"/>
        <v>0</v>
      </c>
      <c r="F361" s="4">
        <v>217</v>
      </c>
      <c r="G361" s="5">
        <f t="shared" si="35"/>
        <v>3472</v>
      </c>
      <c r="H361" s="5">
        <v>0</v>
      </c>
      <c r="I361" s="5">
        <f t="shared" si="31"/>
        <v>0</v>
      </c>
      <c r="J361" s="5">
        <v>217</v>
      </c>
      <c r="K361" s="5">
        <f t="shared" si="32"/>
        <v>3472</v>
      </c>
      <c r="L361" s="5">
        <v>0</v>
      </c>
      <c r="M361" s="5">
        <f t="shared" si="33"/>
        <v>0</v>
      </c>
      <c r="N361" s="5">
        <v>0</v>
      </c>
      <c r="O361" s="5">
        <f t="shared" si="34"/>
        <v>0</v>
      </c>
    </row>
    <row r="362" spans="2:15">
      <c r="B362" s="4" t="s">
        <v>107</v>
      </c>
      <c r="C362" s="4">
        <v>150</v>
      </c>
      <c r="D362" s="5"/>
      <c r="E362" s="5">
        <f t="shared" si="30"/>
        <v>0</v>
      </c>
      <c r="F362" s="4">
        <v>5.4</v>
      </c>
      <c r="G362" s="5">
        <f t="shared" si="35"/>
        <v>810</v>
      </c>
      <c r="H362" s="5"/>
      <c r="I362" s="5">
        <f t="shared" si="31"/>
        <v>0</v>
      </c>
      <c r="J362" s="5">
        <v>5.4</v>
      </c>
      <c r="K362" s="5">
        <f t="shared" si="32"/>
        <v>810</v>
      </c>
      <c r="L362" s="5">
        <v>0</v>
      </c>
      <c r="M362" s="5">
        <f t="shared" si="33"/>
        <v>0</v>
      </c>
      <c r="N362" s="5">
        <v>0</v>
      </c>
      <c r="O362" s="5">
        <f t="shared" si="34"/>
        <v>0</v>
      </c>
    </row>
    <row r="363" spans="2:15">
      <c r="B363" s="4" t="s">
        <v>40</v>
      </c>
      <c r="C363" s="4">
        <v>210</v>
      </c>
      <c r="D363" s="5"/>
      <c r="E363" s="5">
        <f t="shared" si="30"/>
        <v>0</v>
      </c>
      <c r="F363" s="4">
        <v>5</v>
      </c>
      <c r="G363" s="5">
        <f t="shared" si="35"/>
        <v>1050</v>
      </c>
      <c r="H363" s="5">
        <v>0</v>
      </c>
      <c r="I363" s="5">
        <f t="shared" si="31"/>
        <v>0</v>
      </c>
      <c r="J363" s="5">
        <v>5</v>
      </c>
      <c r="K363" s="5">
        <f t="shared" si="32"/>
        <v>1050</v>
      </c>
      <c r="L363" s="5">
        <v>0</v>
      </c>
      <c r="M363" s="5">
        <f t="shared" si="33"/>
        <v>0</v>
      </c>
      <c r="N363" s="5">
        <v>0</v>
      </c>
      <c r="O363" s="5">
        <f t="shared" si="34"/>
        <v>0</v>
      </c>
    </row>
    <row r="364" spans="2:15">
      <c r="B364" s="4" t="s">
        <v>10</v>
      </c>
      <c r="C364" s="4">
        <v>65</v>
      </c>
      <c r="D364" s="5"/>
      <c r="E364" s="5">
        <f t="shared" si="30"/>
        <v>0</v>
      </c>
      <c r="F364" s="4">
        <v>20</v>
      </c>
      <c r="G364" s="5">
        <f t="shared" si="35"/>
        <v>1300</v>
      </c>
      <c r="H364" s="5">
        <v>0</v>
      </c>
      <c r="I364" s="5">
        <f t="shared" si="31"/>
        <v>0</v>
      </c>
      <c r="J364" s="5">
        <v>12</v>
      </c>
      <c r="K364" s="5">
        <f t="shared" si="32"/>
        <v>780</v>
      </c>
      <c r="L364" s="5">
        <v>8</v>
      </c>
      <c r="M364" s="5">
        <f t="shared" si="33"/>
        <v>520</v>
      </c>
      <c r="N364" s="5">
        <v>0</v>
      </c>
      <c r="O364" s="5">
        <f t="shared" si="34"/>
        <v>0</v>
      </c>
    </row>
    <row r="365" spans="2:15">
      <c r="B365" s="4" t="s">
        <v>579</v>
      </c>
      <c r="C365" s="4">
        <v>13</v>
      </c>
      <c r="D365" s="5"/>
      <c r="E365" s="5">
        <f t="shared" si="30"/>
        <v>0</v>
      </c>
      <c r="F365" s="4">
        <v>217</v>
      </c>
      <c r="G365" s="5">
        <f t="shared" si="35"/>
        <v>2821</v>
      </c>
      <c r="H365" s="5">
        <v>0</v>
      </c>
      <c r="I365" s="5">
        <f t="shared" si="31"/>
        <v>0</v>
      </c>
      <c r="J365" s="5">
        <v>217</v>
      </c>
      <c r="K365" s="5">
        <f t="shared" si="32"/>
        <v>2821</v>
      </c>
      <c r="L365" s="5">
        <v>0</v>
      </c>
      <c r="M365" s="5">
        <f t="shared" si="33"/>
        <v>0</v>
      </c>
      <c r="N365" s="5">
        <v>0</v>
      </c>
      <c r="O365" s="5">
        <f t="shared" si="34"/>
        <v>0</v>
      </c>
    </row>
    <row r="366" spans="2:15">
      <c r="B366" s="4" t="s">
        <v>31</v>
      </c>
      <c r="C366" s="4">
        <v>89</v>
      </c>
      <c r="D366" s="5"/>
      <c r="E366" s="5">
        <f t="shared" si="30"/>
        <v>0</v>
      </c>
      <c r="F366" s="4">
        <v>36</v>
      </c>
      <c r="G366" s="5">
        <f t="shared" si="35"/>
        <v>3204</v>
      </c>
      <c r="H366" s="5">
        <v>6</v>
      </c>
      <c r="I366" s="5">
        <f t="shared" si="31"/>
        <v>534</v>
      </c>
      <c r="J366" s="5">
        <v>10</v>
      </c>
      <c r="K366" s="5">
        <f t="shared" si="32"/>
        <v>890</v>
      </c>
      <c r="L366" s="5">
        <v>3</v>
      </c>
      <c r="M366" s="5">
        <f t="shared" si="33"/>
        <v>267</v>
      </c>
      <c r="N366" s="5">
        <v>17</v>
      </c>
      <c r="O366" s="5">
        <f t="shared" si="34"/>
        <v>1513</v>
      </c>
    </row>
    <row r="367" spans="2:15">
      <c r="B367" s="4" t="s">
        <v>141</v>
      </c>
      <c r="C367" s="4">
        <v>154</v>
      </c>
      <c r="D367" s="5"/>
      <c r="E367" s="5">
        <f t="shared" si="30"/>
        <v>0</v>
      </c>
      <c r="F367" s="4">
        <v>69.5</v>
      </c>
      <c r="G367" s="5">
        <f t="shared" si="35"/>
        <v>10703</v>
      </c>
      <c r="H367" s="5">
        <v>0</v>
      </c>
      <c r="I367" s="5">
        <f t="shared" si="31"/>
        <v>0</v>
      </c>
      <c r="J367" s="5">
        <v>69.5</v>
      </c>
      <c r="K367" s="5">
        <f t="shared" si="32"/>
        <v>10703</v>
      </c>
      <c r="L367" s="5">
        <v>0</v>
      </c>
      <c r="M367" s="5">
        <f t="shared" si="33"/>
        <v>0</v>
      </c>
      <c r="N367" s="5">
        <v>0</v>
      </c>
      <c r="O367" s="5">
        <f t="shared" si="34"/>
        <v>0</v>
      </c>
    </row>
    <row r="368" spans="2:15">
      <c r="B368" s="4" t="s">
        <v>106</v>
      </c>
      <c r="C368" s="4">
        <v>150</v>
      </c>
      <c r="D368" s="5"/>
      <c r="E368" s="5">
        <f t="shared" si="30"/>
        <v>0</v>
      </c>
      <c r="F368" s="4">
        <v>45.1</v>
      </c>
      <c r="G368" s="5">
        <f t="shared" si="35"/>
        <v>6765</v>
      </c>
      <c r="H368" s="5">
        <v>0</v>
      </c>
      <c r="I368" s="5">
        <f t="shared" si="31"/>
        <v>0</v>
      </c>
      <c r="J368" s="5">
        <v>45.1</v>
      </c>
      <c r="K368" s="5">
        <f t="shared" si="32"/>
        <v>6765</v>
      </c>
      <c r="L368" s="5">
        <v>0</v>
      </c>
      <c r="M368" s="5">
        <f t="shared" si="33"/>
        <v>0</v>
      </c>
      <c r="N368" s="5">
        <v>0</v>
      </c>
      <c r="O368" s="5">
        <f t="shared" si="34"/>
        <v>0</v>
      </c>
    </row>
    <row r="369" spans="2:15">
      <c r="B369" s="4" t="s">
        <v>61</v>
      </c>
      <c r="C369" s="4">
        <v>161</v>
      </c>
      <c r="D369" s="5"/>
      <c r="E369" s="5">
        <f t="shared" si="30"/>
        <v>0</v>
      </c>
      <c r="F369" s="4">
        <v>48.8</v>
      </c>
      <c r="G369" s="5">
        <f t="shared" si="35"/>
        <v>7856.7999999999993</v>
      </c>
      <c r="H369" s="5">
        <v>0</v>
      </c>
      <c r="I369" s="5">
        <f t="shared" si="31"/>
        <v>0</v>
      </c>
      <c r="J369" s="5">
        <v>48.8</v>
      </c>
      <c r="K369" s="5">
        <f t="shared" si="32"/>
        <v>7856.7999999999993</v>
      </c>
      <c r="L369" s="5">
        <v>0</v>
      </c>
      <c r="M369" s="5">
        <f t="shared" si="33"/>
        <v>0</v>
      </c>
      <c r="N369" s="5">
        <v>0</v>
      </c>
      <c r="O369" s="5">
        <f t="shared" si="34"/>
        <v>0</v>
      </c>
    </row>
    <row r="370" spans="2:15">
      <c r="B370" s="4" t="s">
        <v>213</v>
      </c>
      <c r="C370" s="4">
        <v>252</v>
      </c>
      <c r="D370" s="5"/>
      <c r="E370" s="5">
        <f t="shared" si="30"/>
        <v>0</v>
      </c>
      <c r="F370" s="4">
        <v>50.6</v>
      </c>
      <c r="G370" s="5">
        <f t="shared" si="35"/>
        <v>12751.2</v>
      </c>
      <c r="H370" s="5">
        <v>0</v>
      </c>
      <c r="I370" s="5">
        <f t="shared" si="31"/>
        <v>0</v>
      </c>
      <c r="J370" s="5">
        <v>50.6</v>
      </c>
      <c r="K370" s="5">
        <f t="shared" si="32"/>
        <v>12751.2</v>
      </c>
      <c r="L370" s="5">
        <v>0</v>
      </c>
      <c r="M370" s="5">
        <f t="shared" si="33"/>
        <v>0</v>
      </c>
      <c r="N370" s="5">
        <v>0</v>
      </c>
      <c r="O370" s="5">
        <f t="shared" si="34"/>
        <v>0</v>
      </c>
    </row>
    <row r="371" spans="2:15">
      <c r="B371" s="4" t="s">
        <v>37</v>
      </c>
      <c r="C371" s="4">
        <v>84</v>
      </c>
      <c r="D371" s="5"/>
      <c r="E371" s="5">
        <f t="shared" si="30"/>
        <v>0</v>
      </c>
      <c r="F371" s="4">
        <v>20.9</v>
      </c>
      <c r="G371" s="5">
        <f t="shared" si="35"/>
        <v>1755.6</v>
      </c>
      <c r="H371" s="5">
        <v>0.2</v>
      </c>
      <c r="I371" s="5">
        <f t="shared" si="31"/>
        <v>16.8</v>
      </c>
      <c r="J371" s="5">
        <v>13.67</v>
      </c>
      <c r="K371" s="5">
        <f t="shared" si="32"/>
        <v>1148.28</v>
      </c>
      <c r="L371" s="5">
        <v>7.03</v>
      </c>
      <c r="M371" s="5">
        <f t="shared" si="33"/>
        <v>590.52</v>
      </c>
      <c r="N371" s="5">
        <v>0</v>
      </c>
      <c r="O371" s="5">
        <f t="shared" si="34"/>
        <v>0</v>
      </c>
    </row>
    <row r="372" spans="2:15">
      <c r="B372" s="4" t="s">
        <v>64</v>
      </c>
      <c r="C372" s="4">
        <v>224</v>
      </c>
      <c r="D372" s="5"/>
      <c r="E372" s="5">
        <f t="shared" si="30"/>
        <v>0</v>
      </c>
      <c r="F372" s="4">
        <v>34.4</v>
      </c>
      <c r="G372" s="5">
        <f t="shared" si="35"/>
        <v>7705.5999999999995</v>
      </c>
      <c r="H372" s="5">
        <v>0</v>
      </c>
      <c r="I372" s="5">
        <f t="shared" si="31"/>
        <v>0</v>
      </c>
      <c r="J372" s="5">
        <v>34.4</v>
      </c>
      <c r="K372" s="5">
        <f t="shared" si="32"/>
        <v>7705.5999999999995</v>
      </c>
      <c r="L372" s="5">
        <v>0</v>
      </c>
      <c r="M372" s="5">
        <f t="shared" si="33"/>
        <v>0</v>
      </c>
      <c r="N372" s="5">
        <v>0</v>
      </c>
      <c r="O372" s="5">
        <f t="shared" si="34"/>
        <v>0</v>
      </c>
    </row>
    <row r="373" spans="2:15">
      <c r="B373" s="4" t="s">
        <v>585</v>
      </c>
      <c r="C373" s="4">
        <v>20</v>
      </c>
      <c r="D373" s="5"/>
      <c r="E373" s="5">
        <f t="shared" si="30"/>
        <v>0</v>
      </c>
      <c r="F373" s="4">
        <v>217</v>
      </c>
      <c r="G373" s="5">
        <f t="shared" si="35"/>
        <v>4340</v>
      </c>
      <c r="H373" s="5">
        <v>0</v>
      </c>
      <c r="I373" s="5">
        <f t="shared" si="31"/>
        <v>0</v>
      </c>
      <c r="J373" s="5">
        <v>217</v>
      </c>
      <c r="K373" s="5">
        <f t="shared" si="32"/>
        <v>4340</v>
      </c>
      <c r="L373" s="5">
        <v>0</v>
      </c>
      <c r="M373" s="5">
        <f t="shared" si="33"/>
        <v>0</v>
      </c>
      <c r="N373" s="5">
        <v>0</v>
      </c>
      <c r="O373" s="5">
        <f t="shared" si="34"/>
        <v>0</v>
      </c>
    </row>
    <row r="374" spans="2:15">
      <c r="B374" s="4" t="s">
        <v>582</v>
      </c>
      <c r="C374" s="4">
        <v>18</v>
      </c>
      <c r="D374" s="5"/>
      <c r="E374" s="5">
        <f t="shared" si="30"/>
        <v>0</v>
      </c>
      <c r="F374" s="4">
        <v>217</v>
      </c>
      <c r="G374" s="5">
        <f t="shared" si="35"/>
        <v>3906</v>
      </c>
      <c r="H374" s="5">
        <v>0</v>
      </c>
      <c r="I374" s="5">
        <f t="shared" si="31"/>
        <v>0</v>
      </c>
      <c r="J374" s="5">
        <v>217</v>
      </c>
      <c r="K374" s="5">
        <f t="shared" si="32"/>
        <v>3906</v>
      </c>
      <c r="L374" s="5">
        <v>0</v>
      </c>
      <c r="M374" s="5">
        <f t="shared" si="33"/>
        <v>0</v>
      </c>
      <c r="N374" s="5"/>
      <c r="O374" s="5">
        <f t="shared" si="34"/>
        <v>0</v>
      </c>
    </row>
    <row r="375" spans="2:15">
      <c r="B375" s="4" t="s">
        <v>583</v>
      </c>
      <c r="C375" s="4">
        <v>20</v>
      </c>
      <c r="D375" s="5"/>
      <c r="E375" s="5">
        <f t="shared" si="30"/>
        <v>0</v>
      </c>
      <c r="F375" s="4">
        <v>217</v>
      </c>
      <c r="G375" s="5">
        <f t="shared" si="35"/>
        <v>4340</v>
      </c>
      <c r="H375" s="5">
        <v>0</v>
      </c>
      <c r="I375" s="5">
        <f t="shared" si="31"/>
        <v>0</v>
      </c>
      <c r="J375" s="5">
        <v>217</v>
      </c>
      <c r="K375" s="5">
        <f t="shared" si="32"/>
        <v>4340</v>
      </c>
      <c r="L375" s="5">
        <v>0</v>
      </c>
      <c r="M375" s="5">
        <f t="shared" si="33"/>
        <v>0</v>
      </c>
      <c r="N375" s="5">
        <v>0</v>
      </c>
      <c r="O375" s="5">
        <f t="shared" si="34"/>
        <v>0</v>
      </c>
    </row>
    <row r="376" spans="2:15">
      <c r="B376" s="4" t="s">
        <v>361</v>
      </c>
      <c r="C376" s="4">
        <v>18</v>
      </c>
      <c r="D376" s="5"/>
      <c r="E376" s="5">
        <f t="shared" si="30"/>
        <v>0</v>
      </c>
      <c r="F376" s="4">
        <v>217</v>
      </c>
      <c r="G376" s="5">
        <f t="shared" si="35"/>
        <v>3906</v>
      </c>
      <c r="H376" s="5">
        <v>0</v>
      </c>
      <c r="I376" s="5">
        <f t="shared" si="31"/>
        <v>0</v>
      </c>
      <c r="J376" s="5">
        <v>217</v>
      </c>
      <c r="K376" s="5">
        <f t="shared" si="32"/>
        <v>3906</v>
      </c>
      <c r="L376" s="5">
        <v>0</v>
      </c>
      <c r="M376" s="5">
        <f t="shared" si="33"/>
        <v>0</v>
      </c>
      <c r="N376" s="5">
        <v>0</v>
      </c>
      <c r="O376" s="5">
        <f t="shared" si="34"/>
        <v>0</v>
      </c>
    </row>
    <row r="377" spans="2:15">
      <c r="B377" s="4" t="s">
        <v>584</v>
      </c>
      <c r="C377" s="4">
        <v>17</v>
      </c>
      <c r="D377" s="5"/>
      <c r="E377" s="5">
        <f t="shared" si="30"/>
        <v>0</v>
      </c>
      <c r="F377" s="4">
        <v>217</v>
      </c>
      <c r="G377" s="5">
        <f t="shared" si="35"/>
        <v>3689</v>
      </c>
      <c r="H377" s="5">
        <v>0</v>
      </c>
      <c r="I377" s="5">
        <f t="shared" si="31"/>
        <v>0</v>
      </c>
      <c r="J377" s="5">
        <v>0</v>
      </c>
      <c r="K377" s="5">
        <f t="shared" si="32"/>
        <v>0</v>
      </c>
      <c r="L377" s="5">
        <v>154</v>
      </c>
      <c r="M377" s="5">
        <f t="shared" si="33"/>
        <v>2618</v>
      </c>
      <c r="N377" s="5">
        <v>63</v>
      </c>
      <c r="O377" s="5">
        <f t="shared" si="34"/>
        <v>1071</v>
      </c>
    </row>
    <row r="378" spans="2:15">
      <c r="B378" s="4" t="s">
        <v>10</v>
      </c>
      <c r="C378" s="4">
        <v>75</v>
      </c>
      <c r="D378" s="5"/>
      <c r="E378" s="5">
        <f t="shared" si="30"/>
        <v>0</v>
      </c>
      <c r="F378" s="4">
        <v>20</v>
      </c>
      <c r="G378" s="5">
        <f t="shared" si="35"/>
        <v>1500</v>
      </c>
      <c r="H378" s="5">
        <v>0</v>
      </c>
      <c r="I378" s="5">
        <f t="shared" si="31"/>
        <v>0</v>
      </c>
      <c r="J378" s="5">
        <v>1</v>
      </c>
      <c r="K378" s="5">
        <f t="shared" si="32"/>
        <v>75</v>
      </c>
      <c r="L378" s="5">
        <v>0</v>
      </c>
      <c r="M378" s="5">
        <f t="shared" si="33"/>
        <v>0</v>
      </c>
      <c r="N378" s="5">
        <v>19</v>
      </c>
      <c r="O378" s="5">
        <f t="shared" si="34"/>
        <v>1425</v>
      </c>
    </row>
    <row r="379" spans="2:15">
      <c r="B379" s="4" t="s">
        <v>65</v>
      </c>
      <c r="C379" s="4">
        <v>340</v>
      </c>
      <c r="D379" s="5"/>
      <c r="E379" s="5">
        <f t="shared" si="30"/>
        <v>0</v>
      </c>
      <c r="F379" s="4">
        <v>45</v>
      </c>
      <c r="G379" s="5">
        <f t="shared" si="35"/>
        <v>15300</v>
      </c>
      <c r="H379" s="5">
        <v>7.7</v>
      </c>
      <c r="I379" s="5">
        <f t="shared" si="31"/>
        <v>2618</v>
      </c>
      <c r="J379" s="5">
        <v>21.8</v>
      </c>
      <c r="K379" s="5">
        <f t="shared" si="32"/>
        <v>7412</v>
      </c>
      <c r="L379" s="5">
        <v>15.5</v>
      </c>
      <c r="M379" s="5">
        <f t="shared" si="33"/>
        <v>5270</v>
      </c>
      <c r="N379" s="5">
        <v>0</v>
      </c>
      <c r="O379" s="5">
        <f t="shared" si="34"/>
        <v>0</v>
      </c>
    </row>
    <row r="380" spans="2:15">
      <c r="B380" s="117" t="s">
        <v>595</v>
      </c>
      <c r="C380" s="117">
        <v>51</v>
      </c>
      <c r="D380" s="5"/>
      <c r="E380" s="5">
        <f t="shared" si="30"/>
        <v>0</v>
      </c>
      <c r="F380" s="117">
        <v>40</v>
      </c>
      <c r="G380" s="5">
        <f t="shared" si="35"/>
        <v>2040</v>
      </c>
      <c r="H380" s="5">
        <v>3</v>
      </c>
      <c r="I380" s="5">
        <f t="shared" si="31"/>
        <v>153</v>
      </c>
      <c r="J380" s="5">
        <v>21.6</v>
      </c>
      <c r="K380" s="5">
        <f t="shared" si="32"/>
        <v>1101.6000000000001</v>
      </c>
      <c r="L380" s="5">
        <v>15.4</v>
      </c>
      <c r="M380" s="5">
        <f t="shared" si="33"/>
        <v>785.4</v>
      </c>
      <c r="N380" s="5">
        <v>0</v>
      </c>
      <c r="O380" s="5">
        <f t="shared" si="34"/>
        <v>0</v>
      </c>
    </row>
    <row r="381" spans="2:15">
      <c r="B381" s="117" t="s">
        <v>58</v>
      </c>
      <c r="C381" s="117">
        <v>32</v>
      </c>
      <c r="D381" s="5"/>
      <c r="E381" s="5">
        <f t="shared" si="30"/>
        <v>0</v>
      </c>
      <c r="F381" s="117">
        <v>29.8</v>
      </c>
      <c r="G381" s="5">
        <f t="shared" si="35"/>
        <v>953.6</v>
      </c>
      <c r="H381" s="5">
        <v>0.2</v>
      </c>
      <c r="I381" s="5">
        <f t="shared" si="31"/>
        <v>6.4</v>
      </c>
      <c r="J381" s="5">
        <v>16.57</v>
      </c>
      <c r="K381" s="5">
        <f t="shared" si="32"/>
        <v>530.24</v>
      </c>
      <c r="L381" s="5">
        <v>11.09</v>
      </c>
      <c r="M381" s="5">
        <f t="shared" si="33"/>
        <v>354.88</v>
      </c>
      <c r="N381" s="5">
        <v>1.94</v>
      </c>
      <c r="O381" s="5">
        <f t="shared" si="34"/>
        <v>62.08</v>
      </c>
    </row>
    <row r="382" spans="2:15">
      <c r="B382" s="117" t="s">
        <v>29</v>
      </c>
      <c r="C382" s="117">
        <v>86</v>
      </c>
      <c r="D382" s="5"/>
      <c r="E382" s="5">
        <f t="shared" si="30"/>
        <v>0</v>
      </c>
      <c r="F382" s="117">
        <v>25</v>
      </c>
      <c r="G382" s="5">
        <f t="shared" si="35"/>
        <v>2150</v>
      </c>
      <c r="H382" s="5">
        <v>1.5</v>
      </c>
      <c r="I382" s="5">
        <f t="shared" si="31"/>
        <v>129</v>
      </c>
      <c r="J382" s="5">
        <v>15.8</v>
      </c>
      <c r="K382" s="5">
        <f t="shared" si="32"/>
        <v>1358.8</v>
      </c>
      <c r="L382" s="5">
        <v>7.7</v>
      </c>
      <c r="M382" s="5">
        <f t="shared" si="33"/>
        <v>662.2</v>
      </c>
      <c r="N382" s="5">
        <v>0</v>
      </c>
      <c r="O382" s="5">
        <f t="shared" si="34"/>
        <v>0</v>
      </c>
    </row>
    <row r="383" spans="2:15">
      <c r="B383" s="117" t="s">
        <v>14</v>
      </c>
      <c r="C383" s="117">
        <v>115</v>
      </c>
      <c r="D383" s="5"/>
      <c r="E383" s="5">
        <f t="shared" ref="E383:E415" si="36">D383*C383</f>
        <v>0</v>
      </c>
      <c r="F383" s="117">
        <v>5</v>
      </c>
      <c r="G383" s="5">
        <f t="shared" si="35"/>
        <v>575</v>
      </c>
      <c r="H383" s="5">
        <v>0</v>
      </c>
      <c r="I383" s="5">
        <f t="shared" ref="I383:I415" si="37">H383*C383</f>
        <v>0</v>
      </c>
      <c r="J383" s="5">
        <v>5</v>
      </c>
      <c r="K383" s="5">
        <f t="shared" ref="K383:K415" si="38">J383*C383</f>
        <v>575</v>
      </c>
      <c r="L383" s="5">
        <v>0</v>
      </c>
      <c r="M383" s="5">
        <f t="shared" ref="M383:M415" si="39">L383*C383</f>
        <v>0</v>
      </c>
      <c r="N383" s="5">
        <v>0</v>
      </c>
      <c r="O383" s="5">
        <f t="shared" ref="O383:O415" si="40">N383*C383</f>
        <v>0</v>
      </c>
    </row>
    <row r="384" spans="2:15">
      <c r="B384" s="4" t="s">
        <v>135</v>
      </c>
      <c r="C384" s="4">
        <v>330</v>
      </c>
      <c r="D384" s="5"/>
      <c r="E384" s="5">
        <f t="shared" si="36"/>
        <v>0</v>
      </c>
      <c r="F384" s="4">
        <v>45</v>
      </c>
      <c r="G384" s="5">
        <f t="shared" si="35"/>
        <v>14850</v>
      </c>
      <c r="H384" s="5">
        <v>7.7</v>
      </c>
      <c r="I384" s="5">
        <f t="shared" si="37"/>
        <v>2541</v>
      </c>
      <c r="J384" s="5">
        <v>21.8</v>
      </c>
      <c r="K384" s="5">
        <f t="shared" si="38"/>
        <v>7194</v>
      </c>
      <c r="L384" s="5">
        <v>15.5</v>
      </c>
      <c r="M384" s="5">
        <f t="shared" si="39"/>
        <v>5115</v>
      </c>
      <c r="N384" s="5">
        <v>0</v>
      </c>
      <c r="O384" s="5">
        <f t="shared" si="40"/>
        <v>0</v>
      </c>
    </row>
    <row r="385" spans="2:15">
      <c r="B385" s="4" t="s">
        <v>59</v>
      </c>
      <c r="C385" s="4">
        <v>338</v>
      </c>
      <c r="D385" s="5"/>
      <c r="E385" s="5">
        <f t="shared" si="36"/>
        <v>0</v>
      </c>
      <c r="F385" s="4">
        <v>10</v>
      </c>
      <c r="G385" s="5">
        <f t="shared" ref="G385:G415" si="41">F385*C385</f>
        <v>3380</v>
      </c>
      <c r="H385" s="5">
        <v>0</v>
      </c>
      <c r="I385" s="5">
        <f t="shared" si="37"/>
        <v>0</v>
      </c>
      <c r="J385" s="5">
        <v>10</v>
      </c>
      <c r="K385" s="5">
        <f t="shared" si="38"/>
        <v>3380</v>
      </c>
      <c r="L385" s="5">
        <v>0</v>
      </c>
      <c r="M385" s="5">
        <f t="shared" si="39"/>
        <v>0</v>
      </c>
      <c r="N385" s="5">
        <v>0</v>
      </c>
      <c r="O385" s="5">
        <f t="shared" si="40"/>
        <v>0</v>
      </c>
    </row>
    <row r="386" spans="2:15">
      <c r="B386" s="4" t="s">
        <v>133</v>
      </c>
      <c r="C386" s="4">
        <v>285</v>
      </c>
      <c r="D386" s="5"/>
      <c r="E386" s="5">
        <f t="shared" si="36"/>
        <v>0</v>
      </c>
      <c r="F386" s="4">
        <v>10</v>
      </c>
      <c r="G386" s="5">
        <f t="shared" si="41"/>
        <v>2850</v>
      </c>
      <c r="H386" s="5">
        <v>0</v>
      </c>
      <c r="I386" s="5">
        <f t="shared" si="37"/>
        <v>0</v>
      </c>
      <c r="J386" s="5">
        <v>10</v>
      </c>
      <c r="K386" s="5">
        <f t="shared" si="38"/>
        <v>2850</v>
      </c>
      <c r="L386" s="5">
        <v>0</v>
      </c>
      <c r="M386" s="5">
        <f t="shared" si="39"/>
        <v>0</v>
      </c>
      <c r="N386" s="5">
        <v>0</v>
      </c>
      <c r="O386" s="5">
        <f t="shared" si="40"/>
        <v>0</v>
      </c>
    </row>
    <row r="387" spans="2:15">
      <c r="B387" s="4" t="s">
        <v>291</v>
      </c>
      <c r="C387" s="4">
        <v>62.59</v>
      </c>
      <c r="D387" s="5"/>
      <c r="E387" s="5">
        <f t="shared" si="36"/>
        <v>0</v>
      </c>
      <c r="F387" s="4">
        <v>24</v>
      </c>
      <c r="G387" s="5">
        <f t="shared" si="41"/>
        <v>1502.16</v>
      </c>
      <c r="H387" s="5">
        <v>0</v>
      </c>
      <c r="I387" s="5">
        <f t="shared" si="37"/>
        <v>0</v>
      </c>
      <c r="J387" s="5">
        <v>0</v>
      </c>
      <c r="K387" s="5">
        <f t="shared" si="38"/>
        <v>0</v>
      </c>
      <c r="L387" s="5">
        <v>0</v>
      </c>
      <c r="M387" s="5">
        <f t="shared" si="39"/>
        <v>0</v>
      </c>
      <c r="N387" s="5">
        <v>24</v>
      </c>
      <c r="O387" s="5">
        <f t="shared" si="40"/>
        <v>1502.16</v>
      </c>
    </row>
    <row r="388" spans="2:15">
      <c r="B388" s="4" t="s">
        <v>172</v>
      </c>
      <c r="C388" s="4">
        <v>121.35</v>
      </c>
      <c r="D388" s="5"/>
      <c r="E388" s="5">
        <f t="shared" si="36"/>
        <v>0</v>
      </c>
      <c r="F388" s="4">
        <v>24</v>
      </c>
      <c r="G388" s="5">
        <f t="shared" si="41"/>
        <v>2912.3999999999996</v>
      </c>
      <c r="H388" s="5">
        <v>0</v>
      </c>
      <c r="I388" s="5">
        <f t="shared" si="37"/>
        <v>0</v>
      </c>
      <c r="J388" s="5">
        <v>8</v>
      </c>
      <c r="K388" s="5">
        <f t="shared" si="38"/>
        <v>970.8</v>
      </c>
      <c r="L388" s="5">
        <v>0</v>
      </c>
      <c r="M388" s="5">
        <f t="shared" si="39"/>
        <v>0</v>
      </c>
      <c r="N388" s="5">
        <v>16</v>
      </c>
      <c r="O388" s="5">
        <f t="shared" si="40"/>
        <v>1941.6</v>
      </c>
    </row>
    <row r="389" spans="2:15">
      <c r="B389" s="4" t="s">
        <v>580</v>
      </c>
      <c r="C389" s="4">
        <v>122.32</v>
      </c>
      <c r="D389" s="5"/>
      <c r="E389" s="5">
        <f t="shared" si="36"/>
        <v>0</v>
      </c>
      <c r="F389" s="4">
        <v>30</v>
      </c>
      <c r="G389" s="5">
        <f t="shared" si="41"/>
        <v>3669.6</v>
      </c>
      <c r="H389" s="5">
        <v>0</v>
      </c>
      <c r="I389" s="5">
        <f t="shared" si="37"/>
        <v>0</v>
      </c>
      <c r="J389" s="5">
        <v>0</v>
      </c>
      <c r="K389" s="5">
        <f t="shared" si="38"/>
        <v>0</v>
      </c>
      <c r="L389" s="5">
        <v>0</v>
      </c>
      <c r="M389" s="5">
        <f t="shared" si="39"/>
        <v>0</v>
      </c>
      <c r="N389" s="5">
        <v>30</v>
      </c>
      <c r="O389" s="5">
        <f t="shared" si="40"/>
        <v>3669.6</v>
      </c>
    </row>
    <row r="390" spans="2:15">
      <c r="B390" s="4" t="s">
        <v>551</v>
      </c>
      <c r="C390" s="4">
        <v>133.07</v>
      </c>
      <c r="D390" s="5"/>
      <c r="E390" s="5">
        <f t="shared" si="36"/>
        <v>0</v>
      </c>
      <c r="F390" s="4">
        <v>8</v>
      </c>
      <c r="G390" s="5">
        <f t="shared" si="41"/>
        <v>1064.56</v>
      </c>
      <c r="H390" s="5">
        <v>0</v>
      </c>
      <c r="I390" s="5">
        <f t="shared" si="37"/>
        <v>0</v>
      </c>
      <c r="J390" s="5">
        <v>0</v>
      </c>
      <c r="K390" s="5">
        <f t="shared" si="38"/>
        <v>0</v>
      </c>
      <c r="L390" s="5">
        <v>0</v>
      </c>
      <c r="M390" s="5">
        <f t="shared" si="39"/>
        <v>0</v>
      </c>
      <c r="N390" s="5">
        <v>8</v>
      </c>
      <c r="O390" s="5">
        <f t="shared" si="40"/>
        <v>1064.56</v>
      </c>
    </row>
    <row r="391" spans="2:15">
      <c r="B391" s="4" t="s">
        <v>551</v>
      </c>
      <c r="C391" s="4">
        <v>167.59</v>
      </c>
      <c r="D391" s="5"/>
      <c r="E391" s="5">
        <f t="shared" si="36"/>
        <v>0</v>
      </c>
      <c r="F391" s="4">
        <v>8</v>
      </c>
      <c r="G391" s="5">
        <f t="shared" si="41"/>
        <v>1340.72</v>
      </c>
      <c r="H391" s="5">
        <v>0</v>
      </c>
      <c r="I391" s="5">
        <f t="shared" si="37"/>
        <v>0</v>
      </c>
      <c r="J391" s="5">
        <v>0</v>
      </c>
      <c r="K391" s="5">
        <f t="shared" si="38"/>
        <v>0</v>
      </c>
      <c r="L391" s="5">
        <v>0</v>
      </c>
      <c r="M391" s="5">
        <f t="shared" si="39"/>
        <v>0</v>
      </c>
      <c r="N391" s="5">
        <v>8</v>
      </c>
      <c r="O391" s="5">
        <f t="shared" si="40"/>
        <v>1340.72</v>
      </c>
    </row>
    <row r="392" spans="2:15">
      <c r="B392" s="4" t="s">
        <v>14</v>
      </c>
      <c r="C392" s="4">
        <v>185.97</v>
      </c>
      <c r="D392" s="5"/>
      <c r="E392" s="5">
        <f t="shared" si="36"/>
        <v>0</v>
      </c>
      <c r="F392" s="4">
        <v>9</v>
      </c>
      <c r="G392" s="5">
        <f t="shared" si="41"/>
        <v>1673.73</v>
      </c>
      <c r="H392" s="5">
        <v>0</v>
      </c>
      <c r="I392" s="5">
        <f t="shared" si="37"/>
        <v>0</v>
      </c>
      <c r="J392" s="5">
        <v>1</v>
      </c>
      <c r="K392" s="5">
        <f t="shared" si="38"/>
        <v>185.97</v>
      </c>
      <c r="L392" s="5">
        <v>1</v>
      </c>
      <c r="M392" s="5">
        <f t="shared" si="39"/>
        <v>185.97</v>
      </c>
      <c r="N392" s="5">
        <v>7</v>
      </c>
      <c r="O392" s="5">
        <f t="shared" si="40"/>
        <v>1301.79</v>
      </c>
    </row>
    <row r="393" spans="2:15">
      <c r="B393" s="4" t="s">
        <v>113</v>
      </c>
      <c r="C393" s="4">
        <v>225.95</v>
      </c>
      <c r="D393" s="5"/>
      <c r="E393" s="5">
        <f t="shared" si="36"/>
        <v>0</v>
      </c>
      <c r="F393" s="4">
        <v>20</v>
      </c>
      <c r="G393" s="5">
        <f t="shared" si="41"/>
        <v>4519</v>
      </c>
      <c r="H393" s="5">
        <v>0</v>
      </c>
      <c r="I393" s="5">
        <f t="shared" si="37"/>
        <v>0</v>
      </c>
      <c r="J393" s="5">
        <v>0</v>
      </c>
      <c r="K393" s="5">
        <f t="shared" si="38"/>
        <v>0</v>
      </c>
      <c r="L393" s="5">
        <v>0</v>
      </c>
      <c r="M393" s="5">
        <f t="shared" si="39"/>
        <v>0</v>
      </c>
      <c r="N393" s="5">
        <v>20</v>
      </c>
      <c r="O393" s="5">
        <f t="shared" si="40"/>
        <v>4519</v>
      </c>
    </row>
    <row r="394" spans="2:15">
      <c r="B394" s="4" t="s">
        <v>40</v>
      </c>
      <c r="C394" s="4">
        <v>236.83</v>
      </c>
      <c r="D394" s="5"/>
      <c r="E394" s="5">
        <f t="shared" si="36"/>
        <v>0</v>
      </c>
      <c r="F394" s="4">
        <v>5</v>
      </c>
      <c r="G394" s="5">
        <f t="shared" si="41"/>
        <v>1184.1500000000001</v>
      </c>
      <c r="H394" s="5">
        <v>0</v>
      </c>
      <c r="I394" s="5">
        <f t="shared" si="37"/>
        <v>0</v>
      </c>
      <c r="J394" s="5">
        <v>0</v>
      </c>
      <c r="K394" s="5">
        <f t="shared" si="38"/>
        <v>0</v>
      </c>
      <c r="L394" s="5">
        <v>0</v>
      </c>
      <c r="M394" s="5">
        <f t="shared" si="39"/>
        <v>0</v>
      </c>
      <c r="N394" s="5">
        <v>5</v>
      </c>
      <c r="O394" s="5">
        <f t="shared" si="40"/>
        <v>1184.1500000000001</v>
      </c>
    </row>
    <row r="395" spans="2:15">
      <c r="B395" s="4" t="s">
        <v>16</v>
      </c>
      <c r="C395" s="4">
        <v>116.27</v>
      </c>
      <c r="D395" s="5"/>
      <c r="E395" s="5">
        <f t="shared" si="36"/>
        <v>0</v>
      </c>
      <c r="F395" s="4">
        <v>40</v>
      </c>
      <c r="G395" s="5">
        <f t="shared" si="41"/>
        <v>4650.8</v>
      </c>
      <c r="H395" s="5">
        <v>2</v>
      </c>
      <c r="I395" s="5">
        <f t="shared" si="37"/>
        <v>232.54</v>
      </c>
      <c r="J395" s="5">
        <v>9.6999999999999993</v>
      </c>
      <c r="K395" s="5">
        <f t="shared" si="38"/>
        <v>1127.819</v>
      </c>
      <c r="L395" s="5">
        <v>6.5</v>
      </c>
      <c r="M395" s="5">
        <f t="shared" si="39"/>
        <v>755.755</v>
      </c>
      <c r="N395" s="5">
        <v>21.8</v>
      </c>
      <c r="O395" s="5">
        <f t="shared" si="40"/>
        <v>2534.6860000000001</v>
      </c>
    </row>
    <row r="396" spans="2:15">
      <c r="B396" s="4" t="s">
        <v>15</v>
      </c>
      <c r="C396" s="4">
        <v>77.95</v>
      </c>
      <c r="D396" s="5"/>
      <c r="E396" s="5">
        <f t="shared" si="36"/>
        <v>0</v>
      </c>
      <c r="F396" s="4">
        <v>50</v>
      </c>
      <c r="G396" s="5">
        <f t="shared" si="41"/>
        <v>3897.5</v>
      </c>
      <c r="H396" s="5">
        <v>0</v>
      </c>
      <c r="I396" s="5">
        <f t="shared" si="37"/>
        <v>0</v>
      </c>
      <c r="J396" s="5">
        <v>7.2</v>
      </c>
      <c r="K396" s="5">
        <f t="shared" si="38"/>
        <v>561.24</v>
      </c>
      <c r="L396" s="5">
        <v>4.5</v>
      </c>
      <c r="M396" s="5">
        <f t="shared" si="39"/>
        <v>350.77500000000003</v>
      </c>
      <c r="N396" s="5">
        <v>38.299999999999997</v>
      </c>
      <c r="O396" s="5">
        <f t="shared" si="40"/>
        <v>2985.4849999999997</v>
      </c>
    </row>
    <row r="397" spans="2:15">
      <c r="B397" s="4" t="s">
        <v>595</v>
      </c>
      <c r="C397" s="4">
        <v>51.05</v>
      </c>
      <c r="D397" s="5"/>
      <c r="E397" s="5">
        <f t="shared" si="36"/>
        <v>0</v>
      </c>
      <c r="F397" s="4">
        <v>40</v>
      </c>
      <c r="G397" s="5">
        <f t="shared" si="41"/>
        <v>2042</v>
      </c>
      <c r="H397" s="5">
        <v>0</v>
      </c>
      <c r="I397" s="5">
        <f t="shared" si="37"/>
        <v>0</v>
      </c>
      <c r="J397" s="5">
        <v>0</v>
      </c>
      <c r="K397" s="5">
        <f t="shared" si="38"/>
        <v>0</v>
      </c>
      <c r="L397" s="5">
        <v>0</v>
      </c>
      <c r="M397" s="5">
        <f t="shared" si="39"/>
        <v>0</v>
      </c>
      <c r="N397" s="5">
        <v>40</v>
      </c>
      <c r="O397" s="5">
        <f t="shared" si="40"/>
        <v>2042</v>
      </c>
    </row>
    <row r="398" spans="2:15">
      <c r="B398" s="211" t="s">
        <v>65</v>
      </c>
      <c r="C398" s="4">
        <v>340</v>
      </c>
      <c r="D398" s="5"/>
      <c r="E398" s="5">
        <f t="shared" si="36"/>
        <v>0</v>
      </c>
      <c r="F398" s="4">
        <v>45</v>
      </c>
      <c r="G398" s="5">
        <f t="shared" si="41"/>
        <v>15300</v>
      </c>
      <c r="H398" s="5">
        <v>7.7</v>
      </c>
      <c r="I398" s="5">
        <f t="shared" si="37"/>
        <v>2618</v>
      </c>
      <c r="J398" s="5">
        <v>21.8</v>
      </c>
      <c r="K398" s="5">
        <f t="shared" si="38"/>
        <v>7412</v>
      </c>
      <c r="L398" s="5">
        <v>15.5</v>
      </c>
      <c r="M398" s="5">
        <f t="shared" si="39"/>
        <v>5270</v>
      </c>
      <c r="N398" s="5">
        <v>0</v>
      </c>
      <c r="O398" s="5">
        <f t="shared" si="40"/>
        <v>0</v>
      </c>
    </row>
    <row r="399" spans="2:15">
      <c r="B399" s="4" t="s">
        <v>56</v>
      </c>
      <c r="C399" s="4">
        <v>85</v>
      </c>
      <c r="D399" s="5"/>
      <c r="E399" s="5">
        <f t="shared" si="36"/>
        <v>0</v>
      </c>
      <c r="F399" s="4">
        <v>32.6</v>
      </c>
      <c r="G399" s="5">
        <f t="shared" si="41"/>
        <v>2771</v>
      </c>
      <c r="H399" s="5">
        <v>2</v>
      </c>
      <c r="I399" s="5">
        <f t="shared" si="37"/>
        <v>170</v>
      </c>
      <c r="J399" s="5">
        <v>16.2</v>
      </c>
      <c r="K399" s="5">
        <f t="shared" si="38"/>
        <v>1377</v>
      </c>
      <c r="L399" s="5">
        <v>14.4</v>
      </c>
      <c r="M399" s="5">
        <f t="shared" si="39"/>
        <v>1224</v>
      </c>
      <c r="N399" s="5">
        <v>0</v>
      </c>
      <c r="O399" s="5">
        <f t="shared" si="40"/>
        <v>0</v>
      </c>
    </row>
    <row r="400" spans="2:15">
      <c r="B400" s="4" t="s">
        <v>611</v>
      </c>
      <c r="C400" s="4">
        <v>98</v>
      </c>
      <c r="D400" s="5"/>
      <c r="E400" s="5">
        <f t="shared" si="36"/>
        <v>0</v>
      </c>
      <c r="F400" s="4">
        <v>20.399999999999999</v>
      </c>
      <c r="G400" s="5">
        <f t="shared" si="41"/>
        <v>1999.1999999999998</v>
      </c>
      <c r="H400" s="5">
        <v>0.1</v>
      </c>
      <c r="I400" s="5">
        <f t="shared" si="37"/>
        <v>9.8000000000000007</v>
      </c>
      <c r="J400" s="5">
        <v>8.6999999999999993</v>
      </c>
      <c r="K400" s="5">
        <f t="shared" si="38"/>
        <v>852.59999999999991</v>
      </c>
      <c r="L400" s="5">
        <v>10.71</v>
      </c>
      <c r="M400" s="5">
        <f t="shared" si="39"/>
        <v>1049.5800000000002</v>
      </c>
      <c r="N400" s="5">
        <v>0.89</v>
      </c>
      <c r="O400" s="5">
        <f t="shared" si="40"/>
        <v>87.22</v>
      </c>
    </row>
    <row r="401" spans="2:15">
      <c r="B401" s="4" t="s">
        <v>133</v>
      </c>
      <c r="C401" s="4">
        <v>266</v>
      </c>
      <c r="D401" s="5"/>
      <c r="E401" s="5">
        <f t="shared" si="36"/>
        <v>0</v>
      </c>
      <c r="F401" s="4">
        <v>15.1</v>
      </c>
      <c r="G401" s="5">
        <f t="shared" si="41"/>
        <v>4016.6</v>
      </c>
      <c r="H401" s="5">
        <v>0</v>
      </c>
      <c r="I401" s="5">
        <f t="shared" si="37"/>
        <v>0</v>
      </c>
      <c r="J401" s="5">
        <v>15.1</v>
      </c>
      <c r="K401" s="5">
        <f t="shared" si="38"/>
        <v>4016.6</v>
      </c>
      <c r="L401" s="5">
        <v>0</v>
      </c>
      <c r="M401" s="5">
        <f t="shared" si="39"/>
        <v>0</v>
      </c>
      <c r="N401" s="5">
        <v>0</v>
      </c>
      <c r="O401" s="5">
        <f t="shared" si="40"/>
        <v>0</v>
      </c>
    </row>
    <row r="402" spans="2:15">
      <c r="B402" s="4" t="s">
        <v>59</v>
      </c>
      <c r="C402" s="4">
        <v>308</v>
      </c>
      <c r="D402" s="5"/>
      <c r="E402" s="5">
        <f t="shared" si="36"/>
        <v>0</v>
      </c>
      <c r="F402" s="4">
        <v>15.4</v>
      </c>
      <c r="G402" s="5">
        <f t="shared" si="41"/>
        <v>4743.2</v>
      </c>
      <c r="H402" s="5">
        <v>0</v>
      </c>
      <c r="I402" s="5">
        <f t="shared" si="37"/>
        <v>0</v>
      </c>
      <c r="J402" s="5">
        <v>15.4</v>
      </c>
      <c r="K402" s="5">
        <f t="shared" si="38"/>
        <v>4743.2</v>
      </c>
      <c r="L402" s="5">
        <v>0</v>
      </c>
      <c r="M402" s="5">
        <f t="shared" si="39"/>
        <v>0</v>
      </c>
      <c r="N402" s="5">
        <v>0</v>
      </c>
      <c r="O402" s="5">
        <f t="shared" si="40"/>
        <v>0</v>
      </c>
    </row>
    <row r="403" spans="2:15">
      <c r="B403" s="4" t="s">
        <v>58</v>
      </c>
      <c r="C403" s="4">
        <v>33</v>
      </c>
      <c r="D403" s="5"/>
      <c r="E403" s="5">
        <f t="shared" si="36"/>
        <v>0</v>
      </c>
      <c r="F403" s="4">
        <v>33</v>
      </c>
      <c r="G403" s="5">
        <f t="shared" si="41"/>
        <v>1089</v>
      </c>
      <c r="H403" s="5">
        <v>0</v>
      </c>
      <c r="I403" s="5">
        <f t="shared" si="37"/>
        <v>0</v>
      </c>
      <c r="J403" s="5">
        <v>0</v>
      </c>
      <c r="K403" s="5">
        <f t="shared" si="38"/>
        <v>0</v>
      </c>
      <c r="L403" s="5">
        <v>0</v>
      </c>
      <c r="M403" s="5">
        <f t="shared" si="39"/>
        <v>0</v>
      </c>
      <c r="N403" s="5">
        <v>33</v>
      </c>
      <c r="O403" s="5">
        <f t="shared" si="40"/>
        <v>1089</v>
      </c>
    </row>
    <row r="404" spans="2:15">
      <c r="B404" s="4" t="s">
        <v>322</v>
      </c>
      <c r="C404" s="4">
        <v>224</v>
      </c>
      <c r="D404" s="5"/>
      <c r="E404" s="5">
        <f t="shared" si="36"/>
        <v>0</v>
      </c>
      <c r="F404" s="4">
        <v>26.5</v>
      </c>
      <c r="G404" s="5">
        <f t="shared" si="41"/>
        <v>5936</v>
      </c>
      <c r="H404" s="5">
        <v>0</v>
      </c>
      <c r="I404" s="5">
        <f t="shared" si="37"/>
        <v>0</v>
      </c>
      <c r="J404" s="5">
        <v>26.5</v>
      </c>
      <c r="K404" s="5">
        <f t="shared" si="38"/>
        <v>5936</v>
      </c>
      <c r="L404" s="5">
        <v>0</v>
      </c>
      <c r="M404" s="5">
        <f t="shared" si="39"/>
        <v>0</v>
      </c>
      <c r="N404" s="5">
        <v>0</v>
      </c>
      <c r="O404" s="5">
        <f t="shared" si="40"/>
        <v>0</v>
      </c>
    </row>
    <row r="405" spans="2:15">
      <c r="B405" s="4" t="s">
        <v>97</v>
      </c>
      <c r="C405" s="4">
        <v>133</v>
      </c>
      <c r="D405" s="5"/>
      <c r="E405" s="5">
        <f t="shared" si="36"/>
        <v>0</v>
      </c>
      <c r="F405" s="4">
        <v>29.8</v>
      </c>
      <c r="G405" s="5">
        <f t="shared" si="41"/>
        <v>3963.4</v>
      </c>
      <c r="H405" s="5">
        <v>0</v>
      </c>
      <c r="I405" s="5">
        <f t="shared" si="37"/>
        <v>0</v>
      </c>
      <c r="J405" s="5">
        <v>29.8</v>
      </c>
      <c r="K405" s="5">
        <f t="shared" si="38"/>
        <v>3963.4</v>
      </c>
      <c r="L405" s="5">
        <v>0</v>
      </c>
      <c r="M405" s="5">
        <f t="shared" si="39"/>
        <v>0</v>
      </c>
      <c r="N405" s="5">
        <v>0</v>
      </c>
      <c r="O405" s="5">
        <f t="shared" si="40"/>
        <v>0</v>
      </c>
    </row>
    <row r="406" spans="2:15">
      <c r="B406" s="4" t="s">
        <v>612</v>
      </c>
      <c r="C406" s="4">
        <v>161</v>
      </c>
      <c r="D406" s="5"/>
      <c r="E406" s="5">
        <f t="shared" si="36"/>
        <v>0</v>
      </c>
      <c r="F406" s="4">
        <v>47.7</v>
      </c>
      <c r="G406" s="5">
        <f t="shared" si="41"/>
        <v>7679.7000000000007</v>
      </c>
      <c r="H406" s="5">
        <v>0</v>
      </c>
      <c r="I406" s="5">
        <f t="shared" si="37"/>
        <v>0</v>
      </c>
      <c r="J406" s="5">
        <v>47.7</v>
      </c>
      <c r="K406" s="5">
        <f t="shared" si="38"/>
        <v>7679.7000000000007</v>
      </c>
      <c r="L406" s="5">
        <v>0</v>
      </c>
      <c r="M406" s="5">
        <f t="shared" si="39"/>
        <v>0</v>
      </c>
      <c r="N406" s="5">
        <v>0</v>
      </c>
      <c r="O406" s="5">
        <f t="shared" si="40"/>
        <v>0</v>
      </c>
    </row>
    <row r="407" spans="2:15">
      <c r="B407" s="4" t="s">
        <v>57</v>
      </c>
      <c r="C407" s="4">
        <v>67</v>
      </c>
      <c r="D407" s="5"/>
      <c r="E407" s="5">
        <f t="shared" si="36"/>
        <v>0</v>
      </c>
      <c r="F407" s="4">
        <v>15.3</v>
      </c>
      <c r="G407" s="5">
        <f t="shared" si="41"/>
        <v>1025.1000000000001</v>
      </c>
      <c r="H407" s="5">
        <v>0</v>
      </c>
      <c r="I407" s="5">
        <f t="shared" si="37"/>
        <v>0</v>
      </c>
      <c r="J407" s="5">
        <v>9.1</v>
      </c>
      <c r="K407" s="5">
        <f t="shared" si="38"/>
        <v>609.69999999999993</v>
      </c>
      <c r="L407" s="5">
        <v>1.6</v>
      </c>
      <c r="M407" s="5">
        <f t="shared" si="39"/>
        <v>107.2</v>
      </c>
      <c r="N407" s="5">
        <v>4.5999999999999996</v>
      </c>
      <c r="O407" s="5">
        <f t="shared" si="40"/>
        <v>308.2</v>
      </c>
    </row>
    <row r="408" spans="2:15">
      <c r="B408" s="4" t="s">
        <v>29</v>
      </c>
      <c r="C408" s="4">
        <v>95</v>
      </c>
      <c r="D408" s="5"/>
      <c r="E408" s="5">
        <f t="shared" si="36"/>
        <v>0</v>
      </c>
      <c r="F408" s="4">
        <v>25</v>
      </c>
      <c r="G408" s="5">
        <f t="shared" si="41"/>
        <v>2375</v>
      </c>
      <c r="H408" s="5">
        <v>1.5</v>
      </c>
      <c r="I408" s="5">
        <f t="shared" si="37"/>
        <v>142.5</v>
      </c>
      <c r="J408" s="5">
        <v>2.6</v>
      </c>
      <c r="K408" s="5">
        <f t="shared" si="38"/>
        <v>247</v>
      </c>
      <c r="L408" s="5">
        <v>6.55</v>
      </c>
      <c r="M408" s="5">
        <f t="shared" si="39"/>
        <v>622.25</v>
      </c>
      <c r="N408" s="5">
        <v>14.35</v>
      </c>
      <c r="O408" s="5">
        <f t="shared" si="40"/>
        <v>1363.25</v>
      </c>
    </row>
    <row r="409" spans="2:15">
      <c r="B409" s="4" t="s">
        <v>106</v>
      </c>
      <c r="C409" s="4">
        <v>150</v>
      </c>
      <c r="D409" s="5"/>
      <c r="E409" s="5">
        <f t="shared" si="36"/>
        <v>0</v>
      </c>
      <c r="F409" s="4">
        <v>45.7</v>
      </c>
      <c r="G409" s="5">
        <f t="shared" si="41"/>
        <v>6855</v>
      </c>
      <c r="H409" s="5">
        <v>0</v>
      </c>
      <c r="I409" s="5">
        <f t="shared" si="37"/>
        <v>0</v>
      </c>
      <c r="J409" s="5">
        <v>45.7</v>
      </c>
      <c r="K409" s="5">
        <f t="shared" si="38"/>
        <v>6855</v>
      </c>
      <c r="L409" s="5">
        <v>0</v>
      </c>
      <c r="M409" s="5">
        <f t="shared" si="39"/>
        <v>0</v>
      </c>
      <c r="N409" s="5">
        <v>0</v>
      </c>
      <c r="O409" s="5">
        <f t="shared" si="40"/>
        <v>0</v>
      </c>
    </row>
    <row r="410" spans="2:15">
      <c r="B410" s="4" t="s">
        <v>304</v>
      </c>
      <c r="C410" s="4">
        <v>266</v>
      </c>
      <c r="D410" s="5"/>
      <c r="E410" s="5">
        <f t="shared" si="36"/>
        <v>0</v>
      </c>
      <c r="F410" s="4">
        <v>22.1</v>
      </c>
      <c r="G410" s="5">
        <f t="shared" si="41"/>
        <v>5878.6</v>
      </c>
      <c r="H410" s="5">
        <v>0</v>
      </c>
      <c r="I410" s="5">
        <f t="shared" si="37"/>
        <v>0</v>
      </c>
      <c r="J410" s="5">
        <v>22.1</v>
      </c>
      <c r="K410" s="5">
        <f t="shared" si="38"/>
        <v>5878.6</v>
      </c>
      <c r="L410" s="5">
        <v>0</v>
      </c>
      <c r="M410" s="5">
        <f t="shared" si="39"/>
        <v>0</v>
      </c>
      <c r="N410" s="5">
        <v>0</v>
      </c>
      <c r="O410" s="5">
        <f t="shared" si="40"/>
        <v>0</v>
      </c>
    </row>
    <row r="411" spans="2:15">
      <c r="B411" s="4" t="s">
        <v>299</v>
      </c>
      <c r="C411" s="4">
        <v>203</v>
      </c>
      <c r="D411" s="5"/>
      <c r="E411" s="5">
        <f t="shared" si="36"/>
        <v>0</v>
      </c>
      <c r="F411" s="4">
        <v>22.8</v>
      </c>
      <c r="G411" s="5">
        <f t="shared" si="41"/>
        <v>4628.4000000000005</v>
      </c>
      <c r="H411" s="5">
        <v>0</v>
      </c>
      <c r="I411" s="5">
        <f t="shared" si="37"/>
        <v>0</v>
      </c>
      <c r="J411" s="5">
        <v>22.8</v>
      </c>
      <c r="K411" s="5">
        <f t="shared" si="38"/>
        <v>4628.4000000000005</v>
      </c>
      <c r="L411" s="5">
        <v>0</v>
      </c>
      <c r="M411" s="5">
        <f t="shared" si="39"/>
        <v>0</v>
      </c>
      <c r="N411" s="5">
        <v>0</v>
      </c>
      <c r="O411" s="5">
        <f t="shared" si="40"/>
        <v>0</v>
      </c>
    </row>
    <row r="412" spans="2:15">
      <c r="B412" s="4" t="s">
        <v>307</v>
      </c>
      <c r="C412" s="4">
        <v>360</v>
      </c>
      <c r="D412" s="5"/>
      <c r="E412" s="5">
        <f t="shared" si="36"/>
        <v>0</v>
      </c>
      <c r="F412" s="4">
        <v>50</v>
      </c>
      <c r="G412" s="5">
        <f t="shared" si="41"/>
        <v>18000</v>
      </c>
      <c r="H412" s="5">
        <v>5.7</v>
      </c>
      <c r="I412" s="5">
        <f t="shared" si="37"/>
        <v>2052</v>
      </c>
      <c r="J412" s="5">
        <v>26.3</v>
      </c>
      <c r="K412" s="5">
        <f t="shared" si="38"/>
        <v>9468</v>
      </c>
      <c r="L412" s="5">
        <v>18</v>
      </c>
      <c r="M412" s="5">
        <f t="shared" si="39"/>
        <v>6480</v>
      </c>
      <c r="N412" s="5">
        <v>0</v>
      </c>
      <c r="O412" s="5">
        <f t="shared" si="40"/>
        <v>0</v>
      </c>
    </row>
    <row r="413" spans="2:15">
      <c r="B413" s="4" t="s">
        <v>138</v>
      </c>
      <c r="C413" s="4">
        <v>410</v>
      </c>
      <c r="D413" s="5"/>
      <c r="E413" s="5">
        <f t="shared" si="36"/>
        <v>0</v>
      </c>
      <c r="F413" s="4">
        <v>42.54</v>
      </c>
      <c r="G413" s="5">
        <f t="shared" si="41"/>
        <v>17441.400000000001</v>
      </c>
      <c r="H413" s="5">
        <v>5.24</v>
      </c>
      <c r="I413" s="5">
        <f t="shared" si="37"/>
        <v>2148.4</v>
      </c>
      <c r="J413" s="5">
        <v>21.8</v>
      </c>
      <c r="K413" s="5">
        <f t="shared" si="38"/>
        <v>8938</v>
      </c>
      <c r="L413" s="5">
        <v>15.5</v>
      </c>
      <c r="M413" s="5">
        <f t="shared" si="39"/>
        <v>6355</v>
      </c>
      <c r="N413" s="5">
        <v>0</v>
      </c>
      <c r="O413" s="5">
        <f t="shared" si="40"/>
        <v>0</v>
      </c>
    </row>
    <row r="414" spans="2:15">
      <c r="B414" s="4" t="s">
        <v>27</v>
      </c>
      <c r="C414" s="4">
        <v>260</v>
      </c>
      <c r="D414" s="5"/>
      <c r="E414" s="5">
        <f t="shared" si="36"/>
        <v>0</v>
      </c>
      <c r="F414" s="4">
        <v>45</v>
      </c>
      <c r="G414" s="5">
        <f t="shared" si="41"/>
        <v>11700</v>
      </c>
      <c r="H414" s="5">
        <v>0</v>
      </c>
      <c r="I414" s="5">
        <f t="shared" si="37"/>
        <v>0</v>
      </c>
      <c r="J414" s="5">
        <v>0</v>
      </c>
      <c r="K414" s="5">
        <f t="shared" si="38"/>
        <v>0</v>
      </c>
      <c r="L414" s="5">
        <v>0</v>
      </c>
      <c r="M414" s="5">
        <f t="shared" si="39"/>
        <v>0</v>
      </c>
      <c r="N414" s="5">
        <v>45</v>
      </c>
      <c r="O414" s="5">
        <f t="shared" si="40"/>
        <v>11700</v>
      </c>
    </row>
    <row r="415" spans="2:15">
      <c r="B415" s="4" t="s">
        <v>65</v>
      </c>
      <c r="C415" s="4">
        <v>340</v>
      </c>
      <c r="D415" s="5"/>
      <c r="E415" s="5">
        <f t="shared" si="36"/>
        <v>0</v>
      </c>
      <c r="F415" s="4">
        <v>37</v>
      </c>
      <c r="G415" s="5">
        <f t="shared" si="41"/>
        <v>12580</v>
      </c>
      <c r="H415" s="5">
        <v>4.3</v>
      </c>
      <c r="I415" s="5">
        <f t="shared" si="37"/>
        <v>1462</v>
      </c>
      <c r="J415" s="5">
        <v>19.600000000000001</v>
      </c>
      <c r="K415" s="5">
        <f t="shared" si="38"/>
        <v>6664.0000000000009</v>
      </c>
      <c r="L415" s="5">
        <v>13.1</v>
      </c>
      <c r="M415" s="5">
        <f t="shared" si="39"/>
        <v>4454</v>
      </c>
      <c r="N415" s="5">
        <v>0</v>
      </c>
      <c r="O415" s="5">
        <f t="shared" si="40"/>
        <v>0</v>
      </c>
    </row>
    <row r="416" spans="2:15">
      <c r="B416" s="4"/>
      <c r="C416" s="4"/>
      <c r="D416" s="5"/>
      <c r="E416" s="5">
        <f>SUM(E318:E415)</f>
        <v>1095.5</v>
      </c>
      <c r="F416" s="5"/>
      <c r="G416" s="5">
        <f>SUM(G320:G415)</f>
        <v>513187.46769999992</v>
      </c>
      <c r="H416" s="5"/>
      <c r="I416" s="5">
        <f>SUM(I318:I415)</f>
        <v>27208.2703</v>
      </c>
      <c r="J416" s="5"/>
      <c r="K416" s="5">
        <f>SUM(K318:K415)</f>
        <v>300836.39980000001</v>
      </c>
      <c r="L416" s="5">
        <f>SUM(L318:L415)</f>
        <v>974.36</v>
      </c>
      <c r="M416" s="5">
        <f>SUM(M318:M415)</f>
        <v>109804.90059999999</v>
      </c>
      <c r="N416" s="5"/>
      <c r="O416" s="5">
        <f>SUM(O318:O415)</f>
        <v>76433.396999999997</v>
      </c>
    </row>
    <row r="418" spans="7:8">
      <c r="G418">
        <f>E416+G416</f>
        <v>514282.96769999992</v>
      </c>
      <c r="H418">
        <f>G418-I416-K416-M416</f>
        <v>76433.396999999939</v>
      </c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B1:W1612"/>
  <sheetViews>
    <sheetView topLeftCell="A1390" zoomScale="75" zoomScaleNormal="75" workbookViewId="0">
      <selection activeCell="B1394" sqref="B1394:Q1424"/>
    </sheetView>
  </sheetViews>
  <sheetFormatPr defaultRowHeight="15"/>
  <cols>
    <col min="2" max="2" width="21" customWidth="1"/>
    <col min="16" max="16" width="10" customWidth="1"/>
    <col min="17" max="17" width="12.5703125" customWidth="1"/>
    <col min="18" max="18" width="10.85546875" customWidth="1"/>
  </cols>
  <sheetData>
    <row r="1" spans="2:18">
      <c r="B1" t="s">
        <v>643</v>
      </c>
    </row>
    <row r="2" spans="2:18" ht="18.75">
      <c r="D2" s="15"/>
      <c r="G2" s="16" t="s">
        <v>67</v>
      </c>
      <c r="H2" s="16"/>
      <c r="I2" s="17"/>
      <c r="J2" s="17"/>
      <c r="L2" s="17"/>
      <c r="Q2" s="19"/>
    </row>
    <row r="3" spans="2:18" ht="23.25">
      <c r="D3" s="15"/>
      <c r="E3" s="15"/>
      <c r="F3" s="133" t="s">
        <v>376</v>
      </c>
      <c r="G3" s="16"/>
      <c r="H3" s="16"/>
      <c r="I3" s="16" t="s">
        <v>377</v>
      </c>
      <c r="J3" s="16"/>
      <c r="K3" s="17"/>
      <c r="L3" s="21"/>
      <c r="Q3" s="19"/>
    </row>
    <row r="4" spans="2:18" ht="18.75">
      <c r="E4" s="23" t="s">
        <v>70</v>
      </c>
      <c r="F4" s="23"/>
      <c r="G4" s="23"/>
      <c r="Q4" s="19"/>
    </row>
    <row r="5" spans="2:18">
      <c r="B5" s="53" t="s">
        <v>640</v>
      </c>
      <c r="M5" s="21"/>
      <c r="Q5" s="19"/>
    </row>
    <row r="6" spans="2:18">
      <c r="B6" s="24" t="s">
        <v>149</v>
      </c>
      <c r="C6" t="s">
        <v>559</v>
      </c>
      <c r="D6" s="25"/>
      <c r="E6" s="28"/>
      <c r="F6" s="28" t="s">
        <v>5</v>
      </c>
      <c r="G6" s="27"/>
      <c r="H6" s="21"/>
      <c r="I6" s="21"/>
      <c r="J6" s="21"/>
      <c r="K6" s="21"/>
      <c r="L6" s="21"/>
      <c r="M6" s="21"/>
      <c r="N6" s="21"/>
      <c r="O6" s="21"/>
      <c r="P6" s="21"/>
      <c r="Q6" s="19"/>
    </row>
    <row r="7" spans="2:18">
      <c r="B7" s="29" t="s">
        <v>76</v>
      </c>
      <c r="C7" s="20"/>
      <c r="D7" s="20"/>
      <c r="E7" s="27"/>
      <c r="F7" s="27"/>
      <c r="G7" s="27"/>
      <c r="H7" s="21"/>
      <c r="I7" s="21"/>
      <c r="J7" s="21"/>
      <c r="K7" s="21"/>
      <c r="L7" s="21"/>
      <c r="M7" s="21"/>
      <c r="N7" s="21"/>
      <c r="O7" s="21"/>
      <c r="P7" s="21"/>
      <c r="Q7" s="19"/>
    </row>
    <row r="8" spans="2:18">
      <c r="B8" s="30"/>
      <c r="C8" s="29"/>
      <c r="D8" s="29"/>
      <c r="E8" s="21"/>
      <c r="F8" s="27"/>
      <c r="G8" s="27"/>
      <c r="H8" s="21"/>
      <c r="I8" s="21"/>
      <c r="J8" s="21"/>
      <c r="K8" s="21"/>
      <c r="L8" s="21"/>
      <c r="M8" s="145"/>
      <c r="N8" s="21"/>
      <c r="O8" s="21"/>
      <c r="P8">
        <v>95</v>
      </c>
      <c r="Q8" s="19"/>
    </row>
    <row r="9" spans="2:18">
      <c r="B9" s="31" t="s">
        <v>77</v>
      </c>
      <c r="C9" s="33" t="s">
        <v>78</v>
      </c>
      <c r="D9" s="34"/>
      <c r="E9" s="34" t="s">
        <v>79</v>
      </c>
      <c r="F9" s="34"/>
      <c r="G9" s="34" t="s">
        <v>80</v>
      </c>
      <c r="H9" s="34" t="s">
        <v>81</v>
      </c>
      <c r="I9" s="34"/>
      <c r="J9" s="34"/>
      <c r="K9" s="34"/>
      <c r="L9" s="34" t="s">
        <v>82</v>
      </c>
      <c r="N9" s="34"/>
      <c r="O9" s="35" t="s">
        <v>83</v>
      </c>
      <c r="P9" s="36" t="s">
        <v>3</v>
      </c>
      <c r="Q9" s="36" t="s">
        <v>9</v>
      </c>
    </row>
    <row r="10" spans="2:18">
      <c r="B10" s="5"/>
      <c r="C10" s="39" t="s">
        <v>85</v>
      </c>
      <c r="D10" s="37" t="s">
        <v>86</v>
      </c>
      <c r="E10" s="37" t="s">
        <v>87</v>
      </c>
      <c r="F10" s="37" t="s">
        <v>88</v>
      </c>
      <c r="G10" s="37"/>
      <c r="H10" s="37" t="s">
        <v>89</v>
      </c>
      <c r="I10" s="37" t="s">
        <v>90</v>
      </c>
      <c r="J10" s="37" t="s">
        <v>91</v>
      </c>
      <c r="K10" s="37" t="s">
        <v>92</v>
      </c>
      <c r="L10" s="37" t="s">
        <v>93</v>
      </c>
      <c r="M10" s="37" t="s">
        <v>94</v>
      </c>
      <c r="N10" s="37" t="s">
        <v>95</v>
      </c>
      <c r="O10" s="40"/>
      <c r="P10" s="4"/>
      <c r="Q10" s="40"/>
    </row>
    <row r="11" spans="2:18">
      <c r="B11" s="31" t="s">
        <v>617</v>
      </c>
      <c r="C11" s="37">
        <v>200</v>
      </c>
      <c r="D11" s="37">
        <v>1.2</v>
      </c>
      <c r="E11" s="37">
        <v>4</v>
      </c>
      <c r="F11" s="37">
        <v>2.7</v>
      </c>
      <c r="G11" s="37">
        <v>260</v>
      </c>
      <c r="H11" s="37">
        <v>0.26</v>
      </c>
      <c r="I11" s="37">
        <v>40</v>
      </c>
      <c r="J11" s="37">
        <v>122</v>
      </c>
      <c r="K11" s="37">
        <v>128</v>
      </c>
      <c r="L11" s="37">
        <v>146</v>
      </c>
      <c r="M11" s="37">
        <v>56</v>
      </c>
      <c r="N11" s="37">
        <v>2</v>
      </c>
      <c r="O11" s="4"/>
      <c r="P11" s="46"/>
      <c r="Q11" s="47"/>
    </row>
    <row r="12" spans="2:18">
      <c r="B12" s="45" t="s">
        <v>27</v>
      </c>
      <c r="C12" s="37">
        <v>100</v>
      </c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4">
        <v>9.9</v>
      </c>
      <c r="P12" s="46">
        <v>222.04</v>
      </c>
      <c r="Q12" s="47">
        <f t="shared" ref="Q12:Q37" si="0">P12*O12</f>
        <v>2198.1959999999999</v>
      </c>
    </row>
    <row r="13" spans="2:18">
      <c r="B13" s="45" t="s">
        <v>175</v>
      </c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4">
        <v>4.8</v>
      </c>
      <c r="P13" s="46">
        <v>51.05</v>
      </c>
      <c r="Q13" s="47">
        <f t="shared" si="0"/>
        <v>245.03999999999996</v>
      </c>
    </row>
    <row r="14" spans="2:18">
      <c r="B14" s="45" t="s">
        <v>37</v>
      </c>
      <c r="C14" s="37">
        <v>10</v>
      </c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4">
        <v>0.89</v>
      </c>
      <c r="P14" s="46">
        <v>98</v>
      </c>
      <c r="Q14" s="47">
        <f t="shared" si="0"/>
        <v>87.22</v>
      </c>
    </row>
    <row r="15" spans="2:18">
      <c r="B15" s="45" t="s">
        <v>58</v>
      </c>
      <c r="C15" s="37">
        <v>10</v>
      </c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4">
        <v>1</v>
      </c>
      <c r="P15" s="46">
        <v>32</v>
      </c>
      <c r="Q15" s="47">
        <f t="shared" si="0"/>
        <v>32</v>
      </c>
      <c r="R15" s="68"/>
    </row>
    <row r="16" spans="2:18">
      <c r="B16" s="45" t="s">
        <v>14</v>
      </c>
      <c r="C16" s="37"/>
      <c r="D16" s="37"/>
      <c r="E16" s="37"/>
      <c r="F16" s="37"/>
      <c r="G16" s="37"/>
      <c r="H16" s="37"/>
      <c r="I16" s="37"/>
      <c r="J16" s="37"/>
      <c r="K16" s="37"/>
      <c r="L16" s="37"/>
      <c r="M16" s="37"/>
      <c r="N16" s="37"/>
      <c r="O16" s="4">
        <v>1</v>
      </c>
      <c r="P16" s="46">
        <v>185.97</v>
      </c>
      <c r="Q16" s="47">
        <f t="shared" si="0"/>
        <v>185.97</v>
      </c>
    </row>
    <row r="17" spans="2:18">
      <c r="B17" s="45" t="s">
        <v>17</v>
      </c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4">
        <v>1</v>
      </c>
      <c r="P17" s="46">
        <v>18.41</v>
      </c>
      <c r="Q17" s="47">
        <f t="shared" si="0"/>
        <v>18.41</v>
      </c>
    </row>
    <row r="18" spans="2:18">
      <c r="B18" s="45" t="s">
        <v>10</v>
      </c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4">
        <v>1</v>
      </c>
      <c r="P18" s="46">
        <v>75</v>
      </c>
      <c r="Q18" s="47">
        <f t="shared" si="0"/>
        <v>75</v>
      </c>
    </row>
    <row r="19" spans="2:18">
      <c r="B19" s="45" t="s">
        <v>13</v>
      </c>
      <c r="C19" s="37">
        <v>4</v>
      </c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4">
        <v>0.8</v>
      </c>
      <c r="P19" s="46">
        <v>122.32</v>
      </c>
      <c r="Q19" s="47">
        <f t="shared" si="0"/>
        <v>97.855999999999995</v>
      </c>
      <c r="R19" s="68"/>
    </row>
    <row r="20" spans="2:18">
      <c r="B20" s="45" t="s">
        <v>51</v>
      </c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4">
        <v>1</v>
      </c>
      <c r="P20" s="46">
        <v>47</v>
      </c>
      <c r="Q20" s="47">
        <f t="shared" si="0"/>
        <v>47</v>
      </c>
    </row>
    <row r="21" spans="2:18">
      <c r="B21" s="45" t="s">
        <v>12</v>
      </c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4">
        <v>1</v>
      </c>
      <c r="P21" s="46">
        <v>40.51</v>
      </c>
      <c r="Q21" s="47">
        <f t="shared" si="0"/>
        <v>40.51</v>
      </c>
    </row>
    <row r="22" spans="2:18">
      <c r="B22" s="31" t="s">
        <v>641</v>
      </c>
      <c r="C22" s="37">
        <v>70</v>
      </c>
      <c r="D22" s="37">
        <v>4.5999999999999996</v>
      </c>
      <c r="E22" s="37">
        <v>5.2</v>
      </c>
      <c r="F22" s="37">
        <v>7.2</v>
      </c>
      <c r="G22" s="37">
        <v>105</v>
      </c>
      <c r="H22" s="37">
        <v>1.5</v>
      </c>
      <c r="I22" s="37">
        <v>13.5</v>
      </c>
      <c r="J22" s="37">
        <v>51</v>
      </c>
      <c r="K22" s="37">
        <v>98</v>
      </c>
      <c r="L22" s="37">
        <v>52</v>
      </c>
      <c r="M22" s="37">
        <v>51</v>
      </c>
      <c r="N22" s="37">
        <v>2.25</v>
      </c>
      <c r="O22" s="4"/>
      <c r="P22" s="46"/>
      <c r="Q22" s="47">
        <f t="shared" si="0"/>
        <v>0</v>
      </c>
    </row>
    <row r="23" spans="2:18">
      <c r="B23" s="45" t="s">
        <v>291</v>
      </c>
      <c r="C23" s="37">
        <v>18</v>
      </c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4">
        <v>6</v>
      </c>
      <c r="P23" s="46">
        <v>62.59</v>
      </c>
      <c r="Q23" s="47">
        <f t="shared" si="0"/>
        <v>375.54</v>
      </c>
    </row>
    <row r="24" spans="2:18">
      <c r="B24" s="45" t="s">
        <v>58</v>
      </c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4">
        <v>0.94</v>
      </c>
      <c r="P24" s="46">
        <v>32</v>
      </c>
      <c r="Q24" s="47">
        <f t="shared" si="0"/>
        <v>30.08</v>
      </c>
    </row>
    <row r="25" spans="2:18">
      <c r="B25" s="45" t="s">
        <v>13</v>
      </c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4">
        <v>0.2</v>
      </c>
      <c r="P25" s="46">
        <v>122.32</v>
      </c>
      <c r="Q25" s="47">
        <f t="shared" si="0"/>
        <v>24.463999999999999</v>
      </c>
    </row>
    <row r="26" spans="2:18">
      <c r="B26" s="44" t="s">
        <v>34</v>
      </c>
      <c r="C26" s="31">
        <v>30</v>
      </c>
      <c r="D26" s="37">
        <v>0.6</v>
      </c>
      <c r="E26" s="37"/>
      <c r="F26" s="37">
        <v>15.5</v>
      </c>
      <c r="G26" s="37"/>
      <c r="H26" s="37">
        <v>0.04</v>
      </c>
      <c r="I26" s="37"/>
      <c r="J26" s="37">
        <v>0.24</v>
      </c>
      <c r="K26" s="37">
        <v>0.8</v>
      </c>
      <c r="L26" s="37">
        <v>24</v>
      </c>
      <c r="M26" s="37"/>
      <c r="N26" s="37">
        <v>22</v>
      </c>
      <c r="O26" s="52"/>
      <c r="P26" s="46"/>
      <c r="Q26" s="47">
        <f t="shared" si="0"/>
        <v>0</v>
      </c>
    </row>
    <row r="27" spans="2:18">
      <c r="B27" s="45" t="s">
        <v>34</v>
      </c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4">
        <v>6</v>
      </c>
      <c r="P27" s="61">
        <v>26</v>
      </c>
      <c r="Q27" s="47">
        <f t="shared" si="0"/>
        <v>156</v>
      </c>
    </row>
    <row r="28" spans="2:18">
      <c r="B28" s="45" t="s">
        <v>551</v>
      </c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4">
        <v>7</v>
      </c>
      <c r="P28" s="61">
        <v>133.07</v>
      </c>
      <c r="Q28" s="47">
        <f t="shared" si="0"/>
        <v>931.49</v>
      </c>
    </row>
    <row r="29" spans="2:18">
      <c r="B29" s="45" t="s">
        <v>121</v>
      </c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4">
        <v>0.95</v>
      </c>
      <c r="P29" s="61">
        <v>719</v>
      </c>
      <c r="Q29" s="47">
        <f t="shared" si="0"/>
        <v>683.05</v>
      </c>
    </row>
    <row r="30" spans="2:18">
      <c r="B30" s="44" t="s">
        <v>140</v>
      </c>
      <c r="C30" s="37">
        <v>200</v>
      </c>
      <c r="D30" s="37">
        <v>0.6</v>
      </c>
      <c r="E30" s="37"/>
      <c r="F30" s="37">
        <v>30.1</v>
      </c>
      <c r="G30" s="37">
        <v>130</v>
      </c>
      <c r="H30" s="37">
        <v>0.04</v>
      </c>
      <c r="I30" s="37"/>
      <c r="J30" s="37">
        <v>0.05</v>
      </c>
      <c r="K30" s="37">
        <v>135</v>
      </c>
      <c r="L30" s="37">
        <v>46</v>
      </c>
      <c r="M30" s="37"/>
      <c r="N30" s="37">
        <v>0.5</v>
      </c>
      <c r="O30" s="40"/>
      <c r="P30" s="40"/>
      <c r="Q30" s="47">
        <f t="shared" si="0"/>
        <v>0</v>
      </c>
    </row>
    <row r="31" spans="2:18">
      <c r="B31" s="45" t="s">
        <v>168</v>
      </c>
      <c r="C31" s="5">
        <v>4</v>
      </c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>
        <v>1</v>
      </c>
      <c r="P31" s="40">
        <v>180</v>
      </c>
      <c r="Q31" s="47">
        <f t="shared" si="0"/>
        <v>180</v>
      </c>
    </row>
    <row r="32" spans="2:18">
      <c r="B32" s="45" t="s">
        <v>15</v>
      </c>
      <c r="C32" s="5">
        <v>20</v>
      </c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40">
        <v>1.9</v>
      </c>
      <c r="P32" s="40">
        <v>77.95</v>
      </c>
      <c r="Q32" s="47">
        <f t="shared" si="0"/>
        <v>148.10499999999999</v>
      </c>
    </row>
    <row r="33" spans="2:17">
      <c r="B33" s="45" t="s">
        <v>31</v>
      </c>
      <c r="C33" s="5">
        <v>60</v>
      </c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40">
        <v>8</v>
      </c>
      <c r="P33" s="40">
        <v>89</v>
      </c>
      <c r="Q33" s="47">
        <f t="shared" si="0"/>
        <v>712</v>
      </c>
    </row>
    <row r="34" spans="2:17">
      <c r="B34" s="45" t="s">
        <v>97</v>
      </c>
      <c r="C34" s="5">
        <v>120</v>
      </c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40">
        <v>26.4</v>
      </c>
      <c r="P34" s="40">
        <v>154</v>
      </c>
      <c r="Q34" s="47">
        <f t="shared" si="0"/>
        <v>4065.6</v>
      </c>
    </row>
    <row r="35" spans="2:17">
      <c r="B35" s="45" t="s">
        <v>322</v>
      </c>
      <c r="C35" s="5">
        <v>100</v>
      </c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40">
        <v>21.5</v>
      </c>
      <c r="P35" s="40">
        <v>210</v>
      </c>
      <c r="Q35" s="47">
        <f t="shared" si="0"/>
        <v>4515</v>
      </c>
    </row>
    <row r="36" spans="2:17">
      <c r="B36" s="45" t="s">
        <v>582</v>
      </c>
      <c r="C36" s="5">
        <v>20</v>
      </c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40">
        <v>200</v>
      </c>
      <c r="P36" s="40">
        <v>15</v>
      </c>
      <c r="Q36" s="47">
        <f t="shared" si="0"/>
        <v>3000</v>
      </c>
    </row>
    <row r="37" spans="2:17">
      <c r="B37" s="45" t="s">
        <v>642</v>
      </c>
      <c r="C37" s="5">
        <v>20</v>
      </c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40">
        <v>63</v>
      </c>
      <c r="P37" s="40">
        <v>17</v>
      </c>
      <c r="Q37" s="47">
        <f t="shared" si="0"/>
        <v>1071</v>
      </c>
    </row>
    <row r="38" spans="2:17">
      <c r="C38" s="93"/>
      <c r="E38" t="s">
        <v>374</v>
      </c>
      <c r="K38" t="s">
        <v>99</v>
      </c>
      <c r="N38" t="s">
        <v>99</v>
      </c>
      <c r="Q38" s="67">
        <f>SUM(Q12:Q37)</f>
        <v>18919.530999999999</v>
      </c>
    </row>
    <row r="39" spans="2:17">
      <c r="C39" s="93"/>
      <c r="E39" s="48" t="s">
        <v>100</v>
      </c>
      <c r="K39" s="48" t="s">
        <v>99</v>
      </c>
      <c r="L39" s="48"/>
      <c r="P39" s="18"/>
      <c r="Q39" s="126">
        <f>Q38/P8</f>
        <v>199.15295789473683</v>
      </c>
    </row>
    <row r="40" spans="2:17">
      <c r="Q40" s="19"/>
    </row>
    <row r="41" spans="2:17" ht="18.75">
      <c r="D41" s="15"/>
      <c r="G41" s="16" t="s">
        <v>67</v>
      </c>
      <c r="H41" s="16"/>
      <c r="I41" s="17"/>
      <c r="J41" s="17"/>
      <c r="L41" s="17"/>
      <c r="Q41" s="19"/>
    </row>
    <row r="42" spans="2:17" ht="23.25">
      <c r="D42" s="15"/>
      <c r="E42" s="15"/>
      <c r="F42" s="133" t="s">
        <v>376</v>
      </c>
      <c r="G42" s="16"/>
      <c r="H42" s="16"/>
      <c r="I42" s="16" t="s">
        <v>377</v>
      </c>
      <c r="J42" s="16"/>
      <c r="K42" s="17"/>
      <c r="L42" s="21"/>
      <c r="Q42" s="19"/>
    </row>
    <row r="43" spans="2:17" ht="18.75">
      <c r="E43" s="23" t="s">
        <v>70</v>
      </c>
      <c r="F43" s="23"/>
      <c r="G43" s="23"/>
      <c r="Q43" s="19"/>
    </row>
    <row r="44" spans="2:17">
      <c r="B44" s="53" t="s">
        <v>640</v>
      </c>
      <c r="M44" s="21"/>
      <c r="Q44" s="19"/>
    </row>
    <row r="45" spans="2:17">
      <c r="B45" s="24" t="s">
        <v>149</v>
      </c>
      <c r="C45" t="s">
        <v>559</v>
      </c>
      <c r="D45" s="25"/>
      <c r="E45" s="28"/>
      <c r="F45" s="28" t="s">
        <v>6</v>
      </c>
      <c r="G45" s="27"/>
      <c r="H45" s="21"/>
      <c r="I45" s="21"/>
      <c r="J45" s="21"/>
      <c r="K45" s="21"/>
      <c r="L45" s="21"/>
      <c r="M45" s="21"/>
      <c r="N45" s="21"/>
      <c r="O45" s="21"/>
      <c r="P45" s="21"/>
      <c r="Q45" s="19"/>
    </row>
    <row r="46" spans="2:17">
      <c r="B46" s="29" t="s">
        <v>76</v>
      </c>
      <c r="C46" s="20"/>
      <c r="D46" s="20"/>
      <c r="E46" s="27"/>
      <c r="F46" s="27"/>
      <c r="G46" s="27"/>
      <c r="H46" s="21"/>
      <c r="I46" s="21"/>
      <c r="J46" s="21"/>
      <c r="K46" s="21"/>
      <c r="L46" s="21"/>
      <c r="M46" s="21"/>
      <c r="N46" s="21"/>
      <c r="O46" s="21"/>
      <c r="P46" s="21"/>
      <c r="Q46" s="19"/>
    </row>
    <row r="47" spans="2:17">
      <c r="B47" s="30"/>
      <c r="C47" s="29"/>
      <c r="D47" s="29"/>
      <c r="E47" s="21"/>
      <c r="F47" s="27"/>
      <c r="G47" s="27"/>
      <c r="H47" s="21"/>
      <c r="I47" s="21"/>
      <c r="J47" s="21"/>
      <c r="K47" s="21"/>
      <c r="L47" s="21"/>
      <c r="M47" s="145"/>
      <c r="N47" s="21"/>
      <c r="O47" s="21"/>
      <c r="P47">
        <v>101</v>
      </c>
      <c r="Q47" s="19"/>
    </row>
    <row r="48" spans="2:17">
      <c r="B48" s="31" t="s">
        <v>77</v>
      </c>
      <c r="C48" s="33" t="s">
        <v>78</v>
      </c>
      <c r="D48" s="34"/>
      <c r="E48" s="34" t="s">
        <v>79</v>
      </c>
      <c r="F48" s="34"/>
      <c r="G48" s="34" t="s">
        <v>80</v>
      </c>
      <c r="H48" s="34" t="s">
        <v>81</v>
      </c>
      <c r="I48" s="34"/>
      <c r="J48" s="34"/>
      <c r="K48" s="34"/>
      <c r="L48" s="34" t="s">
        <v>82</v>
      </c>
      <c r="N48" s="34"/>
      <c r="O48" s="35" t="s">
        <v>83</v>
      </c>
      <c r="P48" s="36" t="s">
        <v>3</v>
      </c>
      <c r="Q48" s="36" t="s">
        <v>9</v>
      </c>
    </row>
    <row r="49" spans="2:17">
      <c r="B49" s="5"/>
      <c r="C49" s="39" t="s">
        <v>85</v>
      </c>
      <c r="D49" s="37" t="s">
        <v>86</v>
      </c>
      <c r="E49" s="37" t="s">
        <v>87</v>
      </c>
      <c r="F49" s="37" t="s">
        <v>88</v>
      </c>
      <c r="G49" s="37"/>
      <c r="H49" s="37" t="s">
        <v>89</v>
      </c>
      <c r="I49" s="37" t="s">
        <v>90</v>
      </c>
      <c r="J49" s="37" t="s">
        <v>91</v>
      </c>
      <c r="K49" s="37" t="s">
        <v>92</v>
      </c>
      <c r="L49" s="37" t="s">
        <v>93</v>
      </c>
      <c r="M49" s="37" t="s">
        <v>94</v>
      </c>
      <c r="N49" s="37" t="s">
        <v>95</v>
      </c>
      <c r="O49" s="40"/>
      <c r="P49" s="4"/>
      <c r="Q49" s="40"/>
    </row>
    <row r="50" spans="2:17">
      <c r="B50" s="31" t="s">
        <v>617</v>
      </c>
      <c r="C50" s="37">
        <v>200</v>
      </c>
      <c r="D50" s="37">
        <v>1.2</v>
      </c>
      <c r="E50" s="37">
        <v>4</v>
      </c>
      <c r="F50" s="37">
        <v>2.7</v>
      </c>
      <c r="G50" s="37">
        <v>260</v>
      </c>
      <c r="H50" s="37">
        <v>0.26</v>
      </c>
      <c r="I50" s="37">
        <v>40</v>
      </c>
      <c r="J50" s="37">
        <v>122</v>
      </c>
      <c r="K50" s="37">
        <v>128</v>
      </c>
      <c r="L50" s="37">
        <v>146</v>
      </c>
      <c r="M50" s="37">
        <v>56</v>
      </c>
      <c r="N50" s="37">
        <v>2</v>
      </c>
      <c r="O50" s="4"/>
      <c r="P50" s="46"/>
      <c r="Q50" s="47"/>
    </row>
    <row r="51" spans="2:17">
      <c r="B51" s="45" t="s">
        <v>27</v>
      </c>
      <c r="C51" s="37">
        <v>100</v>
      </c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4">
        <v>10.1</v>
      </c>
      <c r="P51" s="46">
        <v>260</v>
      </c>
      <c r="Q51" s="47">
        <f t="shared" ref="Q51:Q66" si="1">P51*O51</f>
        <v>2626</v>
      </c>
    </row>
    <row r="52" spans="2:17">
      <c r="B52" s="45" t="s">
        <v>175</v>
      </c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4">
        <v>5.0999999999999996</v>
      </c>
      <c r="P52" s="46">
        <v>51.05</v>
      </c>
      <c r="Q52" s="47">
        <f t="shared" si="1"/>
        <v>260.35499999999996</v>
      </c>
    </row>
    <row r="53" spans="2:17">
      <c r="B53" s="45" t="s">
        <v>37</v>
      </c>
      <c r="C53" s="37">
        <v>10</v>
      </c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4">
        <v>0.52</v>
      </c>
      <c r="P53" s="46">
        <v>112</v>
      </c>
      <c r="Q53" s="47">
        <f t="shared" si="1"/>
        <v>58.24</v>
      </c>
    </row>
    <row r="54" spans="2:17">
      <c r="B54" s="45" t="s">
        <v>58</v>
      </c>
      <c r="C54" s="37">
        <v>10</v>
      </c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4">
        <v>0.8</v>
      </c>
      <c r="P54" s="46">
        <v>33</v>
      </c>
      <c r="Q54" s="47">
        <f t="shared" si="1"/>
        <v>26.400000000000002</v>
      </c>
    </row>
    <row r="55" spans="2:17">
      <c r="B55" s="45" t="s">
        <v>10</v>
      </c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4">
        <v>1</v>
      </c>
      <c r="P55" s="46">
        <v>75</v>
      </c>
      <c r="Q55" s="47">
        <f t="shared" si="1"/>
        <v>75</v>
      </c>
    </row>
    <row r="56" spans="2:17">
      <c r="B56" s="45" t="s">
        <v>13</v>
      </c>
      <c r="C56" s="37">
        <v>4</v>
      </c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4">
        <v>0.8</v>
      </c>
      <c r="P56" s="46">
        <v>122.32</v>
      </c>
      <c r="Q56" s="47">
        <f t="shared" si="1"/>
        <v>97.855999999999995</v>
      </c>
    </row>
    <row r="57" spans="2:17">
      <c r="B57" s="31" t="s">
        <v>641</v>
      </c>
      <c r="C57" s="37">
        <v>70</v>
      </c>
      <c r="D57" s="37">
        <v>4.5999999999999996</v>
      </c>
      <c r="E57" s="37">
        <v>5.2</v>
      </c>
      <c r="F57" s="37">
        <v>7.2</v>
      </c>
      <c r="G57" s="37">
        <v>105</v>
      </c>
      <c r="H57" s="37">
        <v>1.5</v>
      </c>
      <c r="I57" s="37">
        <v>13.5</v>
      </c>
      <c r="J57" s="37">
        <v>51</v>
      </c>
      <c r="K57" s="37">
        <v>98</v>
      </c>
      <c r="L57" s="37">
        <v>52</v>
      </c>
      <c r="M57" s="37">
        <v>51</v>
      </c>
      <c r="N57" s="37">
        <v>2.25</v>
      </c>
      <c r="O57" s="4"/>
      <c r="P57" s="46"/>
      <c r="Q57" s="47">
        <f t="shared" si="1"/>
        <v>0</v>
      </c>
    </row>
    <row r="58" spans="2:17">
      <c r="B58" s="45" t="s">
        <v>291</v>
      </c>
      <c r="C58" s="37">
        <v>18</v>
      </c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4">
        <v>8</v>
      </c>
      <c r="P58" s="46">
        <v>62.59</v>
      </c>
      <c r="Q58" s="47">
        <f t="shared" si="1"/>
        <v>500.72</v>
      </c>
    </row>
    <row r="59" spans="2:17">
      <c r="B59" s="45" t="s">
        <v>58</v>
      </c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4">
        <v>0.2</v>
      </c>
      <c r="P59" s="46">
        <v>33</v>
      </c>
      <c r="Q59" s="47">
        <f t="shared" si="1"/>
        <v>6.6000000000000005</v>
      </c>
    </row>
    <row r="60" spans="2:17">
      <c r="B60" s="45" t="s">
        <v>13</v>
      </c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4">
        <v>0.2</v>
      </c>
      <c r="P60" s="46">
        <v>122.32</v>
      </c>
      <c r="Q60" s="47">
        <f t="shared" si="1"/>
        <v>24.463999999999999</v>
      </c>
    </row>
    <row r="61" spans="2:17">
      <c r="B61" s="44" t="s">
        <v>34</v>
      </c>
      <c r="C61" s="31">
        <v>30</v>
      </c>
      <c r="D61" s="37">
        <v>0.6</v>
      </c>
      <c r="E61" s="37"/>
      <c r="F61" s="37">
        <v>15.5</v>
      </c>
      <c r="G61" s="37"/>
      <c r="H61" s="37">
        <v>0.04</v>
      </c>
      <c r="I61" s="37"/>
      <c r="J61" s="37">
        <v>0.24</v>
      </c>
      <c r="K61" s="37">
        <v>0.8</v>
      </c>
      <c r="L61" s="37">
        <v>24</v>
      </c>
      <c r="M61" s="37"/>
      <c r="N61" s="37">
        <v>22</v>
      </c>
      <c r="O61" s="52"/>
      <c r="P61" s="46"/>
      <c r="Q61" s="47">
        <f t="shared" si="1"/>
        <v>0</v>
      </c>
    </row>
    <row r="62" spans="2:17">
      <c r="B62" s="45" t="s">
        <v>34</v>
      </c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4">
        <v>2</v>
      </c>
      <c r="P62" s="61">
        <v>26</v>
      </c>
      <c r="Q62" s="47">
        <f t="shared" si="1"/>
        <v>52</v>
      </c>
    </row>
    <row r="63" spans="2:17">
      <c r="B63" s="44" t="s">
        <v>140</v>
      </c>
      <c r="C63" s="37">
        <v>200</v>
      </c>
      <c r="D63" s="37">
        <v>0.6</v>
      </c>
      <c r="E63" s="37"/>
      <c r="F63" s="37">
        <v>30.1</v>
      </c>
      <c r="G63" s="37">
        <v>130</v>
      </c>
      <c r="H63" s="37">
        <v>0.04</v>
      </c>
      <c r="I63" s="37"/>
      <c r="J63" s="37">
        <v>0.05</v>
      </c>
      <c r="K63" s="37">
        <v>135</v>
      </c>
      <c r="L63" s="37">
        <v>46</v>
      </c>
      <c r="M63" s="37"/>
      <c r="N63" s="37">
        <v>0.5</v>
      </c>
      <c r="O63" s="40"/>
      <c r="P63" s="40"/>
      <c r="Q63" s="47">
        <f t="shared" si="1"/>
        <v>0</v>
      </c>
    </row>
    <row r="64" spans="2:17">
      <c r="B64" s="45" t="s">
        <v>168</v>
      </c>
      <c r="C64" s="5">
        <v>4</v>
      </c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>
        <v>1</v>
      </c>
      <c r="P64" s="40">
        <v>180</v>
      </c>
      <c r="Q64" s="47">
        <f t="shared" si="1"/>
        <v>180</v>
      </c>
    </row>
    <row r="65" spans="2:17">
      <c r="B65" s="45" t="s">
        <v>15</v>
      </c>
      <c r="C65" s="5">
        <v>20</v>
      </c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40">
        <v>2</v>
      </c>
      <c r="P65" s="40">
        <v>77.95</v>
      </c>
      <c r="Q65" s="47">
        <f t="shared" si="1"/>
        <v>155.9</v>
      </c>
    </row>
    <row r="66" spans="2:17">
      <c r="B66" s="45" t="s">
        <v>31</v>
      </c>
      <c r="C66" s="5">
        <v>60</v>
      </c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40">
        <v>6</v>
      </c>
      <c r="P66" s="40">
        <v>89</v>
      </c>
      <c r="Q66" s="47">
        <f t="shared" si="1"/>
        <v>534</v>
      </c>
    </row>
    <row r="67" spans="2:17">
      <c r="C67" s="93"/>
      <c r="E67" t="s">
        <v>374</v>
      </c>
      <c r="K67" t="s">
        <v>99</v>
      </c>
      <c r="N67" t="s">
        <v>99</v>
      </c>
      <c r="Q67" s="67">
        <f>SUM(Q51:Q66)</f>
        <v>4597.5349999999999</v>
      </c>
    </row>
    <row r="68" spans="2:17">
      <c r="C68" s="93"/>
      <c r="E68" s="48" t="s">
        <v>100</v>
      </c>
      <c r="K68" s="48" t="s">
        <v>99</v>
      </c>
      <c r="L68" s="48"/>
      <c r="P68" s="18"/>
      <c r="Q68" s="126">
        <f>Q67/P47</f>
        <v>45.520148514851485</v>
      </c>
    </row>
    <row r="69" spans="2:17" ht="18.75">
      <c r="D69" s="15"/>
      <c r="G69" s="16" t="s">
        <v>67</v>
      </c>
      <c r="H69" s="16"/>
      <c r="I69" s="17"/>
      <c r="J69" s="17"/>
      <c r="L69" s="17"/>
      <c r="Q69" s="19"/>
    </row>
    <row r="70" spans="2:17" ht="23.25">
      <c r="D70" s="15"/>
      <c r="E70" s="15"/>
      <c r="F70" s="133" t="s">
        <v>376</v>
      </c>
      <c r="G70" s="16"/>
      <c r="H70" s="16"/>
      <c r="I70" s="16" t="s">
        <v>377</v>
      </c>
      <c r="J70" s="16"/>
      <c r="K70" s="17"/>
      <c r="L70" s="21"/>
      <c r="Q70" s="19"/>
    </row>
    <row r="71" spans="2:17" ht="18.75">
      <c r="E71" s="23" t="s">
        <v>70</v>
      </c>
      <c r="F71" s="23"/>
      <c r="G71" s="23"/>
      <c r="Q71" s="19"/>
    </row>
    <row r="72" spans="2:17">
      <c r="B72" s="53" t="s">
        <v>640</v>
      </c>
      <c r="M72" s="21"/>
      <c r="Q72" s="19"/>
    </row>
    <row r="73" spans="2:17">
      <c r="B73" s="24" t="s">
        <v>149</v>
      </c>
      <c r="C73" t="s">
        <v>559</v>
      </c>
      <c r="D73" s="25"/>
      <c r="E73" s="28"/>
      <c r="F73" s="28" t="s">
        <v>7</v>
      </c>
      <c r="G73" s="27"/>
      <c r="H73" s="21"/>
      <c r="I73" s="21"/>
      <c r="J73" s="21"/>
      <c r="K73" s="21"/>
      <c r="L73" s="21"/>
      <c r="M73" s="21"/>
      <c r="N73" s="21"/>
      <c r="O73" s="21"/>
      <c r="P73" s="21"/>
      <c r="Q73" s="19"/>
    </row>
    <row r="74" spans="2:17">
      <c r="B74" s="29" t="s">
        <v>76</v>
      </c>
      <c r="C74" s="20"/>
      <c r="D74" s="20"/>
      <c r="E74" s="27"/>
      <c r="F74" s="27"/>
      <c r="G74" s="27"/>
      <c r="H74" s="21"/>
      <c r="I74" s="21"/>
      <c r="J74" s="21"/>
      <c r="K74" s="21"/>
      <c r="L74" s="21"/>
      <c r="M74" s="21"/>
      <c r="N74" s="21"/>
      <c r="O74" s="21"/>
      <c r="P74" s="21"/>
      <c r="Q74" s="19"/>
    </row>
    <row r="75" spans="2:17">
      <c r="B75" s="30"/>
      <c r="C75" s="29"/>
      <c r="D75" s="29"/>
      <c r="E75" s="21"/>
      <c r="F75" s="27"/>
      <c r="G75" s="27"/>
      <c r="H75" s="21"/>
      <c r="I75" s="21"/>
      <c r="J75" s="21"/>
      <c r="K75" s="21"/>
      <c r="L75" s="21"/>
      <c r="M75" s="145"/>
      <c r="N75" s="21"/>
      <c r="O75" s="21"/>
      <c r="Q75" s="19"/>
    </row>
    <row r="76" spans="2:17">
      <c r="B76" s="31" t="s">
        <v>77</v>
      </c>
      <c r="C76" s="33" t="s">
        <v>78</v>
      </c>
      <c r="D76" s="34"/>
      <c r="E76" s="34" t="s">
        <v>79</v>
      </c>
      <c r="F76" s="34"/>
      <c r="G76" s="34" t="s">
        <v>80</v>
      </c>
      <c r="H76" s="34" t="s">
        <v>81</v>
      </c>
      <c r="I76" s="34"/>
      <c r="J76" s="34"/>
      <c r="K76" s="34"/>
      <c r="L76" s="34" t="s">
        <v>82</v>
      </c>
      <c r="N76" s="34"/>
      <c r="O76" s="35" t="s">
        <v>83</v>
      </c>
      <c r="P76" s="36" t="s">
        <v>3</v>
      </c>
      <c r="Q76" s="36" t="s">
        <v>9</v>
      </c>
    </row>
    <row r="77" spans="2:17">
      <c r="B77" s="5"/>
      <c r="C77" s="39" t="s">
        <v>85</v>
      </c>
      <c r="D77" s="37" t="s">
        <v>86</v>
      </c>
      <c r="E77" s="37" t="s">
        <v>87</v>
      </c>
      <c r="F77" s="37" t="s">
        <v>88</v>
      </c>
      <c r="G77" s="37"/>
      <c r="H77" s="37" t="s">
        <v>89</v>
      </c>
      <c r="I77" s="37" t="s">
        <v>90</v>
      </c>
      <c r="J77" s="37" t="s">
        <v>91</v>
      </c>
      <c r="K77" s="37" t="s">
        <v>92</v>
      </c>
      <c r="L77" s="37" t="s">
        <v>93</v>
      </c>
      <c r="M77" s="37" t="s">
        <v>94</v>
      </c>
      <c r="N77" s="37" t="s">
        <v>95</v>
      </c>
      <c r="O77" s="40"/>
      <c r="P77" s="4"/>
      <c r="Q77" s="40"/>
    </row>
    <row r="78" spans="2:17">
      <c r="B78" s="31" t="s">
        <v>617</v>
      </c>
      <c r="C78" s="37">
        <v>200</v>
      </c>
      <c r="D78" s="37">
        <v>1.2</v>
      </c>
      <c r="E78" s="37">
        <v>4</v>
      </c>
      <c r="F78" s="37">
        <v>2.7</v>
      </c>
      <c r="G78" s="37">
        <v>260</v>
      </c>
      <c r="H78" s="37">
        <v>0.26</v>
      </c>
      <c r="I78" s="37">
        <v>40</v>
      </c>
      <c r="J78" s="37">
        <v>122</v>
      </c>
      <c r="K78" s="37">
        <v>128</v>
      </c>
      <c r="L78" s="37">
        <v>146</v>
      </c>
      <c r="M78" s="37">
        <v>56</v>
      </c>
      <c r="N78" s="37">
        <v>2</v>
      </c>
      <c r="O78" s="4"/>
      <c r="P78" s="46"/>
      <c r="Q78" s="47"/>
    </row>
    <row r="79" spans="2:17">
      <c r="B79" s="45" t="s">
        <v>27</v>
      </c>
      <c r="C79" s="37">
        <v>100</v>
      </c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4">
        <v>2</v>
      </c>
      <c r="P79" s="46">
        <v>222.04</v>
      </c>
      <c r="Q79" s="47">
        <f t="shared" ref="Q79:Q85" si="2">P79*O79</f>
        <v>444.08</v>
      </c>
    </row>
    <row r="80" spans="2:17">
      <c r="B80" s="45" t="s">
        <v>175</v>
      </c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4">
        <v>2</v>
      </c>
      <c r="P80" s="46">
        <v>51.05</v>
      </c>
      <c r="Q80" s="47">
        <f t="shared" si="2"/>
        <v>102.1</v>
      </c>
    </row>
    <row r="81" spans="2:17">
      <c r="B81" s="44" t="s">
        <v>34</v>
      </c>
      <c r="C81" s="31">
        <v>30</v>
      </c>
      <c r="D81" s="37">
        <v>0.6</v>
      </c>
      <c r="E81" s="37"/>
      <c r="F81" s="37">
        <v>15.5</v>
      </c>
      <c r="G81" s="37"/>
      <c r="H81" s="37">
        <v>0.04</v>
      </c>
      <c r="I81" s="37"/>
      <c r="J81" s="37">
        <v>0.24</v>
      </c>
      <c r="K81" s="37">
        <v>0.8</v>
      </c>
      <c r="L81" s="37">
        <v>24</v>
      </c>
      <c r="M81" s="37"/>
      <c r="N81" s="37">
        <v>22</v>
      </c>
      <c r="O81" s="52"/>
      <c r="P81" s="46"/>
      <c r="Q81" s="47">
        <f t="shared" si="2"/>
        <v>0</v>
      </c>
    </row>
    <row r="82" spans="2:17">
      <c r="B82" s="45" t="s">
        <v>34</v>
      </c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4">
        <v>2</v>
      </c>
      <c r="P82" s="61">
        <v>26</v>
      </c>
      <c r="Q82" s="47">
        <f t="shared" si="2"/>
        <v>52</v>
      </c>
    </row>
    <row r="83" spans="2:17">
      <c r="B83" s="44" t="s">
        <v>108</v>
      </c>
      <c r="C83" s="37">
        <v>200</v>
      </c>
      <c r="D83" s="37">
        <v>0.6</v>
      </c>
      <c r="E83" s="37"/>
      <c r="F83" s="37">
        <v>30.1</v>
      </c>
      <c r="G83" s="37">
        <v>130</v>
      </c>
      <c r="H83" s="37">
        <v>0.04</v>
      </c>
      <c r="I83" s="37"/>
      <c r="J83" s="37">
        <v>0.05</v>
      </c>
      <c r="K83" s="37">
        <v>135</v>
      </c>
      <c r="L83" s="37">
        <v>46</v>
      </c>
      <c r="M83" s="37"/>
      <c r="N83" s="37">
        <v>0.5</v>
      </c>
      <c r="O83" s="40"/>
      <c r="P83" s="40"/>
      <c r="Q83" s="47">
        <f t="shared" si="2"/>
        <v>0</v>
      </c>
    </row>
    <row r="84" spans="2:17">
      <c r="B84" s="45" t="s">
        <v>49</v>
      </c>
      <c r="C84" s="5">
        <v>4</v>
      </c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40">
        <v>180</v>
      </c>
      <c r="Q84" s="47">
        <f t="shared" si="2"/>
        <v>0</v>
      </c>
    </row>
    <row r="85" spans="2:17">
      <c r="B85" s="45" t="s">
        <v>31</v>
      </c>
      <c r="C85" s="5">
        <v>60</v>
      </c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40">
        <v>1</v>
      </c>
      <c r="P85" s="40">
        <v>89</v>
      </c>
      <c r="Q85" s="47">
        <f t="shared" si="2"/>
        <v>89</v>
      </c>
    </row>
    <row r="86" spans="2:17">
      <c r="C86" s="93"/>
      <c r="E86" t="s">
        <v>374</v>
      </c>
      <c r="K86" t="s">
        <v>99</v>
      </c>
      <c r="N86" t="s">
        <v>99</v>
      </c>
      <c r="Q86" s="67">
        <f>SUM(Q79:Q85)</f>
        <v>687.18</v>
      </c>
    </row>
    <row r="87" spans="2:17">
      <c r="C87" s="93"/>
      <c r="E87" s="48" t="s">
        <v>100</v>
      </c>
      <c r="K87" s="48" t="s">
        <v>99</v>
      </c>
      <c r="L87" s="48"/>
      <c r="P87" s="18"/>
      <c r="Q87" s="126"/>
    </row>
    <row r="88" spans="2:17" ht="18.75">
      <c r="D88" s="15"/>
      <c r="G88" s="16" t="s">
        <v>67</v>
      </c>
      <c r="H88" s="16"/>
      <c r="I88" s="17"/>
      <c r="J88" s="17"/>
      <c r="L88" s="17"/>
      <c r="Q88" s="19"/>
    </row>
    <row r="89" spans="2:17" ht="23.25">
      <c r="D89" s="15"/>
      <c r="E89" s="15"/>
      <c r="F89" s="133" t="s">
        <v>376</v>
      </c>
      <c r="G89" s="16"/>
      <c r="H89" s="16"/>
      <c r="I89" s="16" t="s">
        <v>377</v>
      </c>
      <c r="J89" s="16"/>
      <c r="K89" s="17"/>
      <c r="L89" s="21"/>
      <c r="Q89" s="19"/>
    </row>
    <row r="90" spans="2:17" ht="18.75">
      <c r="E90" s="23" t="s">
        <v>70</v>
      </c>
      <c r="F90" s="23"/>
      <c r="G90" s="23"/>
      <c r="Q90" s="19"/>
    </row>
    <row r="91" spans="2:17">
      <c r="B91" s="53" t="s">
        <v>650</v>
      </c>
      <c r="M91" s="21"/>
      <c r="Q91" s="19"/>
    </row>
    <row r="92" spans="2:17">
      <c r="B92" s="24" t="s">
        <v>149</v>
      </c>
      <c r="C92" t="s">
        <v>559</v>
      </c>
      <c r="D92" s="25"/>
      <c r="E92" s="28"/>
      <c r="F92" s="28" t="s">
        <v>5</v>
      </c>
      <c r="G92" s="27"/>
      <c r="H92" s="21"/>
      <c r="I92" s="21"/>
      <c r="J92" s="21"/>
      <c r="K92" s="21"/>
      <c r="L92" s="21"/>
      <c r="M92" s="21"/>
      <c r="N92" s="21"/>
      <c r="O92" s="21"/>
      <c r="P92" s="21"/>
      <c r="Q92" s="19"/>
    </row>
    <row r="93" spans="2:17">
      <c r="B93" s="29" t="s">
        <v>76</v>
      </c>
      <c r="C93" s="20"/>
      <c r="D93" s="20"/>
      <c r="E93" s="27"/>
      <c r="F93" s="27"/>
      <c r="G93" s="27"/>
      <c r="H93" s="21"/>
      <c r="I93" s="21"/>
      <c r="J93" s="21"/>
      <c r="K93" s="21"/>
      <c r="L93" s="21"/>
      <c r="M93" s="21"/>
      <c r="N93" s="21"/>
      <c r="O93" s="21"/>
      <c r="P93" s="21"/>
      <c r="Q93" s="19"/>
    </row>
    <row r="94" spans="2:17">
      <c r="B94" s="30"/>
      <c r="C94" s="29"/>
      <c r="D94" s="29"/>
      <c r="E94" s="21"/>
      <c r="F94" s="27"/>
      <c r="G94" s="27"/>
      <c r="H94" s="21"/>
      <c r="I94" s="21"/>
      <c r="J94" s="21"/>
      <c r="K94" s="21"/>
      <c r="L94" s="21"/>
      <c r="M94" s="145"/>
      <c r="N94" s="21"/>
      <c r="O94" s="21"/>
      <c r="P94">
        <v>95</v>
      </c>
      <c r="Q94" s="19"/>
    </row>
    <row r="95" spans="2:17">
      <c r="B95" s="31" t="s">
        <v>77</v>
      </c>
      <c r="C95" s="33" t="s">
        <v>78</v>
      </c>
      <c r="D95" s="34"/>
      <c r="E95" s="34" t="s">
        <v>79</v>
      </c>
      <c r="F95" s="34"/>
      <c r="G95" s="34" t="s">
        <v>80</v>
      </c>
      <c r="H95" s="34" t="s">
        <v>81</v>
      </c>
      <c r="I95" s="34"/>
      <c r="J95" s="34"/>
      <c r="K95" s="34"/>
      <c r="L95" s="34" t="s">
        <v>82</v>
      </c>
      <c r="N95" s="34"/>
      <c r="O95" s="35" t="s">
        <v>83</v>
      </c>
      <c r="P95" s="36" t="s">
        <v>3</v>
      </c>
      <c r="Q95" s="36" t="s">
        <v>9</v>
      </c>
    </row>
    <row r="96" spans="2:17">
      <c r="B96" s="5"/>
      <c r="C96" s="39" t="s">
        <v>85</v>
      </c>
      <c r="D96" s="37" t="s">
        <v>86</v>
      </c>
      <c r="E96" s="37" t="s">
        <v>87</v>
      </c>
      <c r="F96" s="37" t="s">
        <v>88</v>
      </c>
      <c r="G96" s="37"/>
      <c r="H96" s="37" t="s">
        <v>89</v>
      </c>
      <c r="I96" s="37" t="s">
        <v>90</v>
      </c>
      <c r="J96" s="37" t="s">
        <v>91</v>
      </c>
      <c r="K96" s="37" t="s">
        <v>92</v>
      </c>
      <c r="L96" s="37" t="s">
        <v>93</v>
      </c>
      <c r="M96" s="37" t="s">
        <v>94</v>
      </c>
      <c r="N96" s="37" t="s">
        <v>95</v>
      </c>
      <c r="O96" s="40"/>
      <c r="P96" s="4"/>
      <c r="Q96" s="40"/>
    </row>
    <row r="97" spans="2:17">
      <c r="B97" s="31" t="s">
        <v>307</v>
      </c>
      <c r="C97" s="37">
        <v>200</v>
      </c>
      <c r="D97" s="37">
        <v>1.2</v>
      </c>
      <c r="E97" s="37">
        <v>4</v>
      </c>
      <c r="F97" s="37">
        <v>2.7</v>
      </c>
      <c r="G97" s="37">
        <v>260</v>
      </c>
      <c r="H97" s="37">
        <v>0.26</v>
      </c>
      <c r="I97" s="37">
        <v>40</v>
      </c>
      <c r="J97" s="37">
        <v>122</v>
      </c>
      <c r="K97" s="37">
        <v>128</v>
      </c>
      <c r="L97" s="37">
        <v>146</v>
      </c>
      <c r="M97" s="37">
        <v>56</v>
      </c>
      <c r="N97" s="37">
        <v>2</v>
      </c>
      <c r="O97" s="4"/>
      <c r="P97" s="46"/>
      <c r="Q97" s="47"/>
    </row>
    <row r="98" spans="2:17">
      <c r="B98" s="45" t="s">
        <v>307</v>
      </c>
      <c r="C98" s="37">
        <v>100</v>
      </c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4">
        <v>14</v>
      </c>
      <c r="P98" s="46">
        <v>360</v>
      </c>
      <c r="Q98" s="47">
        <f t="shared" ref="Q98:Q111" si="3">P98*O98</f>
        <v>5040</v>
      </c>
    </row>
    <row r="99" spans="2:17">
      <c r="B99" s="45" t="s">
        <v>10</v>
      </c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4">
        <v>2</v>
      </c>
      <c r="P99" s="46">
        <v>75</v>
      </c>
      <c r="Q99" s="47">
        <f t="shared" si="3"/>
        <v>150</v>
      </c>
    </row>
    <row r="100" spans="2:17">
      <c r="B100" s="45" t="s">
        <v>13</v>
      </c>
      <c r="C100" s="37">
        <v>4</v>
      </c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4"/>
      <c r="P100" s="46">
        <v>122.32</v>
      </c>
      <c r="Q100" s="47">
        <f t="shared" si="3"/>
        <v>0</v>
      </c>
    </row>
    <row r="101" spans="2:17">
      <c r="B101" s="45" t="s">
        <v>51</v>
      </c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4">
        <v>1</v>
      </c>
      <c r="P101" s="46">
        <v>47</v>
      </c>
      <c r="Q101" s="47">
        <f t="shared" si="3"/>
        <v>47</v>
      </c>
    </row>
    <row r="102" spans="2:17">
      <c r="B102" s="44" t="s">
        <v>34</v>
      </c>
      <c r="C102" s="31">
        <v>30</v>
      </c>
      <c r="D102" s="37">
        <v>0.6</v>
      </c>
      <c r="E102" s="37"/>
      <c r="F102" s="37">
        <v>15.5</v>
      </c>
      <c r="G102" s="37"/>
      <c r="H102" s="37">
        <v>0.04</v>
      </c>
      <c r="I102" s="37"/>
      <c r="J102" s="37">
        <v>0.24</v>
      </c>
      <c r="K102" s="37">
        <v>0.8</v>
      </c>
      <c r="L102" s="37">
        <v>24</v>
      </c>
      <c r="M102" s="37"/>
      <c r="N102" s="37">
        <v>22</v>
      </c>
      <c r="O102" s="52"/>
      <c r="P102" s="46"/>
      <c r="Q102" s="47">
        <f t="shared" si="3"/>
        <v>0</v>
      </c>
    </row>
    <row r="103" spans="2:17">
      <c r="B103" s="45" t="s">
        <v>34</v>
      </c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4">
        <v>10</v>
      </c>
      <c r="P103" s="61">
        <v>26</v>
      </c>
      <c r="Q103" s="47">
        <f t="shared" si="3"/>
        <v>260</v>
      </c>
    </row>
    <row r="104" spans="2:17">
      <c r="B104" s="45" t="s">
        <v>551</v>
      </c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4">
        <v>1</v>
      </c>
      <c r="P104" s="61">
        <v>133.07</v>
      </c>
      <c r="Q104" s="47">
        <f t="shared" si="3"/>
        <v>133.07</v>
      </c>
    </row>
    <row r="105" spans="2:17">
      <c r="B105" s="45" t="s">
        <v>551</v>
      </c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4">
        <v>3</v>
      </c>
      <c r="P105" s="61">
        <v>167.59</v>
      </c>
      <c r="Q105" s="47">
        <f t="shared" si="3"/>
        <v>502.77</v>
      </c>
    </row>
    <row r="106" spans="2:17">
      <c r="B106" s="45" t="s">
        <v>121</v>
      </c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4">
        <v>0.9</v>
      </c>
      <c r="P106" s="61">
        <v>719</v>
      </c>
      <c r="Q106" s="47">
        <f t="shared" si="3"/>
        <v>647.1</v>
      </c>
    </row>
    <row r="107" spans="2:17">
      <c r="B107" s="44" t="s">
        <v>117</v>
      </c>
      <c r="C107" s="37">
        <v>200</v>
      </c>
      <c r="D107" s="37">
        <v>0.6</v>
      </c>
      <c r="E107" s="37"/>
      <c r="F107" s="37">
        <v>30.1</v>
      </c>
      <c r="G107" s="37">
        <v>130</v>
      </c>
      <c r="H107" s="37">
        <v>0.04</v>
      </c>
      <c r="I107" s="37"/>
      <c r="J107" s="37">
        <v>0.05</v>
      </c>
      <c r="K107" s="37">
        <v>135</v>
      </c>
      <c r="L107" s="37">
        <v>46</v>
      </c>
      <c r="M107" s="37"/>
      <c r="N107" s="37">
        <v>0.5</v>
      </c>
      <c r="O107" s="40"/>
      <c r="P107" s="40"/>
      <c r="Q107" s="47">
        <f t="shared" si="3"/>
        <v>0</v>
      </c>
    </row>
    <row r="108" spans="2:17">
      <c r="B108" s="45" t="s">
        <v>49</v>
      </c>
      <c r="C108" s="5">
        <v>4</v>
      </c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>
        <v>1</v>
      </c>
      <c r="P108" s="40">
        <v>242</v>
      </c>
      <c r="Q108" s="47">
        <f t="shared" si="3"/>
        <v>242</v>
      </c>
    </row>
    <row r="109" spans="2:17">
      <c r="B109" s="45" t="s">
        <v>15</v>
      </c>
      <c r="C109" s="5">
        <v>20</v>
      </c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40">
        <v>1.4</v>
      </c>
      <c r="P109" s="40">
        <v>77.95</v>
      </c>
      <c r="Q109" s="47">
        <f t="shared" si="3"/>
        <v>109.13</v>
      </c>
    </row>
    <row r="110" spans="2:17">
      <c r="B110" s="45" t="s">
        <v>106</v>
      </c>
      <c r="C110" s="5">
        <v>120</v>
      </c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40">
        <v>43.6</v>
      </c>
      <c r="P110" s="40">
        <v>155</v>
      </c>
      <c r="Q110" s="47">
        <f t="shared" si="3"/>
        <v>6758</v>
      </c>
    </row>
    <row r="111" spans="2:17">
      <c r="B111" s="45" t="s">
        <v>299</v>
      </c>
      <c r="C111" s="5">
        <v>100</v>
      </c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40">
        <v>20.399999999999999</v>
      </c>
      <c r="P111" s="40">
        <v>238</v>
      </c>
      <c r="Q111" s="47">
        <f t="shared" si="3"/>
        <v>4855.2</v>
      </c>
    </row>
    <row r="112" spans="2:17">
      <c r="C112" s="93"/>
      <c r="E112" t="s">
        <v>374</v>
      </c>
      <c r="K112" t="s">
        <v>99</v>
      </c>
      <c r="N112" t="s">
        <v>99</v>
      </c>
      <c r="Q112" s="67">
        <f>SUM(Q98:Q111)</f>
        <v>18744.27</v>
      </c>
    </row>
    <row r="113" spans="2:17">
      <c r="C113" s="93"/>
      <c r="E113" s="48" t="s">
        <v>100</v>
      </c>
      <c r="K113" s="48" t="s">
        <v>99</v>
      </c>
      <c r="L113" s="48"/>
      <c r="P113" s="18"/>
      <c r="Q113" s="126">
        <f>Q112/P94</f>
        <v>197.3081052631579</v>
      </c>
    </row>
    <row r="114" spans="2:17" ht="18.75">
      <c r="D114" s="15"/>
      <c r="G114" s="16" t="s">
        <v>67</v>
      </c>
      <c r="H114" s="16"/>
      <c r="I114" s="17"/>
      <c r="J114" s="17"/>
      <c r="L114" s="17"/>
      <c r="Q114" s="19"/>
    </row>
    <row r="115" spans="2:17" ht="23.25">
      <c r="D115" s="15"/>
      <c r="E115" s="15"/>
      <c r="F115" s="133" t="s">
        <v>376</v>
      </c>
      <c r="G115" s="16"/>
      <c r="H115" s="16"/>
      <c r="I115" s="16" t="s">
        <v>377</v>
      </c>
      <c r="J115" s="16"/>
      <c r="K115" s="17"/>
      <c r="L115" s="21"/>
      <c r="Q115" s="19"/>
    </row>
    <row r="116" spans="2:17" ht="18.75">
      <c r="E116" s="23" t="s">
        <v>70</v>
      </c>
      <c r="F116" s="23"/>
      <c r="G116" s="23"/>
      <c r="Q116" s="19"/>
    </row>
    <row r="117" spans="2:17">
      <c r="B117" s="53" t="s">
        <v>650</v>
      </c>
      <c r="M117" s="21"/>
      <c r="Q117" s="19"/>
    </row>
    <row r="118" spans="2:17">
      <c r="B118" s="24" t="s">
        <v>149</v>
      </c>
      <c r="C118" t="s">
        <v>559</v>
      </c>
      <c r="D118" s="25"/>
      <c r="E118" s="28"/>
      <c r="F118" s="28" t="s">
        <v>6</v>
      </c>
      <c r="G118" s="27"/>
      <c r="H118" s="21"/>
      <c r="I118" s="21"/>
      <c r="J118" s="21"/>
      <c r="K118" s="21"/>
      <c r="L118" s="21"/>
      <c r="M118" s="21"/>
      <c r="N118" s="21"/>
      <c r="O118" s="21"/>
      <c r="P118" s="21"/>
      <c r="Q118" s="19"/>
    </row>
    <row r="119" spans="2:17">
      <c r="B119" s="29" t="s">
        <v>76</v>
      </c>
      <c r="C119" s="20"/>
      <c r="D119" s="20"/>
      <c r="E119" s="27"/>
      <c r="F119" s="27"/>
      <c r="G119" s="27"/>
      <c r="H119" s="21"/>
      <c r="I119" s="21"/>
      <c r="J119" s="21"/>
      <c r="K119" s="21"/>
      <c r="L119" s="21"/>
      <c r="M119" s="21"/>
      <c r="N119" s="21"/>
      <c r="O119" s="21"/>
      <c r="P119" s="21"/>
      <c r="Q119" s="19"/>
    </row>
    <row r="120" spans="2:17">
      <c r="B120" s="30"/>
      <c r="C120" s="29"/>
      <c r="D120" s="29"/>
      <c r="E120" s="21"/>
      <c r="F120" s="27"/>
      <c r="G120" s="27"/>
      <c r="H120" s="21"/>
      <c r="I120" s="21"/>
      <c r="J120" s="21"/>
      <c r="K120" s="21"/>
      <c r="L120" s="21"/>
      <c r="M120" s="145"/>
      <c r="N120" s="21"/>
      <c r="O120" s="21"/>
      <c r="P120">
        <v>123</v>
      </c>
      <c r="Q120" s="19"/>
    </row>
    <row r="121" spans="2:17">
      <c r="B121" s="31" t="s">
        <v>77</v>
      </c>
      <c r="C121" s="33" t="s">
        <v>78</v>
      </c>
      <c r="D121" s="34"/>
      <c r="E121" s="34" t="s">
        <v>79</v>
      </c>
      <c r="F121" s="34"/>
      <c r="G121" s="34" t="s">
        <v>80</v>
      </c>
      <c r="H121" s="34" t="s">
        <v>81</v>
      </c>
      <c r="I121" s="34"/>
      <c r="J121" s="34"/>
      <c r="K121" s="34"/>
      <c r="L121" s="34" t="s">
        <v>82</v>
      </c>
      <c r="N121" s="34"/>
      <c r="O121" s="35" t="s">
        <v>83</v>
      </c>
      <c r="P121" s="36" t="s">
        <v>3</v>
      </c>
      <c r="Q121" s="36" t="s">
        <v>9</v>
      </c>
    </row>
    <row r="122" spans="2:17">
      <c r="B122" s="5"/>
      <c r="C122" s="39" t="s">
        <v>85</v>
      </c>
      <c r="D122" s="37" t="s">
        <v>86</v>
      </c>
      <c r="E122" s="37" t="s">
        <v>87</v>
      </c>
      <c r="F122" s="37" t="s">
        <v>88</v>
      </c>
      <c r="G122" s="37"/>
      <c r="H122" s="37" t="s">
        <v>89</v>
      </c>
      <c r="I122" s="37" t="s">
        <v>90</v>
      </c>
      <c r="J122" s="37" t="s">
        <v>91</v>
      </c>
      <c r="K122" s="37" t="s">
        <v>92</v>
      </c>
      <c r="L122" s="37" t="s">
        <v>93</v>
      </c>
      <c r="M122" s="37" t="s">
        <v>94</v>
      </c>
      <c r="N122" s="37" t="s">
        <v>95</v>
      </c>
      <c r="O122" s="40"/>
      <c r="P122" s="4"/>
      <c r="Q122" s="40"/>
    </row>
    <row r="123" spans="2:17">
      <c r="B123" s="31" t="s">
        <v>307</v>
      </c>
      <c r="C123" s="37">
        <v>200</v>
      </c>
      <c r="D123" s="37">
        <v>1.2</v>
      </c>
      <c r="E123" s="37">
        <v>4</v>
      </c>
      <c r="F123" s="37">
        <v>2.7</v>
      </c>
      <c r="G123" s="37">
        <v>260</v>
      </c>
      <c r="H123" s="37">
        <v>0.26</v>
      </c>
      <c r="I123" s="37">
        <v>40</v>
      </c>
      <c r="J123" s="37">
        <v>122</v>
      </c>
      <c r="K123" s="37">
        <v>128</v>
      </c>
      <c r="L123" s="37">
        <v>146</v>
      </c>
      <c r="M123" s="37">
        <v>56</v>
      </c>
      <c r="N123" s="37">
        <v>2</v>
      </c>
      <c r="O123" s="4"/>
      <c r="P123" s="46"/>
      <c r="Q123" s="47"/>
    </row>
    <row r="124" spans="2:17">
      <c r="B124" s="45" t="s">
        <v>307</v>
      </c>
      <c r="C124" s="37">
        <v>100</v>
      </c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4">
        <v>17</v>
      </c>
      <c r="P124" s="46">
        <v>360</v>
      </c>
      <c r="Q124" s="47">
        <f t="shared" ref="Q124:Q129" si="4">P124*O124</f>
        <v>6120</v>
      </c>
    </row>
    <row r="125" spans="2:17">
      <c r="B125" s="44" t="s">
        <v>34</v>
      </c>
      <c r="C125" s="31">
        <v>30</v>
      </c>
      <c r="D125" s="37">
        <v>0.6</v>
      </c>
      <c r="E125" s="37"/>
      <c r="F125" s="37">
        <v>15.5</v>
      </c>
      <c r="G125" s="37"/>
      <c r="H125" s="37">
        <v>0.04</v>
      </c>
      <c r="I125" s="37"/>
      <c r="J125" s="37">
        <v>0.24</v>
      </c>
      <c r="K125" s="37">
        <v>0.8</v>
      </c>
      <c r="L125" s="37">
        <v>24</v>
      </c>
      <c r="M125" s="37"/>
      <c r="N125" s="37">
        <v>22</v>
      </c>
      <c r="O125" s="52"/>
      <c r="P125" s="46"/>
      <c r="Q125" s="47">
        <f t="shared" si="4"/>
        <v>0</v>
      </c>
    </row>
    <row r="126" spans="2:17">
      <c r="B126" s="45" t="s">
        <v>34</v>
      </c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4">
        <v>8</v>
      </c>
      <c r="P126" s="61">
        <v>26</v>
      </c>
      <c r="Q126" s="47">
        <f t="shared" si="4"/>
        <v>208</v>
      </c>
    </row>
    <row r="127" spans="2:17">
      <c r="B127" s="44" t="s">
        <v>117</v>
      </c>
      <c r="C127" s="37">
        <v>200</v>
      </c>
      <c r="D127" s="37">
        <v>0.6</v>
      </c>
      <c r="E127" s="37"/>
      <c r="F127" s="37">
        <v>30.1</v>
      </c>
      <c r="G127" s="37">
        <v>130</v>
      </c>
      <c r="H127" s="37">
        <v>0.04</v>
      </c>
      <c r="I127" s="37"/>
      <c r="J127" s="37">
        <v>0.05</v>
      </c>
      <c r="K127" s="37">
        <v>135</v>
      </c>
      <c r="L127" s="37">
        <v>46</v>
      </c>
      <c r="M127" s="37"/>
      <c r="N127" s="37">
        <v>0.5</v>
      </c>
      <c r="O127" s="40"/>
      <c r="P127" s="40"/>
      <c r="Q127" s="47">
        <f t="shared" si="4"/>
        <v>0</v>
      </c>
    </row>
    <row r="128" spans="2:17">
      <c r="B128" s="45" t="s">
        <v>49</v>
      </c>
      <c r="C128" s="5">
        <v>4</v>
      </c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40">
        <v>242</v>
      </c>
      <c r="Q128" s="47">
        <f t="shared" si="4"/>
        <v>0</v>
      </c>
    </row>
    <row r="129" spans="2:17">
      <c r="B129" s="45" t="s">
        <v>15</v>
      </c>
      <c r="C129" s="5">
        <v>20</v>
      </c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40">
        <v>1.8</v>
      </c>
      <c r="P129" s="40">
        <v>77.95</v>
      </c>
      <c r="Q129" s="47">
        <f t="shared" si="4"/>
        <v>140.31</v>
      </c>
    </row>
    <row r="130" spans="2:17">
      <c r="C130" s="93"/>
      <c r="E130" t="s">
        <v>374</v>
      </c>
      <c r="K130" t="s">
        <v>99</v>
      </c>
      <c r="N130" t="s">
        <v>99</v>
      </c>
      <c r="Q130" s="67">
        <f>SUM(Q124:Q129)</f>
        <v>6468.31</v>
      </c>
    </row>
    <row r="131" spans="2:17">
      <c r="C131" s="93"/>
      <c r="E131" s="48" t="s">
        <v>100</v>
      </c>
      <c r="K131" s="48" t="s">
        <v>99</v>
      </c>
      <c r="L131" s="48"/>
      <c r="P131" s="18"/>
      <c r="Q131" s="126">
        <f>Q130/P120</f>
        <v>52.587886178861794</v>
      </c>
    </row>
    <row r="132" spans="2:17" ht="18.75">
      <c r="D132" s="15"/>
      <c r="G132" s="16" t="s">
        <v>67</v>
      </c>
      <c r="H132" s="16"/>
      <c r="I132" s="17"/>
      <c r="J132" s="17"/>
      <c r="L132" s="17"/>
      <c r="Q132" s="19"/>
    </row>
    <row r="133" spans="2:17" ht="23.25">
      <c r="D133" s="15"/>
      <c r="E133" s="15"/>
      <c r="F133" s="133" t="s">
        <v>376</v>
      </c>
      <c r="G133" s="16"/>
      <c r="H133" s="16"/>
      <c r="I133" s="16" t="s">
        <v>377</v>
      </c>
      <c r="J133" s="16"/>
      <c r="K133" s="17"/>
      <c r="L133" s="21"/>
      <c r="Q133" s="19"/>
    </row>
    <row r="134" spans="2:17" ht="18.75">
      <c r="E134" s="23" t="s">
        <v>70</v>
      </c>
      <c r="F134" s="23"/>
      <c r="G134" s="23"/>
      <c r="Q134" s="19"/>
    </row>
    <row r="135" spans="2:17">
      <c r="B135" s="53" t="s">
        <v>650</v>
      </c>
      <c r="M135" s="21"/>
      <c r="Q135" s="19"/>
    </row>
    <row r="136" spans="2:17">
      <c r="B136" s="24" t="s">
        <v>149</v>
      </c>
      <c r="C136" t="s">
        <v>559</v>
      </c>
      <c r="D136" s="25"/>
      <c r="E136" s="28"/>
      <c r="F136" s="28" t="s">
        <v>7</v>
      </c>
      <c r="G136" s="27"/>
      <c r="H136" s="21"/>
      <c r="I136" s="21"/>
      <c r="J136" s="21"/>
      <c r="K136" s="21"/>
      <c r="L136" s="21"/>
      <c r="M136" s="21"/>
      <c r="N136" s="21"/>
      <c r="O136" s="21"/>
      <c r="P136" s="21"/>
      <c r="Q136" s="19"/>
    </row>
    <row r="137" spans="2:17">
      <c r="B137" s="29" t="s">
        <v>76</v>
      </c>
      <c r="C137" s="20"/>
      <c r="D137" s="20"/>
      <c r="E137" s="27"/>
      <c r="F137" s="27"/>
      <c r="G137" s="27"/>
      <c r="H137" s="21"/>
      <c r="I137" s="21"/>
      <c r="J137" s="21"/>
      <c r="K137" s="21"/>
      <c r="L137" s="21"/>
      <c r="M137" s="21"/>
      <c r="N137" s="21"/>
      <c r="O137" s="21"/>
      <c r="P137" s="21"/>
      <c r="Q137" s="19"/>
    </row>
    <row r="138" spans="2:17">
      <c r="B138" s="30"/>
      <c r="C138" s="29"/>
      <c r="D138" s="29"/>
      <c r="E138" s="21"/>
      <c r="F138" s="27"/>
      <c r="G138" s="27"/>
      <c r="H138" s="21"/>
      <c r="I138" s="21"/>
      <c r="J138" s="21"/>
      <c r="K138" s="21"/>
      <c r="L138" s="21"/>
      <c r="M138" s="145"/>
      <c r="N138" s="21"/>
      <c r="O138" s="21"/>
      <c r="Q138" s="19"/>
    </row>
    <row r="139" spans="2:17">
      <c r="B139" s="31" t="s">
        <v>77</v>
      </c>
      <c r="C139" s="33" t="s">
        <v>78</v>
      </c>
      <c r="D139" s="34"/>
      <c r="E139" s="34" t="s">
        <v>79</v>
      </c>
      <c r="F139" s="34"/>
      <c r="G139" s="34" t="s">
        <v>80</v>
      </c>
      <c r="H139" s="34" t="s">
        <v>81</v>
      </c>
      <c r="I139" s="34"/>
      <c r="J139" s="34"/>
      <c r="K139" s="34"/>
      <c r="L139" s="34" t="s">
        <v>82</v>
      </c>
      <c r="N139" s="34"/>
      <c r="O139" s="35" t="s">
        <v>83</v>
      </c>
      <c r="P139" s="36" t="s">
        <v>3</v>
      </c>
      <c r="Q139" s="36" t="s">
        <v>9</v>
      </c>
    </row>
    <row r="140" spans="2:17">
      <c r="B140" s="5"/>
      <c r="C140" s="39" t="s">
        <v>85</v>
      </c>
      <c r="D140" s="37" t="s">
        <v>86</v>
      </c>
      <c r="E140" s="37" t="s">
        <v>87</v>
      </c>
      <c r="F140" s="37" t="s">
        <v>88</v>
      </c>
      <c r="G140" s="37"/>
      <c r="H140" s="37" t="s">
        <v>89</v>
      </c>
      <c r="I140" s="37" t="s">
        <v>90</v>
      </c>
      <c r="J140" s="37" t="s">
        <v>91</v>
      </c>
      <c r="K140" s="37" t="s">
        <v>92</v>
      </c>
      <c r="L140" s="37" t="s">
        <v>93</v>
      </c>
      <c r="M140" s="37" t="s">
        <v>94</v>
      </c>
      <c r="N140" s="37" t="s">
        <v>95</v>
      </c>
      <c r="O140" s="40"/>
      <c r="P140" s="4"/>
      <c r="Q140" s="40"/>
    </row>
    <row r="141" spans="2:17">
      <c r="B141" s="31" t="s">
        <v>307</v>
      </c>
      <c r="C141" s="37">
        <v>200</v>
      </c>
      <c r="D141" s="37">
        <v>1.2</v>
      </c>
      <c r="E141" s="37">
        <v>4</v>
      </c>
      <c r="F141" s="37">
        <v>2.7</v>
      </c>
      <c r="G141" s="37">
        <v>260</v>
      </c>
      <c r="H141" s="37">
        <v>0.26</v>
      </c>
      <c r="I141" s="37">
        <v>40</v>
      </c>
      <c r="J141" s="37">
        <v>122</v>
      </c>
      <c r="K141" s="37">
        <v>128</v>
      </c>
      <c r="L141" s="37">
        <v>146</v>
      </c>
      <c r="M141" s="37">
        <v>56</v>
      </c>
      <c r="N141" s="37">
        <v>2</v>
      </c>
      <c r="O141" s="4"/>
      <c r="P141" s="46"/>
      <c r="Q141" s="47"/>
    </row>
    <row r="142" spans="2:17">
      <c r="B142" s="45" t="s">
        <v>307</v>
      </c>
      <c r="C142" s="37">
        <v>100</v>
      </c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4">
        <v>4</v>
      </c>
      <c r="P142" s="46">
        <v>360</v>
      </c>
      <c r="Q142" s="47">
        <f t="shared" ref="Q142:Q153" si="5">P142*O142</f>
        <v>1440</v>
      </c>
    </row>
    <row r="143" spans="2:17">
      <c r="B143" s="45" t="s">
        <v>10</v>
      </c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4"/>
      <c r="P143" s="46">
        <v>75</v>
      </c>
      <c r="Q143" s="47">
        <f t="shared" si="5"/>
        <v>0</v>
      </c>
    </row>
    <row r="144" spans="2:17">
      <c r="B144" s="45" t="s">
        <v>13</v>
      </c>
      <c r="C144" s="37">
        <v>4</v>
      </c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4"/>
      <c r="P144" s="46">
        <v>122.32</v>
      </c>
      <c r="Q144" s="47">
        <f t="shared" si="5"/>
        <v>0</v>
      </c>
    </row>
    <row r="145" spans="2:17">
      <c r="B145" s="45" t="s">
        <v>51</v>
      </c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4"/>
      <c r="P145" s="46">
        <v>47</v>
      </c>
      <c r="Q145" s="47">
        <f t="shared" si="5"/>
        <v>0</v>
      </c>
    </row>
    <row r="146" spans="2:17">
      <c r="B146" s="44" t="s">
        <v>34</v>
      </c>
      <c r="C146" s="31">
        <v>30</v>
      </c>
      <c r="D146" s="37">
        <v>0.6</v>
      </c>
      <c r="E146" s="37"/>
      <c r="F146" s="37">
        <v>15.5</v>
      </c>
      <c r="G146" s="37"/>
      <c r="H146" s="37">
        <v>0.04</v>
      </c>
      <c r="I146" s="37"/>
      <c r="J146" s="37">
        <v>0.24</v>
      </c>
      <c r="K146" s="37">
        <v>0.8</v>
      </c>
      <c r="L146" s="37">
        <v>24</v>
      </c>
      <c r="M146" s="37"/>
      <c r="N146" s="37">
        <v>22</v>
      </c>
      <c r="O146" s="52"/>
      <c r="P146" s="46"/>
      <c r="Q146" s="47">
        <f t="shared" si="5"/>
        <v>0</v>
      </c>
    </row>
    <row r="147" spans="2:17">
      <c r="B147" s="45" t="s">
        <v>34</v>
      </c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4">
        <v>2</v>
      </c>
      <c r="P147" s="61">
        <v>26</v>
      </c>
      <c r="Q147" s="47">
        <f t="shared" si="5"/>
        <v>52</v>
      </c>
    </row>
    <row r="148" spans="2:17">
      <c r="B148" s="45" t="s">
        <v>551</v>
      </c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4"/>
      <c r="P148" s="61">
        <v>133.07</v>
      </c>
      <c r="Q148" s="47">
        <f t="shared" si="5"/>
        <v>0</v>
      </c>
    </row>
    <row r="149" spans="2:17">
      <c r="B149" s="45" t="s">
        <v>551</v>
      </c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4"/>
      <c r="P149" s="61">
        <v>167.59</v>
      </c>
      <c r="Q149" s="47">
        <f t="shared" si="5"/>
        <v>0</v>
      </c>
    </row>
    <row r="150" spans="2:17">
      <c r="B150" s="45" t="s">
        <v>121</v>
      </c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4"/>
      <c r="P150" s="61">
        <v>719</v>
      </c>
      <c r="Q150" s="47">
        <f t="shared" si="5"/>
        <v>0</v>
      </c>
    </row>
    <row r="151" spans="2:17">
      <c r="B151" s="44" t="s">
        <v>108</v>
      </c>
      <c r="C151" s="37">
        <v>200</v>
      </c>
      <c r="D151" s="37">
        <v>0.6</v>
      </c>
      <c r="E151" s="37"/>
      <c r="F151" s="37">
        <v>30.1</v>
      </c>
      <c r="G151" s="37">
        <v>130</v>
      </c>
      <c r="H151" s="37">
        <v>0.04</v>
      </c>
      <c r="I151" s="37"/>
      <c r="J151" s="37">
        <v>0.05</v>
      </c>
      <c r="K151" s="37">
        <v>135</v>
      </c>
      <c r="L151" s="37">
        <v>46</v>
      </c>
      <c r="M151" s="37"/>
      <c r="N151" s="37">
        <v>0.5</v>
      </c>
      <c r="O151" s="40"/>
      <c r="P151" s="40"/>
      <c r="Q151" s="47">
        <f t="shared" si="5"/>
        <v>0</v>
      </c>
    </row>
    <row r="152" spans="2:17">
      <c r="B152" s="45" t="s">
        <v>49</v>
      </c>
      <c r="C152" s="5">
        <v>4</v>
      </c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40">
        <v>242</v>
      </c>
      <c r="Q152" s="47">
        <f t="shared" si="5"/>
        <v>0</v>
      </c>
    </row>
    <row r="153" spans="2:17">
      <c r="B153" s="45" t="s">
        <v>31</v>
      </c>
      <c r="C153" s="5">
        <v>20</v>
      </c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40">
        <v>1</v>
      </c>
      <c r="P153" s="40">
        <v>89</v>
      </c>
      <c r="Q153" s="47">
        <f t="shared" si="5"/>
        <v>89</v>
      </c>
    </row>
    <row r="154" spans="2:17">
      <c r="C154" s="93"/>
      <c r="E154" t="s">
        <v>374</v>
      </c>
      <c r="K154" t="s">
        <v>99</v>
      </c>
      <c r="N154" t="s">
        <v>99</v>
      </c>
      <c r="Q154" s="67">
        <f>SUM(Q142:Q153)</f>
        <v>1581</v>
      </c>
    </row>
    <row r="155" spans="2:17">
      <c r="C155" s="93"/>
      <c r="E155" s="48" t="s">
        <v>100</v>
      </c>
      <c r="K155" s="48" t="s">
        <v>99</v>
      </c>
      <c r="L155" s="48"/>
      <c r="P155" s="18"/>
      <c r="Q155" s="126"/>
    </row>
    <row r="156" spans="2:17" ht="18.75">
      <c r="D156" s="15"/>
      <c r="G156" s="16" t="s">
        <v>67</v>
      </c>
      <c r="H156" s="16"/>
      <c r="I156" s="17"/>
      <c r="J156" s="17"/>
      <c r="L156" s="17"/>
      <c r="Q156" s="19"/>
    </row>
    <row r="157" spans="2:17" ht="23.25">
      <c r="D157" s="15"/>
      <c r="E157" s="15"/>
      <c r="F157" s="133" t="s">
        <v>376</v>
      </c>
      <c r="G157" s="16"/>
      <c r="H157" s="16"/>
      <c r="I157" s="16" t="s">
        <v>377</v>
      </c>
      <c r="J157" s="16"/>
      <c r="K157" s="17"/>
      <c r="L157" s="21"/>
      <c r="Q157" s="19"/>
    </row>
    <row r="158" spans="2:17" ht="18.75">
      <c r="E158" s="23" t="s">
        <v>70</v>
      </c>
      <c r="F158" s="23"/>
      <c r="G158" s="23"/>
      <c r="Q158" s="19"/>
    </row>
    <row r="159" spans="2:17">
      <c r="B159" s="53" t="s">
        <v>653</v>
      </c>
      <c r="M159" s="21"/>
      <c r="Q159" s="19"/>
    </row>
    <row r="160" spans="2:17">
      <c r="B160" s="24" t="s">
        <v>149</v>
      </c>
      <c r="C160" t="s">
        <v>559</v>
      </c>
      <c r="D160" s="25"/>
      <c r="E160" s="28"/>
      <c r="F160" s="28" t="s">
        <v>5</v>
      </c>
      <c r="G160" s="27"/>
      <c r="H160" s="21"/>
      <c r="I160" s="21"/>
      <c r="J160" s="21"/>
      <c r="K160" s="21"/>
      <c r="L160" s="21"/>
      <c r="M160" s="21"/>
      <c r="N160" s="21"/>
      <c r="O160" s="21"/>
      <c r="P160" s="21"/>
      <c r="Q160" s="19"/>
    </row>
    <row r="161" spans="2:17">
      <c r="B161" s="29" t="s">
        <v>76</v>
      </c>
      <c r="C161" s="20"/>
      <c r="D161" s="20"/>
      <c r="E161" s="27"/>
      <c r="F161" s="27"/>
      <c r="G161" s="27"/>
      <c r="H161" s="21"/>
      <c r="I161" s="21"/>
      <c r="J161" s="21"/>
      <c r="K161" s="21"/>
      <c r="L161" s="21"/>
      <c r="M161" s="21"/>
      <c r="N161" s="21"/>
      <c r="O161" s="21"/>
      <c r="P161" s="21"/>
      <c r="Q161" s="19"/>
    </row>
    <row r="162" spans="2:17">
      <c r="B162" s="30"/>
      <c r="C162" s="29"/>
      <c r="D162" s="29"/>
      <c r="E162" s="21"/>
      <c r="F162" s="27"/>
      <c r="G162" s="27"/>
      <c r="H162" s="21"/>
      <c r="I162" s="21"/>
      <c r="J162" s="21"/>
      <c r="K162" s="21"/>
      <c r="L162" s="21"/>
      <c r="M162" s="145"/>
      <c r="N162" s="21"/>
      <c r="O162" s="21"/>
      <c r="P162">
        <v>95</v>
      </c>
      <c r="Q162" s="19"/>
    </row>
    <row r="163" spans="2:17">
      <c r="B163" s="31" t="s">
        <v>77</v>
      </c>
      <c r="C163" s="33" t="s">
        <v>78</v>
      </c>
      <c r="D163" s="34"/>
      <c r="E163" s="34" t="s">
        <v>79</v>
      </c>
      <c r="F163" s="34"/>
      <c r="G163" s="34" t="s">
        <v>80</v>
      </c>
      <c r="H163" s="34" t="s">
        <v>81</v>
      </c>
      <c r="I163" s="34"/>
      <c r="J163" s="34"/>
      <c r="K163" s="34"/>
      <c r="L163" s="34" t="s">
        <v>82</v>
      </c>
      <c r="N163" s="34"/>
      <c r="O163" s="35" t="s">
        <v>83</v>
      </c>
      <c r="P163" s="36" t="s">
        <v>3</v>
      </c>
      <c r="Q163" s="36" t="s">
        <v>9</v>
      </c>
    </row>
    <row r="164" spans="2:17">
      <c r="B164" s="5"/>
      <c r="C164" s="39" t="s">
        <v>85</v>
      </c>
      <c r="D164" s="37" t="s">
        <v>86</v>
      </c>
      <c r="E164" s="37" t="s">
        <v>87</v>
      </c>
      <c r="F164" s="37" t="s">
        <v>88</v>
      </c>
      <c r="G164" s="37"/>
      <c r="H164" s="37" t="s">
        <v>89</v>
      </c>
      <c r="I164" s="37" t="s">
        <v>90</v>
      </c>
      <c r="J164" s="37" t="s">
        <v>91</v>
      </c>
      <c r="K164" s="37" t="s">
        <v>92</v>
      </c>
      <c r="L164" s="37" t="s">
        <v>93</v>
      </c>
      <c r="M164" s="37" t="s">
        <v>94</v>
      </c>
      <c r="N164" s="37" t="s">
        <v>95</v>
      </c>
      <c r="O164" s="40"/>
      <c r="P164" s="4"/>
      <c r="Q164" s="40"/>
    </row>
    <row r="165" spans="2:17">
      <c r="B165" s="31" t="s">
        <v>654</v>
      </c>
      <c r="C165" s="37">
        <v>200</v>
      </c>
      <c r="D165" s="37">
        <v>1.2</v>
      </c>
      <c r="E165" s="37">
        <v>4</v>
      </c>
      <c r="F165" s="37">
        <v>2.7</v>
      </c>
      <c r="G165" s="37">
        <v>260</v>
      </c>
      <c r="H165" s="37">
        <v>0.26</v>
      </c>
      <c r="I165" s="37">
        <v>40</v>
      </c>
      <c r="J165" s="37">
        <v>122</v>
      </c>
      <c r="K165" s="37">
        <v>128</v>
      </c>
      <c r="L165" s="37">
        <v>146</v>
      </c>
      <c r="M165" s="37">
        <v>56</v>
      </c>
      <c r="N165" s="37">
        <v>2</v>
      </c>
      <c r="O165" s="4"/>
      <c r="P165" s="46"/>
      <c r="Q165" s="47"/>
    </row>
    <row r="166" spans="2:17">
      <c r="B166" s="45" t="s">
        <v>65</v>
      </c>
      <c r="C166" s="37">
        <v>100</v>
      </c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4">
        <v>11.8</v>
      </c>
      <c r="P166" s="46">
        <v>340</v>
      </c>
      <c r="Q166" s="47">
        <f t="shared" ref="Q166:Q187" si="6">P166*O166</f>
        <v>4012.0000000000005</v>
      </c>
    </row>
    <row r="167" spans="2:17">
      <c r="B167" s="45" t="s">
        <v>175</v>
      </c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4">
        <v>5.8</v>
      </c>
      <c r="P167" s="46">
        <v>51.05</v>
      </c>
      <c r="Q167" s="47">
        <f t="shared" si="6"/>
        <v>296.08999999999997</v>
      </c>
    </row>
    <row r="168" spans="2:17">
      <c r="B168" s="45" t="s">
        <v>37</v>
      </c>
      <c r="C168" s="37">
        <v>10</v>
      </c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4">
        <v>1.3</v>
      </c>
      <c r="P168" s="46">
        <v>112</v>
      </c>
      <c r="Q168" s="47">
        <f t="shared" si="6"/>
        <v>145.6</v>
      </c>
    </row>
    <row r="169" spans="2:17">
      <c r="B169" s="45" t="s">
        <v>58</v>
      </c>
      <c r="C169" s="37">
        <v>10</v>
      </c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4">
        <v>1.1000000000000001</v>
      </c>
      <c r="P169" s="46">
        <v>33</v>
      </c>
      <c r="Q169" s="47">
        <f t="shared" si="6"/>
        <v>36.300000000000004</v>
      </c>
    </row>
    <row r="170" spans="2:17">
      <c r="B170" s="45" t="s">
        <v>14</v>
      </c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4">
        <v>1</v>
      </c>
      <c r="P170" s="46">
        <v>185.97</v>
      </c>
      <c r="Q170" s="47">
        <f t="shared" si="6"/>
        <v>185.97</v>
      </c>
    </row>
    <row r="171" spans="2:17">
      <c r="B171" s="45" t="s">
        <v>17</v>
      </c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4">
        <v>1</v>
      </c>
      <c r="P171" s="46">
        <v>18.41</v>
      </c>
      <c r="Q171" s="47">
        <f t="shared" si="6"/>
        <v>18.41</v>
      </c>
    </row>
    <row r="172" spans="2:17">
      <c r="B172" s="45" t="s">
        <v>10</v>
      </c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4">
        <v>2</v>
      </c>
      <c r="P172" s="46">
        <v>75</v>
      </c>
      <c r="Q172" s="47">
        <f t="shared" si="6"/>
        <v>150</v>
      </c>
    </row>
    <row r="173" spans="2:17">
      <c r="B173" s="45" t="s">
        <v>13</v>
      </c>
      <c r="C173" s="37">
        <v>4</v>
      </c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4">
        <v>1.5</v>
      </c>
      <c r="P173" s="46">
        <v>122.32</v>
      </c>
      <c r="Q173" s="47">
        <f t="shared" si="6"/>
        <v>183.48</v>
      </c>
    </row>
    <row r="174" spans="2:17">
      <c r="B174" s="45" t="s">
        <v>51</v>
      </c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4">
        <v>1</v>
      </c>
      <c r="P174" s="46">
        <v>47</v>
      </c>
      <c r="Q174" s="47">
        <f t="shared" si="6"/>
        <v>47</v>
      </c>
    </row>
    <row r="175" spans="2:17">
      <c r="B175" s="45" t="s">
        <v>12</v>
      </c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4">
        <v>0.8</v>
      </c>
      <c r="P175" s="46">
        <v>40.51</v>
      </c>
      <c r="Q175" s="47">
        <f t="shared" si="6"/>
        <v>32.408000000000001</v>
      </c>
    </row>
    <row r="176" spans="2:17">
      <c r="B176" s="31" t="s">
        <v>655</v>
      </c>
      <c r="C176" s="37">
        <v>70</v>
      </c>
      <c r="D176" s="37">
        <v>4.5999999999999996</v>
      </c>
      <c r="E176" s="37">
        <v>5.2</v>
      </c>
      <c r="F176" s="37">
        <v>7.2</v>
      </c>
      <c r="G176" s="37">
        <v>105</v>
      </c>
      <c r="H176" s="37">
        <v>1.5</v>
      </c>
      <c r="I176" s="37">
        <v>13.5</v>
      </c>
      <c r="J176" s="37">
        <v>51</v>
      </c>
      <c r="K176" s="37">
        <v>98</v>
      </c>
      <c r="L176" s="37">
        <v>52</v>
      </c>
      <c r="M176" s="37">
        <v>51</v>
      </c>
      <c r="N176" s="37">
        <v>2.25</v>
      </c>
      <c r="O176" s="4"/>
      <c r="P176" s="46"/>
      <c r="Q176" s="47">
        <f t="shared" si="6"/>
        <v>0</v>
      </c>
    </row>
    <row r="177" spans="2:17">
      <c r="B177" s="45" t="s">
        <v>59</v>
      </c>
      <c r="C177" s="37">
        <v>18</v>
      </c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4">
        <v>5</v>
      </c>
      <c r="P177" s="46">
        <v>300</v>
      </c>
      <c r="Q177" s="47">
        <f t="shared" si="6"/>
        <v>1500</v>
      </c>
    </row>
    <row r="178" spans="2:17">
      <c r="B178" s="45" t="s">
        <v>133</v>
      </c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4">
        <v>5</v>
      </c>
      <c r="P178" s="46">
        <v>300</v>
      </c>
      <c r="Q178" s="47">
        <f t="shared" si="6"/>
        <v>1500</v>
      </c>
    </row>
    <row r="179" spans="2:17">
      <c r="B179" s="45" t="s">
        <v>58</v>
      </c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4">
        <v>1</v>
      </c>
      <c r="P179" s="46">
        <v>33</v>
      </c>
      <c r="Q179" s="47">
        <f t="shared" si="6"/>
        <v>33</v>
      </c>
    </row>
    <row r="180" spans="2:17">
      <c r="B180" s="45" t="s">
        <v>13</v>
      </c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4">
        <v>0.5</v>
      </c>
      <c r="P180" s="46">
        <v>122.32</v>
      </c>
      <c r="Q180" s="47">
        <f t="shared" si="6"/>
        <v>61.16</v>
      </c>
    </row>
    <row r="181" spans="2:17">
      <c r="B181" s="44" t="s">
        <v>34</v>
      </c>
      <c r="C181" s="31">
        <v>30</v>
      </c>
      <c r="D181" s="37">
        <v>0.6</v>
      </c>
      <c r="E181" s="37"/>
      <c r="F181" s="37">
        <v>15.5</v>
      </c>
      <c r="G181" s="37"/>
      <c r="H181" s="37">
        <v>0.04</v>
      </c>
      <c r="I181" s="37"/>
      <c r="J181" s="37">
        <v>0.24</v>
      </c>
      <c r="K181" s="37">
        <v>0.8</v>
      </c>
      <c r="L181" s="37">
        <v>24</v>
      </c>
      <c r="M181" s="37"/>
      <c r="N181" s="37">
        <v>22</v>
      </c>
      <c r="O181" s="52"/>
      <c r="P181" s="46"/>
      <c r="Q181" s="47">
        <f t="shared" si="6"/>
        <v>0</v>
      </c>
    </row>
    <row r="182" spans="2:17">
      <c r="B182" s="45" t="s">
        <v>34</v>
      </c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4">
        <v>6</v>
      </c>
      <c r="P182" s="61">
        <v>26</v>
      </c>
      <c r="Q182" s="47">
        <f t="shared" si="6"/>
        <v>156</v>
      </c>
    </row>
    <row r="183" spans="2:17">
      <c r="B183" s="44" t="s">
        <v>511</v>
      </c>
      <c r="C183" s="37">
        <v>200</v>
      </c>
      <c r="D183" s="37">
        <v>0.6</v>
      </c>
      <c r="E183" s="37"/>
      <c r="F183" s="37">
        <v>30.1</v>
      </c>
      <c r="G183" s="37">
        <v>130</v>
      </c>
      <c r="H183" s="37">
        <v>0.04</v>
      </c>
      <c r="I183" s="37"/>
      <c r="J183" s="37">
        <v>0.05</v>
      </c>
      <c r="K183" s="37">
        <v>135</v>
      </c>
      <c r="L183" s="37">
        <v>46</v>
      </c>
      <c r="M183" s="37"/>
      <c r="N183" s="37">
        <v>0.5</v>
      </c>
      <c r="O183" s="40"/>
      <c r="P183" s="40"/>
      <c r="Q183" s="47">
        <f t="shared" si="6"/>
        <v>0</v>
      </c>
    </row>
    <row r="184" spans="2:17">
      <c r="B184" s="45" t="s">
        <v>113</v>
      </c>
      <c r="C184" s="5">
        <v>4</v>
      </c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>
        <v>2.2999999999999998</v>
      </c>
      <c r="P184" s="40">
        <v>225.95</v>
      </c>
      <c r="Q184" s="47">
        <f t="shared" si="6"/>
        <v>519.68499999999995</v>
      </c>
    </row>
    <row r="185" spans="2:17">
      <c r="B185" s="45" t="s">
        <v>15</v>
      </c>
      <c r="C185" s="5">
        <v>20</v>
      </c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40">
        <v>2.2999999999999998</v>
      </c>
      <c r="P185" s="40">
        <v>77.95</v>
      </c>
      <c r="Q185" s="47">
        <f t="shared" si="6"/>
        <v>179.285</v>
      </c>
    </row>
    <row r="186" spans="2:17">
      <c r="B186" s="45" t="s">
        <v>97</v>
      </c>
      <c r="C186" s="5">
        <v>120</v>
      </c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40">
        <v>27.9</v>
      </c>
      <c r="P186" s="40">
        <v>154</v>
      </c>
      <c r="Q186" s="47">
        <f t="shared" si="6"/>
        <v>4296.5999999999995</v>
      </c>
    </row>
    <row r="187" spans="2:17">
      <c r="B187" s="45" t="s">
        <v>304</v>
      </c>
      <c r="C187" s="5">
        <v>100</v>
      </c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40">
        <v>22</v>
      </c>
      <c r="P187" s="40">
        <v>238</v>
      </c>
      <c r="Q187" s="47">
        <f t="shared" si="6"/>
        <v>5236</v>
      </c>
    </row>
    <row r="188" spans="2:17">
      <c r="C188" s="93"/>
      <c r="E188" t="s">
        <v>374</v>
      </c>
      <c r="K188" t="s">
        <v>99</v>
      </c>
      <c r="N188" t="s">
        <v>99</v>
      </c>
      <c r="Q188" s="67">
        <f>SUM(Q166:Q187)</f>
        <v>18588.988000000001</v>
      </c>
    </row>
    <row r="189" spans="2:17">
      <c r="C189" s="93"/>
      <c r="E189" s="48" t="s">
        <v>100</v>
      </c>
      <c r="K189" s="48" t="s">
        <v>99</v>
      </c>
      <c r="L189" s="48"/>
      <c r="P189" s="18"/>
      <c r="Q189" s="126">
        <f>Q188/P162</f>
        <v>195.67355789473686</v>
      </c>
    </row>
    <row r="190" spans="2:17" ht="18.75">
      <c r="D190" s="15"/>
      <c r="G190" s="16" t="s">
        <v>67</v>
      </c>
      <c r="H190" s="16"/>
      <c r="I190" s="17"/>
      <c r="J190" s="17"/>
      <c r="L190" s="17"/>
      <c r="Q190" s="19"/>
    </row>
    <row r="191" spans="2:17" ht="23.25">
      <c r="D191" s="15"/>
      <c r="E191" s="15"/>
      <c r="F191" s="133" t="s">
        <v>376</v>
      </c>
      <c r="G191" s="16"/>
      <c r="H191" s="16"/>
      <c r="I191" s="16" t="s">
        <v>377</v>
      </c>
      <c r="J191" s="16"/>
      <c r="K191" s="17"/>
      <c r="L191" s="21"/>
      <c r="Q191" s="19"/>
    </row>
    <row r="192" spans="2:17" ht="18.75">
      <c r="E192" s="23" t="s">
        <v>70</v>
      </c>
      <c r="F192" s="23"/>
      <c r="G192" s="23"/>
      <c r="Q192" s="19"/>
    </row>
    <row r="193" spans="2:17">
      <c r="B193" s="53" t="s">
        <v>653</v>
      </c>
      <c r="M193" s="21"/>
      <c r="Q193" s="19"/>
    </row>
    <row r="194" spans="2:17">
      <c r="B194" s="24" t="s">
        <v>149</v>
      </c>
      <c r="C194" t="s">
        <v>559</v>
      </c>
      <c r="D194" s="25"/>
      <c r="E194" s="28"/>
      <c r="F194" s="28" t="s">
        <v>6</v>
      </c>
      <c r="G194" s="27"/>
      <c r="H194" s="21"/>
      <c r="I194" s="21"/>
      <c r="J194" s="21"/>
      <c r="K194" s="21"/>
      <c r="L194" s="21"/>
      <c r="M194" s="21"/>
      <c r="N194" s="21"/>
      <c r="O194" s="21"/>
      <c r="P194" s="21"/>
      <c r="Q194" s="19"/>
    </row>
    <row r="195" spans="2:17">
      <c r="B195" s="29" t="s">
        <v>76</v>
      </c>
      <c r="C195" s="20"/>
      <c r="D195" s="20"/>
      <c r="E195" s="27"/>
      <c r="F195" s="27"/>
      <c r="G195" s="27"/>
      <c r="H195" s="21"/>
      <c r="I195" s="21"/>
      <c r="J195" s="21"/>
      <c r="K195" s="21"/>
      <c r="L195" s="21"/>
      <c r="M195" s="21"/>
      <c r="N195" s="21"/>
      <c r="O195" s="21"/>
      <c r="P195" s="21"/>
      <c r="Q195" s="19"/>
    </row>
    <row r="196" spans="2:17">
      <c r="B196" s="30"/>
      <c r="C196" s="29"/>
      <c r="D196" s="29"/>
      <c r="E196" s="21"/>
      <c r="F196" s="27"/>
      <c r="G196" s="27"/>
      <c r="H196" s="21"/>
      <c r="I196" s="21"/>
      <c r="J196" s="21"/>
      <c r="K196" s="21"/>
      <c r="L196" s="21"/>
      <c r="M196" s="145"/>
      <c r="N196" s="21"/>
      <c r="O196" s="21"/>
      <c r="P196">
        <v>106</v>
      </c>
      <c r="Q196" s="19"/>
    </row>
    <row r="197" spans="2:17">
      <c r="B197" s="31" t="s">
        <v>77</v>
      </c>
      <c r="C197" s="33" t="s">
        <v>78</v>
      </c>
      <c r="D197" s="34"/>
      <c r="E197" s="34" t="s">
        <v>79</v>
      </c>
      <c r="F197" s="34"/>
      <c r="G197" s="34" t="s">
        <v>80</v>
      </c>
      <c r="H197" s="34" t="s">
        <v>81</v>
      </c>
      <c r="I197" s="34"/>
      <c r="J197" s="34"/>
      <c r="K197" s="34"/>
      <c r="L197" s="34" t="s">
        <v>82</v>
      </c>
      <c r="N197" s="34"/>
      <c r="O197" s="35" t="s">
        <v>83</v>
      </c>
      <c r="P197" s="36" t="s">
        <v>3</v>
      </c>
      <c r="Q197" s="36" t="s">
        <v>9</v>
      </c>
    </row>
    <row r="198" spans="2:17">
      <c r="B198" s="5"/>
      <c r="C198" s="39" t="s">
        <v>85</v>
      </c>
      <c r="D198" s="37" t="s">
        <v>86</v>
      </c>
      <c r="E198" s="37" t="s">
        <v>87</v>
      </c>
      <c r="F198" s="37" t="s">
        <v>88</v>
      </c>
      <c r="G198" s="37"/>
      <c r="H198" s="37" t="s">
        <v>89</v>
      </c>
      <c r="I198" s="37" t="s">
        <v>90</v>
      </c>
      <c r="J198" s="37" t="s">
        <v>91</v>
      </c>
      <c r="K198" s="37" t="s">
        <v>92</v>
      </c>
      <c r="L198" s="37" t="s">
        <v>93</v>
      </c>
      <c r="M198" s="37" t="s">
        <v>94</v>
      </c>
      <c r="N198" s="37" t="s">
        <v>95</v>
      </c>
      <c r="O198" s="40"/>
      <c r="P198" s="4"/>
      <c r="Q198" s="40"/>
    </row>
    <row r="199" spans="2:17">
      <c r="B199" s="31" t="s">
        <v>654</v>
      </c>
      <c r="C199" s="37">
        <v>200</v>
      </c>
      <c r="D199" s="37">
        <v>1.2</v>
      </c>
      <c r="E199" s="37">
        <v>4</v>
      </c>
      <c r="F199" s="37">
        <v>2.7</v>
      </c>
      <c r="G199" s="37">
        <v>260</v>
      </c>
      <c r="H199" s="37">
        <v>0.26</v>
      </c>
      <c r="I199" s="37">
        <v>40</v>
      </c>
      <c r="J199" s="37">
        <v>122</v>
      </c>
      <c r="K199" s="37">
        <v>128</v>
      </c>
      <c r="L199" s="37">
        <v>146</v>
      </c>
      <c r="M199" s="37">
        <v>56</v>
      </c>
      <c r="N199" s="37">
        <v>2</v>
      </c>
      <c r="O199" s="4"/>
      <c r="P199" s="46"/>
      <c r="Q199" s="47"/>
    </row>
    <row r="200" spans="2:17">
      <c r="B200" s="45" t="s">
        <v>65</v>
      </c>
      <c r="C200" s="37">
        <v>100</v>
      </c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4">
        <v>10.6</v>
      </c>
      <c r="P200" s="46">
        <v>340</v>
      </c>
      <c r="Q200" s="47">
        <f t="shared" ref="Q200:Q209" si="7">P200*O200</f>
        <v>3604</v>
      </c>
    </row>
    <row r="201" spans="2:17">
      <c r="B201" s="45" t="s">
        <v>175</v>
      </c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4">
        <v>4.8</v>
      </c>
      <c r="P201" s="46">
        <v>51.05</v>
      </c>
      <c r="Q201" s="47">
        <f t="shared" si="7"/>
        <v>245.03999999999996</v>
      </c>
    </row>
    <row r="202" spans="2:17">
      <c r="B202" s="45" t="s">
        <v>37</v>
      </c>
      <c r="C202" s="37">
        <v>10</v>
      </c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4">
        <v>0.7</v>
      </c>
      <c r="P202" s="46">
        <v>112</v>
      </c>
      <c r="Q202" s="47">
        <f t="shared" si="7"/>
        <v>78.399999999999991</v>
      </c>
    </row>
    <row r="203" spans="2:17">
      <c r="B203" s="45" t="s">
        <v>58</v>
      </c>
      <c r="C203" s="37">
        <v>10</v>
      </c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4">
        <v>1</v>
      </c>
      <c r="P203" s="46">
        <v>33</v>
      </c>
      <c r="Q203" s="47">
        <f t="shared" si="7"/>
        <v>33</v>
      </c>
    </row>
    <row r="204" spans="2:17">
      <c r="B204" s="45" t="s">
        <v>13</v>
      </c>
      <c r="C204" s="37">
        <v>4</v>
      </c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4">
        <v>1</v>
      </c>
      <c r="P204" s="46">
        <v>122.32</v>
      </c>
      <c r="Q204" s="47">
        <f t="shared" si="7"/>
        <v>122.32</v>
      </c>
    </row>
    <row r="205" spans="2:17">
      <c r="B205" s="44" t="s">
        <v>34</v>
      </c>
      <c r="C205" s="31">
        <v>30</v>
      </c>
      <c r="D205" s="37">
        <v>0.6</v>
      </c>
      <c r="E205" s="37"/>
      <c r="F205" s="37">
        <v>15.5</v>
      </c>
      <c r="G205" s="37"/>
      <c r="H205" s="37">
        <v>0.04</v>
      </c>
      <c r="I205" s="37"/>
      <c r="J205" s="37">
        <v>0.24</v>
      </c>
      <c r="K205" s="37">
        <v>0.8</v>
      </c>
      <c r="L205" s="37">
        <v>24</v>
      </c>
      <c r="M205" s="37"/>
      <c r="N205" s="37">
        <v>22</v>
      </c>
      <c r="O205" s="52"/>
      <c r="P205" s="46"/>
      <c r="Q205" s="47">
        <f t="shared" si="7"/>
        <v>0</v>
      </c>
    </row>
    <row r="206" spans="2:17">
      <c r="B206" s="45" t="s">
        <v>34</v>
      </c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4">
        <v>4</v>
      </c>
      <c r="P206" s="61">
        <v>26</v>
      </c>
      <c r="Q206" s="47">
        <f t="shared" si="7"/>
        <v>104</v>
      </c>
    </row>
    <row r="207" spans="2:17">
      <c r="B207" s="44" t="s">
        <v>511</v>
      </c>
      <c r="C207" s="37">
        <v>200</v>
      </c>
      <c r="D207" s="37">
        <v>0.6</v>
      </c>
      <c r="E207" s="37"/>
      <c r="F207" s="37">
        <v>30.1</v>
      </c>
      <c r="G207" s="37">
        <v>130</v>
      </c>
      <c r="H207" s="37">
        <v>0.04</v>
      </c>
      <c r="I207" s="37"/>
      <c r="J207" s="37">
        <v>0.05</v>
      </c>
      <c r="K207" s="37">
        <v>135</v>
      </c>
      <c r="L207" s="37">
        <v>46</v>
      </c>
      <c r="M207" s="37"/>
      <c r="N207" s="37">
        <v>0.5</v>
      </c>
      <c r="O207" s="40"/>
      <c r="P207" s="40"/>
      <c r="Q207" s="47">
        <f t="shared" si="7"/>
        <v>0</v>
      </c>
    </row>
    <row r="208" spans="2:17">
      <c r="B208" s="45" t="s">
        <v>113</v>
      </c>
      <c r="C208" s="5">
        <v>4</v>
      </c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>
        <v>1.9</v>
      </c>
      <c r="P208" s="40">
        <v>225.95</v>
      </c>
      <c r="Q208" s="47">
        <f t="shared" si="7"/>
        <v>429.30499999999995</v>
      </c>
    </row>
    <row r="209" spans="2:17">
      <c r="B209" s="45" t="s">
        <v>15</v>
      </c>
      <c r="C209" s="5">
        <v>20</v>
      </c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40">
        <v>1.9</v>
      </c>
      <c r="P209" s="40">
        <v>77.95</v>
      </c>
      <c r="Q209" s="47">
        <f t="shared" si="7"/>
        <v>148.10499999999999</v>
      </c>
    </row>
    <row r="210" spans="2:17">
      <c r="C210" s="93"/>
      <c r="E210" t="s">
        <v>374</v>
      </c>
      <c r="K210" t="s">
        <v>99</v>
      </c>
      <c r="N210" t="s">
        <v>99</v>
      </c>
      <c r="Q210" s="67">
        <f>SUM(Q200:Q209)</f>
        <v>4764.17</v>
      </c>
    </row>
    <row r="211" spans="2:17">
      <c r="C211" s="93"/>
      <c r="E211" s="48" t="s">
        <v>100</v>
      </c>
      <c r="K211" s="48" t="s">
        <v>99</v>
      </c>
      <c r="L211" s="48"/>
      <c r="P211" s="18"/>
      <c r="Q211" s="126">
        <f>Q210/P196</f>
        <v>44.945</v>
      </c>
    </row>
    <row r="212" spans="2:17" ht="18.75">
      <c r="D212" s="15"/>
      <c r="G212" s="16" t="s">
        <v>67</v>
      </c>
      <c r="H212" s="16"/>
      <c r="I212" s="17"/>
      <c r="J212" s="17"/>
      <c r="L212" s="17"/>
      <c r="Q212" s="19"/>
    </row>
    <row r="213" spans="2:17" ht="23.25">
      <c r="D213" s="15"/>
      <c r="E213" s="15"/>
      <c r="F213" s="133" t="s">
        <v>376</v>
      </c>
      <c r="G213" s="16"/>
      <c r="H213" s="16"/>
      <c r="I213" s="16" t="s">
        <v>377</v>
      </c>
      <c r="J213" s="16"/>
      <c r="K213" s="17"/>
      <c r="L213" s="21"/>
      <c r="Q213" s="19"/>
    </row>
    <row r="214" spans="2:17" ht="18.75">
      <c r="E214" s="23" t="s">
        <v>70</v>
      </c>
      <c r="F214" s="23"/>
      <c r="G214" s="23"/>
      <c r="Q214" s="19"/>
    </row>
    <row r="215" spans="2:17">
      <c r="B215" s="53" t="s">
        <v>653</v>
      </c>
      <c r="M215" s="21"/>
      <c r="Q215" s="19"/>
    </row>
    <row r="216" spans="2:17">
      <c r="B216" s="24" t="s">
        <v>149</v>
      </c>
      <c r="C216" t="s">
        <v>559</v>
      </c>
      <c r="D216" s="25"/>
      <c r="E216" s="28"/>
      <c r="F216" s="28" t="s">
        <v>7</v>
      </c>
      <c r="G216" s="27"/>
      <c r="H216" s="21"/>
      <c r="I216" s="21"/>
      <c r="J216" s="21"/>
      <c r="K216" s="21"/>
      <c r="L216" s="21"/>
      <c r="M216" s="21"/>
      <c r="N216" s="21"/>
      <c r="O216" s="21"/>
      <c r="P216" s="21"/>
      <c r="Q216" s="19"/>
    </row>
    <row r="217" spans="2:17">
      <c r="B217" s="29" t="s">
        <v>76</v>
      </c>
      <c r="C217" s="20"/>
      <c r="D217" s="20"/>
      <c r="E217" s="27"/>
      <c r="F217" s="27"/>
      <c r="G217" s="27"/>
      <c r="H217" s="21"/>
      <c r="I217" s="21"/>
      <c r="J217" s="21"/>
      <c r="K217" s="21"/>
      <c r="L217" s="21"/>
      <c r="M217" s="21"/>
      <c r="N217" s="21"/>
      <c r="O217" s="21"/>
      <c r="P217" s="21"/>
      <c r="Q217" s="19"/>
    </row>
    <row r="218" spans="2:17">
      <c r="B218" s="30"/>
      <c r="C218" s="29"/>
      <c r="D218" s="29"/>
      <c r="E218" s="21"/>
      <c r="F218" s="27"/>
      <c r="G218" s="27"/>
      <c r="H218" s="21"/>
      <c r="I218" s="21"/>
      <c r="J218" s="21"/>
      <c r="K218" s="21"/>
      <c r="L218" s="21"/>
      <c r="M218" s="145"/>
      <c r="N218" s="21"/>
      <c r="O218" s="21"/>
      <c r="Q218" s="19"/>
    </row>
    <row r="219" spans="2:17">
      <c r="B219" s="31" t="s">
        <v>77</v>
      </c>
      <c r="C219" s="33" t="s">
        <v>78</v>
      </c>
      <c r="D219" s="34"/>
      <c r="E219" s="34" t="s">
        <v>79</v>
      </c>
      <c r="F219" s="34"/>
      <c r="G219" s="34" t="s">
        <v>80</v>
      </c>
      <c r="H219" s="34" t="s">
        <v>81</v>
      </c>
      <c r="I219" s="34"/>
      <c r="J219" s="34"/>
      <c r="K219" s="34"/>
      <c r="L219" s="34" t="s">
        <v>82</v>
      </c>
      <c r="N219" s="34"/>
      <c r="O219" s="35" t="s">
        <v>83</v>
      </c>
      <c r="P219" s="36" t="s">
        <v>3</v>
      </c>
      <c r="Q219" s="36" t="s">
        <v>9</v>
      </c>
    </row>
    <row r="220" spans="2:17">
      <c r="B220" s="5"/>
      <c r="C220" s="39" t="s">
        <v>85</v>
      </c>
      <c r="D220" s="37" t="s">
        <v>86</v>
      </c>
      <c r="E220" s="37" t="s">
        <v>87</v>
      </c>
      <c r="F220" s="37" t="s">
        <v>88</v>
      </c>
      <c r="G220" s="37"/>
      <c r="H220" s="37" t="s">
        <v>89</v>
      </c>
      <c r="I220" s="37" t="s">
        <v>90</v>
      </c>
      <c r="J220" s="37" t="s">
        <v>91</v>
      </c>
      <c r="K220" s="37" t="s">
        <v>92</v>
      </c>
      <c r="L220" s="37" t="s">
        <v>93</v>
      </c>
      <c r="M220" s="37" t="s">
        <v>94</v>
      </c>
      <c r="N220" s="37" t="s">
        <v>95</v>
      </c>
      <c r="O220" s="40"/>
      <c r="P220" s="4"/>
      <c r="Q220" s="40"/>
    </row>
    <row r="221" spans="2:17">
      <c r="B221" s="31" t="s">
        <v>654</v>
      </c>
      <c r="C221" s="37">
        <v>200</v>
      </c>
      <c r="D221" s="37">
        <v>1.2</v>
      </c>
      <c r="E221" s="37">
        <v>4</v>
      </c>
      <c r="F221" s="37">
        <v>2.7</v>
      </c>
      <c r="G221" s="37">
        <v>260</v>
      </c>
      <c r="H221" s="37">
        <v>0.26</v>
      </c>
      <c r="I221" s="37">
        <v>40</v>
      </c>
      <c r="J221" s="37">
        <v>122</v>
      </c>
      <c r="K221" s="37">
        <v>128</v>
      </c>
      <c r="L221" s="37">
        <v>146</v>
      </c>
      <c r="M221" s="37">
        <v>56</v>
      </c>
      <c r="N221" s="37">
        <v>2</v>
      </c>
      <c r="O221" s="4"/>
      <c r="P221" s="46"/>
      <c r="Q221" s="47"/>
    </row>
    <row r="222" spans="2:17">
      <c r="B222" s="45" t="s">
        <v>65</v>
      </c>
      <c r="C222" s="37">
        <v>100</v>
      </c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4">
        <v>2.6</v>
      </c>
      <c r="P222" s="46">
        <v>340</v>
      </c>
      <c r="Q222" s="47">
        <f t="shared" ref="Q222:Q228" si="8">P222*O222</f>
        <v>884</v>
      </c>
    </row>
    <row r="223" spans="2:17">
      <c r="B223" s="45" t="s">
        <v>175</v>
      </c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4">
        <v>1</v>
      </c>
      <c r="P223" s="46">
        <v>51.05</v>
      </c>
      <c r="Q223" s="47">
        <f t="shared" si="8"/>
        <v>51.05</v>
      </c>
    </row>
    <row r="224" spans="2:17">
      <c r="B224" s="44" t="s">
        <v>34</v>
      </c>
      <c r="C224" s="31">
        <v>30</v>
      </c>
      <c r="D224" s="37">
        <v>0.6</v>
      </c>
      <c r="E224" s="37"/>
      <c r="F224" s="37">
        <v>15.5</v>
      </c>
      <c r="G224" s="37"/>
      <c r="H224" s="37">
        <v>0.04</v>
      </c>
      <c r="I224" s="37"/>
      <c r="J224" s="37">
        <v>0.24</v>
      </c>
      <c r="K224" s="37">
        <v>0.8</v>
      </c>
      <c r="L224" s="37">
        <v>24</v>
      </c>
      <c r="M224" s="37"/>
      <c r="N224" s="37">
        <v>22</v>
      </c>
      <c r="O224" s="52"/>
      <c r="P224" s="46"/>
      <c r="Q224" s="47">
        <f t="shared" si="8"/>
        <v>0</v>
      </c>
    </row>
    <row r="225" spans="2:17">
      <c r="B225" s="45" t="s">
        <v>34</v>
      </c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4">
        <v>1</v>
      </c>
      <c r="P225" s="61">
        <v>26</v>
      </c>
      <c r="Q225" s="47">
        <f t="shared" si="8"/>
        <v>26</v>
      </c>
    </row>
    <row r="226" spans="2:17">
      <c r="B226" s="44" t="s">
        <v>108</v>
      </c>
      <c r="C226" s="37">
        <v>200</v>
      </c>
      <c r="D226" s="37">
        <v>0.6</v>
      </c>
      <c r="E226" s="37"/>
      <c r="F226" s="37">
        <v>30.1</v>
      </c>
      <c r="G226" s="37">
        <v>130</v>
      </c>
      <c r="H226" s="37">
        <v>0.04</v>
      </c>
      <c r="I226" s="37"/>
      <c r="J226" s="37">
        <v>0.05</v>
      </c>
      <c r="K226" s="37">
        <v>135</v>
      </c>
      <c r="L226" s="37">
        <v>46</v>
      </c>
      <c r="M226" s="37"/>
      <c r="N226" s="37">
        <v>0.5</v>
      </c>
      <c r="O226" s="40"/>
      <c r="P226" s="40"/>
      <c r="Q226" s="47">
        <f t="shared" si="8"/>
        <v>0</v>
      </c>
    </row>
    <row r="227" spans="2:17">
      <c r="B227" s="45" t="s">
        <v>49</v>
      </c>
      <c r="C227" s="5">
        <v>4</v>
      </c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40">
        <v>242</v>
      </c>
      <c r="Q227" s="47">
        <f t="shared" si="8"/>
        <v>0</v>
      </c>
    </row>
    <row r="228" spans="2:17">
      <c r="B228" s="45" t="s">
        <v>15</v>
      </c>
      <c r="C228" s="5">
        <v>20</v>
      </c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40">
        <v>1</v>
      </c>
      <c r="P228" s="40">
        <v>89</v>
      </c>
      <c r="Q228" s="47">
        <f t="shared" si="8"/>
        <v>89</v>
      </c>
    </row>
    <row r="229" spans="2:17">
      <c r="C229" s="93"/>
      <c r="E229" t="s">
        <v>374</v>
      </c>
      <c r="K229" t="s">
        <v>99</v>
      </c>
      <c r="N229" t="s">
        <v>99</v>
      </c>
      <c r="Q229" s="67">
        <f>SUM(Q222:Q228)</f>
        <v>1050.05</v>
      </c>
    </row>
    <row r="230" spans="2:17">
      <c r="C230" s="93"/>
      <c r="E230" s="48" t="s">
        <v>100</v>
      </c>
      <c r="K230" s="48" t="s">
        <v>99</v>
      </c>
      <c r="L230" s="48"/>
      <c r="P230" s="18"/>
      <c r="Q230" s="126"/>
    </row>
    <row r="232" spans="2:17" ht="18.75">
      <c r="D232" s="15"/>
      <c r="G232" s="16" t="s">
        <v>67</v>
      </c>
      <c r="H232" s="16"/>
      <c r="I232" s="17"/>
      <c r="J232" s="17"/>
      <c r="L232" s="17"/>
      <c r="Q232" s="19"/>
    </row>
    <row r="233" spans="2:17" ht="23.25">
      <c r="D233" s="15"/>
      <c r="E233" s="15"/>
      <c r="F233" s="133" t="s">
        <v>376</v>
      </c>
      <c r="G233" s="16"/>
      <c r="H233" s="16"/>
      <c r="I233" s="16" t="s">
        <v>377</v>
      </c>
      <c r="J233" s="16"/>
      <c r="K233" s="17"/>
      <c r="L233" s="21"/>
      <c r="Q233" s="19"/>
    </row>
    <row r="234" spans="2:17" ht="18.75">
      <c r="E234" s="23" t="s">
        <v>70</v>
      </c>
      <c r="F234" s="23"/>
      <c r="G234" s="23"/>
      <c r="Q234" s="19"/>
    </row>
    <row r="235" spans="2:17">
      <c r="B235" s="53" t="s">
        <v>659</v>
      </c>
      <c r="M235" s="21"/>
      <c r="Q235" s="19"/>
    </row>
    <row r="236" spans="2:17">
      <c r="B236" s="24" t="s">
        <v>149</v>
      </c>
      <c r="C236" t="s">
        <v>559</v>
      </c>
      <c r="D236" s="25"/>
      <c r="E236" s="28"/>
      <c r="F236" s="28" t="s">
        <v>5</v>
      </c>
      <c r="G236" s="27"/>
      <c r="H236" s="21"/>
      <c r="I236" s="21"/>
      <c r="J236" s="21"/>
      <c r="K236" s="21"/>
      <c r="L236" s="21"/>
      <c r="M236" s="21"/>
      <c r="N236" s="21"/>
      <c r="O236" s="21"/>
      <c r="P236" s="21"/>
      <c r="Q236" s="19"/>
    </row>
    <row r="237" spans="2:17">
      <c r="B237" s="29" t="s">
        <v>76</v>
      </c>
      <c r="C237" s="20"/>
      <c r="D237" s="20"/>
      <c r="E237" s="27"/>
      <c r="F237" s="27"/>
      <c r="G237" s="27"/>
      <c r="H237" s="21"/>
      <c r="I237" s="21"/>
      <c r="J237" s="21"/>
      <c r="K237" s="21"/>
      <c r="L237" s="21"/>
      <c r="M237" s="21"/>
      <c r="N237" s="21"/>
      <c r="O237" s="21"/>
      <c r="P237" s="21"/>
      <c r="Q237" s="19"/>
    </row>
    <row r="238" spans="2:17">
      <c r="B238" s="30"/>
      <c r="C238" s="29"/>
      <c r="D238" s="29"/>
      <c r="E238" s="21"/>
      <c r="F238" s="27"/>
      <c r="G238" s="27"/>
      <c r="H238" s="21"/>
      <c r="I238" s="21"/>
      <c r="J238" s="21"/>
      <c r="K238" s="21"/>
      <c r="L238" s="21"/>
      <c r="M238" s="145"/>
      <c r="N238" s="21"/>
      <c r="O238" s="21"/>
      <c r="P238">
        <v>134</v>
      </c>
      <c r="Q238" s="19"/>
    </row>
    <row r="239" spans="2:17">
      <c r="B239" s="31" t="s">
        <v>77</v>
      </c>
      <c r="C239" s="33" t="s">
        <v>78</v>
      </c>
      <c r="D239" s="34"/>
      <c r="E239" s="34" t="s">
        <v>79</v>
      </c>
      <c r="F239" s="34"/>
      <c r="G239" s="34" t="s">
        <v>80</v>
      </c>
      <c r="H239" s="34" t="s">
        <v>81</v>
      </c>
      <c r="I239" s="34"/>
      <c r="J239" s="34"/>
      <c r="K239" s="34"/>
      <c r="L239" s="34" t="s">
        <v>82</v>
      </c>
      <c r="N239" s="34"/>
      <c r="O239" s="35" t="s">
        <v>83</v>
      </c>
      <c r="P239" s="36" t="s">
        <v>3</v>
      </c>
      <c r="Q239" s="36" t="s">
        <v>9</v>
      </c>
    </row>
    <row r="240" spans="2:17">
      <c r="B240" s="5"/>
      <c r="C240" s="39" t="s">
        <v>85</v>
      </c>
      <c r="D240" s="37" t="s">
        <v>86</v>
      </c>
      <c r="E240" s="37" t="s">
        <v>87</v>
      </c>
      <c r="F240" s="37" t="s">
        <v>88</v>
      </c>
      <c r="G240" s="37"/>
      <c r="H240" s="37" t="s">
        <v>89</v>
      </c>
      <c r="I240" s="37" t="s">
        <v>90</v>
      </c>
      <c r="J240" s="37" t="s">
        <v>91</v>
      </c>
      <c r="K240" s="37" t="s">
        <v>92</v>
      </c>
      <c r="L240" s="37" t="s">
        <v>93</v>
      </c>
      <c r="M240" s="37" t="s">
        <v>94</v>
      </c>
      <c r="N240" s="37" t="s">
        <v>95</v>
      </c>
      <c r="O240" s="40"/>
      <c r="P240" s="4"/>
      <c r="Q240" s="40"/>
    </row>
    <row r="241" spans="2:18">
      <c r="B241" s="31" t="s">
        <v>662</v>
      </c>
      <c r="C241" s="37">
        <v>200</v>
      </c>
      <c r="D241" s="37">
        <v>1.2</v>
      </c>
      <c r="E241" s="37">
        <v>4</v>
      </c>
      <c r="F241" s="37">
        <v>2.7</v>
      </c>
      <c r="G241" s="37">
        <v>260</v>
      </c>
      <c r="H241" s="37">
        <v>0.26</v>
      </c>
      <c r="I241" s="37">
        <v>40</v>
      </c>
      <c r="J241" s="37">
        <v>122</v>
      </c>
      <c r="K241" s="37">
        <v>128</v>
      </c>
      <c r="L241" s="37">
        <v>146</v>
      </c>
      <c r="M241" s="37">
        <v>56</v>
      </c>
      <c r="N241" s="37">
        <v>2</v>
      </c>
      <c r="O241" s="4"/>
      <c r="P241" s="46"/>
      <c r="Q241" s="47"/>
    </row>
    <row r="242" spans="2:18">
      <c r="B242" s="45" t="s">
        <v>36</v>
      </c>
      <c r="C242" s="37">
        <v>100</v>
      </c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4">
        <v>6.7</v>
      </c>
      <c r="P242" s="46">
        <v>295</v>
      </c>
      <c r="Q242" s="47">
        <f t="shared" ref="Q242:Q266" si="9">P242*O242</f>
        <v>1976.5</v>
      </c>
    </row>
    <row r="243" spans="2:18">
      <c r="B243" s="45" t="s">
        <v>16</v>
      </c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4">
        <v>8</v>
      </c>
      <c r="P243" s="46">
        <v>116.27</v>
      </c>
      <c r="Q243" s="47">
        <f t="shared" si="9"/>
        <v>930.16</v>
      </c>
    </row>
    <row r="244" spans="2:18">
      <c r="B244" s="45" t="s">
        <v>37</v>
      </c>
      <c r="C244" s="37">
        <v>10</v>
      </c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4">
        <v>1</v>
      </c>
      <c r="P244" s="46">
        <v>112</v>
      </c>
      <c r="Q244" s="47">
        <f t="shared" si="9"/>
        <v>112</v>
      </c>
      <c r="R244" s="68"/>
    </row>
    <row r="245" spans="2:18">
      <c r="B245" s="45" t="s">
        <v>58</v>
      </c>
      <c r="C245" s="37">
        <v>10</v>
      </c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4">
        <v>1.3</v>
      </c>
      <c r="P245" s="46">
        <v>33</v>
      </c>
      <c r="Q245" s="47">
        <f t="shared" si="9"/>
        <v>42.9</v>
      </c>
      <c r="R245" s="68"/>
    </row>
    <row r="246" spans="2:18">
      <c r="B246" s="45" t="s">
        <v>14</v>
      </c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4">
        <v>1</v>
      </c>
      <c r="P246" s="46">
        <v>185.97</v>
      </c>
      <c r="Q246" s="47">
        <f t="shared" si="9"/>
        <v>185.97</v>
      </c>
    </row>
    <row r="247" spans="2:18">
      <c r="B247" s="45" t="s">
        <v>17</v>
      </c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4">
        <v>1</v>
      </c>
      <c r="P247" s="46">
        <v>18.41</v>
      </c>
      <c r="Q247" s="47">
        <f t="shared" si="9"/>
        <v>18.41</v>
      </c>
    </row>
    <row r="248" spans="2:18">
      <c r="B248" s="45" t="s">
        <v>10</v>
      </c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4">
        <v>1</v>
      </c>
      <c r="P248" s="46">
        <v>75</v>
      </c>
      <c r="Q248" s="47">
        <f t="shared" si="9"/>
        <v>75</v>
      </c>
    </row>
    <row r="249" spans="2:18">
      <c r="B249" s="45" t="s">
        <v>13</v>
      </c>
      <c r="C249" s="37">
        <v>4</v>
      </c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4">
        <v>1.5</v>
      </c>
      <c r="P249" s="46">
        <v>122.32</v>
      </c>
      <c r="Q249" s="47">
        <f t="shared" si="9"/>
        <v>183.48</v>
      </c>
      <c r="R249" s="68"/>
    </row>
    <row r="250" spans="2:18">
      <c r="B250" s="45" t="s">
        <v>51</v>
      </c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4">
        <v>1</v>
      </c>
      <c r="P250" s="46">
        <v>47</v>
      </c>
      <c r="Q250" s="47">
        <f t="shared" si="9"/>
        <v>47</v>
      </c>
    </row>
    <row r="251" spans="2:18">
      <c r="B251" s="45" t="s">
        <v>12</v>
      </c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4">
        <v>0.8</v>
      </c>
      <c r="P251" s="46">
        <v>40.51</v>
      </c>
      <c r="Q251" s="47">
        <f t="shared" si="9"/>
        <v>32.408000000000001</v>
      </c>
    </row>
    <row r="252" spans="2:18">
      <c r="B252" s="31" t="s">
        <v>162</v>
      </c>
      <c r="C252" s="37">
        <v>70</v>
      </c>
      <c r="D252" s="37">
        <v>4.5999999999999996</v>
      </c>
      <c r="E252" s="37">
        <v>5.2</v>
      </c>
      <c r="F252" s="37">
        <v>7.2</v>
      </c>
      <c r="G252" s="37">
        <v>105</v>
      </c>
      <c r="H252" s="37">
        <v>1.5</v>
      </c>
      <c r="I252" s="37">
        <v>13.5</v>
      </c>
      <c r="J252" s="37">
        <v>51</v>
      </c>
      <c r="K252" s="37">
        <v>98</v>
      </c>
      <c r="L252" s="37">
        <v>52</v>
      </c>
      <c r="M252" s="37">
        <v>51</v>
      </c>
      <c r="N252" s="37">
        <v>2.25</v>
      </c>
      <c r="O252" s="4"/>
      <c r="P252" s="46"/>
      <c r="Q252" s="47">
        <f t="shared" si="9"/>
        <v>0</v>
      </c>
    </row>
    <row r="253" spans="2:18">
      <c r="B253" s="45" t="s">
        <v>37</v>
      </c>
      <c r="C253" s="37">
        <v>18</v>
      </c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4">
        <v>2</v>
      </c>
      <c r="P253" s="46">
        <v>91</v>
      </c>
      <c r="Q253" s="47">
        <f t="shared" si="9"/>
        <v>182</v>
      </c>
    </row>
    <row r="254" spans="2:18">
      <c r="B254" s="45" t="s">
        <v>37</v>
      </c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4">
        <v>1.58</v>
      </c>
      <c r="P254" s="46">
        <v>112</v>
      </c>
      <c r="Q254" s="47">
        <f t="shared" si="9"/>
        <v>176.96</v>
      </c>
    </row>
    <row r="255" spans="2:18">
      <c r="B255" s="45" t="s">
        <v>58</v>
      </c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4">
        <v>1</v>
      </c>
      <c r="P255" s="46">
        <v>33</v>
      </c>
      <c r="Q255" s="47">
        <f t="shared" si="9"/>
        <v>33</v>
      </c>
    </row>
    <row r="256" spans="2:18">
      <c r="B256" s="45" t="s">
        <v>13</v>
      </c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4">
        <v>0.5</v>
      </c>
      <c r="P256" s="46">
        <v>122.32</v>
      </c>
      <c r="Q256" s="47">
        <f t="shared" si="9"/>
        <v>61.16</v>
      </c>
    </row>
    <row r="257" spans="2:17">
      <c r="B257" s="44" t="s">
        <v>34</v>
      </c>
      <c r="C257" s="31">
        <v>30</v>
      </c>
      <c r="D257" s="37">
        <v>0.6</v>
      </c>
      <c r="E257" s="37"/>
      <c r="F257" s="37">
        <v>15.5</v>
      </c>
      <c r="G257" s="37"/>
      <c r="H257" s="37">
        <v>0.04</v>
      </c>
      <c r="I257" s="37"/>
      <c r="J257" s="37">
        <v>0.24</v>
      </c>
      <c r="K257" s="37">
        <v>0.8</v>
      </c>
      <c r="L257" s="37">
        <v>24</v>
      </c>
      <c r="M257" s="37"/>
      <c r="N257" s="37">
        <v>22</v>
      </c>
      <c r="O257" s="52"/>
      <c r="P257" s="46"/>
      <c r="Q257" s="47">
        <f t="shared" si="9"/>
        <v>0</v>
      </c>
    </row>
    <row r="258" spans="2:17">
      <c r="B258" s="45" t="s">
        <v>34</v>
      </c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4">
        <v>8</v>
      </c>
      <c r="P258" s="61">
        <v>26</v>
      </c>
      <c r="Q258" s="47">
        <f t="shared" si="9"/>
        <v>208</v>
      </c>
    </row>
    <row r="259" spans="2:17">
      <c r="B259" s="45" t="s">
        <v>121</v>
      </c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4">
        <v>1.35</v>
      </c>
      <c r="P259" s="61">
        <v>719</v>
      </c>
      <c r="Q259" s="47">
        <f t="shared" si="9"/>
        <v>970.65000000000009</v>
      </c>
    </row>
    <row r="260" spans="2:17">
      <c r="B260" s="44" t="s">
        <v>511</v>
      </c>
      <c r="C260" s="37">
        <v>200</v>
      </c>
      <c r="D260" s="37">
        <v>0.6</v>
      </c>
      <c r="E260" s="37"/>
      <c r="F260" s="37">
        <v>30.1</v>
      </c>
      <c r="G260" s="37">
        <v>130</v>
      </c>
      <c r="H260" s="37">
        <v>0.04</v>
      </c>
      <c r="I260" s="37"/>
      <c r="J260" s="37">
        <v>0.05</v>
      </c>
      <c r="K260" s="37">
        <v>135</v>
      </c>
      <c r="L260" s="37">
        <v>46</v>
      </c>
      <c r="M260" s="37"/>
      <c r="N260" s="37">
        <v>0.5</v>
      </c>
      <c r="O260" s="40"/>
      <c r="P260" s="40"/>
      <c r="Q260" s="47">
        <f t="shared" si="9"/>
        <v>0</v>
      </c>
    </row>
    <row r="261" spans="2:17">
      <c r="B261" s="45" t="s">
        <v>113</v>
      </c>
      <c r="C261" s="5">
        <v>4</v>
      </c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>
        <v>2.6</v>
      </c>
      <c r="P261" s="40">
        <v>225.95</v>
      </c>
      <c r="Q261" s="47">
        <f t="shared" si="9"/>
        <v>587.47</v>
      </c>
    </row>
    <row r="262" spans="2:17">
      <c r="B262" s="45" t="s">
        <v>15</v>
      </c>
      <c r="C262" s="5">
        <v>20</v>
      </c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40">
        <v>2.6</v>
      </c>
      <c r="P262" s="40">
        <v>77.95</v>
      </c>
      <c r="Q262" s="47">
        <f t="shared" si="9"/>
        <v>202.67000000000002</v>
      </c>
    </row>
    <row r="263" spans="2:17">
      <c r="B263" s="45" t="s">
        <v>322</v>
      </c>
      <c r="C263" s="5">
        <v>120</v>
      </c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40">
        <v>12.2</v>
      </c>
      <c r="P263" s="40">
        <v>210</v>
      </c>
      <c r="Q263" s="47">
        <f t="shared" si="9"/>
        <v>2562</v>
      </c>
    </row>
    <row r="264" spans="2:17">
      <c r="B264" s="45" t="s">
        <v>106</v>
      </c>
      <c r="C264" s="5">
        <v>100</v>
      </c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40">
        <v>40</v>
      </c>
      <c r="P264" s="40">
        <v>140</v>
      </c>
      <c r="Q264" s="47">
        <f t="shared" si="9"/>
        <v>5600</v>
      </c>
    </row>
    <row r="265" spans="2:17">
      <c r="B265" s="45" t="s">
        <v>583</v>
      </c>
      <c r="C265" s="6">
        <v>15</v>
      </c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40">
        <v>200</v>
      </c>
      <c r="P265" s="40">
        <v>15</v>
      </c>
      <c r="Q265" s="47">
        <f t="shared" si="9"/>
        <v>3000</v>
      </c>
    </row>
    <row r="266" spans="2:17">
      <c r="B266" s="45" t="s">
        <v>40</v>
      </c>
      <c r="C266" s="6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40">
        <v>4</v>
      </c>
      <c r="P266" s="40">
        <v>236.83</v>
      </c>
      <c r="Q266" s="47">
        <f t="shared" si="9"/>
        <v>947.32</v>
      </c>
    </row>
    <row r="267" spans="2:17">
      <c r="C267" s="93"/>
      <c r="E267" t="s">
        <v>374</v>
      </c>
      <c r="K267" t="s">
        <v>99</v>
      </c>
      <c r="N267" t="s">
        <v>99</v>
      </c>
      <c r="Q267" s="67">
        <f>SUM(Q242:Q266)</f>
        <v>18135.058000000001</v>
      </c>
    </row>
    <row r="268" spans="2:17">
      <c r="C268" s="93"/>
      <c r="E268" s="48" t="s">
        <v>100</v>
      </c>
      <c r="K268" s="48" t="s">
        <v>99</v>
      </c>
      <c r="L268" s="48"/>
      <c r="P268" s="18"/>
      <c r="Q268" s="126">
        <f>Q267/P238</f>
        <v>135.33625373134328</v>
      </c>
    </row>
    <row r="269" spans="2:17" ht="18.75">
      <c r="D269" s="15"/>
      <c r="G269" s="16" t="s">
        <v>67</v>
      </c>
      <c r="H269" s="16"/>
      <c r="I269" s="17"/>
      <c r="J269" s="17"/>
      <c r="L269" s="17"/>
      <c r="Q269" s="19">
        <v>127</v>
      </c>
    </row>
    <row r="270" spans="2:17" ht="23.25">
      <c r="D270" s="15"/>
      <c r="E270" s="15"/>
      <c r="F270" s="133" t="s">
        <v>376</v>
      </c>
      <c r="G270" s="16"/>
      <c r="H270" s="16"/>
      <c r="I270" s="16" t="s">
        <v>377</v>
      </c>
      <c r="J270" s="16"/>
      <c r="K270" s="17"/>
      <c r="L270" s="21"/>
      <c r="Q270" s="67">
        <f>Q268-Q269</f>
        <v>8.3362537313432767</v>
      </c>
    </row>
    <row r="271" spans="2:17" ht="18.75">
      <c r="E271" s="23" t="s">
        <v>70</v>
      </c>
      <c r="F271" s="23"/>
      <c r="G271" s="23"/>
      <c r="Q271" s="19"/>
    </row>
    <row r="272" spans="2:17">
      <c r="B272" s="53" t="s">
        <v>659</v>
      </c>
      <c r="M272" s="21"/>
      <c r="Q272" s="19"/>
    </row>
    <row r="273" spans="2:17">
      <c r="B273" s="24" t="s">
        <v>149</v>
      </c>
      <c r="C273" t="s">
        <v>559</v>
      </c>
      <c r="D273" s="25"/>
      <c r="E273" s="28"/>
      <c r="F273" s="28" t="s">
        <v>6</v>
      </c>
      <c r="G273" s="27"/>
      <c r="H273" s="21"/>
      <c r="I273" s="21"/>
      <c r="J273" s="21"/>
      <c r="K273" s="21"/>
      <c r="L273" s="21"/>
      <c r="M273" s="21"/>
      <c r="N273" s="21"/>
      <c r="O273" s="21"/>
      <c r="P273" s="21"/>
      <c r="Q273" s="19"/>
    </row>
    <row r="274" spans="2:17">
      <c r="B274" s="29" t="s">
        <v>76</v>
      </c>
      <c r="C274" s="20"/>
      <c r="D274" s="20"/>
      <c r="E274" s="27"/>
      <c r="F274" s="27"/>
      <c r="G274" s="27"/>
      <c r="H274" s="21"/>
      <c r="I274" s="21"/>
      <c r="J274" s="21"/>
      <c r="K274" s="21"/>
      <c r="L274" s="21"/>
      <c r="M274" s="21"/>
      <c r="N274" s="21"/>
      <c r="O274" s="21"/>
      <c r="P274" s="21"/>
      <c r="Q274" s="19"/>
    </row>
    <row r="275" spans="2:17">
      <c r="B275" s="30"/>
      <c r="C275" s="29"/>
      <c r="D275" s="29"/>
      <c r="E275" s="21"/>
      <c r="F275" s="27"/>
      <c r="G275" s="27"/>
      <c r="H275" s="21"/>
      <c r="I275" s="21"/>
      <c r="J275" s="21"/>
      <c r="K275" s="21"/>
      <c r="L275" s="21"/>
      <c r="M275" s="145"/>
      <c r="N275" s="21"/>
      <c r="O275" s="21"/>
      <c r="P275">
        <v>106</v>
      </c>
      <c r="Q275" s="19"/>
    </row>
    <row r="276" spans="2:17">
      <c r="B276" s="31" t="s">
        <v>77</v>
      </c>
      <c r="C276" s="33" t="s">
        <v>78</v>
      </c>
      <c r="D276" s="34"/>
      <c r="E276" s="34" t="s">
        <v>79</v>
      </c>
      <c r="F276" s="34"/>
      <c r="G276" s="34" t="s">
        <v>80</v>
      </c>
      <c r="H276" s="34" t="s">
        <v>81</v>
      </c>
      <c r="I276" s="34"/>
      <c r="J276" s="34"/>
      <c r="K276" s="34"/>
      <c r="L276" s="34" t="s">
        <v>82</v>
      </c>
      <c r="N276" s="34"/>
      <c r="O276" s="35" t="s">
        <v>83</v>
      </c>
      <c r="P276" s="36" t="s">
        <v>3</v>
      </c>
      <c r="Q276" s="36" t="s">
        <v>9</v>
      </c>
    </row>
    <row r="277" spans="2:17">
      <c r="B277" s="5"/>
      <c r="C277" s="39" t="s">
        <v>85</v>
      </c>
      <c r="D277" s="37" t="s">
        <v>86</v>
      </c>
      <c r="E277" s="37" t="s">
        <v>87</v>
      </c>
      <c r="F277" s="37" t="s">
        <v>88</v>
      </c>
      <c r="G277" s="37"/>
      <c r="H277" s="37" t="s">
        <v>89</v>
      </c>
      <c r="I277" s="37" t="s">
        <v>90</v>
      </c>
      <c r="J277" s="37" t="s">
        <v>91</v>
      </c>
      <c r="K277" s="37" t="s">
        <v>92</v>
      </c>
      <c r="L277" s="37" t="s">
        <v>93</v>
      </c>
      <c r="M277" s="37" t="s">
        <v>94</v>
      </c>
      <c r="N277" s="37" t="s">
        <v>95</v>
      </c>
      <c r="O277" s="40"/>
      <c r="P277" s="4"/>
      <c r="Q277" s="40"/>
    </row>
    <row r="278" spans="2:17">
      <c r="B278" s="31" t="s">
        <v>662</v>
      </c>
      <c r="C278" s="37">
        <v>200</v>
      </c>
      <c r="D278" s="37">
        <v>1.2</v>
      </c>
      <c r="E278" s="37">
        <v>4</v>
      </c>
      <c r="F278" s="37">
        <v>2.7</v>
      </c>
      <c r="G278" s="37">
        <v>260</v>
      </c>
      <c r="H278" s="37">
        <v>0.26</v>
      </c>
      <c r="I278" s="37">
        <v>40</v>
      </c>
      <c r="J278" s="37">
        <v>122</v>
      </c>
      <c r="K278" s="37">
        <v>128</v>
      </c>
      <c r="L278" s="37">
        <v>146</v>
      </c>
      <c r="M278" s="37">
        <v>56</v>
      </c>
      <c r="N278" s="37">
        <v>2</v>
      </c>
      <c r="O278" s="4"/>
      <c r="P278" s="46"/>
      <c r="Q278" s="47"/>
    </row>
    <row r="279" spans="2:17">
      <c r="B279" s="45" t="s">
        <v>36</v>
      </c>
      <c r="C279" s="37">
        <v>100</v>
      </c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4">
        <v>8</v>
      </c>
      <c r="P279" s="46">
        <v>295</v>
      </c>
      <c r="Q279" s="47">
        <f t="shared" ref="Q279:Q292" si="10">P279*O279</f>
        <v>2360</v>
      </c>
    </row>
    <row r="280" spans="2:17">
      <c r="B280" s="45" t="s">
        <v>16</v>
      </c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4">
        <v>6.35</v>
      </c>
      <c r="P280" s="46">
        <v>116.27</v>
      </c>
      <c r="Q280" s="47">
        <f t="shared" si="10"/>
        <v>738.31449999999995</v>
      </c>
    </row>
    <row r="281" spans="2:17">
      <c r="B281" s="45" t="s">
        <v>37</v>
      </c>
      <c r="C281" s="37">
        <v>10</v>
      </c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4">
        <v>1.5</v>
      </c>
      <c r="P281" s="46">
        <v>91</v>
      </c>
      <c r="Q281" s="47">
        <f t="shared" si="10"/>
        <v>136.5</v>
      </c>
    </row>
    <row r="282" spans="2:17">
      <c r="B282" s="45" t="s">
        <v>58</v>
      </c>
      <c r="C282" s="37">
        <v>10</v>
      </c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4">
        <v>1.35</v>
      </c>
      <c r="P282" s="46">
        <v>33</v>
      </c>
      <c r="Q282" s="47">
        <f t="shared" si="10"/>
        <v>44.550000000000004</v>
      </c>
    </row>
    <row r="283" spans="2:17">
      <c r="B283" s="45" t="s">
        <v>10</v>
      </c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4">
        <v>1</v>
      </c>
      <c r="P283" s="46">
        <v>75</v>
      </c>
      <c r="Q283" s="47">
        <f t="shared" si="10"/>
        <v>75</v>
      </c>
    </row>
    <row r="284" spans="2:17">
      <c r="B284" s="45" t="s">
        <v>13</v>
      </c>
      <c r="C284" s="37">
        <v>4</v>
      </c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4">
        <v>1</v>
      </c>
      <c r="P284" s="46">
        <v>122.32</v>
      </c>
      <c r="Q284" s="47">
        <f t="shared" si="10"/>
        <v>122.32</v>
      </c>
    </row>
    <row r="285" spans="2:17">
      <c r="B285" s="45" t="s">
        <v>51</v>
      </c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4">
        <v>1</v>
      </c>
      <c r="P285" s="46">
        <v>47</v>
      </c>
      <c r="Q285" s="47">
        <f t="shared" si="10"/>
        <v>47</v>
      </c>
    </row>
    <row r="286" spans="2:17">
      <c r="B286" s="45" t="s">
        <v>12</v>
      </c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4">
        <v>0.5</v>
      </c>
      <c r="P286" s="46">
        <v>40.51</v>
      </c>
      <c r="Q286" s="47">
        <f t="shared" si="10"/>
        <v>20.254999999999999</v>
      </c>
    </row>
    <row r="287" spans="2:17">
      <c r="B287" s="44" t="s">
        <v>34</v>
      </c>
      <c r="C287" s="31">
        <v>30</v>
      </c>
      <c r="D287" s="37">
        <v>0.6</v>
      </c>
      <c r="E287" s="37"/>
      <c r="F287" s="37">
        <v>15.5</v>
      </c>
      <c r="G287" s="37"/>
      <c r="H287" s="37">
        <v>0.04</v>
      </c>
      <c r="I287" s="37"/>
      <c r="J287" s="37">
        <v>0.24</v>
      </c>
      <c r="K287" s="37">
        <v>0.8</v>
      </c>
      <c r="L287" s="37">
        <v>24</v>
      </c>
      <c r="M287" s="37"/>
      <c r="N287" s="37">
        <v>22</v>
      </c>
      <c r="O287" s="52"/>
      <c r="P287" s="46"/>
      <c r="Q287" s="47">
        <f t="shared" si="10"/>
        <v>0</v>
      </c>
    </row>
    <row r="288" spans="2:17">
      <c r="B288" s="45" t="s">
        <v>34</v>
      </c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4">
        <v>6</v>
      </c>
      <c r="P288" s="61">
        <v>26</v>
      </c>
      <c r="Q288" s="47">
        <f t="shared" si="10"/>
        <v>156</v>
      </c>
    </row>
    <row r="289" spans="2:17">
      <c r="B289" s="44" t="s">
        <v>511</v>
      </c>
      <c r="C289" s="37">
        <v>200</v>
      </c>
      <c r="D289" s="37">
        <v>0.6</v>
      </c>
      <c r="E289" s="37"/>
      <c r="F289" s="37">
        <v>30.1</v>
      </c>
      <c r="G289" s="37">
        <v>130</v>
      </c>
      <c r="H289" s="37">
        <v>0.04</v>
      </c>
      <c r="I289" s="37"/>
      <c r="J289" s="37">
        <v>0.05</v>
      </c>
      <c r="K289" s="37">
        <v>135</v>
      </c>
      <c r="L289" s="37">
        <v>46</v>
      </c>
      <c r="M289" s="37"/>
      <c r="N289" s="37">
        <v>0.5</v>
      </c>
      <c r="O289" s="40"/>
      <c r="P289" s="40"/>
      <c r="Q289" s="47">
        <f t="shared" si="10"/>
        <v>0</v>
      </c>
    </row>
    <row r="290" spans="2:17">
      <c r="B290" s="45" t="s">
        <v>113</v>
      </c>
      <c r="C290" s="5">
        <v>4</v>
      </c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>
        <v>3.2</v>
      </c>
      <c r="P290" s="40">
        <v>225.95</v>
      </c>
      <c r="Q290" s="47">
        <f t="shared" si="10"/>
        <v>723.04</v>
      </c>
    </row>
    <row r="291" spans="2:17">
      <c r="B291" s="45" t="s">
        <v>15</v>
      </c>
      <c r="C291" s="5">
        <v>20</v>
      </c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40">
        <v>3.2</v>
      </c>
      <c r="P291" s="40">
        <v>77.95</v>
      </c>
      <c r="Q291" s="47">
        <f t="shared" si="10"/>
        <v>249.44000000000003</v>
      </c>
    </row>
    <row r="292" spans="2:17">
      <c r="B292" s="45" t="s">
        <v>40</v>
      </c>
      <c r="C292" s="6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40">
        <v>1</v>
      </c>
      <c r="P292" s="40">
        <v>236.83</v>
      </c>
      <c r="Q292" s="47">
        <f t="shared" si="10"/>
        <v>236.83</v>
      </c>
    </row>
    <row r="293" spans="2:17">
      <c r="C293" s="93"/>
      <c r="E293" t="s">
        <v>374</v>
      </c>
      <c r="K293" t="s">
        <v>99</v>
      </c>
      <c r="N293" t="s">
        <v>99</v>
      </c>
      <c r="Q293" s="67">
        <f>SUM(Q279:Q292)</f>
        <v>4909.2494999999999</v>
      </c>
    </row>
    <row r="294" spans="2:17">
      <c r="C294" s="93"/>
      <c r="E294" s="48" t="s">
        <v>100</v>
      </c>
      <c r="K294" s="48" t="s">
        <v>99</v>
      </c>
      <c r="L294" s="48"/>
      <c r="P294" s="18"/>
      <c r="Q294" s="126">
        <f>Q293/P275</f>
        <v>46.313674528301888</v>
      </c>
    </row>
    <row r="296" spans="2:17" ht="18.75">
      <c r="D296" s="15"/>
      <c r="G296" s="16" t="s">
        <v>67</v>
      </c>
      <c r="H296" s="16"/>
      <c r="I296" s="17"/>
      <c r="J296" s="17"/>
      <c r="L296" s="17"/>
      <c r="Q296" s="19"/>
    </row>
    <row r="297" spans="2:17" ht="23.25">
      <c r="D297" s="15"/>
      <c r="E297" s="15"/>
      <c r="F297" s="133" t="s">
        <v>376</v>
      </c>
      <c r="G297" s="16"/>
      <c r="H297" s="16"/>
      <c r="I297" s="16" t="s">
        <v>377</v>
      </c>
      <c r="J297" s="16"/>
      <c r="K297" s="17"/>
      <c r="L297" s="21"/>
      <c r="Q297" s="19"/>
    </row>
    <row r="298" spans="2:17" ht="18.75">
      <c r="E298" s="23" t="s">
        <v>70</v>
      </c>
      <c r="F298" s="23"/>
      <c r="G298" s="23"/>
      <c r="Q298" s="19"/>
    </row>
    <row r="299" spans="2:17">
      <c r="B299" s="53" t="s">
        <v>663</v>
      </c>
      <c r="M299" s="21"/>
      <c r="Q299" s="19"/>
    </row>
    <row r="300" spans="2:17">
      <c r="B300" s="24" t="s">
        <v>149</v>
      </c>
      <c r="C300" t="s">
        <v>559</v>
      </c>
      <c r="D300" s="25"/>
      <c r="E300" s="28"/>
      <c r="F300" s="28" t="s">
        <v>5</v>
      </c>
      <c r="G300" s="27"/>
      <c r="H300" s="21"/>
      <c r="I300" s="21"/>
      <c r="J300" s="21"/>
      <c r="K300" s="21"/>
      <c r="L300" s="21"/>
      <c r="M300" s="21"/>
      <c r="N300" s="21"/>
      <c r="O300" s="21"/>
      <c r="P300" s="21"/>
      <c r="Q300" s="19"/>
    </row>
    <row r="301" spans="2:17">
      <c r="B301" s="29" t="s">
        <v>76</v>
      </c>
      <c r="C301" s="20"/>
      <c r="D301" s="20"/>
      <c r="E301" s="27"/>
      <c r="F301" s="27"/>
      <c r="G301" s="27"/>
      <c r="H301" s="21"/>
      <c r="I301" s="21"/>
      <c r="J301" s="21"/>
      <c r="K301" s="21"/>
      <c r="L301" s="21"/>
      <c r="M301" s="21"/>
      <c r="N301" s="21"/>
      <c r="O301" s="21"/>
      <c r="P301" s="21"/>
      <c r="Q301" s="19"/>
    </row>
    <row r="302" spans="2:17">
      <c r="B302" s="30"/>
      <c r="C302" s="29"/>
      <c r="D302" s="29"/>
      <c r="E302" s="21"/>
      <c r="F302" s="27"/>
      <c r="G302" s="27"/>
      <c r="H302" s="21"/>
      <c r="I302" s="21"/>
      <c r="J302" s="21"/>
      <c r="K302" s="21"/>
      <c r="L302" s="21"/>
      <c r="M302" s="145"/>
      <c r="N302" s="21"/>
      <c r="O302" s="21"/>
      <c r="P302">
        <v>157</v>
      </c>
      <c r="Q302" s="19"/>
    </row>
    <row r="303" spans="2:17">
      <c r="B303" s="31" t="s">
        <v>77</v>
      </c>
      <c r="C303" s="33" t="s">
        <v>78</v>
      </c>
      <c r="D303" s="34"/>
      <c r="E303" s="34" t="s">
        <v>79</v>
      </c>
      <c r="F303" s="34"/>
      <c r="G303" s="34" t="s">
        <v>80</v>
      </c>
      <c r="H303" s="34" t="s">
        <v>81</v>
      </c>
      <c r="I303" s="34"/>
      <c r="J303" s="34"/>
      <c r="K303" s="34"/>
      <c r="L303" s="34" t="s">
        <v>82</v>
      </c>
      <c r="N303" s="34"/>
      <c r="O303" s="35" t="s">
        <v>83</v>
      </c>
      <c r="P303" s="36" t="s">
        <v>3</v>
      </c>
      <c r="Q303" s="36" t="s">
        <v>9</v>
      </c>
    </row>
    <row r="304" spans="2:17">
      <c r="B304" s="5"/>
      <c r="C304" s="39" t="s">
        <v>85</v>
      </c>
      <c r="D304" s="37" t="s">
        <v>86</v>
      </c>
      <c r="E304" s="37" t="s">
        <v>87</v>
      </c>
      <c r="F304" s="37" t="s">
        <v>88</v>
      </c>
      <c r="G304" s="37"/>
      <c r="H304" s="37" t="s">
        <v>89</v>
      </c>
      <c r="I304" s="37" t="s">
        <v>90</v>
      </c>
      <c r="J304" s="37" t="s">
        <v>91</v>
      </c>
      <c r="K304" s="37" t="s">
        <v>92</v>
      </c>
      <c r="L304" s="37" t="s">
        <v>93</v>
      </c>
      <c r="M304" s="37" t="s">
        <v>94</v>
      </c>
      <c r="N304" s="37" t="s">
        <v>95</v>
      </c>
      <c r="O304" s="40"/>
      <c r="P304" s="4"/>
      <c r="Q304" s="40"/>
    </row>
    <row r="305" spans="2:17">
      <c r="B305" s="31" t="s">
        <v>541</v>
      </c>
      <c r="C305" s="37">
        <v>200</v>
      </c>
      <c r="D305" s="37">
        <v>1.2</v>
      </c>
      <c r="E305" s="37">
        <v>4</v>
      </c>
      <c r="F305" s="37">
        <v>2.7</v>
      </c>
      <c r="G305" s="37">
        <v>260</v>
      </c>
      <c r="H305" s="37">
        <v>0.26</v>
      </c>
      <c r="I305" s="37">
        <v>40</v>
      </c>
      <c r="J305" s="37">
        <v>122</v>
      </c>
      <c r="K305" s="37">
        <v>128</v>
      </c>
      <c r="L305" s="37">
        <v>146</v>
      </c>
      <c r="M305" s="37">
        <v>56</v>
      </c>
      <c r="N305" s="37">
        <v>2</v>
      </c>
      <c r="O305" s="4"/>
      <c r="P305" s="46"/>
      <c r="Q305" s="47"/>
    </row>
    <row r="306" spans="2:17">
      <c r="B306" s="45" t="s">
        <v>135</v>
      </c>
      <c r="C306" s="37">
        <v>100</v>
      </c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4">
        <v>17.399999999999999</v>
      </c>
      <c r="P306" s="46">
        <v>330</v>
      </c>
      <c r="Q306" s="47">
        <f t="shared" ref="Q306:Q328" si="11">P306*O306</f>
        <v>5741.9999999999991</v>
      </c>
    </row>
    <row r="307" spans="2:17">
      <c r="B307" s="45" t="s">
        <v>29</v>
      </c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4">
        <v>8</v>
      </c>
      <c r="P307" s="46">
        <v>95</v>
      </c>
      <c r="Q307" s="47">
        <f t="shared" si="11"/>
        <v>760</v>
      </c>
    </row>
    <row r="308" spans="2:17">
      <c r="B308" s="45" t="s">
        <v>37</v>
      </c>
      <c r="C308" s="37">
        <v>10</v>
      </c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4">
        <v>1.7</v>
      </c>
      <c r="P308" s="46">
        <v>91</v>
      </c>
      <c r="Q308" s="47">
        <f t="shared" si="11"/>
        <v>154.69999999999999</v>
      </c>
    </row>
    <row r="309" spans="2:17">
      <c r="B309" s="45" t="s">
        <v>58</v>
      </c>
      <c r="C309" s="37">
        <v>10</v>
      </c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4">
        <v>1.7</v>
      </c>
      <c r="P309" s="46">
        <v>33</v>
      </c>
      <c r="Q309" s="47">
        <f t="shared" si="11"/>
        <v>56.1</v>
      </c>
    </row>
    <row r="310" spans="2:17">
      <c r="B310" s="45" t="s">
        <v>14</v>
      </c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4">
        <v>1</v>
      </c>
      <c r="P310" s="46">
        <v>185.97</v>
      </c>
      <c r="Q310" s="47">
        <f t="shared" si="11"/>
        <v>185.97</v>
      </c>
    </row>
    <row r="311" spans="2:17">
      <c r="B311" s="45" t="s">
        <v>17</v>
      </c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4">
        <v>1</v>
      </c>
      <c r="P311" s="46">
        <v>18.41</v>
      </c>
      <c r="Q311" s="47">
        <f t="shared" si="11"/>
        <v>18.41</v>
      </c>
    </row>
    <row r="312" spans="2:17">
      <c r="B312" s="45" t="s">
        <v>10</v>
      </c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4">
        <v>1</v>
      </c>
      <c r="P312" s="46">
        <v>75</v>
      </c>
      <c r="Q312" s="47">
        <f t="shared" si="11"/>
        <v>75</v>
      </c>
    </row>
    <row r="313" spans="2:17">
      <c r="B313" s="45" t="s">
        <v>13</v>
      </c>
      <c r="C313" s="37">
        <v>4</v>
      </c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4">
        <v>1.5</v>
      </c>
      <c r="P313" s="46">
        <v>122.32</v>
      </c>
      <c r="Q313" s="47">
        <f t="shared" si="11"/>
        <v>183.48</v>
      </c>
    </row>
    <row r="314" spans="2:17">
      <c r="B314" s="45" t="s">
        <v>51</v>
      </c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4">
        <v>1</v>
      </c>
      <c r="P314" s="46">
        <v>47</v>
      </c>
      <c r="Q314" s="47">
        <f t="shared" si="11"/>
        <v>47</v>
      </c>
    </row>
    <row r="315" spans="2:17">
      <c r="B315" s="45" t="s">
        <v>12</v>
      </c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4">
        <v>0.8</v>
      </c>
      <c r="P315" s="46">
        <v>40.51</v>
      </c>
      <c r="Q315" s="47">
        <f t="shared" si="11"/>
        <v>32.408000000000001</v>
      </c>
    </row>
    <row r="316" spans="2:17">
      <c r="B316" s="31" t="s">
        <v>191</v>
      </c>
      <c r="C316" s="37">
        <v>70</v>
      </c>
      <c r="D316" s="37">
        <v>4.5999999999999996</v>
      </c>
      <c r="E316" s="37">
        <v>5.2</v>
      </c>
      <c r="F316" s="37">
        <v>7.2</v>
      </c>
      <c r="G316" s="37">
        <v>105</v>
      </c>
      <c r="H316" s="37">
        <v>1.5</v>
      </c>
      <c r="I316" s="37">
        <v>13.5</v>
      </c>
      <c r="J316" s="37">
        <v>51</v>
      </c>
      <c r="K316" s="37">
        <v>98</v>
      </c>
      <c r="L316" s="37">
        <v>52</v>
      </c>
      <c r="M316" s="37">
        <v>51</v>
      </c>
      <c r="N316" s="37">
        <v>2.25</v>
      </c>
      <c r="O316" s="4"/>
      <c r="P316" s="46"/>
      <c r="Q316" s="47">
        <f t="shared" si="11"/>
        <v>0</v>
      </c>
    </row>
    <row r="317" spans="2:17">
      <c r="B317" s="45" t="s">
        <v>59</v>
      </c>
      <c r="C317" s="37">
        <v>18</v>
      </c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4">
        <v>5</v>
      </c>
      <c r="P317" s="46">
        <v>300</v>
      </c>
      <c r="Q317" s="47">
        <f t="shared" si="11"/>
        <v>1500</v>
      </c>
    </row>
    <row r="318" spans="2:17">
      <c r="B318" s="45" t="s">
        <v>133</v>
      </c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4">
        <v>5</v>
      </c>
      <c r="P318" s="46">
        <v>300</v>
      </c>
      <c r="Q318" s="47">
        <f t="shared" si="11"/>
        <v>1500</v>
      </c>
    </row>
    <row r="319" spans="2:17">
      <c r="B319" s="45" t="s">
        <v>58</v>
      </c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4">
        <v>1</v>
      </c>
      <c r="P319" s="46">
        <v>33</v>
      </c>
      <c r="Q319" s="47">
        <f t="shared" si="11"/>
        <v>33</v>
      </c>
    </row>
    <row r="320" spans="2:17">
      <c r="B320" s="45" t="s">
        <v>13</v>
      </c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4">
        <v>0.5</v>
      </c>
      <c r="P320" s="46">
        <v>122.32</v>
      </c>
      <c r="Q320" s="47">
        <f t="shared" si="11"/>
        <v>61.16</v>
      </c>
    </row>
    <row r="321" spans="2:23">
      <c r="B321" s="44" t="s">
        <v>34</v>
      </c>
      <c r="C321" s="31">
        <v>30</v>
      </c>
      <c r="D321" s="37">
        <v>0.6</v>
      </c>
      <c r="E321" s="37"/>
      <c r="F321" s="37">
        <v>15.5</v>
      </c>
      <c r="G321" s="37"/>
      <c r="H321" s="37">
        <v>0.04</v>
      </c>
      <c r="I321" s="37"/>
      <c r="J321" s="37">
        <v>0.24</v>
      </c>
      <c r="K321" s="37">
        <v>0.8</v>
      </c>
      <c r="L321" s="37">
        <v>24</v>
      </c>
      <c r="M321" s="37"/>
      <c r="N321" s="37">
        <v>22</v>
      </c>
      <c r="O321" s="52"/>
      <c r="P321" s="46"/>
      <c r="Q321" s="47">
        <f t="shared" si="11"/>
        <v>0</v>
      </c>
    </row>
    <row r="322" spans="2:23">
      <c r="B322" s="45" t="s">
        <v>34</v>
      </c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4">
        <v>15</v>
      </c>
      <c r="P322" s="61">
        <v>26</v>
      </c>
      <c r="Q322" s="47">
        <f t="shared" si="11"/>
        <v>390</v>
      </c>
    </row>
    <row r="323" spans="2:23">
      <c r="B323" s="45" t="s">
        <v>121</v>
      </c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4">
        <v>1.73</v>
      </c>
      <c r="P323" s="61">
        <v>719</v>
      </c>
      <c r="Q323" s="47">
        <f t="shared" si="11"/>
        <v>1243.8699999999999</v>
      </c>
    </row>
    <row r="324" spans="2:23">
      <c r="B324" s="44" t="s">
        <v>140</v>
      </c>
      <c r="C324" s="37">
        <v>200</v>
      </c>
      <c r="D324" s="37">
        <v>0.6</v>
      </c>
      <c r="E324" s="37"/>
      <c r="F324" s="37">
        <v>30.1</v>
      </c>
      <c r="G324" s="37">
        <v>130</v>
      </c>
      <c r="H324" s="37">
        <v>0.04</v>
      </c>
      <c r="I324" s="37"/>
      <c r="J324" s="37">
        <v>0.05</v>
      </c>
      <c r="K324" s="37">
        <v>135</v>
      </c>
      <c r="L324" s="37">
        <v>46</v>
      </c>
      <c r="M324" s="37"/>
      <c r="N324" s="37">
        <v>0.5</v>
      </c>
      <c r="O324" s="40"/>
      <c r="P324" s="40"/>
      <c r="Q324" s="47">
        <f t="shared" si="11"/>
        <v>0</v>
      </c>
    </row>
    <row r="325" spans="2:23">
      <c r="B325" s="45" t="s">
        <v>26</v>
      </c>
      <c r="C325" s="5">
        <v>4</v>
      </c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>
        <v>1</v>
      </c>
      <c r="P325" s="40">
        <v>180</v>
      </c>
      <c r="Q325" s="47">
        <f t="shared" si="11"/>
        <v>180</v>
      </c>
    </row>
    <row r="326" spans="2:23">
      <c r="B326" s="45" t="s">
        <v>15</v>
      </c>
      <c r="C326" s="5">
        <v>20</v>
      </c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40">
        <v>3.4</v>
      </c>
      <c r="P326" s="40">
        <v>77.95</v>
      </c>
      <c r="Q326" s="47">
        <f t="shared" si="11"/>
        <v>265.03000000000003</v>
      </c>
    </row>
    <row r="327" spans="2:23">
      <c r="B327" s="45" t="s">
        <v>31</v>
      </c>
      <c r="C327" s="5">
        <v>120</v>
      </c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40">
        <v>8</v>
      </c>
      <c r="P327" s="40">
        <v>86.5</v>
      </c>
      <c r="Q327" s="47">
        <f t="shared" si="11"/>
        <v>692</v>
      </c>
    </row>
    <row r="328" spans="2:23">
      <c r="B328" s="45" t="s">
        <v>322</v>
      </c>
      <c r="C328" s="5">
        <v>100</v>
      </c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40">
        <v>224</v>
      </c>
      <c r="P328" s="40">
        <v>23.6</v>
      </c>
      <c r="Q328" s="47">
        <f t="shared" si="11"/>
        <v>5286.4000000000005</v>
      </c>
    </row>
    <row r="329" spans="2:23">
      <c r="C329" s="93"/>
      <c r="E329" t="s">
        <v>374</v>
      </c>
      <c r="K329" t="s">
        <v>99</v>
      </c>
      <c r="N329" t="s">
        <v>99</v>
      </c>
      <c r="Q329" s="67">
        <f>SUM(Q306:Q328)</f>
        <v>18406.527999999998</v>
      </c>
    </row>
    <row r="330" spans="2:23">
      <c r="C330" s="93"/>
      <c r="E330" s="48" t="s">
        <v>100</v>
      </c>
      <c r="K330" s="48" t="s">
        <v>99</v>
      </c>
      <c r="L330" s="48"/>
      <c r="P330" s="18"/>
      <c r="Q330" s="126">
        <f>Q329/P302</f>
        <v>117.23903184713375</v>
      </c>
    </row>
    <row r="331" spans="2:23">
      <c r="Q331" s="19"/>
    </row>
    <row r="332" spans="2:23" ht="18.75">
      <c r="D332" s="15"/>
      <c r="G332" s="16" t="s">
        <v>67</v>
      </c>
      <c r="H332" s="16"/>
      <c r="I332" s="17"/>
      <c r="J332" s="17"/>
      <c r="L332" s="17"/>
      <c r="Q332" s="19"/>
    </row>
    <row r="333" spans="2:23" ht="23.25">
      <c r="D333" s="15"/>
      <c r="E333" s="15"/>
      <c r="F333" s="133" t="s">
        <v>376</v>
      </c>
      <c r="G333" s="16"/>
      <c r="H333" s="16"/>
      <c r="I333" s="16" t="s">
        <v>377</v>
      </c>
      <c r="J333" s="16"/>
      <c r="K333" s="17"/>
      <c r="L333" s="21"/>
      <c r="Q333" s="19"/>
      <c r="U333">
        <v>173</v>
      </c>
      <c r="V333">
        <v>86.45</v>
      </c>
      <c r="W333">
        <f>U333*V333</f>
        <v>14955.85</v>
      </c>
    </row>
    <row r="334" spans="2:23" ht="18.75">
      <c r="E334" s="23" t="s">
        <v>70</v>
      </c>
      <c r="F334" s="23"/>
      <c r="G334" s="23"/>
      <c r="Q334" s="19"/>
    </row>
    <row r="335" spans="2:23">
      <c r="B335" s="53" t="s">
        <v>663</v>
      </c>
      <c r="M335" s="21"/>
      <c r="Q335" s="19"/>
    </row>
    <row r="336" spans="2:23">
      <c r="B336" s="24" t="s">
        <v>149</v>
      </c>
      <c r="C336" t="s">
        <v>559</v>
      </c>
      <c r="D336" s="25"/>
      <c r="E336" s="28"/>
      <c r="F336" s="28" t="s">
        <v>6</v>
      </c>
      <c r="G336" s="27"/>
      <c r="H336" s="21"/>
      <c r="I336" s="21"/>
      <c r="J336" s="21"/>
      <c r="K336" s="21"/>
      <c r="L336" s="21"/>
      <c r="M336" s="21"/>
      <c r="N336" s="21"/>
      <c r="O336" s="21"/>
      <c r="P336" s="21"/>
      <c r="Q336" s="19"/>
    </row>
    <row r="337" spans="2:17">
      <c r="B337" s="29" t="s">
        <v>76</v>
      </c>
      <c r="C337" s="20"/>
      <c r="D337" s="20"/>
      <c r="E337" s="27"/>
      <c r="F337" s="27"/>
      <c r="G337" s="27"/>
      <c r="H337" s="21"/>
      <c r="I337" s="21"/>
      <c r="J337" s="21"/>
      <c r="K337" s="21"/>
      <c r="L337" s="21"/>
      <c r="M337" s="21"/>
      <c r="N337" s="21"/>
      <c r="O337" s="21"/>
      <c r="P337" s="21"/>
      <c r="Q337" s="19"/>
    </row>
    <row r="338" spans="2:17">
      <c r="B338" s="30"/>
      <c r="C338" s="29"/>
      <c r="D338" s="29"/>
      <c r="E338" s="21"/>
      <c r="F338" s="27"/>
      <c r="G338" s="27"/>
      <c r="H338" s="21"/>
      <c r="I338" s="21"/>
      <c r="J338" s="21"/>
      <c r="K338" s="21"/>
      <c r="L338" s="21"/>
      <c r="M338" s="145"/>
      <c r="N338" s="21"/>
      <c r="O338" s="21"/>
      <c r="P338">
        <v>138</v>
      </c>
      <c r="Q338" s="19"/>
    </row>
    <row r="339" spans="2:17">
      <c r="B339" s="31" t="s">
        <v>77</v>
      </c>
      <c r="C339" s="33" t="s">
        <v>78</v>
      </c>
      <c r="D339" s="34"/>
      <c r="E339" s="34" t="s">
        <v>79</v>
      </c>
      <c r="F339" s="34"/>
      <c r="G339" s="34" t="s">
        <v>80</v>
      </c>
      <c r="H339" s="34" t="s">
        <v>81</v>
      </c>
      <c r="I339" s="34"/>
      <c r="J339" s="34"/>
      <c r="K339" s="34"/>
      <c r="L339" s="34" t="s">
        <v>82</v>
      </c>
      <c r="N339" s="34"/>
      <c r="O339" s="35" t="s">
        <v>83</v>
      </c>
      <c r="P339" s="36" t="s">
        <v>3</v>
      </c>
      <c r="Q339" s="36" t="s">
        <v>9</v>
      </c>
    </row>
    <row r="340" spans="2:17">
      <c r="B340" s="5"/>
      <c r="C340" s="39" t="s">
        <v>85</v>
      </c>
      <c r="D340" s="37" t="s">
        <v>86</v>
      </c>
      <c r="E340" s="37" t="s">
        <v>87</v>
      </c>
      <c r="F340" s="37" t="s">
        <v>88</v>
      </c>
      <c r="G340" s="37"/>
      <c r="H340" s="37" t="s">
        <v>89</v>
      </c>
      <c r="I340" s="37" t="s">
        <v>90</v>
      </c>
      <c r="J340" s="37" t="s">
        <v>91</v>
      </c>
      <c r="K340" s="37" t="s">
        <v>92</v>
      </c>
      <c r="L340" s="37" t="s">
        <v>93</v>
      </c>
      <c r="M340" s="37" t="s">
        <v>94</v>
      </c>
      <c r="N340" s="37" t="s">
        <v>95</v>
      </c>
      <c r="O340" s="40"/>
      <c r="P340" s="4"/>
      <c r="Q340" s="40"/>
    </row>
    <row r="341" spans="2:17">
      <c r="B341" s="31" t="s">
        <v>541</v>
      </c>
      <c r="C341" s="37">
        <v>200</v>
      </c>
      <c r="D341" s="37">
        <v>1.2</v>
      </c>
      <c r="E341" s="37">
        <v>4</v>
      </c>
      <c r="F341" s="37">
        <v>2.7</v>
      </c>
      <c r="G341" s="37">
        <v>260</v>
      </c>
      <c r="H341" s="37">
        <v>0.26</v>
      </c>
      <c r="I341" s="37">
        <v>40</v>
      </c>
      <c r="J341" s="37">
        <v>122</v>
      </c>
      <c r="K341" s="37">
        <v>128</v>
      </c>
      <c r="L341" s="37">
        <v>146</v>
      </c>
      <c r="M341" s="37">
        <v>56</v>
      </c>
      <c r="N341" s="37">
        <v>2</v>
      </c>
      <c r="O341" s="4"/>
      <c r="P341" s="46"/>
      <c r="Q341" s="47"/>
    </row>
    <row r="342" spans="2:17">
      <c r="B342" s="45" t="s">
        <v>135</v>
      </c>
      <c r="C342" s="37">
        <v>100</v>
      </c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4">
        <v>13.8</v>
      </c>
      <c r="P342" s="46">
        <v>330</v>
      </c>
      <c r="Q342" s="47">
        <f t="shared" ref="Q342:Q351" si="12">P342*O342</f>
        <v>4554</v>
      </c>
    </row>
    <row r="343" spans="2:17">
      <c r="B343" s="45" t="s">
        <v>29</v>
      </c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4">
        <v>6.35</v>
      </c>
      <c r="P343" s="46">
        <v>95</v>
      </c>
      <c r="Q343" s="47">
        <f t="shared" si="12"/>
        <v>603.25</v>
      </c>
    </row>
    <row r="344" spans="2:17">
      <c r="B344" s="45" t="s">
        <v>37</v>
      </c>
      <c r="C344" s="37">
        <v>10</v>
      </c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4">
        <v>1</v>
      </c>
      <c r="P344" s="46">
        <v>91</v>
      </c>
      <c r="Q344" s="47">
        <f t="shared" si="12"/>
        <v>91</v>
      </c>
    </row>
    <row r="345" spans="2:17">
      <c r="B345" s="45" t="s">
        <v>58</v>
      </c>
      <c r="C345" s="37">
        <v>10</v>
      </c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4">
        <v>1</v>
      </c>
      <c r="P345" s="46">
        <v>33</v>
      </c>
      <c r="Q345" s="47">
        <f t="shared" si="12"/>
        <v>33</v>
      </c>
    </row>
    <row r="346" spans="2:17">
      <c r="B346" s="44" t="s">
        <v>34</v>
      </c>
      <c r="C346" s="31">
        <v>30</v>
      </c>
      <c r="D346" s="37">
        <v>0.6</v>
      </c>
      <c r="E346" s="37"/>
      <c r="F346" s="37">
        <v>15.5</v>
      </c>
      <c r="G346" s="37"/>
      <c r="H346" s="37">
        <v>0.04</v>
      </c>
      <c r="I346" s="37"/>
      <c r="J346" s="37">
        <v>0.24</v>
      </c>
      <c r="K346" s="37">
        <v>0.8</v>
      </c>
      <c r="L346" s="37">
        <v>24</v>
      </c>
      <c r="M346" s="37"/>
      <c r="N346" s="37">
        <v>22</v>
      </c>
      <c r="O346" s="52"/>
      <c r="P346" s="46"/>
      <c r="Q346" s="47">
        <f t="shared" si="12"/>
        <v>0</v>
      </c>
    </row>
    <row r="347" spans="2:17">
      <c r="B347" s="45" t="s">
        <v>34</v>
      </c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4">
        <v>13</v>
      </c>
      <c r="P347" s="61">
        <v>26</v>
      </c>
      <c r="Q347" s="47">
        <f t="shared" si="12"/>
        <v>338</v>
      </c>
    </row>
    <row r="348" spans="2:17">
      <c r="B348" s="44" t="s">
        <v>140</v>
      </c>
      <c r="C348" s="37">
        <v>200</v>
      </c>
      <c r="D348" s="37">
        <v>0.6</v>
      </c>
      <c r="E348" s="37"/>
      <c r="F348" s="37">
        <v>30.1</v>
      </c>
      <c r="G348" s="37">
        <v>130</v>
      </c>
      <c r="H348" s="37">
        <v>0.04</v>
      </c>
      <c r="I348" s="37"/>
      <c r="J348" s="37">
        <v>0.05</v>
      </c>
      <c r="K348" s="37">
        <v>135</v>
      </c>
      <c r="L348" s="37">
        <v>46</v>
      </c>
      <c r="M348" s="37"/>
      <c r="N348" s="37">
        <v>0.5</v>
      </c>
      <c r="O348" s="40"/>
      <c r="P348" s="40"/>
      <c r="Q348" s="47">
        <f t="shared" si="12"/>
        <v>0</v>
      </c>
    </row>
    <row r="349" spans="2:17">
      <c r="B349" s="45" t="s">
        <v>26</v>
      </c>
      <c r="C349" s="5">
        <v>4</v>
      </c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>
        <v>1</v>
      </c>
      <c r="P349" s="40">
        <v>180</v>
      </c>
      <c r="Q349" s="47">
        <f t="shared" si="12"/>
        <v>180</v>
      </c>
    </row>
    <row r="350" spans="2:17">
      <c r="B350" s="45" t="s">
        <v>15</v>
      </c>
      <c r="C350" s="5">
        <v>20</v>
      </c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40">
        <v>2.7</v>
      </c>
      <c r="P350" s="40">
        <v>77.95</v>
      </c>
      <c r="Q350" s="47">
        <f t="shared" si="12"/>
        <v>210.46500000000003</v>
      </c>
    </row>
    <row r="351" spans="2:17">
      <c r="B351" s="45" t="s">
        <v>31</v>
      </c>
      <c r="C351" s="5">
        <v>120</v>
      </c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40">
        <v>5</v>
      </c>
      <c r="P351" s="40">
        <v>86.5</v>
      </c>
      <c r="Q351" s="47">
        <f t="shared" si="12"/>
        <v>432.5</v>
      </c>
    </row>
    <row r="352" spans="2:17">
      <c r="C352" s="93"/>
      <c r="E352" t="s">
        <v>374</v>
      </c>
      <c r="K352" t="s">
        <v>99</v>
      </c>
      <c r="N352" t="s">
        <v>99</v>
      </c>
      <c r="Q352" s="67">
        <f>SUM(Q342:Q351)</f>
        <v>6442.2150000000001</v>
      </c>
    </row>
    <row r="353" spans="2:17">
      <c r="C353" s="93"/>
      <c r="E353" s="48" t="s">
        <v>100</v>
      </c>
      <c r="K353" s="48" t="s">
        <v>99</v>
      </c>
      <c r="L353" s="48"/>
      <c r="P353" s="18"/>
      <c r="Q353" s="126">
        <f>Q352/P338</f>
        <v>46.682717391304351</v>
      </c>
    </row>
    <row r="354" spans="2:17" ht="18.75">
      <c r="D354" s="15"/>
      <c r="G354" s="16" t="s">
        <v>67</v>
      </c>
      <c r="H354" s="16"/>
      <c r="I354" s="17"/>
      <c r="J354" s="17"/>
      <c r="L354" s="17"/>
      <c r="Q354" s="19"/>
    </row>
    <row r="355" spans="2:17" ht="23.25">
      <c r="D355" s="15"/>
      <c r="E355" s="15"/>
      <c r="F355" s="133" t="s">
        <v>376</v>
      </c>
      <c r="G355" s="16"/>
      <c r="H355" s="16"/>
      <c r="I355" s="16" t="s">
        <v>377</v>
      </c>
      <c r="J355" s="16"/>
      <c r="K355" s="17"/>
      <c r="L355" s="21"/>
      <c r="Q355" s="19"/>
    </row>
    <row r="356" spans="2:17" ht="18.75">
      <c r="E356" s="23" t="s">
        <v>70</v>
      </c>
      <c r="F356" s="23"/>
      <c r="G356" s="23"/>
      <c r="Q356" s="19"/>
    </row>
    <row r="357" spans="2:17">
      <c r="B357" s="53" t="s">
        <v>663</v>
      </c>
      <c r="M357" s="21"/>
      <c r="Q357" s="19"/>
    </row>
    <row r="358" spans="2:17">
      <c r="B358" s="24" t="s">
        <v>149</v>
      </c>
      <c r="C358" t="s">
        <v>559</v>
      </c>
      <c r="D358" s="25"/>
      <c r="E358" s="28"/>
      <c r="F358" s="28" t="s">
        <v>7</v>
      </c>
      <c r="G358" s="27"/>
      <c r="H358" s="21"/>
      <c r="I358" s="21"/>
      <c r="J358" s="21"/>
      <c r="K358" s="21"/>
      <c r="L358" s="21"/>
      <c r="M358" s="21"/>
      <c r="N358" s="21"/>
      <c r="O358" s="21"/>
      <c r="P358" s="21"/>
      <c r="Q358" s="19"/>
    </row>
    <row r="359" spans="2:17">
      <c r="B359" s="29" t="s">
        <v>76</v>
      </c>
      <c r="C359" s="20"/>
      <c r="D359" s="20"/>
      <c r="E359" s="27"/>
      <c r="F359" s="27"/>
      <c r="G359" s="27"/>
      <c r="H359" s="21"/>
      <c r="I359" s="21"/>
      <c r="J359" s="21"/>
      <c r="K359" s="21"/>
      <c r="L359" s="21"/>
      <c r="M359" s="21"/>
      <c r="N359" s="21"/>
      <c r="O359" s="21"/>
      <c r="P359" s="21"/>
      <c r="Q359" s="19"/>
    </row>
    <row r="360" spans="2:17">
      <c r="B360" s="30"/>
      <c r="C360" s="29"/>
      <c r="D360" s="29"/>
      <c r="E360" s="21"/>
      <c r="F360" s="27"/>
      <c r="G360" s="27"/>
      <c r="H360" s="21"/>
      <c r="I360" s="21"/>
      <c r="J360" s="21"/>
      <c r="K360" s="21"/>
      <c r="L360" s="21"/>
      <c r="M360" s="145"/>
      <c r="N360" s="21"/>
      <c r="O360" s="21"/>
      <c r="Q360" s="19"/>
    </row>
    <row r="361" spans="2:17">
      <c r="B361" s="31" t="s">
        <v>77</v>
      </c>
      <c r="C361" s="33" t="s">
        <v>78</v>
      </c>
      <c r="D361" s="34"/>
      <c r="E361" s="34" t="s">
        <v>79</v>
      </c>
      <c r="F361" s="34"/>
      <c r="G361" s="34" t="s">
        <v>80</v>
      </c>
      <c r="H361" s="34" t="s">
        <v>81</v>
      </c>
      <c r="I361" s="34"/>
      <c r="J361" s="34"/>
      <c r="K361" s="34"/>
      <c r="L361" s="34" t="s">
        <v>82</v>
      </c>
      <c r="N361" s="34"/>
      <c r="O361" s="35" t="s">
        <v>83</v>
      </c>
      <c r="P361" s="36" t="s">
        <v>3</v>
      </c>
      <c r="Q361" s="36" t="s">
        <v>9</v>
      </c>
    </row>
    <row r="362" spans="2:17">
      <c r="B362" s="5"/>
      <c r="C362" s="39" t="s">
        <v>85</v>
      </c>
      <c r="D362" s="37" t="s">
        <v>86</v>
      </c>
      <c r="E362" s="37" t="s">
        <v>87</v>
      </c>
      <c r="F362" s="37" t="s">
        <v>88</v>
      </c>
      <c r="G362" s="37"/>
      <c r="H362" s="37" t="s">
        <v>89</v>
      </c>
      <c r="I362" s="37" t="s">
        <v>90</v>
      </c>
      <c r="J362" s="37" t="s">
        <v>91</v>
      </c>
      <c r="K362" s="37" t="s">
        <v>92</v>
      </c>
      <c r="L362" s="37" t="s">
        <v>93</v>
      </c>
      <c r="M362" s="37" t="s">
        <v>94</v>
      </c>
      <c r="N362" s="37" t="s">
        <v>95</v>
      </c>
      <c r="O362" s="40"/>
      <c r="P362" s="4"/>
      <c r="Q362" s="40"/>
    </row>
    <row r="363" spans="2:17">
      <c r="B363" s="31" t="s">
        <v>502</v>
      </c>
      <c r="C363" s="37">
        <v>200</v>
      </c>
      <c r="D363" s="37">
        <v>1.2</v>
      </c>
      <c r="E363" s="37">
        <v>4</v>
      </c>
      <c r="F363" s="37">
        <v>2.7</v>
      </c>
      <c r="G363" s="37">
        <v>260</v>
      </c>
      <c r="H363" s="37">
        <v>0.26</v>
      </c>
      <c r="I363" s="37">
        <v>40</v>
      </c>
      <c r="J363" s="37">
        <v>122</v>
      </c>
      <c r="K363" s="37">
        <v>128</v>
      </c>
      <c r="L363" s="37">
        <v>146</v>
      </c>
      <c r="M363" s="37">
        <v>56</v>
      </c>
      <c r="N363" s="37">
        <v>2</v>
      </c>
      <c r="O363" s="4"/>
      <c r="P363" s="46"/>
      <c r="Q363" s="47"/>
    </row>
    <row r="364" spans="2:17">
      <c r="B364" s="45" t="s">
        <v>135</v>
      </c>
      <c r="C364" s="37">
        <v>100</v>
      </c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4">
        <v>2.8</v>
      </c>
      <c r="P364" s="46">
        <v>330</v>
      </c>
      <c r="Q364" s="47">
        <f t="shared" ref="Q364:Q370" si="13">P364*O364</f>
        <v>923.99999999999989</v>
      </c>
    </row>
    <row r="365" spans="2:17">
      <c r="B365" s="45" t="s">
        <v>175</v>
      </c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4">
        <v>2</v>
      </c>
      <c r="P365" s="46">
        <v>51.05</v>
      </c>
      <c r="Q365" s="47">
        <f t="shared" si="13"/>
        <v>102.1</v>
      </c>
    </row>
    <row r="366" spans="2:17">
      <c r="B366" s="44" t="s">
        <v>34</v>
      </c>
      <c r="C366" s="31">
        <v>30</v>
      </c>
      <c r="D366" s="37">
        <v>0.6</v>
      </c>
      <c r="E366" s="37"/>
      <c r="F366" s="37">
        <v>15.5</v>
      </c>
      <c r="G366" s="37"/>
      <c r="H366" s="37">
        <v>0.04</v>
      </c>
      <c r="I366" s="37"/>
      <c r="J366" s="37">
        <v>0.24</v>
      </c>
      <c r="K366" s="37">
        <v>0.8</v>
      </c>
      <c r="L366" s="37">
        <v>24</v>
      </c>
      <c r="M366" s="37"/>
      <c r="N366" s="37">
        <v>22</v>
      </c>
      <c r="O366" s="52"/>
      <c r="P366" s="46"/>
      <c r="Q366" s="47">
        <f t="shared" si="13"/>
        <v>0</v>
      </c>
    </row>
    <row r="367" spans="2:17">
      <c r="B367" s="45" t="s">
        <v>34</v>
      </c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4">
        <v>2</v>
      </c>
      <c r="P367" s="61">
        <v>26</v>
      </c>
      <c r="Q367" s="47">
        <f t="shared" si="13"/>
        <v>52</v>
      </c>
    </row>
    <row r="368" spans="2:17">
      <c r="B368" s="44" t="s">
        <v>108</v>
      </c>
      <c r="C368" s="37">
        <v>200</v>
      </c>
      <c r="D368" s="37">
        <v>0.6</v>
      </c>
      <c r="E368" s="37"/>
      <c r="F368" s="37">
        <v>30.1</v>
      </c>
      <c r="G368" s="37">
        <v>130</v>
      </c>
      <c r="H368" s="37">
        <v>0.04</v>
      </c>
      <c r="I368" s="37"/>
      <c r="J368" s="37">
        <v>0.05</v>
      </c>
      <c r="K368" s="37">
        <v>135</v>
      </c>
      <c r="L368" s="37">
        <v>46</v>
      </c>
      <c r="M368" s="37"/>
      <c r="N368" s="37">
        <v>0.5</v>
      </c>
      <c r="O368" s="40"/>
      <c r="P368" s="40"/>
      <c r="Q368" s="47">
        <f t="shared" si="13"/>
        <v>0</v>
      </c>
    </row>
    <row r="369" spans="2:17">
      <c r="B369" s="45" t="s">
        <v>49</v>
      </c>
      <c r="C369" s="5">
        <v>20</v>
      </c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40"/>
      <c r="P369" s="40">
        <v>242</v>
      </c>
      <c r="Q369" s="47">
        <f t="shared" si="13"/>
        <v>0</v>
      </c>
    </row>
    <row r="370" spans="2:17">
      <c r="B370" s="45" t="s">
        <v>31</v>
      </c>
      <c r="C370" s="5">
        <v>120</v>
      </c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40">
        <v>1</v>
      </c>
      <c r="P370" s="40">
        <v>86.5</v>
      </c>
      <c r="Q370" s="47">
        <f t="shared" si="13"/>
        <v>86.5</v>
      </c>
    </row>
    <row r="371" spans="2:17">
      <c r="C371" s="93"/>
      <c r="E371" t="s">
        <v>374</v>
      </c>
      <c r="K371" t="s">
        <v>99</v>
      </c>
      <c r="N371" t="s">
        <v>99</v>
      </c>
      <c r="Q371" s="67">
        <f>SUM(Q364:Q370)</f>
        <v>1164.5999999999999</v>
      </c>
    </row>
    <row r="372" spans="2:17">
      <c r="C372" s="93"/>
      <c r="E372" s="48" t="s">
        <v>100</v>
      </c>
      <c r="K372" s="48" t="s">
        <v>99</v>
      </c>
      <c r="L372" s="48"/>
      <c r="P372" s="18"/>
      <c r="Q372" s="126"/>
    </row>
    <row r="373" spans="2:17" ht="18.75">
      <c r="D373" s="15"/>
      <c r="G373" s="16" t="s">
        <v>67</v>
      </c>
      <c r="H373" s="16"/>
      <c r="I373" s="17"/>
      <c r="J373" s="17"/>
      <c r="L373" s="17"/>
      <c r="Q373" s="19"/>
    </row>
    <row r="374" spans="2:17" ht="23.25">
      <c r="D374" s="15"/>
      <c r="E374" s="15"/>
      <c r="F374" s="133" t="s">
        <v>376</v>
      </c>
      <c r="G374" s="16"/>
      <c r="H374" s="16"/>
      <c r="I374" s="16" t="s">
        <v>377</v>
      </c>
      <c r="J374" s="16"/>
      <c r="K374" s="17"/>
      <c r="L374" s="21"/>
      <c r="Q374" s="19"/>
    </row>
    <row r="375" spans="2:17" ht="18.75">
      <c r="E375" s="23" t="s">
        <v>70</v>
      </c>
      <c r="F375" s="23"/>
      <c r="G375" s="23"/>
      <c r="Q375" s="19"/>
    </row>
    <row r="376" spans="2:17">
      <c r="B376" s="53" t="s">
        <v>665</v>
      </c>
      <c r="M376" s="21"/>
      <c r="Q376" s="19"/>
    </row>
    <row r="377" spans="2:17">
      <c r="B377" s="24" t="s">
        <v>149</v>
      </c>
      <c r="C377" t="s">
        <v>559</v>
      </c>
      <c r="D377" s="25"/>
      <c r="E377" s="28"/>
      <c r="F377" s="28" t="s">
        <v>5</v>
      </c>
      <c r="G377" s="27"/>
      <c r="H377" s="21"/>
      <c r="I377" s="21"/>
      <c r="J377" s="21"/>
      <c r="K377" s="21"/>
      <c r="L377" s="21"/>
      <c r="M377" s="21"/>
      <c r="N377" s="21"/>
      <c r="O377" s="21"/>
      <c r="P377" s="21"/>
      <c r="Q377" s="19"/>
    </row>
    <row r="378" spans="2:17">
      <c r="B378" s="29" t="s">
        <v>76</v>
      </c>
      <c r="C378" s="20"/>
      <c r="D378" s="20"/>
      <c r="E378" s="27"/>
      <c r="F378" s="27"/>
      <c r="G378" s="27"/>
      <c r="H378" s="21"/>
      <c r="I378" s="21"/>
      <c r="J378" s="21"/>
      <c r="K378" s="21"/>
      <c r="L378" s="21"/>
      <c r="M378" s="21"/>
      <c r="N378" s="21"/>
      <c r="O378" s="21"/>
      <c r="P378" s="21"/>
      <c r="Q378" s="19"/>
    </row>
    <row r="379" spans="2:17">
      <c r="B379" s="30"/>
      <c r="C379" s="29"/>
      <c r="D379" s="29"/>
      <c r="E379" s="21"/>
      <c r="F379" s="27"/>
      <c r="G379" s="27"/>
      <c r="H379" s="21"/>
      <c r="I379" s="21"/>
      <c r="J379" s="21"/>
      <c r="K379" s="21"/>
      <c r="L379" s="21"/>
      <c r="M379" s="145"/>
      <c r="N379" s="21"/>
      <c r="O379" s="21"/>
      <c r="P379">
        <v>157</v>
      </c>
      <c r="Q379" s="19"/>
    </row>
    <row r="380" spans="2:17">
      <c r="B380" s="31" t="s">
        <v>77</v>
      </c>
      <c r="C380" s="33" t="s">
        <v>78</v>
      </c>
      <c r="D380" s="34"/>
      <c r="E380" s="34" t="s">
        <v>79</v>
      </c>
      <c r="F380" s="34"/>
      <c r="G380" s="34" t="s">
        <v>80</v>
      </c>
      <c r="H380" s="34" t="s">
        <v>81</v>
      </c>
      <c r="I380" s="34"/>
      <c r="J380" s="34"/>
      <c r="K380" s="34"/>
      <c r="L380" s="34" t="s">
        <v>82</v>
      </c>
      <c r="N380" s="34"/>
      <c r="O380" s="35" t="s">
        <v>83</v>
      </c>
      <c r="P380" s="36" t="s">
        <v>3</v>
      </c>
      <c r="Q380" s="36" t="s">
        <v>9</v>
      </c>
    </row>
    <row r="381" spans="2:17">
      <c r="B381" s="5"/>
      <c r="C381" s="39" t="s">
        <v>85</v>
      </c>
      <c r="D381" s="37" t="s">
        <v>86</v>
      </c>
      <c r="E381" s="37" t="s">
        <v>87</v>
      </c>
      <c r="F381" s="37" t="s">
        <v>88</v>
      </c>
      <c r="G381" s="37"/>
      <c r="H381" s="37" t="s">
        <v>89</v>
      </c>
      <c r="I381" s="37" t="s">
        <v>90</v>
      </c>
      <c r="J381" s="37" t="s">
        <v>91</v>
      </c>
      <c r="K381" s="37" t="s">
        <v>92</v>
      </c>
      <c r="L381" s="37" t="s">
        <v>93</v>
      </c>
      <c r="M381" s="37" t="s">
        <v>94</v>
      </c>
      <c r="N381" s="37" t="s">
        <v>95</v>
      </c>
      <c r="O381" s="40"/>
      <c r="P381" s="4"/>
      <c r="Q381" s="40"/>
    </row>
    <row r="382" spans="2:17">
      <c r="B382" s="31" t="s">
        <v>666</v>
      </c>
      <c r="C382" s="37">
        <v>200</v>
      </c>
      <c r="D382" s="37">
        <v>1.2</v>
      </c>
      <c r="E382" s="37">
        <v>4</v>
      </c>
      <c r="F382" s="37">
        <v>2.7</v>
      </c>
      <c r="G382" s="37">
        <v>260</v>
      </c>
      <c r="H382" s="37">
        <v>0.26</v>
      </c>
      <c r="I382" s="37">
        <v>40</v>
      </c>
      <c r="J382" s="37">
        <v>122</v>
      </c>
      <c r="K382" s="37">
        <v>128</v>
      </c>
      <c r="L382" s="37">
        <v>146</v>
      </c>
      <c r="M382" s="37">
        <v>56</v>
      </c>
      <c r="N382" s="37">
        <v>2</v>
      </c>
      <c r="O382" s="4"/>
      <c r="P382" s="46"/>
      <c r="Q382" s="47"/>
    </row>
    <row r="383" spans="2:17">
      <c r="B383" s="45" t="s">
        <v>667</v>
      </c>
      <c r="C383" s="37">
        <v>100</v>
      </c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4">
        <v>9.6</v>
      </c>
      <c r="P383" s="46">
        <v>295</v>
      </c>
      <c r="Q383" s="47">
        <f t="shared" ref="Q383:Q404" si="14">P383*O383</f>
        <v>2832</v>
      </c>
    </row>
    <row r="384" spans="2:17">
      <c r="B384" s="45" t="s">
        <v>668</v>
      </c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4"/>
      <c r="P384" s="46">
        <v>0</v>
      </c>
      <c r="Q384" s="47">
        <f t="shared" si="14"/>
        <v>0</v>
      </c>
    </row>
    <row r="385" spans="2:17">
      <c r="B385" s="45" t="s">
        <v>37</v>
      </c>
      <c r="C385" s="37">
        <v>10</v>
      </c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4">
        <v>1.7</v>
      </c>
      <c r="P385" s="46">
        <v>91</v>
      </c>
      <c r="Q385" s="47">
        <f t="shared" si="14"/>
        <v>154.69999999999999</v>
      </c>
    </row>
    <row r="386" spans="2:17">
      <c r="B386" s="45" t="s">
        <v>58</v>
      </c>
      <c r="C386" s="37">
        <v>10</v>
      </c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4">
        <v>2</v>
      </c>
      <c r="P386" s="46">
        <v>33</v>
      </c>
      <c r="Q386" s="47">
        <f t="shared" si="14"/>
        <v>66</v>
      </c>
    </row>
    <row r="387" spans="2:17">
      <c r="B387" s="45" t="s">
        <v>14</v>
      </c>
      <c r="C387" s="37">
        <v>4</v>
      </c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4">
        <v>1</v>
      </c>
      <c r="P387" s="46">
        <v>185.97</v>
      </c>
      <c r="Q387" s="47">
        <f t="shared" si="14"/>
        <v>185.97</v>
      </c>
    </row>
    <row r="388" spans="2:17">
      <c r="B388" s="45" t="s">
        <v>17</v>
      </c>
      <c r="C388" s="37">
        <v>1</v>
      </c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4">
        <v>1</v>
      </c>
      <c r="P388" s="46">
        <v>18.41</v>
      </c>
      <c r="Q388" s="47">
        <f t="shared" si="14"/>
        <v>18.41</v>
      </c>
    </row>
    <row r="389" spans="2:17">
      <c r="B389" s="45" t="s">
        <v>10</v>
      </c>
      <c r="C389" s="37">
        <v>1</v>
      </c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4">
        <v>1</v>
      </c>
      <c r="P389" s="46">
        <v>75</v>
      </c>
      <c r="Q389" s="47">
        <f t="shared" si="14"/>
        <v>75</v>
      </c>
    </row>
    <row r="390" spans="2:17">
      <c r="B390" s="45" t="s">
        <v>13</v>
      </c>
      <c r="C390" s="37">
        <v>4</v>
      </c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4">
        <v>1</v>
      </c>
      <c r="P390" s="46">
        <v>122.32</v>
      </c>
      <c r="Q390" s="47">
        <f t="shared" si="14"/>
        <v>122.32</v>
      </c>
    </row>
    <row r="391" spans="2:17">
      <c r="B391" s="45" t="s">
        <v>51</v>
      </c>
      <c r="C391" s="37">
        <v>1</v>
      </c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4">
        <v>1</v>
      </c>
      <c r="P391" s="46">
        <v>47</v>
      </c>
      <c r="Q391" s="47">
        <f t="shared" si="14"/>
        <v>47</v>
      </c>
    </row>
    <row r="392" spans="2:17">
      <c r="B392" s="45" t="s">
        <v>56</v>
      </c>
      <c r="C392" s="37">
        <v>100</v>
      </c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4">
        <v>15.3</v>
      </c>
      <c r="P392" s="46">
        <v>84</v>
      </c>
      <c r="Q392" s="47">
        <f t="shared" si="14"/>
        <v>1285.2</v>
      </c>
    </row>
    <row r="393" spans="2:17">
      <c r="B393" s="31" t="s">
        <v>383</v>
      </c>
      <c r="C393" s="37">
        <v>70</v>
      </c>
      <c r="D393" s="37">
        <v>4.5999999999999996</v>
      </c>
      <c r="E393" s="37">
        <v>5.2</v>
      </c>
      <c r="F393" s="37">
        <v>7.2</v>
      </c>
      <c r="G393" s="37">
        <v>105</v>
      </c>
      <c r="H393" s="37">
        <v>1.5</v>
      </c>
      <c r="I393" s="37">
        <v>13.5</v>
      </c>
      <c r="J393" s="37">
        <v>51</v>
      </c>
      <c r="K393" s="37">
        <v>98</v>
      </c>
      <c r="L393" s="37">
        <v>52</v>
      </c>
      <c r="M393" s="37">
        <v>51</v>
      </c>
      <c r="N393" s="37">
        <v>2.25</v>
      </c>
      <c r="O393" s="4"/>
      <c r="P393" s="46"/>
      <c r="Q393" s="47">
        <f t="shared" si="14"/>
        <v>0</v>
      </c>
    </row>
    <row r="394" spans="2:17">
      <c r="B394" s="45" t="s">
        <v>154</v>
      </c>
      <c r="C394" s="37">
        <v>18</v>
      </c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4">
        <v>12</v>
      </c>
      <c r="P394" s="46">
        <v>115</v>
      </c>
      <c r="Q394" s="47">
        <f t="shared" si="14"/>
        <v>1380</v>
      </c>
    </row>
    <row r="395" spans="2:17">
      <c r="B395" s="44" t="s">
        <v>34</v>
      </c>
      <c r="C395" s="31">
        <v>30</v>
      </c>
      <c r="D395" s="37">
        <v>0.6</v>
      </c>
      <c r="E395" s="37"/>
      <c r="F395" s="37">
        <v>15.5</v>
      </c>
      <c r="G395" s="37"/>
      <c r="H395" s="37">
        <v>0.04</v>
      </c>
      <c r="I395" s="37"/>
      <c r="J395" s="37">
        <v>0.24</v>
      </c>
      <c r="K395" s="37">
        <v>0.8</v>
      </c>
      <c r="L395" s="37">
        <v>24</v>
      </c>
      <c r="M395" s="37"/>
      <c r="N395" s="37">
        <v>22</v>
      </c>
      <c r="O395" s="52"/>
      <c r="P395" s="46"/>
      <c r="Q395" s="47">
        <f t="shared" si="14"/>
        <v>0</v>
      </c>
    </row>
    <row r="396" spans="2:17">
      <c r="B396" s="45" t="s">
        <v>34</v>
      </c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4">
        <v>15</v>
      </c>
      <c r="P396" s="61">
        <v>26</v>
      </c>
      <c r="Q396" s="47">
        <f t="shared" si="14"/>
        <v>390</v>
      </c>
    </row>
    <row r="397" spans="2:17">
      <c r="B397" s="45" t="s">
        <v>121</v>
      </c>
      <c r="C397" s="5">
        <v>10</v>
      </c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4">
        <v>1.73</v>
      </c>
      <c r="P397" s="61">
        <v>719</v>
      </c>
      <c r="Q397" s="47">
        <f t="shared" si="14"/>
        <v>1243.8699999999999</v>
      </c>
    </row>
    <row r="398" spans="2:17">
      <c r="B398" s="45" t="s">
        <v>551</v>
      </c>
      <c r="C398" s="5">
        <v>15</v>
      </c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4">
        <v>5</v>
      </c>
      <c r="P398" s="61">
        <v>167.59</v>
      </c>
      <c r="Q398" s="47">
        <f t="shared" si="14"/>
        <v>837.95</v>
      </c>
    </row>
    <row r="399" spans="2:17">
      <c r="B399" s="44" t="s">
        <v>112</v>
      </c>
      <c r="C399" s="37">
        <v>200</v>
      </c>
      <c r="D399" s="37">
        <v>0.6</v>
      </c>
      <c r="E399" s="37"/>
      <c r="F399" s="37">
        <v>30.1</v>
      </c>
      <c r="G399" s="37">
        <v>130</v>
      </c>
      <c r="H399" s="37">
        <v>0.04</v>
      </c>
      <c r="I399" s="37"/>
      <c r="J399" s="37">
        <v>0.05</v>
      </c>
      <c r="K399" s="37">
        <v>135</v>
      </c>
      <c r="L399" s="37">
        <v>46</v>
      </c>
      <c r="M399" s="37"/>
      <c r="N399" s="37">
        <v>0.5</v>
      </c>
      <c r="O399" s="40"/>
      <c r="P399" s="40"/>
      <c r="Q399" s="47">
        <f t="shared" si="14"/>
        <v>0</v>
      </c>
    </row>
    <row r="400" spans="2:17">
      <c r="B400" s="45" t="s">
        <v>113</v>
      </c>
      <c r="C400" s="5">
        <v>4</v>
      </c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>
        <v>3.4</v>
      </c>
      <c r="P400" s="40">
        <v>225.95</v>
      </c>
      <c r="Q400" s="47">
        <f t="shared" si="14"/>
        <v>768.2299999999999</v>
      </c>
    </row>
    <row r="401" spans="2:17">
      <c r="B401" s="45" t="s">
        <v>15</v>
      </c>
      <c r="C401" s="5">
        <v>20</v>
      </c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40">
        <v>3.4</v>
      </c>
      <c r="P401" s="40">
        <v>77.95</v>
      </c>
      <c r="Q401" s="47">
        <f t="shared" si="14"/>
        <v>265.03000000000003</v>
      </c>
    </row>
    <row r="402" spans="2:17">
      <c r="B402" s="45" t="s">
        <v>97</v>
      </c>
      <c r="C402" s="5">
        <v>100</v>
      </c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40">
        <v>30.1</v>
      </c>
      <c r="P402" s="40">
        <v>140</v>
      </c>
      <c r="Q402" s="47">
        <f t="shared" si="14"/>
        <v>4214</v>
      </c>
    </row>
    <row r="403" spans="2:17">
      <c r="B403" s="45" t="s">
        <v>40</v>
      </c>
      <c r="C403" s="5">
        <v>15</v>
      </c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40">
        <v>6</v>
      </c>
      <c r="P403" s="40">
        <v>330</v>
      </c>
      <c r="Q403" s="47">
        <f t="shared" si="14"/>
        <v>1980</v>
      </c>
    </row>
    <row r="404" spans="2:17">
      <c r="B404" s="45" t="s">
        <v>107</v>
      </c>
      <c r="C404" s="5">
        <v>6</v>
      </c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40">
        <v>6</v>
      </c>
      <c r="P404" s="40">
        <v>190</v>
      </c>
      <c r="Q404" s="47">
        <f t="shared" si="14"/>
        <v>1140</v>
      </c>
    </row>
    <row r="405" spans="2:17">
      <c r="C405" s="93"/>
      <c r="E405" t="s">
        <v>374</v>
      </c>
      <c r="K405" t="s">
        <v>99</v>
      </c>
      <c r="N405" t="s">
        <v>99</v>
      </c>
      <c r="Q405" s="67">
        <f>SUM(Q383:Q404)</f>
        <v>17005.68</v>
      </c>
    </row>
    <row r="406" spans="2:17">
      <c r="C406" s="93"/>
      <c r="E406" s="48" t="s">
        <v>100</v>
      </c>
      <c r="K406" s="48" t="s">
        <v>99</v>
      </c>
      <c r="L406" s="48"/>
      <c r="P406" s="18"/>
      <c r="Q406" s="126">
        <f>Q405/P379</f>
        <v>108.31643312101912</v>
      </c>
    </row>
    <row r="407" spans="2:17" ht="18.75">
      <c r="D407" s="15"/>
      <c r="G407" s="16" t="s">
        <v>67</v>
      </c>
      <c r="H407" s="16"/>
      <c r="I407" s="17"/>
      <c r="J407" s="17"/>
      <c r="L407" s="17"/>
      <c r="Q407" s="19"/>
    </row>
    <row r="408" spans="2:17" ht="23.25">
      <c r="D408" s="15"/>
      <c r="E408" s="15"/>
      <c r="F408" s="133" t="s">
        <v>376</v>
      </c>
      <c r="G408" s="16"/>
      <c r="H408" s="16"/>
      <c r="I408" s="16" t="s">
        <v>377</v>
      </c>
      <c r="J408" s="16"/>
      <c r="K408" s="17"/>
      <c r="L408" s="21"/>
      <c r="Q408" s="19"/>
    </row>
    <row r="409" spans="2:17" ht="18.75">
      <c r="E409" s="23" t="s">
        <v>70</v>
      </c>
      <c r="F409" s="23"/>
      <c r="G409" s="23"/>
      <c r="Q409" s="19"/>
    </row>
    <row r="410" spans="2:17">
      <c r="B410" s="53" t="s">
        <v>665</v>
      </c>
      <c r="M410" s="21"/>
      <c r="Q410" s="19"/>
    </row>
    <row r="411" spans="2:17">
      <c r="B411" s="24" t="s">
        <v>149</v>
      </c>
      <c r="C411" t="s">
        <v>559</v>
      </c>
      <c r="D411" s="25"/>
      <c r="E411" s="28"/>
      <c r="F411" s="28" t="s">
        <v>6</v>
      </c>
      <c r="G411" s="27"/>
      <c r="H411" s="21"/>
      <c r="I411" s="21"/>
      <c r="J411" s="21"/>
      <c r="K411" s="21"/>
      <c r="L411" s="21"/>
      <c r="M411" s="21"/>
      <c r="N411" s="21"/>
      <c r="O411" s="21"/>
      <c r="P411" s="21"/>
      <c r="Q411" s="19"/>
    </row>
    <row r="412" spans="2:17">
      <c r="B412" s="29" t="s">
        <v>76</v>
      </c>
      <c r="C412" s="20"/>
      <c r="D412" s="20"/>
      <c r="E412" s="27"/>
      <c r="F412" s="27"/>
      <c r="G412" s="27"/>
      <c r="H412" s="21"/>
      <c r="I412" s="21"/>
      <c r="J412" s="21"/>
      <c r="K412" s="21"/>
      <c r="L412" s="21"/>
      <c r="M412" s="21"/>
      <c r="N412" s="21"/>
      <c r="O412" s="21"/>
      <c r="P412" s="21"/>
      <c r="Q412" s="19"/>
    </row>
    <row r="413" spans="2:17">
      <c r="B413" s="30"/>
      <c r="C413" s="29"/>
      <c r="D413" s="29"/>
      <c r="E413" s="21"/>
      <c r="F413" s="27"/>
      <c r="G413" s="27"/>
      <c r="H413" s="21"/>
      <c r="I413" s="21"/>
      <c r="J413" s="21"/>
      <c r="K413" s="21"/>
      <c r="L413" s="21"/>
      <c r="M413" s="145"/>
      <c r="N413" s="21"/>
      <c r="O413" s="21"/>
      <c r="P413">
        <v>152</v>
      </c>
      <c r="Q413" s="19"/>
    </row>
    <row r="414" spans="2:17">
      <c r="B414" s="31" t="s">
        <v>77</v>
      </c>
      <c r="C414" s="33" t="s">
        <v>78</v>
      </c>
      <c r="D414" s="34"/>
      <c r="E414" s="34" t="s">
        <v>79</v>
      </c>
      <c r="F414" s="34"/>
      <c r="G414" s="34" t="s">
        <v>80</v>
      </c>
      <c r="H414" s="34" t="s">
        <v>81</v>
      </c>
      <c r="I414" s="34"/>
      <c r="J414" s="34"/>
      <c r="K414" s="34"/>
      <c r="L414" s="34" t="s">
        <v>82</v>
      </c>
      <c r="N414" s="34"/>
      <c r="O414" s="35" t="s">
        <v>83</v>
      </c>
      <c r="P414" s="36" t="s">
        <v>3</v>
      </c>
      <c r="Q414" s="36" t="s">
        <v>9</v>
      </c>
    </row>
    <row r="415" spans="2:17">
      <c r="B415" s="5"/>
      <c r="C415" s="39" t="s">
        <v>85</v>
      </c>
      <c r="D415" s="37" t="s">
        <v>86</v>
      </c>
      <c r="E415" s="37" t="s">
        <v>87</v>
      </c>
      <c r="F415" s="37" t="s">
        <v>88</v>
      </c>
      <c r="G415" s="37"/>
      <c r="H415" s="37" t="s">
        <v>89</v>
      </c>
      <c r="I415" s="37" t="s">
        <v>90</v>
      </c>
      <c r="J415" s="37" t="s">
        <v>91</v>
      </c>
      <c r="K415" s="37" t="s">
        <v>92</v>
      </c>
      <c r="L415" s="37" t="s">
        <v>93</v>
      </c>
      <c r="M415" s="37" t="s">
        <v>94</v>
      </c>
      <c r="N415" s="37" t="s">
        <v>95</v>
      </c>
      <c r="O415" s="40"/>
      <c r="P415" s="4"/>
      <c r="Q415" s="40"/>
    </row>
    <row r="416" spans="2:17">
      <c r="B416" s="31" t="s">
        <v>666</v>
      </c>
      <c r="C416" s="37">
        <v>200</v>
      </c>
      <c r="D416" s="37">
        <v>1.2</v>
      </c>
      <c r="E416" s="37">
        <v>4</v>
      </c>
      <c r="F416" s="37">
        <v>2.7</v>
      </c>
      <c r="G416" s="37">
        <v>260</v>
      </c>
      <c r="H416" s="37">
        <v>0.26</v>
      </c>
      <c r="I416" s="37">
        <v>40</v>
      </c>
      <c r="J416" s="37">
        <v>122</v>
      </c>
      <c r="K416" s="37">
        <v>128</v>
      </c>
      <c r="L416" s="37">
        <v>146</v>
      </c>
      <c r="M416" s="37">
        <v>56</v>
      </c>
      <c r="N416" s="37">
        <v>2</v>
      </c>
      <c r="O416" s="4"/>
      <c r="P416" s="46"/>
      <c r="Q416" s="47"/>
    </row>
    <row r="417" spans="2:17">
      <c r="B417" s="45" t="s">
        <v>667</v>
      </c>
      <c r="C417" s="37">
        <v>100</v>
      </c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4">
        <v>7.6</v>
      </c>
      <c r="P417" s="46">
        <v>295</v>
      </c>
      <c r="Q417" s="47">
        <f t="shared" ref="Q417:Q433" si="15">P417*O417</f>
        <v>2242</v>
      </c>
    </row>
    <row r="418" spans="2:17">
      <c r="B418" s="45" t="s">
        <v>668</v>
      </c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4"/>
      <c r="P418" s="46">
        <v>0</v>
      </c>
      <c r="Q418" s="47">
        <f t="shared" si="15"/>
        <v>0</v>
      </c>
    </row>
    <row r="419" spans="2:17">
      <c r="B419" s="45" t="s">
        <v>37</v>
      </c>
      <c r="C419" s="37">
        <v>10</v>
      </c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4">
        <v>1.78</v>
      </c>
      <c r="P419" s="46">
        <v>91</v>
      </c>
      <c r="Q419" s="47">
        <f t="shared" si="15"/>
        <v>161.97999999999999</v>
      </c>
    </row>
    <row r="420" spans="2:17">
      <c r="B420" s="45" t="s">
        <v>58</v>
      </c>
      <c r="C420" s="37">
        <v>10</v>
      </c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4">
        <v>1.5</v>
      </c>
      <c r="P420" s="46">
        <v>33</v>
      </c>
      <c r="Q420" s="47">
        <f t="shared" si="15"/>
        <v>49.5</v>
      </c>
    </row>
    <row r="421" spans="2:17">
      <c r="B421" s="45" t="s">
        <v>10</v>
      </c>
      <c r="C421" s="37">
        <v>1</v>
      </c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4">
        <v>1</v>
      </c>
      <c r="P421" s="46">
        <v>75</v>
      </c>
      <c r="Q421" s="47">
        <f t="shared" si="15"/>
        <v>75</v>
      </c>
    </row>
    <row r="422" spans="2:17">
      <c r="B422" s="45" t="s">
        <v>14</v>
      </c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4">
        <v>1</v>
      </c>
      <c r="P422" s="46">
        <v>185.97</v>
      </c>
      <c r="Q422" s="47">
        <f t="shared" si="15"/>
        <v>185.97</v>
      </c>
    </row>
    <row r="423" spans="2:17">
      <c r="B423" s="45" t="s">
        <v>13</v>
      </c>
      <c r="C423" s="37">
        <v>4</v>
      </c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4"/>
      <c r="P423" s="46">
        <v>122.32</v>
      </c>
      <c r="Q423" s="47">
        <f t="shared" si="15"/>
        <v>0</v>
      </c>
    </row>
    <row r="424" spans="2:17">
      <c r="B424" s="45" t="s">
        <v>51</v>
      </c>
      <c r="C424" s="37">
        <v>1</v>
      </c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4">
        <v>1</v>
      </c>
      <c r="P424" s="46">
        <v>47</v>
      </c>
      <c r="Q424" s="47">
        <f t="shared" si="15"/>
        <v>47</v>
      </c>
    </row>
    <row r="425" spans="2:17">
      <c r="B425" s="45" t="s">
        <v>56</v>
      </c>
      <c r="C425" s="37">
        <v>100</v>
      </c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4">
        <v>12</v>
      </c>
      <c r="P425" s="46">
        <v>84</v>
      </c>
      <c r="Q425" s="47">
        <f t="shared" si="15"/>
        <v>1008</v>
      </c>
    </row>
    <row r="426" spans="2:17">
      <c r="B426" s="31" t="s">
        <v>383</v>
      </c>
      <c r="C426" s="37">
        <v>70</v>
      </c>
      <c r="D426" s="37">
        <v>4.5999999999999996</v>
      </c>
      <c r="E426" s="37">
        <v>5.2</v>
      </c>
      <c r="F426" s="37">
        <v>7.2</v>
      </c>
      <c r="G426" s="37">
        <v>105</v>
      </c>
      <c r="H426" s="37">
        <v>1.5</v>
      </c>
      <c r="I426" s="37">
        <v>13.5</v>
      </c>
      <c r="J426" s="37">
        <v>51</v>
      </c>
      <c r="K426" s="37">
        <v>98</v>
      </c>
      <c r="L426" s="37">
        <v>52</v>
      </c>
      <c r="M426" s="37">
        <v>51</v>
      </c>
      <c r="N426" s="37">
        <v>2.25</v>
      </c>
      <c r="O426" s="4"/>
      <c r="P426" s="46"/>
      <c r="Q426" s="47">
        <f t="shared" si="15"/>
        <v>0</v>
      </c>
    </row>
    <row r="427" spans="2:17">
      <c r="B427" s="45" t="s">
        <v>154</v>
      </c>
      <c r="C427" s="37">
        <v>18</v>
      </c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4">
        <v>6</v>
      </c>
      <c r="P427" s="46">
        <v>121.35</v>
      </c>
      <c r="Q427" s="47">
        <f t="shared" si="15"/>
        <v>728.09999999999991</v>
      </c>
    </row>
    <row r="428" spans="2:17">
      <c r="B428" s="44" t="s">
        <v>34</v>
      </c>
      <c r="C428" s="31">
        <v>30</v>
      </c>
      <c r="D428" s="37">
        <v>0.6</v>
      </c>
      <c r="E428" s="37"/>
      <c r="F428" s="37">
        <v>15.5</v>
      </c>
      <c r="G428" s="37"/>
      <c r="H428" s="37">
        <v>0.04</v>
      </c>
      <c r="I428" s="37"/>
      <c r="J428" s="37">
        <v>0.24</v>
      </c>
      <c r="K428" s="37">
        <v>0.8</v>
      </c>
      <c r="L428" s="37">
        <v>24</v>
      </c>
      <c r="M428" s="37"/>
      <c r="N428" s="37">
        <v>22</v>
      </c>
      <c r="O428" s="52"/>
      <c r="P428" s="46"/>
      <c r="Q428" s="47">
        <f t="shared" si="15"/>
        <v>0</v>
      </c>
    </row>
    <row r="429" spans="2:17">
      <c r="B429" s="45" t="s">
        <v>34</v>
      </c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4">
        <v>13</v>
      </c>
      <c r="P429" s="61">
        <v>26</v>
      </c>
      <c r="Q429" s="47">
        <f t="shared" si="15"/>
        <v>338</v>
      </c>
    </row>
    <row r="430" spans="2:17">
      <c r="B430" s="45" t="s">
        <v>121</v>
      </c>
      <c r="C430" s="5">
        <v>10</v>
      </c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4">
        <v>1.52</v>
      </c>
      <c r="P430" s="61">
        <v>719</v>
      </c>
      <c r="Q430" s="47">
        <f t="shared" si="15"/>
        <v>1092.8800000000001</v>
      </c>
    </row>
    <row r="431" spans="2:17">
      <c r="B431" s="44" t="s">
        <v>112</v>
      </c>
      <c r="C431" s="37">
        <v>200</v>
      </c>
      <c r="D431" s="37">
        <v>0.6</v>
      </c>
      <c r="E431" s="37"/>
      <c r="F431" s="37">
        <v>30.1</v>
      </c>
      <c r="G431" s="37">
        <v>130</v>
      </c>
      <c r="H431" s="37">
        <v>0.04</v>
      </c>
      <c r="I431" s="37"/>
      <c r="J431" s="37">
        <v>0.05</v>
      </c>
      <c r="K431" s="37">
        <v>135</v>
      </c>
      <c r="L431" s="37">
        <v>46</v>
      </c>
      <c r="M431" s="37"/>
      <c r="N431" s="37">
        <v>0.5</v>
      </c>
      <c r="O431" s="40"/>
      <c r="P431" s="40"/>
      <c r="Q431" s="47">
        <f t="shared" si="15"/>
        <v>0</v>
      </c>
    </row>
    <row r="432" spans="2:17">
      <c r="B432" s="45" t="s">
        <v>113</v>
      </c>
      <c r="C432" s="5">
        <v>4</v>
      </c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>
        <v>3</v>
      </c>
      <c r="P432" s="40">
        <v>225.95</v>
      </c>
      <c r="Q432" s="47">
        <f t="shared" si="15"/>
        <v>677.84999999999991</v>
      </c>
    </row>
    <row r="433" spans="2:17">
      <c r="B433" s="45" t="s">
        <v>15</v>
      </c>
      <c r="C433" s="5">
        <v>20</v>
      </c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40">
        <v>3</v>
      </c>
      <c r="P433" s="40">
        <v>77.95</v>
      </c>
      <c r="Q433" s="47">
        <f t="shared" si="15"/>
        <v>233.85000000000002</v>
      </c>
    </row>
    <row r="434" spans="2:17">
      <c r="C434" s="93"/>
      <c r="E434" t="s">
        <v>374</v>
      </c>
      <c r="K434" t="s">
        <v>99</v>
      </c>
      <c r="N434" t="s">
        <v>99</v>
      </c>
      <c r="Q434" s="67">
        <f>SUM(Q417:Q433)</f>
        <v>6840.1299999999992</v>
      </c>
    </row>
    <row r="435" spans="2:17">
      <c r="C435" s="93"/>
      <c r="E435" s="48" t="s">
        <v>100</v>
      </c>
      <c r="K435" s="48" t="s">
        <v>99</v>
      </c>
      <c r="L435" s="48"/>
      <c r="P435" s="18"/>
      <c r="Q435" s="126">
        <f>Q434/P413</f>
        <v>45.000855263157888</v>
      </c>
    </row>
    <row r="436" spans="2:17" ht="18.75">
      <c r="D436" s="15"/>
      <c r="G436" s="16" t="s">
        <v>67</v>
      </c>
      <c r="H436" s="16"/>
      <c r="I436" s="17"/>
      <c r="J436" s="17"/>
      <c r="L436" s="17"/>
      <c r="Q436" s="19"/>
    </row>
    <row r="437" spans="2:17" ht="23.25">
      <c r="D437" s="15"/>
      <c r="E437" s="15"/>
      <c r="F437" s="133" t="s">
        <v>376</v>
      </c>
      <c r="G437" s="16"/>
      <c r="H437" s="16"/>
      <c r="I437" s="16" t="s">
        <v>377</v>
      </c>
      <c r="J437" s="16"/>
      <c r="K437" s="17"/>
      <c r="L437" s="21"/>
      <c r="Q437" s="19"/>
    </row>
    <row r="438" spans="2:17" ht="18.75">
      <c r="E438" s="23" t="s">
        <v>70</v>
      </c>
      <c r="F438" s="23"/>
      <c r="G438" s="23"/>
      <c r="Q438" s="19"/>
    </row>
    <row r="439" spans="2:17">
      <c r="B439" s="53" t="s">
        <v>665</v>
      </c>
      <c r="M439" s="21"/>
      <c r="Q439" s="19"/>
    </row>
    <row r="440" spans="2:17">
      <c r="B440" s="24" t="s">
        <v>149</v>
      </c>
      <c r="C440" t="s">
        <v>559</v>
      </c>
      <c r="D440" s="25"/>
      <c r="E440" s="28"/>
      <c r="F440" s="28" t="s">
        <v>7</v>
      </c>
      <c r="G440" s="27"/>
      <c r="H440" s="21"/>
      <c r="I440" s="21"/>
      <c r="J440" s="21"/>
      <c r="K440" s="21"/>
      <c r="L440" s="21"/>
      <c r="M440" s="21"/>
      <c r="N440" s="21"/>
      <c r="O440" s="21"/>
      <c r="P440" s="21"/>
      <c r="Q440" s="19"/>
    </row>
    <row r="441" spans="2:17">
      <c r="B441" s="29" t="s">
        <v>76</v>
      </c>
      <c r="C441" s="20"/>
      <c r="D441" s="20"/>
      <c r="E441" s="27"/>
      <c r="F441" s="27"/>
      <c r="G441" s="27"/>
      <c r="H441" s="21"/>
      <c r="I441" s="21"/>
      <c r="J441" s="21"/>
      <c r="K441" s="21"/>
      <c r="L441" s="21"/>
      <c r="M441" s="21"/>
      <c r="N441" s="21"/>
      <c r="O441" s="21"/>
      <c r="P441" s="21"/>
      <c r="Q441" s="19"/>
    </row>
    <row r="442" spans="2:17">
      <c r="B442" s="30"/>
      <c r="C442" s="29"/>
      <c r="D442" s="29"/>
      <c r="E442" s="21"/>
      <c r="F442" s="27"/>
      <c r="G442" s="27"/>
      <c r="H442" s="21"/>
      <c r="I442" s="21"/>
      <c r="J442" s="21"/>
      <c r="K442" s="21"/>
      <c r="L442" s="21"/>
      <c r="M442" s="145"/>
      <c r="N442" s="21"/>
      <c r="O442" s="21"/>
      <c r="Q442" s="19"/>
    </row>
    <row r="443" spans="2:17">
      <c r="B443" s="31" t="s">
        <v>77</v>
      </c>
      <c r="C443" s="33" t="s">
        <v>78</v>
      </c>
      <c r="D443" s="34"/>
      <c r="E443" s="34" t="s">
        <v>79</v>
      </c>
      <c r="F443" s="34"/>
      <c r="G443" s="34" t="s">
        <v>80</v>
      </c>
      <c r="H443" s="34" t="s">
        <v>81</v>
      </c>
      <c r="I443" s="34"/>
      <c r="J443" s="34"/>
      <c r="K443" s="34"/>
      <c r="L443" s="34" t="s">
        <v>82</v>
      </c>
      <c r="N443" s="34"/>
      <c r="O443" s="35" t="s">
        <v>83</v>
      </c>
      <c r="P443" s="36" t="s">
        <v>3</v>
      </c>
      <c r="Q443" s="36" t="s">
        <v>9</v>
      </c>
    </row>
    <row r="444" spans="2:17">
      <c r="B444" s="5"/>
      <c r="C444" s="39" t="s">
        <v>85</v>
      </c>
      <c r="D444" s="37" t="s">
        <v>86</v>
      </c>
      <c r="E444" s="37" t="s">
        <v>87</v>
      </c>
      <c r="F444" s="37" t="s">
        <v>88</v>
      </c>
      <c r="G444" s="37"/>
      <c r="H444" s="37" t="s">
        <v>89</v>
      </c>
      <c r="I444" s="37" t="s">
        <v>90</v>
      </c>
      <c r="J444" s="37" t="s">
        <v>91</v>
      </c>
      <c r="K444" s="37" t="s">
        <v>92</v>
      </c>
      <c r="L444" s="37" t="s">
        <v>93</v>
      </c>
      <c r="M444" s="37" t="s">
        <v>94</v>
      </c>
      <c r="N444" s="37" t="s">
        <v>95</v>
      </c>
      <c r="O444" s="40"/>
      <c r="P444" s="4"/>
      <c r="Q444" s="40"/>
    </row>
    <row r="445" spans="2:17">
      <c r="B445" s="31" t="s">
        <v>666</v>
      </c>
      <c r="C445" s="37">
        <v>200</v>
      </c>
      <c r="D445" s="37">
        <v>1.2</v>
      </c>
      <c r="E445" s="37">
        <v>4</v>
      </c>
      <c r="F445" s="37">
        <v>2.7</v>
      </c>
      <c r="G445" s="37">
        <v>260</v>
      </c>
      <c r="H445" s="37">
        <v>0.26</v>
      </c>
      <c r="I445" s="37">
        <v>40</v>
      </c>
      <c r="J445" s="37">
        <v>122</v>
      </c>
      <c r="K445" s="37">
        <v>128</v>
      </c>
      <c r="L445" s="37">
        <v>146</v>
      </c>
      <c r="M445" s="37">
        <v>56</v>
      </c>
      <c r="N445" s="37">
        <v>2</v>
      </c>
      <c r="O445" s="4"/>
      <c r="P445" s="46"/>
      <c r="Q445" s="47"/>
    </row>
    <row r="446" spans="2:17">
      <c r="B446" s="45" t="s">
        <v>667</v>
      </c>
      <c r="C446" s="37">
        <v>100</v>
      </c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4">
        <v>2</v>
      </c>
      <c r="P446" s="46">
        <v>295</v>
      </c>
      <c r="Q446" s="47">
        <f t="shared" ref="Q446:Q454" si="16">P446*O446</f>
        <v>590</v>
      </c>
    </row>
    <row r="447" spans="2:17">
      <c r="B447" s="45" t="s">
        <v>37</v>
      </c>
      <c r="C447" s="37">
        <v>10</v>
      </c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4">
        <v>0.1</v>
      </c>
      <c r="P447" s="46">
        <v>91</v>
      </c>
      <c r="Q447" s="47">
        <f t="shared" si="16"/>
        <v>9.1</v>
      </c>
    </row>
    <row r="448" spans="2:17">
      <c r="B448" s="45" t="s">
        <v>58</v>
      </c>
      <c r="C448" s="37">
        <v>10</v>
      </c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4">
        <v>0.1</v>
      </c>
      <c r="P448" s="46">
        <v>33</v>
      </c>
      <c r="Q448" s="47">
        <f t="shared" si="16"/>
        <v>3.3000000000000003</v>
      </c>
    </row>
    <row r="449" spans="2:17">
      <c r="B449" s="45" t="s">
        <v>56</v>
      </c>
      <c r="C449" s="37">
        <v>100</v>
      </c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4">
        <v>1.1000000000000001</v>
      </c>
      <c r="P449" s="46">
        <v>84</v>
      </c>
      <c r="Q449" s="47">
        <f t="shared" si="16"/>
        <v>92.4</v>
      </c>
    </row>
    <row r="450" spans="2:17">
      <c r="B450" s="44" t="s">
        <v>34</v>
      </c>
      <c r="C450" s="31">
        <v>30</v>
      </c>
      <c r="D450" s="37">
        <v>0.6</v>
      </c>
      <c r="E450" s="37"/>
      <c r="F450" s="37">
        <v>15.5</v>
      </c>
      <c r="G450" s="37"/>
      <c r="H450" s="37">
        <v>0.04</v>
      </c>
      <c r="I450" s="37"/>
      <c r="J450" s="37">
        <v>0.24</v>
      </c>
      <c r="K450" s="37">
        <v>0.8</v>
      </c>
      <c r="L450" s="37">
        <v>24</v>
      </c>
      <c r="M450" s="37"/>
      <c r="N450" s="37">
        <v>22</v>
      </c>
      <c r="O450" s="52"/>
      <c r="P450" s="46"/>
      <c r="Q450" s="47">
        <f t="shared" si="16"/>
        <v>0</v>
      </c>
    </row>
    <row r="451" spans="2:17">
      <c r="B451" s="45" t="s">
        <v>34</v>
      </c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4">
        <v>2</v>
      </c>
      <c r="P451" s="61">
        <v>26</v>
      </c>
      <c r="Q451" s="47">
        <f t="shared" si="16"/>
        <v>52</v>
      </c>
    </row>
    <row r="452" spans="2:17">
      <c r="B452" s="44" t="s">
        <v>108</v>
      </c>
      <c r="C452" s="37">
        <v>200</v>
      </c>
      <c r="D452" s="37">
        <v>0.6</v>
      </c>
      <c r="E452" s="37"/>
      <c r="F452" s="37">
        <v>30.1</v>
      </c>
      <c r="G452" s="37">
        <v>130</v>
      </c>
      <c r="H452" s="37">
        <v>0.04</v>
      </c>
      <c r="I452" s="37"/>
      <c r="J452" s="37">
        <v>0.05</v>
      </c>
      <c r="K452" s="37">
        <v>135</v>
      </c>
      <c r="L452" s="37">
        <v>46</v>
      </c>
      <c r="M452" s="37"/>
      <c r="N452" s="37">
        <v>0.5</v>
      </c>
      <c r="O452" s="40"/>
      <c r="P452" s="40"/>
      <c r="Q452" s="47">
        <f t="shared" si="16"/>
        <v>0</v>
      </c>
    </row>
    <row r="453" spans="2:17">
      <c r="B453" s="45" t="s">
        <v>49</v>
      </c>
      <c r="C453" s="5">
        <v>4</v>
      </c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40">
        <v>242</v>
      </c>
      <c r="Q453" s="47">
        <f t="shared" si="16"/>
        <v>0</v>
      </c>
    </row>
    <row r="454" spans="2:17">
      <c r="B454" s="45" t="s">
        <v>31</v>
      </c>
      <c r="C454" s="5">
        <v>20</v>
      </c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40">
        <v>1</v>
      </c>
      <c r="P454" s="40">
        <v>86.5</v>
      </c>
      <c r="Q454" s="47">
        <f t="shared" si="16"/>
        <v>86.5</v>
      </c>
    </row>
    <row r="455" spans="2:17">
      <c r="C455" s="93"/>
      <c r="E455" t="s">
        <v>374</v>
      </c>
      <c r="K455" t="s">
        <v>99</v>
      </c>
      <c r="N455" t="s">
        <v>99</v>
      </c>
      <c r="Q455" s="67">
        <f>SUM(Q446:Q454)</f>
        <v>833.3</v>
      </c>
    </row>
    <row r="456" spans="2:17">
      <c r="C456" s="93"/>
      <c r="E456" s="48" t="s">
        <v>100</v>
      </c>
      <c r="K456" s="48" t="s">
        <v>99</v>
      </c>
      <c r="L456" s="48"/>
      <c r="P456" s="18"/>
      <c r="Q456" s="126"/>
    </row>
    <row r="457" spans="2:17" ht="18.75">
      <c r="D457" s="15"/>
      <c r="G457" s="16" t="s">
        <v>67</v>
      </c>
      <c r="H457" s="16"/>
      <c r="I457" s="17"/>
      <c r="J457" s="17"/>
      <c r="L457" s="17"/>
      <c r="Q457" s="19"/>
    </row>
    <row r="458" spans="2:17" ht="23.25">
      <c r="D458" s="15"/>
      <c r="E458" s="15"/>
      <c r="F458" s="133" t="s">
        <v>376</v>
      </c>
      <c r="G458" s="16"/>
      <c r="H458" s="16"/>
      <c r="I458" s="16" t="s">
        <v>377</v>
      </c>
      <c r="J458" s="16"/>
      <c r="K458" s="17"/>
      <c r="L458" s="21"/>
      <c r="Q458" s="19"/>
    </row>
    <row r="459" spans="2:17" ht="18.75">
      <c r="E459" s="23" t="s">
        <v>70</v>
      </c>
      <c r="F459" s="23"/>
      <c r="G459" s="23"/>
      <c r="Q459" s="19"/>
    </row>
    <row r="460" spans="2:17">
      <c r="B460" s="53" t="s">
        <v>669</v>
      </c>
      <c r="M460" s="21"/>
      <c r="Q460" s="19"/>
    </row>
    <row r="461" spans="2:17">
      <c r="B461" s="24" t="s">
        <v>149</v>
      </c>
      <c r="C461" t="s">
        <v>559</v>
      </c>
      <c r="D461" s="25"/>
      <c r="E461" s="28"/>
      <c r="F461" s="28" t="s">
        <v>5</v>
      </c>
      <c r="G461" s="27"/>
      <c r="H461" s="21"/>
      <c r="I461" s="21"/>
      <c r="J461" s="21"/>
      <c r="K461" s="21"/>
      <c r="L461" s="21"/>
      <c r="M461" s="21"/>
      <c r="N461" s="21"/>
      <c r="O461" s="21"/>
      <c r="P461" s="21"/>
      <c r="Q461" s="19"/>
    </row>
    <row r="462" spans="2:17">
      <c r="B462" s="29" t="s">
        <v>76</v>
      </c>
      <c r="C462" s="20"/>
      <c r="D462" s="20"/>
      <c r="E462" s="27"/>
      <c r="F462" s="27"/>
      <c r="G462" s="27"/>
      <c r="H462" s="21"/>
      <c r="I462" s="21"/>
      <c r="J462" s="21"/>
      <c r="K462" s="21"/>
      <c r="L462" s="21"/>
      <c r="M462" s="21"/>
      <c r="N462" s="21"/>
      <c r="O462" s="21"/>
      <c r="P462" s="21"/>
      <c r="Q462" s="19"/>
    </row>
    <row r="463" spans="2:17">
      <c r="B463" s="30"/>
      <c r="C463" s="29"/>
      <c r="D463" s="29"/>
      <c r="E463" s="21"/>
      <c r="F463" s="27"/>
      <c r="G463" s="27"/>
      <c r="H463" s="21"/>
      <c r="I463" s="21"/>
      <c r="J463" s="21"/>
      <c r="K463" s="21"/>
      <c r="L463" s="21"/>
      <c r="M463" s="145"/>
      <c r="N463" s="21"/>
      <c r="O463" s="21"/>
      <c r="P463">
        <v>157</v>
      </c>
      <c r="Q463" s="19"/>
    </row>
    <row r="464" spans="2:17">
      <c r="B464" s="31" t="s">
        <v>77</v>
      </c>
      <c r="C464" s="33" t="s">
        <v>78</v>
      </c>
      <c r="D464" s="34"/>
      <c r="E464" s="34" t="s">
        <v>79</v>
      </c>
      <c r="F464" s="34"/>
      <c r="G464" s="34" t="s">
        <v>80</v>
      </c>
      <c r="H464" s="34" t="s">
        <v>81</v>
      </c>
      <c r="I464" s="34"/>
      <c r="J464" s="34"/>
      <c r="K464" s="34"/>
      <c r="L464" s="34" t="s">
        <v>82</v>
      </c>
      <c r="N464" s="34"/>
      <c r="O464" s="35" t="s">
        <v>83</v>
      </c>
      <c r="P464" s="36" t="s">
        <v>3</v>
      </c>
      <c r="Q464" s="36" t="s">
        <v>9</v>
      </c>
    </row>
    <row r="465" spans="2:18">
      <c r="B465" s="5"/>
      <c r="C465" s="39" t="s">
        <v>85</v>
      </c>
      <c r="D465" s="37" t="s">
        <v>86</v>
      </c>
      <c r="E465" s="37" t="s">
        <v>87</v>
      </c>
      <c r="F465" s="37" t="s">
        <v>88</v>
      </c>
      <c r="G465" s="37"/>
      <c r="H465" s="37" t="s">
        <v>89</v>
      </c>
      <c r="I465" s="37" t="s">
        <v>90</v>
      </c>
      <c r="J465" s="37" t="s">
        <v>91</v>
      </c>
      <c r="K465" s="37" t="s">
        <v>92</v>
      </c>
      <c r="L465" s="37" t="s">
        <v>93</v>
      </c>
      <c r="M465" s="37" t="s">
        <v>94</v>
      </c>
      <c r="N465" s="37" t="s">
        <v>95</v>
      </c>
      <c r="O465" s="40"/>
      <c r="P465" s="4"/>
      <c r="Q465" s="40"/>
    </row>
    <row r="466" spans="2:18">
      <c r="B466" s="31" t="s">
        <v>617</v>
      </c>
      <c r="C466" s="37">
        <v>200</v>
      </c>
      <c r="D466" s="37">
        <v>1.2</v>
      </c>
      <c r="E466" s="37">
        <v>4</v>
      </c>
      <c r="F466" s="37">
        <v>2.7</v>
      </c>
      <c r="G466" s="37">
        <v>260</v>
      </c>
      <c r="H466" s="37">
        <v>0.26</v>
      </c>
      <c r="I466" s="37">
        <v>40</v>
      </c>
      <c r="J466" s="37">
        <v>122</v>
      </c>
      <c r="K466" s="37">
        <v>128</v>
      </c>
      <c r="L466" s="37">
        <v>146</v>
      </c>
      <c r="M466" s="37">
        <v>56</v>
      </c>
      <c r="N466" s="37">
        <v>2</v>
      </c>
      <c r="O466" s="4"/>
      <c r="P466" s="46"/>
      <c r="Q466" s="47"/>
    </row>
    <row r="467" spans="2:18">
      <c r="B467" s="45" t="s">
        <v>27</v>
      </c>
      <c r="C467" s="37">
        <v>100</v>
      </c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4">
        <v>16.8</v>
      </c>
      <c r="P467" s="46">
        <v>260</v>
      </c>
      <c r="Q467" s="47">
        <f t="shared" ref="Q467:Q489" si="17">P467*O467</f>
        <v>4368</v>
      </c>
    </row>
    <row r="468" spans="2:18">
      <c r="B468" s="45" t="s">
        <v>175</v>
      </c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4">
        <v>7.8</v>
      </c>
      <c r="P468" s="46">
        <v>51.05</v>
      </c>
      <c r="Q468" s="47">
        <f t="shared" si="17"/>
        <v>398.18999999999994</v>
      </c>
    </row>
    <row r="469" spans="2:18">
      <c r="B469" s="45" t="s">
        <v>37</v>
      </c>
      <c r="C469" s="37">
        <v>10</v>
      </c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4">
        <v>1.7</v>
      </c>
      <c r="P469" s="46">
        <v>91</v>
      </c>
      <c r="Q469" s="47">
        <f t="shared" si="17"/>
        <v>154.69999999999999</v>
      </c>
    </row>
    <row r="470" spans="2:18">
      <c r="B470" s="45" t="s">
        <v>58</v>
      </c>
      <c r="C470" s="37">
        <v>10</v>
      </c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4">
        <v>1.7</v>
      </c>
      <c r="P470" s="46">
        <v>33</v>
      </c>
      <c r="Q470" s="47">
        <f t="shared" si="17"/>
        <v>56.1</v>
      </c>
    </row>
    <row r="471" spans="2:18">
      <c r="B471" s="45" t="s">
        <v>14</v>
      </c>
      <c r="C471" s="37">
        <v>4</v>
      </c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4">
        <v>1</v>
      </c>
      <c r="P471" s="46">
        <v>130</v>
      </c>
      <c r="Q471" s="47">
        <f t="shared" si="17"/>
        <v>130</v>
      </c>
    </row>
    <row r="472" spans="2:18">
      <c r="B472" s="45" t="s">
        <v>17</v>
      </c>
      <c r="C472" s="37">
        <v>1</v>
      </c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4"/>
      <c r="P472" s="46">
        <v>18.41</v>
      </c>
      <c r="Q472" s="47">
        <f t="shared" si="17"/>
        <v>0</v>
      </c>
    </row>
    <row r="473" spans="2:18">
      <c r="B473" s="45" t="s">
        <v>10</v>
      </c>
      <c r="C473" s="37">
        <v>1</v>
      </c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4">
        <v>1</v>
      </c>
      <c r="P473" s="46">
        <v>75</v>
      </c>
      <c r="Q473" s="47">
        <f t="shared" si="17"/>
        <v>75</v>
      </c>
    </row>
    <row r="474" spans="2:18">
      <c r="B474" s="45" t="s">
        <v>13</v>
      </c>
      <c r="C474" s="37">
        <v>4</v>
      </c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4">
        <v>1.5</v>
      </c>
      <c r="P474" s="46">
        <v>122.32</v>
      </c>
      <c r="Q474" s="47">
        <f t="shared" si="17"/>
        <v>183.48</v>
      </c>
    </row>
    <row r="475" spans="2:18">
      <c r="B475" s="45" t="s">
        <v>51</v>
      </c>
      <c r="C475" s="37">
        <v>1</v>
      </c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4">
        <v>1</v>
      </c>
      <c r="P475" s="46">
        <v>47</v>
      </c>
      <c r="Q475" s="47">
        <f t="shared" si="17"/>
        <v>47</v>
      </c>
    </row>
    <row r="476" spans="2:18">
      <c r="B476" s="31" t="s">
        <v>166</v>
      </c>
      <c r="C476" s="37">
        <v>70</v>
      </c>
      <c r="D476" s="37">
        <v>4.5999999999999996</v>
      </c>
      <c r="E476" s="37">
        <v>5.2</v>
      </c>
      <c r="F476" s="37">
        <v>7.2</v>
      </c>
      <c r="G476" s="37">
        <v>105</v>
      </c>
      <c r="H476" s="37">
        <v>1.5</v>
      </c>
      <c r="I476" s="37">
        <v>13.5</v>
      </c>
      <c r="J476" s="37">
        <v>51</v>
      </c>
      <c r="K476" s="37">
        <v>98</v>
      </c>
      <c r="L476" s="37">
        <v>52</v>
      </c>
      <c r="M476" s="37">
        <v>51</v>
      </c>
      <c r="N476" s="37">
        <v>2.25</v>
      </c>
      <c r="O476" s="4"/>
      <c r="P476" s="46"/>
      <c r="Q476" s="47">
        <f t="shared" si="17"/>
        <v>0</v>
      </c>
    </row>
    <row r="477" spans="2:18">
      <c r="B477" s="45" t="s">
        <v>57</v>
      </c>
      <c r="C477" s="37">
        <v>18</v>
      </c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4">
        <v>4.5999999999999996</v>
      </c>
      <c r="P477" s="46">
        <v>67</v>
      </c>
      <c r="Q477" s="47">
        <f t="shared" si="17"/>
        <v>308.2</v>
      </c>
    </row>
    <row r="478" spans="2:18">
      <c r="B478" s="45" t="s">
        <v>57</v>
      </c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4">
        <v>1</v>
      </c>
      <c r="P478" s="46">
        <v>63</v>
      </c>
      <c r="Q478" s="47">
        <f t="shared" si="17"/>
        <v>63</v>
      </c>
    </row>
    <row r="479" spans="2:18">
      <c r="B479" s="45" t="s">
        <v>13</v>
      </c>
      <c r="C479" s="37">
        <v>2</v>
      </c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4">
        <v>0.5</v>
      </c>
      <c r="P479" s="46">
        <v>122.32</v>
      </c>
      <c r="Q479" s="47">
        <f t="shared" si="17"/>
        <v>61.16</v>
      </c>
      <c r="R479" s="68"/>
    </row>
    <row r="480" spans="2:18">
      <c r="B480" s="44" t="s">
        <v>34</v>
      </c>
      <c r="C480" s="31">
        <v>30</v>
      </c>
      <c r="D480" s="37">
        <v>0.6</v>
      </c>
      <c r="E480" s="37"/>
      <c r="F480" s="37">
        <v>15.5</v>
      </c>
      <c r="G480" s="37"/>
      <c r="H480" s="37">
        <v>0.04</v>
      </c>
      <c r="I480" s="37"/>
      <c r="J480" s="37">
        <v>0.24</v>
      </c>
      <c r="K480" s="37">
        <v>0.8</v>
      </c>
      <c r="L480" s="37">
        <v>24</v>
      </c>
      <c r="M480" s="37"/>
      <c r="N480" s="37">
        <v>22</v>
      </c>
      <c r="O480" s="52"/>
      <c r="P480" s="46"/>
      <c r="Q480" s="47">
        <f t="shared" si="17"/>
        <v>0</v>
      </c>
    </row>
    <row r="481" spans="2:17">
      <c r="B481" s="45" t="s">
        <v>34</v>
      </c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4">
        <v>15</v>
      </c>
      <c r="P481" s="61">
        <v>26</v>
      </c>
      <c r="Q481" s="47">
        <f t="shared" si="17"/>
        <v>390</v>
      </c>
    </row>
    <row r="482" spans="2:17">
      <c r="B482" s="45" t="s">
        <v>121</v>
      </c>
      <c r="C482" s="5">
        <v>10</v>
      </c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4">
        <v>1.57</v>
      </c>
      <c r="P482" s="61">
        <v>719</v>
      </c>
      <c r="Q482" s="47">
        <f t="shared" si="17"/>
        <v>1128.8300000000002</v>
      </c>
    </row>
    <row r="483" spans="2:17">
      <c r="B483" s="44" t="s">
        <v>117</v>
      </c>
      <c r="C483" s="37">
        <v>200</v>
      </c>
      <c r="D483" s="37">
        <v>0.6</v>
      </c>
      <c r="E483" s="37"/>
      <c r="F483" s="37">
        <v>30.1</v>
      </c>
      <c r="G483" s="37">
        <v>130</v>
      </c>
      <c r="H483" s="37">
        <v>0.04</v>
      </c>
      <c r="I483" s="37"/>
      <c r="J483" s="37">
        <v>0.05</v>
      </c>
      <c r="K483" s="37">
        <v>135</v>
      </c>
      <c r="L483" s="37">
        <v>46</v>
      </c>
      <c r="M483" s="37"/>
      <c r="N483" s="37">
        <v>0.5</v>
      </c>
      <c r="O483" s="40"/>
      <c r="P483" s="40"/>
      <c r="Q483" s="47">
        <f t="shared" si="17"/>
        <v>0</v>
      </c>
    </row>
    <row r="484" spans="2:17">
      <c r="B484" s="45" t="s">
        <v>49</v>
      </c>
      <c r="C484" s="5">
        <v>4</v>
      </c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>
        <v>1</v>
      </c>
      <c r="P484" s="40">
        <v>242</v>
      </c>
      <c r="Q484" s="47">
        <f t="shared" si="17"/>
        <v>242</v>
      </c>
    </row>
    <row r="485" spans="2:17">
      <c r="B485" s="45" t="s">
        <v>15</v>
      </c>
      <c r="C485" s="5">
        <v>20</v>
      </c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40">
        <v>2.4</v>
      </c>
      <c r="P485" s="40">
        <v>77.95</v>
      </c>
      <c r="Q485" s="47">
        <f t="shared" si="17"/>
        <v>187.08</v>
      </c>
    </row>
    <row r="486" spans="2:17">
      <c r="B486" s="45" t="s">
        <v>188</v>
      </c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40">
        <v>1.28</v>
      </c>
      <c r="P486" s="40">
        <v>182</v>
      </c>
      <c r="Q486" s="47">
        <f t="shared" si="17"/>
        <v>232.96</v>
      </c>
    </row>
    <row r="487" spans="2:17">
      <c r="B487" s="45" t="s">
        <v>40</v>
      </c>
      <c r="C487" s="5">
        <v>100</v>
      </c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40">
        <v>5</v>
      </c>
      <c r="P487" s="40">
        <v>235</v>
      </c>
      <c r="Q487" s="47">
        <f t="shared" si="17"/>
        <v>1175</v>
      </c>
    </row>
    <row r="488" spans="2:17">
      <c r="B488" s="45" t="s">
        <v>322</v>
      </c>
      <c r="C488" s="5">
        <v>100</v>
      </c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40">
        <v>10.9</v>
      </c>
      <c r="P488" s="40">
        <v>182</v>
      </c>
      <c r="Q488" s="47">
        <f t="shared" si="17"/>
        <v>1983.8</v>
      </c>
    </row>
    <row r="489" spans="2:17">
      <c r="B489" s="45" t="s">
        <v>97</v>
      </c>
      <c r="C489" s="5">
        <v>120</v>
      </c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40">
        <v>30.7</v>
      </c>
      <c r="P489" s="40">
        <v>140</v>
      </c>
      <c r="Q489" s="47">
        <f t="shared" si="17"/>
        <v>4298</v>
      </c>
    </row>
    <row r="490" spans="2:17">
      <c r="C490" s="93"/>
      <c r="E490" t="s">
        <v>374</v>
      </c>
      <c r="K490" t="s">
        <v>99</v>
      </c>
      <c r="N490" t="s">
        <v>99</v>
      </c>
      <c r="Q490" s="67">
        <f>SUM(Q467:Q489)</f>
        <v>15482.499999999998</v>
      </c>
    </row>
    <row r="491" spans="2:17">
      <c r="C491" s="93"/>
      <c r="E491" s="48" t="s">
        <v>100</v>
      </c>
      <c r="K491" s="48" t="s">
        <v>99</v>
      </c>
      <c r="L491" s="48"/>
      <c r="P491" s="18"/>
      <c r="Q491" s="126">
        <f>Q490/P463</f>
        <v>98.614649681528647</v>
      </c>
    </row>
    <row r="492" spans="2:17" ht="18.75">
      <c r="D492" s="15"/>
      <c r="G492" s="16" t="s">
        <v>67</v>
      </c>
      <c r="H492" s="16"/>
      <c r="I492" s="17"/>
      <c r="J492" s="17"/>
      <c r="L492" s="17"/>
      <c r="Q492" s="19"/>
    </row>
    <row r="493" spans="2:17" ht="23.25">
      <c r="D493" s="15"/>
      <c r="E493" s="15"/>
      <c r="F493" s="133" t="s">
        <v>376</v>
      </c>
      <c r="G493" s="16"/>
      <c r="H493" s="16"/>
      <c r="I493" s="16" t="s">
        <v>377</v>
      </c>
      <c r="J493" s="16"/>
      <c r="K493" s="17"/>
      <c r="L493" s="21"/>
      <c r="Q493" s="19"/>
    </row>
    <row r="494" spans="2:17" ht="18.75">
      <c r="E494" s="23" t="s">
        <v>70</v>
      </c>
      <c r="F494" s="23"/>
      <c r="G494" s="23"/>
      <c r="Q494" s="19"/>
    </row>
    <row r="495" spans="2:17">
      <c r="B495" s="53" t="s">
        <v>669</v>
      </c>
      <c r="M495" s="21"/>
      <c r="Q495" s="19"/>
    </row>
    <row r="496" spans="2:17">
      <c r="B496" s="24" t="s">
        <v>149</v>
      </c>
      <c r="C496" t="s">
        <v>559</v>
      </c>
      <c r="D496" s="25"/>
      <c r="E496" s="28"/>
      <c r="F496" s="28" t="s">
        <v>6</v>
      </c>
      <c r="G496" s="27"/>
      <c r="H496" s="21"/>
      <c r="I496" s="21"/>
      <c r="J496" s="21"/>
      <c r="K496" s="21"/>
      <c r="L496" s="21"/>
      <c r="M496" s="21"/>
      <c r="N496" s="21"/>
      <c r="O496" s="21"/>
      <c r="P496" s="21"/>
      <c r="Q496" s="19"/>
    </row>
    <row r="497" spans="2:17">
      <c r="B497" s="29" t="s">
        <v>76</v>
      </c>
      <c r="C497" s="20"/>
      <c r="D497" s="20"/>
      <c r="E497" s="27"/>
      <c r="F497" s="27"/>
      <c r="G497" s="27"/>
      <c r="H497" s="21"/>
      <c r="I497" s="21"/>
      <c r="J497" s="21"/>
      <c r="K497" s="21"/>
      <c r="L497" s="21"/>
      <c r="M497" s="21"/>
      <c r="N497" s="21"/>
      <c r="O497" s="21"/>
      <c r="P497" s="21"/>
      <c r="Q497" s="19"/>
    </row>
    <row r="498" spans="2:17">
      <c r="B498" s="30"/>
      <c r="C498" s="29"/>
      <c r="D498" s="29"/>
      <c r="E498" s="21"/>
      <c r="F498" s="27"/>
      <c r="G498" s="27"/>
      <c r="H498" s="21"/>
      <c r="I498" s="21"/>
      <c r="J498" s="21"/>
      <c r="K498" s="21"/>
      <c r="L498" s="21"/>
      <c r="M498" s="145"/>
      <c r="N498" s="21"/>
      <c r="O498" s="21"/>
      <c r="P498">
        <v>152</v>
      </c>
      <c r="Q498" s="19"/>
    </row>
    <row r="499" spans="2:17">
      <c r="B499" s="31" t="s">
        <v>77</v>
      </c>
      <c r="C499" s="33" t="s">
        <v>78</v>
      </c>
      <c r="D499" s="34"/>
      <c r="E499" s="34" t="s">
        <v>79</v>
      </c>
      <c r="F499" s="34"/>
      <c r="G499" s="34" t="s">
        <v>80</v>
      </c>
      <c r="H499" s="34" t="s">
        <v>81</v>
      </c>
      <c r="I499" s="34"/>
      <c r="J499" s="34"/>
      <c r="K499" s="34"/>
      <c r="L499" s="34" t="s">
        <v>82</v>
      </c>
      <c r="N499" s="34"/>
      <c r="O499" s="35" t="s">
        <v>83</v>
      </c>
      <c r="P499" s="36" t="s">
        <v>3</v>
      </c>
      <c r="Q499" s="36" t="s">
        <v>9</v>
      </c>
    </row>
    <row r="500" spans="2:17">
      <c r="B500" s="5"/>
      <c r="C500" s="39" t="s">
        <v>85</v>
      </c>
      <c r="D500" s="37" t="s">
        <v>86</v>
      </c>
      <c r="E500" s="37" t="s">
        <v>87</v>
      </c>
      <c r="F500" s="37" t="s">
        <v>88</v>
      </c>
      <c r="G500" s="37"/>
      <c r="H500" s="37" t="s">
        <v>89</v>
      </c>
      <c r="I500" s="37" t="s">
        <v>90</v>
      </c>
      <c r="J500" s="37" t="s">
        <v>91</v>
      </c>
      <c r="K500" s="37" t="s">
        <v>92</v>
      </c>
      <c r="L500" s="37" t="s">
        <v>93</v>
      </c>
      <c r="M500" s="37" t="s">
        <v>94</v>
      </c>
      <c r="N500" s="37" t="s">
        <v>95</v>
      </c>
      <c r="O500" s="40"/>
      <c r="P500" s="4"/>
      <c r="Q500" s="40"/>
    </row>
    <row r="501" spans="2:17">
      <c r="B501" s="31" t="s">
        <v>617</v>
      </c>
      <c r="C501" s="37">
        <v>200</v>
      </c>
      <c r="D501" s="37">
        <v>1.2</v>
      </c>
      <c r="E501" s="37">
        <v>4</v>
      </c>
      <c r="F501" s="37">
        <v>2.7</v>
      </c>
      <c r="G501" s="37">
        <v>260</v>
      </c>
      <c r="H501" s="37">
        <v>0.26</v>
      </c>
      <c r="I501" s="37">
        <v>40</v>
      </c>
      <c r="J501" s="37">
        <v>122</v>
      </c>
      <c r="K501" s="37">
        <v>128</v>
      </c>
      <c r="L501" s="37">
        <v>146</v>
      </c>
      <c r="M501" s="37">
        <v>56</v>
      </c>
      <c r="N501" s="37">
        <v>2</v>
      </c>
      <c r="O501" s="4"/>
      <c r="P501" s="46"/>
      <c r="Q501" s="47"/>
    </row>
    <row r="502" spans="2:17">
      <c r="B502" s="45" t="s">
        <v>27</v>
      </c>
      <c r="C502" s="37">
        <v>100</v>
      </c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4">
        <v>14.8</v>
      </c>
      <c r="P502" s="46">
        <v>260</v>
      </c>
      <c r="Q502" s="47">
        <f t="shared" ref="Q502:Q522" si="18">P502*O502</f>
        <v>3848</v>
      </c>
    </row>
    <row r="503" spans="2:17">
      <c r="B503" s="45" t="s">
        <v>175</v>
      </c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4">
        <v>6.7</v>
      </c>
      <c r="P503" s="46">
        <v>51.05</v>
      </c>
      <c r="Q503" s="47">
        <f t="shared" si="18"/>
        <v>342.03499999999997</v>
      </c>
    </row>
    <row r="504" spans="2:17">
      <c r="B504" s="45" t="s">
        <v>175</v>
      </c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4">
        <v>1</v>
      </c>
      <c r="P504" s="46">
        <v>58.8</v>
      </c>
      <c r="Q504" s="47">
        <f t="shared" si="18"/>
        <v>58.8</v>
      </c>
    </row>
    <row r="505" spans="2:17">
      <c r="B505" s="45" t="s">
        <v>37</v>
      </c>
      <c r="C505" s="37">
        <v>10</v>
      </c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4">
        <v>1.02</v>
      </c>
      <c r="P505" s="46">
        <v>91</v>
      </c>
      <c r="Q505" s="47">
        <f t="shared" si="18"/>
        <v>92.820000000000007</v>
      </c>
    </row>
    <row r="506" spans="2:17">
      <c r="B506" s="45" t="s">
        <v>37</v>
      </c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4">
        <v>0.53</v>
      </c>
      <c r="P506" s="46">
        <v>81</v>
      </c>
      <c r="Q506" s="47">
        <f t="shared" si="18"/>
        <v>42.93</v>
      </c>
    </row>
    <row r="507" spans="2:17">
      <c r="B507" s="45" t="s">
        <v>58</v>
      </c>
      <c r="C507" s="37">
        <v>10</v>
      </c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4">
        <v>1.5</v>
      </c>
      <c r="P507" s="46">
        <v>33</v>
      </c>
      <c r="Q507" s="47">
        <f t="shared" si="18"/>
        <v>49.5</v>
      </c>
    </row>
    <row r="508" spans="2:17">
      <c r="B508" s="45" t="s">
        <v>14</v>
      </c>
      <c r="C508" s="37">
        <v>4</v>
      </c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4">
        <v>1</v>
      </c>
      <c r="P508" s="46">
        <v>185.97</v>
      </c>
      <c r="Q508" s="47">
        <f t="shared" si="18"/>
        <v>185.97</v>
      </c>
    </row>
    <row r="509" spans="2:17">
      <c r="B509" s="45" t="s">
        <v>17</v>
      </c>
      <c r="C509" s="37">
        <v>1</v>
      </c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4">
        <v>1</v>
      </c>
      <c r="P509" s="46">
        <v>18.41</v>
      </c>
      <c r="Q509" s="47">
        <f t="shared" si="18"/>
        <v>18.41</v>
      </c>
    </row>
    <row r="510" spans="2:17">
      <c r="B510" s="45" t="s">
        <v>10</v>
      </c>
      <c r="C510" s="37">
        <v>1</v>
      </c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4">
        <v>1</v>
      </c>
      <c r="P510" s="46">
        <v>75</v>
      </c>
      <c r="Q510" s="47">
        <f t="shared" si="18"/>
        <v>75</v>
      </c>
    </row>
    <row r="511" spans="2:17">
      <c r="B511" s="45" t="s">
        <v>13</v>
      </c>
      <c r="C511" s="37">
        <v>4</v>
      </c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4">
        <v>0.8</v>
      </c>
      <c r="P511" s="220">
        <v>122.32</v>
      </c>
      <c r="Q511" s="47">
        <f t="shared" si="18"/>
        <v>97.855999999999995</v>
      </c>
    </row>
    <row r="512" spans="2:17">
      <c r="B512" s="45" t="s">
        <v>51</v>
      </c>
      <c r="C512" s="37">
        <v>1</v>
      </c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4"/>
      <c r="P512" s="46">
        <v>47</v>
      </c>
      <c r="Q512" s="47">
        <f t="shared" si="18"/>
        <v>0</v>
      </c>
    </row>
    <row r="513" spans="2:17">
      <c r="B513" s="31" t="s">
        <v>166</v>
      </c>
      <c r="C513" s="37">
        <v>70</v>
      </c>
      <c r="D513" s="37">
        <v>4.5999999999999996</v>
      </c>
      <c r="E513" s="37">
        <v>5.2</v>
      </c>
      <c r="F513" s="37">
        <v>7.2</v>
      </c>
      <c r="G513" s="37">
        <v>105</v>
      </c>
      <c r="H513" s="37">
        <v>1.5</v>
      </c>
      <c r="I513" s="37">
        <v>13.5</v>
      </c>
      <c r="J513" s="37">
        <v>51</v>
      </c>
      <c r="K513" s="37">
        <v>98</v>
      </c>
      <c r="L513" s="37">
        <v>52</v>
      </c>
      <c r="M513" s="37">
        <v>51</v>
      </c>
      <c r="N513" s="37">
        <v>2.25</v>
      </c>
      <c r="O513" s="4"/>
      <c r="P513" s="46"/>
      <c r="Q513" s="47">
        <f t="shared" si="18"/>
        <v>0</v>
      </c>
    </row>
    <row r="514" spans="2:17">
      <c r="B514" s="45" t="s">
        <v>57</v>
      </c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4">
        <v>4</v>
      </c>
      <c r="P514" s="46">
        <v>63</v>
      </c>
      <c r="Q514" s="47">
        <f t="shared" si="18"/>
        <v>252</v>
      </c>
    </row>
    <row r="515" spans="2:17">
      <c r="B515" s="45" t="s">
        <v>13</v>
      </c>
      <c r="C515" s="37">
        <v>2</v>
      </c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4">
        <v>0.2</v>
      </c>
      <c r="P515" s="46">
        <v>122.32</v>
      </c>
      <c r="Q515" s="47">
        <f t="shared" si="18"/>
        <v>24.463999999999999</v>
      </c>
    </row>
    <row r="516" spans="2:17">
      <c r="B516" s="44" t="s">
        <v>34</v>
      </c>
      <c r="C516" s="31">
        <v>30</v>
      </c>
      <c r="D516" s="37">
        <v>0.6</v>
      </c>
      <c r="E516" s="37"/>
      <c r="F516" s="37">
        <v>15.5</v>
      </c>
      <c r="G516" s="37"/>
      <c r="H516" s="37">
        <v>0.04</v>
      </c>
      <c r="I516" s="37"/>
      <c r="J516" s="37">
        <v>0.24</v>
      </c>
      <c r="K516" s="37">
        <v>0.8</v>
      </c>
      <c r="L516" s="37">
        <v>24</v>
      </c>
      <c r="M516" s="37"/>
      <c r="N516" s="37">
        <v>22</v>
      </c>
      <c r="O516" s="52"/>
      <c r="P516" s="46"/>
      <c r="Q516" s="47">
        <f t="shared" si="18"/>
        <v>0</v>
      </c>
    </row>
    <row r="517" spans="2:17">
      <c r="B517" s="45" t="s">
        <v>34</v>
      </c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4">
        <v>13</v>
      </c>
      <c r="P517" s="61">
        <v>26</v>
      </c>
      <c r="Q517" s="47">
        <f t="shared" si="18"/>
        <v>338</v>
      </c>
    </row>
    <row r="518" spans="2:17">
      <c r="B518" s="45" t="s">
        <v>121</v>
      </c>
      <c r="C518" s="5">
        <v>10</v>
      </c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4">
        <v>1.52</v>
      </c>
      <c r="P518" s="61">
        <v>719</v>
      </c>
      <c r="Q518" s="47">
        <f t="shared" si="18"/>
        <v>1092.8800000000001</v>
      </c>
    </row>
    <row r="519" spans="2:17">
      <c r="B519" s="44" t="s">
        <v>195</v>
      </c>
      <c r="C519" s="37">
        <v>200</v>
      </c>
      <c r="D519" s="37">
        <v>0.6</v>
      </c>
      <c r="E519" s="37"/>
      <c r="F519" s="37">
        <v>30.1</v>
      </c>
      <c r="G519" s="37">
        <v>130</v>
      </c>
      <c r="H519" s="37">
        <v>0.04</v>
      </c>
      <c r="I519" s="37"/>
      <c r="J519" s="37">
        <v>0.05</v>
      </c>
      <c r="K519" s="37">
        <v>135</v>
      </c>
      <c r="L519" s="37">
        <v>46</v>
      </c>
      <c r="M519" s="37"/>
      <c r="N519" s="37">
        <v>0.5</v>
      </c>
      <c r="O519" s="40"/>
      <c r="P519" s="40"/>
      <c r="Q519" s="47">
        <f t="shared" si="18"/>
        <v>0</v>
      </c>
    </row>
    <row r="520" spans="2:17">
      <c r="B520" s="45" t="s">
        <v>49</v>
      </c>
      <c r="C520" s="5">
        <v>4</v>
      </c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40">
        <v>242</v>
      </c>
      <c r="Q520" s="47">
        <f t="shared" si="18"/>
        <v>0</v>
      </c>
    </row>
    <row r="521" spans="2:17">
      <c r="B521" s="45" t="s">
        <v>15</v>
      </c>
      <c r="C521" s="5">
        <v>20</v>
      </c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40">
        <v>2.2000000000000002</v>
      </c>
      <c r="P521" s="40">
        <v>77.95</v>
      </c>
      <c r="Q521" s="47">
        <f t="shared" si="18"/>
        <v>171.49</v>
      </c>
    </row>
    <row r="522" spans="2:17">
      <c r="B522" s="45" t="s">
        <v>188</v>
      </c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4">
        <v>0.82</v>
      </c>
      <c r="P522" s="61">
        <v>182</v>
      </c>
      <c r="Q522" s="47">
        <f t="shared" si="18"/>
        <v>149.23999999999998</v>
      </c>
    </row>
    <row r="523" spans="2:17">
      <c r="C523" s="93"/>
      <c r="E523" t="s">
        <v>374</v>
      </c>
      <c r="K523" t="s">
        <v>99</v>
      </c>
      <c r="N523" t="s">
        <v>99</v>
      </c>
      <c r="Q523" s="67">
        <f>SUM(Q502:Q522)</f>
        <v>6839.3949999999995</v>
      </c>
    </row>
    <row r="524" spans="2:17">
      <c r="C524" s="93"/>
      <c r="E524" s="48" t="s">
        <v>100</v>
      </c>
      <c r="K524" s="48" t="s">
        <v>99</v>
      </c>
      <c r="L524" s="48"/>
      <c r="P524" s="18"/>
      <c r="Q524" s="126">
        <f>Q523/P498</f>
        <v>44.996019736842101</v>
      </c>
    </row>
    <row r="525" spans="2:17" ht="18.75">
      <c r="D525" s="15"/>
      <c r="G525" s="16" t="s">
        <v>67</v>
      </c>
      <c r="H525" s="16"/>
      <c r="I525" s="17"/>
      <c r="J525" s="17"/>
      <c r="L525" s="17"/>
      <c r="Q525" s="19"/>
    </row>
    <row r="526" spans="2:17" ht="23.25">
      <c r="D526" s="15"/>
      <c r="E526" s="15"/>
      <c r="F526" s="133" t="s">
        <v>376</v>
      </c>
      <c r="G526" s="16"/>
      <c r="H526" s="16"/>
      <c r="I526" s="16" t="s">
        <v>377</v>
      </c>
      <c r="J526" s="16"/>
      <c r="K526" s="17"/>
      <c r="L526" s="21"/>
      <c r="N526">
        <v>0</v>
      </c>
      <c r="Q526" s="19"/>
    </row>
    <row r="527" spans="2:17" ht="18.75">
      <c r="E527" s="23" t="s">
        <v>70</v>
      </c>
      <c r="F527" s="23"/>
      <c r="G527" s="23"/>
      <c r="Q527" s="19"/>
    </row>
    <row r="528" spans="2:17">
      <c r="B528" s="53" t="s">
        <v>669</v>
      </c>
      <c r="M528" s="21"/>
      <c r="Q528" s="19"/>
    </row>
    <row r="529" spans="2:17">
      <c r="B529" s="24" t="s">
        <v>149</v>
      </c>
      <c r="C529" t="s">
        <v>559</v>
      </c>
      <c r="D529" s="25"/>
      <c r="E529" s="28"/>
      <c r="F529" s="28" t="s">
        <v>7</v>
      </c>
      <c r="G529" s="27"/>
      <c r="H529" s="21"/>
      <c r="I529" s="21"/>
      <c r="J529" s="21"/>
      <c r="K529" s="21"/>
      <c r="L529" s="21"/>
      <c r="M529" s="21"/>
      <c r="N529" s="21"/>
      <c r="O529" s="21"/>
      <c r="P529" s="21"/>
      <c r="Q529" s="19"/>
    </row>
    <row r="530" spans="2:17">
      <c r="B530" s="29" t="s">
        <v>76</v>
      </c>
      <c r="C530" s="20"/>
      <c r="D530" s="20"/>
      <c r="E530" s="27"/>
      <c r="F530" s="27"/>
      <c r="G530" s="27"/>
      <c r="H530" s="21"/>
      <c r="I530" s="21"/>
      <c r="J530" s="21"/>
      <c r="K530" s="21"/>
      <c r="L530" s="21"/>
      <c r="M530" s="21"/>
      <c r="N530" s="21"/>
      <c r="O530" s="21"/>
      <c r="P530" s="21"/>
      <c r="Q530" s="19"/>
    </row>
    <row r="531" spans="2:17">
      <c r="B531" s="30"/>
      <c r="C531" s="29"/>
      <c r="D531" s="29"/>
      <c r="E531" s="21"/>
      <c r="F531" s="27"/>
      <c r="G531" s="27"/>
      <c r="H531" s="21"/>
      <c r="I531" s="21"/>
      <c r="J531" s="21"/>
      <c r="K531" s="21"/>
      <c r="L531" s="21"/>
      <c r="M531" s="145"/>
      <c r="N531" s="21"/>
      <c r="O531" s="21"/>
      <c r="Q531" s="19"/>
    </row>
    <row r="532" spans="2:17">
      <c r="B532" s="31" t="s">
        <v>77</v>
      </c>
      <c r="C532" s="33" t="s">
        <v>78</v>
      </c>
      <c r="D532" s="34"/>
      <c r="E532" s="34" t="s">
        <v>79</v>
      </c>
      <c r="F532" s="34"/>
      <c r="G532" s="34" t="s">
        <v>80</v>
      </c>
      <c r="H532" s="34" t="s">
        <v>81</v>
      </c>
      <c r="I532" s="34"/>
      <c r="J532" s="34"/>
      <c r="K532" s="34"/>
      <c r="L532" s="34" t="s">
        <v>82</v>
      </c>
      <c r="N532" s="34"/>
      <c r="O532" s="35" t="s">
        <v>83</v>
      </c>
      <c r="P532" s="36" t="s">
        <v>3</v>
      </c>
      <c r="Q532" s="36" t="s">
        <v>9</v>
      </c>
    </row>
    <row r="533" spans="2:17">
      <c r="B533" s="5"/>
      <c r="C533" s="39" t="s">
        <v>85</v>
      </c>
      <c r="D533" s="37" t="s">
        <v>86</v>
      </c>
      <c r="E533" s="37" t="s">
        <v>87</v>
      </c>
      <c r="F533" s="37" t="s">
        <v>88</v>
      </c>
      <c r="G533" s="37"/>
      <c r="H533" s="37" t="s">
        <v>89</v>
      </c>
      <c r="I533" s="37" t="s">
        <v>90</v>
      </c>
      <c r="J533" s="37" t="s">
        <v>91</v>
      </c>
      <c r="K533" s="37" t="s">
        <v>92</v>
      </c>
      <c r="L533" s="37" t="s">
        <v>93</v>
      </c>
      <c r="M533" s="37" t="s">
        <v>94</v>
      </c>
      <c r="N533" s="37" t="s">
        <v>95</v>
      </c>
      <c r="O533" s="40"/>
      <c r="P533" s="4"/>
      <c r="Q533" s="40"/>
    </row>
    <row r="534" spans="2:17">
      <c r="B534" s="31" t="s">
        <v>617</v>
      </c>
      <c r="C534" s="37">
        <v>200</v>
      </c>
      <c r="D534" s="37">
        <v>1.2</v>
      </c>
      <c r="E534" s="37">
        <v>4</v>
      </c>
      <c r="F534" s="37">
        <v>2.7</v>
      </c>
      <c r="G534" s="37">
        <v>260</v>
      </c>
      <c r="H534" s="37">
        <v>0.26</v>
      </c>
      <c r="I534" s="37">
        <v>40</v>
      </c>
      <c r="J534" s="37">
        <v>122</v>
      </c>
      <c r="K534" s="37">
        <v>128</v>
      </c>
      <c r="L534" s="37">
        <v>146</v>
      </c>
      <c r="M534" s="37">
        <v>56</v>
      </c>
      <c r="N534" s="37">
        <v>2</v>
      </c>
      <c r="O534" s="4"/>
      <c r="P534" s="46"/>
      <c r="Q534" s="47"/>
    </row>
    <row r="535" spans="2:17">
      <c r="B535" s="45" t="s">
        <v>27</v>
      </c>
      <c r="C535" s="37">
        <v>100</v>
      </c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4">
        <v>3.3</v>
      </c>
      <c r="P535" s="46">
        <v>260</v>
      </c>
      <c r="Q535" s="47">
        <f t="shared" ref="Q535:Q542" si="19">P535*O535</f>
        <v>858</v>
      </c>
    </row>
    <row r="536" spans="2:17">
      <c r="B536" s="45" t="s">
        <v>175</v>
      </c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4"/>
      <c r="P536" s="46">
        <v>51.05</v>
      </c>
      <c r="Q536" s="47">
        <f t="shared" si="19"/>
        <v>0</v>
      </c>
    </row>
    <row r="537" spans="2:17">
      <c r="B537" s="45" t="s">
        <v>175</v>
      </c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4">
        <v>2</v>
      </c>
      <c r="P537" s="46">
        <v>58.8</v>
      </c>
      <c r="Q537" s="47">
        <f t="shared" si="19"/>
        <v>117.6</v>
      </c>
    </row>
    <row r="538" spans="2:17">
      <c r="B538" s="44" t="s">
        <v>34</v>
      </c>
      <c r="C538" s="31">
        <v>30</v>
      </c>
      <c r="D538" s="37">
        <v>0.6</v>
      </c>
      <c r="E538" s="37"/>
      <c r="F538" s="37">
        <v>15.5</v>
      </c>
      <c r="G538" s="37"/>
      <c r="H538" s="37">
        <v>0.04</v>
      </c>
      <c r="I538" s="37"/>
      <c r="J538" s="37">
        <v>0.24</v>
      </c>
      <c r="K538" s="37">
        <v>0.8</v>
      </c>
      <c r="L538" s="37">
        <v>24</v>
      </c>
      <c r="M538" s="37"/>
      <c r="N538" s="37">
        <v>22</v>
      </c>
      <c r="O538" s="52"/>
      <c r="P538" s="46"/>
      <c r="Q538" s="47">
        <f t="shared" si="19"/>
        <v>0</v>
      </c>
    </row>
    <row r="539" spans="2:17">
      <c r="B539" s="45" t="s">
        <v>34</v>
      </c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4">
        <v>2</v>
      </c>
      <c r="P539" s="61">
        <v>26</v>
      </c>
      <c r="Q539" s="47">
        <f t="shared" si="19"/>
        <v>52</v>
      </c>
    </row>
    <row r="540" spans="2:17">
      <c r="B540" s="44" t="s">
        <v>117</v>
      </c>
      <c r="C540" s="37">
        <v>200</v>
      </c>
      <c r="D540" s="37">
        <v>0.6</v>
      </c>
      <c r="E540" s="37"/>
      <c r="F540" s="37">
        <v>30.1</v>
      </c>
      <c r="G540" s="37">
        <v>130</v>
      </c>
      <c r="H540" s="37">
        <v>0.04</v>
      </c>
      <c r="I540" s="37"/>
      <c r="J540" s="37">
        <v>0.05</v>
      </c>
      <c r="K540" s="37">
        <v>135</v>
      </c>
      <c r="L540" s="37">
        <v>46</v>
      </c>
      <c r="M540" s="37"/>
      <c r="N540" s="37">
        <v>0.5</v>
      </c>
      <c r="O540" s="40"/>
      <c r="P540" s="40"/>
      <c r="Q540" s="47">
        <f t="shared" si="19"/>
        <v>0</v>
      </c>
    </row>
    <row r="541" spans="2:17">
      <c r="B541" s="45" t="s">
        <v>49</v>
      </c>
      <c r="C541" s="5">
        <v>4</v>
      </c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40">
        <v>242</v>
      </c>
      <c r="Q541" s="47">
        <f t="shared" si="19"/>
        <v>0</v>
      </c>
    </row>
    <row r="542" spans="2:17">
      <c r="B542" s="45" t="s">
        <v>15</v>
      </c>
      <c r="C542" s="5">
        <v>20</v>
      </c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40">
        <v>0.5</v>
      </c>
      <c r="P542" s="40">
        <v>77.95</v>
      </c>
      <c r="Q542" s="47">
        <f t="shared" si="19"/>
        <v>38.975000000000001</v>
      </c>
    </row>
    <row r="543" spans="2:17">
      <c r="C543" s="93"/>
      <c r="E543" t="s">
        <v>374</v>
      </c>
      <c r="K543" t="s">
        <v>99</v>
      </c>
      <c r="N543" t="s">
        <v>99</v>
      </c>
      <c r="Q543" s="67">
        <f>SUM(Q535:Q542)</f>
        <v>1066.5749999999998</v>
      </c>
    </row>
    <row r="544" spans="2:17">
      <c r="C544" s="93"/>
      <c r="E544" s="48" t="s">
        <v>100</v>
      </c>
      <c r="K544" s="48" t="s">
        <v>99</v>
      </c>
      <c r="L544" s="48"/>
      <c r="P544" s="18"/>
      <c r="Q544" s="126"/>
    </row>
    <row r="546" spans="2:17" ht="18.75">
      <c r="D546" s="15"/>
      <c r="G546" s="16" t="s">
        <v>67</v>
      </c>
      <c r="H546" s="16"/>
      <c r="I546" s="17"/>
      <c r="J546" s="17"/>
      <c r="L546" s="17"/>
      <c r="Q546" s="19"/>
    </row>
    <row r="547" spans="2:17" ht="23.25">
      <c r="D547" s="15"/>
      <c r="E547" s="15"/>
      <c r="F547" s="133" t="s">
        <v>376</v>
      </c>
      <c r="G547" s="16"/>
      <c r="H547" s="16"/>
      <c r="I547" s="16" t="s">
        <v>377</v>
      </c>
      <c r="J547" s="16"/>
      <c r="K547" s="17"/>
      <c r="L547" s="21"/>
      <c r="Q547" s="19"/>
    </row>
    <row r="548" spans="2:17" ht="18.75">
      <c r="E548" s="23" t="s">
        <v>70</v>
      </c>
      <c r="F548" s="23"/>
      <c r="G548" s="23"/>
      <c r="Q548" s="19"/>
    </row>
    <row r="549" spans="2:17">
      <c r="B549" s="53" t="s">
        <v>673</v>
      </c>
      <c r="M549" s="21"/>
      <c r="Q549" s="19"/>
    </row>
    <row r="550" spans="2:17">
      <c r="B550" s="24" t="s">
        <v>149</v>
      </c>
      <c r="C550" t="s">
        <v>559</v>
      </c>
      <c r="D550" s="25"/>
      <c r="E550" s="28"/>
      <c r="F550" s="28" t="s">
        <v>5</v>
      </c>
      <c r="G550" s="27"/>
      <c r="H550" s="21"/>
      <c r="I550" s="21"/>
      <c r="J550" s="21"/>
      <c r="K550" s="21"/>
      <c r="L550" s="21"/>
      <c r="M550" s="21"/>
      <c r="N550" s="21"/>
      <c r="O550" s="21"/>
      <c r="P550" s="21"/>
      <c r="Q550" s="19"/>
    </row>
    <row r="551" spans="2:17">
      <c r="B551" s="29" t="s">
        <v>76</v>
      </c>
      <c r="C551" s="20"/>
      <c r="D551" s="20"/>
      <c r="E551" s="27"/>
      <c r="F551" s="27"/>
      <c r="G551" s="27"/>
      <c r="H551" s="21"/>
      <c r="I551" s="21"/>
      <c r="J551" s="21"/>
      <c r="K551" s="21"/>
      <c r="L551" s="21"/>
      <c r="M551" s="21"/>
      <c r="N551" s="21"/>
      <c r="O551" s="21"/>
      <c r="P551" s="21"/>
      <c r="Q551" s="19"/>
    </row>
    <row r="552" spans="2:17">
      <c r="B552" s="30"/>
      <c r="C552" s="29"/>
      <c r="D552" s="29"/>
      <c r="E552" s="21"/>
      <c r="F552" s="27"/>
      <c r="G552" s="27"/>
      <c r="H552" s="21"/>
      <c r="I552" s="21"/>
      <c r="J552" s="21"/>
      <c r="K552" s="21"/>
      <c r="L552" s="21"/>
      <c r="M552" s="145"/>
      <c r="N552" s="21"/>
      <c r="O552" s="21"/>
      <c r="P552">
        <v>173</v>
      </c>
      <c r="Q552" s="19"/>
    </row>
    <row r="553" spans="2:17">
      <c r="B553" s="31" t="s">
        <v>77</v>
      </c>
      <c r="C553" s="33" t="s">
        <v>78</v>
      </c>
      <c r="D553" s="34"/>
      <c r="E553" s="34" t="s">
        <v>79</v>
      </c>
      <c r="F553" s="34"/>
      <c r="G553" s="34" t="s">
        <v>80</v>
      </c>
      <c r="H553" s="34" t="s">
        <v>81</v>
      </c>
      <c r="I553" s="34"/>
      <c r="J553" s="34"/>
      <c r="K553" s="34"/>
      <c r="L553" s="34" t="s">
        <v>82</v>
      </c>
      <c r="N553" s="34"/>
      <c r="O553" s="35" t="s">
        <v>83</v>
      </c>
      <c r="P553" s="36" t="s">
        <v>3</v>
      </c>
      <c r="Q553" s="36" t="s">
        <v>9</v>
      </c>
    </row>
    <row r="554" spans="2:17">
      <c r="B554" s="5"/>
      <c r="C554" s="39" t="s">
        <v>85</v>
      </c>
      <c r="D554" s="37" t="s">
        <v>86</v>
      </c>
      <c r="E554" s="37" t="s">
        <v>87</v>
      </c>
      <c r="F554" s="37" t="s">
        <v>88</v>
      </c>
      <c r="G554" s="37"/>
      <c r="H554" s="37" t="s">
        <v>89</v>
      </c>
      <c r="I554" s="37" t="s">
        <v>90</v>
      </c>
      <c r="J554" s="37" t="s">
        <v>91</v>
      </c>
      <c r="K554" s="37" t="s">
        <v>92</v>
      </c>
      <c r="L554" s="37" t="s">
        <v>93</v>
      </c>
      <c r="M554" s="37" t="s">
        <v>94</v>
      </c>
      <c r="N554" s="37" t="s">
        <v>95</v>
      </c>
      <c r="O554" s="40"/>
      <c r="P554" s="4"/>
      <c r="Q554" s="40"/>
    </row>
    <row r="555" spans="2:17">
      <c r="B555" s="31" t="s">
        <v>307</v>
      </c>
      <c r="C555" s="37">
        <v>200</v>
      </c>
      <c r="D555" s="37">
        <v>1.2</v>
      </c>
      <c r="E555" s="37">
        <v>4</v>
      </c>
      <c r="F555" s="37">
        <v>2.7</v>
      </c>
      <c r="G555" s="37">
        <v>260</v>
      </c>
      <c r="H555" s="37">
        <v>0.26</v>
      </c>
      <c r="I555" s="37">
        <v>40</v>
      </c>
      <c r="J555" s="37">
        <v>122</v>
      </c>
      <c r="K555" s="37">
        <v>128</v>
      </c>
      <c r="L555" s="37">
        <v>146</v>
      </c>
      <c r="M555" s="37">
        <v>56</v>
      </c>
      <c r="N555" s="37">
        <v>2</v>
      </c>
      <c r="O555" s="4"/>
      <c r="P555" s="46"/>
      <c r="Q555" s="47"/>
    </row>
    <row r="556" spans="2:17">
      <c r="B556" s="45" t="s">
        <v>307</v>
      </c>
      <c r="C556" s="37">
        <v>100</v>
      </c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4">
        <v>21.8</v>
      </c>
      <c r="P556" s="46">
        <v>360</v>
      </c>
      <c r="Q556" s="47">
        <f t="shared" ref="Q556:Q567" si="20">P556*O556</f>
        <v>7848</v>
      </c>
    </row>
    <row r="557" spans="2:17">
      <c r="B557" s="45" t="s">
        <v>10</v>
      </c>
      <c r="C557" s="37">
        <v>1</v>
      </c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4">
        <v>1</v>
      </c>
      <c r="P557" s="46">
        <v>75</v>
      </c>
      <c r="Q557" s="47">
        <f t="shared" si="20"/>
        <v>75</v>
      </c>
    </row>
    <row r="558" spans="2:17">
      <c r="B558" s="45" t="s">
        <v>51</v>
      </c>
      <c r="C558" s="37">
        <v>1</v>
      </c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4">
        <v>1</v>
      </c>
      <c r="P558" s="46">
        <v>47</v>
      </c>
      <c r="Q558" s="47">
        <f t="shared" si="20"/>
        <v>47</v>
      </c>
    </row>
    <row r="559" spans="2:17">
      <c r="B559" s="44" t="s">
        <v>34</v>
      </c>
      <c r="C559" s="31">
        <v>30</v>
      </c>
      <c r="D559" s="37">
        <v>0.6</v>
      </c>
      <c r="E559" s="37"/>
      <c r="F559" s="37">
        <v>15.5</v>
      </c>
      <c r="G559" s="37"/>
      <c r="H559" s="37">
        <v>0.04</v>
      </c>
      <c r="I559" s="37"/>
      <c r="J559" s="37">
        <v>0.24</v>
      </c>
      <c r="K559" s="37">
        <v>0.8</v>
      </c>
      <c r="L559" s="37">
        <v>24</v>
      </c>
      <c r="M559" s="37"/>
      <c r="N559" s="37">
        <v>22</v>
      </c>
      <c r="O559" s="52"/>
      <c r="P559" s="46"/>
      <c r="Q559" s="47">
        <f t="shared" si="20"/>
        <v>0</v>
      </c>
    </row>
    <row r="560" spans="2:17">
      <c r="B560" s="45" t="s">
        <v>34</v>
      </c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4">
        <v>15</v>
      </c>
      <c r="P560" s="61">
        <v>26</v>
      </c>
      <c r="Q560" s="47">
        <f t="shared" si="20"/>
        <v>390</v>
      </c>
    </row>
    <row r="561" spans="2:17">
      <c r="B561" s="45" t="s">
        <v>121</v>
      </c>
      <c r="C561" s="5">
        <v>10</v>
      </c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4">
        <v>1.03</v>
      </c>
      <c r="P561" s="61">
        <v>719</v>
      </c>
      <c r="Q561" s="47">
        <f t="shared" si="20"/>
        <v>740.57</v>
      </c>
    </row>
    <row r="562" spans="2:17">
      <c r="B562" s="45" t="s">
        <v>121</v>
      </c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4">
        <v>0.04</v>
      </c>
      <c r="P562" s="61">
        <v>735</v>
      </c>
      <c r="Q562" s="47">
        <f t="shared" si="20"/>
        <v>29.400000000000002</v>
      </c>
    </row>
    <row r="563" spans="2:17">
      <c r="B563" s="44" t="s">
        <v>108</v>
      </c>
      <c r="C563" s="37">
        <v>200</v>
      </c>
      <c r="D563" s="37">
        <v>0.6</v>
      </c>
      <c r="E563" s="37"/>
      <c r="F563" s="37">
        <v>30.1</v>
      </c>
      <c r="G563" s="37">
        <v>130</v>
      </c>
      <c r="H563" s="37">
        <v>0.04</v>
      </c>
      <c r="I563" s="37"/>
      <c r="J563" s="37">
        <v>0.05</v>
      </c>
      <c r="K563" s="37">
        <v>135</v>
      </c>
      <c r="L563" s="37">
        <v>46</v>
      </c>
      <c r="M563" s="37"/>
      <c r="N563" s="37">
        <v>0.5</v>
      </c>
      <c r="O563" s="40"/>
      <c r="P563" s="40"/>
      <c r="Q563" s="47">
        <f t="shared" si="20"/>
        <v>0</v>
      </c>
    </row>
    <row r="564" spans="2:17">
      <c r="B564" s="45" t="s">
        <v>49</v>
      </c>
      <c r="C564" s="5">
        <v>4</v>
      </c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>
        <v>1</v>
      </c>
      <c r="P564" s="40">
        <v>242</v>
      </c>
      <c r="Q564" s="47">
        <f t="shared" si="20"/>
        <v>242</v>
      </c>
    </row>
    <row r="565" spans="2:17">
      <c r="B565" s="45" t="s">
        <v>31</v>
      </c>
      <c r="C565" s="5">
        <v>20</v>
      </c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40">
        <v>6</v>
      </c>
      <c r="P565" s="40">
        <v>86.5</v>
      </c>
      <c r="Q565" s="47">
        <f t="shared" si="20"/>
        <v>519</v>
      </c>
    </row>
    <row r="566" spans="2:17">
      <c r="B566" s="45" t="s">
        <v>106</v>
      </c>
      <c r="C566" s="5">
        <v>200</v>
      </c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40">
        <v>40</v>
      </c>
      <c r="P566" s="40">
        <v>154</v>
      </c>
      <c r="Q566" s="47">
        <f t="shared" si="20"/>
        <v>6160</v>
      </c>
    </row>
    <row r="567" spans="2:17">
      <c r="B567" s="45" t="s">
        <v>18</v>
      </c>
      <c r="C567" s="5">
        <v>30</v>
      </c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40">
        <v>17</v>
      </c>
      <c r="P567" s="40">
        <v>151.32</v>
      </c>
      <c r="Q567" s="47">
        <f t="shared" si="20"/>
        <v>2572.44</v>
      </c>
    </row>
    <row r="568" spans="2:17">
      <c r="C568" s="93"/>
      <c r="E568" t="s">
        <v>374</v>
      </c>
      <c r="K568" t="s">
        <v>99</v>
      </c>
      <c r="N568" t="s">
        <v>99</v>
      </c>
      <c r="Q568" s="67">
        <f>SUM(Q556:Q567)</f>
        <v>18623.41</v>
      </c>
    </row>
    <row r="569" spans="2:17">
      <c r="C569" s="93"/>
      <c r="E569" s="48" t="s">
        <v>100</v>
      </c>
      <c r="K569" s="48" t="s">
        <v>99</v>
      </c>
      <c r="L569" s="48"/>
      <c r="P569" s="18"/>
      <c r="Q569" s="126">
        <f>Q568/P552</f>
        <v>107.64976878612717</v>
      </c>
    </row>
    <row r="570" spans="2:17" ht="18.75">
      <c r="D570" s="15"/>
      <c r="G570" s="16" t="s">
        <v>67</v>
      </c>
      <c r="H570" s="16"/>
      <c r="I570" s="17"/>
      <c r="J570" s="17"/>
      <c r="L570" s="17"/>
      <c r="Q570" s="19"/>
    </row>
    <row r="571" spans="2:17" ht="23.25">
      <c r="D571" s="15"/>
      <c r="E571" s="15"/>
      <c r="F571" s="133" t="s">
        <v>376</v>
      </c>
      <c r="G571" s="16"/>
      <c r="H571" s="16"/>
      <c r="I571" s="16" t="s">
        <v>377</v>
      </c>
      <c r="J571" s="16"/>
      <c r="K571" s="17"/>
      <c r="L571" s="21"/>
      <c r="Q571" s="19"/>
    </row>
    <row r="572" spans="2:17" ht="18.75">
      <c r="E572" s="23" t="s">
        <v>70</v>
      </c>
      <c r="F572" s="23"/>
      <c r="G572" s="23"/>
      <c r="Q572" s="19"/>
    </row>
    <row r="573" spans="2:17">
      <c r="B573" s="53" t="s">
        <v>673</v>
      </c>
      <c r="M573" s="21"/>
      <c r="Q573" s="19"/>
    </row>
    <row r="574" spans="2:17">
      <c r="B574" s="24" t="s">
        <v>149</v>
      </c>
      <c r="C574" t="s">
        <v>559</v>
      </c>
      <c r="D574" s="25"/>
      <c r="E574" s="28"/>
      <c r="F574" s="28" t="s">
        <v>6</v>
      </c>
      <c r="G574" s="27"/>
      <c r="H574" s="21"/>
      <c r="I574" s="21"/>
      <c r="J574" s="21"/>
      <c r="K574" s="21"/>
      <c r="L574" s="21"/>
      <c r="M574" s="21"/>
      <c r="N574" s="21"/>
      <c r="O574" s="21"/>
      <c r="P574" s="21"/>
      <c r="Q574" s="19"/>
    </row>
    <row r="575" spans="2:17">
      <c r="B575" s="29" t="s">
        <v>76</v>
      </c>
      <c r="C575" s="20"/>
      <c r="D575" s="20"/>
      <c r="E575" s="27"/>
      <c r="F575" s="27"/>
      <c r="G575" s="27"/>
      <c r="H575" s="21"/>
      <c r="I575" s="21"/>
      <c r="J575" s="21"/>
      <c r="K575" s="21"/>
      <c r="L575" s="21"/>
      <c r="M575" s="21"/>
      <c r="N575" s="21"/>
      <c r="O575" s="21"/>
      <c r="P575" s="21"/>
      <c r="Q575" s="19"/>
    </row>
    <row r="576" spans="2:17">
      <c r="B576" s="30"/>
      <c r="C576" s="29"/>
      <c r="D576" s="29"/>
      <c r="E576" s="21"/>
      <c r="F576" s="27"/>
      <c r="G576" s="27"/>
      <c r="H576" s="21"/>
      <c r="I576" s="21"/>
      <c r="J576" s="21"/>
      <c r="K576" s="21"/>
      <c r="L576" s="21"/>
      <c r="M576" s="145"/>
      <c r="N576" s="21"/>
      <c r="O576" s="21"/>
      <c r="P576">
        <v>154</v>
      </c>
      <c r="Q576" s="19"/>
    </row>
    <row r="577" spans="2:17">
      <c r="B577" s="31" t="s">
        <v>77</v>
      </c>
      <c r="C577" s="33" t="s">
        <v>78</v>
      </c>
      <c r="D577" s="34"/>
      <c r="E577" s="34" t="s">
        <v>79</v>
      </c>
      <c r="F577" s="34"/>
      <c r="G577" s="34" t="s">
        <v>80</v>
      </c>
      <c r="H577" s="34" t="s">
        <v>81</v>
      </c>
      <c r="I577" s="34"/>
      <c r="J577" s="34"/>
      <c r="K577" s="34"/>
      <c r="L577" s="34" t="s">
        <v>82</v>
      </c>
      <c r="N577" s="34"/>
      <c r="O577" s="35" t="s">
        <v>83</v>
      </c>
      <c r="P577" s="36" t="s">
        <v>3</v>
      </c>
      <c r="Q577" s="36" t="s">
        <v>9</v>
      </c>
    </row>
    <row r="578" spans="2:17">
      <c r="B578" s="5"/>
      <c r="C578" s="39" t="s">
        <v>85</v>
      </c>
      <c r="D578" s="37" t="s">
        <v>86</v>
      </c>
      <c r="E578" s="37" t="s">
        <v>87</v>
      </c>
      <c r="F578" s="37" t="s">
        <v>88</v>
      </c>
      <c r="G578" s="37"/>
      <c r="H578" s="37" t="s">
        <v>89</v>
      </c>
      <c r="I578" s="37" t="s">
        <v>90</v>
      </c>
      <c r="J578" s="37" t="s">
        <v>91</v>
      </c>
      <c r="K578" s="37" t="s">
        <v>92</v>
      </c>
      <c r="L578" s="37" t="s">
        <v>93</v>
      </c>
      <c r="M578" s="37" t="s">
        <v>94</v>
      </c>
      <c r="N578" s="37" t="s">
        <v>95</v>
      </c>
      <c r="O578" s="40"/>
      <c r="P578" s="4"/>
      <c r="Q578" s="40"/>
    </row>
    <row r="579" spans="2:17">
      <c r="B579" s="31" t="s">
        <v>307</v>
      </c>
      <c r="C579" s="37">
        <v>200</v>
      </c>
      <c r="D579" s="37">
        <v>1.2</v>
      </c>
      <c r="E579" s="37">
        <v>4</v>
      </c>
      <c r="F579" s="37">
        <v>2.7</v>
      </c>
      <c r="G579" s="37">
        <v>260</v>
      </c>
      <c r="H579" s="37">
        <v>0.26</v>
      </c>
      <c r="I579" s="37">
        <v>40</v>
      </c>
      <c r="J579" s="37">
        <v>122</v>
      </c>
      <c r="K579" s="37">
        <v>128</v>
      </c>
      <c r="L579" s="37">
        <v>146</v>
      </c>
      <c r="M579" s="37">
        <v>56</v>
      </c>
      <c r="N579" s="37">
        <v>2</v>
      </c>
      <c r="O579" s="4"/>
      <c r="P579" s="46"/>
      <c r="Q579" s="47"/>
    </row>
    <row r="580" spans="2:17">
      <c r="B580" s="45" t="s">
        <v>307</v>
      </c>
      <c r="C580" s="37">
        <v>100</v>
      </c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4">
        <v>18.2</v>
      </c>
      <c r="P580" s="46">
        <v>360</v>
      </c>
      <c r="Q580" s="47">
        <f>P580*O580</f>
        <v>6552</v>
      </c>
    </row>
    <row r="581" spans="2:17">
      <c r="B581" s="45" t="s">
        <v>10</v>
      </c>
      <c r="C581" s="37">
        <v>1</v>
      </c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4">
        <v>1</v>
      </c>
      <c r="P581" s="46">
        <v>75</v>
      </c>
      <c r="Q581" s="47">
        <f>P581*O581</f>
        <v>75</v>
      </c>
    </row>
    <row r="582" spans="2:17">
      <c r="B582" s="44" t="s">
        <v>34</v>
      </c>
      <c r="C582" s="31">
        <v>30</v>
      </c>
      <c r="D582" s="37">
        <v>0.6</v>
      </c>
      <c r="E582" s="37"/>
      <c r="F582" s="37">
        <v>15.5</v>
      </c>
      <c r="G582" s="37"/>
      <c r="H582" s="37">
        <v>0.04</v>
      </c>
      <c r="I582" s="37"/>
      <c r="J582" s="37">
        <v>0.24</v>
      </c>
      <c r="K582" s="37">
        <v>0.8</v>
      </c>
      <c r="L582" s="37">
        <v>24</v>
      </c>
      <c r="M582" s="37"/>
      <c r="N582" s="37">
        <v>22</v>
      </c>
      <c r="O582" s="52"/>
      <c r="P582" s="61"/>
      <c r="Q582" s="47">
        <f>P582*O582</f>
        <v>0</v>
      </c>
    </row>
    <row r="583" spans="2:17">
      <c r="B583" s="45" t="s">
        <v>34</v>
      </c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4">
        <v>13</v>
      </c>
      <c r="P583" s="61">
        <v>26</v>
      </c>
      <c r="Q583" s="47">
        <f>P583*O583</f>
        <v>338</v>
      </c>
    </row>
    <row r="584" spans="2:17">
      <c r="B584" s="45" t="s">
        <v>121</v>
      </c>
      <c r="C584" s="5">
        <v>10</v>
      </c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4"/>
      <c r="P584" s="40"/>
      <c r="Q584" s="47">
        <f>P583*O584</f>
        <v>0</v>
      </c>
    </row>
    <row r="585" spans="2:17">
      <c r="B585" s="44" t="s">
        <v>108</v>
      </c>
      <c r="C585" s="37">
        <v>200</v>
      </c>
      <c r="D585" s="37">
        <v>0.6</v>
      </c>
      <c r="E585" s="37"/>
      <c r="F585" s="37">
        <v>30.1</v>
      </c>
      <c r="G585" s="37">
        <v>130</v>
      </c>
      <c r="H585" s="37">
        <v>0.04</v>
      </c>
      <c r="I585" s="37"/>
      <c r="J585" s="37">
        <v>0.05</v>
      </c>
      <c r="K585" s="37">
        <v>135</v>
      </c>
      <c r="L585" s="37">
        <v>46</v>
      </c>
      <c r="M585" s="37"/>
      <c r="N585" s="37">
        <v>0.5</v>
      </c>
      <c r="O585" s="40"/>
      <c r="P585" s="40">
        <v>242</v>
      </c>
      <c r="Q585" s="47">
        <f>P584*O585</f>
        <v>0</v>
      </c>
    </row>
    <row r="586" spans="2:17">
      <c r="B586" s="45" t="s">
        <v>49</v>
      </c>
      <c r="C586" s="5">
        <v>4</v>
      </c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40">
        <v>86.5</v>
      </c>
      <c r="Q586" s="47">
        <f>P585*O586</f>
        <v>0</v>
      </c>
    </row>
    <row r="587" spans="2:17">
      <c r="B587" s="45" t="s">
        <v>31</v>
      </c>
      <c r="C587" s="5">
        <v>20</v>
      </c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40">
        <v>3</v>
      </c>
      <c r="P587" s="40">
        <v>154</v>
      </c>
      <c r="Q587" s="47">
        <f>P586*O587</f>
        <v>259.5</v>
      </c>
    </row>
    <row r="588" spans="2:17">
      <c r="C588" s="93"/>
      <c r="E588" t="s">
        <v>374</v>
      </c>
      <c r="K588" t="s">
        <v>99</v>
      </c>
      <c r="N588" t="s">
        <v>99</v>
      </c>
      <c r="P588" s="18"/>
      <c r="Q588" s="67">
        <f>SUM(Q580:Q587)</f>
        <v>7224.5</v>
      </c>
    </row>
    <row r="589" spans="2:17">
      <c r="C589" s="93"/>
      <c r="E589" s="48" t="s">
        <v>100</v>
      </c>
      <c r="K589" s="48" t="s">
        <v>99</v>
      </c>
      <c r="L589" s="48"/>
      <c r="Q589" s="126">
        <f>Q588/P576</f>
        <v>46.912337662337663</v>
      </c>
    </row>
    <row r="590" spans="2:17" ht="18.75">
      <c r="D590" s="15"/>
      <c r="G590" s="16" t="s">
        <v>67</v>
      </c>
      <c r="H590" s="16"/>
      <c r="I590" s="17"/>
      <c r="J590" s="17"/>
      <c r="L590" s="17"/>
      <c r="Q590" s="19"/>
    </row>
    <row r="591" spans="2:17" ht="23.25">
      <c r="D591" s="15"/>
      <c r="E591" s="15"/>
      <c r="F591" s="133" t="s">
        <v>376</v>
      </c>
      <c r="G591" s="16"/>
      <c r="H591" s="16"/>
      <c r="I591" s="16" t="s">
        <v>377</v>
      </c>
      <c r="J591" s="16"/>
      <c r="K591" s="17"/>
      <c r="L591" s="21"/>
      <c r="Q591" s="19"/>
    </row>
    <row r="592" spans="2:17" ht="18.75">
      <c r="E592" s="23" t="s">
        <v>70</v>
      </c>
      <c r="F592" s="23"/>
      <c r="G592" s="23"/>
      <c r="Q592" s="19"/>
    </row>
    <row r="593" spans="2:17">
      <c r="B593" s="53" t="s">
        <v>673</v>
      </c>
      <c r="M593" s="21"/>
      <c r="Q593" s="19"/>
    </row>
    <row r="594" spans="2:17">
      <c r="B594" s="24" t="s">
        <v>149</v>
      </c>
      <c r="C594" t="s">
        <v>559</v>
      </c>
      <c r="D594" s="25"/>
      <c r="E594" s="28"/>
      <c r="F594" s="28" t="s">
        <v>7</v>
      </c>
      <c r="G594" s="27"/>
      <c r="H594" s="21"/>
      <c r="I594" s="21"/>
      <c r="J594" s="21"/>
      <c r="K594" s="21"/>
      <c r="L594" s="21"/>
      <c r="M594" s="21"/>
      <c r="N594" s="21"/>
      <c r="O594" s="21"/>
      <c r="P594" s="21"/>
      <c r="Q594" s="19"/>
    </row>
    <row r="595" spans="2:17">
      <c r="B595" s="29" t="s">
        <v>76</v>
      </c>
      <c r="C595" s="20"/>
      <c r="D595" s="20"/>
      <c r="E595" s="27"/>
      <c r="F595" s="27"/>
      <c r="G595" s="27"/>
      <c r="H595" s="21"/>
      <c r="I595" s="21"/>
      <c r="J595" s="21"/>
      <c r="K595" s="21"/>
      <c r="L595" s="21"/>
      <c r="M595" s="21"/>
      <c r="N595" s="21"/>
      <c r="O595" s="21"/>
      <c r="P595" s="21"/>
      <c r="Q595" s="19"/>
    </row>
    <row r="596" spans="2:17">
      <c r="B596" s="30"/>
      <c r="C596" s="29"/>
      <c r="D596" s="29"/>
      <c r="E596" s="21"/>
      <c r="F596" s="27"/>
      <c r="G596" s="27"/>
      <c r="H596" s="21"/>
      <c r="I596" s="21"/>
      <c r="J596" s="21"/>
      <c r="K596" s="21"/>
      <c r="L596" s="21"/>
      <c r="M596" s="145"/>
      <c r="N596" s="21"/>
      <c r="O596" s="21"/>
      <c r="Q596" s="19"/>
    </row>
    <row r="597" spans="2:17">
      <c r="B597" s="31" t="s">
        <v>77</v>
      </c>
      <c r="C597" s="33" t="s">
        <v>78</v>
      </c>
      <c r="D597" s="34"/>
      <c r="E597" s="34" t="s">
        <v>79</v>
      </c>
      <c r="F597" s="34"/>
      <c r="G597" s="34" t="s">
        <v>80</v>
      </c>
      <c r="H597" s="34" t="s">
        <v>81</v>
      </c>
      <c r="I597" s="34"/>
      <c r="J597" s="34"/>
      <c r="K597" s="34"/>
      <c r="L597" s="34" t="s">
        <v>82</v>
      </c>
      <c r="N597" s="34"/>
      <c r="O597" s="35" t="s">
        <v>83</v>
      </c>
      <c r="P597" s="36" t="s">
        <v>3</v>
      </c>
      <c r="Q597" s="36" t="s">
        <v>9</v>
      </c>
    </row>
    <row r="598" spans="2:17">
      <c r="B598" s="5"/>
      <c r="C598" s="39" t="s">
        <v>85</v>
      </c>
      <c r="D598" s="37" t="s">
        <v>86</v>
      </c>
      <c r="E598" s="37" t="s">
        <v>87</v>
      </c>
      <c r="F598" s="37" t="s">
        <v>88</v>
      </c>
      <c r="G598" s="37"/>
      <c r="H598" s="37" t="s">
        <v>89</v>
      </c>
      <c r="I598" s="37" t="s">
        <v>90</v>
      </c>
      <c r="J598" s="37" t="s">
        <v>91</v>
      </c>
      <c r="K598" s="37" t="s">
        <v>92</v>
      </c>
      <c r="L598" s="37" t="s">
        <v>93</v>
      </c>
      <c r="M598" s="37" t="s">
        <v>94</v>
      </c>
      <c r="N598" s="37" t="s">
        <v>95</v>
      </c>
      <c r="O598" s="40"/>
      <c r="P598" s="4"/>
      <c r="Q598" s="40"/>
    </row>
    <row r="599" spans="2:17">
      <c r="B599" s="31" t="s">
        <v>307</v>
      </c>
      <c r="C599" s="37">
        <v>200</v>
      </c>
      <c r="D599" s="37">
        <v>1.2</v>
      </c>
      <c r="E599" s="37">
        <v>4</v>
      </c>
      <c r="F599" s="37">
        <v>2.7</v>
      </c>
      <c r="G599" s="37">
        <v>260</v>
      </c>
      <c r="H599" s="37">
        <v>0.26</v>
      </c>
      <c r="I599" s="37">
        <v>40</v>
      </c>
      <c r="J599" s="37">
        <v>122</v>
      </c>
      <c r="K599" s="37">
        <v>128</v>
      </c>
      <c r="L599" s="37">
        <v>146</v>
      </c>
      <c r="M599" s="37">
        <v>56</v>
      </c>
      <c r="N599" s="37">
        <v>2</v>
      </c>
      <c r="O599" s="4"/>
      <c r="P599" s="46"/>
      <c r="Q599" s="47"/>
    </row>
    <row r="600" spans="2:17">
      <c r="B600" s="45" t="s">
        <v>307</v>
      </c>
      <c r="C600" s="37">
        <v>100</v>
      </c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4">
        <v>3</v>
      </c>
      <c r="P600" s="46">
        <v>360</v>
      </c>
      <c r="Q600" s="47">
        <f t="shared" ref="Q600:Q606" si="21">P600*O600</f>
        <v>1080</v>
      </c>
    </row>
    <row r="601" spans="2:17">
      <c r="B601" s="44" t="s">
        <v>34</v>
      </c>
      <c r="C601" s="31">
        <v>30</v>
      </c>
      <c r="D601" s="37">
        <v>0.6</v>
      </c>
      <c r="E601" s="37"/>
      <c r="F601" s="37">
        <v>15.5</v>
      </c>
      <c r="G601" s="37"/>
      <c r="H601" s="37">
        <v>0.04</v>
      </c>
      <c r="I601" s="37"/>
      <c r="J601" s="37">
        <v>0.24</v>
      </c>
      <c r="K601" s="37">
        <v>0.8</v>
      </c>
      <c r="L601" s="37">
        <v>24</v>
      </c>
      <c r="M601" s="37"/>
      <c r="N601" s="37">
        <v>22</v>
      </c>
      <c r="O601" s="52"/>
      <c r="P601" s="61"/>
      <c r="Q601" s="47">
        <f t="shared" si="21"/>
        <v>0</v>
      </c>
    </row>
    <row r="602" spans="2:17">
      <c r="B602" s="45" t="s">
        <v>34</v>
      </c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4">
        <v>2</v>
      </c>
      <c r="P602" s="61">
        <v>26</v>
      </c>
      <c r="Q602" s="47">
        <f t="shared" si="21"/>
        <v>52</v>
      </c>
    </row>
    <row r="603" spans="2:17">
      <c r="B603" s="45" t="s">
        <v>121</v>
      </c>
      <c r="C603" s="5">
        <v>10</v>
      </c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4"/>
      <c r="P603" s="40"/>
      <c r="Q603" s="47">
        <f t="shared" si="21"/>
        <v>0</v>
      </c>
    </row>
    <row r="604" spans="2:17">
      <c r="B604" s="44" t="s">
        <v>108</v>
      </c>
      <c r="C604" s="37">
        <v>200</v>
      </c>
      <c r="D604" s="37">
        <v>0.6</v>
      </c>
      <c r="E604" s="37"/>
      <c r="F604" s="37">
        <v>30.1</v>
      </c>
      <c r="G604" s="37">
        <v>130</v>
      </c>
      <c r="H604" s="37">
        <v>0.04</v>
      </c>
      <c r="I604" s="37"/>
      <c r="J604" s="37">
        <v>0.05</v>
      </c>
      <c r="K604" s="37">
        <v>135</v>
      </c>
      <c r="L604" s="37">
        <v>46</v>
      </c>
      <c r="M604" s="37"/>
      <c r="N604" s="37">
        <v>0.5</v>
      </c>
      <c r="O604" s="40"/>
      <c r="P604" s="40"/>
      <c r="Q604" s="47">
        <f t="shared" si="21"/>
        <v>0</v>
      </c>
    </row>
    <row r="605" spans="2:17">
      <c r="B605" s="45" t="s">
        <v>49</v>
      </c>
      <c r="C605" s="5">
        <v>4</v>
      </c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40"/>
      <c r="Q605" s="47">
        <f t="shared" si="21"/>
        <v>0</v>
      </c>
    </row>
    <row r="606" spans="2:17">
      <c r="B606" s="45" t="s">
        <v>31</v>
      </c>
      <c r="C606" s="5">
        <v>20</v>
      </c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40">
        <v>1</v>
      </c>
      <c r="P606" s="40">
        <v>86.5</v>
      </c>
      <c r="Q606" s="47">
        <f t="shared" si="21"/>
        <v>86.5</v>
      </c>
    </row>
    <row r="607" spans="2:17">
      <c r="C607" s="93"/>
      <c r="E607" t="s">
        <v>374</v>
      </c>
      <c r="K607" t="s">
        <v>99</v>
      </c>
      <c r="N607" t="s">
        <v>99</v>
      </c>
      <c r="P607" s="18"/>
      <c r="Q607" s="67">
        <f>SUM(Q600:Q606)</f>
        <v>1218.5</v>
      </c>
    </row>
    <row r="608" spans="2:17">
      <c r="C608" s="93"/>
      <c r="E608" s="48" t="s">
        <v>100</v>
      </c>
      <c r="K608" s="48" t="s">
        <v>99</v>
      </c>
      <c r="L608" s="48"/>
      <c r="Q608" s="126"/>
    </row>
    <row r="610" spans="2:18" ht="18.75">
      <c r="D610" s="15"/>
      <c r="G610" s="16" t="s">
        <v>67</v>
      </c>
      <c r="H610" s="16"/>
      <c r="I610" s="17"/>
      <c r="J610" s="17"/>
      <c r="L610" s="17"/>
      <c r="Q610" s="19"/>
    </row>
    <row r="611" spans="2:18" ht="23.25">
      <c r="D611" s="15"/>
      <c r="E611" s="15"/>
      <c r="F611" s="133" t="s">
        <v>376</v>
      </c>
      <c r="G611" s="16"/>
      <c r="H611" s="16"/>
      <c r="I611" s="16" t="s">
        <v>377</v>
      </c>
      <c r="J611" s="16"/>
      <c r="K611" s="17"/>
      <c r="L611" s="21"/>
      <c r="Q611" s="19"/>
    </row>
    <row r="612" spans="2:18" ht="18.75">
      <c r="E612" s="23" t="s">
        <v>70</v>
      </c>
      <c r="F612" s="23"/>
      <c r="G612" s="23"/>
      <c r="Q612" s="19"/>
    </row>
    <row r="613" spans="2:18">
      <c r="B613" s="53" t="s">
        <v>675</v>
      </c>
      <c r="M613" s="21"/>
      <c r="Q613" s="19"/>
    </row>
    <row r="614" spans="2:18">
      <c r="B614" s="24" t="s">
        <v>149</v>
      </c>
      <c r="C614" t="s">
        <v>559</v>
      </c>
      <c r="D614" s="25"/>
      <c r="E614" s="28"/>
      <c r="F614" s="28" t="s">
        <v>5</v>
      </c>
      <c r="G614" s="27"/>
      <c r="H614" s="21"/>
      <c r="I614" s="21"/>
      <c r="J614" s="21"/>
      <c r="K614" s="21"/>
      <c r="L614" s="21"/>
      <c r="M614" s="21"/>
      <c r="N614" s="21"/>
      <c r="O614" s="21"/>
      <c r="P614" s="21"/>
      <c r="Q614" s="19"/>
    </row>
    <row r="615" spans="2:18">
      <c r="B615" s="29" t="s">
        <v>76</v>
      </c>
      <c r="C615" s="20"/>
      <c r="D615" s="20"/>
      <c r="E615" s="27"/>
      <c r="F615" s="27"/>
      <c r="G615" s="27"/>
      <c r="H615" s="21"/>
      <c r="I615" s="21"/>
      <c r="J615" s="21"/>
      <c r="K615" s="21"/>
      <c r="L615" s="21"/>
      <c r="M615" s="21"/>
      <c r="N615" s="21"/>
      <c r="O615" s="21"/>
      <c r="P615" s="21"/>
      <c r="Q615" s="19"/>
    </row>
    <row r="616" spans="2:18">
      <c r="B616" s="30"/>
      <c r="C616" s="29"/>
      <c r="D616" s="29"/>
      <c r="E616" s="21"/>
      <c r="F616" s="27"/>
      <c r="G616" s="27"/>
      <c r="H616" s="21"/>
      <c r="I616" s="21"/>
      <c r="J616" s="21"/>
      <c r="K616" s="21"/>
      <c r="L616" s="21"/>
      <c r="M616" s="145"/>
      <c r="N616" s="21"/>
      <c r="O616" s="21"/>
      <c r="P616">
        <v>173</v>
      </c>
      <c r="Q616" s="19"/>
    </row>
    <row r="617" spans="2:18">
      <c r="B617" s="31" t="s">
        <v>77</v>
      </c>
      <c r="C617" s="33" t="s">
        <v>78</v>
      </c>
      <c r="D617" s="34"/>
      <c r="E617" s="34" t="s">
        <v>79</v>
      </c>
      <c r="F617" s="34"/>
      <c r="G617" s="34" t="s">
        <v>80</v>
      </c>
      <c r="H617" s="34" t="s">
        <v>81</v>
      </c>
      <c r="I617" s="34"/>
      <c r="J617" s="34"/>
      <c r="K617" s="34"/>
      <c r="L617" s="34" t="s">
        <v>82</v>
      </c>
      <c r="N617" s="34"/>
      <c r="O617" s="35" t="s">
        <v>83</v>
      </c>
      <c r="P617" s="36" t="s">
        <v>3</v>
      </c>
      <c r="Q617" s="36" t="s">
        <v>9</v>
      </c>
    </row>
    <row r="618" spans="2:18">
      <c r="B618" s="5"/>
      <c r="C618" s="39" t="s">
        <v>85</v>
      </c>
      <c r="D618" s="37" t="s">
        <v>86</v>
      </c>
      <c r="E618" s="37" t="s">
        <v>87</v>
      </c>
      <c r="F618" s="37" t="s">
        <v>88</v>
      </c>
      <c r="G618" s="37"/>
      <c r="H618" s="37" t="s">
        <v>89</v>
      </c>
      <c r="I618" s="37" t="s">
        <v>90</v>
      </c>
      <c r="J618" s="37" t="s">
        <v>91</v>
      </c>
      <c r="K618" s="37" t="s">
        <v>92</v>
      </c>
      <c r="L618" s="37" t="s">
        <v>93</v>
      </c>
      <c r="M618" s="37" t="s">
        <v>94</v>
      </c>
      <c r="N618" s="37" t="s">
        <v>95</v>
      </c>
      <c r="O618" s="40"/>
      <c r="P618" s="4"/>
      <c r="Q618" s="40"/>
    </row>
    <row r="619" spans="2:18">
      <c r="B619" s="31" t="s">
        <v>424</v>
      </c>
      <c r="C619" s="37">
        <v>200</v>
      </c>
      <c r="D619" s="37">
        <v>1.2</v>
      </c>
      <c r="E619" s="37">
        <v>4</v>
      </c>
      <c r="F619" s="37">
        <v>2.7</v>
      </c>
      <c r="G619" s="37">
        <v>260</v>
      </c>
      <c r="H619" s="37">
        <v>0.26</v>
      </c>
      <c r="I619" s="37">
        <v>40</v>
      </c>
      <c r="J619" s="37">
        <v>122</v>
      </c>
      <c r="K619" s="37">
        <v>128</v>
      </c>
      <c r="L619" s="37">
        <v>146</v>
      </c>
      <c r="M619" s="37">
        <v>56</v>
      </c>
      <c r="N619" s="37">
        <v>2</v>
      </c>
      <c r="O619" s="4"/>
      <c r="P619" s="46"/>
      <c r="Q619" s="47"/>
    </row>
    <row r="620" spans="2:18">
      <c r="B620" s="45" t="s">
        <v>138</v>
      </c>
      <c r="C620" s="37">
        <v>100</v>
      </c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4">
        <v>16.079999999999998</v>
      </c>
      <c r="P620" s="46">
        <v>319</v>
      </c>
      <c r="Q620" s="47">
        <f t="shared" ref="Q620:Q642" si="22">P620*O620</f>
        <v>5129.5199999999995</v>
      </c>
    </row>
    <row r="621" spans="2:18">
      <c r="B621" s="45" t="s">
        <v>16</v>
      </c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4">
        <v>8.6</v>
      </c>
      <c r="P621" s="46">
        <v>118.61</v>
      </c>
      <c r="Q621" s="47">
        <f t="shared" si="22"/>
        <v>1020.0459999999999</v>
      </c>
    </row>
    <row r="622" spans="2:18">
      <c r="B622" s="45" t="s">
        <v>37</v>
      </c>
      <c r="C622" s="37">
        <v>10</v>
      </c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4">
        <v>1.7</v>
      </c>
      <c r="P622" s="46">
        <v>81</v>
      </c>
      <c r="Q622" s="47">
        <f t="shared" si="22"/>
        <v>137.69999999999999</v>
      </c>
      <c r="R622" s="68"/>
    </row>
    <row r="623" spans="2:18">
      <c r="B623" s="45" t="s">
        <v>58</v>
      </c>
      <c r="C623" s="37">
        <v>10</v>
      </c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4">
        <v>1.3</v>
      </c>
      <c r="P623" s="46">
        <v>33</v>
      </c>
      <c r="Q623" s="47">
        <f t="shared" si="22"/>
        <v>42.9</v>
      </c>
    </row>
    <row r="624" spans="2:18">
      <c r="B624" s="45" t="s">
        <v>14</v>
      </c>
      <c r="C624" s="37">
        <v>4</v>
      </c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4">
        <v>1</v>
      </c>
      <c r="P624" s="46">
        <v>130</v>
      </c>
      <c r="Q624" s="47">
        <f t="shared" si="22"/>
        <v>130</v>
      </c>
    </row>
    <row r="625" spans="2:18">
      <c r="B625" s="45" t="s">
        <v>12</v>
      </c>
      <c r="C625" s="37">
        <v>1</v>
      </c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4">
        <v>1.6</v>
      </c>
      <c r="P625" s="46">
        <v>40.51</v>
      </c>
      <c r="Q625" s="47">
        <f t="shared" si="22"/>
        <v>64.816000000000003</v>
      </c>
    </row>
    <row r="626" spans="2:18">
      <c r="B626" s="45" t="s">
        <v>10</v>
      </c>
      <c r="C626" s="37">
        <v>1</v>
      </c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4">
        <v>1</v>
      </c>
      <c r="P626" s="46">
        <v>75</v>
      </c>
      <c r="Q626" s="47">
        <f t="shared" si="22"/>
        <v>75</v>
      </c>
    </row>
    <row r="627" spans="2:18">
      <c r="B627" s="45" t="s">
        <v>13</v>
      </c>
      <c r="C627" s="37">
        <v>4</v>
      </c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4">
        <v>1.5</v>
      </c>
      <c r="P627" s="46">
        <v>122.32</v>
      </c>
      <c r="Q627" s="47">
        <f t="shared" si="22"/>
        <v>183.48</v>
      </c>
      <c r="R627" s="68"/>
    </row>
    <row r="628" spans="2:18">
      <c r="B628" s="45" t="s">
        <v>51</v>
      </c>
      <c r="C628" s="37">
        <v>1</v>
      </c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4">
        <v>1</v>
      </c>
      <c r="P628" s="46">
        <v>47</v>
      </c>
      <c r="Q628" s="47">
        <f t="shared" si="22"/>
        <v>47</v>
      </c>
    </row>
    <row r="629" spans="2:18">
      <c r="B629" s="45" t="s">
        <v>17</v>
      </c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4">
        <v>1</v>
      </c>
      <c r="P629" s="46">
        <v>18.41</v>
      </c>
      <c r="Q629" s="47">
        <f t="shared" si="22"/>
        <v>18.41</v>
      </c>
    </row>
    <row r="630" spans="2:18">
      <c r="B630" s="31" t="s">
        <v>191</v>
      </c>
      <c r="C630" s="37">
        <v>70</v>
      </c>
      <c r="D630" s="37">
        <v>4.5999999999999996</v>
      </c>
      <c r="E630" s="37">
        <v>5.2</v>
      </c>
      <c r="F630" s="37">
        <v>7.2</v>
      </c>
      <c r="G630" s="37">
        <v>105</v>
      </c>
      <c r="H630" s="37">
        <v>1.5</v>
      </c>
      <c r="I630" s="37">
        <v>13.5</v>
      </c>
      <c r="J630" s="37">
        <v>51</v>
      </c>
      <c r="K630" s="37">
        <v>98</v>
      </c>
      <c r="L630" s="37">
        <v>52</v>
      </c>
      <c r="M630" s="37">
        <v>51</v>
      </c>
      <c r="N630" s="37">
        <v>2.25</v>
      </c>
      <c r="O630" s="4"/>
      <c r="P630" s="46"/>
      <c r="Q630" s="47">
        <f t="shared" si="22"/>
        <v>0</v>
      </c>
    </row>
    <row r="631" spans="2:18">
      <c r="B631" s="45" t="s">
        <v>56</v>
      </c>
      <c r="C631" s="37">
        <v>18</v>
      </c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4">
        <v>5</v>
      </c>
      <c r="P631" s="46">
        <v>84</v>
      </c>
      <c r="Q631" s="47">
        <f t="shared" si="22"/>
        <v>420</v>
      </c>
    </row>
    <row r="632" spans="2:18">
      <c r="B632" s="45" t="s">
        <v>37</v>
      </c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4">
        <v>0.5</v>
      </c>
      <c r="P632" s="46">
        <v>81</v>
      </c>
      <c r="Q632" s="47">
        <f t="shared" si="22"/>
        <v>40.5</v>
      </c>
    </row>
    <row r="633" spans="2:18">
      <c r="B633" s="45" t="s">
        <v>58</v>
      </c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4">
        <v>0.5</v>
      </c>
      <c r="P633" s="46">
        <v>33</v>
      </c>
      <c r="Q633" s="47">
        <f t="shared" si="22"/>
        <v>16.5</v>
      </c>
      <c r="R633" s="68"/>
    </row>
    <row r="634" spans="2:18">
      <c r="B634" s="45" t="s">
        <v>13</v>
      </c>
      <c r="C634" s="37">
        <v>2</v>
      </c>
      <c r="D634" s="37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4">
        <v>0.5</v>
      </c>
      <c r="P634" s="46">
        <v>122.32</v>
      </c>
      <c r="Q634" s="47">
        <f t="shared" si="22"/>
        <v>61.16</v>
      </c>
    </row>
    <row r="635" spans="2:18">
      <c r="B635" s="44" t="s">
        <v>34</v>
      </c>
      <c r="C635" s="31">
        <v>30</v>
      </c>
      <c r="D635" s="37">
        <v>0.6</v>
      </c>
      <c r="E635" s="37"/>
      <c r="F635" s="37">
        <v>15.5</v>
      </c>
      <c r="G635" s="37"/>
      <c r="H635" s="37">
        <v>0.04</v>
      </c>
      <c r="I635" s="37"/>
      <c r="J635" s="37">
        <v>0.24</v>
      </c>
      <c r="K635" s="37">
        <v>0.8</v>
      </c>
      <c r="L635" s="37">
        <v>24</v>
      </c>
      <c r="M635" s="37"/>
      <c r="N635" s="37">
        <v>22</v>
      </c>
      <c r="O635" s="52"/>
      <c r="P635" s="46"/>
      <c r="Q635" s="47">
        <f t="shared" si="22"/>
        <v>0</v>
      </c>
    </row>
    <row r="636" spans="2:18">
      <c r="B636" s="45" t="s">
        <v>34</v>
      </c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4">
        <v>15</v>
      </c>
      <c r="P636" s="61">
        <v>26</v>
      </c>
      <c r="Q636" s="47">
        <f t="shared" si="22"/>
        <v>390</v>
      </c>
    </row>
    <row r="637" spans="2:18">
      <c r="B637" s="45" t="s">
        <v>121</v>
      </c>
      <c r="C637" s="5">
        <v>10</v>
      </c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4">
        <v>1.73</v>
      </c>
      <c r="P637" s="61">
        <v>735</v>
      </c>
      <c r="Q637" s="47">
        <f t="shared" si="22"/>
        <v>1271.55</v>
      </c>
    </row>
    <row r="638" spans="2:18">
      <c r="B638" s="44" t="s">
        <v>45</v>
      </c>
      <c r="C638" s="37">
        <v>200</v>
      </c>
      <c r="D638" s="37">
        <v>0.6</v>
      </c>
      <c r="E638" s="37"/>
      <c r="F638" s="37">
        <v>30.1</v>
      </c>
      <c r="G638" s="37">
        <v>130</v>
      </c>
      <c r="H638" s="37">
        <v>0.04</v>
      </c>
      <c r="I638" s="37"/>
      <c r="J638" s="37">
        <v>0.05</v>
      </c>
      <c r="K638" s="37">
        <v>135</v>
      </c>
      <c r="L638" s="37">
        <v>46</v>
      </c>
      <c r="M638" s="37"/>
      <c r="N638" s="37">
        <v>0.5</v>
      </c>
      <c r="O638" s="40"/>
      <c r="P638" s="40"/>
      <c r="Q638" s="47">
        <f t="shared" si="22"/>
        <v>0</v>
      </c>
    </row>
    <row r="639" spans="2:18">
      <c r="B639" s="45" t="s">
        <v>45</v>
      </c>
      <c r="C639" s="5">
        <v>4</v>
      </c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>
        <v>17</v>
      </c>
      <c r="P639" s="40">
        <v>41.5</v>
      </c>
      <c r="Q639" s="47">
        <f t="shared" si="22"/>
        <v>705.5</v>
      </c>
    </row>
    <row r="640" spans="2:18">
      <c r="B640" s="45" t="s">
        <v>299</v>
      </c>
      <c r="C640" s="5">
        <v>100</v>
      </c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40">
        <v>21.9</v>
      </c>
      <c r="P640" s="40">
        <v>224</v>
      </c>
      <c r="Q640" s="47">
        <f t="shared" si="22"/>
        <v>4905.5999999999995</v>
      </c>
    </row>
    <row r="641" spans="2:17">
      <c r="B641" s="45" t="s">
        <v>122</v>
      </c>
      <c r="C641" s="5">
        <v>15</v>
      </c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40">
        <v>7</v>
      </c>
      <c r="P641" s="40">
        <v>206.55</v>
      </c>
      <c r="Q641" s="47">
        <f t="shared" si="22"/>
        <v>1445.8500000000001</v>
      </c>
    </row>
    <row r="642" spans="2:17">
      <c r="B642" s="45" t="s">
        <v>44</v>
      </c>
      <c r="C642" s="5">
        <v>1</v>
      </c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40">
        <v>17.3</v>
      </c>
      <c r="P642" s="40">
        <v>98.7</v>
      </c>
      <c r="Q642" s="47">
        <f t="shared" si="22"/>
        <v>1707.5100000000002</v>
      </c>
    </row>
    <row r="643" spans="2:17">
      <c r="C643" s="93"/>
      <c r="E643" t="s">
        <v>374</v>
      </c>
      <c r="K643" t="s">
        <v>99</v>
      </c>
      <c r="N643" t="s">
        <v>99</v>
      </c>
      <c r="Q643" s="67">
        <f>SUM(Q620:Q642)</f>
        <v>17813.041999999998</v>
      </c>
    </row>
    <row r="644" spans="2:17">
      <c r="C644" s="93"/>
      <c r="E644" s="48" t="s">
        <v>100</v>
      </c>
      <c r="K644" s="48" t="s">
        <v>99</v>
      </c>
      <c r="L644" s="48"/>
      <c r="P644" s="18"/>
      <c r="Q644" s="126">
        <f>Q643/P616</f>
        <v>102.96556069364161</v>
      </c>
    </row>
    <row r="645" spans="2:17" ht="18.75">
      <c r="D645" s="15"/>
      <c r="G645" s="16" t="s">
        <v>67</v>
      </c>
      <c r="H645" s="16"/>
      <c r="I645" s="17"/>
      <c r="J645" s="17"/>
      <c r="L645" s="17"/>
      <c r="Q645" s="19"/>
    </row>
    <row r="646" spans="2:17" ht="23.25">
      <c r="D646" s="15"/>
      <c r="E646" s="15"/>
      <c r="F646" s="133" t="s">
        <v>376</v>
      </c>
      <c r="G646" s="16"/>
      <c r="H646" s="16"/>
      <c r="I646" s="16" t="s">
        <v>377</v>
      </c>
      <c r="J646" s="16"/>
      <c r="K646" s="17"/>
      <c r="L646" s="21"/>
      <c r="Q646" s="19"/>
    </row>
    <row r="647" spans="2:17" ht="18.75">
      <c r="E647" s="23" t="s">
        <v>70</v>
      </c>
      <c r="F647" s="23"/>
      <c r="G647" s="23"/>
      <c r="Q647" s="19"/>
    </row>
    <row r="648" spans="2:17">
      <c r="B648" s="53" t="s">
        <v>675</v>
      </c>
      <c r="M648" s="21"/>
      <c r="Q648" s="19"/>
    </row>
    <row r="649" spans="2:17">
      <c r="B649" s="24" t="s">
        <v>149</v>
      </c>
      <c r="C649" t="s">
        <v>559</v>
      </c>
      <c r="D649" s="25"/>
      <c r="E649" s="28"/>
      <c r="F649" s="28" t="s">
        <v>6</v>
      </c>
      <c r="G649" s="27"/>
      <c r="H649" s="21"/>
      <c r="I649" s="21"/>
      <c r="J649" s="21"/>
      <c r="K649" s="21"/>
      <c r="L649" s="21"/>
      <c r="M649" s="21"/>
      <c r="N649" s="21"/>
      <c r="O649" s="21"/>
      <c r="P649" s="21"/>
      <c r="Q649" s="19"/>
    </row>
    <row r="650" spans="2:17">
      <c r="B650" s="29" t="s">
        <v>76</v>
      </c>
      <c r="C650" s="20"/>
      <c r="D650" s="20"/>
      <c r="E650" s="27"/>
      <c r="F650" s="27"/>
      <c r="G650" s="27"/>
      <c r="H650" s="21"/>
      <c r="I650" s="21"/>
      <c r="J650" s="21"/>
      <c r="K650" s="21"/>
      <c r="L650" s="21"/>
      <c r="M650" s="21"/>
      <c r="N650" s="21"/>
      <c r="O650" s="21"/>
      <c r="P650" s="21"/>
      <c r="Q650" s="19"/>
    </row>
    <row r="651" spans="2:17">
      <c r="B651" s="30"/>
      <c r="C651" s="29"/>
      <c r="D651" s="29"/>
      <c r="E651" s="21"/>
      <c r="F651" s="27"/>
      <c r="G651" s="27"/>
      <c r="H651" s="21"/>
      <c r="I651" s="21"/>
      <c r="J651" s="21"/>
      <c r="K651" s="21"/>
      <c r="L651" s="21"/>
      <c r="M651" s="145"/>
      <c r="N651" s="21"/>
      <c r="O651" s="21"/>
      <c r="P651">
        <v>152</v>
      </c>
      <c r="Q651" s="19"/>
    </row>
    <row r="652" spans="2:17">
      <c r="B652" s="31" t="s">
        <v>77</v>
      </c>
      <c r="C652" s="33" t="s">
        <v>78</v>
      </c>
      <c r="D652" s="34"/>
      <c r="E652" s="34" t="s">
        <v>79</v>
      </c>
      <c r="F652" s="34"/>
      <c r="G652" s="34" t="s">
        <v>80</v>
      </c>
      <c r="H652" s="34" t="s">
        <v>81</v>
      </c>
      <c r="I652" s="34"/>
      <c r="J652" s="34"/>
      <c r="K652" s="34"/>
      <c r="L652" s="34" t="s">
        <v>82</v>
      </c>
      <c r="N652" s="34"/>
      <c r="O652" s="35" t="s">
        <v>83</v>
      </c>
      <c r="P652" s="36" t="s">
        <v>3</v>
      </c>
      <c r="Q652" s="36" t="s">
        <v>9</v>
      </c>
    </row>
    <row r="653" spans="2:17">
      <c r="B653" s="5"/>
      <c r="C653" s="39" t="s">
        <v>85</v>
      </c>
      <c r="D653" s="37" t="s">
        <v>86</v>
      </c>
      <c r="E653" s="37" t="s">
        <v>87</v>
      </c>
      <c r="F653" s="37" t="s">
        <v>88</v>
      </c>
      <c r="G653" s="37"/>
      <c r="H653" s="37" t="s">
        <v>89</v>
      </c>
      <c r="I653" s="37" t="s">
        <v>90</v>
      </c>
      <c r="J653" s="37" t="s">
        <v>91</v>
      </c>
      <c r="K653" s="37" t="s">
        <v>92</v>
      </c>
      <c r="L653" s="37" t="s">
        <v>93</v>
      </c>
      <c r="M653" s="37" t="s">
        <v>94</v>
      </c>
      <c r="N653" s="37" t="s">
        <v>95</v>
      </c>
      <c r="O653" s="40"/>
      <c r="P653" s="4"/>
      <c r="Q653" s="40"/>
    </row>
    <row r="654" spans="2:17">
      <c r="B654" s="31" t="s">
        <v>424</v>
      </c>
      <c r="C654" s="37">
        <v>200</v>
      </c>
      <c r="D654" s="37">
        <v>1.2</v>
      </c>
      <c r="E654" s="37">
        <v>4</v>
      </c>
      <c r="F654" s="37">
        <v>2.7</v>
      </c>
      <c r="G654" s="37">
        <v>260</v>
      </c>
      <c r="H654" s="37">
        <v>0.26</v>
      </c>
      <c r="I654" s="37">
        <v>40</v>
      </c>
      <c r="J654" s="37">
        <v>122</v>
      </c>
      <c r="K654" s="37">
        <v>128</v>
      </c>
      <c r="L654" s="37">
        <v>146</v>
      </c>
      <c r="M654" s="37">
        <v>56</v>
      </c>
      <c r="N654" s="37">
        <v>2</v>
      </c>
      <c r="O654" s="4"/>
      <c r="P654" s="46"/>
      <c r="Q654" s="47"/>
    </row>
    <row r="655" spans="2:17">
      <c r="B655" s="45" t="s">
        <v>138</v>
      </c>
      <c r="C655" s="37">
        <v>100</v>
      </c>
      <c r="D655" s="37"/>
      <c r="E655" s="37"/>
      <c r="F655" s="37"/>
      <c r="G655" s="37"/>
      <c r="H655" s="37"/>
      <c r="I655" s="37"/>
      <c r="J655" s="37"/>
      <c r="K655" s="37"/>
      <c r="L655" s="37"/>
      <c r="M655" s="37"/>
      <c r="N655" s="37"/>
      <c r="O655" s="4">
        <v>13</v>
      </c>
      <c r="P655" s="46">
        <v>319</v>
      </c>
      <c r="Q655" s="47">
        <f t="shared" ref="Q655:Q669" si="23">P655*O655</f>
        <v>4147</v>
      </c>
    </row>
    <row r="656" spans="2:17">
      <c r="B656" s="45" t="s">
        <v>16</v>
      </c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4">
        <v>7.45</v>
      </c>
      <c r="P656" s="46">
        <v>116.27</v>
      </c>
      <c r="Q656" s="47">
        <f t="shared" si="23"/>
        <v>866.2115</v>
      </c>
    </row>
    <row r="657" spans="2:18">
      <c r="B657" s="45" t="s">
        <v>37</v>
      </c>
      <c r="C657" s="37">
        <v>10</v>
      </c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4">
        <v>1.3</v>
      </c>
      <c r="P657" s="46">
        <v>81</v>
      </c>
      <c r="Q657" s="47">
        <f t="shared" si="23"/>
        <v>105.3</v>
      </c>
    </row>
    <row r="658" spans="2:18">
      <c r="B658" s="45" t="s">
        <v>58</v>
      </c>
      <c r="C658" s="37">
        <v>10</v>
      </c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4">
        <v>1.3</v>
      </c>
      <c r="P658" s="46">
        <v>33</v>
      </c>
      <c r="Q658" s="47">
        <f t="shared" si="23"/>
        <v>42.9</v>
      </c>
      <c r="R658" s="68"/>
    </row>
    <row r="659" spans="2:18">
      <c r="B659" s="45" t="s">
        <v>10</v>
      </c>
      <c r="C659" s="37">
        <v>1</v>
      </c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4">
        <v>1</v>
      </c>
      <c r="P659" s="46">
        <v>75</v>
      </c>
      <c r="Q659" s="47">
        <f t="shared" si="23"/>
        <v>75</v>
      </c>
    </row>
    <row r="660" spans="2:18">
      <c r="B660" s="45" t="s">
        <v>13</v>
      </c>
      <c r="C660" s="37">
        <v>4</v>
      </c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4">
        <v>0.7</v>
      </c>
      <c r="P660" s="46">
        <v>122.32</v>
      </c>
      <c r="Q660" s="47">
        <f t="shared" si="23"/>
        <v>85.623999999999995</v>
      </c>
      <c r="R660" s="68"/>
    </row>
    <row r="661" spans="2:18">
      <c r="B661" s="31" t="s">
        <v>191</v>
      </c>
      <c r="C661" s="37">
        <v>70</v>
      </c>
      <c r="D661" s="37">
        <v>4.5999999999999996</v>
      </c>
      <c r="E661" s="37">
        <v>5.2</v>
      </c>
      <c r="F661" s="37">
        <v>7.2</v>
      </c>
      <c r="G661" s="37">
        <v>105</v>
      </c>
      <c r="H661" s="37">
        <v>1.5</v>
      </c>
      <c r="I661" s="37">
        <v>13.5</v>
      </c>
      <c r="J661" s="37">
        <v>51</v>
      </c>
      <c r="K661" s="37">
        <v>98</v>
      </c>
      <c r="L661" s="37">
        <v>52</v>
      </c>
      <c r="M661" s="37">
        <v>51</v>
      </c>
      <c r="N661" s="37">
        <v>2.25</v>
      </c>
      <c r="O661" s="4"/>
      <c r="P661" s="46"/>
      <c r="Q661" s="47">
        <f t="shared" si="23"/>
        <v>0</v>
      </c>
    </row>
    <row r="662" spans="2:18">
      <c r="B662" s="45" t="s">
        <v>56</v>
      </c>
      <c r="C662" s="37">
        <v>18</v>
      </c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4">
        <v>3.7</v>
      </c>
      <c r="P662" s="46">
        <v>84</v>
      </c>
      <c r="Q662" s="47">
        <f t="shared" si="23"/>
        <v>310.8</v>
      </c>
    </row>
    <row r="663" spans="2:18">
      <c r="B663" s="45" t="s">
        <v>37</v>
      </c>
      <c r="C663" s="37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4">
        <v>0.5</v>
      </c>
      <c r="P663" s="46">
        <v>81</v>
      </c>
      <c r="Q663" s="47">
        <f t="shared" si="23"/>
        <v>40.5</v>
      </c>
      <c r="R663" s="68"/>
    </row>
    <row r="664" spans="2:18">
      <c r="B664" s="45" t="s">
        <v>58</v>
      </c>
      <c r="C664" s="37"/>
      <c r="D664" s="37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4">
        <v>0.5</v>
      </c>
      <c r="P664" s="46">
        <v>33</v>
      </c>
      <c r="Q664" s="47">
        <f t="shared" si="23"/>
        <v>16.5</v>
      </c>
    </row>
    <row r="665" spans="2:18">
      <c r="B665" s="45" t="s">
        <v>13</v>
      </c>
      <c r="C665" s="37">
        <v>2</v>
      </c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4">
        <v>0.3</v>
      </c>
      <c r="P665" s="46">
        <v>122.32</v>
      </c>
      <c r="Q665" s="47">
        <f t="shared" si="23"/>
        <v>36.695999999999998</v>
      </c>
    </row>
    <row r="666" spans="2:18">
      <c r="B666" s="44" t="s">
        <v>34</v>
      </c>
      <c r="C666" s="31">
        <v>30</v>
      </c>
      <c r="D666" s="37">
        <v>0.6</v>
      </c>
      <c r="E666" s="37"/>
      <c r="F666" s="37">
        <v>15.5</v>
      </c>
      <c r="G666" s="37"/>
      <c r="H666" s="37">
        <v>0.04</v>
      </c>
      <c r="I666" s="37"/>
      <c r="J666" s="37">
        <v>0.24</v>
      </c>
      <c r="K666" s="37">
        <v>0.8</v>
      </c>
      <c r="L666" s="37">
        <v>24</v>
      </c>
      <c r="M666" s="37"/>
      <c r="N666" s="37">
        <v>22</v>
      </c>
      <c r="O666" s="52"/>
      <c r="P666" s="46"/>
      <c r="Q666" s="47">
        <f t="shared" si="23"/>
        <v>0</v>
      </c>
    </row>
    <row r="667" spans="2:18">
      <c r="B667" s="45" t="s">
        <v>34</v>
      </c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4">
        <v>13</v>
      </c>
      <c r="P667" s="61">
        <v>26</v>
      </c>
      <c r="Q667" s="47">
        <f t="shared" si="23"/>
        <v>338</v>
      </c>
    </row>
    <row r="668" spans="2:18">
      <c r="B668" s="44" t="s">
        <v>45</v>
      </c>
      <c r="C668" s="37">
        <v>200</v>
      </c>
      <c r="D668" s="37">
        <v>0.6</v>
      </c>
      <c r="E668" s="37"/>
      <c r="F668" s="37">
        <v>30.1</v>
      </c>
      <c r="G668" s="37">
        <v>130</v>
      </c>
      <c r="H668" s="37">
        <v>0.04</v>
      </c>
      <c r="I668" s="37"/>
      <c r="J668" s="37">
        <v>0.05</v>
      </c>
      <c r="K668" s="37">
        <v>135</v>
      </c>
      <c r="L668" s="37">
        <v>46</v>
      </c>
      <c r="M668" s="37"/>
      <c r="N668" s="37">
        <v>0.5</v>
      </c>
      <c r="O668" s="40"/>
      <c r="P668" s="40"/>
      <c r="Q668" s="47">
        <f t="shared" si="23"/>
        <v>0</v>
      </c>
    </row>
    <row r="669" spans="2:18">
      <c r="B669" s="45" t="s">
        <v>45</v>
      </c>
      <c r="C669" s="5">
        <v>4</v>
      </c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>
        <v>13</v>
      </c>
      <c r="P669" s="40">
        <v>41.5</v>
      </c>
      <c r="Q669" s="47">
        <f t="shared" si="23"/>
        <v>539.5</v>
      </c>
    </row>
    <row r="670" spans="2:18">
      <c r="C670" s="93"/>
      <c r="E670" t="s">
        <v>374</v>
      </c>
      <c r="K670" t="s">
        <v>99</v>
      </c>
      <c r="N670" t="s">
        <v>99</v>
      </c>
      <c r="Q670" s="67">
        <f>SUM(Q655:Q669)</f>
        <v>6604.0315000000001</v>
      </c>
    </row>
    <row r="671" spans="2:18">
      <c r="C671" s="93"/>
      <c r="E671" s="48" t="s">
        <v>100</v>
      </c>
      <c r="K671" s="48" t="s">
        <v>99</v>
      </c>
      <c r="L671" s="48"/>
      <c r="P671" s="18"/>
      <c r="Q671" s="126">
        <f>Q670/P651</f>
        <v>43.447575657894738</v>
      </c>
    </row>
    <row r="672" spans="2:18" ht="18.75">
      <c r="D672" s="15"/>
      <c r="G672" s="16" t="s">
        <v>67</v>
      </c>
      <c r="H672" s="16"/>
      <c r="I672" s="17"/>
      <c r="J672" s="17"/>
      <c r="L672" s="17"/>
      <c r="Q672" s="19"/>
    </row>
    <row r="673" spans="2:17" ht="23.25">
      <c r="D673" s="15"/>
      <c r="E673" s="15"/>
      <c r="F673" s="133" t="s">
        <v>376</v>
      </c>
      <c r="G673" s="16"/>
      <c r="H673" s="16"/>
      <c r="I673" s="16" t="s">
        <v>377</v>
      </c>
      <c r="J673" s="16"/>
      <c r="K673" s="17"/>
      <c r="L673" s="21"/>
      <c r="Q673" s="19"/>
    </row>
    <row r="674" spans="2:17" ht="18.75">
      <c r="E674" s="23" t="s">
        <v>70</v>
      </c>
      <c r="F674" s="23"/>
      <c r="G674" s="23"/>
      <c r="Q674" s="19"/>
    </row>
    <row r="675" spans="2:17">
      <c r="B675" s="53" t="s">
        <v>675</v>
      </c>
      <c r="M675" s="21"/>
      <c r="Q675" s="19"/>
    </row>
    <row r="676" spans="2:17">
      <c r="B676" s="24" t="s">
        <v>149</v>
      </c>
      <c r="C676" t="s">
        <v>559</v>
      </c>
      <c r="D676" s="25"/>
      <c r="E676" s="28"/>
      <c r="F676" s="28" t="s">
        <v>7</v>
      </c>
      <c r="G676" s="27"/>
      <c r="H676" s="21"/>
      <c r="I676" s="21"/>
      <c r="J676" s="21"/>
      <c r="K676" s="21"/>
      <c r="L676" s="21"/>
      <c r="M676" s="21"/>
      <c r="N676" s="21"/>
      <c r="O676" s="21"/>
      <c r="P676" s="21"/>
      <c r="Q676" s="19"/>
    </row>
    <row r="677" spans="2:17">
      <c r="B677" s="29" t="s">
        <v>76</v>
      </c>
      <c r="C677" s="20"/>
      <c r="D677" s="20"/>
      <c r="E677" s="27"/>
      <c r="F677" s="27"/>
      <c r="G677" s="27"/>
      <c r="H677" s="21"/>
      <c r="I677" s="21"/>
      <c r="J677" s="21"/>
      <c r="K677" s="21"/>
      <c r="L677" s="21"/>
      <c r="M677" s="21"/>
      <c r="N677" s="21"/>
      <c r="O677" s="21"/>
      <c r="P677" s="21"/>
      <c r="Q677" s="19"/>
    </row>
    <row r="678" spans="2:17">
      <c r="B678" s="30"/>
      <c r="C678" s="29"/>
      <c r="D678" s="29"/>
      <c r="E678" s="21"/>
      <c r="F678" s="27"/>
      <c r="G678" s="27"/>
      <c r="H678" s="21"/>
      <c r="I678" s="21"/>
      <c r="J678" s="21"/>
      <c r="K678" s="21"/>
      <c r="L678" s="21"/>
      <c r="M678" s="145"/>
      <c r="N678" s="21"/>
      <c r="O678" s="21"/>
      <c r="Q678" s="19"/>
    </row>
    <row r="679" spans="2:17">
      <c r="B679" s="31" t="s">
        <v>77</v>
      </c>
      <c r="C679" s="33" t="s">
        <v>78</v>
      </c>
      <c r="D679" s="34"/>
      <c r="E679" s="34" t="s">
        <v>79</v>
      </c>
      <c r="F679" s="34"/>
      <c r="G679" s="34" t="s">
        <v>80</v>
      </c>
      <c r="H679" s="34" t="s">
        <v>81</v>
      </c>
      <c r="I679" s="34"/>
      <c r="J679" s="34"/>
      <c r="K679" s="34"/>
      <c r="L679" s="34" t="s">
        <v>82</v>
      </c>
      <c r="N679" s="34"/>
      <c r="O679" s="35" t="s">
        <v>83</v>
      </c>
      <c r="P679" s="36" t="s">
        <v>3</v>
      </c>
      <c r="Q679" s="36" t="s">
        <v>9</v>
      </c>
    </row>
    <row r="680" spans="2:17">
      <c r="B680" s="5"/>
      <c r="C680" s="39" t="s">
        <v>85</v>
      </c>
      <c r="D680" s="37" t="s">
        <v>86</v>
      </c>
      <c r="E680" s="37" t="s">
        <v>87</v>
      </c>
      <c r="F680" s="37" t="s">
        <v>88</v>
      </c>
      <c r="G680" s="37"/>
      <c r="H680" s="37" t="s">
        <v>89</v>
      </c>
      <c r="I680" s="37" t="s">
        <v>90</v>
      </c>
      <c r="J680" s="37" t="s">
        <v>91</v>
      </c>
      <c r="K680" s="37" t="s">
        <v>92</v>
      </c>
      <c r="L680" s="37" t="s">
        <v>93</v>
      </c>
      <c r="M680" s="37" t="s">
        <v>94</v>
      </c>
      <c r="N680" s="37" t="s">
        <v>95</v>
      </c>
      <c r="O680" s="40"/>
      <c r="P680" s="4"/>
      <c r="Q680" s="40"/>
    </row>
    <row r="681" spans="2:17">
      <c r="B681" s="31" t="s">
        <v>424</v>
      </c>
      <c r="C681" s="37">
        <v>200</v>
      </c>
      <c r="D681" s="37">
        <v>1.2</v>
      </c>
      <c r="E681" s="37">
        <v>4</v>
      </c>
      <c r="F681" s="37">
        <v>2.7</v>
      </c>
      <c r="G681" s="37">
        <v>260</v>
      </c>
      <c r="H681" s="37">
        <v>0.26</v>
      </c>
      <c r="I681" s="37">
        <v>40</v>
      </c>
      <c r="J681" s="37">
        <v>122</v>
      </c>
      <c r="K681" s="37">
        <v>128</v>
      </c>
      <c r="L681" s="37">
        <v>146</v>
      </c>
      <c r="M681" s="37">
        <v>56</v>
      </c>
      <c r="N681" s="37">
        <v>2</v>
      </c>
      <c r="O681" s="4"/>
      <c r="P681" s="46"/>
      <c r="Q681" s="47"/>
    </row>
    <row r="682" spans="2:17">
      <c r="B682" s="45" t="s">
        <v>138</v>
      </c>
      <c r="C682" s="37">
        <v>100</v>
      </c>
      <c r="D682" s="37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4">
        <v>2</v>
      </c>
      <c r="P682" s="46">
        <v>319</v>
      </c>
      <c r="Q682" s="47">
        <f t="shared" ref="Q682:Q688" si="24">P682*O682</f>
        <v>638</v>
      </c>
    </row>
    <row r="683" spans="2:17">
      <c r="B683" s="45" t="s">
        <v>16</v>
      </c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4">
        <v>2</v>
      </c>
      <c r="P683" s="46">
        <v>118.61</v>
      </c>
      <c r="Q683" s="47">
        <f t="shared" si="24"/>
        <v>237.22</v>
      </c>
    </row>
    <row r="684" spans="2:17">
      <c r="B684" s="44" t="s">
        <v>34</v>
      </c>
      <c r="C684" s="31">
        <v>30</v>
      </c>
      <c r="D684" s="37">
        <v>0.6</v>
      </c>
      <c r="E684" s="37"/>
      <c r="F684" s="37">
        <v>15.5</v>
      </c>
      <c r="G684" s="37"/>
      <c r="H684" s="37">
        <v>0.04</v>
      </c>
      <c r="I684" s="37"/>
      <c r="J684" s="37">
        <v>0.24</v>
      </c>
      <c r="K684" s="37">
        <v>0.8</v>
      </c>
      <c r="L684" s="37">
        <v>24</v>
      </c>
      <c r="M684" s="37"/>
      <c r="N684" s="37">
        <v>22</v>
      </c>
      <c r="O684" s="52"/>
      <c r="P684" s="46"/>
      <c r="Q684" s="47">
        <f t="shared" si="24"/>
        <v>0</v>
      </c>
    </row>
    <row r="685" spans="2:17">
      <c r="B685" s="45" t="s">
        <v>34</v>
      </c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4">
        <v>2</v>
      </c>
      <c r="P685" s="61">
        <v>26</v>
      </c>
      <c r="Q685" s="47">
        <f t="shared" si="24"/>
        <v>52</v>
      </c>
    </row>
    <row r="686" spans="2:17">
      <c r="B686" s="44" t="s">
        <v>108</v>
      </c>
      <c r="C686" s="37">
        <v>200</v>
      </c>
      <c r="D686" s="37">
        <v>0.6</v>
      </c>
      <c r="E686" s="37"/>
      <c r="F686" s="37">
        <v>30.1</v>
      </c>
      <c r="G686" s="37">
        <v>130</v>
      </c>
      <c r="H686" s="37">
        <v>0.04</v>
      </c>
      <c r="I686" s="37"/>
      <c r="J686" s="37">
        <v>0.05</v>
      </c>
      <c r="K686" s="37">
        <v>135</v>
      </c>
      <c r="L686" s="37">
        <v>46</v>
      </c>
      <c r="M686" s="37"/>
      <c r="N686" s="37">
        <v>0.5</v>
      </c>
      <c r="O686" s="40"/>
      <c r="P686" s="40"/>
      <c r="Q686" s="47">
        <f t="shared" si="24"/>
        <v>0</v>
      </c>
    </row>
    <row r="687" spans="2:17">
      <c r="B687" s="45" t="s">
        <v>49</v>
      </c>
      <c r="C687" s="5">
        <v>4</v>
      </c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40">
        <v>41.5</v>
      </c>
      <c r="Q687" s="47">
        <f t="shared" si="24"/>
        <v>0</v>
      </c>
    </row>
    <row r="688" spans="2:17">
      <c r="B688" s="45" t="s">
        <v>31</v>
      </c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>
        <v>1</v>
      </c>
      <c r="P688" s="40">
        <v>86.5</v>
      </c>
      <c r="Q688" s="47">
        <f t="shared" si="24"/>
        <v>86.5</v>
      </c>
    </row>
    <row r="689" spans="2:17">
      <c r="C689" s="93"/>
      <c r="E689" t="s">
        <v>374</v>
      </c>
      <c r="K689" t="s">
        <v>99</v>
      </c>
      <c r="N689" t="s">
        <v>99</v>
      </c>
      <c r="Q689" s="67">
        <f>SUM(Q682:Q688)</f>
        <v>1013.72</v>
      </c>
    </row>
    <row r="690" spans="2:17">
      <c r="C690" s="93"/>
      <c r="E690" s="48" t="s">
        <v>100</v>
      </c>
      <c r="K690" s="48" t="s">
        <v>99</v>
      </c>
      <c r="L690" s="48"/>
      <c r="P690" s="18"/>
      <c r="Q690" s="126"/>
    </row>
    <row r="691" spans="2:17" ht="18.75">
      <c r="D691" s="15"/>
      <c r="G691" s="16" t="s">
        <v>67</v>
      </c>
      <c r="H691" s="16"/>
      <c r="I691" s="17"/>
      <c r="J691" s="17"/>
      <c r="L691" s="17"/>
      <c r="Q691" s="19"/>
    </row>
    <row r="692" spans="2:17" ht="23.25">
      <c r="D692" s="15"/>
      <c r="E692" s="15"/>
      <c r="F692" s="133" t="s">
        <v>376</v>
      </c>
      <c r="G692" s="16"/>
      <c r="H692" s="16"/>
      <c r="I692" s="16" t="s">
        <v>377</v>
      </c>
      <c r="J692" s="16"/>
      <c r="K692" s="17"/>
      <c r="L692" s="21"/>
      <c r="Q692" s="19"/>
    </row>
    <row r="693" spans="2:17" ht="18.75">
      <c r="E693" s="23" t="s">
        <v>70</v>
      </c>
      <c r="F693" s="23"/>
      <c r="G693" s="23"/>
      <c r="Q693" s="19"/>
    </row>
    <row r="694" spans="2:17">
      <c r="B694" s="53" t="s">
        <v>678</v>
      </c>
      <c r="M694" s="21"/>
      <c r="Q694" s="19"/>
    </row>
    <row r="695" spans="2:17">
      <c r="B695" s="24" t="s">
        <v>149</v>
      </c>
      <c r="C695" t="s">
        <v>559</v>
      </c>
      <c r="D695" s="25"/>
      <c r="E695" s="28"/>
      <c r="F695" s="28" t="s">
        <v>5</v>
      </c>
      <c r="G695" s="27"/>
      <c r="H695" s="21"/>
      <c r="I695" s="21"/>
      <c r="J695" s="21"/>
      <c r="K695" s="21"/>
      <c r="L695" s="21"/>
      <c r="M695" s="21"/>
      <c r="N695" s="21"/>
      <c r="O695" s="21"/>
      <c r="P695" s="21"/>
      <c r="Q695" s="19"/>
    </row>
    <row r="696" spans="2:17">
      <c r="B696" s="29" t="s">
        <v>76</v>
      </c>
      <c r="C696" s="20"/>
      <c r="D696" s="20"/>
      <c r="E696" s="27"/>
      <c r="F696" s="27"/>
      <c r="G696" s="27"/>
      <c r="H696" s="21"/>
      <c r="I696" s="21"/>
      <c r="J696" s="21"/>
      <c r="K696" s="21"/>
      <c r="L696" s="21"/>
      <c r="M696" s="21"/>
      <c r="N696" s="21"/>
      <c r="O696" s="21"/>
      <c r="P696" s="21"/>
      <c r="Q696" s="19"/>
    </row>
    <row r="697" spans="2:17">
      <c r="B697" s="30"/>
      <c r="C697" s="29"/>
      <c r="D697" s="29"/>
      <c r="E697" s="21"/>
      <c r="F697" s="27"/>
      <c r="G697" s="27"/>
      <c r="H697" s="21"/>
      <c r="I697" s="21"/>
      <c r="J697" s="21"/>
      <c r="K697" s="21"/>
      <c r="L697" s="21"/>
      <c r="M697" s="145"/>
      <c r="N697" s="21"/>
      <c r="O697" s="21"/>
      <c r="P697">
        <v>173</v>
      </c>
      <c r="Q697" s="19"/>
    </row>
    <row r="698" spans="2:17">
      <c r="B698" s="31" t="s">
        <v>77</v>
      </c>
      <c r="C698" s="33" t="s">
        <v>78</v>
      </c>
      <c r="D698" s="34"/>
      <c r="E698" s="34" t="s">
        <v>79</v>
      </c>
      <c r="F698" s="34"/>
      <c r="G698" s="34" t="s">
        <v>80</v>
      </c>
      <c r="H698" s="34" t="s">
        <v>81</v>
      </c>
      <c r="I698" s="34"/>
      <c r="J698" s="34"/>
      <c r="K698" s="34"/>
      <c r="L698" s="34" t="s">
        <v>82</v>
      </c>
      <c r="M698" s="19"/>
      <c r="N698" s="34"/>
      <c r="O698" s="35" t="s">
        <v>83</v>
      </c>
      <c r="P698" s="36" t="s">
        <v>3</v>
      </c>
      <c r="Q698" s="36" t="s">
        <v>9</v>
      </c>
    </row>
    <row r="699" spans="2:17">
      <c r="B699" s="40"/>
      <c r="C699" s="39" t="s">
        <v>85</v>
      </c>
      <c r="D699" s="40" t="s">
        <v>86</v>
      </c>
      <c r="E699" s="40" t="s">
        <v>87</v>
      </c>
      <c r="F699" s="40" t="s">
        <v>88</v>
      </c>
      <c r="G699" s="40"/>
      <c r="H699" s="40" t="s">
        <v>89</v>
      </c>
      <c r="I699" s="40" t="s">
        <v>90</v>
      </c>
      <c r="J699" s="40" t="s">
        <v>91</v>
      </c>
      <c r="K699" s="40" t="s">
        <v>92</v>
      </c>
      <c r="L699" s="40" t="s">
        <v>93</v>
      </c>
      <c r="M699" s="40" t="s">
        <v>94</v>
      </c>
      <c r="N699" s="40" t="s">
        <v>95</v>
      </c>
      <c r="O699" s="40"/>
      <c r="P699" s="4"/>
      <c r="Q699" s="40"/>
    </row>
    <row r="700" spans="2:17">
      <c r="B700" s="31" t="s">
        <v>496</v>
      </c>
      <c r="C700" s="40">
        <v>200</v>
      </c>
      <c r="D700" s="40">
        <v>1.2</v>
      </c>
      <c r="E700" s="40">
        <v>4</v>
      </c>
      <c r="F700" s="40">
        <v>2.7</v>
      </c>
      <c r="G700" s="40">
        <v>260</v>
      </c>
      <c r="H700" s="40">
        <v>0.26</v>
      </c>
      <c r="I700" s="40">
        <v>40</v>
      </c>
      <c r="J700" s="40">
        <v>122</v>
      </c>
      <c r="K700" s="40">
        <v>128</v>
      </c>
      <c r="L700" s="40">
        <v>146</v>
      </c>
      <c r="M700" s="40">
        <v>56</v>
      </c>
      <c r="N700" s="40">
        <v>2</v>
      </c>
      <c r="O700" s="4"/>
      <c r="P700" s="46"/>
      <c r="Q700" s="47"/>
    </row>
    <row r="701" spans="2:17">
      <c r="B701" s="45" t="s">
        <v>36</v>
      </c>
      <c r="C701" s="40">
        <v>100</v>
      </c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">
        <v>10</v>
      </c>
      <c r="P701" s="46">
        <v>295</v>
      </c>
      <c r="Q701" s="47">
        <f t="shared" ref="Q701:Q722" si="25">P701*O701</f>
        <v>2950</v>
      </c>
    </row>
    <row r="702" spans="2:17">
      <c r="B702" s="45" t="s">
        <v>29</v>
      </c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">
        <v>8.6</v>
      </c>
      <c r="P702" s="46">
        <v>95</v>
      </c>
      <c r="Q702" s="47">
        <f t="shared" si="25"/>
        <v>817</v>
      </c>
    </row>
    <row r="703" spans="2:17">
      <c r="B703" s="45" t="s">
        <v>37</v>
      </c>
      <c r="C703" s="40">
        <v>10</v>
      </c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">
        <v>2</v>
      </c>
      <c r="P703" s="46">
        <v>81</v>
      </c>
      <c r="Q703" s="47">
        <f t="shared" si="25"/>
        <v>162</v>
      </c>
    </row>
    <row r="704" spans="2:17">
      <c r="B704" s="45" t="s">
        <v>58</v>
      </c>
      <c r="C704" s="40">
        <v>10</v>
      </c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">
        <v>2</v>
      </c>
      <c r="P704" s="46">
        <v>33</v>
      </c>
      <c r="Q704" s="47">
        <f t="shared" si="25"/>
        <v>66</v>
      </c>
    </row>
    <row r="705" spans="2:17">
      <c r="B705" s="45" t="s">
        <v>14</v>
      </c>
      <c r="C705" s="40">
        <v>4</v>
      </c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">
        <v>1</v>
      </c>
      <c r="P705" s="46">
        <v>130</v>
      </c>
      <c r="Q705" s="47">
        <f t="shared" si="25"/>
        <v>130</v>
      </c>
    </row>
    <row r="706" spans="2:17">
      <c r="B706" s="45" t="s">
        <v>10</v>
      </c>
      <c r="C706" s="40">
        <v>1</v>
      </c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">
        <v>1</v>
      </c>
      <c r="P706" s="46">
        <v>75</v>
      </c>
      <c r="Q706" s="47">
        <f t="shared" si="25"/>
        <v>75</v>
      </c>
    </row>
    <row r="707" spans="2:17">
      <c r="B707" s="45" t="s">
        <v>13</v>
      </c>
      <c r="C707" s="40">
        <v>4</v>
      </c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">
        <v>2</v>
      </c>
      <c r="P707" s="46">
        <v>122.32</v>
      </c>
      <c r="Q707" s="47">
        <f t="shared" si="25"/>
        <v>244.64</v>
      </c>
    </row>
    <row r="708" spans="2:17">
      <c r="B708" s="45" t="s">
        <v>51</v>
      </c>
      <c r="C708" s="40">
        <v>1</v>
      </c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">
        <v>1</v>
      </c>
      <c r="P708" s="46">
        <v>47</v>
      </c>
      <c r="Q708" s="47">
        <f t="shared" si="25"/>
        <v>47</v>
      </c>
    </row>
    <row r="709" spans="2:17">
      <c r="B709" s="45" t="s">
        <v>17</v>
      </c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">
        <v>1</v>
      </c>
      <c r="P709" s="46">
        <v>18.41</v>
      </c>
      <c r="Q709" s="47">
        <f t="shared" si="25"/>
        <v>18.41</v>
      </c>
    </row>
    <row r="710" spans="2:17">
      <c r="B710" s="31" t="s">
        <v>679</v>
      </c>
      <c r="C710" s="40">
        <v>70</v>
      </c>
      <c r="D710" s="40">
        <v>4.5999999999999996</v>
      </c>
      <c r="E710" s="40">
        <v>5.2</v>
      </c>
      <c r="F710" s="40">
        <v>7.2</v>
      </c>
      <c r="G710" s="40">
        <v>105</v>
      </c>
      <c r="H710" s="40">
        <v>1.5</v>
      </c>
      <c r="I710" s="40">
        <v>13.5</v>
      </c>
      <c r="J710" s="40">
        <v>51</v>
      </c>
      <c r="K710" s="40">
        <v>98</v>
      </c>
      <c r="L710" s="40">
        <v>52</v>
      </c>
      <c r="M710" s="40">
        <v>51</v>
      </c>
      <c r="N710" s="40">
        <v>2.25</v>
      </c>
      <c r="O710" s="4"/>
      <c r="P710" s="46"/>
      <c r="Q710" s="47">
        <f t="shared" si="25"/>
        <v>0</v>
      </c>
    </row>
    <row r="711" spans="2:17">
      <c r="B711" s="45" t="s">
        <v>366</v>
      </c>
      <c r="C711" s="40">
        <v>18</v>
      </c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">
        <v>10</v>
      </c>
      <c r="P711" s="46">
        <v>121.35</v>
      </c>
      <c r="Q711" s="47">
        <f t="shared" si="25"/>
        <v>1213.5</v>
      </c>
    </row>
    <row r="712" spans="2:17">
      <c r="B712" s="44" t="s">
        <v>34</v>
      </c>
      <c r="C712" s="31">
        <v>30</v>
      </c>
      <c r="D712" s="40">
        <v>0.6</v>
      </c>
      <c r="E712" s="40"/>
      <c r="F712" s="40">
        <v>15.5</v>
      </c>
      <c r="G712" s="40"/>
      <c r="H712" s="40">
        <v>0.04</v>
      </c>
      <c r="I712" s="40"/>
      <c r="J712" s="40">
        <v>0.24</v>
      </c>
      <c r="K712" s="40">
        <v>0.8</v>
      </c>
      <c r="L712" s="40">
        <v>24</v>
      </c>
      <c r="M712" s="40"/>
      <c r="N712" s="40">
        <v>22</v>
      </c>
      <c r="O712" s="52"/>
      <c r="P712" s="46"/>
      <c r="Q712" s="47">
        <f t="shared" si="25"/>
        <v>0</v>
      </c>
    </row>
    <row r="713" spans="2:17">
      <c r="B713" s="45" t="s">
        <v>34</v>
      </c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">
        <v>15</v>
      </c>
      <c r="P713" s="61">
        <v>26</v>
      </c>
      <c r="Q713" s="47">
        <f t="shared" si="25"/>
        <v>390</v>
      </c>
    </row>
    <row r="714" spans="2:17">
      <c r="B714" s="45" t="s">
        <v>121</v>
      </c>
      <c r="C714" s="40">
        <v>10</v>
      </c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">
        <v>1.73</v>
      </c>
      <c r="P714" s="61">
        <v>735</v>
      </c>
      <c r="Q714" s="47">
        <f t="shared" si="25"/>
        <v>1271.55</v>
      </c>
    </row>
    <row r="715" spans="2:17">
      <c r="B715" s="44" t="s">
        <v>140</v>
      </c>
      <c r="C715" s="40">
        <v>200</v>
      </c>
      <c r="D715" s="40">
        <v>0.6</v>
      </c>
      <c r="E715" s="40"/>
      <c r="F715" s="40">
        <v>30.1</v>
      </c>
      <c r="G715" s="40">
        <v>130</v>
      </c>
      <c r="H715" s="40">
        <v>0.04</v>
      </c>
      <c r="I715" s="40"/>
      <c r="J715" s="40">
        <v>0.05</v>
      </c>
      <c r="K715" s="40">
        <v>135</v>
      </c>
      <c r="L715" s="40">
        <v>46</v>
      </c>
      <c r="M715" s="40"/>
      <c r="N715" s="40">
        <v>0.5</v>
      </c>
      <c r="O715" s="40"/>
      <c r="P715" s="40"/>
      <c r="Q715" s="47">
        <f t="shared" si="25"/>
        <v>0</v>
      </c>
    </row>
    <row r="716" spans="2:17">
      <c r="B716" s="45" t="s">
        <v>31</v>
      </c>
      <c r="C716" s="40">
        <v>60</v>
      </c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>
        <v>5</v>
      </c>
      <c r="P716" s="40">
        <v>86.5</v>
      </c>
      <c r="Q716" s="47">
        <f t="shared" si="25"/>
        <v>432.5</v>
      </c>
    </row>
    <row r="717" spans="2:17">
      <c r="B717" s="45" t="s">
        <v>26</v>
      </c>
      <c r="C717" s="40">
        <v>4</v>
      </c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>
        <v>1</v>
      </c>
      <c r="P717" s="40">
        <v>180</v>
      </c>
      <c r="Q717" s="47">
        <f t="shared" si="25"/>
        <v>180</v>
      </c>
    </row>
    <row r="718" spans="2:17">
      <c r="B718" s="45" t="s">
        <v>15</v>
      </c>
      <c r="C718" s="40">
        <v>20</v>
      </c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>
        <v>2.6</v>
      </c>
      <c r="P718" s="40">
        <v>77.95</v>
      </c>
      <c r="Q718" s="47">
        <f t="shared" si="25"/>
        <v>202.67000000000002</v>
      </c>
    </row>
    <row r="719" spans="2:17">
      <c r="B719" s="45" t="s">
        <v>15</v>
      </c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>
        <v>0.8</v>
      </c>
      <c r="P719" s="40">
        <v>79.25</v>
      </c>
      <c r="Q719" s="47">
        <f t="shared" si="25"/>
        <v>63.400000000000006</v>
      </c>
    </row>
    <row r="720" spans="2:17">
      <c r="B720" s="45" t="s">
        <v>322</v>
      </c>
      <c r="C720" s="40">
        <v>100</v>
      </c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>
        <v>24.1</v>
      </c>
      <c r="P720" s="40">
        <v>196</v>
      </c>
      <c r="Q720" s="47">
        <f t="shared" si="25"/>
        <v>4723.6000000000004</v>
      </c>
    </row>
    <row r="721" spans="2:17">
      <c r="B721" s="45" t="s">
        <v>672</v>
      </c>
      <c r="C721" s="40">
        <v>15</v>
      </c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>
        <v>7</v>
      </c>
      <c r="P721" s="40">
        <v>192.75</v>
      </c>
      <c r="Q721" s="47">
        <f t="shared" si="25"/>
        <v>1349.25</v>
      </c>
    </row>
    <row r="722" spans="2:17">
      <c r="B722" s="45" t="s">
        <v>40</v>
      </c>
      <c r="C722" s="40">
        <v>15</v>
      </c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>
        <v>5</v>
      </c>
      <c r="P722" s="40">
        <v>375.87</v>
      </c>
      <c r="Q722" s="47">
        <f t="shared" si="25"/>
        <v>1879.35</v>
      </c>
    </row>
    <row r="723" spans="2:17">
      <c r="B723" s="19"/>
      <c r="C723" s="93"/>
      <c r="D723" s="19"/>
      <c r="E723" s="19" t="s">
        <v>374</v>
      </c>
      <c r="F723" s="19"/>
      <c r="G723" s="19"/>
      <c r="H723" s="19"/>
      <c r="I723" s="19"/>
      <c r="J723" s="19"/>
      <c r="K723" s="19" t="s">
        <v>99</v>
      </c>
      <c r="L723" s="19"/>
      <c r="M723" s="19"/>
      <c r="N723" s="19" t="s">
        <v>99</v>
      </c>
      <c r="O723" s="19"/>
      <c r="P723" s="19"/>
      <c r="Q723" s="67">
        <f>SUM(Q701:Q722)</f>
        <v>16215.87</v>
      </c>
    </row>
    <row r="724" spans="2:17">
      <c r="B724" s="19"/>
      <c r="C724" s="93"/>
      <c r="D724" s="19"/>
      <c r="E724" s="110" t="s">
        <v>100</v>
      </c>
      <c r="F724" s="19"/>
      <c r="G724" s="19"/>
      <c r="H724" s="19"/>
      <c r="I724" s="19"/>
      <c r="J724" s="19"/>
      <c r="K724" s="110" t="s">
        <v>99</v>
      </c>
      <c r="L724" s="110"/>
      <c r="M724" s="19"/>
      <c r="N724" s="19"/>
      <c r="O724" s="19"/>
      <c r="P724" s="18"/>
      <c r="Q724" s="126">
        <f>Q723/P697</f>
        <v>93.733352601156071</v>
      </c>
    </row>
    <row r="725" spans="2:17" ht="18.75">
      <c r="D725" s="15"/>
      <c r="G725" s="16" t="s">
        <v>67</v>
      </c>
      <c r="H725" s="16"/>
      <c r="I725" s="17"/>
      <c r="J725" s="17"/>
      <c r="L725" s="17"/>
      <c r="Q725" s="19"/>
    </row>
    <row r="726" spans="2:17" ht="23.25">
      <c r="D726" s="15"/>
      <c r="E726" s="15"/>
      <c r="F726" s="133" t="s">
        <v>376</v>
      </c>
      <c r="G726" s="16"/>
      <c r="H726" s="16"/>
      <c r="I726" s="16" t="s">
        <v>377</v>
      </c>
      <c r="J726" s="16"/>
      <c r="K726" s="17"/>
      <c r="L726" s="21"/>
      <c r="Q726" s="19"/>
    </row>
    <row r="727" spans="2:17" ht="18.75">
      <c r="E727" s="23" t="s">
        <v>70</v>
      </c>
      <c r="F727" s="23"/>
      <c r="G727" s="23"/>
      <c r="Q727" s="19"/>
    </row>
    <row r="728" spans="2:17">
      <c r="B728" s="53" t="s">
        <v>678</v>
      </c>
      <c r="M728" s="21"/>
      <c r="Q728" s="19"/>
    </row>
    <row r="729" spans="2:17">
      <c r="B729" s="24" t="s">
        <v>149</v>
      </c>
      <c r="C729" t="s">
        <v>559</v>
      </c>
      <c r="D729" s="25"/>
      <c r="E729" s="28"/>
      <c r="F729" s="28" t="s">
        <v>6</v>
      </c>
      <c r="G729" s="27"/>
      <c r="H729" s="21"/>
      <c r="I729" s="21"/>
      <c r="J729" s="21"/>
      <c r="K729" s="21"/>
      <c r="L729" s="21"/>
      <c r="M729" s="21"/>
      <c r="N729" s="21"/>
      <c r="O729" s="21"/>
      <c r="P729" s="21"/>
      <c r="Q729" s="19"/>
    </row>
    <row r="730" spans="2:17">
      <c r="B730" s="29" t="s">
        <v>76</v>
      </c>
      <c r="C730" s="20"/>
      <c r="D730" s="20"/>
      <c r="E730" s="27"/>
      <c r="F730" s="27"/>
      <c r="G730" s="27"/>
      <c r="H730" s="21"/>
      <c r="I730" s="21"/>
      <c r="J730" s="21"/>
      <c r="K730" s="21"/>
      <c r="L730" s="21"/>
      <c r="M730" s="21"/>
      <c r="N730" s="21"/>
      <c r="O730" s="21"/>
      <c r="P730" s="21"/>
      <c r="Q730" s="19"/>
    </row>
    <row r="731" spans="2:17">
      <c r="B731" s="30"/>
      <c r="C731" s="29"/>
      <c r="D731" s="29"/>
      <c r="E731" s="21"/>
      <c r="F731" s="27"/>
      <c r="G731" s="27"/>
      <c r="H731" s="21"/>
      <c r="I731" s="21"/>
      <c r="J731" s="21"/>
      <c r="K731" s="21"/>
      <c r="L731" s="21"/>
      <c r="M731" s="145"/>
      <c r="N731" s="21"/>
      <c r="O731" s="21"/>
      <c r="P731">
        <v>152</v>
      </c>
      <c r="Q731" s="19"/>
    </row>
    <row r="732" spans="2:17">
      <c r="B732" s="31" t="s">
        <v>77</v>
      </c>
      <c r="C732" s="33" t="s">
        <v>78</v>
      </c>
      <c r="D732" s="34"/>
      <c r="E732" s="34" t="s">
        <v>79</v>
      </c>
      <c r="F732" s="34"/>
      <c r="G732" s="34" t="s">
        <v>80</v>
      </c>
      <c r="H732" s="34" t="s">
        <v>81</v>
      </c>
      <c r="I732" s="34"/>
      <c r="J732" s="34"/>
      <c r="K732" s="34"/>
      <c r="L732" s="34" t="s">
        <v>82</v>
      </c>
      <c r="M732" s="19"/>
      <c r="N732" s="34"/>
      <c r="O732" s="35" t="s">
        <v>83</v>
      </c>
      <c r="P732" s="36" t="s">
        <v>3</v>
      </c>
      <c r="Q732" s="36" t="s">
        <v>9</v>
      </c>
    </row>
    <row r="733" spans="2:17">
      <c r="B733" s="40"/>
      <c r="C733" s="39" t="s">
        <v>85</v>
      </c>
      <c r="D733" s="40" t="s">
        <v>86</v>
      </c>
      <c r="E733" s="40" t="s">
        <v>87</v>
      </c>
      <c r="F733" s="40" t="s">
        <v>88</v>
      </c>
      <c r="G733" s="40"/>
      <c r="H733" s="40" t="s">
        <v>89</v>
      </c>
      <c r="I733" s="40" t="s">
        <v>90</v>
      </c>
      <c r="J733" s="40" t="s">
        <v>91</v>
      </c>
      <c r="K733" s="40" t="s">
        <v>92</v>
      </c>
      <c r="L733" s="40" t="s">
        <v>93</v>
      </c>
      <c r="M733" s="40" t="s">
        <v>94</v>
      </c>
      <c r="N733" s="40" t="s">
        <v>95</v>
      </c>
      <c r="O733" s="40"/>
      <c r="P733" s="4"/>
      <c r="Q733" s="40"/>
    </row>
    <row r="734" spans="2:17">
      <c r="B734" s="31" t="s">
        <v>496</v>
      </c>
      <c r="C734" s="40">
        <v>200</v>
      </c>
      <c r="D734" s="40">
        <v>1.2</v>
      </c>
      <c r="E734" s="40">
        <v>4</v>
      </c>
      <c r="F734" s="40">
        <v>2.7</v>
      </c>
      <c r="G734" s="40">
        <v>260</v>
      </c>
      <c r="H734" s="40">
        <v>0.26</v>
      </c>
      <c r="I734" s="40">
        <v>40</v>
      </c>
      <c r="J734" s="40">
        <v>122</v>
      </c>
      <c r="K734" s="40">
        <v>128</v>
      </c>
      <c r="L734" s="40">
        <v>146</v>
      </c>
      <c r="M734" s="40">
        <v>56</v>
      </c>
      <c r="N734" s="40">
        <v>2</v>
      </c>
      <c r="O734" s="4"/>
      <c r="P734" s="46"/>
      <c r="Q734" s="47"/>
    </row>
    <row r="735" spans="2:17">
      <c r="B735" s="45" t="s">
        <v>36</v>
      </c>
      <c r="C735" s="40">
        <v>100</v>
      </c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">
        <v>7</v>
      </c>
      <c r="P735" s="46">
        <v>295</v>
      </c>
      <c r="Q735" s="47">
        <f t="shared" ref="Q735:Q749" si="26">P735*O735</f>
        <v>2065</v>
      </c>
    </row>
    <row r="736" spans="2:17">
      <c r="B736" s="45" t="s">
        <v>29</v>
      </c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">
        <v>7.6</v>
      </c>
      <c r="P736" s="46">
        <v>95</v>
      </c>
      <c r="Q736" s="47">
        <f t="shared" si="26"/>
        <v>722</v>
      </c>
    </row>
    <row r="737" spans="2:17">
      <c r="B737" s="45" t="s">
        <v>37</v>
      </c>
      <c r="C737" s="40">
        <v>10</v>
      </c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">
        <v>1.3</v>
      </c>
      <c r="P737" s="46">
        <v>81</v>
      </c>
      <c r="Q737" s="47">
        <f t="shared" si="26"/>
        <v>105.3</v>
      </c>
    </row>
    <row r="738" spans="2:17">
      <c r="B738" s="45" t="s">
        <v>58</v>
      </c>
      <c r="C738" s="40">
        <v>10</v>
      </c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">
        <v>1.3</v>
      </c>
      <c r="P738" s="46">
        <v>33</v>
      </c>
      <c r="Q738" s="47">
        <f t="shared" si="26"/>
        <v>42.9</v>
      </c>
    </row>
    <row r="739" spans="2:17">
      <c r="B739" s="45" t="s">
        <v>10</v>
      </c>
      <c r="C739" s="40">
        <v>1</v>
      </c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">
        <v>1</v>
      </c>
      <c r="P739" s="46">
        <v>75</v>
      </c>
      <c r="Q739" s="47">
        <f t="shared" si="26"/>
        <v>75</v>
      </c>
    </row>
    <row r="740" spans="2:17">
      <c r="B740" s="45" t="s">
        <v>13</v>
      </c>
      <c r="C740" s="40">
        <v>4</v>
      </c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">
        <v>1</v>
      </c>
      <c r="P740" s="46">
        <v>122.32</v>
      </c>
      <c r="Q740" s="47">
        <f t="shared" si="26"/>
        <v>122.32</v>
      </c>
    </row>
    <row r="741" spans="2:17">
      <c r="B741" s="44" t="s">
        <v>34</v>
      </c>
      <c r="C741" s="31">
        <v>30</v>
      </c>
      <c r="D741" s="40">
        <v>0.6</v>
      </c>
      <c r="E741" s="40"/>
      <c r="F741" s="40">
        <v>15.5</v>
      </c>
      <c r="G741" s="40"/>
      <c r="H741" s="40">
        <v>0.04</v>
      </c>
      <c r="I741" s="40"/>
      <c r="J741" s="40">
        <v>0.24</v>
      </c>
      <c r="K741" s="40">
        <v>0.8</v>
      </c>
      <c r="L741" s="40">
        <v>24</v>
      </c>
      <c r="M741" s="40"/>
      <c r="N741" s="40">
        <v>22</v>
      </c>
      <c r="O741" s="52"/>
      <c r="P741" s="46"/>
      <c r="Q741" s="47">
        <f t="shared" si="26"/>
        <v>0</v>
      </c>
    </row>
    <row r="742" spans="2:17">
      <c r="B742" s="45" t="s">
        <v>34</v>
      </c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">
        <v>13</v>
      </c>
      <c r="P742" s="61">
        <v>26</v>
      </c>
      <c r="Q742" s="47">
        <f t="shared" si="26"/>
        <v>338</v>
      </c>
    </row>
    <row r="743" spans="2:17">
      <c r="B743" s="45" t="s">
        <v>121</v>
      </c>
      <c r="C743" s="40">
        <v>10</v>
      </c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">
        <v>1.52</v>
      </c>
      <c r="P743" s="61">
        <v>735</v>
      </c>
      <c r="Q743" s="47">
        <f t="shared" si="26"/>
        <v>1117.2</v>
      </c>
    </row>
    <row r="744" spans="2:17">
      <c r="B744" s="44" t="s">
        <v>140</v>
      </c>
      <c r="C744" s="40">
        <v>200</v>
      </c>
      <c r="D744" s="40">
        <v>0.6</v>
      </c>
      <c r="E744" s="40"/>
      <c r="F744" s="40">
        <v>30.1</v>
      </c>
      <c r="G744" s="40">
        <v>130</v>
      </c>
      <c r="H744" s="40">
        <v>0.04</v>
      </c>
      <c r="I744" s="40"/>
      <c r="J744" s="40">
        <v>0.05</v>
      </c>
      <c r="K744" s="40">
        <v>135</v>
      </c>
      <c r="L744" s="40">
        <v>46</v>
      </c>
      <c r="M744" s="40"/>
      <c r="N744" s="40">
        <v>0.5</v>
      </c>
      <c r="O744" s="40"/>
      <c r="P744" s="40"/>
      <c r="Q744" s="47">
        <f t="shared" si="26"/>
        <v>0</v>
      </c>
    </row>
    <row r="745" spans="2:17">
      <c r="B745" s="45" t="s">
        <v>31</v>
      </c>
      <c r="C745" s="40">
        <v>60</v>
      </c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>
        <v>4</v>
      </c>
      <c r="P745" s="40">
        <v>86.5</v>
      </c>
      <c r="Q745" s="47">
        <f t="shared" si="26"/>
        <v>346</v>
      </c>
    </row>
    <row r="746" spans="2:17">
      <c r="B746" s="45" t="s">
        <v>26</v>
      </c>
      <c r="C746" s="40">
        <v>4</v>
      </c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>
        <v>1</v>
      </c>
      <c r="P746" s="40">
        <v>180</v>
      </c>
      <c r="Q746" s="47">
        <f t="shared" si="26"/>
        <v>180</v>
      </c>
    </row>
    <row r="747" spans="2:17">
      <c r="B747" s="45" t="s">
        <v>15</v>
      </c>
      <c r="C747" s="40">
        <v>20</v>
      </c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>
        <v>1</v>
      </c>
      <c r="P747" s="40">
        <v>77.95</v>
      </c>
      <c r="Q747" s="47">
        <f t="shared" si="26"/>
        <v>77.95</v>
      </c>
    </row>
    <row r="748" spans="2:17">
      <c r="B748" s="45" t="s">
        <v>15</v>
      </c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>
        <v>1.86</v>
      </c>
      <c r="P748" s="40">
        <v>79.25</v>
      </c>
      <c r="Q748" s="47">
        <f t="shared" si="26"/>
        <v>147.405</v>
      </c>
    </row>
    <row r="749" spans="2:17">
      <c r="B749" s="45" t="s">
        <v>44</v>
      </c>
      <c r="C749" s="40">
        <v>100</v>
      </c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>
        <v>15.2</v>
      </c>
      <c r="P749" s="40">
        <v>98.7</v>
      </c>
      <c r="Q749" s="47">
        <f t="shared" si="26"/>
        <v>1500.24</v>
      </c>
    </row>
    <row r="750" spans="2:17">
      <c r="B750" s="19"/>
      <c r="C750" s="93"/>
      <c r="D750" s="19"/>
      <c r="E750" s="19" t="s">
        <v>374</v>
      </c>
      <c r="F750" s="19"/>
      <c r="G750" s="19"/>
      <c r="H750" s="19"/>
      <c r="I750" s="19"/>
      <c r="J750" s="19"/>
      <c r="K750" s="19" t="s">
        <v>99</v>
      </c>
      <c r="L750" s="19"/>
      <c r="M750" s="19"/>
      <c r="N750" s="19" t="s">
        <v>99</v>
      </c>
      <c r="O750" s="19"/>
      <c r="P750" s="19"/>
      <c r="Q750" s="67">
        <f>SUM(Q735:Q749)</f>
        <v>6839.3149999999996</v>
      </c>
    </row>
    <row r="751" spans="2:17">
      <c r="B751" s="19"/>
      <c r="C751" s="93"/>
      <c r="D751" s="19"/>
      <c r="E751" s="110" t="s">
        <v>100</v>
      </c>
      <c r="F751" s="19"/>
      <c r="G751" s="19"/>
      <c r="H751" s="19"/>
      <c r="I751" s="19"/>
      <c r="J751" s="19"/>
      <c r="K751" s="110" t="s">
        <v>99</v>
      </c>
      <c r="L751" s="110"/>
      <c r="M751" s="19"/>
      <c r="N751" s="19"/>
      <c r="O751" s="19"/>
      <c r="P751" s="18"/>
      <c r="Q751" s="126">
        <f>Q750/P731</f>
        <v>44.995493421052629</v>
      </c>
    </row>
    <row r="752" spans="2:17" ht="18.75">
      <c r="D752" s="15"/>
      <c r="G752" s="16" t="s">
        <v>67</v>
      </c>
      <c r="H752" s="16"/>
      <c r="I752" s="17"/>
      <c r="J752" s="17"/>
      <c r="L752" s="17"/>
      <c r="Q752" s="19"/>
    </row>
    <row r="753" spans="2:17" ht="23.25">
      <c r="D753" s="15"/>
      <c r="E753" s="15"/>
      <c r="F753" s="133" t="s">
        <v>376</v>
      </c>
      <c r="G753" s="16"/>
      <c r="H753" s="16"/>
      <c r="I753" s="16" t="s">
        <v>377</v>
      </c>
      <c r="J753" s="16"/>
      <c r="K753" s="17"/>
      <c r="L753" s="21"/>
      <c r="Q753" s="19"/>
    </row>
    <row r="754" spans="2:17" ht="18.75">
      <c r="E754" s="23" t="s">
        <v>70</v>
      </c>
      <c r="F754" s="23"/>
      <c r="G754" s="23"/>
      <c r="Q754" s="19"/>
    </row>
    <row r="755" spans="2:17">
      <c r="B755" s="53" t="s">
        <v>678</v>
      </c>
      <c r="M755" s="21"/>
      <c r="Q755" s="19"/>
    </row>
    <row r="756" spans="2:17">
      <c r="B756" s="24" t="s">
        <v>149</v>
      </c>
      <c r="C756" t="s">
        <v>559</v>
      </c>
      <c r="D756" s="25"/>
      <c r="E756" s="28"/>
      <c r="F756" s="28" t="s">
        <v>7</v>
      </c>
      <c r="G756" s="27"/>
      <c r="H756" s="21"/>
      <c r="I756" s="21"/>
      <c r="J756" s="21"/>
      <c r="K756" s="21"/>
      <c r="L756" s="21"/>
      <c r="M756" s="21"/>
      <c r="N756" s="21"/>
      <c r="O756" s="21"/>
      <c r="P756" s="21"/>
      <c r="Q756" s="19"/>
    </row>
    <row r="757" spans="2:17">
      <c r="B757" s="29" t="s">
        <v>76</v>
      </c>
      <c r="C757" s="20"/>
      <c r="D757" s="20"/>
      <c r="E757" s="27"/>
      <c r="F757" s="27"/>
      <c r="G757" s="27"/>
      <c r="H757" s="21"/>
      <c r="I757" s="21"/>
      <c r="J757" s="21"/>
      <c r="K757" s="21"/>
      <c r="L757" s="21"/>
      <c r="M757" s="21"/>
      <c r="N757" s="21"/>
      <c r="O757" s="21"/>
      <c r="P757" s="21"/>
      <c r="Q757" s="19"/>
    </row>
    <row r="758" spans="2:17">
      <c r="B758" s="30"/>
      <c r="C758" s="29"/>
      <c r="D758" s="29"/>
      <c r="E758" s="21"/>
      <c r="F758" s="27"/>
      <c r="G758" s="27"/>
      <c r="H758" s="21"/>
      <c r="I758" s="21"/>
      <c r="J758" s="21"/>
      <c r="K758" s="21"/>
      <c r="L758" s="21"/>
      <c r="M758" s="145"/>
      <c r="N758" s="21"/>
      <c r="O758" s="21"/>
      <c r="Q758" s="19"/>
    </row>
    <row r="759" spans="2:17">
      <c r="B759" s="31" t="s">
        <v>77</v>
      </c>
      <c r="C759" s="33" t="s">
        <v>78</v>
      </c>
      <c r="D759" s="34"/>
      <c r="E759" s="34" t="s">
        <v>79</v>
      </c>
      <c r="F759" s="34"/>
      <c r="G759" s="34" t="s">
        <v>80</v>
      </c>
      <c r="H759" s="34" t="s">
        <v>81</v>
      </c>
      <c r="I759" s="34"/>
      <c r="J759" s="34"/>
      <c r="K759" s="34"/>
      <c r="L759" s="34" t="s">
        <v>82</v>
      </c>
      <c r="M759" s="19"/>
      <c r="N759" s="34"/>
      <c r="O759" s="35" t="s">
        <v>83</v>
      </c>
      <c r="P759" s="36" t="s">
        <v>3</v>
      </c>
      <c r="Q759" s="36" t="s">
        <v>9</v>
      </c>
    </row>
    <row r="760" spans="2:17">
      <c r="B760" s="40"/>
      <c r="C760" s="39" t="s">
        <v>85</v>
      </c>
      <c r="D760" s="40" t="s">
        <v>86</v>
      </c>
      <c r="E760" s="40" t="s">
        <v>87</v>
      </c>
      <c r="F760" s="40" t="s">
        <v>88</v>
      </c>
      <c r="G760" s="40"/>
      <c r="H760" s="40" t="s">
        <v>89</v>
      </c>
      <c r="I760" s="40" t="s">
        <v>90</v>
      </c>
      <c r="J760" s="40" t="s">
        <v>91</v>
      </c>
      <c r="K760" s="40" t="s">
        <v>92</v>
      </c>
      <c r="L760" s="40" t="s">
        <v>93</v>
      </c>
      <c r="M760" s="40" t="s">
        <v>94</v>
      </c>
      <c r="N760" s="40" t="s">
        <v>95</v>
      </c>
      <c r="O760" s="40"/>
      <c r="P760" s="4"/>
      <c r="Q760" s="40"/>
    </row>
    <row r="761" spans="2:17">
      <c r="B761" s="31" t="s">
        <v>496</v>
      </c>
      <c r="C761" s="40">
        <v>200</v>
      </c>
      <c r="D761" s="40">
        <v>1.2</v>
      </c>
      <c r="E761" s="40">
        <v>4</v>
      </c>
      <c r="F761" s="40">
        <v>2.7</v>
      </c>
      <c r="G761" s="40">
        <v>260</v>
      </c>
      <c r="H761" s="40">
        <v>0.26</v>
      </c>
      <c r="I761" s="40">
        <v>40</v>
      </c>
      <c r="J761" s="40">
        <v>122</v>
      </c>
      <c r="K761" s="40">
        <v>128</v>
      </c>
      <c r="L761" s="40">
        <v>146</v>
      </c>
      <c r="M761" s="40">
        <v>56</v>
      </c>
      <c r="N761" s="40">
        <v>2</v>
      </c>
      <c r="O761" s="4"/>
      <c r="P761" s="46"/>
      <c r="Q761" s="47"/>
    </row>
    <row r="762" spans="2:17">
      <c r="B762" s="45" t="s">
        <v>36</v>
      </c>
      <c r="C762" s="40">
        <v>100</v>
      </c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">
        <v>2</v>
      </c>
      <c r="P762" s="46">
        <v>295</v>
      </c>
      <c r="Q762" s="47">
        <f t="shared" ref="Q762:Q770" si="27">P762*O762</f>
        <v>590</v>
      </c>
    </row>
    <row r="763" spans="2:17">
      <c r="B763" s="45" t="s">
        <v>29</v>
      </c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">
        <v>2</v>
      </c>
      <c r="P763" s="46">
        <v>95</v>
      </c>
      <c r="Q763" s="47">
        <f t="shared" si="27"/>
        <v>190</v>
      </c>
    </row>
    <row r="764" spans="2:17">
      <c r="B764" s="45" t="s">
        <v>37</v>
      </c>
      <c r="C764" s="40">
        <v>10</v>
      </c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">
        <v>0.1</v>
      </c>
      <c r="P764" s="46">
        <v>81</v>
      </c>
      <c r="Q764" s="47">
        <f t="shared" si="27"/>
        <v>8.1</v>
      </c>
    </row>
    <row r="765" spans="2:17">
      <c r="B765" s="45" t="s">
        <v>58</v>
      </c>
      <c r="C765" s="40">
        <v>10</v>
      </c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">
        <v>0.1</v>
      </c>
      <c r="P765" s="46">
        <v>33</v>
      </c>
      <c r="Q765" s="47">
        <f t="shared" si="27"/>
        <v>3.3000000000000003</v>
      </c>
    </row>
    <row r="766" spans="2:17">
      <c r="B766" s="44" t="s">
        <v>34</v>
      </c>
      <c r="C766" s="31">
        <v>30</v>
      </c>
      <c r="D766" s="40">
        <v>0.6</v>
      </c>
      <c r="E766" s="40"/>
      <c r="F766" s="40">
        <v>15.5</v>
      </c>
      <c r="G766" s="40"/>
      <c r="H766" s="40">
        <v>0.04</v>
      </c>
      <c r="I766" s="40"/>
      <c r="J766" s="40">
        <v>0.24</v>
      </c>
      <c r="K766" s="40">
        <v>0.8</v>
      </c>
      <c r="L766" s="40">
        <v>24</v>
      </c>
      <c r="M766" s="40"/>
      <c r="N766" s="40">
        <v>22</v>
      </c>
      <c r="O766" s="52"/>
      <c r="P766" s="46"/>
      <c r="Q766" s="47">
        <f t="shared" si="27"/>
        <v>0</v>
      </c>
    </row>
    <row r="767" spans="2:17">
      <c r="B767" s="45" t="s">
        <v>34</v>
      </c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">
        <v>2</v>
      </c>
      <c r="P767" s="61">
        <v>26</v>
      </c>
      <c r="Q767" s="47">
        <f t="shared" si="27"/>
        <v>52</v>
      </c>
    </row>
    <row r="768" spans="2:17">
      <c r="B768" s="44" t="s">
        <v>108</v>
      </c>
      <c r="C768" s="40">
        <v>200</v>
      </c>
      <c r="D768" s="40">
        <v>0.6</v>
      </c>
      <c r="E768" s="40"/>
      <c r="F768" s="40">
        <v>30.1</v>
      </c>
      <c r="G768" s="40">
        <v>130</v>
      </c>
      <c r="H768" s="40">
        <v>0.04</v>
      </c>
      <c r="I768" s="40"/>
      <c r="J768" s="40">
        <v>0.05</v>
      </c>
      <c r="K768" s="40">
        <v>135</v>
      </c>
      <c r="L768" s="40">
        <v>46</v>
      </c>
      <c r="M768" s="40"/>
      <c r="N768" s="40">
        <v>0.5</v>
      </c>
      <c r="O768" s="40"/>
      <c r="P768" s="40"/>
      <c r="Q768" s="47">
        <f t="shared" si="27"/>
        <v>0</v>
      </c>
    </row>
    <row r="769" spans="2:17">
      <c r="B769" s="45" t="s">
        <v>31</v>
      </c>
      <c r="C769" s="40">
        <v>60</v>
      </c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>
        <v>1</v>
      </c>
      <c r="P769" s="40">
        <v>86.5</v>
      </c>
      <c r="Q769" s="47">
        <f t="shared" si="27"/>
        <v>86.5</v>
      </c>
    </row>
    <row r="770" spans="2:17">
      <c r="B770" s="45" t="s">
        <v>49</v>
      </c>
      <c r="C770" s="40">
        <v>4</v>
      </c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>
        <v>242</v>
      </c>
      <c r="Q770" s="47">
        <f t="shared" si="27"/>
        <v>0</v>
      </c>
    </row>
    <row r="771" spans="2:17">
      <c r="B771" s="19"/>
      <c r="C771" s="93"/>
      <c r="D771" s="19"/>
      <c r="E771" s="19" t="s">
        <v>374</v>
      </c>
      <c r="F771" s="19"/>
      <c r="G771" s="19"/>
      <c r="H771" s="19"/>
      <c r="I771" s="19"/>
      <c r="J771" s="19"/>
      <c r="K771" s="19" t="s">
        <v>99</v>
      </c>
      <c r="L771" s="19"/>
      <c r="M771" s="19"/>
      <c r="N771" s="19" t="s">
        <v>99</v>
      </c>
      <c r="O771" s="19"/>
      <c r="P771" s="19"/>
      <c r="Q771" s="67">
        <f>SUM(Q762:Q770)</f>
        <v>929.9</v>
      </c>
    </row>
    <row r="772" spans="2:17">
      <c r="B772" s="19"/>
      <c r="C772" s="93"/>
      <c r="D772" s="19"/>
      <c r="E772" s="110" t="s">
        <v>100</v>
      </c>
      <c r="F772" s="19"/>
      <c r="G772" s="19"/>
      <c r="H772" s="19"/>
      <c r="I772" s="19"/>
      <c r="J772" s="19"/>
      <c r="K772" s="110" t="s">
        <v>99</v>
      </c>
      <c r="L772" s="110"/>
      <c r="M772" s="19"/>
      <c r="N772" s="19"/>
      <c r="O772" s="19"/>
      <c r="P772" s="18"/>
      <c r="Q772" s="126"/>
    </row>
    <row r="773" spans="2:17" ht="18.75">
      <c r="D773" s="15"/>
      <c r="G773" s="16" t="s">
        <v>67</v>
      </c>
      <c r="H773" s="16"/>
      <c r="I773" s="17"/>
      <c r="J773" s="17"/>
      <c r="L773" s="17"/>
      <c r="Q773" s="19"/>
    </row>
    <row r="774" spans="2:17" ht="23.25">
      <c r="D774" s="15"/>
      <c r="E774" s="15"/>
      <c r="F774" s="133" t="s">
        <v>376</v>
      </c>
      <c r="G774" s="16"/>
      <c r="H774" s="16"/>
      <c r="I774" s="16" t="s">
        <v>377</v>
      </c>
      <c r="J774" s="16"/>
      <c r="K774" s="17"/>
      <c r="L774" s="21"/>
      <c r="Q774" s="19"/>
    </row>
    <row r="775" spans="2:17" ht="18.75">
      <c r="E775" s="23" t="s">
        <v>70</v>
      </c>
      <c r="F775" s="23"/>
      <c r="G775" s="23"/>
      <c r="Q775" s="19"/>
    </row>
    <row r="776" spans="2:17">
      <c r="B776" s="53" t="s">
        <v>685</v>
      </c>
      <c r="M776" s="21"/>
      <c r="Q776" s="19"/>
    </row>
    <row r="777" spans="2:17">
      <c r="B777" s="24" t="s">
        <v>149</v>
      </c>
      <c r="C777" t="s">
        <v>559</v>
      </c>
      <c r="D777" s="25"/>
      <c r="E777" s="28"/>
      <c r="F777" s="28" t="s">
        <v>5</v>
      </c>
      <c r="G777" s="27"/>
      <c r="H777" s="21"/>
      <c r="I777" s="21"/>
      <c r="J777" s="21"/>
      <c r="K777" s="21"/>
      <c r="L777" s="21"/>
      <c r="M777" s="21"/>
      <c r="N777" s="21"/>
      <c r="O777" s="21"/>
      <c r="P777" s="21"/>
      <c r="Q777" s="19"/>
    </row>
    <row r="778" spans="2:17">
      <c r="B778" s="29" t="s">
        <v>76</v>
      </c>
      <c r="C778" s="20"/>
      <c r="D778" s="20"/>
      <c r="E778" s="27"/>
      <c r="F778" s="27"/>
      <c r="G778" s="27"/>
      <c r="H778" s="21"/>
      <c r="I778" s="21"/>
      <c r="J778" s="21"/>
      <c r="K778" s="21"/>
      <c r="L778" s="21"/>
      <c r="M778" s="21"/>
      <c r="N778" s="21"/>
      <c r="O778" s="21"/>
      <c r="P778" s="21"/>
      <c r="Q778" s="19"/>
    </row>
    <row r="779" spans="2:17">
      <c r="B779" s="30"/>
      <c r="C779" s="29"/>
      <c r="D779" s="29"/>
      <c r="E779" s="21"/>
      <c r="F779" s="27"/>
      <c r="G779" s="27"/>
      <c r="H779" s="21"/>
      <c r="I779" s="21"/>
      <c r="J779" s="21"/>
      <c r="K779" s="21"/>
      <c r="L779" s="21"/>
      <c r="M779" s="145"/>
      <c r="N779" s="21"/>
      <c r="O779" s="21"/>
      <c r="P779">
        <v>213</v>
      </c>
      <c r="Q779" s="19"/>
    </row>
    <row r="780" spans="2:17">
      <c r="B780" s="31" t="s">
        <v>77</v>
      </c>
      <c r="C780" s="33" t="s">
        <v>78</v>
      </c>
      <c r="D780" s="34"/>
      <c r="E780" s="34" t="s">
        <v>79</v>
      </c>
      <c r="F780" s="34"/>
      <c r="G780" s="34" t="s">
        <v>80</v>
      </c>
      <c r="H780" s="34" t="s">
        <v>81</v>
      </c>
      <c r="I780" s="34"/>
      <c r="J780" s="34"/>
      <c r="K780" s="34"/>
      <c r="L780" s="34" t="s">
        <v>82</v>
      </c>
      <c r="M780" s="19"/>
      <c r="N780" s="34"/>
      <c r="O780" s="35" t="s">
        <v>83</v>
      </c>
      <c r="P780" s="36" t="s">
        <v>3</v>
      </c>
      <c r="Q780" s="36" t="s">
        <v>9</v>
      </c>
    </row>
    <row r="781" spans="2:17">
      <c r="B781" s="40"/>
      <c r="C781" s="39" t="s">
        <v>85</v>
      </c>
      <c r="D781" s="40" t="s">
        <v>86</v>
      </c>
      <c r="E781" s="40" t="s">
        <v>87</v>
      </c>
      <c r="F781" s="40" t="s">
        <v>88</v>
      </c>
      <c r="G781" s="40"/>
      <c r="H781" s="40" t="s">
        <v>89</v>
      </c>
      <c r="I781" s="40" t="s">
        <v>90</v>
      </c>
      <c r="J781" s="40" t="s">
        <v>91</v>
      </c>
      <c r="K781" s="40" t="s">
        <v>92</v>
      </c>
      <c r="L781" s="40" t="s">
        <v>93</v>
      </c>
      <c r="M781" s="40" t="s">
        <v>94</v>
      </c>
      <c r="N781" s="40" t="s">
        <v>95</v>
      </c>
      <c r="O781" s="40"/>
      <c r="P781" s="4"/>
      <c r="Q781" s="40"/>
    </row>
    <row r="782" spans="2:17">
      <c r="B782" s="31" t="s">
        <v>502</v>
      </c>
      <c r="C782" s="40">
        <v>200</v>
      </c>
      <c r="D782" s="40">
        <v>1.2</v>
      </c>
      <c r="E782" s="40">
        <v>4</v>
      </c>
      <c r="F782" s="40">
        <v>2.7</v>
      </c>
      <c r="G782" s="40">
        <v>260</v>
      </c>
      <c r="H782" s="40">
        <v>0.26</v>
      </c>
      <c r="I782" s="40">
        <v>40</v>
      </c>
      <c r="J782" s="40">
        <v>122</v>
      </c>
      <c r="K782" s="40">
        <v>128</v>
      </c>
      <c r="L782" s="40">
        <v>146</v>
      </c>
      <c r="M782" s="40">
        <v>56</v>
      </c>
      <c r="N782" s="40">
        <v>2</v>
      </c>
      <c r="O782" s="4"/>
      <c r="P782" s="46"/>
      <c r="Q782" s="47"/>
    </row>
    <row r="783" spans="2:17">
      <c r="B783" s="45" t="s">
        <v>135</v>
      </c>
      <c r="C783" s="40">
        <v>100</v>
      </c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">
        <v>17.399999999999999</v>
      </c>
      <c r="P783" s="46">
        <v>330</v>
      </c>
      <c r="Q783" s="47">
        <f t="shared" ref="Q783:Q804" si="28">P783*O783</f>
        <v>5741.9999999999991</v>
      </c>
    </row>
    <row r="784" spans="2:17">
      <c r="B784" s="45" t="s">
        <v>175</v>
      </c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">
        <v>10.8</v>
      </c>
      <c r="P784" s="46">
        <v>58.8</v>
      </c>
      <c r="Q784" s="47">
        <f t="shared" si="28"/>
        <v>635.04</v>
      </c>
    </row>
    <row r="785" spans="2:17">
      <c r="B785" s="45" t="s">
        <v>37</v>
      </c>
      <c r="C785" s="40">
        <v>10</v>
      </c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">
        <v>1.8</v>
      </c>
      <c r="P785" s="46">
        <v>81</v>
      </c>
      <c r="Q785" s="47">
        <f t="shared" si="28"/>
        <v>145.80000000000001</v>
      </c>
    </row>
    <row r="786" spans="2:17">
      <c r="B786" s="45" t="s">
        <v>12</v>
      </c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">
        <v>1.5</v>
      </c>
      <c r="P786" s="46">
        <v>40.51</v>
      </c>
      <c r="Q786" s="47">
        <f t="shared" si="28"/>
        <v>60.765000000000001</v>
      </c>
    </row>
    <row r="787" spans="2:17">
      <c r="B787" s="45" t="s">
        <v>58</v>
      </c>
      <c r="C787" s="40">
        <v>10</v>
      </c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">
        <v>1.96</v>
      </c>
      <c r="P787" s="46">
        <v>33</v>
      </c>
      <c r="Q787" s="47">
        <f t="shared" si="28"/>
        <v>64.679999999999993</v>
      </c>
    </row>
    <row r="788" spans="2:17">
      <c r="B788" s="45" t="s">
        <v>14</v>
      </c>
      <c r="C788" s="40">
        <v>4</v>
      </c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">
        <v>1</v>
      </c>
      <c r="P788" s="46">
        <v>130</v>
      </c>
      <c r="Q788" s="47">
        <f t="shared" si="28"/>
        <v>130</v>
      </c>
    </row>
    <row r="789" spans="2:17">
      <c r="B789" s="45" t="s">
        <v>10</v>
      </c>
      <c r="C789" s="40">
        <v>1</v>
      </c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">
        <v>1</v>
      </c>
      <c r="P789" s="46">
        <v>65</v>
      </c>
      <c r="Q789" s="47">
        <f t="shared" si="28"/>
        <v>65</v>
      </c>
    </row>
    <row r="790" spans="2:17">
      <c r="B790" s="45" t="s">
        <v>13</v>
      </c>
      <c r="C790" s="40">
        <v>4</v>
      </c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">
        <v>1.5</v>
      </c>
      <c r="P790" s="46">
        <v>122.32</v>
      </c>
      <c r="Q790" s="47">
        <f t="shared" si="28"/>
        <v>183.48</v>
      </c>
    </row>
    <row r="791" spans="2:17">
      <c r="B791" s="45" t="s">
        <v>51</v>
      </c>
      <c r="C791" s="40">
        <v>1</v>
      </c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">
        <v>1</v>
      </c>
      <c r="P791" s="46">
        <v>47</v>
      </c>
      <c r="Q791" s="47">
        <f t="shared" si="28"/>
        <v>47</v>
      </c>
    </row>
    <row r="792" spans="2:17">
      <c r="B792" s="45" t="s">
        <v>17</v>
      </c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">
        <v>1</v>
      </c>
      <c r="P792" s="46">
        <v>18.41</v>
      </c>
      <c r="Q792" s="47">
        <f t="shared" si="28"/>
        <v>18.41</v>
      </c>
    </row>
    <row r="793" spans="2:17">
      <c r="B793" s="31" t="s">
        <v>686</v>
      </c>
      <c r="C793" s="40">
        <v>70</v>
      </c>
      <c r="D793" s="40">
        <v>4.5999999999999996</v>
      </c>
      <c r="E793" s="40">
        <v>5.2</v>
      </c>
      <c r="F793" s="40">
        <v>7.2</v>
      </c>
      <c r="G793" s="40">
        <v>105</v>
      </c>
      <c r="H793" s="40">
        <v>1.5</v>
      </c>
      <c r="I793" s="40">
        <v>13.5</v>
      </c>
      <c r="J793" s="40">
        <v>51</v>
      </c>
      <c r="K793" s="40">
        <v>98</v>
      </c>
      <c r="L793" s="40">
        <v>52</v>
      </c>
      <c r="M793" s="40">
        <v>51</v>
      </c>
      <c r="N793" s="40">
        <v>2.25</v>
      </c>
      <c r="O793" s="4"/>
      <c r="P793" s="46"/>
      <c r="Q793" s="47">
        <f t="shared" si="28"/>
        <v>0</v>
      </c>
    </row>
    <row r="794" spans="2:17">
      <c r="B794" s="45" t="s">
        <v>291</v>
      </c>
      <c r="C794" s="40">
        <v>18</v>
      </c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">
        <v>10</v>
      </c>
      <c r="P794" s="46">
        <v>62.59</v>
      </c>
      <c r="Q794" s="47">
        <f t="shared" si="28"/>
        <v>625.90000000000009</v>
      </c>
    </row>
    <row r="795" spans="2:17">
      <c r="B795" s="45" t="s">
        <v>58</v>
      </c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">
        <v>1</v>
      </c>
      <c r="P795" s="46">
        <v>33</v>
      </c>
      <c r="Q795" s="47">
        <f t="shared" si="28"/>
        <v>33</v>
      </c>
    </row>
    <row r="796" spans="2:17">
      <c r="B796" s="45" t="s">
        <v>13</v>
      </c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">
        <v>0.5</v>
      </c>
      <c r="P796" s="46">
        <v>122.32</v>
      </c>
      <c r="Q796" s="47">
        <f t="shared" si="28"/>
        <v>61.16</v>
      </c>
    </row>
    <row r="797" spans="2:17">
      <c r="B797" s="44" t="s">
        <v>34</v>
      </c>
      <c r="C797" s="31">
        <v>30</v>
      </c>
      <c r="D797" s="40">
        <v>0.6</v>
      </c>
      <c r="E797" s="40"/>
      <c r="F797" s="40">
        <v>15.5</v>
      </c>
      <c r="G797" s="40"/>
      <c r="H797" s="40">
        <v>0.04</v>
      </c>
      <c r="I797" s="40"/>
      <c r="J797" s="40">
        <v>0.24</v>
      </c>
      <c r="K797" s="40">
        <v>0.8</v>
      </c>
      <c r="L797" s="40">
        <v>24</v>
      </c>
      <c r="M797" s="40"/>
      <c r="N797" s="40">
        <v>22</v>
      </c>
      <c r="O797" s="52"/>
      <c r="P797" s="46"/>
      <c r="Q797" s="47">
        <f t="shared" si="28"/>
        <v>0</v>
      </c>
    </row>
    <row r="798" spans="2:17">
      <c r="B798" s="45" t="s">
        <v>34</v>
      </c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">
        <v>15</v>
      </c>
      <c r="P798" s="61">
        <v>26</v>
      </c>
      <c r="Q798" s="47">
        <f t="shared" si="28"/>
        <v>390</v>
      </c>
    </row>
    <row r="799" spans="2:17">
      <c r="B799" s="45" t="s">
        <v>121</v>
      </c>
      <c r="C799" s="40">
        <v>10</v>
      </c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">
        <v>2.17</v>
      </c>
      <c r="P799" s="61">
        <v>735</v>
      </c>
      <c r="Q799" s="47">
        <f t="shared" si="28"/>
        <v>1594.95</v>
      </c>
    </row>
    <row r="800" spans="2:17">
      <c r="B800" s="45" t="s">
        <v>551</v>
      </c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">
        <v>6</v>
      </c>
      <c r="P800" s="61">
        <v>185</v>
      </c>
      <c r="Q800" s="47">
        <f t="shared" si="28"/>
        <v>1110</v>
      </c>
    </row>
    <row r="801" spans="2:17">
      <c r="B801" s="44" t="s">
        <v>112</v>
      </c>
      <c r="C801" s="40">
        <v>200</v>
      </c>
      <c r="D801" s="40">
        <v>0.6</v>
      </c>
      <c r="E801" s="40"/>
      <c r="F801" s="40">
        <v>30.1</v>
      </c>
      <c r="G801" s="40">
        <v>130</v>
      </c>
      <c r="H801" s="40">
        <v>0.04</v>
      </c>
      <c r="I801" s="40"/>
      <c r="J801" s="40">
        <v>0.05</v>
      </c>
      <c r="K801" s="40">
        <v>135</v>
      </c>
      <c r="L801" s="40">
        <v>46</v>
      </c>
      <c r="M801" s="40"/>
      <c r="N801" s="40">
        <v>0.5</v>
      </c>
      <c r="O801" s="40"/>
      <c r="P801" s="40"/>
      <c r="Q801" s="47">
        <f t="shared" si="28"/>
        <v>0</v>
      </c>
    </row>
    <row r="802" spans="2:17">
      <c r="B802" s="45" t="s">
        <v>113</v>
      </c>
      <c r="C802" s="40">
        <v>60</v>
      </c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>
        <v>4.3</v>
      </c>
      <c r="P802" s="40">
        <v>225.95</v>
      </c>
      <c r="Q802" s="47">
        <f t="shared" si="28"/>
        <v>971.58499999999992</v>
      </c>
    </row>
    <row r="803" spans="2:17">
      <c r="B803" s="45" t="s">
        <v>15</v>
      </c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>
        <v>4.3</v>
      </c>
      <c r="P803" s="40">
        <v>79.25</v>
      </c>
      <c r="Q803" s="47">
        <f t="shared" si="28"/>
        <v>340.77499999999998</v>
      </c>
    </row>
    <row r="804" spans="2:17">
      <c r="B804" s="45" t="s">
        <v>106</v>
      </c>
      <c r="C804" s="40">
        <v>200</v>
      </c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>
        <v>43.6</v>
      </c>
      <c r="P804" s="40">
        <v>150</v>
      </c>
      <c r="Q804" s="47">
        <f t="shared" si="28"/>
        <v>6540</v>
      </c>
    </row>
    <row r="805" spans="2:17">
      <c r="B805" s="19"/>
      <c r="C805" s="93"/>
      <c r="D805" s="19"/>
      <c r="E805" s="19" t="s">
        <v>374</v>
      </c>
      <c r="F805" s="19"/>
      <c r="G805" s="19"/>
      <c r="H805" s="19"/>
      <c r="I805" s="19"/>
      <c r="J805" s="19"/>
      <c r="K805" s="19" t="s">
        <v>99</v>
      </c>
      <c r="L805" s="19"/>
      <c r="M805" s="19"/>
      <c r="N805" s="19" t="s">
        <v>99</v>
      </c>
      <c r="O805" s="19"/>
      <c r="P805" s="19"/>
      <c r="Q805" s="67">
        <f>SUM(Q783:Q804)</f>
        <v>18759.544999999998</v>
      </c>
    </row>
    <row r="806" spans="2:17">
      <c r="B806" s="19"/>
      <c r="C806" s="93"/>
      <c r="D806" s="19"/>
      <c r="E806" s="110" t="s">
        <v>100</v>
      </c>
      <c r="F806" s="19"/>
      <c r="G806" s="19"/>
      <c r="H806" s="19"/>
      <c r="I806" s="19"/>
      <c r="J806" s="19"/>
      <c r="K806" s="110" t="s">
        <v>99</v>
      </c>
      <c r="L806" s="110"/>
      <c r="M806" s="19"/>
      <c r="N806" s="19"/>
      <c r="O806" s="19"/>
      <c r="P806" s="18"/>
      <c r="Q806" s="126">
        <f>Q805/P779</f>
        <v>88.072981220657269</v>
      </c>
    </row>
    <row r="807" spans="2:17" ht="18.75">
      <c r="D807" s="15"/>
      <c r="G807" s="16" t="s">
        <v>67</v>
      </c>
      <c r="H807" s="16"/>
      <c r="I807" s="17"/>
      <c r="J807" s="17"/>
      <c r="L807" s="17"/>
      <c r="Q807" s="19"/>
    </row>
    <row r="808" spans="2:17" ht="23.25">
      <c r="D808" s="15"/>
      <c r="E808" s="15"/>
      <c r="F808" s="133" t="s">
        <v>376</v>
      </c>
      <c r="G808" s="16"/>
      <c r="H808" s="16"/>
      <c r="I808" s="16" t="s">
        <v>377</v>
      </c>
      <c r="J808" s="16"/>
      <c r="K808" s="17"/>
      <c r="L808" s="21"/>
      <c r="Q808" s="67"/>
    </row>
    <row r="809" spans="2:17" ht="18.75">
      <c r="E809" s="23" t="s">
        <v>70</v>
      </c>
      <c r="F809" s="23"/>
      <c r="G809" s="23"/>
      <c r="Q809" s="19"/>
    </row>
    <row r="810" spans="2:17">
      <c r="B810" s="53" t="s">
        <v>685</v>
      </c>
      <c r="M810" s="21"/>
      <c r="Q810" s="19"/>
    </row>
    <row r="811" spans="2:17">
      <c r="B811" s="24" t="s">
        <v>149</v>
      </c>
      <c r="C811" t="s">
        <v>559</v>
      </c>
      <c r="D811" s="25"/>
      <c r="E811" s="28"/>
      <c r="F811" s="28" t="s">
        <v>6</v>
      </c>
      <c r="G811" s="27"/>
      <c r="H811" s="21"/>
      <c r="I811" s="21"/>
      <c r="J811" s="21"/>
      <c r="K811" s="21"/>
      <c r="L811" s="21"/>
      <c r="M811" s="21"/>
      <c r="N811" s="21"/>
      <c r="O811" s="21"/>
      <c r="P811" s="21"/>
      <c r="Q811" s="19"/>
    </row>
    <row r="812" spans="2:17">
      <c r="B812" s="29" t="s">
        <v>76</v>
      </c>
      <c r="C812" s="20"/>
      <c r="D812" s="20"/>
      <c r="E812" s="27"/>
      <c r="F812" s="27"/>
      <c r="G812" s="27"/>
      <c r="H812" s="21"/>
      <c r="I812" s="21"/>
      <c r="J812" s="21"/>
      <c r="K812" s="21"/>
      <c r="L812" s="21"/>
      <c r="M812" s="21"/>
      <c r="N812" s="21"/>
      <c r="O812" s="21"/>
      <c r="P812" s="21"/>
      <c r="Q812" s="19"/>
    </row>
    <row r="813" spans="2:17">
      <c r="B813" s="30"/>
      <c r="C813" s="29"/>
      <c r="D813" s="29"/>
      <c r="E813" s="21"/>
      <c r="F813" s="27"/>
      <c r="G813" s="27"/>
      <c r="H813" s="21"/>
      <c r="I813" s="21"/>
      <c r="J813" s="21"/>
      <c r="K813" s="21"/>
      <c r="L813" s="21"/>
      <c r="M813" s="145"/>
      <c r="N813" s="21"/>
      <c r="O813" s="21"/>
      <c r="P813">
        <v>152</v>
      </c>
      <c r="Q813" s="19"/>
    </row>
    <row r="814" spans="2:17">
      <c r="B814" s="31" t="s">
        <v>77</v>
      </c>
      <c r="C814" s="33" t="s">
        <v>78</v>
      </c>
      <c r="D814" s="34"/>
      <c r="E814" s="34" t="s">
        <v>79</v>
      </c>
      <c r="F814" s="34"/>
      <c r="G814" s="34" t="s">
        <v>80</v>
      </c>
      <c r="H814" s="34" t="s">
        <v>81</v>
      </c>
      <c r="I814" s="34"/>
      <c r="J814" s="34"/>
      <c r="K814" s="34"/>
      <c r="L814" s="34" t="s">
        <v>82</v>
      </c>
      <c r="M814" s="19"/>
      <c r="N814" s="34"/>
      <c r="O814" s="35" t="s">
        <v>83</v>
      </c>
      <c r="P814" s="36" t="s">
        <v>3</v>
      </c>
      <c r="Q814" s="36" t="s">
        <v>9</v>
      </c>
    </row>
    <row r="815" spans="2:17">
      <c r="B815" s="40"/>
      <c r="C815" s="39" t="s">
        <v>85</v>
      </c>
      <c r="D815" s="40" t="s">
        <v>86</v>
      </c>
      <c r="E815" s="40" t="s">
        <v>87</v>
      </c>
      <c r="F815" s="40" t="s">
        <v>88</v>
      </c>
      <c r="G815" s="40"/>
      <c r="H815" s="40" t="s">
        <v>89</v>
      </c>
      <c r="I815" s="40" t="s">
        <v>90</v>
      </c>
      <c r="J815" s="40" t="s">
        <v>91</v>
      </c>
      <c r="K815" s="40" t="s">
        <v>92</v>
      </c>
      <c r="L815" s="40" t="s">
        <v>93</v>
      </c>
      <c r="M815" s="40" t="s">
        <v>94</v>
      </c>
      <c r="N815" s="40" t="s">
        <v>95</v>
      </c>
      <c r="O815" s="40"/>
      <c r="P815" s="4"/>
      <c r="Q815" s="40"/>
    </row>
    <row r="816" spans="2:17">
      <c r="B816" s="31" t="s">
        <v>502</v>
      </c>
      <c r="C816" s="40">
        <v>200</v>
      </c>
      <c r="D816" s="40">
        <v>1.2</v>
      </c>
      <c r="E816" s="40">
        <v>4</v>
      </c>
      <c r="F816" s="40">
        <v>2.7</v>
      </c>
      <c r="G816" s="40">
        <v>260</v>
      </c>
      <c r="H816" s="40">
        <v>0.26</v>
      </c>
      <c r="I816" s="40">
        <v>40</v>
      </c>
      <c r="J816" s="40">
        <v>122</v>
      </c>
      <c r="K816" s="40">
        <v>128</v>
      </c>
      <c r="L816" s="40">
        <v>146</v>
      </c>
      <c r="M816" s="40">
        <v>56</v>
      </c>
      <c r="N816" s="40">
        <v>2</v>
      </c>
      <c r="O816" s="4"/>
      <c r="P816" s="46"/>
      <c r="Q816" s="47"/>
    </row>
    <row r="817" spans="2:17">
      <c r="B817" s="45" t="s">
        <v>135</v>
      </c>
      <c r="C817" s="40">
        <v>100</v>
      </c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">
        <v>15.3</v>
      </c>
      <c r="P817" s="46">
        <v>330</v>
      </c>
      <c r="Q817" s="47">
        <f t="shared" ref="Q817:Q826" si="29">P817*O817</f>
        <v>5049</v>
      </c>
    </row>
    <row r="818" spans="2:17">
      <c r="B818" s="45" t="s">
        <v>175</v>
      </c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">
        <v>6.2</v>
      </c>
      <c r="P818" s="46">
        <v>58.8</v>
      </c>
      <c r="Q818" s="47">
        <f t="shared" si="29"/>
        <v>364.56</v>
      </c>
    </row>
    <row r="819" spans="2:17">
      <c r="B819" s="45" t="s">
        <v>175</v>
      </c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">
        <v>1.4</v>
      </c>
      <c r="P819" s="46">
        <v>53.6</v>
      </c>
      <c r="Q819" s="47">
        <f t="shared" si="29"/>
        <v>75.039999999999992</v>
      </c>
    </row>
    <row r="820" spans="2:17">
      <c r="B820" s="45" t="s">
        <v>37</v>
      </c>
      <c r="C820" s="40">
        <v>10</v>
      </c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">
        <v>1.33</v>
      </c>
      <c r="P820" s="46">
        <v>81</v>
      </c>
      <c r="Q820" s="47">
        <f t="shared" si="29"/>
        <v>107.73</v>
      </c>
    </row>
    <row r="821" spans="2:17">
      <c r="B821" s="44" t="s">
        <v>34</v>
      </c>
      <c r="C821" s="31">
        <v>30</v>
      </c>
      <c r="D821" s="40">
        <v>0.6</v>
      </c>
      <c r="E821" s="40"/>
      <c r="F821" s="40">
        <v>15.5</v>
      </c>
      <c r="G821" s="40"/>
      <c r="H821" s="40">
        <v>0.04</v>
      </c>
      <c r="I821" s="40"/>
      <c r="J821" s="40">
        <v>0.24</v>
      </c>
      <c r="K821" s="40">
        <v>0.8</v>
      </c>
      <c r="L821" s="40">
        <v>24</v>
      </c>
      <c r="M821" s="40"/>
      <c r="N821" s="40">
        <v>22</v>
      </c>
      <c r="O821" s="52"/>
      <c r="P821" s="46"/>
      <c r="Q821" s="47">
        <f t="shared" si="29"/>
        <v>0</v>
      </c>
    </row>
    <row r="822" spans="2:17">
      <c r="B822" s="45" t="s">
        <v>34</v>
      </c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">
        <v>13</v>
      </c>
      <c r="P822" s="61">
        <v>26</v>
      </c>
      <c r="Q822" s="47">
        <f t="shared" si="29"/>
        <v>338</v>
      </c>
    </row>
    <row r="823" spans="2:17">
      <c r="B823" s="45" t="s">
        <v>121</v>
      </c>
      <c r="C823" s="40">
        <v>10</v>
      </c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"/>
      <c r="P823" s="61">
        <v>735</v>
      </c>
      <c r="Q823" s="47">
        <f t="shared" si="29"/>
        <v>0</v>
      </c>
    </row>
    <row r="824" spans="2:17">
      <c r="B824" s="44" t="s">
        <v>112</v>
      </c>
      <c r="C824" s="40">
        <v>200</v>
      </c>
      <c r="D824" s="40">
        <v>0.6</v>
      </c>
      <c r="E824" s="40"/>
      <c r="F824" s="40">
        <v>30.1</v>
      </c>
      <c r="G824" s="40">
        <v>130</v>
      </c>
      <c r="H824" s="40">
        <v>0.04</v>
      </c>
      <c r="I824" s="40"/>
      <c r="J824" s="40">
        <v>0.05</v>
      </c>
      <c r="K824" s="40">
        <v>135</v>
      </c>
      <c r="L824" s="40">
        <v>46</v>
      </c>
      <c r="M824" s="40"/>
      <c r="N824" s="40">
        <v>0.5</v>
      </c>
      <c r="O824" s="40"/>
      <c r="P824" s="40"/>
      <c r="Q824" s="47">
        <f t="shared" si="29"/>
        <v>0</v>
      </c>
    </row>
    <row r="825" spans="2:17">
      <c r="B825" s="45" t="s">
        <v>113</v>
      </c>
      <c r="C825" s="40">
        <v>60</v>
      </c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>
        <v>3</v>
      </c>
      <c r="P825" s="40">
        <v>225.95</v>
      </c>
      <c r="Q825" s="47">
        <f t="shared" si="29"/>
        <v>677.84999999999991</v>
      </c>
    </row>
    <row r="826" spans="2:17">
      <c r="B826" s="45" t="s">
        <v>15</v>
      </c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>
        <v>3</v>
      </c>
      <c r="P826" s="40">
        <v>79.25</v>
      </c>
      <c r="Q826" s="47">
        <f t="shared" si="29"/>
        <v>237.75</v>
      </c>
    </row>
    <row r="827" spans="2:17">
      <c r="B827" s="19"/>
      <c r="C827" s="93"/>
      <c r="D827" s="19"/>
      <c r="E827" s="19" t="s">
        <v>374</v>
      </c>
      <c r="F827" s="19"/>
      <c r="G827" s="19"/>
      <c r="H827" s="19"/>
      <c r="I827" s="19"/>
      <c r="J827" s="19"/>
      <c r="K827" s="19" t="s">
        <v>99</v>
      </c>
      <c r="L827" s="19"/>
      <c r="M827" s="19"/>
      <c r="N827" s="19" t="s">
        <v>99</v>
      </c>
      <c r="O827" s="19"/>
      <c r="P827" s="19"/>
      <c r="Q827" s="67">
        <f>SUM(Q817:Q826)</f>
        <v>6849.93</v>
      </c>
    </row>
    <row r="828" spans="2:17">
      <c r="B828" s="19"/>
      <c r="C828" s="93"/>
      <c r="D828" s="19"/>
      <c r="E828" s="110" t="s">
        <v>100</v>
      </c>
      <c r="F828" s="19"/>
      <c r="G828" s="19"/>
      <c r="H828" s="19"/>
      <c r="I828" s="19"/>
      <c r="J828" s="19"/>
      <c r="K828" s="110" t="s">
        <v>99</v>
      </c>
      <c r="L828" s="110"/>
      <c r="M828" s="19"/>
      <c r="N828" s="19"/>
      <c r="O828" s="19"/>
      <c r="P828" s="18"/>
      <c r="Q828" s="126">
        <f>Q827/P813</f>
        <v>45.065328947368421</v>
      </c>
    </row>
    <row r="829" spans="2:17" ht="18.75">
      <c r="D829" s="15"/>
      <c r="G829" s="16" t="s">
        <v>67</v>
      </c>
      <c r="H829" s="16"/>
      <c r="I829" s="17"/>
      <c r="J829" s="17"/>
      <c r="L829" s="17"/>
      <c r="Q829" s="19"/>
    </row>
    <row r="830" spans="2:17" ht="23.25">
      <c r="D830" s="15"/>
      <c r="E830" s="15"/>
      <c r="F830" s="133" t="s">
        <v>376</v>
      </c>
      <c r="G830" s="16"/>
      <c r="H830" s="16"/>
      <c r="I830" s="16" t="s">
        <v>377</v>
      </c>
      <c r="J830" s="16"/>
      <c r="K830" s="17"/>
      <c r="L830" s="21"/>
      <c r="Q830" s="19"/>
    </row>
    <row r="831" spans="2:17" ht="18.75">
      <c r="E831" s="23" t="s">
        <v>70</v>
      </c>
      <c r="F831" s="23"/>
      <c r="G831" s="23"/>
      <c r="Q831" s="19"/>
    </row>
    <row r="832" spans="2:17">
      <c r="B832" s="53" t="s">
        <v>685</v>
      </c>
      <c r="M832" s="21"/>
      <c r="Q832" s="19"/>
    </row>
    <row r="833" spans="2:17">
      <c r="B833" s="24" t="s">
        <v>149</v>
      </c>
      <c r="C833" t="s">
        <v>559</v>
      </c>
      <c r="D833" s="25"/>
      <c r="E833" s="28"/>
      <c r="F833" s="28" t="s">
        <v>7</v>
      </c>
      <c r="G833" s="27"/>
      <c r="H833" s="21"/>
      <c r="I833" s="21"/>
      <c r="J833" s="21"/>
      <c r="K833" s="21"/>
      <c r="L833" s="21"/>
      <c r="M833" s="21"/>
      <c r="N833" s="21"/>
      <c r="O833" s="21"/>
      <c r="P833" s="21"/>
      <c r="Q833" s="19"/>
    </row>
    <row r="834" spans="2:17">
      <c r="B834" s="29" t="s">
        <v>76</v>
      </c>
      <c r="C834" s="20"/>
      <c r="D834" s="20"/>
      <c r="E834" s="27"/>
      <c r="F834" s="27"/>
      <c r="G834" s="27"/>
      <c r="H834" s="21"/>
      <c r="I834" s="21"/>
      <c r="J834" s="21"/>
      <c r="K834" s="21"/>
      <c r="L834" s="21"/>
      <c r="M834" s="21"/>
      <c r="N834" s="21"/>
      <c r="O834" s="21"/>
      <c r="P834" s="21"/>
      <c r="Q834" s="19"/>
    </row>
    <row r="835" spans="2:17">
      <c r="B835" s="30"/>
      <c r="C835" s="29"/>
      <c r="D835" s="29"/>
      <c r="E835" s="21"/>
      <c r="F835" s="27"/>
      <c r="G835" s="27"/>
      <c r="H835" s="21"/>
      <c r="I835" s="21"/>
      <c r="J835" s="21"/>
      <c r="K835" s="21"/>
      <c r="L835" s="21"/>
      <c r="M835" s="145"/>
      <c r="N835" s="21"/>
      <c r="O835" s="21"/>
      <c r="Q835" s="19"/>
    </row>
    <row r="836" spans="2:17">
      <c r="B836" s="31" t="s">
        <v>77</v>
      </c>
      <c r="C836" s="33" t="s">
        <v>78</v>
      </c>
      <c r="D836" s="34"/>
      <c r="E836" s="34" t="s">
        <v>79</v>
      </c>
      <c r="F836" s="34"/>
      <c r="G836" s="34" t="s">
        <v>80</v>
      </c>
      <c r="H836" s="34" t="s">
        <v>81</v>
      </c>
      <c r="I836" s="34"/>
      <c r="J836" s="34"/>
      <c r="K836" s="34"/>
      <c r="L836" s="34" t="s">
        <v>82</v>
      </c>
      <c r="M836" s="19"/>
      <c r="N836" s="34"/>
      <c r="O836" s="35" t="s">
        <v>83</v>
      </c>
      <c r="P836" s="36" t="s">
        <v>3</v>
      </c>
      <c r="Q836" s="36" t="s">
        <v>9</v>
      </c>
    </row>
    <row r="837" spans="2:17">
      <c r="B837" s="40"/>
      <c r="C837" s="39" t="s">
        <v>85</v>
      </c>
      <c r="D837" s="40" t="s">
        <v>86</v>
      </c>
      <c r="E837" s="40" t="s">
        <v>87</v>
      </c>
      <c r="F837" s="40" t="s">
        <v>88</v>
      </c>
      <c r="G837" s="40"/>
      <c r="H837" s="40" t="s">
        <v>89</v>
      </c>
      <c r="I837" s="40" t="s">
        <v>90</v>
      </c>
      <c r="J837" s="40" t="s">
        <v>91</v>
      </c>
      <c r="K837" s="40" t="s">
        <v>92</v>
      </c>
      <c r="L837" s="40" t="s">
        <v>93</v>
      </c>
      <c r="M837" s="40" t="s">
        <v>94</v>
      </c>
      <c r="N837" s="40" t="s">
        <v>95</v>
      </c>
      <c r="O837" s="40"/>
      <c r="P837" s="4"/>
      <c r="Q837" s="40"/>
    </row>
    <row r="838" spans="2:17">
      <c r="B838" s="31" t="s">
        <v>502</v>
      </c>
      <c r="C838" s="40">
        <v>200</v>
      </c>
      <c r="D838" s="40">
        <v>1.2</v>
      </c>
      <c r="E838" s="40">
        <v>4</v>
      </c>
      <c r="F838" s="40">
        <v>2.7</v>
      </c>
      <c r="G838" s="40">
        <v>260</v>
      </c>
      <c r="H838" s="40">
        <v>0.26</v>
      </c>
      <c r="I838" s="40">
        <v>40</v>
      </c>
      <c r="J838" s="40">
        <v>122</v>
      </c>
      <c r="K838" s="40">
        <v>128</v>
      </c>
      <c r="L838" s="40">
        <v>146</v>
      </c>
      <c r="M838" s="40">
        <v>56</v>
      </c>
      <c r="N838" s="40">
        <v>2</v>
      </c>
      <c r="O838" s="4"/>
      <c r="P838" s="46"/>
      <c r="Q838" s="47"/>
    </row>
    <row r="839" spans="2:17">
      <c r="B839" s="45" t="s">
        <v>135</v>
      </c>
      <c r="C839" s="40">
        <v>100</v>
      </c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">
        <v>4</v>
      </c>
      <c r="P839" s="46">
        <v>330</v>
      </c>
      <c r="Q839" s="47">
        <f t="shared" ref="Q839:Q848" si="30">P839*O839</f>
        <v>1320</v>
      </c>
    </row>
    <row r="840" spans="2:17">
      <c r="B840" s="45" t="s">
        <v>175</v>
      </c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">
        <v>2</v>
      </c>
      <c r="P840" s="46">
        <v>53.6</v>
      </c>
      <c r="Q840" s="47">
        <f t="shared" si="30"/>
        <v>107.2</v>
      </c>
    </row>
    <row r="841" spans="2:17">
      <c r="B841" s="45" t="s">
        <v>175</v>
      </c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"/>
      <c r="P841" s="46">
        <v>53.6</v>
      </c>
      <c r="Q841" s="47">
        <f t="shared" si="30"/>
        <v>0</v>
      </c>
    </row>
    <row r="842" spans="2:17">
      <c r="B842" s="45" t="s">
        <v>37</v>
      </c>
      <c r="C842" s="40">
        <v>10</v>
      </c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"/>
      <c r="P842" s="46">
        <v>81</v>
      </c>
      <c r="Q842" s="47">
        <f t="shared" si="30"/>
        <v>0</v>
      </c>
    </row>
    <row r="843" spans="2:17">
      <c r="B843" s="44" t="s">
        <v>34</v>
      </c>
      <c r="C843" s="31">
        <v>30</v>
      </c>
      <c r="D843" s="40">
        <v>0.6</v>
      </c>
      <c r="E843" s="40"/>
      <c r="F843" s="40">
        <v>15.5</v>
      </c>
      <c r="G843" s="40"/>
      <c r="H843" s="40">
        <v>0.04</v>
      </c>
      <c r="I843" s="40"/>
      <c r="J843" s="40">
        <v>0.24</v>
      </c>
      <c r="K843" s="40">
        <v>0.8</v>
      </c>
      <c r="L843" s="40">
        <v>24</v>
      </c>
      <c r="M843" s="40"/>
      <c r="N843" s="40">
        <v>22</v>
      </c>
      <c r="O843" s="52"/>
      <c r="P843" s="46"/>
      <c r="Q843" s="47">
        <f t="shared" si="30"/>
        <v>0</v>
      </c>
    </row>
    <row r="844" spans="2:17">
      <c r="B844" s="45" t="s">
        <v>34</v>
      </c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">
        <v>2</v>
      </c>
      <c r="P844" s="61">
        <v>26</v>
      </c>
      <c r="Q844" s="47">
        <f t="shared" si="30"/>
        <v>52</v>
      </c>
    </row>
    <row r="845" spans="2:17">
      <c r="B845" s="45" t="s">
        <v>121</v>
      </c>
      <c r="C845" s="40">
        <v>10</v>
      </c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"/>
      <c r="P845" s="61">
        <v>735</v>
      </c>
      <c r="Q845" s="47">
        <f t="shared" si="30"/>
        <v>0</v>
      </c>
    </row>
    <row r="846" spans="2:17">
      <c r="B846" s="44" t="s">
        <v>108</v>
      </c>
      <c r="C846" s="40">
        <v>200</v>
      </c>
      <c r="D846" s="40">
        <v>0.6</v>
      </c>
      <c r="E846" s="40"/>
      <c r="F846" s="40">
        <v>30.1</v>
      </c>
      <c r="G846" s="40">
        <v>130</v>
      </c>
      <c r="H846" s="40">
        <v>0.04</v>
      </c>
      <c r="I846" s="40"/>
      <c r="J846" s="40">
        <v>0.05</v>
      </c>
      <c r="K846" s="40">
        <v>135</v>
      </c>
      <c r="L846" s="40">
        <v>46</v>
      </c>
      <c r="M846" s="40"/>
      <c r="N846" s="40">
        <v>0.5</v>
      </c>
      <c r="O846" s="40"/>
      <c r="P846" s="40"/>
      <c r="Q846" s="47">
        <f t="shared" si="30"/>
        <v>0</v>
      </c>
    </row>
    <row r="847" spans="2:17">
      <c r="B847" s="45" t="s">
        <v>49</v>
      </c>
      <c r="C847" s="40">
        <v>60</v>
      </c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>
        <v>242</v>
      </c>
      <c r="Q847" s="47">
        <f t="shared" si="30"/>
        <v>0</v>
      </c>
    </row>
    <row r="848" spans="2:17">
      <c r="B848" s="45" t="s">
        <v>31</v>
      </c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>
        <v>1</v>
      </c>
      <c r="P848" s="40">
        <v>86.5</v>
      </c>
      <c r="Q848" s="47">
        <f t="shared" si="30"/>
        <v>86.5</v>
      </c>
    </row>
    <row r="849" spans="2:17">
      <c r="B849" s="19"/>
      <c r="C849" s="93"/>
      <c r="D849" s="19"/>
      <c r="E849" s="19" t="s">
        <v>374</v>
      </c>
      <c r="F849" s="19"/>
      <c r="G849" s="19"/>
      <c r="H849" s="19"/>
      <c r="I849" s="19"/>
      <c r="J849" s="19"/>
      <c r="K849" s="19" t="s">
        <v>99</v>
      </c>
      <c r="L849" s="19"/>
      <c r="M849" s="19"/>
      <c r="N849" s="19" t="s">
        <v>99</v>
      </c>
      <c r="O849" s="19"/>
      <c r="P849" s="19"/>
      <c r="Q849" s="67">
        <f>SUM(Q839:Q848)</f>
        <v>1565.7</v>
      </c>
    </row>
    <row r="850" spans="2:17">
      <c r="B850" s="19"/>
      <c r="C850" s="93"/>
      <c r="D850" s="19"/>
      <c r="E850" s="110" t="s">
        <v>100</v>
      </c>
      <c r="F850" s="19"/>
      <c r="G850" s="19"/>
      <c r="H850" s="19"/>
      <c r="I850" s="19"/>
      <c r="J850" s="19"/>
      <c r="K850" s="110" t="s">
        <v>99</v>
      </c>
      <c r="L850" s="110"/>
      <c r="M850" s="19"/>
      <c r="N850" s="19"/>
      <c r="O850" s="19"/>
      <c r="P850" s="18"/>
      <c r="Q850" s="126"/>
    </row>
    <row r="851" spans="2:17" ht="18.75">
      <c r="D851" s="15"/>
      <c r="G851" s="16" t="s">
        <v>67</v>
      </c>
      <c r="H851" s="16"/>
      <c r="I851" s="17"/>
      <c r="J851" s="17"/>
      <c r="L851" s="17"/>
      <c r="Q851" s="19"/>
    </row>
    <row r="852" spans="2:17" ht="23.25">
      <c r="D852" s="15"/>
      <c r="E852" s="15"/>
      <c r="F852" s="133" t="s">
        <v>376</v>
      </c>
      <c r="G852" s="16"/>
      <c r="H852" s="16"/>
      <c r="I852" s="16" t="s">
        <v>377</v>
      </c>
      <c r="J852" s="16"/>
      <c r="K852" s="17"/>
      <c r="L852" s="21"/>
      <c r="Q852" s="19"/>
    </row>
    <row r="853" spans="2:17" ht="18.75">
      <c r="E853" s="23" t="s">
        <v>70</v>
      </c>
      <c r="F853" s="23"/>
      <c r="G853" s="23"/>
      <c r="Q853" s="19"/>
    </row>
    <row r="854" spans="2:17">
      <c r="B854" s="53" t="s">
        <v>691</v>
      </c>
      <c r="M854" s="21"/>
      <c r="Q854" s="19"/>
    </row>
    <row r="855" spans="2:17">
      <c r="B855" s="24" t="s">
        <v>149</v>
      </c>
      <c r="C855" t="s">
        <v>559</v>
      </c>
      <c r="D855" s="25"/>
      <c r="E855" s="28"/>
      <c r="F855" s="28" t="s">
        <v>5</v>
      </c>
      <c r="G855" s="27"/>
      <c r="H855" s="21"/>
      <c r="I855" s="21"/>
      <c r="J855" s="21"/>
      <c r="K855" s="21"/>
      <c r="L855" s="21"/>
      <c r="M855" s="21"/>
      <c r="N855" s="21"/>
      <c r="O855" s="21"/>
      <c r="P855" s="21"/>
      <c r="Q855" s="19"/>
    </row>
    <row r="856" spans="2:17">
      <c r="B856" s="29" t="s">
        <v>76</v>
      </c>
      <c r="C856" s="20"/>
      <c r="D856" s="20"/>
      <c r="E856" s="27"/>
      <c r="F856" s="27"/>
      <c r="G856" s="27"/>
      <c r="H856" s="21"/>
      <c r="I856" s="21"/>
      <c r="J856" s="21"/>
      <c r="K856" s="21"/>
      <c r="L856" s="21"/>
      <c r="M856" s="21"/>
      <c r="N856" s="21"/>
      <c r="O856" s="21"/>
      <c r="P856" s="21"/>
      <c r="Q856" s="19"/>
    </row>
    <row r="857" spans="2:17">
      <c r="B857" s="30"/>
      <c r="C857" s="29"/>
      <c r="D857" s="29"/>
      <c r="E857" s="21"/>
      <c r="F857" s="27"/>
      <c r="G857" s="27"/>
      <c r="H857" s="21"/>
      <c r="I857" s="21"/>
      <c r="J857" s="21"/>
      <c r="K857" s="21"/>
      <c r="L857" s="21"/>
      <c r="M857" s="145"/>
      <c r="N857" s="21"/>
      <c r="O857" s="21"/>
      <c r="P857">
        <v>213</v>
      </c>
      <c r="Q857" s="19"/>
    </row>
    <row r="858" spans="2:17">
      <c r="B858" s="31" t="s">
        <v>77</v>
      </c>
      <c r="C858" s="33" t="s">
        <v>78</v>
      </c>
      <c r="D858" s="34"/>
      <c r="E858" s="34" t="s">
        <v>79</v>
      </c>
      <c r="F858" s="34"/>
      <c r="G858" s="34" t="s">
        <v>80</v>
      </c>
      <c r="H858" s="34" t="s">
        <v>81</v>
      </c>
      <c r="I858" s="34"/>
      <c r="J858" s="34"/>
      <c r="K858" s="34"/>
      <c r="L858" s="34" t="s">
        <v>82</v>
      </c>
      <c r="M858" s="19"/>
      <c r="N858" s="34"/>
      <c r="O858" s="35" t="s">
        <v>83</v>
      </c>
      <c r="P858" s="36" t="s">
        <v>3</v>
      </c>
      <c r="Q858" s="36" t="s">
        <v>9</v>
      </c>
    </row>
    <row r="859" spans="2:17">
      <c r="B859" s="40"/>
      <c r="C859" s="39" t="s">
        <v>85</v>
      </c>
      <c r="D859" s="40" t="s">
        <v>86</v>
      </c>
      <c r="E859" s="40" t="s">
        <v>87</v>
      </c>
      <c r="F859" s="40" t="s">
        <v>88</v>
      </c>
      <c r="G859" s="40"/>
      <c r="H859" s="40" t="s">
        <v>89</v>
      </c>
      <c r="I859" s="40" t="s">
        <v>90</v>
      </c>
      <c r="J859" s="40" t="s">
        <v>91</v>
      </c>
      <c r="K859" s="40" t="s">
        <v>92</v>
      </c>
      <c r="L859" s="40" t="s">
        <v>93</v>
      </c>
      <c r="M859" s="40" t="s">
        <v>94</v>
      </c>
      <c r="N859" s="40" t="s">
        <v>95</v>
      </c>
      <c r="O859" s="40"/>
      <c r="P859" s="4"/>
      <c r="Q859" s="40"/>
    </row>
    <row r="860" spans="2:17">
      <c r="B860" s="31" t="s">
        <v>690</v>
      </c>
      <c r="C860" s="40">
        <v>200</v>
      </c>
      <c r="D860" s="40">
        <v>1.2</v>
      </c>
      <c r="E860" s="40">
        <v>4</v>
      </c>
      <c r="F860" s="40">
        <v>2.7</v>
      </c>
      <c r="G860" s="40">
        <v>260</v>
      </c>
      <c r="H860" s="40">
        <v>0.26</v>
      </c>
      <c r="I860" s="40">
        <v>40</v>
      </c>
      <c r="J860" s="40">
        <v>122</v>
      </c>
      <c r="K860" s="40">
        <v>128</v>
      </c>
      <c r="L860" s="40">
        <v>146</v>
      </c>
      <c r="M860" s="40">
        <v>56</v>
      </c>
      <c r="N860" s="40">
        <v>2</v>
      </c>
      <c r="O860" s="4"/>
      <c r="P860" s="46"/>
      <c r="Q860" s="47"/>
    </row>
    <row r="861" spans="2:17">
      <c r="B861" s="45" t="s">
        <v>189</v>
      </c>
      <c r="C861" s="40">
        <v>100</v>
      </c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">
        <v>13.51</v>
      </c>
      <c r="P861" s="46">
        <v>382</v>
      </c>
      <c r="Q861" s="47">
        <f t="shared" ref="Q861:Q882" si="31">P861*O861</f>
        <v>5160.82</v>
      </c>
    </row>
    <row r="862" spans="2:17">
      <c r="B862" s="45" t="s">
        <v>692</v>
      </c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">
        <v>8.16</v>
      </c>
      <c r="P862" s="46">
        <v>350</v>
      </c>
      <c r="Q862" s="47">
        <f t="shared" si="31"/>
        <v>2856</v>
      </c>
    </row>
    <row r="863" spans="2:17">
      <c r="B863" s="45" t="s">
        <v>16</v>
      </c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">
        <v>10.8</v>
      </c>
      <c r="P863" s="46">
        <v>118.61</v>
      </c>
      <c r="Q863" s="47">
        <f t="shared" si="31"/>
        <v>1280.9880000000001</v>
      </c>
    </row>
    <row r="864" spans="2:17">
      <c r="B864" s="45" t="s">
        <v>37</v>
      </c>
      <c r="C864" s="40">
        <v>10</v>
      </c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">
        <v>1.7</v>
      </c>
      <c r="P864" s="46">
        <v>81</v>
      </c>
      <c r="Q864" s="47">
        <f t="shared" si="31"/>
        <v>137.69999999999999</v>
      </c>
    </row>
    <row r="865" spans="2:17">
      <c r="B865" s="45" t="s">
        <v>12</v>
      </c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"/>
      <c r="P865" s="46">
        <v>40.51</v>
      </c>
      <c r="Q865" s="47">
        <f t="shared" si="31"/>
        <v>0</v>
      </c>
    </row>
    <row r="866" spans="2:17">
      <c r="B866" s="45" t="s">
        <v>58</v>
      </c>
      <c r="C866" s="40">
        <v>10</v>
      </c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">
        <v>1.7</v>
      </c>
      <c r="P866" s="46">
        <v>33</v>
      </c>
      <c r="Q866" s="47">
        <f t="shared" si="31"/>
        <v>56.1</v>
      </c>
    </row>
    <row r="867" spans="2:17">
      <c r="B867" s="45" t="s">
        <v>14</v>
      </c>
      <c r="C867" s="40">
        <v>4</v>
      </c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">
        <v>1</v>
      </c>
      <c r="P867" s="46">
        <v>130</v>
      </c>
      <c r="Q867" s="47">
        <f t="shared" si="31"/>
        <v>130</v>
      </c>
    </row>
    <row r="868" spans="2:17">
      <c r="B868" s="45" t="s">
        <v>10</v>
      </c>
      <c r="C868" s="40">
        <v>1</v>
      </c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">
        <v>1</v>
      </c>
      <c r="P868" s="46">
        <v>65</v>
      </c>
      <c r="Q868" s="47">
        <f t="shared" si="31"/>
        <v>65</v>
      </c>
    </row>
    <row r="869" spans="2:17">
      <c r="B869" s="45" t="s">
        <v>13</v>
      </c>
      <c r="C869" s="40">
        <v>4</v>
      </c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">
        <v>1.5</v>
      </c>
      <c r="P869" s="46">
        <v>122.32</v>
      </c>
      <c r="Q869" s="47">
        <f t="shared" si="31"/>
        <v>183.48</v>
      </c>
    </row>
    <row r="870" spans="2:17">
      <c r="B870" s="45" t="s">
        <v>51</v>
      </c>
      <c r="C870" s="40">
        <v>1</v>
      </c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">
        <v>1</v>
      </c>
      <c r="P870" s="46">
        <v>47</v>
      </c>
      <c r="Q870" s="47">
        <f t="shared" si="31"/>
        <v>47</v>
      </c>
    </row>
    <row r="871" spans="2:17">
      <c r="B871" s="45" t="s">
        <v>17</v>
      </c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">
        <v>1</v>
      </c>
      <c r="P871" s="46">
        <v>18.41</v>
      </c>
      <c r="Q871" s="47">
        <f t="shared" si="31"/>
        <v>18.41</v>
      </c>
    </row>
    <row r="872" spans="2:17">
      <c r="B872" s="31" t="s">
        <v>693</v>
      </c>
      <c r="C872" s="40">
        <v>70</v>
      </c>
      <c r="D872" s="40">
        <v>4.5999999999999996</v>
      </c>
      <c r="E872" s="40">
        <v>5.2</v>
      </c>
      <c r="F872" s="40">
        <v>7.2</v>
      </c>
      <c r="G872" s="40">
        <v>105</v>
      </c>
      <c r="H872" s="40">
        <v>1.5</v>
      </c>
      <c r="I872" s="40">
        <v>13.5</v>
      </c>
      <c r="J872" s="40">
        <v>51</v>
      </c>
      <c r="K872" s="40">
        <v>98</v>
      </c>
      <c r="L872" s="40">
        <v>52</v>
      </c>
      <c r="M872" s="40">
        <v>51</v>
      </c>
      <c r="N872" s="40">
        <v>2.25</v>
      </c>
      <c r="O872" s="4"/>
      <c r="P872" s="46"/>
      <c r="Q872" s="47">
        <f t="shared" si="31"/>
        <v>0</v>
      </c>
    </row>
    <row r="873" spans="2:17">
      <c r="B873" s="45" t="s">
        <v>59</v>
      </c>
      <c r="C873" s="40">
        <v>18</v>
      </c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">
        <v>10</v>
      </c>
      <c r="P873" s="46">
        <v>280</v>
      </c>
      <c r="Q873" s="47">
        <f t="shared" si="31"/>
        <v>2800</v>
      </c>
    </row>
    <row r="874" spans="2:17">
      <c r="B874" s="45" t="s">
        <v>58</v>
      </c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">
        <v>1.44</v>
      </c>
      <c r="P874" s="46">
        <v>33</v>
      </c>
      <c r="Q874" s="47">
        <f t="shared" si="31"/>
        <v>47.519999999999996</v>
      </c>
    </row>
    <row r="875" spans="2:17">
      <c r="B875" s="45" t="s">
        <v>13</v>
      </c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">
        <v>0.5</v>
      </c>
      <c r="P875" s="46">
        <v>122.32</v>
      </c>
      <c r="Q875" s="47">
        <f t="shared" si="31"/>
        <v>61.16</v>
      </c>
    </row>
    <row r="876" spans="2:17">
      <c r="B876" s="44" t="s">
        <v>34</v>
      </c>
      <c r="C876" s="31">
        <v>30</v>
      </c>
      <c r="D876" s="40">
        <v>0.6</v>
      </c>
      <c r="E876" s="40"/>
      <c r="F876" s="40">
        <v>15.5</v>
      </c>
      <c r="G876" s="40"/>
      <c r="H876" s="40">
        <v>0.04</v>
      </c>
      <c r="I876" s="40"/>
      <c r="J876" s="40">
        <v>0.24</v>
      </c>
      <c r="K876" s="40">
        <v>0.8</v>
      </c>
      <c r="L876" s="40">
        <v>24</v>
      </c>
      <c r="M876" s="40"/>
      <c r="N876" s="40">
        <v>22</v>
      </c>
      <c r="O876" s="52"/>
      <c r="P876" s="46"/>
      <c r="Q876" s="47">
        <f t="shared" si="31"/>
        <v>0</v>
      </c>
    </row>
    <row r="877" spans="2:17">
      <c r="B877" s="45" t="s">
        <v>34</v>
      </c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">
        <v>15</v>
      </c>
      <c r="P877" s="61">
        <v>26</v>
      </c>
      <c r="Q877" s="47">
        <f t="shared" si="31"/>
        <v>390</v>
      </c>
    </row>
    <row r="878" spans="2:17">
      <c r="B878" s="44" t="s">
        <v>195</v>
      </c>
      <c r="C878" s="40">
        <v>200</v>
      </c>
      <c r="D878" s="40">
        <v>0.6</v>
      </c>
      <c r="E878" s="40"/>
      <c r="F878" s="40">
        <v>30.1</v>
      </c>
      <c r="G878" s="40">
        <v>130</v>
      </c>
      <c r="H878" s="40">
        <v>0.04</v>
      </c>
      <c r="I878" s="40"/>
      <c r="J878" s="40">
        <v>0.05</v>
      </c>
      <c r="K878" s="40">
        <v>135</v>
      </c>
      <c r="L878" s="40">
        <v>46</v>
      </c>
      <c r="M878" s="40"/>
      <c r="N878" s="40">
        <v>0.5</v>
      </c>
      <c r="O878" s="40"/>
      <c r="P878" s="40"/>
      <c r="Q878" s="47">
        <f t="shared" si="31"/>
        <v>0</v>
      </c>
    </row>
    <row r="879" spans="2:17">
      <c r="B879" s="45" t="s">
        <v>49</v>
      </c>
      <c r="C879" s="40">
        <v>60</v>
      </c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>
        <v>1</v>
      </c>
      <c r="P879" s="40">
        <v>242</v>
      </c>
      <c r="Q879" s="47">
        <f t="shared" si="31"/>
        <v>242</v>
      </c>
    </row>
    <row r="880" spans="2:17">
      <c r="B880" s="45" t="s">
        <v>15</v>
      </c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>
        <v>3.2</v>
      </c>
      <c r="P880" s="40">
        <v>79.25</v>
      </c>
      <c r="Q880" s="47">
        <f t="shared" si="31"/>
        <v>253.60000000000002</v>
      </c>
    </row>
    <row r="881" spans="2:17">
      <c r="B881" s="45" t="s">
        <v>188</v>
      </c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>
        <v>1.1000000000000001</v>
      </c>
      <c r="P881" s="40">
        <v>182</v>
      </c>
      <c r="Q881" s="47">
        <f t="shared" si="31"/>
        <v>200.20000000000002</v>
      </c>
    </row>
    <row r="882" spans="2:17">
      <c r="B882" s="45" t="s">
        <v>299</v>
      </c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>
        <v>23</v>
      </c>
      <c r="P882" s="40">
        <v>210</v>
      </c>
      <c r="Q882" s="47">
        <f t="shared" si="31"/>
        <v>4830</v>
      </c>
    </row>
    <row r="883" spans="2:17">
      <c r="B883" s="19"/>
      <c r="C883" s="93"/>
      <c r="D883" s="19"/>
      <c r="E883" s="19" t="s">
        <v>374</v>
      </c>
      <c r="F883" s="19"/>
      <c r="G883" s="19"/>
      <c r="H883" s="19"/>
      <c r="I883" s="19"/>
      <c r="J883" s="19"/>
      <c r="K883" s="19" t="s">
        <v>99</v>
      </c>
      <c r="L883" s="19"/>
      <c r="M883" s="19"/>
      <c r="N883" s="19" t="s">
        <v>99</v>
      </c>
      <c r="O883" s="19"/>
      <c r="P883" s="19"/>
      <c r="Q883" s="67">
        <f>SUM(Q861:Q882)</f>
        <v>18759.978000000003</v>
      </c>
    </row>
    <row r="884" spans="2:17">
      <c r="B884" s="19"/>
      <c r="C884" s="93"/>
      <c r="D884" s="19"/>
      <c r="E884" s="110" t="s">
        <v>100</v>
      </c>
      <c r="F884" s="19"/>
      <c r="G884" s="19"/>
      <c r="H884" s="19"/>
      <c r="I884" s="19"/>
      <c r="J884" s="19"/>
      <c r="K884" s="110" t="s">
        <v>99</v>
      </c>
      <c r="L884" s="110"/>
      <c r="M884" s="19"/>
      <c r="N884" s="19"/>
      <c r="O884" s="19"/>
      <c r="P884" s="18"/>
      <c r="Q884" s="126">
        <f>Q883/P857</f>
        <v>88.07501408450706</v>
      </c>
    </row>
    <row r="885" spans="2:17" ht="18.75">
      <c r="D885" s="15"/>
      <c r="G885" s="16" t="s">
        <v>67</v>
      </c>
      <c r="H885" s="16"/>
      <c r="I885" s="17"/>
      <c r="J885" s="17"/>
      <c r="L885" s="17"/>
      <c r="Q885" s="19"/>
    </row>
    <row r="886" spans="2:17" ht="23.25">
      <c r="D886" s="15"/>
      <c r="E886" s="15"/>
      <c r="F886" s="133" t="s">
        <v>376</v>
      </c>
      <c r="G886" s="16"/>
      <c r="H886" s="16"/>
      <c r="I886" s="16" t="s">
        <v>377</v>
      </c>
      <c r="J886" s="16"/>
      <c r="K886" s="17"/>
      <c r="L886" s="21"/>
      <c r="Q886" s="19"/>
    </row>
    <row r="887" spans="2:17" ht="18.75">
      <c r="E887" s="23" t="s">
        <v>70</v>
      </c>
      <c r="F887" s="23"/>
      <c r="G887" s="23"/>
      <c r="Q887" s="19"/>
    </row>
    <row r="888" spans="2:17">
      <c r="B888" s="53" t="s">
        <v>691</v>
      </c>
      <c r="M888" s="21"/>
      <c r="Q888" s="19"/>
    </row>
    <row r="889" spans="2:17">
      <c r="B889" s="24" t="s">
        <v>149</v>
      </c>
      <c r="C889" t="s">
        <v>559</v>
      </c>
      <c r="D889" s="25"/>
      <c r="E889" s="28"/>
      <c r="F889" s="28" t="s">
        <v>6</v>
      </c>
      <c r="G889" s="27"/>
      <c r="H889" s="21"/>
      <c r="I889" s="21"/>
      <c r="J889" s="21"/>
      <c r="K889" s="21"/>
      <c r="L889" s="21"/>
      <c r="M889" s="21"/>
      <c r="N889" s="21"/>
      <c r="O889" s="21"/>
      <c r="P889" s="21"/>
      <c r="Q889" s="19"/>
    </row>
    <row r="890" spans="2:17">
      <c r="B890" s="29" t="s">
        <v>76</v>
      </c>
      <c r="C890" s="20"/>
      <c r="D890" s="20"/>
      <c r="E890" s="27"/>
      <c r="F890" s="27"/>
      <c r="G890" s="27"/>
      <c r="H890" s="21"/>
      <c r="I890" s="21"/>
      <c r="J890" s="21"/>
      <c r="K890" s="21"/>
      <c r="L890" s="21"/>
      <c r="M890" s="21"/>
      <c r="N890" s="21"/>
      <c r="O890" s="21"/>
      <c r="P890" s="21"/>
      <c r="Q890" s="19"/>
    </row>
    <row r="891" spans="2:17">
      <c r="B891" s="30"/>
      <c r="C891" s="29"/>
      <c r="D891" s="29"/>
      <c r="E891" s="21"/>
      <c r="F891" s="27"/>
      <c r="G891" s="27"/>
      <c r="H891" s="21"/>
      <c r="I891" s="21"/>
      <c r="J891" s="21"/>
      <c r="K891" s="21"/>
      <c r="L891" s="21"/>
      <c r="M891" s="145"/>
      <c r="N891" s="21"/>
      <c r="O891" s="21"/>
      <c r="P891">
        <v>152</v>
      </c>
      <c r="Q891" s="19"/>
    </row>
    <row r="892" spans="2:17">
      <c r="B892" s="31" t="s">
        <v>77</v>
      </c>
      <c r="C892" s="33" t="s">
        <v>78</v>
      </c>
      <c r="D892" s="34"/>
      <c r="E892" s="34" t="s">
        <v>79</v>
      </c>
      <c r="F892" s="34"/>
      <c r="G892" s="34" t="s">
        <v>80</v>
      </c>
      <c r="H892" s="34" t="s">
        <v>81</v>
      </c>
      <c r="I892" s="34"/>
      <c r="J892" s="34"/>
      <c r="K892" s="34"/>
      <c r="L892" s="34" t="s">
        <v>82</v>
      </c>
      <c r="M892" s="19"/>
      <c r="N892" s="34"/>
      <c r="O892" s="35" t="s">
        <v>83</v>
      </c>
      <c r="P892" s="36" t="s">
        <v>3</v>
      </c>
      <c r="Q892" s="36" t="s">
        <v>9</v>
      </c>
    </row>
    <row r="893" spans="2:17">
      <c r="B893" s="40"/>
      <c r="C893" s="39" t="s">
        <v>85</v>
      </c>
      <c r="D893" s="40" t="s">
        <v>86</v>
      </c>
      <c r="E893" s="40" t="s">
        <v>87</v>
      </c>
      <c r="F893" s="40" t="s">
        <v>88</v>
      </c>
      <c r="G893" s="40"/>
      <c r="H893" s="40" t="s">
        <v>89</v>
      </c>
      <c r="I893" s="40" t="s">
        <v>90</v>
      </c>
      <c r="J893" s="40" t="s">
        <v>91</v>
      </c>
      <c r="K893" s="40" t="s">
        <v>92</v>
      </c>
      <c r="L893" s="40" t="s">
        <v>93</v>
      </c>
      <c r="M893" s="40" t="s">
        <v>94</v>
      </c>
      <c r="N893" s="40" t="s">
        <v>95</v>
      </c>
      <c r="O893" s="40"/>
      <c r="P893" s="4"/>
      <c r="Q893" s="40"/>
    </row>
    <row r="894" spans="2:17">
      <c r="B894" s="31" t="s">
        <v>690</v>
      </c>
      <c r="C894" s="40">
        <v>200</v>
      </c>
      <c r="D894" s="40">
        <v>1.2</v>
      </c>
      <c r="E894" s="40">
        <v>4</v>
      </c>
      <c r="F894" s="40">
        <v>2.7</v>
      </c>
      <c r="G894" s="40">
        <v>260</v>
      </c>
      <c r="H894" s="40">
        <v>0.26</v>
      </c>
      <c r="I894" s="40">
        <v>40</v>
      </c>
      <c r="J894" s="40">
        <v>122</v>
      </c>
      <c r="K894" s="40">
        <v>128</v>
      </c>
      <c r="L894" s="40">
        <v>146</v>
      </c>
      <c r="M894" s="40">
        <v>56</v>
      </c>
      <c r="N894" s="40">
        <v>2</v>
      </c>
      <c r="O894" s="4"/>
      <c r="P894" s="46"/>
      <c r="Q894" s="47"/>
    </row>
    <row r="895" spans="2:17">
      <c r="B895" s="45" t="s">
        <v>692</v>
      </c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">
        <v>11</v>
      </c>
      <c r="P895" s="46">
        <v>350</v>
      </c>
      <c r="Q895" s="47">
        <f t="shared" ref="Q895:Q907" si="32">P895*O895</f>
        <v>3850</v>
      </c>
    </row>
    <row r="896" spans="2:17">
      <c r="B896" s="45" t="s">
        <v>16</v>
      </c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">
        <v>8.0500000000000007</v>
      </c>
      <c r="P896" s="46">
        <v>118.61</v>
      </c>
      <c r="Q896" s="47">
        <f t="shared" si="32"/>
        <v>954.81050000000005</v>
      </c>
    </row>
    <row r="897" spans="2:17">
      <c r="B897" s="45" t="s">
        <v>37</v>
      </c>
      <c r="C897" s="40">
        <v>10</v>
      </c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">
        <v>1.5</v>
      </c>
      <c r="P897" s="46">
        <v>81</v>
      </c>
      <c r="Q897" s="47">
        <f t="shared" si="32"/>
        <v>121.5</v>
      </c>
    </row>
    <row r="898" spans="2:17">
      <c r="B898" s="45" t="s">
        <v>58</v>
      </c>
      <c r="C898" s="40">
        <v>10</v>
      </c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">
        <v>1.5</v>
      </c>
      <c r="P898" s="46">
        <v>33</v>
      </c>
      <c r="Q898" s="47">
        <f t="shared" si="32"/>
        <v>49.5</v>
      </c>
    </row>
    <row r="899" spans="2:17">
      <c r="B899" s="45" t="s">
        <v>10</v>
      </c>
      <c r="C899" s="40">
        <v>1</v>
      </c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">
        <v>1</v>
      </c>
      <c r="P899" s="46">
        <v>65</v>
      </c>
      <c r="Q899" s="47">
        <f t="shared" si="32"/>
        <v>65</v>
      </c>
    </row>
    <row r="900" spans="2:17">
      <c r="B900" s="45" t="s">
        <v>13</v>
      </c>
      <c r="C900" s="40">
        <v>4</v>
      </c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">
        <v>1</v>
      </c>
      <c r="P900" s="46">
        <v>122.32</v>
      </c>
      <c r="Q900" s="47">
        <f t="shared" si="32"/>
        <v>122.32</v>
      </c>
    </row>
    <row r="901" spans="2:17">
      <c r="B901" s="45" t="s">
        <v>51</v>
      </c>
      <c r="C901" s="40">
        <v>1</v>
      </c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">
        <v>1</v>
      </c>
      <c r="P901" s="46">
        <v>47</v>
      </c>
      <c r="Q901" s="47">
        <f t="shared" si="32"/>
        <v>47</v>
      </c>
    </row>
    <row r="902" spans="2:17">
      <c r="B902" s="44" t="s">
        <v>34</v>
      </c>
      <c r="C902" s="31">
        <v>30</v>
      </c>
      <c r="D902" s="40">
        <v>0.6</v>
      </c>
      <c r="E902" s="40"/>
      <c r="F902" s="40">
        <v>15.5</v>
      </c>
      <c r="G902" s="40"/>
      <c r="H902" s="40">
        <v>0.04</v>
      </c>
      <c r="I902" s="40"/>
      <c r="J902" s="40">
        <v>0.24</v>
      </c>
      <c r="K902" s="40">
        <v>0.8</v>
      </c>
      <c r="L902" s="40">
        <v>24</v>
      </c>
      <c r="M902" s="40"/>
      <c r="N902" s="40">
        <v>22</v>
      </c>
      <c r="O902" s="52"/>
      <c r="P902" s="46"/>
      <c r="Q902" s="47">
        <f t="shared" si="32"/>
        <v>0</v>
      </c>
    </row>
    <row r="903" spans="2:17">
      <c r="B903" s="45" t="s">
        <v>34</v>
      </c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">
        <v>13</v>
      </c>
      <c r="P903" s="61">
        <v>26</v>
      </c>
      <c r="Q903" s="47">
        <f t="shared" si="32"/>
        <v>338</v>
      </c>
    </row>
    <row r="904" spans="2:17">
      <c r="B904" s="45" t="s">
        <v>121</v>
      </c>
      <c r="C904" s="40">
        <v>10</v>
      </c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">
        <v>1.52</v>
      </c>
      <c r="P904" s="61">
        <v>735</v>
      </c>
      <c r="Q904" s="47">
        <f t="shared" si="32"/>
        <v>1117.2</v>
      </c>
    </row>
    <row r="905" spans="2:17">
      <c r="B905" s="44" t="s">
        <v>197</v>
      </c>
      <c r="C905" s="40">
        <v>200</v>
      </c>
      <c r="D905" s="40">
        <v>0.6</v>
      </c>
      <c r="E905" s="40"/>
      <c r="F905" s="40">
        <v>30.1</v>
      </c>
      <c r="G905" s="40">
        <v>130</v>
      </c>
      <c r="H905" s="40">
        <v>0.04</v>
      </c>
      <c r="I905" s="40"/>
      <c r="J905" s="40">
        <v>0.05</v>
      </c>
      <c r="K905" s="40">
        <v>135</v>
      </c>
      <c r="L905" s="40">
        <v>46</v>
      </c>
      <c r="M905" s="40"/>
      <c r="N905" s="40">
        <v>0.5</v>
      </c>
      <c r="O905" s="40"/>
      <c r="P905" s="40"/>
      <c r="Q905" s="47">
        <f t="shared" si="32"/>
        <v>0</v>
      </c>
    </row>
    <row r="906" spans="2:17">
      <c r="B906" s="45" t="s">
        <v>49</v>
      </c>
      <c r="C906" s="40">
        <v>60</v>
      </c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>
        <v>242</v>
      </c>
      <c r="Q906" s="47">
        <f t="shared" si="32"/>
        <v>0</v>
      </c>
    </row>
    <row r="907" spans="2:17">
      <c r="B907" s="45" t="s">
        <v>15</v>
      </c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>
        <v>2.2000000000000002</v>
      </c>
      <c r="P907" s="40">
        <v>79.25</v>
      </c>
      <c r="Q907" s="47">
        <f t="shared" si="32"/>
        <v>174.35000000000002</v>
      </c>
    </row>
    <row r="908" spans="2:17">
      <c r="B908" s="19"/>
      <c r="C908" s="93"/>
      <c r="D908" s="19"/>
      <c r="E908" s="19" t="s">
        <v>374</v>
      </c>
      <c r="F908" s="19"/>
      <c r="G908" s="19"/>
      <c r="H908" s="19"/>
      <c r="I908" s="19"/>
      <c r="J908" s="19"/>
      <c r="K908" s="19" t="s">
        <v>99</v>
      </c>
      <c r="L908" s="19"/>
      <c r="M908" s="19"/>
      <c r="N908" s="19" t="s">
        <v>99</v>
      </c>
      <c r="O908" s="19"/>
      <c r="P908" s="19"/>
      <c r="Q908" s="67">
        <f>SUM(Q895:Q907)</f>
        <v>6839.6804999999995</v>
      </c>
    </row>
    <row r="909" spans="2:17">
      <c r="B909" s="19"/>
      <c r="C909" s="93"/>
      <c r="D909" s="19"/>
      <c r="E909" s="110" t="s">
        <v>100</v>
      </c>
      <c r="F909" s="19"/>
      <c r="G909" s="19"/>
      <c r="H909" s="19"/>
      <c r="I909" s="19"/>
      <c r="J909" s="19"/>
      <c r="K909" s="110" t="s">
        <v>99</v>
      </c>
      <c r="L909" s="110"/>
      <c r="M909" s="19"/>
      <c r="N909" s="19"/>
      <c r="O909" s="19"/>
      <c r="P909" s="18"/>
      <c r="Q909" s="126">
        <f>Q908/P891</f>
        <v>44.997898026315788</v>
      </c>
    </row>
    <row r="910" spans="2:17" ht="18.75">
      <c r="D910" s="15"/>
      <c r="G910" s="16" t="s">
        <v>67</v>
      </c>
      <c r="H910" s="16"/>
      <c r="I910" s="17"/>
      <c r="J910" s="17"/>
      <c r="L910" s="17"/>
      <c r="Q910" s="19"/>
    </row>
    <row r="911" spans="2:17" ht="23.25">
      <c r="D911" s="15"/>
      <c r="E911" s="15"/>
      <c r="F911" s="133" t="s">
        <v>376</v>
      </c>
      <c r="G911" s="16"/>
      <c r="H911" s="16"/>
      <c r="I911" s="16" t="s">
        <v>377</v>
      </c>
      <c r="J911" s="16"/>
      <c r="K911" s="17"/>
      <c r="L911" s="21"/>
      <c r="Q911" s="19"/>
    </row>
    <row r="912" spans="2:17" ht="18.75">
      <c r="E912" s="23" t="s">
        <v>70</v>
      </c>
      <c r="F912" s="23"/>
      <c r="G912" s="23"/>
      <c r="Q912" s="19"/>
    </row>
    <row r="913" spans="2:17">
      <c r="B913" s="53" t="s">
        <v>691</v>
      </c>
      <c r="M913" s="21"/>
      <c r="Q913" s="19"/>
    </row>
    <row r="914" spans="2:17">
      <c r="B914" s="24" t="s">
        <v>149</v>
      </c>
      <c r="C914" t="s">
        <v>559</v>
      </c>
      <c r="D914" s="25"/>
      <c r="E914" s="28"/>
      <c r="F914" s="28" t="s">
        <v>7</v>
      </c>
      <c r="G914" s="27"/>
      <c r="H914" s="21"/>
      <c r="I914" s="21"/>
      <c r="J914" s="21"/>
      <c r="K914" s="21"/>
      <c r="L914" s="21"/>
      <c r="M914" s="21"/>
      <c r="N914" s="21"/>
      <c r="O914" s="21"/>
      <c r="P914" s="21"/>
      <c r="Q914" s="19"/>
    </row>
    <row r="915" spans="2:17">
      <c r="B915" s="29" t="s">
        <v>76</v>
      </c>
      <c r="C915" s="20"/>
      <c r="D915" s="20"/>
      <c r="E915" s="27"/>
      <c r="F915" s="27"/>
      <c r="G915" s="27"/>
      <c r="H915" s="21"/>
      <c r="I915" s="21"/>
      <c r="J915" s="21"/>
      <c r="K915" s="21"/>
      <c r="L915" s="21"/>
      <c r="M915" s="21"/>
      <c r="N915" s="21"/>
      <c r="O915" s="21"/>
      <c r="P915" s="21"/>
      <c r="Q915" s="19"/>
    </row>
    <row r="916" spans="2:17">
      <c r="B916" s="30"/>
      <c r="C916" s="29"/>
      <c r="D916" s="29"/>
      <c r="E916" s="21"/>
      <c r="F916" s="27"/>
      <c r="G916" s="27"/>
      <c r="H916" s="21"/>
      <c r="I916" s="21"/>
      <c r="J916" s="21"/>
      <c r="K916" s="21"/>
      <c r="L916" s="21"/>
      <c r="M916" s="145"/>
      <c r="N916" s="21"/>
      <c r="O916" s="21"/>
      <c r="Q916" s="19"/>
    </row>
    <row r="917" spans="2:17">
      <c r="B917" s="31" t="s">
        <v>77</v>
      </c>
      <c r="C917" s="33" t="s">
        <v>78</v>
      </c>
      <c r="D917" s="34"/>
      <c r="E917" s="34" t="s">
        <v>79</v>
      </c>
      <c r="F917" s="34"/>
      <c r="G917" s="34" t="s">
        <v>80</v>
      </c>
      <c r="H917" s="34" t="s">
        <v>81</v>
      </c>
      <c r="I917" s="34"/>
      <c r="J917" s="34"/>
      <c r="K917" s="34"/>
      <c r="L917" s="34" t="s">
        <v>82</v>
      </c>
      <c r="M917" s="19"/>
      <c r="N917" s="34"/>
      <c r="O917" s="35" t="s">
        <v>83</v>
      </c>
      <c r="P917" s="36" t="s">
        <v>3</v>
      </c>
      <c r="Q917" s="36" t="s">
        <v>9</v>
      </c>
    </row>
    <row r="918" spans="2:17">
      <c r="B918" s="40"/>
      <c r="C918" s="39" t="s">
        <v>85</v>
      </c>
      <c r="D918" s="40" t="s">
        <v>86</v>
      </c>
      <c r="E918" s="40" t="s">
        <v>87</v>
      </c>
      <c r="F918" s="40" t="s">
        <v>88</v>
      </c>
      <c r="G918" s="40"/>
      <c r="H918" s="40" t="s">
        <v>89</v>
      </c>
      <c r="I918" s="40" t="s">
        <v>90</v>
      </c>
      <c r="J918" s="40" t="s">
        <v>91</v>
      </c>
      <c r="K918" s="40" t="s">
        <v>92</v>
      </c>
      <c r="L918" s="40" t="s">
        <v>93</v>
      </c>
      <c r="M918" s="40" t="s">
        <v>94</v>
      </c>
      <c r="N918" s="40" t="s">
        <v>95</v>
      </c>
      <c r="O918" s="40"/>
      <c r="P918" s="4"/>
      <c r="Q918" s="40"/>
    </row>
    <row r="919" spans="2:17">
      <c r="B919" s="31" t="s">
        <v>694</v>
      </c>
      <c r="C919" s="40">
        <v>200</v>
      </c>
      <c r="D919" s="40">
        <v>1.2</v>
      </c>
      <c r="E919" s="40">
        <v>4</v>
      </c>
      <c r="F919" s="40">
        <v>2.7</v>
      </c>
      <c r="G919" s="40">
        <v>260</v>
      </c>
      <c r="H919" s="40">
        <v>0.26</v>
      </c>
      <c r="I919" s="40">
        <v>40</v>
      </c>
      <c r="J919" s="40">
        <v>122</v>
      </c>
      <c r="K919" s="40">
        <v>128</v>
      </c>
      <c r="L919" s="40">
        <v>146</v>
      </c>
      <c r="M919" s="40">
        <v>56</v>
      </c>
      <c r="N919" s="40">
        <v>2</v>
      </c>
      <c r="O919" s="4"/>
      <c r="P919" s="46"/>
      <c r="Q919" s="47"/>
    </row>
    <row r="920" spans="2:17">
      <c r="B920" s="45" t="s">
        <v>135</v>
      </c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11">
        <v>5.0999999999999996</v>
      </c>
      <c r="P920" s="46">
        <v>330</v>
      </c>
      <c r="Q920" s="47">
        <f t="shared" ref="Q920:Q927" si="33">P920*O920</f>
        <v>1682.9999999999998</v>
      </c>
    </row>
    <row r="921" spans="2:17">
      <c r="B921" s="45" t="s">
        <v>16</v>
      </c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">
        <v>3.05</v>
      </c>
      <c r="P921" s="46">
        <v>118.61</v>
      </c>
      <c r="Q921" s="192">
        <f t="shared" si="33"/>
        <v>361.76049999999998</v>
      </c>
    </row>
    <row r="922" spans="2:17">
      <c r="B922" s="44" t="s">
        <v>34</v>
      </c>
      <c r="C922" s="31">
        <v>30</v>
      </c>
      <c r="D922" s="40">
        <v>0.6</v>
      </c>
      <c r="E922" s="40"/>
      <c r="F922" s="40">
        <v>15.5</v>
      </c>
      <c r="G922" s="40"/>
      <c r="H922" s="40">
        <v>0.04</v>
      </c>
      <c r="I922" s="40"/>
      <c r="J922" s="40">
        <v>0.24</v>
      </c>
      <c r="K922" s="40">
        <v>0.8</v>
      </c>
      <c r="L922" s="40">
        <v>24</v>
      </c>
      <c r="M922" s="40"/>
      <c r="N922" s="40">
        <v>22</v>
      </c>
      <c r="O922" s="52"/>
      <c r="P922" s="46"/>
      <c r="Q922" s="47">
        <f t="shared" si="33"/>
        <v>0</v>
      </c>
    </row>
    <row r="923" spans="2:17">
      <c r="B923" s="45" t="s">
        <v>34</v>
      </c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">
        <v>2</v>
      </c>
      <c r="P923" s="61">
        <v>26</v>
      </c>
      <c r="Q923" s="192">
        <f t="shared" si="33"/>
        <v>52</v>
      </c>
    </row>
    <row r="924" spans="2:17">
      <c r="B924" s="45" t="s">
        <v>551</v>
      </c>
      <c r="C924" s="40">
        <v>10</v>
      </c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">
        <v>1</v>
      </c>
      <c r="P924" s="61">
        <v>104</v>
      </c>
      <c r="Q924" s="47">
        <f t="shared" si="33"/>
        <v>104</v>
      </c>
    </row>
    <row r="925" spans="2:17">
      <c r="B925" s="44" t="s">
        <v>108</v>
      </c>
      <c r="C925" s="40">
        <v>200</v>
      </c>
      <c r="D925" s="40">
        <v>0.6</v>
      </c>
      <c r="E925" s="40"/>
      <c r="F925" s="40">
        <v>30.1</v>
      </c>
      <c r="G925" s="40">
        <v>130</v>
      </c>
      <c r="H925" s="40">
        <v>0.04</v>
      </c>
      <c r="I925" s="40"/>
      <c r="J925" s="40">
        <v>0.05</v>
      </c>
      <c r="K925" s="40">
        <v>135</v>
      </c>
      <c r="L925" s="40">
        <v>46</v>
      </c>
      <c r="M925" s="40"/>
      <c r="N925" s="40">
        <v>0.5</v>
      </c>
      <c r="O925" s="40"/>
      <c r="P925" s="40"/>
      <c r="Q925" s="47">
        <f t="shared" si="33"/>
        <v>0</v>
      </c>
    </row>
    <row r="926" spans="2:17">
      <c r="B926" s="45" t="s">
        <v>49</v>
      </c>
      <c r="C926" s="40">
        <v>60</v>
      </c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>
        <v>242</v>
      </c>
      <c r="Q926" s="47">
        <f t="shared" si="33"/>
        <v>0</v>
      </c>
    </row>
    <row r="927" spans="2:17">
      <c r="B927" s="45" t="s">
        <v>15</v>
      </c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>
        <v>0.71499999999999997</v>
      </c>
      <c r="P927" s="40">
        <v>79.25</v>
      </c>
      <c r="Q927" s="192">
        <f t="shared" si="33"/>
        <v>56.66375</v>
      </c>
    </row>
    <row r="928" spans="2:17">
      <c r="B928" s="19"/>
      <c r="C928" s="93"/>
      <c r="D928" s="19"/>
      <c r="E928" s="19" t="s">
        <v>374</v>
      </c>
      <c r="F928" s="19"/>
      <c r="G928" s="19"/>
      <c r="H928" s="19"/>
      <c r="I928" s="19"/>
      <c r="J928" s="19"/>
      <c r="K928" s="19" t="s">
        <v>99</v>
      </c>
      <c r="L928" s="19"/>
      <c r="M928" s="19"/>
      <c r="N928" s="19" t="s">
        <v>99</v>
      </c>
      <c r="O928" s="19"/>
      <c r="P928" s="19"/>
      <c r="Q928" s="67">
        <f>SUM(Q920:Q927)</f>
        <v>2257.42425</v>
      </c>
    </row>
    <row r="929" spans="2:17">
      <c r="B929" s="19"/>
      <c r="C929" s="93"/>
      <c r="D929" s="19"/>
      <c r="E929" s="110" t="s">
        <v>100</v>
      </c>
      <c r="F929" s="19"/>
      <c r="G929" s="19"/>
      <c r="H929" s="19"/>
      <c r="I929" s="19"/>
      <c r="J929" s="19"/>
      <c r="K929" s="110" t="s">
        <v>99</v>
      </c>
      <c r="L929" s="110"/>
      <c r="M929" s="19"/>
      <c r="N929" s="19"/>
      <c r="O929" s="19"/>
      <c r="P929" s="18"/>
      <c r="Q929" s="126"/>
    </row>
    <row r="930" spans="2:17" ht="18.75">
      <c r="D930" s="15"/>
      <c r="G930" s="16" t="s">
        <v>67</v>
      </c>
      <c r="H930" s="16"/>
      <c r="I930" s="17"/>
      <c r="J930" s="17"/>
      <c r="L930" s="17"/>
      <c r="Q930" s="19"/>
    </row>
    <row r="931" spans="2:17" ht="23.25">
      <c r="D931" s="15"/>
      <c r="E931" s="15"/>
      <c r="F931" s="133" t="s">
        <v>376</v>
      </c>
      <c r="G931" s="16"/>
      <c r="H931" s="16"/>
      <c r="I931" s="16" t="s">
        <v>377</v>
      </c>
      <c r="J931" s="16"/>
      <c r="K931" s="17"/>
      <c r="L931" s="21"/>
      <c r="Q931" s="19"/>
    </row>
    <row r="932" spans="2:17" ht="18.75">
      <c r="E932" s="23" t="s">
        <v>70</v>
      </c>
      <c r="F932" s="23"/>
      <c r="G932" s="23"/>
      <c r="Q932" s="19"/>
    </row>
    <row r="933" spans="2:17">
      <c r="B933" s="53" t="s">
        <v>695</v>
      </c>
      <c r="M933" s="21"/>
      <c r="Q933" s="19"/>
    </row>
    <row r="934" spans="2:17">
      <c r="B934" s="24" t="s">
        <v>149</v>
      </c>
      <c r="C934" t="s">
        <v>559</v>
      </c>
      <c r="D934" s="25"/>
      <c r="E934" s="28"/>
      <c r="F934" s="28" t="s">
        <v>5</v>
      </c>
      <c r="G934" s="27"/>
      <c r="H934" s="21"/>
      <c r="I934" s="21"/>
      <c r="J934" s="21"/>
      <c r="K934" s="21"/>
      <c r="L934" s="21"/>
      <c r="M934" s="21"/>
      <c r="N934" s="21"/>
      <c r="O934" s="21"/>
      <c r="P934" s="21"/>
      <c r="Q934" s="19"/>
    </row>
    <row r="935" spans="2:17">
      <c r="B935" s="29" t="s">
        <v>76</v>
      </c>
      <c r="C935" s="20"/>
      <c r="D935" s="20"/>
      <c r="E935" s="27"/>
      <c r="F935" s="27"/>
      <c r="G935" s="27"/>
      <c r="H935" s="21"/>
      <c r="I935" s="21"/>
      <c r="J935" s="21"/>
      <c r="K935" s="21"/>
      <c r="L935" s="21"/>
      <c r="M935" s="21"/>
      <c r="N935" s="21"/>
      <c r="O935" s="21"/>
      <c r="P935" s="21"/>
      <c r="Q935" s="19"/>
    </row>
    <row r="936" spans="2:17">
      <c r="B936" s="30"/>
      <c r="C936" s="29"/>
      <c r="D936" s="29"/>
      <c r="E936" s="21"/>
      <c r="F936" s="27"/>
      <c r="G936" s="27"/>
      <c r="H936" s="21"/>
      <c r="I936" s="21"/>
      <c r="J936" s="21"/>
      <c r="K936" s="21"/>
      <c r="L936" s="21"/>
      <c r="M936" s="145"/>
      <c r="N936" s="21"/>
      <c r="O936" s="21"/>
      <c r="P936">
        <v>213</v>
      </c>
      <c r="Q936" s="19"/>
    </row>
    <row r="937" spans="2:17">
      <c r="B937" s="31" t="s">
        <v>77</v>
      </c>
      <c r="C937" s="33" t="s">
        <v>78</v>
      </c>
      <c r="D937" s="34"/>
      <c r="E937" s="34" t="s">
        <v>79</v>
      </c>
      <c r="F937" s="34"/>
      <c r="G937" s="34" t="s">
        <v>80</v>
      </c>
      <c r="H937" s="34" t="s">
        <v>81</v>
      </c>
      <c r="I937" s="34"/>
      <c r="J937" s="34"/>
      <c r="K937" s="34"/>
      <c r="L937" s="34" t="s">
        <v>82</v>
      </c>
      <c r="M937" s="19"/>
      <c r="N937" s="34"/>
      <c r="O937" s="35" t="s">
        <v>83</v>
      </c>
      <c r="P937" s="36" t="s">
        <v>3</v>
      </c>
      <c r="Q937" s="36" t="s">
        <v>9</v>
      </c>
    </row>
    <row r="938" spans="2:17">
      <c r="B938" s="40"/>
      <c r="C938" s="39" t="s">
        <v>85</v>
      </c>
      <c r="D938" s="40" t="s">
        <v>86</v>
      </c>
      <c r="E938" s="40" t="s">
        <v>87</v>
      </c>
      <c r="F938" s="40" t="s">
        <v>88</v>
      </c>
      <c r="G938" s="40"/>
      <c r="H938" s="40" t="s">
        <v>89</v>
      </c>
      <c r="I938" s="40" t="s">
        <v>90</v>
      </c>
      <c r="J938" s="40" t="s">
        <v>91</v>
      </c>
      <c r="K938" s="40" t="s">
        <v>92</v>
      </c>
      <c r="L938" s="40" t="s">
        <v>93</v>
      </c>
      <c r="M938" s="40" t="s">
        <v>94</v>
      </c>
      <c r="N938" s="40" t="s">
        <v>95</v>
      </c>
      <c r="O938" s="40"/>
      <c r="P938" s="4"/>
      <c r="Q938" s="40"/>
    </row>
    <row r="939" spans="2:17">
      <c r="B939" s="31" t="s">
        <v>481</v>
      </c>
      <c r="C939" s="40">
        <v>200</v>
      </c>
      <c r="D939" s="40">
        <v>1.2</v>
      </c>
      <c r="E939" s="40">
        <v>4</v>
      </c>
      <c r="F939" s="40">
        <v>2.7</v>
      </c>
      <c r="G939" s="40">
        <v>260</v>
      </c>
      <c r="H939" s="40">
        <v>0.26</v>
      </c>
      <c r="I939" s="40">
        <v>40</v>
      </c>
      <c r="J939" s="40">
        <v>122</v>
      </c>
      <c r="K939" s="40">
        <v>128</v>
      </c>
      <c r="L939" s="40">
        <v>146</v>
      </c>
      <c r="M939" s="40">
        <v>56</v>
      </c>
      <c r="N939" s="40">
        <v>2</v>
      </c>
      <c r="O939" s="4"/>
      <c r="P939" s="46"/>
      <c r="Q939" s="47"/>
    </row>
    <row r="940" spans="2:17">
      <c r="B940" s="45" t="s">
        <v>27</v>
      </c>
      <c r="C940" s="40">
        <v>100</v>
      </c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">
        <v>21.7</v>
      </c>
      <c r="P940" s="46">
        <v>243.36</v>
      </c>
      <c r="Q940" s="47">
        <f t="shared" ref="Q940:Q950" si="34">P940*O940</f>
        <v>5280.9120000000003</v>
      </c>
    </row>
    <row r="941" spans="2:17">
      <c r="B941" s="45" t="s">
        <v>29</v>
      </c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">
        <v>10.8</v>
      </c>
      <c r="P941" s="46">
        <v>95</v>
      </c>
      <c r="Q941" s="47">
        <f t="shared" si="34"/>
        <v>1026</v>
      </c>
    </row>
    <row r="942" spans="2:17">
      <c r="B942" s="45" t="s">
        <v>37</v>
      </c>
      <c r="C942" s="40">
        <v>10</v>
      </c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">
        <v>1.7</v>
      </c>
      <c r="P942" s="46">
        <v>81</v>
      </c>
      <c r="Q942" s="47">
        <f t="shared" si="34"/>
        <v>137.69999999999999</v>
      </c>
    </row>
    <row r="943" spans="2:17">
      <c r="B943" s="45" t="s">
        <v>58</v>
      </c>
      <c r="C943" s="40">
        <v>10</v>
      </c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">
        <v>1.7</v>
      </c>
      <c r="P943" s="46">
        <v>33</v>
      </c>
      <c r="Q943" s="47">
        <f t="shared" si="34"/>
        <v>56.1</v>
      </c>
    </row>
    <row r="944" spans="2:17">
      <c r="B944" s="45" t="s">
        <v>14</v>
      </c>
      <c r="C944" s="40">
        <v>4</v>
      </c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">
        <v>1</v>
      </c>
      <c r="P944" s="46">
        <v>130</v>
      </c>
      <c r="Q944" s="47">
        <f t="shared" si="34"/>
        <v>130</v>
      </c>
    </row>
    <row r="945" spans="2:17">
      <c r="B945" s="45" t="s">
        <v>13</v>
      </c>
      <c r="C945" s="40">
        <v>4</v>
      </c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">
        <v>1</v>
      </c>
      <c r="P945" s="46">
        <v>122.32</v>
      </c>
      <c r="Q945" s="47">
        <f t="shared" si="34"/>
        <v>122.32</v>
      </c>
    </row>
    <row r="946" spans="2:17">
      <c r="B946" s="44" t="s">
        <v>34</v>
      </c>
      <c r="C946" s="31">
        <v>30</v>
      </c>
      <c r="D946" s="40">
        <v>0.6</v>
      </c>
      <c r="E946" s="40"/>
      <c r="F946" s="40">
        <v>15.5</v>
      </c>
      <c r="G946" s="40"/>
      <c r="H946" s="40">
        <v>0.04</v>
      </c>
      <c r="I946" s="40"/>
      <c r="J946" s="40">
        <v>0.24</v>
      </c>
      <c r="K946" s="40">
        <v>0.8</v>
      </c>
      <c r="L946" s="40">
        <v>24</v>
      </c>
      <c r="M946" s="40"/>
      <c r="N946" s="40">
        <v>22</v>
      </c>
      <c r="O946" s="52"/>
      <c r="P946" s="46"/>
      <c r="Q946" s="47">
        <f t="shared" si="34"/>
        <v>0</v>
      </c>
    </row>
    <row r="947" spans="2:17">
      <c r="B947" s="45" t="s">
        <v>34</v>
      </c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">
        <v>15</v>
      </c>
      <c r="P947" s="61">
        <v>26</v>
      </c>
      <c r="Q947" s="47">
        <f t="shared" si="34"/>
        <v>390</v>
      </c>
    </row>
    <row r="948" spans="2:17">
      <c r="B948" s="44" t="s">
        <v>45</v>
      </c>
      <c r="C948" s="40">
        <v>200</v>
      </c>
      <c r="D948" s="40">
        <v>0.6</v>
      </c>
      <c r="E948" s="40"/>
      <c r="F948" s="40">
        <v>30.1</v>
      </c>
      <c r="G948" s="40">
        <v>130</v>
      </c>
      <c r="H948" s="40">
        <v>0.04</v>
      </c>
      <c r="I948" s="40"/>
      <c r="J948" s="40">
        <v>0.05</v>
      </c>
      <c r="K948" s="40">
        <v>135</v>
      </c>
      <c r="L948" s="40">
        <v>46</v>
      </c>
      <c r="M948" s="40"/>
      <c r="N948" s="40">
        <v>0.5</v>
      </c>
      <c r="O948" s="40"/>
      <c r="P948" s="40"/>
      <c r="Q948" s="47">
        <f t="shared" si="34"/>
        <v>0</v>
      </c>
    </row>
    <row r="949" spans="2:17">
      <c r="B949" s="45" t="s">
        <v>45</v>
      </c>
      <c r="C949" s="40">
        <v>60</v>
      </c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>
        <v>18</v>
      </c>
      <c r="P949" s="40">
        <v>41.5</v>
      </c>
      <c r="Q949" s="47">
        <f t="shared" si="34"/>
        <v>747</v>
      </c>
    </row>
    <row r="950" spans="2:17">
      <c r="B950" s="45" t="s">
        <v>61</v>
      </c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>
        <v>55.7</v>
      </c>
      <c r="P950" s="40">
        <v>196</v>
      </c>
      <c r="Q950" s="47">
        <f t="shared" si="34"/>
        <v>10917.2</v>
      </c>
    </row>
    <row r="951" spans="2:17">
      <c r="B951" s="19"/>
      <c r="C951" s="93"/>
      <c r="D951" s="19"/>
      <c r="E951" s="19" t="s">
        <v>374</v>
      </c>
      <c r="F951" s="19"/>
      <c r="G951" s="19"/>
      <c r="H951" s="19"/>
      <c r="I951" s="19"/>
      <c r="J951" s="19"/>
      <c r="K951" s="19" t="s">
        <v>99</v>
      </c>
      <c r="L951" s="19"/>
      <c r="M951" s="19"/>
      <c r="N951" s="19" t="s">
        <v>99</v>
      </c>
      <c r="O951" s="19"/>
      <c r="P951" s="19"/>
      <c r="Q951" s="67">
        <f>SUM(Q940:Q950)</f>
        <v>18807.232</v>
      </c>
    </row>
    <row r="952" spans="2:17">
      <c r="B952" s="19"/>
      <c r="C952" s="93"/>
      <c r="D952" s="19"/>
      <c r="E952" s="110" t="s">
        <v>100</v>
      </c>
      <c r="F952" s="19"/>
      <c r="G952" s="19"/>
      <c r="H952" s="19"/>
      <c r="I952" s="19"/>
      <c r="J952" s="19"/>
      <c r="K952" s="110" t="s">
        <v>99</v>
      </c>
      <c r="L952" s="110"/>
      <c r="M952" s="19"/>
      <c r="N952" s="19"/>
      <c r="O952" s="19"/>
      <c r="P952" s="18"/>
      <c r="Q952" s="126">
        <f>Q951/P936</f>
        <v>88.296863849765259</v>
      </c>
    </row>
    <row r="953" spans="2:17" ht="18.75">
      <c r="D953" s="15"/>
      <c r="G953" s="16" t="s">
        <v>67</v>
      </c>
      <c r="H953" s="16"/>
      <c r="I953" s="17"/>
      <c r="J953" s="17"/>
      <c r="L953" s="17"/>
      <c r="Q953" s="19"/>
    </row>
    <row r="954" spans="2:17" ht="23.25">
      <c r="D954" s="15"/>
      <c r="E954" s="15"/>
      <c r="F954" s="133" t="s">
        <v>376</v>
      </c>
      <c r="G954" s="16"/>
      <c r="H954" s="16"/>
      <c r="I954" s="16" t="s">
        <v>377</v>
      </c>
      <c r="J954" s="16"/>
      <c r="K954" s="17"/>
      <c r="L954" s="21"/>
      <c r="Q954" s="19"/>
    </row>
    <row r="955" spans="2:17" ht="18.75">
      <c r="E955" s="23" t="s">
        <v>70</v>
      </c>
      <c r="F955" s="23"/>
      <c r="G955" s="23"/>
      <c r="Q955" s="19"/>
    </row>
    <row r="956" spans="2:17">
      <c r="B956" s="53" t="s">
        <v>695</v>
      </c>
      <c r="M956" s="21"/>
      <c r="Q956" s="19"/>
    </row>
    <row r="957" spans="2:17">
      <c r="B957" s="24" t="s">
        <v>149</v>
      </c>
      <c r="C957" t="s">
        <v>559</v>
      </c>
      <c r="D957" s="25"/>
      <c r="E957" s="28"/>
      <c r="F957" s="28" t="s">
        <v>6</v>
      </c>
      <c r="G957" s="27"/>
      <c r="H957" s="21"/>
      <c r="I957" s="21"/>
      <c r="J957" s="21"/>
      <c r="K957" s="21"/>
      <c r="L957" s="21"/>
      <c r="M957" s="21"/>
      <c r="N957" s="21"/>
      <c r="O957" s="21"/>
      <c r="P957" s="21"/>
      <c r="Q957" s="19"/>
    </row>
    <row r="958" spans="2:17">
      <c r="B958" s="29" t="s">
        <v>76</v>
      </c>
      <c r="C958" s="20"/>
      <c r="D958" s="20"/>
      <c r="E958" s="27"/>
      <c r="F958" s="27"/>
      <c r="G958" s="27"/>
      <c r="H958" s="21"/>
      <c r="I958" s="21"/>
      <c r="J958" s="21"/>
      <c r="K958" s="21"/>
      <c r="L958" s="21"/>
      <c r="M958" s="21"/>
      <c r="N958" s="21"/>
      <c r="O958" s="21"/>
      <c r="P958" s="21"/>
      <c r="Q958" s="19"/>
    </row>
    <row r="959" spans="2:17">
      <c r="B959" s="30"/>
      <c r="C959" s="29"/>
      <c r="D959" s="29"/>
      <c r="E959" s="21"/>
      <c r="F959" s="27"/>
      <c r="G959" s="27"/>
      <c r="H959" s="21"/>
      <c r="I959" s="21"/>
      <c r="J959" s="21"/>
      <c r="K959" s="21"/>
      <c r="L959" s="21"/>
      <c r="M959" s="145"/>
      <c r="N959" s="21"/>
      <c r="O959" s="21"/>
      <c r="P959">
        <v>152</v>
      </c>
      <c r="Q959" s="19"/>
    </row>
    <row r="960" spans="2:17">
      <c r="B960" s="31" t="s">
        <v>77</v>
      </c>
      <c r="C960" s="33" t="s">
        <v>78</v>
      </c>
      <c r="D960" s="34"/>
      <c r="E960" s="34" t="s">
        <v>79</v>
      </c>
      <c r="F960" s="34"/>
      <c r="G960" s="34" t="s">
        <v>80</v>
      </c>
      <c r="H960" s="34" t="s">
        <v>81</v>
      </c>
      <c r="I960" s="34"/>
      <c r="J960" s="34"/>
      <c r="K960" s="34"/>
      <c r="L960" s="34" t="s">
        <v>82</v>
      </c>
      <c r="M960" s="19"/>
      <c r="N960" s="34"/>
      <c r="O960" s="35" t="s">
        <v>83</v>
      </c>
      <c r="P960" s="36" t="s">
        <v>3</v>
      </c>
      <c r="Q960" s="36" t="s">
        <v>9</v>
      </c>
    </row>
    <row r="961" spans="2:17">
      <c r="B961" s="40"/>
      <c r="C961" s="39" t="s">
        <v>85</v>
      </c>
      <c r="D961" s="40" t="s">
        <v>86</v>
      </c>
      <c r="E961" s="40" t="s">
        <v>87</v>
      </c>
      <c r="F961" s="40" t="s">
        <v>88</v>
      </c>
      <c r="G961" s="40"/>
      <c r="H961" s="40" t="s">
        <v>89</v>
      </c>
      <c r="I961" s="40" t="s">
        <v>90</v>
      </c>
      <c r="J961" s="40" t="s">
        <v>91</v>
      </c>
      <c r="K961" s="40" t="s">
        <v>92</v>
      </c>
      <c r="L961" s="40" t="s">
        <v>93</v>
      </c>
      <c r="M961" s="40" t="s">
        <v>94</v>
      </c>
      <c r="N961" s="40" t="s">
        <v>95</v>
      </c>
      <c r="O961" s="40"/>
      <c r="P961" s="4"/>
      <c r="Q961" s="40"/>
    </row>
    <row r="962" spans="2:17">
      <c r="B962" s="31" t="s">
        <v>481</v>
      </c>
      <c r="C962" s="40">
        <v>200</v>
      </c>
      <c r="D962" s="40">
        <v>1.2</v>
      </c>
      <c r="E962" s="40">
        <v>4</v>
      </c>
      <c r="F962" s="40">
        <v>2.7</v>
      </c>
      <c r="G962" s="40">
        <v>260</v>
      </c>
      <c r="H962" s="40">
        <v>0.26</v>
      </c>
      <c r="I962" s="40">
        <v>40</v>
      </c>
      <c r="J962" s="40">
        <v>122</v>
      </c>
      <c r="K962" s="40">
        <v>128</v>
      </c>
      <c r="L962" s="40">
        <v>146</v>
      </c>
      <c r="M962" s="40">
        <v>56</v>
      </c>
      <c r="N962" s="40">
        <v>2</v>
      </c>
      <c r="O962" s="4"/>
      <c r="P962" s="46"/>
      <c r="Q962" s="47"/>
    </row>
    <row r="963" spans="2:17">
      <c r="B963" s="45" t="s">
        <v>27</v>
      </c>
      <c r="C963" s="40">
        <v>100</v>
      </c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">
        <v>8.3000000000000007</v>
      </c>
      <c r="P963" s="46">
        <v>243.36</v>
      </c>
      <c r="Q963" s="47">
        <f t="shared" ref="Q963:Q978" si="35">P963*O963</f>
        <v>2019.8880000000004</v>
      </c>
    </row>
    <row r="964" spans="2:17">
      <c r="B964" s="45" t="s">
        <v>135</v>
      </c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">
        <v>3.2</v>
      </c>
      <c r="P964" s="46">
        <v>330</v>
      </c>
      <c r="Q964" s="47">
        <f t="shared" si="35"/>
        <v>1056</v>
      </c>
    </row>
    <row r="965" spans="2:17">
      <c r="B965" s="45" t="s">
        <v>29</v>
      </c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">
        <v>7.6</v>
      </c>
      <c r="P965" s="46">
        <v>95</v>
      </c>
      <c r="Q965" s="47">
        <f t="shared" si="35"/>
        <v>722</v>
      </c>
    </row>
    <row r="966" spans="2:17">
      <c r="B966" s="45" t="s">
        <v>37</v>
      </c>
      <c r="C966" s="40">
        <v>10</v>
      </c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">
        <v>1.5</v>
      </c>
      <c r="P966" s="46">
        <v>81</v>
      </c>
      <c r="Q966" s="47">
        <f t="shared" si="35"/>
        <v>121.5</v>
      </c>
    </row>
    <row r="967" spans="2:17">
      <c r="B967" s="45" t="s">
        <v>58</v>
      </c>
      <c r="C967" s="40">
        <v>10</v>
      </c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">
        <v>1.54</v>
      </c>
      <c r="P967" s="46">
        <v>33</v>
      </c>
      <c r="Q967" s="47">
        <f t="shared" si="35"/>
        <v>50.82</v>
      </c>
    </row>
    <row r="968" spans="2:17">
      <c r="B968" s="45" t="s">
        <v>696</v>
      </c>
      <c r="C968" s="40">
        <v>4</v>
      </c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">
        <v>1</v>
      </c>
      <c r="P968" s="46">
        <v>47</v>
      </c>
      <c r="Q968" s="47">
        <f t="shared" si="35"/>
        <v>47</v>
      </c>
    </row>
    <row r="969" spans="2:17">
      <c r="B969" s="45" t="s">
        <v>12</v>
      </c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">
        <v>1.5</v>
      </c>
      <c r="P969" s="46">
        <v>40.51</v>
      </c>
      <c r="Q969" s="47">
        <f t="shared" si="35"/>
        <v>60.765000000000001</v>
      </c>
    </row>
    <row r="970" spans="2:17">
      <c r="B970" s="45" t="s">
        <v>13</v>
      </c>
      <c r="C970" s="40">
        <v>4</v>
      </c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">
        <v>1</v>
      </c>
      <c r="P970" s="46">
        <v>122.32</v>
      </c>
      <c r="Q970" s="47">
        <f t="shared" si="35"/>
        <v>122.32</v>
      </c>
    </row>
    <row r="971" spans="2:17">
      <c r="B971" s="45" t="s">
        <v>255</v>
      </c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"/>
      <c r="P971" s="46"/>
      <c r="Q971" s="47">
        <f t="shared" si="35"/>
        <v>0</v>
      </c>
    </row>
    <row r="972" spans="2:17">
      <c r="B972" s="45" t="s">
        <v>366</v>
      </c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">
        <v>8</v>
      </c>
      <c r="P972" s="46">
        <v>113</v>
      </c>
      <c r="Q972" s="47">
        <f t="shared" si="35"/>
        <v>904</v>
      </c>
    </row>
    <row r="973" spans="2:17">
      <c r="B973" s="44" t="s">
        <v>34</v>
      </c>
      <c r="C973" s="31">
        <v>30</v>
      </c>
      <c r="D973" s="40">
        <v>0.6</v>
      </c>
      <c r="E973" s="40"/>
      <c r="F973" s="40">
        <v>15.5</v>
      </c>
      <c r="G973" s="40"/>
      <c r="H973" s="40">
        <v>0.04</v>
      </c>
      <c r="I973" s="40"/>
      <c r="J973" s="40">
        <v>0.24</v>
      </c>
      <c r="K973" s="40">
        <v>0.8</v>
      </c>
      <c r="L973" s="40">
        <v>24</v>
      </c>
      <c r="M973" s="40"/>
      <c r="N973" s="40">
        <v>22</v>
      </c>
      <c r="O973" s="52"/>
      <c r="P973" s="46"/>
      <c r="Q973" s="47">
        <f t="shared" si="35"/>
        <v>0</v>
      </c>
    </row>
    <row r="974" spans="2:17">
      <c r="B974" s="45" t="s">
        <v>34</v>
      </c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">
        <v>13</v>
      </c>
      <c r="P974" s="61">
        <v>26</v>
      </c>
      <c r="Q974" s="47">
        <f t="shared" si="35"/>
        <v>338</v>
      </c>
    </row>
    <row r="975" spans="2:17">
      <c r="B975" s="44" t="s">
        <v>45</v>
      </c>
      <c r="C975" s="40">
        <v>200</v>
      </c>
      <c r="D975" s="40">
        <v>0.6</v>
      </c>
      <c r="E975" s="40"/>
      <c r="F975" s="40">
        <v>30.1</v>
      </c>
      <c r="G975" s="40">
        <v>130</v>
      </c>
      <c r="H975" s="40">
        <v>0.04</v>
      </c>
      <c r="I975" s="40"/>
      <c r="J975" s="40">
        <v>0.05</v>
      </c>
      <c r="K975" s="40">
        <v>135</v>
      </c>
      <c r="L975" s="40">
        <v>46</v>
      </c>
      <c r="M975" s="40"/>
      <c r="N975" s="40">
        <v>0.5</v>
      </c>
      <c r="O975" s="40"/>
      <c r="P975" s="40"/>
      <c r="Q975" s="47">
        <f t="shared" si="35"/>
        <v>0</v>
      </c>
    </row>
    <row r="976" spans="2:17">
      <c r="B976" s="45" t="s">
        <v>45</v>
      </c>
      <c r="C976" s="40">
        <v>60</v>
      </c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>
        <v>12</v>
      </c>
      <c r="P976" s="40">
        <v>41.5</v>
      </c>
      <c r="Q976" s="47">
        <f t="shared" si="35"/>
        <v>498</v>
      </c>
    </row>
    <row r="977" spans="2:17">
      <c r="B977" s="45" t="s">
        <v>61</v>
      </c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>
        <v>196</v>
      </c>
      <c r="Q977" s="47">
        <f t="shared" si="35"/>
        <v>0</v>
      </c>
    </row>
    <row r="978" spans="2:17">
      <c r="B978" s="45" t="s">
        <v>40</v>
      </c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>
        <v>4</v>
      </c>
      <c r="P978" s="40">
        <v>225</v>
      </c>
      <c r="Q978" s="47">
        <f t="shared" si="35"/>
        <v>900</v>
      </c>
    </row>
    <row r="979" spans="2:17">
      <c r="B979" s="19"/>
      <c r="C979" s="93"/>
      <c r="D979" s="19"/>
      <c r="E979" s="19" t="s">
        <v>374</v>
      </c>
      <c r="F979" s="19"/>
      <c r="G979" s="19"/>
      <c r="H979" s="19"/>
      <c r="I979" s="19"/>
      <c r="J979" s="19"/>
      <c r="K979" s="19" t="s">
        <v>99</v>
      </c>
      <c r="L979" s="19"/>
      <c r="M979" s="19"/>
      <c r="N979" s="19" t="s">
        <v>99</v>
      </c>
      <c r="O979" s="19"/>
      <c r="P979" s="19"/>
      <c r="Q979" s="67">
        <f>SUM(Q963:Q978)</f>
        <v>6840.2930000000006</v>
      </c>
    </row>
    <row r="980" spans="2:17">
      <c r="B980" s="19"/>
      <c r="C980" s="93"/>
      <c r="D980" s="19"/>
      <c r="E980" s="110" t="s">
        <v>100</v>
      </c>
      <c r="F980" s="19"/>
      <c r="G980" s="19"/>
      <c r="H980" s="19"/>
      <c r="I980" s="19"/>
      <c r="J980" s="19"/>
      <c r="K980" s="110" t="s">
        <v>99</v>
      </c>
      <c r="L980" s="110"/>
      <c r="M980" s="19"/>
      <c r="N980" s="19"/>
      <c r="O980" s="19"/>
      <c r="P980" s="18"/>
      <c r="Q980" s="126">
        <f>Q979/P959</f>
        <v>45.001927631578951</v>
      </c>
    </row>
    <row r="981" spans="2:17" ht="18.75">
      <c r="D981" s="15"/>
      <c r="G981" s="16" t="s">
        <v>67</v>
      </c>
      <c r="H981" s="16"/>
      <c r="I981" s="17"/>
      <c r="J981" s="17"/>
      <c r="L981" s="17"/>
      <c r="Q981" s="19"/>
    </row>
    <row r="982" spans="2:17" ht="23.25">
      <c r="D982" s="15"/>
      <c r="E982" s="15"/>
      <c r="F982" s="133" t="s">
        <v>376</v>
      </c>
      <c r="G982" s="16"/>
      <c r="H982" s="16"/>
      <c r="I982" s="16" t="s">
        <v>377</v>
      </c>
      <c r="J982" s="16"/>
      <c r="K982" s="17"/>
      <c r="L982" s="21"/>
      <c r="Q982" s="19"/>
    </row>
    <row r="983" spans="2:17" ht="18.75">
      <c r="E983" s="23" t="s">
        <v>70</v>
      </c>
      <c r="F983" s="23"/>
      <c r="G983" s="23"/>
      <c r="Q983" s="19"/>
    </row>
    <row r="984" spans="2:17">
      <c r="B984" s="53" t="s">
        <v>695</v>
      </c>
      <c r="M984" s="21"/>
      <c r="Q984" s="19"/>
    </row>
    <row r="985" spans="2:17">
      <c r="B985" s="24" t="s">
        <v>149</v>
      </c>
      <c r="C985" t="s">
        <v>559</v>
      </c>
      <c r="D985" s="25"/>
      <c r="E985" s="28"/>
      <c r="F985" s="28" t="s">
        <v>7</v>
      </c>
      <c r="G985" s="27"/>
      <c r="H985" s="21"/>
      <c r="I985" s="21"/>
      <c r="J985" s="21"/>
      <c r="K985" s="21"/>
      <c r="L985" s="21"/>
      <c r="M985" s="21"/>
      <c r="N985" s="21"/>
      <c r="O985" s="21"/>
      <c r="P985" s="21"/>
      <c r="Q985" s="19"/>
    </row>
    <row r="986" spans="2:17">
      <c r="B986" s="29" t="s">
        <v>76</v>
      </c>
      <c r="C986" s="20"/>
      <c r="D986" s="20"/>
      <c r="E986" s="27"/>
      <c r="F986" s="27"/>
      <c r="G986" s="27"/>
      <c r="H986" s="21"/>
      <c r="I986" s="21"/>
      <c r="J986" s="21"/>
      <c r="K986" s="21"/>
      <c r="L986" s="21"/>
      <c r="M986" s="21"/>
      <c r="N986" s="21"/>
      <c r="O986" s="21"/>
      <c r="P986" s="21"/>
      <c r="Q986" s="19"/>
    </row>
    <row r="987" spans="2:17">
      <c r="B987" s="30"/>
      <c r="C987" s="29"/>
      <c r="D987" s="29"/>
      <c r="E987" s="21"/>
      <c r="F987" s="27"/>
      <c r="G987" s="27"/>
      <c r="H987" s="21"/>
      <c r="I987" s="21"/>
      <c r="J987" s="21"/>
      <c r="K987" s="21"/>
      <c r="L987" s="21"/>
      <c r="M987" s="145"/>
      <c r="N987" s="21"/>
      <c r="O987" s="21"/>
      <c r="P987">
        <v>152</v>
      </c>
      <c r="Q987" s="19"/>
    </row>
    <row r="988" spans="2:17">
      <c r="B988" s="31" t="s">
        <v>77</v>
      </c>
      <c r="C988" s="33" t="s">
        <v>78</v>
      </c>
      <c r="D988" s="34"/>
      <c r="E988" s="34" t="s">
        <v>79</v>
      </c>
      <c r="F988" s="34"/>
      <c r="G988" s="34" t="s">
        <v>80</v>
      </c>
      <c r="H988" s="34" t="s">
        <v>81</v>
      </c>
      <c r="I988" s="34"/>
      <c r="J988" s="34"/>
      <c r="K988" s="34"/>
      <c r="L988" s="34" t="s">
        <v>82</v>
      </c>
      <c r="M988" s="19"/>
      <c r="N988" s="34"/>
      <c r="O988" s="35" t="s">
        <v>83</v>
      </c>
      <c r="P988" s="36" t="s">
        <v>3</v>
      </c>
      <c r="Q988" s="36" t="s">
        <v>9</v>
      </c>
    </row>
    <row r="989" spans="2:17">
      <c r="B989" s="40"/>
      <c r="C989" s="39" t="s">
        <v>85</v>
      </c>
      <c r="D989" s="40" t="s">
        <v>86</v>
      </c>
      <c r="E989" s="40" t="s">
        <v>87</v>
      </c>
      <c r="F989" s="40" t="s">
        <v>88</v>
      </c>
      <c r="G989" s="40"/>
      <c r="H989" s="40" t="s">
        <v>89</v>
      </c>
      <c r="I989" s="40" t="s">
        <v>90</v>
      </c>
      <c r="J989" s="40" t="s">
        <v>91</v>
      </c>
      <c r="K989" s="40" t="s">
        <v>92</v>
      </c>
      <c r="L989" s="40" t="s">
        <v>93</v>
      </c>
      <c r="M989" s="40" t="s">
        <v>94</v>
      </c>
      <c r="N989" s="40" t="s">
        <v>95</v>
      </c>
      <c r="O989" s="40"/>
      <c r="P989" s="4"/>
      <c r="Q989" s="40"/>
    </row>
    <row r="990" spans="2:17">
      <c r="B990" s="31" t="s">
        <v>481</v>
      </c>
      <c r="C990" s="40">
        <v>200</v>
      </c>
      <c r="D990" s="40">
        <v>1.2</v>
      </c>
      <c r="E990" s="40">
        <v>4</v>
      </c>
      <c r="F990" s="40">
        <v>2.7</v>
      </c>
      <c r="G990" s="40">
        <v>260</v>
      </c>
      <c r="H990" s="40">
        <v>0.26</v>
      </c>
      <c r="I990" s="40">
        <v>40</v>
      </c>
      <c r="J990" s="40">
        <v>122</v>
      </c>
      <c r="K990" s="40">
        <v>128</v>
      </c>
      <c r="L990" s="40">
        <v>146</v>
      </c>
      <c r="M990" s="40">
        <v>56</v>
      </c>
      <c r="N990" s="40">
        <v>2</v>
      </c>
      <c r="O990" s="4"/>
      <c r="P990" s="46"/>
      <c r="Q990" s="47"/>
    </row>
    <row r="991" spans="2:17">
      <c r="B991" s="45" t="s">
        <v>27</v>
      </c>
      <c r="C991" s="40">
        <v>100</v>
      </c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">
        <v>5.6</v>
      </c>
      <c r="P991" s="46">
        <v>295</v>
      </c>
      <c r="Q991" s="47">
        <f t="shared" ref="Q991:Q1000" si="36">P991*O991</f>
        <v>1652</v>
      </c>
    </row>
    <row r="992" spans="2:17">
      <c r="B992" s="45" t="s">
        <v>29</v>
      </c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">
        <v>3.1</v>
      </c>
      <c r="P992" s="46">
        <v>95</v>
      </c>
      <c r="Q992" s="47">
        <f t="shared" si="36"/>
        <v>294.5</v>
      </c>
    </row>
    <row r="993" spans="2:17">
      <c r="B993" s="45" t="s">
        <v>37</v>
      </c>
      <c r="C993" s="40">
        <v>10</v>
      </c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">
        <v>0.2</v>
      </c>
      <c r="P993" s="46">
        <v>81</v>
      </c>
      <c r="Q993" s="47">
        <f t="shared" si="36"/>
        <v>16.2</v>
      </c>
    </row>
    <row r="994" spans="2:17">
      <c r="B994" s="45" t="s">
        <v>58</v>
      </c>
      <c r="C994" s="40">
        <v>10</v>
      </c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">
        <v>0.15</v>
      </c>
      <c r="P994" s="46">
        <v>33</v>
      </c>
      <c r="Q994" s="47">
        <f t="shared" si="36"/>
        <v>4.95</v>
      </c>
    </row>
    <row r="995" spans="2:17">
      <c r="B995" s="44" t="s">
        <v>34</v>
      </c>
      <c r="C995" s="31">
        <v>30</v>
      </c>
      <c r="D995" s="40">
        <v>0.6</v>
      </c>
      <c r="E995" s="40"/>
      <c r="F995" s="40">
        <v>15.5</v>
      </c>
      <c r="G995" s="40"/>
      <c r="H995" s="40">
        <v>0.04</v>
      </c>
      <c r="I995" s="40"/>
      <c r="J995" s="40">
        <v>0.24</v>
      </c>
      <c r="K995" s="40">
        <v>0.8</v>
      </c>
      <c r="L995" s="40">
        <v>24</v>
      </c>
      <c r="M995" s="40"/>
      <c r="N995" s="40">
        <v>22</v>
      </c>
      <c r="O995" s="52"/>
      <c r="P995" s="46"/>
      <c r="Q995" s="47">
        <f t="shared" si="36"/>
        <v>0</v>
      </c>
    </row>
    <row r="996" spans="2:17">
      <c r="B996" s="45" t="s">
        <v>34</v>
      </c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">
        <v>2</v>
      </c>
      <c r="P996" s="61">
        <v>26</v>
      </c>
      <c r="Q996" s="47">
        <f t="shared" si="36"/>
        <v>52</v>
      </c>
    </row>
    <row r="997" spans="2:17">
      <c r="B997" s="45" t="s">
        <v>551</v>
      </c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">
        <v>2</v>
      </c>
      <c r="P997" s="61">
        <v>104</v>
      </c>
      <c r="Q997" s="47">
        <f t="shared" si="36"/>
        <v>208</v>
      </c>
    </row>
    <row r="998" spans="2:17">
      <c r="B998" s="44" t="s">
        <v>108</v>
      </c>
      <c r="C998" s="40">
        <v>200</v>
      </c>
      <c r="D998" s="40">
        <v>0.6</v>
      </c>
      <c r="E998" s="40"/>
      <c r="F998" s="40">
        <v>30.1</v>
      </c>
      <c r="G998" s="40">
        <v>130</v>
      </c>
      <c r="H998" s="40">
        <v>0.04</v>
      </c>
      <c r="I998" s="40"/>
      <c r="J998" s="40">
        <v>0.05</v>
      </c>
      <c r="K998" s="40">
        <v>135</v>
      </c>
      <c r="L998" s="40">
        <v>46</v>
      </c>
      <c r="M998" s="40"/>
      <c r="N998" s="40">
        <v>0.5</v>
      </c>
      <c r="O998" s="40"/>
      <c r="P998" s="40"/>
      <c r="Q998" s="47">
        <f t="shared" si="36"/>
        <v>0</v>
      </c>
    </row>
    <row r="999" spans="2:17">
      <c r="B999" s="45" t="s">
        <v>49</v>
      </c>
      <c r="C999" s="40">
        <v>60</v>
      </c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>
        <v>242</v>
      </c>
      <c r="Q999" s="47">
        <f t="shared" si="36"/>
        <v>0</v>
      </c>
    </row>
    <row r="1000" spans="2:17">
      <c r="B1000" s="45" t="s">
        <v>31</v>
      </c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>
        <v>1</v>
      </c>
      <c r="P1000" s="40">
        <v>86.5</v>
      </c>
      <c r="Q1000" s="47">
        <f t="shared" si="36"/>
        <v>86.5</v>
      </c>
    </row>
    <row r="1001" spans="2:17">
      <c r="B1001" s="19"/>
      <c r="C1001" s="93"/>
      <c r="D1001" s="19"/>
      <c r="E1001" s="19" t="s">
        <v>374</v>
      </c>
      <c r="F1001" s="19"/>
      <c r="G1001" s="19"/>
      <c r="H1001" s="19"/>
      <c r="I1001" s="19"/>
      <c r="J1001" s="19"/>
      <c r="K1001" s="19" t="s">
        <v>99</v>
      </c>
      <c r="L1001" s="19"/>
      <c r="M1001" s="19"/>
      <c r="N1001" s="19" t="s">
        <v>99</v>
      </c>
      <c r="O1001" s="19"/>
      <c r="P1001" s="19"/>
      <c r="Q1001" s="67">
        <f>SUM(Q991:Q1000)</f>
        <v>2314.15</v>
      </c>
    </row>
    <row r="1002" spans="2:17">
      <c r="B1002" s="19"/>
      <c r="C1002" s="93"/>
      <c r="D1002" s="19"/>
      <c r="E1002" s="110" t="s">
        <v>100</v>
      </c>
      <c r="F1002" s="19"/>
      <c r="G1002" s="19"/>
      <c r="H1002" s="19"/>
      <c r="I1002" s="19"/>
      <c r="J1002" s="19"/>
      <c r="K1002" s="110" t="s">
        <v>99</v>
      </c>
      <c r="L1002" s="110"/>
      <c r="M1002" s="19"/>
      <c r="N1002" s="19"/>
      <c r="O1002" s="19"/>
      <c r="P1002" s="18"/>
      <c r="Q1002" s="126"/>
    </row>
    <row r="1003" spans="2:17" ht="18.75">
      <c r="D1003" s="15"/>
      <c r="G1003" s="16" t="s">
        <v>67</v>
      </c>
      <c r="H1003" s="16"/>
      <c r="I1003" s="17"/>
      <c r="J1003" s="17"/>
      <c r="L1003" s="17"/>
      <c r="Q1003" s="19"/>
    </row>
    <row r="1004" spans="2:17" ht="23.25">
      <c r="D1004" s="15"/>
      <c r="E1004" s="15"/>
      <c r="F1004" s="133" t="s">
        <v>376</v>
      </c>
      <c r="G1004" s="16"/>
      <c r="H1004" s="16"/>
      <c r="I1004" s="16" t="s">
        <v>377</v>
      </c>
      <c r="J1004" s="16"/>
      <c r="K1004" s="17"/>
      <c r="L1004" s="21"/>
      <c r="Q1004" s="19"/>
    </row>
    <row r="1005" spans="2:17" ht="18.75">
      <c r="E1005" s="23" t="s">
        <v>70</v>
      </c>
      <c r="F1005" s="23"/>
      <c r="G1005" s="23"/>
      <c r="Q1005" s="19"/>
    </row>
    <row r="1006" spans="2:17">
      <c r="B1006" s="53" t="s">
        <v>698</v>
      </c>
      <c r="M1006" s="21"/>
      <c r="Q1006" s="19"/>
    </row>
    <row r="1007" spans="2:17">
      <c r="B1007" s="24" t="s">
        <v>149</v>
      </c>
      <c r="C1007" t="s">
        <v>559</v>
      </c>
      <c r="D1007" s="25"/>
      <c r="E1007" s="28"/>
      <c r="F1007" s="28" t="s">
        <v>5</v>
      </c>
      <c r="G1007" s="27"/>
      <c r="H1007" s="21"/>
      <c r="I1007" s="21"/>
      <c r="J1007" s="21"/>
      <c r="K1007" s="21"/>
      <c r="L1007" s="21"/>
      <c r="M1007" s="21"/>
      <c r="N1007" s="21"/>
      <c r="O1007" s="21"/>
      <c r="P1007" s="21"/>
      <c r="Q1007" s="19"/>
    </row>
    <row r="1008" spans="2:17">
      <c r="B1008" s="29" t="s">
        <v>76</v>
      </c>
      <c r="C1008" s="20"/>
      <c r="D1008" s="20"/>
      <c r="E1008" s="27"/>
      <c r="F1008" s="27"/>
      <c r="G1008" s="27"/>
      <c r="H1008" s="21"/>
      <c r="I1008" s="21"/>
      <c r="J1008" s="21"/>
      <c r="K1008" s="21"/>
      <c r="L1008" s="21"/>
      <c r="M1008" s="21"/>
      <c r="N1008" s="21"/>
      <c r="O1008" s="21"/>
      <c r="P1008" s="21"/>
      <c r="Q1008" s="19"/>
    </row>
    <row r="1009" spans="2:19">
      <c r="B1009" s="30"/>
      <c r="C1009" s="29"/>
      <c r="D1009" s="29"/>
      <c r="E1009" s="21"/>
      <c r="F1009" s="27"/>
      <c r="G1009" s="27"/>
      <c r="H1009" s="21"/>
      <c r="I1009" s="21"/>
      <c r="J1009" s="21"/>
      <c r="K1009" s="21"/>
      <c r="L1009" s="21"/>
      <c r="M1009" s="145"/>
      <c r="N1009" s="21"/>
      <c r="O1009" s="21"/>
      <c r="P1009">
        <v>213</v>
      </c>
      <c r="Q1009" s="19"/>
    </row>
    <row r="1010" spans="2:19">
      <c r="B1010" s="31" t="s">
        <v>77</v>
      </c>
      <c r="C1010" s="33" t="s">
        <v>78</v>
      </c>
      <c r="D1010" s="34"/>
      <c r="E1010" s="34" t="s">
        <v>79</v>
      </c>
      <c r="F1010" s="34"/>
      <c r="G1010" s="34" t="s">
        <v>80</v>
      </c>
      <c r="H1010" s="34" t="s">
        <v>81</v>
      </c>
      <c r="I1010" s="34"/>
      <c r="J1010" s="34"/>
      <c r="K1010" s="34"/>
      <c r="L1010" s="34" t="s">
        <v>82</v>
      </c>
      <c r="M1010" s="19"/>
      <c r="N1010" s="34"/>
      <c r="O1010" s="35" t="s">
        <v>83</v>
      </c>
      <c r="P1010" s="36" t="s">
        <v>3</v>
      </c>
      <c r="Q1010" s="36" t="s">
        <v>9</v>
      </c>
    </row>
    <row r="1011" spans="2:19">
      <c r="B1011" s="40"/>
      <c r="C1011" s="39" t="s">
        <v>85</v>
      </c>
      <c r="D1011" s="40" t="s">
        <v>86</v>
      </c>
      <c r="E1011" s="40" t="s">
        <v>87</v>
      </c>
      <c r="F1011" s="40" t="s">
        <v>88</v>
      </c>
      <c r="G1011" s="40"/>
      <c r="H1011" s="40" t="s">
        <v>89</v>
      </c>
      <c r="I1011" s="40" t="s">
        <v>90</v>
      </c>
      <c r="J1011" s="40" t="s">
        <v>91</v>
      </c>
      <c r="K1011" s="40" t="s">
        <v>92</v>
      </c>
      <c r="L1011" s="40" t="s">
        <v>93</v>
      </c>
      <c r="M1011" s="40" t="s">
        <v>94</v>
      </c>
      <c r="N1011" s="40" t="s">
        <v>95</v>
      </c>
      <c r="O1011" s="40"/>
      <c r="P1011" s="4"/>
      <c r="Q1011" s="40"/>
    </row>
    <row r="1012" spans="2:19">
      <c r="B1012" s="31" t="s">
        <v>371</v>
      </c>
      <c r="C1012" s="40">
        <v>200</v>
      </c>
      <c r="D1012" s="40">
        <v>1.2</v>
      </c>
      <c r="E1012" s="40">
        <v>4</v>
      </c>
      <c r="F1012" s="40">
        <v>2.7</v>
      </c>
      <c r="G1012" s="40">
        <v>260</v>
      </c>
      <c r="H1012" s="40">
        <v>0.26</v>
      </c>
      <c r="I1012" s="40">
        <v>40</v>
      </c>
      <c r="J1012" s="40">
        <v>122</v>
      </c>
      <c r="K1012" s="40">
        <v>128</v>
      </c>
      <c r="L1012" s="40">
        <v>146</v>
      </c>
      <c r="M1012" s="40">
        <v>56</v>
      </c>
      <c r="N1012" s="40">
        <v>2</v>
      </c>
      <c r="O1012" s="4"/>
      <c r="P1012" s="46"/>
      <c r="Q1012" s="47"/>
    </row>
    <row r="1013" spans="2:19">
      <c r="B1013" s="45" t="s">
        <v>184</v>
      </c>
      <c r="C1013" s="40">
        <v>100</v>
      </c>
      <c r="D1013" s="40"/>
      <c r="E1013" s="40"/>
      <c r="F1013" s="40"/>
      <c r="G1013" s="40"/>
      <c r="H1013" s="40"/>
      <c r="I1013" s="40"/>
      <c r="J1013" s="40"/>
      <c r="K1013" s="40"/>
      <c r="L1013" s="40"/>
      <c r="M1013" s="40"/>
      <c r="N1013" s="40"/>
      <c r="O1013" s="4">
        <v>21.7</v>
      </c>
      <c r="P1013" s="46">
        <v>235.4</v>
      </c>
      <c r="Q1013" s="47">
        <f t="shared" ref="Q1013:Q1034" si="37">P1013*O1013</f>
        <v>5108.18</v>
      </c>
    </row>
    <row r="1014" spans="2:19">
      <c r="B1014" s="45" t="s">
        <v>55</v>
      </c>
      <c r="C1014" s="40"/>
      <c r="D1014" s="40"/>
      <c r="E1014" s="40"/>
      <c r="F1014" s="40"/>
      <c r="G1014" s="40"/>
      <c r="H1014" s="40"/>
      <c r="I1014" s="40"/>
      <c r="J1014" s="40"/>
      <c r="K1014" s="40"/>
      <c r="L1014" s="40"/>
      <c r="M1014" s="40"/>
      <c r="N1014" s="40"/>
      <c r="O1014" s="4">
        <v>34.700000000000003</v>
      </c>
      <c r="P1014" s="46">
        <v>56</v>
      </c>
      <c r="Q1014" s="47">
        <f t="shared" si="37"/>
        <v>1943.2000000000003</v>
      </c>
    </row>
    <row r="1015" spans="2:19">
      <c r="B1015" s="45" t="s">
        <v>121</v>
      </c>
      <c r="C1015" s="40"/>
      <c r="D1015" s="40"/>
      <c r="E1015" s="40"/>
      <c r="F1015" s="40"/>
      <c r="G1015" s="40"/>
      <c r="H1015" s="40"/>
      <c r="I1015" s="40"/>
      <c r="J1015" s="40"/>
      <c r="K1015" s="40"/>
      <c r="L1015" s="40"/>
      <c r="M1015" s="40"/>
      <c r="N1015" s="40"/>
      <c r="O1015" s="4">
        <v>0.8</v>
      </c>
      <c r="P1015" s="46">
        <v>735</v>
      </c>
      <c r="Q1015" s="47">
        <f t="shared" si="37"/>
        <v>588</v>
      </c>
    </row>
    <row r="1016" spans="2:19">
      <c r="B1016" s="45" t="s">
        <v>37</v>
      </c>
      <c r="C1016" s="40">
        <v>10</v>
      </c>
      <c r="D1016" s="40"/>
      <c r="E1016" s="40"/>
      <c r="F1016" s="40"/>
      <c r="G1016" s="40"/>
      <c r="H1016" s="40"/>
      <c r="I1016" s="40"/>
      <c r="J1016" s="40"/>
      <c r="K1016" s="40"/>
      <c r="L1016" s="40"/>
      <c r="M1016" s="40"/>
      <c r="N1016" s="40"/>
      <c r="O1016" s="4">
        <v>1.7</v>
      </c>
      <c r="P1016" s="46">
        <v>81</v>
      </c>
      <c r="Q1016" s="47">
        <f t="shared" si="37"/>
        <v>137.69999999999999</v>
      </c>
    </row>
    <row r="1017" spans="2:19">
      <c r="B1017" s="45" t="s">
        <v>12</v>
      </c>
      <c r="C1017" s="40"/>
      <c r="D1017" s="40"/>
      <c r="E1017" s="40"/>
      <c r="F1017" s="40"/>
      <c r="G1017" s="40"/>
      <c r="H1017" s="40"/>
      <c r="I1017" s="40"/>
      <c r="J1017" s="40"/>
      <c r="K1017" s="40"/>
      <c r="L1017" s="40"/>
      <c r="M1017" s="40"/>
      <c r="N1017" s="40"/>
      <c r="O1017" s="4">
        <v>1</v>
      </c>
      <c r="P1017" s="46">
        <v>40.51</v>
      </c>
      <c r="Q1017" s="47">
        <f t="shared" si="37"/>
        <v>40.51</v>
      </c>
    </row>
    <row r="1018" spans="2:19">
      <c r="B1018" s="45" t="s">
        <v>58</v>
      </c>
      <c r="C1018" s="40">
        <v>10</v>
      </c>
      <c r="D1018" s="40"/>
      <c r="E1018" s="40"/>
      <c r="F1018" s="40"/>
      <c r="G1018" s="40"/>
      <c r="H1018" s="40"/>
      <c r="I1018" s="40"/>
      <c r="J1018" s="40"/>
      <c r="K1018" s="40"/>
      <c r="L1018" s="40"/>
      <c r="M1018" s="40"/>
      <c r="N1018" s="40"/>
      <c r="O1018" s="4">
        <v>1.3</v>
      </c>
      <c r="P1018" s="46">
        <v>33</v>
      </c>
      <c r="Q1018" s="47">
        <f t="shared" si="37"/>
        <v>42.9</v>
      </c>
      <c r="R1018" s="68"/>
    </row>
    <row r="1019" spans="2:19">
      <c r="B1019" s="45" t="s">
        <v>14</v>
      </c>
      <c r="C1019" s="40">
        <v>4</v>
      </c>
      <c r="D1019" s="40"/>
      <c r="E1019" s="40"/>
      <c r="F1019" s="40"/>
      <c r="G1019" s="40"/>
      <c r="H1019" s="40"/>
      <c r="I1019" s="40"/>
      <c r="J1019" s="40"/>
      <c r="K1019" s="40"/>
      <c r="L1019" s="40"/>
      <c r="M1019" s="40"/>
      <c r="N1019" s="40"/>
      <c r="O1019" s="4">
        <v>1</v>
      </c>
      <c r="P1019" s="46">
        <v>130</v>
      </c>
      <c r="Q1019" s="47">
        <f t="shared" si="37"/>
        <v>130</v>
      </c>
    </row>
    <row r="1020" spans="2:19">
      <c r="B1020" s="45" t="s">
        <v>10</v>
      </c>
      <c r="C1020" s="40">
        <v>1</v>
      </c>
      <c r="D1020" s="40"/>
      <c r="E1020" s="40"/>
      <c r="F1020" s="40"/>
      <c r="G1020" s="40"/>
      <c r="H1020" s="40"/>
      <c r="I1020" s="40"/>
      <c r="J1020" s="40"/>
      <c r="K1020" s="40"/>
      <c r="L1020" s="40"/>
      <c r="M1020" s="40"/>
      <c r="N1020" s="40"/>
      <c r="O1020" s="4">
        <v>2</v>
      </c>
      <c r="P1020" s="46">
        <v>65</v>
      </c>
      <c r="Q1020" s="47">
        <f t="shared" si="37"/>
        <v>130</v>
      </c>
    </row>
    <row r="1021" spans="2:19">
      <c r="B1021" s="45" t="s">
        <v>13</v>
      </c>
      <c r="C1021" s="40">
        <v>4</v>
      </c>
      <c r="D1021" s="40"/>
      <c r="E1021" s="40"/>
      <c r="F1021" s="40"/>
      <c r="G1021" s="40"/>
      <c r="H1021" s="40"/>
      <c r="I1021" s="40"/>
      <c r="J1021" s="40"/>
      <c r="K1021" s="40"/>
      <c r="L1021" s="40"/>
      <c r="M1021" s="40"/>
      <c r="N1021" s="40"/>
      <c r="O1021" s="4">
        <v>0.7</v>
      </c>
      <c r="P1021" s="46">
        <v>122.32</v>
      </c>
      <c r="Q1021" s="47">
        <f t="shared" si="37"/>
        <v>85.623999999999995</v>
      </c>
      <c r="R1021" s="68"/>
    </row>
    <row r="1022" spans="2:19">
      <c r="B1022" s="45" t="s">
        <v>51</v>
      </c>
      <c r="C1022" s="40">
        <v>1</v>
      </c>
      <c r="D1022" s="40"/>
      <c r="E1022" s="40"/>
      <c r="F1022" s="40"/>
      <c r="G1022" s="40"/>
      <c r="H1022" s="40"/>
      <c r="I1022" s="40"/>
      <c r="J1022" s="40"/>
      <c r="K1022" s="40"/>
      <c r="L1022" s="40"/>
      <c r="M1022" s="40"/>
      <c r="N1022" s="40"/>
      <c r="O1022" s="4">
        <v>1</v>
      </c>
      <c r="P1022" s="46">
        <v>47</v>
      </c>
      <c r="Q1022" s="47">
        <f t="shared" si="37"/>
        <v>47</v>
      </c>
    </row>
    <row r="1023" spans="2:19">
      <c r="B1023" s="45" t="s">
        <v>17</v>
      </c>
      <c r="C1023" s="40"/>
      <c r="D1023" s="40"/>
      <c r="E1023" s="40"/>
      <c r="F1023" s="40"/>
      <c r="G1023" s="40"/>
      <c r="H1023" s="40"/>
      <c r="I1023" s="40"/>
      <c r="J1023" s="40"/>
      <c r="K1023" s="40"/>
      <c r="L1023" s="40"/>
      <c r="M1023" s="40"/>
      <c r="N1023" s="40"/>
      <c r="O1023" s="4">
        <v>1</v>
      </c>
      <c r="P1023" s="46">
        <v>18.41</v>
      </c>
      <c r="Q1023" s="47">
        <f t="shared" si="37"/>
        <v>18.41</v>
      </c>
      <c r="R1023">
        <v>8271.52</v>
      </c>
      <c r="S1023">
        <v>38.119999999999997</v>
      </c>
    </row>
    <row r="1024" spans="2:19">
      <c r="B1024" s="31" t="s">
        <v>166</v>
      </c>
      <c r="C1024" s="40">
        <v>70</v>
      </c>
      <c r="D1024" s="40">
        <v>4.5999999999999996</v>
      </c>
      <c r="E1024" s="40">
        <v>5.2</v>
      </c>
      <c r="F1024" s="40">
        <v>7.2</v>
      </c>
      <c r="G1024" s="40">
        <v>105</v>
      </c>
      <c r="H1024" s="40">
        <v>1.5</v>
      </c>
      <c r="I1024" s="40">
        <v>13.5</v>
      </c>
      <c r="J1024" s="40">
        <v>51</v>
      </c>
      <c r="K1024" s="40">
        <v>98</v>
      </c>
      <c r="L1024" s="40">
        <v>52</v>
      </c>
      <c r="M1024" s="40">
        <v>51</v>
      </c>
      <c r="N1024" s="40">
        <v>2.25</v>
      </c>
      <c r="O1024" s="4"/>
      <c r="P1024" s="46"/>
      <c r="Q1024" s="47">
        <f t="shared" si="37"/>
        <v>0</v>
      </c>
    </row>
    <row r="1025" spans="2:19">
      <c r="B1025" s="45" t="s">
        <v>57</v>
      </c>
      <c r="C1025" s="40">
        <v>18</v>
      </c>
      <c r="D1025" s="40"/>
      <c r="E1025" s="40"/>
      <c r="F1025" s="40"/>
      <c r="G1025" s="40"/>
      <c r="H1025" s="40"/>
      <c r="I1025" s="40"/>
      <c r="J1025" s="40"/>
      <c r="K1025" s="40"/>
      <c r="L1025" s="40"/>
      <c r="M1025" s="40"/>
      <c r="N1025" s="40"/>
      <c r="O1025" s="4">
        <v>4</v>
      </c>
      <c r="P1025" s="46">
        <v>63</v>
      </c>
      <c r="Q1025" s="47">
        <f t="shared" si="37"/>
        <v>252</v>
      </c>
    </row>
    <row r="1026" spans="2:19">
      <c r="B1026" s="45" t="s">
        <v>58</v>
      </c>
      <c r="C1026" s="40"/>
      <c r="D1026" s="40"/>
      <c r="E1026" s="40"/>
      <c r="F1026" s="40"/>
      <c r="G1026" s="40"/>
      <c r="H1026" s="40"/>
      <c r="I1026" s="40"/>
      <c r="J1026" s="40"/>
      <c r="K1026" s="40"/>
      <c r="L1026" s="40"/>
      <c r="M1026" s="40"/>
      <c r="N1026" s="40"/>
      <c r="O1026" s="4">
        <v>0.4</v>
      </c>
      <c r="P1026" s="46">
        <v>33</v>
      </c>
      <c r="Q1026" s="47">
        <f t="shared" si="37"/>
        <v>13.200000000000001</v>
      </c>
    </row>
    <row r="1027" spans="2:19">
      <c r="B1027" s="45" t="s">
        <v>13</v>
      </c>
      <c r="C1027" s="40"/>
      <c r="D1027" s="40"/>
      <c r="E1027" s="40"/>
      <c r="F1027" s="40"/>
      <c r="G1027" s="40"/>
      <c r="H1027" s="40"/>
      <c r="I1027" s="40"/>
      <c r="J1027" s="40"/>
      <c r="K1027" s="40"/>
      <c r="L1027" s="40"/>
      <c r="M1027" s="40"/>
      <c r="N1027" s="40"/>
      <c r="O1027" s="4">
        <v>0.3</v>
      </c>
      <c r="P1027" s="46">
        <v>122.32</v>
      </c>
      <c r="Q1027" s="47">
        <f t="shared" si="37"/>
        <v>36.695999999999998</v>
      </c>
      <c r="R1027">
        <v>301.89999999999998</v>
      </c>
      <c r="S1027">
        <v>1.39</v>
      </c>
    </row>
    <row r="1028" spans="2:19">
      <c r="B1028" s="44" t="s">
        <v>34</v>
      </c>
      <c r="C1028" s="31">
        <v>30</v>
      </c>
      <c r="D1028" s="40">
        <v>0.6</v>
      </c>
      <c r="E1028" s="40"/>
      <c r="F1028" s="40">
        <v>15.5</v>
      </c>
      <c r="G1028" s="40"/>
      <c r="H1028" s="40">
        <v>0.04</v>
      </c>
      <c r="I1028" s="40"/>
      <c r="J1028" s="40">
        <v>0.24</v>
      </c>
      <c r="K1028" s="40">
        <v>0.8</v>
      </c>
      <c r="L1028" s="40">
        <v>24</v>
      </c>
      <c r="M1028" s="40"/>
      <c r="N1028" s="40">
        <v>22</v>
      </c>
      <c r="O1028" s="52"/>
      <c r="P1028" s="46"/>
      <c r="Q1028" s="47">
        <f t="shared" si="37"/>
        <v>0</v>
      </c>
    </row>
    <row r="1029" spans="2:19">
      <c r="B1029" s="45" t="s">
        <v>34</v>
      </c>
      <c r="C1029" s="40"/>
      <c r="D1029" s="40"/>
      <c r="E1029" s="40"/>
      <c r="F1029" s="40"/>
      <c r="G1029" s="40"/>
      <c r="H1029" s="40"/>
      <c r="I1029" s="40"/>
      <c r="J1029" s="40"/>
      <c r="K1029" s="40"/>
      <c r="L1029" s="40"/>
      <c r="M1029" s="40"/>
      <c r="N1029" s="40"/>
      <c r="O1029" s="4">
        <v>15</v>
      </c>
      <c r="P1029" s="61">
        <v>26</v>
      </c>
      <c r="Q1029" s="47">
        <f t="shared" si="37"/>
        <v>390</v>
      </c>
      <c r="S1029">
        <v>1.8</v>
      </c>
    </row>
    <row r="1030" spans="2:19">
      <c r="B1030" s="44" t="s">
        <v>140</v>
      </c>
      <c r="C1030" s="40">
        <v>200</v>
      </c>
      <c r="D1030" s="40">
        <v>0.6</v>
      </c>
      <c r="E1030" s="40"/>
      <c r="F1030" s="40">
        <v>30.1</v>
      </c>
      <c r="G1030" s="40">
        <v>130</v>
      </c>
      <c r="H1030" s="40">
        <v>0.04</v>
      </c>
      <c r="I1030" s="40"/>
      <c r="J1030" s="40">
        <v>0.05</v>
      </c>
      <c r="K1030" s="40">
        <v>135</v>
      </c>
      <c r="L1030" s="40">
        <v>46</v>
      </c>
      <c r="M1030" s="40"/>
      <c r="N1030" s="40">
        <v>0.5</v>
      </c>
      <c r="O1030" s="40"/>
      <c r="P1030" s="40"/>
      <c r="Q1030" s="47">
        <f t="shared" si="37"/>
        <v>0</v>
      </c>
    </row>
    <row r="1031" spans="2:19">
      <c r="B1031" s="45" t="s">
        <v>26</v>
      </c>
      <c r="C1031" s="40">
        <v>60</v>
      </c>
      <c r="D1031" s="40"/>
      <c r="E1031" s="40"/>
      <c r="F1031" s="40"/>
      <c r="G1031" s="40"/>
      <c r="H1031" s="40"/>
      <c r="I1031" s="40"/>
      <c r="J1031" s="40"/>
      <c r="K1031" s="40"/>
      <c r="L1031" s="40"/>
      <c r="M1031" s="40"/>
      <c r="N1031" s="40"/>
      <c r="O1031" s="40">
        <v>1</v>
      </c>
      <c r="P1031" s="40">
        <v>180</v>
      </c>
      <c r="Q1031" s="47">
        <f t="shared" si="37"/>
        <v>180</v>
      </c>
    </row>
    <row r="1032" spans="2:19">
      <c r="B1032" s="45" t="s">
        <v>15</v>
      </c>
      <c r="C1032" s="40"/>
      <c r="D1032" s="40"/>
      <c r="E1032" s="40"/>
      <c r="F1032" s="40"/>
      <c r="G1032" s="40"/>
      <c r="H1032" s="40"/>
      <c r="I1032" s="40"/>
      <c r="J1032" s="40"/>
      <c r="K1032" s="40"/>
      <c r="L1032" s="40"/>
      <c r="M1032" s="40"/>
      <c r="N1032" s="40"/>
      <c r="O1032" s="40">
        <v>4.3</v>
      </c>
      <c r="P1032" s="40">
        <v>79.25</v>
      </c>
      <c r="Q1032" s="47">
        <f t="shared" si="37"/>
        <v>340.77499999999998</v>
      </c>
    </row>
    <row r="1033" spans="2:19">
      <c r="B1033" s="45" t="s">
        <v>31</v>
      </c>
      <c r="C1033" s="40"/>
      <c r="D1033" s="40"/>
      <c r="E1033" s="40"/>
      <c r="F1033" s="40"/>
      <c r="G1033" s="40"/>
      <c r="H1033" s="40"/>
      <c r="I1033" s="40"/>
      <c r="J1033" s="40"/>
      <c r="K1033" s="40"/>
      <c r="L1033" s="40"/>
      <c r="M1033" s="40"/>
      <c r="N1033" s="40"/>
      <c r="O1033" s="40">
        <v>8</v>
      </c>
      <c r="P1033" s="40">
        <v>86.5</v>
      </c>
      <c r="Q1033" s="47">
        <f t="shared" si="37"/>
        <v>692</v>
      </c>
      <c r="R1033">
        <v>1212.78</v>
      </c>
      <c r="S1033">
        <v>5.58</v>
      </c>
    </row>
    <row r="1034" spans="2:19">
      <c r="B1034" s="45" t="s">
        <v>62</v>
      </c>
      <c r="C1034" s="40"/>
      <c r="D1034" s="40"/>
      <c r="E1034" s="40"/>
      <c r="F1034" s="40"/>
      <c r="G1034" s="40"/>
      <c r="H1034" s="40"/>
      <c r="I1034" s="40"/>
      <c r="J1034" s="40"/>
      <c r="K1034" s="40"/>
      <c r="L1034" s="40"/>
      <c r="M1034" s="40"/>
      <c r="N1034" s="40"/>
      <c r="O1034" s="40">
        <v>47.2</v>
      </c>
      <c r="P1034" s="40">
        <v>265</v>
      </c>
      <c r="Q1034" s="47">
        <f t="shared" si="37"/>
        <v>12508</v>
      </c>
      <c r="S1034">
        <v>39.56</v>
      </c>
    </row>
    <row r="1035" spans="2:19">
      <c r="B1035" s="19"/>
      <c r="C1035" s="93"/>
      <c r="D1035" s="19"/>
      <c r="E1035" s="19" t="s">
        <v>374</v>
      </c>
      <c r="F1035" s="19"/>
      <c r="G1035" s="19"/>
      <c r="H1035" s="19"/>
      <c r="I1035" s="19"/>
      <c r="J1035" s="19"/>
      <c r="K1035" s="19" t="s">
        <v>99</v>
      </c>
      <c r="L1035" s="19"/>
      <c r="M1035" s="19"/>
      <c r="N1035" s="19" t="s">
        <v>99</v>
      </c>
      <c r="O1035" s="19"/>
      <c r="P1035" s="19"/>
      <c r="Q1035" s="67">
        <f>SUM(Q1013:Q1034)</f>
        <v>22684.195</v>
      </c>
    </row>
    <row r="1036" spans="2:19">
      <c r="B1036" s="19"/>
      <c r="C1036" s="93"/>
      <c r="D1036" s="19"/>
      <c r="E1036" s="110" t="s">
        <v>100</v>
      </c>
      <c r="F1036" s="19"/>
      <c r="G1036" s="19"/>
      <c r="H1036" s="19"/>
      <c r="I1036" s="19"/>
      <c r="J1036" s="19"/>
      <c r="K1036" s="110" t="s">
        <v>99</v>
      </c>
      <c r="L1036" s="110"/>
      <c r="M1036" s="19"/>
      <c r="N1036" s="19"/>
      <c r="O1036" s="19"/>
      <c r="P1036" s="18"/>
      <c r="Q1036" s="126">
        <f>Q1035/P1009</f>
        <v>106.49856807511738</v>
      </c>
    </row>
    <row r="1037" spans="2:19" ht="18.75">
      <c r="D1037" s="15"/>
      <c r="G1037" s="16" t="s">
        <v>67</v>
      </c>
      <c r="H1037" s="16"/>
      <c r="I1037" s="17"/>
      <c r="J1037" s="17"/>
      <c r="L1037" s="17"/>
      <c r="Q1037" s="19"/>
    </row>
    <row r="1038" spans="2:19" ht="23.25">
      <c r="D1038" s="15"/>
      <c r="E1038" s="15"/>
      <c r="F1038" s="133" t="s">
        <v>376</v>
      </c>
      <c r="G1038" s="16"/>
      <c r="H1038" s="16"/>
      <c r="I1038" s="16" t="s">
        <v>377</v>
      </c>
      <c r="J1038" s="16"/>
      <c r="K1038" s="17"/>
      <c r="L1038" s="21"/>
      <c r="Q1038" s="19"/>
    </row>
    <row r="1039" spans="2:19" ht="18.75">
      <c r="E1039" s="23" t="s">
        <v>70</v>
      </c>
      <c r="F1039" s="23"/>
      <c r="G1039" s="23"/>
      <c r="Q1039" s="19"/>
    </row>
    <row r="1040" spans="2:19">
      <c r="B1040" s="53" t="s">
        <v>698</v>
      </c>
      <c r="M1040" s="21"/>
      <c r="Q1040" s="19"/>
    </row>
    <row r="1041" spans="2:17">
      <c r="B1041" s="24" t="s">
        <v>149</v>
      </c>
      <c r="C1041" t="s">
        <v>559</v>
      </c>
      <c r="D1041" s="25"/>
      <c r="E1041" s="28"/>
      <c r="F1041" s="28" t="s">
        <v>6</v>
      </c>
      <c r="G1041" s="27"/>
      <c r="H1041" s="21"/>
      <c r="I1041" s="21"/>
      <c r="J1041" s="21"/>
      <c r="K1041" s="21"/>
      <c r="L1041" s="21"/>
      <c r="M1041" s="21"/>
      <c r="N1041" s="21"/>
      <c r="O1041" s="21"/>
      <c r="P1041" s="21"/>
      <c r="Q1041" s="19"/>
    </row>
    <row r="1042" spans="2:17">
      <c r="B1042" s="29" t="s">
        <v>76</v>
      </c>
      <c r="C1042" s="20"/>
      <c r="D1042" s="20"/>
      <c r="E1042" s="27"/>
      <c r="F1042" s="27"/>
      <c r="G1042" s="27"/>
      <c r="H1042" s="21"/>
      <c r="I1042" s="21"/>
      <c r="J1042" s="21"/>
      <c r="K1042" s="21"/>
      <c r="L1042" s="21"/>
      <c r="M1042" s="21"/>
      <c r="N1042" s="21"/>
      <c r="O1042" s="21"/>
      <c r="P1042" s="21"/>
      <c r="Q1042" s="19"/>
    </row>
    <row r="1043" spans="2:17">
      <c r="B1043" s="30"/>
      <c r="C1043" s="29"/>
      <c r="D1043" s="29"/>
      <c r="E1043" s="21"/>
      <c r="F1043" s="27"/>
      <c r="G1043" s="27"/>
      <c r="H1043" s="21"/>
      <c r="I1043" s="21"/>
      <c r="J1043" s="21"/>
      <c r="K1043" s="21"/>
      <c r="L1043" s="21"/>
      <c r="M1043" s="145"/>
      <c r="N1043" s="21"/>
      <c r="O1043" s="21"/>
      <c r="P1043">
        <v>152</v>
      </c>
      <c r="Q1043" s="19"/>
    </row>
    <row r="1044" spans="2:17">
      <c r="B1044" s="31" t="s">
        <v>77</v>
      </c>
      <c r="C1044" s="33" t="s">
        <v>78</v>
      </c>
      <c r="D1044" s="34"/>
      <c r="E1044" s="34" t="s">
        <v>79</v>
      </c>
      <c r="F1044" s="34"/>
      <c r="G1044" s="34" t="s">
        <v>80</v>
      </c>
      <c r="H1044" s="34" t="s">
        <v>81</v>
      </c>
      <c r="I1044" s="34"/>
      <c r="J1044" s="34"/>
      <c r="K1044" s="34"/>
      <c r="L1044" s="34" t="s">
        <v>82</v>
      </c>
      <c r="M1044" s="19"/>
      <c r="N1044" s="34"/>
      <c r="O1044" s="35" t="s">
        <v>83</v>
      </c>
      <c r="P1044" s="36" t="s">
        <v>3</v>
      </c>
      <c r="Q1044" s="36" t="s">
        <v>9</v>
      </c>
    </row>
    <row r="1045" spans="2:17">
      <c r="B1045" s="40"/>
      <c r="C1045" s="39" t="s">
        <v>85</v>
      </c>
      <c r="D1045" s="40" t="s">
        <v>86</v>
      </c>
      <c r="E1045" s="40" t="s">
        <v>87</v>
      </c>
      <c r="F1045" s="40" t="s">
        <v>88</v>
      </c>
      <c r="G1045" s="40"/>
      <c r="H1045" s="40" t="s">
        <v>89</v>
      </c>
      <c r="I1045" s="40" t="s">
        <v>90</v>
      </c>
      <c r="J1045" s="40" t="s">
        <v>91</v>
      </c>
      <c r="K1045" s="40" t="s">
        <v>92</v>
      </c>
      <c r="L1045" s="40" t="s">
        <v>93</v>
      </c>
      <c r="M1045" s="40" t="s">
        <v>94</v>
      </c>
      <c r="N1045" s="40" t="s">
        <v>95</v>
      </c>
      <c r="O1045" s="40"/>
      <c r="P1045" s="4"/>
      <c r="Q1045" s="40"/>
    </row>
    <row r="1046" spans="2:17">
      <c r="B1046" s="31" t="s">
        <v>371</v>
      </c>
      <c r="C1046" s="40">
        <v>200</v>
      </c>
      <c r="D1046" s="40">
        <v>1.2</v>
      </c>
      <c r="E1046" s="40">
        <v>4</v>
      </c>
      <c r="F1046" s="40">
        <v>2.7</v>
      </c>
      <c r="G1046" s="40">
        <v>260</v>
      </c>
      <c r="H1046" s="40">
        <v>0.26</v>
      </c>
      <c r="I1046" s="40">
        <v>40</v>
      </c>
      <c r="J1046" s="40">
        <v>122</v>
      </c>
      <c r="K1046" s="40">
        <v>128</v>
      </c>
      <c r="L1046" s="40">
        <v>146</v>
      </c>
      <c r="M1046" s="40">
        <v>56</v>
      </c>
      <c r="N1046" s="40">
        <v>2</v>
      </c>
      <c r="O1046" s="4"/>
      <c r="P1046" s="46"/>
      <c r="Q1046" s="47"/>
    </row>
    <row r="1047" spans="2:17">
      <c r="B1047" s="45" t="s">
        <v>184</v>
      </c>
      <c r="C1047" s="40">
        <v>100</v>
      </c>
      <c r="D1047" s="40"/>
      <c r="E1047" s="40"/>
      <c r="F1047" s="40"/>
      <c r="G1047" s="40"/>
      <c r="H1047" s="40"/>
      <c r="I1047" s="40"/>
      <c r="J1047" s="40"/>
      <c r="K1047" s="40"/>
      <c r="L1047" s="40"/>
      <c r="M1047" s="40"/>
      <c r="N1047" s="40"/>
      <c r="O1047" s="4">
        <v>15.2</v>
      </c>
      <c r="P1047" s="46">
        <v>235.4</v>
      </c>
      <c r="Q1047" s="47">
        <f t="shared" ref="Q1047:Q1061" si="38">P1047*O1047</f>
        <v>3578.08</v>
      </c>
    </row>
    <row r="1048" spans="2:17">
      <c r="B1048" s="45" t="s">
        <v>55</v>
      </c>
      <c r="C1048" s="40"/>
      <c r="D1048" s="40"/>
      <c r="E1048" s="40"/>
      <c r="F1048" s="40"/>
      <c r="G1048" s="40"/>
      <c r="H1048" s="40"/>
      <c r="I1048" s="40"/>
      <c r="J1048" s="40"/>
      <c r="K1048" s="40"/>
      <c r="L1048" s="40"/>
      <c r="M1048" s="40"/>
      <c r="N1048" s="40"/>
      <c r="O1048" s="4">
        <v>24.3</v>
      </c>
      <c r="P1048" s="46">
        <v>56</v>
      </c>
      <c r="Q1048" s="47">
        <f t="shared" si="38"/>
        <v>1360.8</v>
      </c>
    </row>
    <row r="1049" spans="2:17">
      <c r="B1049" s="45" t="s">
        <v>121</v>
      </c>
      <c r="C1049" s="40"/>
      <c r="D1049" s="40"/>
      <c r="E1049" s="40"/>
      <c r="F1049" s="40"/>
      <c r="G1049" s="40"/>
      <c r="H1049" s="40"/>
      <c r="I1049" s="40"/>
      <c r="J1049" s="40"/>
      <c r="K1049" s="40"/>
      <c r="L1049" s="40"/>
      <c r="M1049" s="40"/>
      <c r="N1049" s="40"/>
      <c r="O1049" s="4">
        <v>0.6</v>
      </c>
      <c r="P1049" s="46">
        <v>735</v>
      </c>
      <c r="Q1049" s="47">
        <f t="shared" si="38"/>
        <v>441</v>
      </c>
    </row>
    <row r="1050" spans="2:17">
      <c r="B1050" s="45" t="s">
        <v>37</v>
      </c>
      <c r="C1050" s="40">
        <v>10</v>
      </c>
      <c r="D1050" s="40"/>
      <c r="E1050" s="40"/>
      <c r="F1050" s="40"/>
      <c r="G1050" s="40"/>
      <c r="H1050" s="40"/>
      <c r="I1050" s="40"/>
      <c r="J1050" s="40"/>
      <c r="K1050" s="40"/>
      <c r="L1050" s="40"/>
      <c r="M1050" s="40"/>
      <c r="N1050" s="40"/>
      <c r="O1050" s="4">
        <v>0.74</v>
      </c>
      <c r="P1050" s="46">
        <v>81</v>
      </c>
      <c r="Q1050" s="47">
        <f t="shared" si="38"/>
        <v>59.94</v>
      </c>
    </row>
    <row r="1051" spans="2:17">
      <c r="B1051" s="45" t="s">
        <v>37</v>
      </c>
      <c r="C1051" s="40"/>
      <c r="D1051" s="40"/>
      <c r="E1051" s="40"/>
      <c r="F1051" s="40"/>
      <c r="G1051" s="40"/>
      <c r="H1051" s="40"/>
      <c r="I1051" s="40"/>
      <c r="J1051" s="40"/>
      <c r="K1051" s="40"/>
      <c r="L1051" s="40"/>
      <c r="M1051" s="40"/>
      <c r="N1051" s="40"/>
      <c r="O1051" s="4">
        <v>0.56999999999999995</v>
      </c>
      <c r="P1051" s="46">
        <v>77</v>
      </c>
      <c r="Q1051" s="47">
        <f t="shared" si="38"/>
        <v>43.889999999999993</v>
      </c>
    </row>
    <row r="1052" spans="2:17">
      <c r="B1052" s="45" t="s">
        <v>12</v>
      </c>
      <c r="C1052" s="40"/>
      <c r="D1052" s="40"/>
      <c r="E1052" s="40"/>
      <c r="F1052" s="40"/>
      <c r="G1052" s="40"/>
      <c r="H1052" s="40"/>
      <c r="I1052" s="40"/>
      <c r="J1052" s="40"/>
      <c r="K1052" s="40"/>
      <c r="L1052" s="40"/>
      <c r="M1052" s="40"/>
      <c r="N1052" s="40"/>
      <c r="O1052" s="4">
        <v>0.5</v>
      </c>
      <c r="P1052" s="46">
        <v>40.51</v>
      </c>
      <c r="Q1052" s="47">
        <f t="shared" si="38"/>
        <v>20.254999999999999</v>
      </c>
    </row>
    <row r="1053" spans="2:17">
      <c r="B1053" s="45" t="s">
        <v>10</v>
      </c>
      <c r="C1053" s="40">
        <v>1</v>
      </c>
      <c r="D1053" s="40"/>
      <c r="E1053" s="40"/>
      <c r="F1053" s="40"/>
      <c r="G1053" s="40"/>
      <c r="H1053" s="40"/>
      <c r="I1053" s="40"/>
      <c r="J1053" s="40"/>
      <c r="K1053" s="40"/>
      <c r="L1053" s="40"/>
      <c r="M1053" s="40"/>
      <c r="N1053" s="40"/>
      <c r="O1053" s="4">
        <v>1</v>
      </c>
      <c r="P1053" s="46">
        <v>65</v>
      </c>
      <c r="Q1053" s="47">
        <f t="shared" si="38"/>
        <v>65</v>
      </c>
    </row>
    <row r="1054" spans="2:17">
      <c r="B1054" s="45" t="s">
        <v>13</v>
      </c>
      <c r="C1054" s="40">
        <v>4</v>
      </c>
      <c r="D1054" s="40"/>
      <c r="E1054" s="40"/>
      <c r="F1054" s="40"/>
      <c r="G1054" s="40"/>
      <c r="H1054" s="40"/>
      <c r="I1054" s="40"/>
      <c r="J1054" s="40"/>
      <c r="K1054" s="40"/>
      <c r="L1054" s="40"/>
      <c r="M1054" s="40"/>
      <c r="N1054" s="40"/>
      <c r="O1054" s="4">
        <v>1</v>
      </c>
      <c r="P1054" s="46">
        <v>122.32</v>
      </c>
      <c r="Q1054" s="47">
        <f t="shared" si="38"/>
        <v>122.32</v>
      </c>
    </row>
    <row r="1055" spans="2:17">
      <c r="B1055" s="45" t="s">
        <v>51</v>
      </c>
      <c r="C1055" s="40">
        <v>1</v>
      </c>
      <c r="D1055" s="40"/>
      <c r="E1055" s="40"/>
      <c r="F1055" s="40"/>
      <c r="G1055" s="40"/>
      <c r="H1055" s="40"/>
      <c r="I1055" s="40"/>
      <c r="J1055" s="40"/>
      <c r="K1055" s="40"/>
      <c r="L1055" s="40"/>
      <c r="M1055" s="40"/>
      <c r="N1055" s="40"/>
      <c r="O1055" s="4">
        <v>1</v>
      </c>
      <c r="P1055" s="46">
        <v>47</v>
      </c>
      <c r="Q1055" s="47">
        <f t="shared" si="38"/>
        <v>47</v>
      </c>
    </row>
    <row r="1056" spans="2:17">
      <c r="B1056" s="44" t="s">
        <v>34</v>
      </c>
      <c r="C1056" s="31">
        <v>30</v>
      </c>
      <c r="D1056" s="40">
        <v>0.6</v>
      </c>
      <c r="E1056" s="40"/>
      <c r="F1056" s="40">
        <v>15.5</v>
      </c>
      <c r="G1056" s="40"/>
      <c r="H1056" s="40">
        <v>0.04</v>
      </c>
      <c r="I1056" s="40"/>
      <c r="J1056" s="40">
        <v>0.24</v>
      </c>
      <c r="K1056" s="40">
        <v>0.8</v>
      </c>
      <c r="L1056" s="40">
        <v>24</v>
      </c>
      <c r="M1056" s="40"/>
      <c r="N1056" s="40">
        <v>22</v>
      </c>
      <c r="O1056" s="52"/>
      <c r="P1056" s="46"/>
      <c r="Q1056" s="47">
        <f t="shared" si="38"/>
        <v>0</v>
      </c>
    </row>
    <row r="1057" spans="2:17">
      <c r="B1057" s="45" t="s">
        <v>34</v>
      </c>
      <c r="C1057" s="40"/>
      <c r="D1057" s="40"/>
      <c r="E1057" s="40"/>
      <c r="F1057" s="40"/>
      <c r="G1057" s="40"/>
      <c r="H1057" s="40"/>
      <c r="I1057" s="40"/>
      <c r="J1057" s="40"/>
      <c r="K1057" s="40"/>
      <c r="L1057" s="40"/>
      <c r="M1057" s="40"/>
      <c r="N1057" s="40"/>
      <c r="O1057" s="4">
        <v>13</v>
      </c>
      <c r="P1057" s="61">
        <v>26</v>
      </c>
      <c r="Q1057" s="47">
        <f t="shared" si="38"/>
        <v>338</v>
      </c>
    </row>
    <row r="1058" spans="2:17">
      <c r="B1058" s="44" t="s">
        <v>140</v>
      </c>
      <c r="C1058" s="40">
        <v>200</v>
      </c>
      <c r="D1058" s="40">
        <v>0.6</v>
      </c>
      <c r="E1058" s="40"/>
      <c r="F1058" s="40">
        <v>30.1</v>
      </c>
      <c r="G1058" s="40">
        <v>130</v>
      </c>
      <c r="H1058" s="40">
        <v>0.04</v>
      </c>
      <c r="I1058" s="40"/>
      <c r="J1058" s="40">
        <v>0.05</v>
      </c>
      <c r="K1058" s="40">
        <v>135</v>
      </c>
      <c r="L1058" s="40">
        <v>46</v>
      </c>
      <c r="M1058" s="40"/>
      <c r="N1058" s="40">
        <v>0.5</v>
      </c>
      <c r="O1058" s="40"/>
      <c r="P1058" s="40"/>
      <c r="Q1058" s="47">
        <f t="shared" si="38"/>
        <v>0</v>
      </c>
    </row>
    <row r="1059" spans="2:17">
      <c r="B1059" s="45" t="s">
        <v>26</v>
      </c>
      <c r="C1059" s="40">
        <v>60</v>
      </c>
      <c r="D1059" s="40"/>
      <c r="E1059" s="40"/>
      <c r="F1059" s="40"/>
      <c r="G1059" s="40"/>
      <c r="H1059" s="40"/>
      <c r="I1059" s="40"/>
      <c r="J1059" s="40"/>
      <c r="K1059" s="40"/>
      <c r="L1059" s="40"/>
      <c r="M1059" s="40"/>
      <c r="N1059" s="40"/>
      <c r="O1059" s="40">
        <v>1</v>
      </c>
      <c r="P1059" s="40">
        <v>180</v>
      </c>
      <c r="Q1059" s="47">
        <f t="shared" si="38"/>
        <v>180</v>
      </c>
    </row>
    <row r="1060" spans="2:17">
      <c r="B1060" s="45" t="s">
        <v>15</v>
      </c>
      <c r="C1060" s="40"/>
      <c r="D1060" s="40"/>
      <c r="E1060" s="40"/>
      <c r="F1060" s="40"/>
      <c r="G1060" s="40"/>
      <c r="H1060" s="40"/>
      <c r="I1060" s="40"/>
      <c r="J1060" s="40"/>
      <c r="K1060" s="40"/>
      <c r="L1060" s="40"/>
      <c r="M1060" s="40"/>
      <c r="N1060" s="40"/>
      <c r="O1060" s="40">
        <v>3</v>
      </c>
      <c r="P1060" s="40">
        <v>79.25</v>
      </c>
      <c r="Q1060" s="47">
        <f t="shared" si="38"/>
        <v>237.75</v>
      </c>
    </row>
    <row r="1061" spans="2:17">
      <c r="B1061" s="45" t="s">
        <v>31</v>
      </c>
      <c r="C1061" s="40"/>
      <c r="D1061" s="40"/>
      <c r="E1061" s="40"/>
      <c r="F1061" s="40"/>
      <c r="G1061" s="40"/>
      <c r="H1061" s="40"/>
      <c r="I1061" s="40"/>
      <c r="J1061" s="40"/>
      <c r="K1061" s="40"/>
      <c r="L1061" s="40"/>
      <c r="M1061" s="40"/>
      <c r="N1061" s="40"/>
      <c r="O1061" s="40">
        <v>4</v>
      </c>
      <c r="P1061" s="40">
        <v>86.5</v>
      </c>
      <c r="Q1061" s="47">
        <f t="shared" si="38"/>
        <v>346</v>
      </c>
    </row>
    <row r="1062" spans="2:17">
      <c r="B1062" s="19"/>
      <c r="C1062" s="93"/>
      <c r="D1062" s="19"/>
      <c r="E1062" s="19" t="s">
        <v>374</v>
      </c>
      <c r="F1062" s="19"/>
      <c r="G1062" s="19"/>
      <c r="H1062" s="19"/>
      <c r="I1062" s="19"/>
      <c r="J1062" s="19"/>
      <c r="K1062" s="19" t="s">
        <v>99</v>
      </c>
      <c r="L1062" s="19"/>
      <c r="M1062" s="19"/>
      <c r="N1062" s="19" t="s">
        <v>99</v>
      </c>
      <c r="O1062" s="19"/>
      <c r="P1062" s="19"/>
      <c r="Q1062" s="67">
        <f>SUM(Q1047:Q1061)</f>
        <v>6840.0349999999999</v>
      </c>
    </row>
    <row r="1063" spans="2:17">
      <c r="B1063" s="19"/>
      <c r="C1063" s="93"/>
      <c r="D1063" s="19"/>
      <c r="E1063" s="110" t="s">
        <v>100</v>
      </c>
      <c r="F1063" s="19"/>
      <c r="G1063" s="19"/>
      <c r="H1063" s="19"/>
      <c r="I1063" s="19"/>
      <c r="J1063" s="19"/>
      <c r="K1063" s="110" t="s">
        <v>99</v>
      </c>
      <c r="L1063" s="110"/>
      <c r="M1063" s="19"/>
      <c r="N1063" s="19"/>
      <c r="O1063" s="19"/>
      <c r="P1063" s="18"/>
      <c r="Q1063" s="126">
        <f>Q1062/P1043</f>
        <v>45.000230263157896</v>
      </c>
    </row>
    <row r="1064" spans="2:17" ht="18.75">
      <c r="D1064" s="15"/>
      <c r="G1064" s="16" t="s">
        <v>67</v>
      </c>
      <c r="H1064" s="16"/>
      <c r="I1064" s="17"/>
      <c r="J1064" s="17"/>
      <c r="L1064" s="17"/>
      <c r="Q1064" s="19"/>
    </row>
    <row r="1065" spans="2:17" ht="23.25">
      <c r="D1065" s="15"/>
      <c r="E1065" s="15"/>
      <c r="F1065" s="133" t="s">
        <v>376</v>
      </c>
      <c r="G1065" s="16"/>
      <c r="H1065" s="16"/>
      <c r="I1065" s="16" t="s">
        <v>377</v>
      </c>
      <c r="J1065" s="16"/>
      <c r="K1065" s="17"/>
      <c r="L1065" s="21"/>
      <c r="Q1065" s="19"/>
    </row>
    <row r="1066" spans="2:17" ht="18.75">
      <c r="E1066" s="23" t="s">
        <v>70</v>
      </c>
      <c r="F1066" s="23"/>
      <c r="G1066" s="23"/>
      <c r="Q1066" s="19"/>
    </row>
    <row r="1067" spans="2:17">
      <c r="B1067" s="53" t="s">
        <v>698</v>
      </c>
      <c r="M1067" s="21"/>
      <c r="Q1067" s="19"/>
    </row>
    <row r="1068" spans="2:17">
      <c r="B1068" s="24" t="s">
        <v>149</v>
      </c>
      <c r="C1068" t="s">
        <v>559</v>
      </c>
      <c r="D1068" s="25"/>
      <c r="E1068" s="28"/>
      <c r="F1068" s="28" t="s">
        <v>7</v>
      </c>
      <c r="G1068" s="27"/>
      <c r="H1068" s="21"/>
      <c r="I1068" s="21"/>
      <c r="J1068" s="21"/>
      <c r="K1068" s="21"/>
      <c r="L1068" s="21"/>
      <c r="M1068" s="21"/>
      <c r="N1068" s="21"/>
      <c r="O1068" s="21"/>
      <c r="P1068" s="21"/>
      <c r="Q1068" s="19"/>
    </row>
    <row r="1069" spans="2:17">
      <c r="B1069" s="29" t="s">
        <v>76</v>
      </c>
      <c r="C1069" s="20"/>
      <c r="D1069" s="20"/>
      <c r="E1069" s="27"/>
      <c r="F1069" s="27"/>
      <c r="G1069" s="27"/>
      <c r="H1069" s="21"/>
      <c r="I1069" s="21"/>
      <c r="J1069" s="21"/>
      <c r="K1069" s="21"/>
      <c r="L1069" s="21"/>
      <c r="M1069" s="21"/>
      <c r="N1069" s="21"/>
      <c r="O1069" s="21"/>
      <c r="P1069" s="21"/>
      <c r="Q1069" s="19"/>
    </row>
    <row r="1070" spans="2:17">
      <c r="B1070" s="30"/>
      <c r="C1070" s="29"/>
      <c r="D1070" s="29"/>
      <c r="E1070" s="21"/>
      <c r="F1070" s="27"/>
      <c r="G1070" s="27"/>
      <c r="H1070" s="21"/>
      <c r="I1070" s="21"/>
      <c r="J1070" s="21"/>
      <c r="K1070" s="21"/>
      <c r="L1070" s="21"/>
      <c r="M1070" s="145"/>
      <c r="N1070" s="21"/>
      <c r="O1070" s="21"/>
      <c r="Q1070" s="19"/>
    </row>
    <row r="1071" spans="2:17">
      <c r="B1071" s="31" t="s">
        <v>77</v>
      </c>
      <c r="C1071" s="33" t="s">
        <v>78</v>
      </c>
      <c r="D1071" s="34"/>
      <c r="E1071" s="34" t="s">
        <v>79</v>
      </c>
      <c r="F1071" s="34"/>
      <c r="G1071" s="34" t="s">
        <v>80</v>
      </c>
      <c r="H1071" s="34" t="s">
        <v>81</v>
      </c>
      <c r="I1071" s="34"/>
      <c r="J1071" s="34"/>
      <c r="K1071" s="34"/>
      <c r="L1071" s="34" t="s">
        <v>82</v>
      </c>
      <c r="M1071" s="19"/>
      <c r="N1071" s="34"/>
      <c r="O1071" s="35" t="s">
        <v>83</v>
      </c>
      <c r="P1071" s="36" t="s">
        <v>3</v>
      </c>
      <c r="Q1071" s="36" t="s">
        <v>9</v>
      </c>
    </row>
    <row r="1072" spans="2:17">
      <c r="B1072" s="40"/>
      <c r="C1072" s="39" t="s">
        <v>85</v>
      </c>
      <c r="D1072" s="40" t="s">
        <v>86</v>
      </c>
      <c r="E1072" s="40" t="s">
        <v>87</v>
      </c>
      <c r="F1072" s="40" t="s">
        <v>88</v>
      </c>
      <c r="G1072" s="40"/>
      <c r="H1072" s="40" t="s">
        <v>89</v>
      </c>
      <c r="I1072" s="40" t="s">
        <v>90</v>
      </c>
      <c r="J1072" s="40" t="s">
        <v>91</v>
      </c>
      <c r="K1072" s="40" t="s">
        <v>92</v>
      </c>
      <c r="L1072" s="40" t="s">
        <v>93</v>
      </c>
      <c r="M1072" s="40" t="s">
        <v>94</v>
      </c>
      <c r="N1072" s="40" t="s">
        <v>95</v>
      </c>
      <c r="O1072" s="40"/>
      <c r="P1072" s="4"/>
      <c r="Q1072" s="40"/>
    </row>
    <row r="1073" spans="2:17">
      <c r="B1073" s="31" t="s">
        <v>371</v>
      </c>
      <c r="C1073" s="40">
        <v>200</v>
      </c>
      <c r="D1073" s="40">
        <v>1.2</v>
      </c>
      <c r="E1073" s="40">
        <v>4</v>
      </c>
      <c r="F1073" s="40">
        <v>2.7</v>
      </c>
      <c r="G1073" s="40">
        <v>260</v>
      </c>
      <c r="H1073" s="40">
        <v>0.26</v>
      </c>
      <c r="I1073" s="40">
        <v>40</v>
      </c>
      <c r="J1073" s="40">
        <v>122</v>
      </c>
      <c r="K1073" s="40">
        <v>128</v>
      </c>
      <c r="L1073" s="40">
        <v>146</v>
      </c>
      <c r="M1073" s="40">
        <v>56</v>
      </c>
      <c r="N1073" s="40">
        <v>2</v>
      </c>
      <c r="O1073" s="4"/>
      <c r="P1073" s="46"/>
      <c r="Q1073" s="47"/>
    </row>
    <row r="1074" spans="2:17">
      <c r="B1074" s="45" t="s">
        <v>184</v>
      </c>
      <c r="C1074" s="40">
        <v>100</v>
      </c>
      <c r="D1074" s="40"/>
      <c r="E1074" s="40"/>
      <c r="F1074" s="40"/>
      <c r="G1074" s="40"/>
      <c r="H1074" s="40"/>
      <c r="I1074" s="40"/>
      <c r="J1074" s="40"/>
      <c r="K1074" s="40"/>
      <c r="L1074" s="40"/>
      <c r="M1074" s="40"/>
      <c r="N1074" s="40"/>
      <c r="O1074" s="4">
        <v>3.1</v>
      </c>
      <c r="P1074" s="46">
        <v>235.4</v>
      </c>
      <c r="Q1074" s="47">
        <f t="shared" ref="Q1074:Q1082" si="39">P1074*O1074</f>
        <v>729.74</v>
      </c>
    </row>
    <row r="1075" spans="2:17">
      <c r="B1075" s="45" t="s">
        <v>55</v>
      </c>
      <c r="C1075" s="40"/>
      <c r="D1075" s="40"/>
      <c r="E1075" s="40"/>
      <c r="F1075" s="40"/>
      <c r="G1075" s="40"/>
      <c r="H1075" s="40"/>
      <c r="I1075" s="40"/>
      <c r="J1075" s="40"/>
      <c r="K1075" s="40"/>
      <c r="L1075" s="40"/>
      <c r="M1075" s="40"/>
      <c r="N1075" s="40"/>
      <c r="O1075" s="4">
        <v>10</v>
      </c>
      <c r="P1075" s="46">
        <v>0</v>
      </c>
      <c r="Q1075" s="47">
        <f t="shared" si="39"/>
        <v>0</v>
      </c>
    </row>
    <row r="1076" spans="2:17">
      <c r="B1076" s="45" t="s">
        <v>37</v>
      </c>
      <c r="C1076" s="40">
        <v>10</v>
      </c>
      <c r="D1076" s="40"/>
      <c r="E1076" s="40"/>
      <c r="F1076" s="40"/>
      <c r="G1076" s="40"/>
      <c r="H1076" s="40"/>
      <c r="I1076" s="40"/>
      <c r="J1076" s="40"/>
      <c r="K1076" s="40"/>
      <c r="L1076" s="40"/>
      <c r="M1076" s="40"/>
      <c r="N1076" s="40"/>
      <c r="O1076" s="4">
        <v>0.1</v>
      </c>
      <c r="P1076" s="46">
        <v>81</v>
      </c>
      <c r="Q1076" s="47">
        <f t="shared" si="39"/>
        <v>8.1</v>
      </c>
    </row>
    <row r="1077" spans="2:17">
      <c r="B1077" s="45" t="s">
        <v>58</v>
      </c>
      <c r="C1077" s="40">
        <v>10</v>
      </c>
      <c r="D1077" s="40"/>
      <c r="E1077" s="40"/>
      <c r="F1077" s="40"/>
      <c r="G1077" s="40"/>
      <c r="H1077" s="40"/>
      <c r="I1077" s="40"/>
      <c r="J1077" s="40"/>
      <c r="K1077" s="40"/>
      <c r="L1077" s="40"/>
      <c r="M1077" s="40"/>
      <c r="N1077" s="40"/>
      <c r="O1077" s="4">
        <v>0.1</v>
      </c>
      <c r="P1077" s="46">
        <v>33</v>
      </c>
      <c r="Q1077" s="47">
        <f t="shared" si="39"/>
        <v>3.3000000000000003</v>
      </c>
    </row>
    <row r="1078" spans="2:17">
      <c r="B1078" s="44" t="s">
        <v>34</v>
      </c>
      <c r="C1078" s="31">
        <v>30</v>
      </c>
      <c r="D1078" s="40">
        <v>0.6</v>
      </c>
      <c r="E1078" s="40"/>
      <c r="F1078" s="40">
        <v>15.5</v>
      </c>
      <c r="G1078" s="40"/>
      <c r="H1078" s="40">
        <v>0.04</v>
      </c>
      <c r="I1078" s="40"/>
      <c r="J1078" s="40">
        <v>0.24</v>
      </c>
      <c r="K1078" s="40">
        <v>0.8</v>
      </c>
      <c r="L1078" s="40">
        <v>24</v>
      </c>
      <c r="M1078" s="40"/>
      <c r="N1078" s="40">
        <v>22</v>
      </c>
      <c r="O1078" s="52"/>
      <c r="P1078" s="46"/>
      <c r="Q1078" s="47">
        <f t="shared" si="39"/>
        <v>0</v>
      </c>
    </row>
    <row r="1079" spans="2:17">
      <c r="B1079" s="45" t="s">
        <v>34</v>
      </c>
      <c r="C1079" s="40"/>
      <c r="D1079" s="40"/>
      <c r="E1079" s="40"/>
      <c r="F1079" s="40"/>
      <c r="G1079" s="40"/>
      <c r="H1079" s="40"/>
      <c r="I1079" s="40"/>
      <c r="J1079" s="40"/>
      <c r="K1079" s="40"/>
      <c r="L1079" s="40"/>
      <c r="M1079" s="40"/>
      <c r="N1079" s="40"/>
      <c r="O1079" s="4">
        <v>2</v>
      </c>
      <c r="P1079" s="61">
        <v>26</v>
      </c>
      <c r="Q1079" s="47">
        <f t="shared" si="39"/>
        <v>52</v>
      </c>
    </row>
    <row r="1080" spans="2:17">
      <c r="B1080" s="44" t="s">
        <v>108</v>
      </c>
      <c r="C1080" s="40">
        <v>200</v>
      </c>
      <c r="D1080" s="40">
        <v>0.6</v>
      </c>
      <c r="E1080" s="40"/>
      <c r="F1080" s="40">
        <v>30.1</v>
      </c>
      <c r="G1080" s="40">
        <v>130</v>
      </c>
      <c r="H1080" s="40">
        <v>0.04</v>
      </c>
      <c r="I1080" s="40"/>
      <c r="J1080" s="40">
        <v>0.05</v>
      </c>
      <c r="K1080" s="40">
        <v>135</v>
      </c>
      <c r="L1080" s="40">
        <v>46</v>
      </c>
      <c r="M1080" s="40"/>
      <c r="N1080" s="40">
        <v>0.5</v>
      </c>
      <c r="O1080" s="40"/>
      <c r="P1080" s="40"/>
      <c r="Q1080" s="47">
        <f t="shared" si="39"/>
        <v>0</v>
      </c>
    </row>
    <row r="1081" spans="2:17">
      <c r="B1081" s="45" t="s">
        <v>49</v>
      </c>
      <c r="C1081" s="40">
        <v>60</v>
      </c>
      <c r="D1081" s="40"/>
      <c r="E1081" s="40"/>
      <c r="F1081" s="40"/>
      <c r="G1081" s="40"/>
      <c r="H1081" s="40"/>
      <c r="I1081" s="40"/>
      <c r="J1081" s="40"/>
      <c r="K1081" s="40"/>
      <c r="L1081" s="40"/>
      <c r="M1081" s="40"/>
      <c r="N1081" s="40"/>
      <c r="O1081" s="40"/>
      <c r="P1081" s="40">
        <v>242</v>
      </c>
      <c r="Q1081" s="47">
        <f t="shared" si="39"/>
        <v>0</v>
      </c>
    </row>
    <row r="1082" spans="2:17">
      <c r="B1082" s="45" t="s">
        <v>31</v>
      </c>
      <c r="C1082" s="40"/>
      <c r="D1082" s="40"/>
      <c r="E1082" s="40"/>
      <c r="F1082" s="40"/>
      <c r="G1082" s="40"/>
      <c r="H1082" s="40"/>
      <c r="I1082" s="40"/>
      <c r="J1082" s="40"/>
      <c r="K1082" s="40"/>
      <c r="L1082" s="40"/>
      <c r="M1082" s="40"/>
      <c r="N1082" s="40"/>
      <c r="O1082" s="40">
        <v>1</v>
      </c>
      <c r="P1082" s="40">
        <v>86.5</v>
      </c>
      <c r="Q1082" s="47">
        <f t="shared" si="39"/>
        <v>86.5</v>
      </c>
    </row>
    <row r="1083" spans="2:17">
      <c r="B1083" s="19"/>
      <c r="C1083" s="93"/>
      <c r="D1083" s="19"/>
      <c r="E1083" s="19" t="s">
        <v>374</v>
      </c>
      <c r="F1083" s="19"/>
      <c r="G1083" s="19"/>
      <c r="H1083" s="19"/>
      <c r="I1083" s="19"/>
      <c r="J1083" s="19"/>
      <c r="K1083" s="19" t="s">
        <v>99</v>
      </c>
      <c r="L1083" s="19"/>
      <c r="M1083" s="19"/>
      <c r="N1083" s="19" t="s">
        <v>99</v>
      </c>
      <c r="O1083" s="19"/>
      <c r="P1083" s="19"/>
      <c r="Q1083" s="67">
        <f>SUM(Q1074:Q1082)</f>
        <v>879.64</v>
      </c>
    </row>
    <row r="1084" spans="2:17">
      <c r="B1084" s="19"/>
      <c r="C1084" s="93"/>
      <c r="D1084" s="19"/>
      <c r="E1084" s="110" t="s">
        <v>100</v>
      </c>
      <c r="F1084" s="19"/>
      <c r="G1084" s="19"/>
      <c r="H1084" s="19"/>
      <c r="I1084" s="19"/>
      <c r="J1084" s="19"/>
      <c r="K1084" s="110" t="s">
        <v>99</v>
      </c>
      <c r="L1084" s="110"/>
      <c r="M1084" s="19"/>
      <c r="N1084" s="19"/>
      <c r="O1084" s="19"/>
      <c r="P1084" s="18"/>
      <c r="Q1084" s="126"/>
    </row>
    <row r="1085" spans="2:17" ht="18.75">
      <c r="D1085" s="15"/>
      <c r="G1085" s="16" t="s">
        <v>67</v>
      </c>
      <c r="H1085" s="16"/>
      <c r="I1085" s="17"/>
      <c r="J1085" s="17"/>
      <c r="L1085" s="17"/>
      <c r="Q1085" s="19"/>
    </row>
    <row r="1086" spans="2:17" ht="23.25">
      <c r="D1086" s="15"/>
      <c r="E1086" s="15"/>
      <c r="F1086" s="133" t="s">
        <v>376</v>
      </c>
      <c r="G1086" s="16"/>
      <c r="H1086" s="16"/>
      <c r="I1086" s="16" t="s">
        <v>377</v>
      </c>
      <c r="J1086" s="16"/>
      <c r="K1086" s="17"/>
      <c r="L1086" s="21"/>
      <c r="Q1086" s="19"/>
    </row>
    <row r="1087" spans="2:17" ht="18.75">
      <c r="E1087" s="23" t="s">
        <v>70</v>
      </c>
      <c r="F1087" s="23"/>
      <c r="G1087" s="23"/>
      <c r="Q1087" s="19"/>
    </row>
    <row r="1088" spans="2:17">
      <c r="B1088" s="53" t="s">
        <v>700</v>
      </c>
      <c r="M1088" s="21"/>
      <c r="Q1088" s="19"/>
    </row>
    <row r="1089" spans="2:19">
      <c r="B1089" s="24" t="s">
        <v>149</v>
      </c>
      <c r="C1089" t="s">
        <v>559</v>
      </c>
      <c r="D1089" s="25"/>
      <c r="E1089" s="28"/>
      <c r="F1089" s="28" t="s">
        <v>5</v>
      </c>
      <c r="G1089" s="27"/>
      <c r="H1089" s="21"/>
      <c r="I1089" s="21"/>
      <c r="J1089" s="21"/>
      <c r="K1089" s="21"/>
      <c r="L1089" s="21"/>
      <c r="M1089" s="21"/>
      <c r="N1089" s="21"/>
      <c r="O1089" s="21"/>
      <c r="P1089" s="21"/>
      <c r="Q1089" s="19"/>
    </row>
    <row r="1090" spans="2:19">
      <c r="B1090" s="29" t="s">
        <v>76</v>
      </c>
      <c r="C1090" s="20"/>
      <c r="D1090" s="20"/>
      <c r="E1090" s="27"/>
      <c r="F1090" s="27"/>
      <c r="G1090" s="27"/>
      <c r="H1090" s="21"/>
      <c r="I1090" s="21"/>
      <c r="J1090" s="21"/>
      <c r="K1090" s="21"/>
      <c r="L1090" s="21"/>
      <c r="M1090" s="21"/>
      <c r="N1090" s="21"/>
      <c r="O1090" s="21"/>
      <c r="P1090" s="21"/>
      <c r="Q1090" s="19"/>
    </row>
    <row r="1091" spans="2:19">
      <c r="B1091" s="30"/>
      <c r="C1091" s="29"/>
      <c r="D1091" s="29"/>
      <c r="E1091" s="21"/>
      <c r="F1091" s="27"/>
      <c r="G1091" s="27"/>
      <c r="H1091" s="21"/>
      <c r="I1091" s="21"/>
      <c r="J1091" s="21"/>
      <c r="K1091" s="21"/>
      <c r="L1091" s="21"/>
      <c r="M1091" s="145"/>
      <c r="N1091" s="21"/>
      <c r="O1091" s="21"/>
      <c r="P1091">
        <v>213</v>
      </c>
      <c r="Q1091" s="19"/>
    </row>
    <row r="1092" spans="2:19">
      <c r="B1092" s="31" t="s">
        <v>77</v>
      </c>
      <c r="C1092" s="33" t="s">
        <v>78</v>
      </c>
      <c r="D1092" s="34"/>
      <c r="E1092" s="34" t="s">
        <v>79</v>
      </c>
      <c r="F1092" s="34"/>
      <c r="G1092" s="34" t="s">
        <v>80</v>
      </c>
      <c r="H1092" s="34" t="s">
        <v>81</v>
      </c>
      <c r="I1092" s="34"/>
      <c r="J1092" s="34"/>
      <c r="K1092" s="34"/>
      <c r="L1092" s="34" t="s">
        <v>82</v>
      </c>
      <c r="M1092" s="19"/>
      <c r="N1092" s="34"/>
      <c r="O1092" s="35" t="s">
        <v>83</v>
      </c>
      <c r="P1092" s="36" t="s">
        <v>3</v>
      </c>
      <c r="Q1092" s="36" t="s">
        <v>9</v>
      </c>
    </row>
    <row r="1093" spans="2:19">
      <c r="B1093" s="40"/>
      <c r="C1093" s="39" t="s">
        <v>85</v>
      </c>
      <c r="D1093" s="40" t="s">
        <v>86</v>
      </c>
      <c r="E1093" s="40" t="s">
        <v>87</v>
      </c>
      <c r="F1093" s="40" t="s">
        <v>88</v>
      </c>
      <c r="G1093" s="40"/>
      <c r="H1093" s="40" t="s">
        <v>89</v>
      </c>
      <c r="I1093" s="40" t="s">
        <v>90</v>
      </c>
      <c r="J1093" s="40" t="s">
        <v>91</v>
      </c>
      <c r="K1093" s="40" t="s">
        <v>92</v>
      </c>
      <c r="L1093" s="40" t="s">
        <v>93</v>
      </c>
      <c r="M1093" s="40" t="s">
        <v>94</v>
      </c>
      <c r="N1093" s="40" t="s">
        <v>95</v>
      </c>
      <c r="O1093" s="40"/>
      <c r="P1093" s="4"/>
      <c r="Q1093" s="40"/>
    </row>
    <row r="1094" spans="2:19">
      <c r="B1094" s="31" t="s">
        <v>302</v>
      </c>
      <c r="C1094" s="40">
        <v>200</v>
      </c>
      <c r="D1094" s="40">
        <v>1.2</v>
      </c>
      <c r="E1094" s="40">
        <v>4</v>
      </c>
      <c r="F1094" s="40">
        <v>2.7</v>
      </c>
      <c r="G1094" s="40">
        <v>260</v>
      </c>
      <c r="H1094" s="40">
        <v>0.26</v>
      </c>
      <c r="I1094" s="40">
        <v>40</v>
      </c>
      <c r="J1094" s="40">
        <v>122</v>
      </c>
      <c r="K1094" s="40">
        <v>128</v>
      </c>
      <c r="L1094" s="40">
        <v>146</v>
      </c>
      <c r="M1094" s="40">
        <v>56</v>
      </c>
      <c r="N1094" s="40">
        <v>2</v>
      </c>
      <c r="O1094" s="4"/>
      <c r="P1094" s="46"/>
      <c r="Q1094" s="47"/>
    </row>
    <row r="1095" spans="2:19">
      <c r="B1095" s="45" t="s">
        <v>65</v>
      </c>
      <c r="C1095" s="40">
        <v>100</v>
      </c>
      <c r="D1095" s="40"/>
      <c r="E1095" s="40"/>
      <c r="F1095" s="40"/>
      <c r="G1095" s="40"/>
      <c r="H1095" s="40"/>
      <c r="I1095" s="40"/>
      <c r="J1095" s="40"/>
      <c r="K1095" s="40"/>
      <c r="L1095" s="40"/>
      <c r="M1095" s="40"/>
      <c r="N1095" s="40"/>
      <c r="O1095" s="4">
        <v>21.7</v>
      </c>
      <c r="P1095" s="46">
        <v>340</v>
      </c>
      <c r="Q1095" s="47">
        <f t="shared" ref="Q1095:Q1116" si="40">P1095*O1095</f>
        <v>7378</v>
      </c>
    </row>
    <row r="1096" spans="2:19">
      <c r="B1096" s="45" t="s">
        <v>16</v>
      </c>
      <c r="C1096" s="40"/>
      <c r="D1096" s="40"/>
      <c r="E1096" s="40"/>
      <c r="F1096" s="40"/>
      <c r="G1096" s="40"/>
      <c r="H1096" s="40"/>
      <c r="I1096" s="40"/>
      <c r="J1096" s="40"/>
      <c r="K1096" s="40"/>
      <c r="L1096" s="40"/>
      <c r="M1096" s="40"/>
      <c r="N1096" s="40"/>
      <c r="O1096" s="4">
        <v>3.3</v>
      </c>
      <c r="P1096" s="46">
        <v>103</v>
      </c>
      <c r="Q1096" s="47">
        <f t="shared" si="40"/>
        <v>339.9</v>
      </c>
    </row>
    <row r="1097" spans="2:19">
      <c r="B1097" s="45" t="s">
        <v>16</v>
      </c>
      <c r="C1097" s="40"/>
      <c r="D1097" s="40"/>
      <c r="E1097" s="40"/>
      <c r="F1097" s="40"/>
      <c r="G1097" s="40"/>
      <c r="H1097" s="40"/>
      <c r="I1097" s="40"/>
      <c r="J1097" s="40"/>
      <c r="K1097" s="40"/>
      <c r="L1097" s="40"/>
      <c r="M1097" s="40"/>
      <c r="N1097" s="40"/>
      <c r="O1097" s="4">
        <v>7.5</v>
      </c>
      <c r="P1097" s="46">
        <v>118.61</v>
      </c>
      <c r="Q1097" s="47">
        <f t="shared" si="40"/>
        <v>889.57500000000005</v>
      </c>
    </row>
    <row r="1098" spans="2:19">
      <c r="B1098" s="45" t="s">
        <v>37</v>
      </c>
      <c r="C1098" s="40">
        <v>10</v>
      </c>
      <c r="D1098" s="40"/>
      <c r="E1098" s="40"/>
      <c r="F1098" s="40"/>
      <c r="G1098" s="40"/>
      <c r="H1098" s="40"/>
      <c r="I1098" s="40"/>
      <c r="J1098" s="40"/>
      <c r="K1098" s="40"/>
      <c r="L1098" s="40"/>
      <c r="M1098" s="40"/>
      <c r="N1098" s="40"/>
      <c r="O1098" s="4">
        <v>1.7</v>
      </c>
      <c r="P1098" s="46">
        <v>77</v>
      </c>
      <c r="Q1098" s="47">
        <f t="shared" si="40"/>
        <v>130.9</v>
      </c>
    </row>
    <row r="1099" spans="2:19">
      <c r="B1099" s="45" t="s">
        <v>58</v>
      </c>
      <c r="C1099" s="40">
        <v>10</v>
      </c>
      <c r="D1099" s="40"/>
      <c r="E1099" s="40"/>
      <c r="F1099" s="40"/>
      <c r="G1099" s="40"/>
      <c r="H1099" s="40"/>
      <c r="I1099" s="40"/>
      <c r="J1099" s="40"/>
      <c r="K1099" s="40"/>
      <c r="L1099" s="40"/>
      <c r="M1099" s="40"/>
      <c r="N1099" s="40"/>
      <c r="O1099" s="4">
        <v>1.7</v>
      </c>
      <c r="P1099" s="46">
        <v>33</v>
      </c>
      <c r="Q1099" s="47">
        <f t="shared" si="40"/>
        <v>56.1</v>
      </c>
    </row>
    <row r="1100" spans="2:19">
      <c r="B1100" s="45" t="s">
        <v>14</v>
      </c>
      <c r="C1100" s="40">
        <v>4</v>
      </c>
      <c r="D1100" s="40"/>
      <c r="E1100" s="40"/>
      <c r="F1100" s="40"/>
      <c r="G1100" s="40"/>
      <c r="H1100" s="40"/>
      <c r="I1100" s="40"/>
      <c r="J1100" s="40"/>
      <c r="K1100" s="40"/>
      <c r="L1100" s="40"/>
      <c r="M1100" s="40"/>
      <c r="N1100" s="40"/>
      <c r="O1100" s="4">
        <v>1</v>
      </c>
      <c r="P1100" s="46">
        <v>130</v>
      </c>
      <c r="Q1100" s="47">
        <f t="shared" si="40"/>
        <v>130</v>
      </c>
    </row>
    <row r="1101" spans="2:19">
      <c r="B1101" s="45" t="s">
        <v>10</v>
      </c>
      <c r="C1101" s="40">
        <v>1</v>
      </c>
      <c r="D1101" s="40"/>
      <c r="E1101" s="40"/>
      <c r="F1101" s="40"/>
      <c r="G1101" s="40"/>
      <c r="H1101" s="40"/>
      <c r="I1101" s="40"/>
      <c r="J1101" s="40"/>
      <c r="K1101" s="40"/>
      <c r="L1101" s="40"/>
      <c r="M1101" s="40"/>
      <c r="N1101" s="40"/>
      <c r="O1101" s="4">
        <v>1</v>
      </c>
      <c r="P1101" s="46">
        <v>65</v>
      </c>
      <c r="Q1101" s="47">
        <f t="shared" si="40"/>
        <v>65</v>
      </c>
    </row>
    <row r="1102" spans="2:19">
      <c r="B1102" s="45" t="s">
        <v>13</v>
      </c>
      <c r="C1102" s="40">
        <v>4</v>
      </c>
      <c r="D1102" s="40"/>
      <c r="E1102" s="40"/>
      <c r="F1102" s="40"/>
      <c r="G1102" s="40"/>
      <c r="H1102" s="40"/>
      <c r="I1102" s="40"/>
      <c r="J1102" s="40"/>
      <c r="K1102" s="40"/>
      <c r="L1102" s="40"/>
      <c r="M1102" s="40"/>
      <c r="N1102" s="40"/>
      <c r="O1102" s="4">
        <v>0.35</v>
      </c>
      <c r="P1102" s="46">
        <v>122.32</v>
      </c>
      <c r="Q1102" s="47">
        <f t="shared" si="40"/>
        <v>42.811999999999998</v>
      </c>
    </row>
    <row r="1103" spans="2:19">
      <c r="B1103" s="45" t="s">
        <v>51</v>
      </c>
      <c r="C1103" s="40">
        <v>1</v>
      </c>
      <c r="D1103" s="40"/>
      <c r="E1103" s="40"/>
      <c r="F1103" s="40"/>
      <c r="G1103" s="40"/>
      <c r="H1103" s="40"/>
      <c r="I1103" s="40"/>
      <c r="J1103" s="40"/>
      <c r="K1103" s="40"/>
      <c r="L1103" s="40"/>
      <c r="M1103" s="40"/>
      <c r="N1103" s="40"/>
      <c r="O1103" s="4">
        <v>1</v>
      </c>
      <c r="P1103" s="46">
        <v>47</v>
      </c>
      <c r="Q1103" s="47">
        <f t="shared" si="40"/>
        <v>47</v>
      </c>
    </row>
    <row r="1104" spans="2:19">
      <c r="B1104" s="45" t="s">
        <v>17</v>
      </c>
      <c r="C1104" s="40"/>
      <c r="D1104" s="40"/>
      <c r="E1104" s="40"/>
      <c r="F1104" s="40"/>
      <c r="G1104" s="40"/>
      <c r="H1104" s="40"/>
      <c r="I1104" s="40"/>
      <c r="J1104" s="40"/>
      <c r="K1104" s="40"/>
      <c r="L1104" s="40"/>
      <c r="M1104" s="40"/>
      <c r="N1104" s="40"/>
      <c r="O1104" s="4">
        <v>1</v>
      </c>
      <c r="P1104" s="46">
        <v>18.41</v>
      </c>
      <c r="Q1104" s="47">
        <f t="shared" si="40"/>
        <v>18.41</v>
      </c>
      <c r="R1104">
        <v>9097.7000000000007</v>
      </c>
      <c r="S1104">
        <v>41.92</v>
      </c>
    </row>
    <row r="1105" spans="2:19">
      <c r="B1105" s="31" t="s">
        <v>701</v>
      </c>
      <c r="C1105" s="40">
        <v>70</v>
      </c>
      <c r="D1105" s="40">
        <v>4.5999999999999996</v>
      </c>
      <c r="E1105" s="40">
        <v>5.2</v>
      </c>
      <c r="F1105" s="40">
        <v>7.2</v>
      </c>
      <c r="G1105" s="40">
        <v>105</v>
      </c>
      <c r="H1105" s="40">
        <v>1.5</v>
      </c>
      <c r="I1105" s="40">
        <v>13.5</v>
      </c>
      <c r="J1105" s="40">
        <v>51</v>
      </c>
      <c r="K1105" s="40">
        <v>98</v>
      </c>
      <c r="L1105" s="40">
        <v>52</v>
      </c>
      <c r="M1105" s="40">
        <v>51</v>
      </c>
      <c r="N1105" s="40">
        <v>2.25</v>
      </c>
      <c r="O1105" s="4"/>
      <c r="P1105" s="46"/>
      <c r="Q1105" s="47">
        <f t="shared" si="40"/>
        <v>0</v>
      </c>
    </row>
    <row r="1106" spans="2:19">
      <c r="B1106" s="45" t="s">
        <v>133</v>
      </c>
      <c r="C1106" s="40">
        <v>18</v>
      </c>
      <c r="D1106" s="40"/>
      <c r="E1106" s="40"/>
      <c r="F1106" s="40"/>
      <c r="G1106" s="40"/>
      <c r="H1106" s="40"/>
      <c r="I1106" s="40"/>
      <c r="J1106" s="40"/>
      <c r="K1106" s="40"/>
      <c r="L1106" s="40"/>
      <c r="M1106" s="40"/>
      <c r="N1106" s="40"/>
      <c r="O1106" s="4">
        <v>10.5</v>
      </c>
      <c r="P1106" s="46">
        <v>310</v>
      </c>
      <c r="Q1106" s="47">
        <f t="shared" si="40"/>
        <v>3255</v>
      </c>
    </row>
    <row r="1107" spans="2:19">
      <c r="B1107" s="45" t="s">
        <v>58</v>
      </c>
      <c r="C1107" s="40"/>
      <c r="D1107" s="40"/>
      <c r="E1107" s="40"/>
      <c r="F1107" s="40"/>
      <c r="G1107" s="40"/>
      <c r="H1107" s="40"/>
      <c r="I1107" s="40"/>
      <c r="J1107" s="40"/>
      <c r="K1107" s="40"/>
      <c r="L1107" s="40"/>
      <c r="M1107" s="40"/>
      <c r="N1107" s="40"/>
      <c r="O1107" s="4">
        <v>1</v>
      </c>
      <c r="P1107" s="46">
        <v>33</v>
      </c>
      <c r="Q1107" s="47">
        <f t="shared" si="40"/>
        <v>33</v>
      </c>
    </row>
    <row r="1108" spans="2:19">
      <c r="B1108" s="45" t="s">
        <v>13</v>
      </c>
      <c r="C1108" s="40"/>
      <c r="D1108" s="40"/>
      <c r="E1108" s="40"/>
      <c r="F1108" s="40"/>
      <c r="G1108" s="40"/>
      <c r="H1108" s="40"/>
      <c r="I1108" s="40"/>
      <c r="J1108" s="40"/>
      <c r="K1108" s="40"/>
      <c r="L1108" s="40"/>
      <c r="M1108" s="40"/>
      <c r="N1108" s="40"/>
      <c r="O1108" s="4">
        <v>0.2</v>
      </c>
      <c r="P1108" s="46">
        <v>122.32</v>
      </c>
      <c r="Q1108" s="47">
        <f t="shared" si="40"/>
        <v>24.463999999999999</v>
      </c>
      <c r="R1108">
        <v>3312.46</v>
      </c>
      <c r="S1108">
        <v>15.26</v>
      </c>
    </row>
    <row r="1109" spans="2:19">
      <c r="B1109" s="44" t="s">
        <v>34</v>
      </c>
      <c r="C1109" s="31">
        <v>30</v>
      </c>
      <c r="D1109" s="40">
        <v>0.6</v>
      </c>
      <c r="E1109" s="40"/>
      <c r="F1109" s="40">
        <v>15.5</v>
      </c>
      <c r="G1109" s="40"/>
      <c r="H1109" s="40">
        <v>0.04</v>
      </c>
      <c r="I1109" s="40"/>
      <c r="J1109" s="40">
        <v>0.24</v>
      </c>
      <c r="K1109" s="40">
        <v>0.8</v>
      </c>
      <c r="L1109" s="40">
        <v>24</v>
      </c>
      <c r="M1109" s="40"/>
      <c r="N1109" s="40">
        <v>22</v>
      </c>
      <c r="O1109" s="52"/>
      <c r="P1109" s="46"/>
      <c r="Q1109" s="47">
        <f t="shared" si="40"/>
        <v>0</v>
      </c>
    </row>
    <row r="1110" spans="2:19">
      <c r="B1110" s="45" t="s">
        <v>34</v>
      </c>
      <c r="C1110" s="40"/>
      <c r="D1110" s="40"/>
      <c r="E1110" s="40"/>
      <c r="F1110" s="40"/>
      <c r="G1110" s="40"/>
      <c r="H1110" s="40"/>
      <c r="I1110" s="40"/>
      <c r="J1110" s="40"/>
      <c r="K1110" s="40"/>
      <c r="L1110" s="40"/>
      <c r="M1110" s="40"/>
      <c r="N1110" s="40"/>
      <c r="O1110" s="4">
        <v>15</v>
      </c>
      <c r="P1110" s="61">
        <v>26</v>
      </c>
      <c r="Q1110" s="47">
        <f t="shared" si="40"/>
        <v>390</v>
      </c>
      <c r="S1110">
        <v>1.8</v>
      </c>
    </row>
    <row r="1111" spans="2:19">
      <c r="B1111" s="45" t="s">
        <v>137</v>
      </c>
      <c r="C1111" s="40"/>
      <c r="D1111" s="40"/>
      <c r="E1111" s="40"/>
      <c r="F1111" s="40"/>
      <c r="G1111" s="40"/>
      <c r="H1111" s="40"/>
      <c r="I1111" s="40"/>
      <c r="J1111" s="40"/>
      <c r="K1111" s="40"/>
      <c r="L1111" s="40"/>
      <c r="M1111" s="40"/>
      <c r="N1111" s="40"/>
      <c r="O1111" s="4">
        <v>15</v>
      </c>
      <c r="P1111" s="61">
        <v>110</v>
      </c>
      <c r="Q1111" s="47">
        <f t="shared" si="40"/>
        <v>1650</v>
      </c>
    </row>
    <row r="1112" spans="2:19">
      <c r="B1112" s="45" t="s">
        <v>136</v>
      </c>
      <c r="C1112" s="40"/>
      <c r="D1112" s="40"/>
      <c r="E1112" s="40"/>
      <c r="F1112" s="40"/>
      <c r="G1112" s="40"/>
      <c r="H1112" s="40"/>
      <c r="I1112" s="40"/>
      <c r="J1112" s="40"/>
      <c r="K1112" s="40"/>
      <c r="L1112" s="40"/>
      <c r="M1112" s="40"/>
      <c r="N1112" s="40"/>
      <c r="O1112" s="4">
        <v>30</v>
      </c>
      <c r="P1112" s="61">
        <v>123</v>
      </c>
      <c r="Q1112" s="47">
        <f t="shared" si="40"/>
        <v>3690</v>
      </c>
      <c r="R1112">
        <v>5340</v>
      </c>
      <c r="S1112">
        <v>25.07</v>
      </c>
    </row>
    <row r="1113" spans="2:19">
      <c r="B1113" s="44" t="s">
        <v>117</v>
      </c>
      <c r="C1113" s="40">
        <v>200</v>
      </c>
      <c r="D1113" s="40">
        <v>0.6</v>
      </c>
      <c r="E1113" s="40"/>
      <c r="F1113" s="40">
        <v>30.1</v>
      </c>
      <c r="G1113" s="40">
        <v>130</v>
      </c>
      <c r="H1113" s="40">
        <v>0.04</v>
      </c>
      <c r="I1113" s="40"/>
      <c r="J1113" s="40">
        <v>0.05</v>
      </c>
      <c r="K1113" s="40">
        <v>135</v>
      </c>
      <c r="L1113" s="40">
        <v>46</v>
      </c>
      <c r="M1113" s="40"/>
      <c r="N1113" s="40">
        <v>0.5</v>
      </c>
      <c r="O1113" s="40"/>
      <c r="P1113" s="40"/>
      <c r="Q1113" s="47">
        <f t="shared" si="40"/>
        <v>0</v>
      </c>
    </row>
    <row r="1114" spans="2:19">
      <c r="B1114" s="45" t="s">
        <v>49</v>
      </c>
      <c r="C1114" s="40">
        <v>60</v>
      </c>
      <c r="D1114" s="40"/>
      <c r="E1114" s="40"/>
      <c r="F1114" s="40"/>
      <c r="G1114" s="40"/>
      <c r="H1114" s="40"/>
      <c r="I1114" s="40"/>
      <c r="J1114" s="40"/>
      <c r="K1114" s="40"/>
      <c r="L1114" s="40"/>
      <c r="M1114" s="40"/>
      <c r="N1114" s="40"/>
      <c r="O1114" s="40">
        <v>1</v>
      </c>
      <c r="P1114" s="40">
        <v>244</v>
      </c>
      <c r="Q1114" s="47">
        <f t="shared" si="40"/>
        <v>244</v>
      </c>
    </row>
    <row r="1115" spans="2:19">
      <c r="B1115" s="45" t="s">
        <v>15</v>
      </c>
      <c r="C1115" s="40">
        <v>15</v>
      </c>
      <c r="D1115" s="40"/>
      <c r="E1115" s="40"/>
      <c r="F1115" s="40"/>
      <c r="G1115" s="40"/>
      <c r="H1115" s="40"/>
      <c r="I1115" s="40"/>
      <c r="J1115" s="40"/>
      <c r="K1115" s="40"/>
      <c r="L1115" s="40"/>
      <c r="M1115" s="40"/>
      <c r="N1115" s="40"/>
      <c r="O1115" s="40">
        <v>3.2</v>
      </c>
      <c r="P1115" s="40">
        <v>79.25</v>
      </c>
      <c r="Q1115" s="47">
        <f t="shared" si="40"/>
        <v>253.60000000000002</v>
      </c>
    </row>
    <row r="1116" spans="2:19">
      <c r="B1116" s="45" t="s">
        <v>188</v>
      </c>
      <c r="C1116" s="40"/>
      <c r="D1116" s="40"/>
      <c r="E1116" s="40"/>
      <c r="F1116" s="40"/>
      <c r="G1116" s="40"/>
      <c r="H1116" s="40"/>
      <c r="I1116" s="40"/>
      <c r="J1116" s="40"/>
      <c r="K1116" s="40"/>
      <c r="L1116" s="40"/>
      <c r="M1116" s="40"/>
      <c r="N1116" s="40"/>
      <c r="O1116" s="40">
        <v>1</v>
      </c>
      <c r="P1116" s="40">
        <v>182</v>
      </c>
      <c r="Q1116" s="47">
        <f t="shared" si="40"/>
        <v>182</v>
      </c>
      <c r="R1116">
        <v>435.6</v>
      </c>
      <c r="S1116">
        <v>2.4</v>
      </c>
    </row>
    <row r="1117" spans="2:19">
      <c r="B1117" s="19"/>
      <c r="C1117" s="93"/>
      <c r="D1117" s="19"/>
      <c r="E1117" s="19" t="s">
        <v>374</v>
      </c>
      <c r="F1117" s="19"/>
      <c r="G1117" s="19"/>
      <c r="H1117" s="19"/>
      <c r="I1117" s="19"/>
      <c r="J1117" s="19"/>
      <c r="K1117" s="19" t="s">
        <v>99</v>
      </c>
      <c r="L1117" s="19"/>
      <c r="M1117" s="19"/>
      <c r="N1117" s="19" t="s">
        <v>99</v>
      </c>
      <c r="O1117" s="19"/>
      <c r="P1117" s="19"/>
      <c r="Q1117" s="67">
        <f>SUM(Q1095:Q1116)</f>
        <v>18819.760999999999</v>
      </c>
    </row>
    <row r="1118" spans="2:19">
      <c r="B1118" s="19"/>
      <c r="C1118" s="93"/>
      <c r="D1118" s="19"/>
      <c r="E1118" s="110" t="s">
        <v>100</v>
      </c>
      <c r="F1118" s="19"/>
      <c r="G1118" s="19"/>
      <c r="H1118" s="19"/>
      <c r="I1118" s="19"/>
      <c r="J1118" s="19"/>
      <c r="K1118" s="110" t="s">
        <v>99</v>
      </c>
      <c r="L1118" s="110"/>
      <c r="M1118" s="19"/>
      <c r="N1118" s="19"/>
      <c r="O1118" s="19"/>
      <c r="P1118" s="18"/>
      <c r="Q1118" s="126"/>
    </row>
    <row r="1119" spans="2:19" ht="18.75">
      <c r="D1119" s="15"/>
      <c r="G1119" s="16" t="s">
        <v>67</v>
      </c>
      <c r="H1119" s="16"/>
      <c r="I1119" s="17"/>
      <c r="J1119" s="17"/>
      <c r="L1119" s="17"/>
      <c r="Q1119" s="19"/>
    </row>
    <row r="1120" spans="2:19" ht="23.25">
      <c r="D1120" s="15"/>
      <c r="E1120" s="15"/>
      <c r="F1120" s="133" t="s">
        <v>376</v>
      </c>
      <c r="G1120" s="16"/>
      <c r="H1120" s="16"/>
      <c r="I1120" s="16" t="s">
        <v>377</v>
      </c>
      <c r="J1120" s="16"/>
      <c r="K1120" s="17"/>
      <c r="L1120" s="21"/>
      <c r="Q1120" s="19"/>
    </row>
    <row r="1121" spans="2:17" ht="18.75">
      <c r="E1121" s="23" t="s">
        <v>70</v>
      </c>
      <c r="F1121" s="23"/>
      <c r="G1121" s="23"/>
      <c r="Q1121" s="19"/>
    </row>
    <row r="1122" spans="2:17">
      <c r="B1122" s="53" t="s">
        <v>700</v>
      </c>
      <c r="M1122" s="21"/>
      <c r="Q1122" s="19"/>
    </row>
    <row r="1123" spans="2:17">
      <c r="B1123" s="24" t="s">
        <v>149</v>
      </c>
      <c r="C1123" t="s">
        <v>559</v>
      </c>
      <c r="D1123" s="25"/>
      <c r="E1123" s="28"/>
      <c r="F1123" s="28" t="s">
        <v>6</v>
      </c>
      <c r="G1123" s="27"/>
      <c r="H1123" s="21"/>
      <c r="I1123" s="21"/>
      <c r="J1123" s="21"/>
      <c r="K1123" s="21"/>
      <c r="L1123" s="21"/>
      <c r="M1123" s="21"/>
      <c r="N1123" s="21"/>
      <c r="O1123" s="21"/>
      <c r="P1123" s="21"/>
      <c r="Q1123" s="19"/>
    </row>
    <row r="1124" spans="2:17">
      <c r="B1124" s="29" t="s">
        <v>76</v>
      </c>
      <c r="C1124" s="20"/>
      <c r="D1124" s="20"/>
      <c r="E1124" s="27"/>
      <c r="F1124" s="27"/>
      <c r="G1124" s="27"/>
      <c r="H1124" s="21"/>
      <c r="I1124" s="21"/>
      <c r="J1124" s="21"/>
      <c r="K1124" s="21"/>
      <c r="L1124" s="21"/>
      <c r="M1124" s="21"/>
      <c r="N1124" s="21"/>
      <c r="O1124" s="21"/>
      <c r="P1124" s="21"/>
      <c r="Q1124" s="19"/>
    </row>
    <row r="1125" spans="2:17">
      <c r="B1125" s="30"/>
      <c r="C1125" s="29"/>
      <c r="D1125" s="29"/>
      <c r="E1125" s="21"/>
      <c r="F1125" s="27"/>
      <c r="G1125" s="27"/>
      <c r="H1125" s="21"/>
      <c r="I1125" s="21"/>
      <c r="J1125" s="21"/>
      <c r="K1125" s="21"/>
      <c r="L1125" s="21"/>
      <c r="M1125" s="145"/>
      <c r="N1125" s="21"/>
      <c r="O1125" s="21"/>
      <c r="P1125">
        <v>152</v>
      </c>
      <c r="Q1125" s="19"/>
    </row>
    <row r="1126" spans="2:17">
      <c r="B1126" s="31" t="s">
        <v>77</v>
      </c>
      <c r="C1126" s="33" t="s">
        <v>78</v>
      </c>
      <c r="D1126" s="34"/>
      <c r="E1126" s="34" t="s">
        <v>79</v>
      </c>
      <c r="F1126" s="34"/>
      <c r="G1126" s="34" t="s">
        <v>80</v>
      </c>
      <c r="H1126" s="34" t="s">
        <v>81</v>
      </c>
      <c r="I1126" s="34"/>
      <c r="J1126" s="34"/>
      <c r="K1126" s="34"/>
      <c r="L1126" s="34" t="s">
        <v>82</v>
      </c>
      <c r="M1126" s="19"/>
      <c r="N1126" s="34"/>
      <c r="O1126" s="35" t="s">
        <v>83</v>
      </c>
      <c r="P1126" s="36" t="s">
        <v>3</v>
      </c>
      <c r="Q1126" s="36" t="s">
        <v>9</v>
      </c>
    </row>
    <row r="1127" spans="2:17">
      <c r="B1127" s="40"/>
      <c r="C1127" s="39" t="s">
        <v>85</v>
      </c>
      <c r="D1127" s="40" t="s">
        <v>86</v>
      </c>
      <c r="E1127" s="40" t="s">
        <v>87</v>
      </c>
      <c r="F1127" s="40" t="s">
        <v>88</v>
      </c>
      <c r="G1127" s="40"/>
      <c r="H1127" s="40" t="s">
        <v>89</v>
      </c>
      <c r="I1127" s="40" t="s">
        <v>90</v>
      </c>
      <c r="J1127" s="40" t="s">
        <v>91</v>
      </c>
      <c r="K1127" s="40" t="s">
        <v>92</v>
      </c>
      <c r="L1127" s="40" t="s">
        <v>93</v>
      </c>
      <c r="M1127" s="40" t="s">
        <v>94</v>
      </c>
      <c r="N1127" s="40" t="s">
        <v>95</v>
      </c>
      <c r="O1127" s="40"/>
      <c r="P1127" s="4"/>
      <c r="Q1127" s="40"/>
    </row>
    <row r="1128" spans="2:17">
      <c r="B1128" s="31" t="s">
        <v>302</v>
      </c>
      <c r="C1128" s="40">
        <v>200</v>
      </c>
      <c r="D1128" s="40">
        <v>1.2</v>
      </c>
      <c r="E1128" s="40">
        <v>4</v>
      </c>
      <c r="F1128" s="40">
        <v>2.7</v>
      </c>
      <c r="G1128" s="40">
        <v>260</v>
      </c>
      <c r="H1128" s="40">
        <v>0.26</v>
      </c>
      <c r="I1128" s="40">
        <v>40</v>
      </c>
      <c r="J1128" s="40">
        <v>122</v>
      </c>
      <c r="K1128" s="40">
        <v>128</v>
      </c>
      <c r="L1128" s="40">
        <v>146</v>
      </c>
      <c r="M1128" s="40">
        <v>56</v>
      </c>
      <c r="N1128" s="40">
        <v>2</v>
      </c>
      <c r="O1128" s="4"/>
      <c r="P1128" s="46"/>
      <c r="Q1128" s="47"/>
    </row>
    <row r="1129" spans="2:17">
      <c r="B1129" s="45" t="s">
        <v>65</v>
      </c>
      <c r="C1129" s="40">
        <v>100</v>
      </c>
      <c r="D1129" s="40"/>
      <c r="E1129" s="40"/>
      <c r="F1129" s="40"/>
      <c r="G1129" s="40"/>
      <c r="H1129" s="40"/>
      <c r="I1129" s="40"/>
      <c r="J1129" s="40"/>
      <c r="K1129" s="40"/>
      <c r="L1129" s="40"/>
      <c r="M1129" s="40"/>
      <c r="N1129" s="40"/>
      <c r="O1129" s="4">
        <v>15.2</v>
      </c>
      <c r="P1129" s="46">
        <v>340</v>
      </c>
      <c r="Q1129" s="47">
        <f t="shared" ref="Q1129:Q1144" si="41">P1129*O1129</f>
        <v>5168</v>
      </c>
    </row>
    <row r="1130" spans="2:17">
      <c r="B1130" s="45" t="s">
        <v>16</v>
      </c>
      <c r="C1130" s="40"/>
      <c r="D1130" s="40"/>
      <c r="E1130" s="40"/>
      <c r="F1130" s="40"/>
      <c r="G1130" s="40"/>
      <c r="H1130" s="40"/>
      <c r="I1130" s="40"/>
      <c r="J1130" s="40"/>
      <c r="K1130" s="40"/>
      <c r="L1130" s="40"/>
      <c r="M1130" s="40"/>
      <c r="N1130" s="40"/>
      <c r="O1130" s="4">
        <v>7.6</v>
      </c>
      <c r="P1130" s="46">
        <v>103</v>
      </c>
      <c r="Q1130" s="47">
        <f t="shared" si="41"/>
        <v>782.8</v>
      </c>
    </row>
    <row r="1131" spans="2:17">
      <c r="B1131" s="45" t="s">
        <v>37</v>
      </c>
      <c r="C1131" s="40">
        <v>10</v>
      </c>
      <c r="D1131" s="40"/>
      <c r="E1131" s="40"/>
      <c r="F1131" s="40"/>
      <c r="G1131" s="40"/>
      <c r="H1131" s="40"/>
      <c r="I1131" s="40"/>
      <c r="J1131" s="40"/>
      <c r="K1131" s="40"/>
      <c r="L1131" s="40"/>
      <c r="M1131" s="40"/>
      <c r="N1131" s="40"/>
      <c r="O1131" s="4">
        <v>1.5</v>
      </c>
      <c r="P1131" s="46">
        <v>77</v>
      </c>
      <c r="Q1131" s="47">
        <f t="shared" si="41"/>
        <v>115.5</v>
      </c>
    </row>
    <row r="1132" spans="2:17">
      <c r="B1132" s="45" t="s">
        <v>12</v>
      </c>
      <c r="C1132" s="40"/>
      <c r="D1132" s="40"/>
      <c r="E1132" s="40"/>
      <c r="F1132" s="40"/>
      <c r="G1132" s="40"/>
      <c r="H1132" s="40"/>
      <c r="I1132" s="40"/>
      <c r="J1132" s="40"/>
      <c r="K1132" s="40"/>
      <c r="L1132" s="40"/>
      <c r="M1132" s="40"/>
      <c r="N1132" s="40"/>
      <c r="O1132" s="4"/>
      <c r="P1132" s="46">
        <v>40.51</v>
      </c>
      <c r="Q1132" s="192">
        <f t="shared" si="41"/>
        <v>0</v>
      </c>
    </row>
    <row r="1133" spans="2:17">
      <c r="B1133" s="45" t="s">
        <v>58</v>
      </c>
      <c r="C1133" s="40">
        <v>10</v>
      </c>
      <c r="D1133" s="40"/>
      <c r="E1133" s="40"/>
      <c r="F1133" s="40"/>
      <c r="G1133" s="40"/>
      <c r="H1133" s="40"/>
      <c r="I1133" s="40"/>
      <c r="J1133" s="40"/>
      <c r="K1133" s="40"/>
      <c r="L1133" s="40"/>
      <c r="M1133" s="40"/>
      <c r="N1133" s="40"/>
      <c r="O1133" s="4">
        <v>1.5</v>
      </c>
      <c r="P1133" s="46">
        <v>33</v>
      </c>
      <c r="Q1133" s="47">
        <f t="shared" si="41"/>
        <v>49.5</v>
      </c>
    </row>
    <row r="1134" spans="2:17">
      <c r="B1134" s="45" t="s">
        <v>14</v>
      </c>
      <c r="C1134" s="40">
        <v>4</v>
      </c>
      <c r="D1134" s="40"/>
      <c r="E1134" s="40"/>
      <c r="F1134" s="40"/>
      <c r="G1134" s="40"/>
      <c r="H1134" s="40"/>
      <c r="I1134" s="40"/>
      <c r="J1134" s="40"/>
      <c r="K1134" s="40"/>
      <c r="L1134" s="40"/>
      <c r="M1134" s="40"/>
      <c r="N1134" s="40"/>
      <c r="O1134" s="4"/>
      <c r="P1134" s="46">
        <v>130</v>
      </c>
      <c r="Q1134" s="192">
        <f t="shared" si="41"/>
        <v>0</v>
      </c>
    </row>
    <row r="1135" spans="2:17">
      <c r="B1135" s="45" t="s">
        <v>10</v>
      </c>
      <c r="C1135" s="40">
        <v>1</v>
      </c>
      <c r="D1135" s="40"/>
      <c r="E1135" s="40"/>
      <c r="F1135" s="40"/>
      <c r="G1135" s="40"/>
      <c r="H1135" s="40"/>
      <c r="I1135" s="40"/>
      <c r="J1135" s="40"/>
      <c r="K1135" s="40"/>
      <c r="L1135" s="40"/>
      <c r="M1135" s="40"/>
      <c r="N1135" s="40"/>
      <c r="O1135" s="4">
        <v>1</v>
      </c>
      <c r="P1135" s="46">
        <v>65</v>
      </c>
      <c r="Q1135" s="47">
        <f t="shared" si="41"/>
        <v>65</v>
      </c>
    </row>
    <row r="1136" spans="2:17">
      <c r="B1136" s="45" t="s">
        <v>13</v>
      </c>
      <c r="C1136" s="40">
        <v>4</v>
      </c>
      <c r="D1136" s="40"/>
      <c r="E1136" s="40"/>
      <c r="F1136" s="40"/>
      <c r="G1136" s="40"/>
      <c r="H1136" s="40"/>
      <c r="I1136" s="40"/>
      <c r="J1136" s="40"/>
      <c r="K1136" s="40"/>
      <c r="L1136" s="40"/>
      <c r="M1136" s="40"/>
      <c r="N1136" s="40"/>
      <c r="O1136" s="4">
        <v>0.45</v>
      </c>
      <c r="P1136" s="46">
        <v>122.32</v>
      </c>
      <c r="Q1136" s="47">
        <f t="shared" si="41"/>
        <v>55.043999999999997</v>
      </c>
    </row>
    <row r="1137" spans="2:17">
      <c r="B1137" s="45" t="s">
        <v>51</v>
      </c>
      <c r="C1137" s="40">
        <v>1</v>
      </c>
      <c r="D1137" s="40"/>
      <c r="E1137" s="40"/>
      <c r="F1137" s="40"/>
      <c r="G1137" s="40"/>
      <c r="H1137" s="40"/>
      <c r="I1137" s="40"/>
      <c r="J1137" s="40"/>
      <c r="K1137" s="40"/>
      <c r="L1137" s="40"/>
      <c r="M1137" s="40"/>
      <c r="N1137" s="40"/>
      <c r="O1137" s="4"/>
      <c r="P1137" s="46">
        <v>47</v>
      </c>
      <c r="Q1137" s="47">
        <f t="shared" si="41"/>
        <v>0</v>
      </c>
    </row>
    <row r="1138" spans="2:17">
      <c r="B1138" s="45" t="s">
        <v>17</v>
      </c>
      <c r="C1138" s="40"/>
      <c r="D1138" s="40"/>
      <c r="E1138" s="40"/>
      <c r="F1138" s="40"/>
      <c r="G1138" s="40"/>
      <c r="H1138" s="40"/>
      <c r="I1138" s="40"/>
      <c r="J1138" s="40"/>
      <c r="K1138" s="40"/>
      <c r="L1138" s="40"/>
      <c r="M1138" s="40"/>
      <c r="N1138" s="40"/>
      <c r="O1138" s="4"/>
      <c r="P1138" s="46">
        <v>18.41</v>
      </c>
      <c r="Q1138" s="47">
        <f t="shared" si="41"/>
        <v>0</v>
      </c>
    </row>
    <row r="1139" spans="2:17">
      <c r="B1139" s="44" t="s">
        <v>34</v>
      </c>
      <c r="C1139" s="31">
        <v>30</v>
      </c>
      <c r="D1139" s="40">
        <v>0.6</v>
      </c>
      <c r="E1139" s="40"/>
      <c r="F1139" s="40">
        <v>15.5</v>
      </c>
      <c r="G1139" s="40"/>
      <c r="H1139" s="40">
        <v>0.04</v>
      </c>
      <c r="I1139" s="40"/>
      <c r="J1139" s="40">
        <v>0.24</v>
      </c>
      <c r="K1139" s="40">
        <v>0.8</v>
      </c>
      <c r="L1139" s="40">
        <v>24</v>
      </c>
      <c r="M1139" s="40"/>
      <c r="N1139" s="40">
        <v>22</v>
      </c>
      <c r="O1139" s="52"/>
      <c r="P1139" s="46"/>
      <c r="Q1139" s="47">
        <f t="shared" si="41"/>
        <v>0</v>
      </c>
    </row>
    <row r="1140" spans="2:17">
      <c r="B1140" s="45" t="s">
        <v>34</v>
      </c>
      <c r="C1140" s="40"/>
      <c r="D1140" s="40"/>
      <c r="E1140" s="40"/>
      <c r="F1140" s="40"/>
      <c r="G1140" s="40"/>
      <c r="H1140" s="40"/>
      <c r="I1140" s="40"/>
      <c r="J1140" s="40"/>
      <c r="K1140" s="40"/>
      <c r="L1140" s="40"/>
      <c r="M1140" s="40"/>
      <c r="N1140" s="40"/>
      <c r="O1140" s="4">
        <v>13</v>
      </c>
      <c r="P1140" s="61">
        <v>26</v>
      </c>
      <c r="Q1140" s="47">
        <f t="shared" si="41"/>
        <v>338</v>
      </c>
    </row>
    <row r="1141" spans="2:17">
      <c r="B1141" s="44" t="s">
        <v>117</v>
      </c>
      <c r="C1141" s="40">
        <v>200</v>
      </c>
      <c r="D1141" s="40">
        <v>0.6</v>
      </c>
      <c r="E1141" s="40"/>
      <c r="F1141" s="40">
        <v>30.1</v>
      </c>
      <c r="G1141" s="40">
        <v>130</v>
      </c>
      <c r="H1141" s="40">
        <v>0.04</v>
      </c>
      <c r="I1141" s="40"/>
      <c r="J1141" s="40">
        <v>0.05</v>
      </c>
      <c r="K1141" s="40">
        <v>135</v>
      </c>
      <c r="L1141" s="40">
        <v>46</v>
      </c>
      <c r="M1141" s="40"/>
      <c r="N1141" s="40">
        <v>0.5</v>
      </c>
      <c r="O1141" s="40"/>
      <c r="P1141" s="40"/>
      <c r="Q1141" s="192">
        <f t="shared" si="41"/>
        <v>0</v>
      </c>
    </row>
    <row r="1142" spans="2:17">
      <c r="B1142" s="45" t="s">
        <v>49</v>
      </c>
      <c r="C1142" s="40">
        <v>60</v>
      </c>
      <c r="D1142" s="40"/>
      <c r="E1142" s="40"/>
      <c r="F1142" s="40"/>
      <c r="G1142" s="40"/>
      <c r="H1142" s="40"/>
      <c r="I1142" s="40"/>
      <c r="J1142" s="40"/>
      <c r="K1142" s="40"/>
      <c r="L1142" s="40"/>
      <c r="M1142" s="40"/>
      <c r="N1142" s="40"/>
      <c r="O1142" s="40"/>
      <c r="P1142" s="40">
        <v>242</v>
      </c>
      <c r="Q1142" s="192">
        <f t="shared" si="41"/>
        <v>0</v>
      </c>
    </row>
    <row r="1143" spans="2:17">
      <c r="B1143" s="45" t="s">
        <v>15</v>
      </c>
      <c r="C1143" s="40">
        <v>15</v>
      </c>
      <c r="D1143" s="40"/>
      <c r="E1143" s="40"/>
      <c r="F1143" s="40"/>
      <c r="G1143" s="40"/>
      <c r="H1143" s="40"/>
      <c r="I1143" s="40"/>
      <c r="J1143" s="40"/>
      <c r="K1143" s="40"/>
      <c r="L1143" s="40"/>
      <c r="M1143" s="40"/>
      <c r="N1143" s="40"/>
      <c r="O1143" s="40">
        <v>2.2000000000000002</v>
      </c>
      <c r="P1143" s="40">
        <v>79.25</v>
      </c>
      <c r="Q1143" s="47">
        <f t="shared" si="41"/>
        <v>174.35000000000002</v>
      </c>
    </row>
    <row r="1144" spans="2:17">
      <c r="B1144" s="45" t="s">
        <v>188</v>
      </c>
      <c r="C1144" s="40"/>
      <c r="D1144" s="40"/>
      <c r="E1144" s="40"/>
      <c r="F1144" s="40"/>
      <c r="G1144" s="40"/>
      <c r="H1144" s="40"/>
      <c r="I1144" s="40"/>
      <c r="J1144" s="40"/>
      <c r="K1144" s="40"/>
      <c r="L1144" s="40"/>
      <c r="M1144" s="40"/>
      <c r="N1144" s="40"/>
      <c r="O1144" s="40">
        <v>0.5</v>
      </c>
      <c r="P1144" s="40">
        <v>182</v>
      </c>
      <c r="Q1144" s="47">
        <f t="shared" si="41"/>
        <v>91</v>
      </c>
    </row>
    <row r="1145" spans="2:17">
      <c r="B1145" s="19"/>
      <c r="C1145" s="93"/>
      <c r="D1145" s="19"/>
      <c r="E1145" s="19" t="s">
        <v>374</v>
      </c>
      <c r="F1145" s="19"/>
      <c r="G1145" s="19"/>
      <c r="H1145" s="19"/>
      <c r="I1145" s="19"/>
      <c r="J1145" s="19"/>
      <c r="K1145" s="19" t="s">
        <v>99</v>
      </c>
      <c r="L1145" s="19"/>
      <c r="M1145" s="19"/>
      <c r="N1145" s="19" t="s">
        <v>99</v>
      </c>
      <c r="O1145" s="19"/>
      <c r="P1145" s="19"/>
      <c r="Q1145" s="67">
        <f>SUM(Q1129:Q1144)</f>
        <v>6839.1940000000004</v>
      </c>
    </row>
    <row r="1146" spans="2:17">
      <c r="B1146" s="19"/>
      <c r="C1146" s="93"/>
      <c r="D1146" s="19"/>
      <c r="E1146" s="110" t="s">
        <v>100</v>
      </c>
      <c r="F1146" s="19"/>
      <c r="G1146" s="19"/>
      <c r="H1146" s="19"/>
      <c r="I1146" s="19"/>
      <c r="J1146" s="19"/>
      <c r="K1146" s="110" t="s">
        <v>99</v>
      </c>
      <c r="L1146" s="110"/>
      <c r="M1146" s="19"/>
      <c r="N1146" s="19"/>
      <c r="O1146" s="19"/>
      <c r="P1146" s="18"/>
      <c r="Q1146" s="126"/>
    </row>
    <row r="1147" spans="2:17" ht="18.75">
      <c r="D1147" s="15"/>
      <c r="G1147" s="16" t="s">
        <v>67</v>
      </c>
      <c r="H1147" s="16"/>
      <c r="I1147" s="17"/>
      <c r="J1147" s="17"/>
      <c r="L1147" s="17"/>
      <c r="Q1147" s="19"/>
    </row>
    <row r="1148" spans="2:17" ht="23.25">
      <c r="D1148" s="15"/>
      <c r="E1148" s="15"/>
      <c r="F1148" s="133" t="s">
        <v>376</v>
      </c>
      <c r="G1148" s="16"/>
      <c r="H1148" s="16"/>
      <c r="I1148" s="16" t="s">
        <v>377</v>
      </c>
      <c r="J1148" s="16"/>
      <c r="K1148" s="17"/>
      <c r="L1148" s="21"/>
      <c r="Q1148" s="19"/>
    </row>
    <row r="1149" spans="2:17" ht="18.75">
      <c r="E1149" s="23" t="s">
        <v>70</v>
      </c>
      <c r="F1149" s="23"/>
      <c r="G1149" s="23"/>
      <c r="Q1149" s="19"/>
    </row>
    <row r="1150" spans="2:17">
      <c r="B1150" s="53" t="s">
        <v>700</v>
      </c>
      <c r="M1150" s="21"/>
      <c r="Q1150" s="19"/>
    </row>
    <row r="1151" spans="2:17">
      <c r="B1151" s="24" t="s">
        <v>149</v>
      </c>
      <c r="C1151" t="s">
        <v>559</v>
      </c>
      <c r="D1151" s="25"/>
      <c r="E1151" s="28"/>
      <c r="F1151" s="28" t="s">
        <v>7</v>
      </c>
      <c r="G1151" s="27"/>
      <c r="H1151" s="21"/>
      <c r="I1151" s="21"/>
      <c r="J1151" s="21"/>
      <c r="K1151" s="21"/>
      <c r="L1151" s="21"/>
      <c r="M1151" s="21"/>
      <c r="N1151" s="21"/>
      <c r="O1151" s="21"/>
      <c r="P1151" s="21"/>
      <c r="Q1151" s="19"/>
    </row>
    <row r="1152" spans="2:17">
      <c r="B1152" s="29" t="s">
        <v>76</v>
      </c>
      <c r="C1152" s="20"/>
      <c r="D1152" s="20"/>
      <c r="E1152" s="27"/>
      <c r="F1152" s="27"/>
      <c r="G1152" s="27"/>
      <c r="H1152" s="21"/>
      <c r="I1152" s="21"/>
      <c r="J1152" s="21"/>
      <c r="K1152" s="21"/>
      <c r="L1152" s="21"/>
      <c r="M1152" s="21"/>
      <c r="N1152" s="21"/>
      <c r="O1152" s="21"/>
      <c r="P1152" s="21"/>
      <c r="Q1152" s="19"/>
    </row>
    <row r="1153" spans="2:17">
      <c r="B1153" s="30"/>
      <c r="C1153" s="29"/>
      <c r="D1153" s="29"/>
      <c r="E1153" s="21"/>
      <c r="F1153" s="27"/>
      <c r="G1153" s="27"/>
      <c r="H1153" s="21"/>
      <c r="I1153" s="21"/>
      <c r="J1153" s="21"/>
      <c r="K1153" s="21"/>
      <c r="L1153" s="21"/>
      <c r="M1153" s="145"/>
      <c r="N1153" s="21"/>
      <c r="O1153" s="21"/>
      <c r="Q1153" s="19"/>
    </row>
    <row r="1154" spans="2:17">
      <c r="B1154" s="31" t="s">
        <v>77</v>
      </c>
      <c r="C1154" s="33" t="s">
        <v>78</v>
      </c>
      <c r="D1154" s="34"/>
      <c r="E1154" s="34" t="s">
        <v>79</v>
      </c>
      <c r="F1154" s="34"/>
      <c r="G1154" s="34" t="s">
        <v>80</v>
      </c>
      <c r="H1154" s="34" t="s">
        <v>81</v>
      </c>
      <c r="I1154" s="34"/>
      <c r="J1154" s="34"/>
      <c r="K1154" s="34"/>
      <c r="L1154" s="34" t="s">
        <v>82</v>
      </c>
      <c r="M1154" s="19"/>
      <c r="N1154" s="34"/>
      <c r="O1154" s="35" t="s">
        <v>83</v>
      </c>
      <c r="P1154" s="36" t="s">
        <v>3</v>
      </c>
      <c r="Q1154" s="36" t="s">
        <v>9</v>
      </c>
    </row>
    <row r="1155" spans="2:17">
      <c r="B1155" s="40"/>
      <c r="C1155" s="39" t="s">
        <v>85</v>
      </c>
      <c r="D1155" s="40" t="s">
        <v>86</v>
      </c>
      <c r="E1155" s="40" t="s">
        <v>87</v>
      </c>
      <c r="F1155" s="40" t="s">
        <v>88</v>
      </c>
      <c r="G1155" s="40"/>
      <c r="H1155" s="40" t="s">
        <v>89</v>
      </c>
      <c r="I1155" s="40" t="s">
        <v>90</v>
      </c>
      <c r="J1155" s="40" t="s">
        <v>91</v>
      </c>
      <c r="K1155" s="40" t="s">
        <v>92</v>
      </c>
      <c r="L1155" s="40" t="s">
        <v>93</v>
      </c>
      <c r="M1155" s="40" t="s">
        <v>94</v>
      </c>
      <c r="N1155" s="40" t="s">
        <v>95</v>
      </c>
      <c r="O1155" s="40"/>
      <c r="P1155" s="4"/>
      <c r="Q1155" s="40"/>
    </row>
    <row r="1156" spans="2:17">
      <c r="B1156" s="31" t="s">
        <v>302</v>
      </c>
      <c r="C1156" s="40">
        <v>200</v>
      </c>
      <c r="D1156" s="40">
        <v>1.2</v>
      </c>
      <c r="E1156" s="40">
        <v>4</v>
      </c>
      <c r="F1156" s="40">
        <v>2.7</v>
      </c>
      <c r="G1156" s="40">
        <v>260</v>
      </c>
      <c r="H1156" s="40">
        <v>0.26</v>
      </c>
      <c r="I1156" s="40">
        <v>40</v>
      </c>
      <c r="J1156" s="40">
        <v>122</v>
      </c>
      <c r="K1156" s="40">
        <v>128</v>
      </c>
      <c r="L1156" s="40">
        <v>146</v>
      </c>
      <c r="M1156" s="40">
        <v>56</v>
      </c>
      <c r="N1156" s="40">
        <v>2</v>
      </c>
      <c r="O1156" s="4"/>
      <c r="P1156" s="46"/>
      <c r="Q1156" s="47"/>
    </row>
    <row r="1157" spans="2:17">
      <c r="B1157" s="45" t="s">
        <v>65</v>
      </c>
      <c r="C1157" s="40">
        <v>100</v>
      </c>
      <c r="D1157" s="40"/>
      <c r="E1157" s="40"/>
      <c r="F1157" s="40"/>
      <c r="G1157" s="40"/>
      <c r="H1157" s="40"/>
      <c r="I1157" s="40"/>
      <c r="J1157" s="40"/>
      <c r="K1157" s="40"/>
      <c r="L1157" s="40"/>
      <c r="M1157" s="40"/>
      <c r="N1157" s="40"/>
      <c r="O1157" s="4">
        <v>5.0999999999999996</v>
      </c>
      <c r="P1157" s="46">
        <v>340</v>
      </c>
      <c r="Q1157" s="47">
        <f t="shared" ref="Q1157:Q1163" si="42">P1157*O1157</f>
        <v>1733.9999999999998</v>
      </c>
    </row>
    <row r="1158" spans="2:17">
      <c r="B1158" s="45" t="s">
        <v>16</v>
      </c>
      <c r="C1158" s="40"/>
      <c r="D1158" s="40"/>
      <c r="E1158" s="40"/>
      <c r="F1158" s="40"/>
      <c r="G1158" s="40"/>
      <c r="H1158" s="40"/>
      <c r="I1158" s="40"/>
      <c r="J1158" s="40"/>
      <c r="K1158" s="40"/>
      <c r="L1158" s="40"/>
      <c r="M1158" s="40"/>
      <c r="N1158" s="40"/>
      <c r="O1158" s="4">
        <v>3</v>
      </c>
      <c r="P1158" s="46">
        <v>103</v>
      </c>
      <c r="Q1158" s="47">
        <f t="shared" si="42"/>
        <v>309</v>
      </c>
    </row>
    <row r="1159" spans="2:17">
      <c r="B1159" s="44" t="s">
        <v>34</v>
      </c>
      <c r="C1159" s="31">
        <v>30</v>
      </c>
      <c r="D1159" s="40">
        <v>0.6</v>
      </c>
      <c r="E1159" s="40"/>
      <c r="F1159" s="40">
        <v>15.5</v>
      </c>
      <c r="G1159" s="40"/>
      <c r="H1159" s="40">
        <v>0.04</v>
      </c>
      <c r="I1159" s="40"/>
      <c r="J1159" s="40">
        <v>0.24</v>
      </c>
      <c r="K1159" s="40">
        <v>0.8</v>
      </c>
      <c r="L1159" s="40">
        <v>24</v>
      </c>
      <c r="M1159" s="40"/>
      <c r="N1159" s="40">
        <v>22</v>
      </c>
      <c r="O1159" s="52"/>
      <c r="P1159" s="46"/>
      <c r="Q1159" s="47">
        <f t="shared" si="42"/>
        <v>0</v>
      </c>
    </row>
    <row r="1160" spans="2:17">
      <c r="B1160" s="45" t="s">
        <v>34</v>
      </c>
      <c r="C1160" s="40"/>
      <c r="D1160" s="40"/>
      <c r="E1160" s="40"/>
      <c r="F1160" s="40"/>
      <c r="G1160" s="40"/>
      <c r="H1160" s="40"/>
      <c r="I1160" s="40"/>
      <c r="J1160" s="40"/>
      <c r="K1160" s="40"/>
      <c r="L1160" s="40"/>
      <c r="M1160" s="40"/>
      <c r="N1160" s="40"/>
      <c r="O1160" s="4">
        <v>2</v>
      </c>
      <c r="P1160" s="61">
        <v>26</v>
      </c>
      <c r="Q1160" s="47">
        <f t="shared" si="42"/>
        <v>52</v>
      </c>
    </row>
    <row r="1161" spans="2:17">
      <c r="B1161" s="44" t="s">
        <v>108</v>
      </c>
      <c r="C1161" s="40">
        <v>200</v>
      </c>
      <c r="D1161" s="40">
        <v>0.6</v>
      </c>
      <c r="E1161" s="40"/>
      <c r="F1161" s="40">
        <v>30.1</v>
      </c>
      <c r="G1161" s="40">
        <v>130</v>
      </c>
      <c r="H1161" s="40">
        <v>0.04</v>
      </c>
      <c r="I1161" s="40"/>
      <c r="J1161" s="40">
        <v>0.05</v>
      </c>
      <c r="K1161" s="40">
        <v>135</v>
      </c>
      <c r="L1161" s="40">
        <v>46</v>
      </c>
      <c r="M1161" s="40"/>
      <c r="N1161" s="40">
        <v>0.5</v>
      </c>
      <c r="O1161" s="40"/>
      <c r="P1161" s="40"/>
      <c r="Q1161" s="192">
        <f t="shared" si="42"/>
        <v>0</v>
      </c>
    </row>
    <row r="1162" spans="2:17">
      <c r="B1162" s="45" t="s">
        <v>49</v>
      </c>
      <c r="C1162" s="40">
        <v>60</v>
      </c>
      <c r="D1162" s="40"/>
      <c r="E1162" s="40"/>
      <c r="F1162" s="40"/>
      <c r="G1162" s="40"/>
      <c r="H1162" s="40"/>
      <c r="I1162" s="40"/>
      <c r="J1162" s="40"/>
      <c r="K1162" s="40"/>
      <c r="L1162" s="40"/>
      <c r="M1162" s="40"/>
      <c r="N1162" s="40"/>
      <c r="O1162" s="40"/>
      <c r="P1162" s="40">
        <v>242</v>
      </c>
      <c r="Q1162" s="192">
        <f t="shared" si="42"/>
        <v>0</v>
      </c>
    </row>
    <row r="1163" spans="2:17">
      <c r="B1163" s="45" t="s">
        <v>31</v>
      </c>
      <c r="C1163" s="40">
        <v>15</v>
      </c>
      <c r="D1163" s="40"/>
      <c r="E1163" s="40"/>
      <c r="F1163" s="40"/>
      <c r="G1163" s="40"/>
      <c r="H1163" s="40"/>
      <c r="I1163" s="40"/>
      <c r="J1163" s="40"/>
      <c r="K1163" s="40"/>
      <c r="L1163" s="40"/>
      <c r="M1163" s="40"/>
      <c r="N1163" s="40"/>
      <c r="O1163" s="40">
        <v>1</v>
      </c>
      <c r="P1163" s="40">
        <v>86.5</v>
      </c>
      <c r="Q1163" s="47">
        <f t="shared" si="42"/>
        <v>86.5</v>
      </c>
    </row>
    <row r="1164" spans="2:17">
      <c r="B1164" s="19"/>
      <c r="C1164" s="93"/>
      <c r="D1164" s="19"/>
      <c r="E1164" s="19" t="s">
        <v>374</v>
      </c>
      <c r="F1164" s="19"/>
      <c r="G1164" s="19"/>
      <c r="H1164" s="19"/>
      <c r="I1164" s="19"/>
      <c r="J1164" s="19"/>
      <c r="K1164" s="19" t="s">
        <v>99</v>
      </c>
      <c r="L1164" s="19"/>
      <c r="M1164" s="19"/>
      <c r="N1164" s="19" t="s">
        <v>99</v>
      </c>
      <c r="O1164" s="19"/>
      <c r="P1164" s="19"/>
      <c r="Q1164" s="67">
        <f>SUM(Q1157:Q1163)</f>
        <v>2181.5</v>
      </c>
    </row>
    <row r="1165" spans="2:17">
      <c r="B1165" s="19"/>
      <c r="C1165" s="93"/>
      <c r="D1165" s="19"/>
      <c r="E1165" s="110" t="s">
        <v>100</v>
      </c>
      <c r="F1165" s="19"/>
      <c r="G1165" s="19"/>
      <c r="H1165" s="19"/>
      <c r="I1165" s="19"/>
      <c r="J1165" s="19"/>
      <c r="K1165" s="110" t="s">
        <v>99</v>
      </c>
      <c r="L1165" s="110"/>
      <c r="M1165" s="19"/>
      <c r="N1165" s="19"/>
      <c r="O1165" s="19"/>
      <c r="P1165" s="18"/>
      <c r="Q1165" s="126"/>
    </row>
    <row r="1166" spans="2:17" ht="18.75">
      <c r="D1166" s="15"/>
      <c r="G1166" s="16" t="s">
        <v>67</v>
      </c>
      <c r="H1166" s="16"/>
      <c r="I1166" s="17"/>
      <c r="J1166" s="17"/>
      <c r="L1166" s="17"/>
      <c r="Q1166" s="19"/>
    </row>
    <row r="1167" spans="2:17" ht="23.25">
      <c r="D1167" s="15"/>
      <c r="E1167" s="15"/>
      <c r="F1167" s="133" t="s">
        <v>376</v>
      </c>
      <c r="G1167" s="16"/>
      <c r="H1167" s="16"/>
      <c r="I1167" s="16" t="s">
        <v>377</v>
      </c>
      <c r="J1167" s="16"/>
      <c r="K1167" s="17"/>
      <c r="L1167" s="21"/>
      <c r="Q1167" s="19"/>
    </row>
    <row r="1168" spans="2:17" ht="18.75">
      <c r="E1168" s="23" t="s">
        <v>70</v>
      </c>
      <c r="F1168" s="23"/>
      <c r="G1168" s="23"/>
      <c r="Q1168" s="19"/>
    </row>
    <row r="1169" spans="2:17">
      <c r="B1169" s="53" t="s">
        <v>705</v>
      </c>
      <c r="M1169" s="21"/>
      <c r="Q1169" s="19"/>
    </row>
    <row r="1170" spans="2:17">
      <c r="B1170" s="24" t="s">
        <v>149</v>
      </c>
      <c r="C1170" t="s">
        <v>559</v>
      </c>
      <c r="D1170" s="25"/>
      <c r="E1170" s="28"/>
      <c r="F1170" s="28" t="s">
        <v>5</v>
      </c>
      <c r="G1170" s="27"/>
      <c r="H1170" s="21"/>
      <c r="I1170" s="21"/>
      <c r="J1170" s="21"/>
      <c r="K1170" s="21"/>
      <c r="L1170" s="21"/>
      <c r="M1170" s="21"/>
      <c r="N1170" s="21"/>
      <c r="O1170" s="21"/>
      <c r="P1170" s="21"/>
      <c r="Q1170" s="19"/>
    </row>
    <row r="1171" spans="2:17">
      <c r="B1171" s="29" t="s">
        <v>76</v>
      </c>
      <c r="C1171" s="20"/>
      <c r="D1171" s="20"/>
      <c r="E1171" s="27"/>
      <c r="F1171" s="27"/>
      <c r="G1171" s="27"/>
      <c r="H1171" s="21"/>
      <c r="I1171" s="21"/>
      <c r="J1171" s="21"/>
      <c r="K1171" s="21"/>
      <c r="L1171" s="21"/>
      <c r="M1171" s="21"/>
      <c r="N1171" s="21"/>
      <c r="O1171" s="21"/>
      <c r="P1171" s="21"/>
      <c r="Q1171" s="19"/>
    </row>
    <row r="1172" spans="2:17">
      <c r="B1172" s="30"/>
      <c r="C1172" s="29"/>
      <c r="D1172" s="29"/>
      <c r="E1172" s="21"/>
      <c r="F1172" s="27"/>
      <c r="G1172" s="27"/>
      <c r="H1172" s="21"/>
      <c r="I1172" s="21"/>
      <c r="J1172" s="21"/>
      <c r="K1172" s="21"/>
      <c r="L1172" s="21"/>
      <c r="M1172" s="145"/>
      <c r="N1172" s="21"/>
      <c r="O1172" s="21"/>
      <c r="P1172">
        <v>213</v>
      </c>
      <c r="Q1172" s="19"/>
    </row>
    <row r="1173" spans="2:17">
      <c r="B1173" s="31" t="s">
        <v>77</v>
      </c>
      <c r="C1173" s="33" t="s">
        <v>78</v>
      </c>
      <c r="D1173" s="34"/>
      <c r="E1173" s="34" t="s">
        <v>79</v>
      </c>
      <c r="F1173" s="34"/>
      <c r="G1173" s="34" t="s">
        <v>80</v>
      </c>
      <c r="H1173" s="34" t="s">
        <v>81</v>
      </c>
      <c r="I1173" s="34"/>
      <c r="J1173" s="34"/>
      <c r="K1173" s="34"/>
      <c r="L1173" s="34" t="s">
        <v>82</v>
      </c>
      <c r="M1173" s="19"/>
      <c r="N1173" s="34"/>
      <c r="O1173" s="35" t="s">
        <v>83</v>
      </c>
      <c r="P1173" s="36" t="s">
        <v>3</v>
      </c>
      <c r="Q1173" s="36" t="s">
        <v>9</v>
      </c>
    </row>
    <row r="1174" spans="2:17">
      <c r="B1174" s="40"/>
      <c r="C1174" s="39" t="s">
        <v>85</v>
      </c>
      <c r="D1174" s="40" t="s">
        <v>86</v>
      </c>
      <c r="E1174" s="40" t="s">
        <v>87</v>
      </c>
      <c r="F1174" s="40" t="s">
        <v>88</v>
      </c>
      <c r="G1174" s="40"/>
      <c r="H1174" s="40" t="s">
        <v>89</v>
      </c>
      <c r="I1174" s="40" t="s">
        <v>90</v>
      </c>
      <c r="J1174" s="40" t="s">
        <v>91</v>
      </c>
      <c r="K1174" s="40" t="s">
        <v>92</v>
      </c>
      <c r="L1174" s="40" t="s">
        <v>93</v>
      </c>
      <c r="M1174" s="40" t="s">
        <v>94</v>
      </c>
      <c r="N1174" s="40" t="s">
        <v>95</v>
      </c>
      <c r="O1174" s="40"/>
      <c r="P1174" s="4"/>
      <c r="Q1174" s="40"/>
    </row>
    <row r="1175" spans="2:17">
      <c r="B1175" s="31" t="s">
        <v>307</v>
      </c>
      <c r="C1175" s="40">
        <v>200</v>
      </c>
      <c r="D1175" s="40">
        <v>1.2</v>
      </c>
      <c r="E1175" s="40">
        <v>4</v>
      </c>
      <c r="F1175" s="40">
        <v>2.7</v>
      </c>
      <c r="G1175" s="40">
        <v>260</v>
      </c>
      <c r="H1175" s="40">
        <v>0.26</v>
      </c>
      <c r="I1175" s="40">
        <v>40</v>
      </c>
      <c r="J1175" s="40">
        <v>122</v>
      </c>
      <c r="K1175" s="40">
        <v>128</v>
      </c>
      <c r="L1175" s="40">
        <v>146</v>
      </c>
      <c r="M1175" s="40">
        <v>56</v>
      </c>
      <c r="N1175" s="40">
        <v>2</v>
      </c>
      <c r="O1175" s="4"/>
      <c r="P1175" s="46"/>
      <c r="Q1175" s="47"/>
    </row>
    <row r="1176" spans="2:17">
      <c r="B1176" s="45" t="s">
        <v>58</v>
      </c>
      <c r="C1176" s="40">
        <v>10</v>
      </c>
      <c r="D1176" s="40"/>
      <c r="E1176" s="40"/>
      <c r="F1176" s="40"/>
      <c r="G1176" s="40"/>
      <c r="H1176" s="40"/>
      <c r="I1176" s="40"/>
      <c r="J1176" s="40"/>
      <c r="K1176" s="40"/>
      <c r="L1176" s="40"/>
      <c r="M1176" s="40"/>
      <c r="N1176" s="40"/>
      <c r="O1176" s="4">
        <v>22</v>
      </c>
      <c r="P1176" s="46">
        <v>360</v>
      </c>
      <c r="Q1176" s="47">
        <f t="shared" ref="Q1176:Q1183" si="43">P1176*O1176</f>
        <v>7920</v>
      </c>
    </row>
    <row r="1177" spans="2:17">
      <c r="B1177" s="45" t="s">
        <v>10</v>
      </c>
      <c r="C1177" s="40">
        <v>1</v>
      </c>
      <c r="D1177" s="40"/>
      <c r="E1177" s="40"/>
      <c r="F1177" s="40"/>
      <c r="G1177" s="40"/>
      <c r="H1177" s="40"/>
      <c r="I1177" s="40"/>
      <c r="J1177" s="40"/>
      <c r="K1177" s="40"/>
      <c r="L1177" s="40"/>
      <c r="M1177" s="40"/>
      <c r="N1177" s="40"/>
      <c r="O1177" s="4">
        <v>1</v>
      </c>
      <c r="P1177" s="46">
        <v>65</v>
      </c>
      <c r="Q1177" s="47">
        <f t="shared" si="43"/>
        <v>65</v>
      </c>
    </row>
    <row r="1178" spans="2:17">
      <c r="B1178" s="45" t="s">
        <v>51</v>
      </c>
      <c r="C1178" s="40">
        <v>1</v>
      </c>
      <c r="D1178" s="40"/>
      <c r="E1178" s="40"/>
      <c r="F1178" s="40"/>
      <c r="G1178" s="40"/>
      <c r="H1178" s="40"/>
      <c r="I1178" s="40"/>
      <c r="J1178" s="40"/>
      <c r="K1178" s="40"/>
      <c r="L1178" s="40"/>
      <c r="M1178" s="40"/>
      <c r="N1178" s="40"/>
      <c r="O1178" s="4">
        <v>1</v>
      </c>
      <c r="P1178" s="46">
        <v>47</v>
      </c>
      <c r="Q1178" s="47">
        <f t="shared" si="43"/>
        <v>47</v>
      </c>
    </row>
    <row r="1179" spans="2:17">
      <c r="B1179" s="44" t="s">
        <v>34</v>
      </c>
      <c r="C1179" s="31">
        <v>30</v>
      </c>
      <c r="D1179" s="40">
        <v>0.6</v>
      </c>
      <c r="E1179" s="40"/>
      <c r="F1179" s="40">
        <v>15.5</v>
      </c>
      <c r="G1179" s="40"/>
      <c r="H1179" s="40">
        <v>0.04</v>
      </c>
      <c r="I1179" s="40"/>
      <c r="J1179" s="40">
        <v>0.24</v>
      </c>
      <c r="K1179" s="40">
        <v>0.8</v>
      </c>
      <c r="L1179" s="40">
        <v>24</v>
      </c>
      <c r="M1179" s="40"/>
      <c r="N1179" s="40">
        <v>22</v>
      </c>
      <c r="O1179" s="52"/>
      <c r="P1179" s="46"/>
      <c r="Q1179" s="47">
        <f t="shared" si="43"/>
        <v>0</v>
      </c>
    </row>
    <row r="1180" spans="2:17">
      <c r="B1180" s="45" t="s">
        <v>34</v>
      </c>
      <c r="C1180" s="40"/>
      <c r="D1180" s="40"/>
      <c r="E1180" s="40"/>
      <c r="F1180" s="40"/>
      <c r="G1180" s="40"/>
      <c r="H1180" s="40"/>
      <c r="I1180" s="40"/>
      <c r="J1180" s="40"/>
      <c r="K1180" s="40"/>
      <c r="L1180" s="40"/>
      <c r="M1180" s="40"/>
      <c r="N1180" s="40"/>
      <c r="O1180" s="4">
        <v>15</v>
      </c>
      <c r="P1180" s="61">
        <v>26</v>
      </c>
      <c r="Q1180" s="47">
        <f t="shared" si="43"/>
        <v>390</v>
      </c>
    </row>
    <row r="1181" spans="2:17">
      <c r="B1181" s="45" t="s">
        <v>121</v>
      </c>
      <c r="C1181" s="40"/>
      <c r="D1181" s="40"/>
      <c r="E1181" s="40"/>
      <c r="F1181" s="40"/>
      <c r="G1181" s="40"/>
      <c r="H1181" s="40"/>
      <c r="I1181" s="40"/>
      <c r="J1181" s="40"/>
      <c r="K1181" s="40"/>
      <c r="L1181" s="40"/>
      <c r="M1181" s="40"/>
      <c r="N1181" s="40"/>
      <c r="O1181" s="4">
        <v>2.13</v>
      </c>
      <c r="P1181" s="61">
        <v>735</v>
      </c>
      <c r="Q1181" s="47">
        <f t="shared" si="43"/>
        <v>1565.55</v>
      </c>
    </row>
    <row r="1182" spans="2:17">
      <c r="B1182" s="45" t="s">
        <v>706</v>
      </c>
      <c r="C1182" s="40"/>
      <c r="D1182" s="40"/>
      <c r="E1182" s="40"/>
      <c r="F1182" s="40"/>
      <c r="G1182" s="40"/>
      <c r="H1182" s="40"/>
      <c r="I1182" s="40"/>
      <c r="J1182" s="40"/>
      <c r="K1182" s="40"/>
      <c r="L1182" s="40"/>
      <c r="M1182" s="40"/>
      <c r="N1182" s="40"/>
      <c r="O1182" s="4">
        <v>5</v>
      </c>
      <c r="P1182" s="61">
        <v>77</v>
      </c>
      <c r="Q1182" s="47">
        <f t="shared" si="43"/>
        <v>385</v>
      </c>
    </row>
    <row r="1183" spans="2:17">
      <c r="B1183" s="45" t="s">
        <v>37</v>
      </c>
      <c r="C1183" s="40"/>
      <c r="D1183" s="40"/>
      <c r="E1183" s="40"/>
      <c r="F1183" s="40"/>
      <c r="G1183" s="40"/>
      <c r="H1183" s="40"/>
      <c r="I1183" s="40"/>
      <c r="J1183" s="40"/>
      <c r="K1183" s="40"/>
      <c r="L1183" s="40"/>
      <c r="M1183" s="40"/>
      <c r="N1183" s="40"/>
      <c r="O1183" s="4">
        <v>1.7</v>
      </c>
      <c r="P1183" s="61">
        <v>33</v>
      </c>
      <c r="Q1183" s="47">
        <f t="shared" si="43"/>
        <v>56.1</v>
      </c>
    </row>
    <row r="1184" spans="2:17">
      <c r="B1184" s="45" t="s">
        <v>58</v>
      </c>
      <c r="C1184" s="40"/>
      <c r="D1184" s="40"/>
      <c r="E1184" s="40"/>
      <c r="F1184" s="40"/>
      <c r="G1184" s="40"/>
      <c r="H1184" s="40"/>
      <c r="I1184" s="40"/>
      <c r="J1184" s="40"/>
      <c r="K1184" s="40"/>
      <c r="L1184" s="40"/>
      <c r="M1184" s="40"/>
      <c r="N1184" s="40"/>
      <c r="O1184" s="4"/>
      <c r="P1184" s="61"/>
      <c r="Q1184" s="47"/>
    </row>
    <row r="1185" spans="2:17">
      <c r="B1185" s="44" t="s">
        <v>308</v>
      </c>
      <c r="C1185" s="40">
        <v>200</v>
      </c>
      <c r="D1185" s="40">
        <v>0.6</v>
      </c>
      <c r="E1185" s="40"/>
      <c r="F1185" s="40">
        <v>30.1</v>
      </c>
      <c r="G1185" s="40">
        <v>130</v>
      </c>
      <c r="H1185" s="40">
        <v>0.04</v>
      </c>
      <c r="I1185" s="40"/>
      <c r="J1185" s="40">
        <v>0.05</v>
      </c>
      <c r="K1185" s="40">
        <v>135</v>
      </c>
      <c r="L1185" s="40">
        <v>46</v>
      </c>
      <c r="M1185" s="40"/>
      <c r="N1185" s="40">
        <v>0.5</v>
      </c>
      <c r="O1185" s="40"/>
      <c r="P1185" s="40"/>
      <c r="Q1185" s="47">
        <f>P1185*O1185</f>
        <v>0</v>
      </c>
    </row>
    <row r="1186" spans="2:17">
      <c r="B1186" s="45" t="s">
        <v>308</v>
      </c>
      <c r="C1186" s="40">
        <v>60</v>
      </c>
      <c r="D1186" s="40"/>
      <c r="E1186" s="40"/>
      <c r="F1186" s="40"/>
      <c r="G1186" s="40"/>
      <c r="H1186" s="40"/>
      <c r="I1186" s="40"/>
      <c r="J1186" s="40"/>
      <c r="K1186" s="40"/>
      <c r="L1186" s="40"/>
      <c r="M1186" s="40"/>
      <c r="N1186" s="40"/>
      <c r="O1186" s="40">
        <v>22</v>
      </c>
      <c r="P1186" s="40">
        <v>130</v>
      </c>
      <c r="Q1186" s="47">
        <f>P1186*O1186</f>
        <v>2860</v>
      </c>
    </row>
    <row r="1187" spans="2:17">
      <c r="B1187" s="45" t="s">
        <v>322</v>
      </c>
      <c r="C1187" s="40">
        <v>15</v>
      </c>
      <c r="D1187" s="40"/>
      <c r="E1187" s="40"/>
      <c r="F1187" s="40"/>
      <c r="G1187" s="40"/>
      <c r="H1187" s="40"/>
      <c r="I1187" s="40"/>
      <c r="J1187" s="40"/>
      <c r="K1187" s="40"/>
      <c r="L1187" s="40"/>
      <c r="M1187" s="40"/>
      <c r="N1187" s="40"/>
      <c r="O1187" s="40">
        <v>17.3</v>
      </c>
      <c r="P1187" s="40">
        <v>182</v>
      </c>
      <c r="Q1187" s="47">
        <f>P1187*O1187</f>
        <v>3148.6</v>
      </c>
    </row>
    <row r="1188" spans="2:17">
      <c r="B1188" s="45" t="s">
        <v>40</v>
      </c>
      <c r="C1188" s="40"/>
      <c r="D1188" s="40"/>
      <c r="E1188" s="40"/>
      <c r="F1188" s="40"/>
      <c r="G1188" s="40"/>
      <c r="H1188" s="40"/>
      <c r="I1188" s="40"/>
      <c r="J1188" s="40"/>
      <c r="K1188" s="40"/>
      <c r="L1188" s="40"/>
      <c r="M1188" s="40"/>
      <c r="N1188" s="40"/>
      <c r="O1188" s="40">
        <v>4</v>
      </c>
      <c r="P1188" s="40">
        <v>252</v>
      </c>
      <c r="Q1188" s="47">
        <f>P1188*O1188</f>
        <v>1008</v>
      </c>
    </row>
    <row r="1189" spans="2:17">
      <c r="B1189" s="45" t="s">
        <v>672</v>
      </c>
      <c r="C1189" s="40"/>
      <c r="D1189" s="40"/>
      <c r="E1189" s="40"/>
      <c r="F1189" s="40"/>
      <c r="G1189" s="40"/>
      <c r="H1189" s="40"/>
      <c r="I1189" s="40"/>
      <c r="J1189" s="40"/>
      <c r="K1189" s="40"/>
      <c r="L1189" s="40"/>
      <c r="M1189" s="40"/>
      <c r="N1189" s="40"/>
      <c r="O1189" s="40">
        <v>8</v>
      </c>
      <c r="P1189" s="40">
        <v>162</v>
      </c>
      <c r="Q1189" s="47">
        <f>P1189*O1189</f>
        <v>1296</v>
      </c>
    </row>
    <row r="1190" spans="2:17">
      <c r="B1190" s="19"/>
      <c r="C1190" s="93"/>
      <c r="D1190" s="19"/>
      <c r="E1190" s="19" t="s">
        <v>374</v>
      </c>
      <c r="F1190" s="19"/>
      <c r="G1190" s="19"/>
      <c r="H1190" s="19"/>
      <c r="I1190" s="19"/>
      <c r="J1190" s="19"/>
      <c r="K1190" s="19" t="s">
        <v>99</v>
      </c>
      <c r="L1190" s="19"/>
      <c r="M1190" s="19"/>
      <c r="N1190" s="19" t="s">
        <v>99</v>
      </c>
      <c r="O1190" s="19"/>
      <c r="P1190" s="19"/>
      <c r="Q1190" s="67">
        <f>SUM(Q1176:Q1189)</f>
        <v>18741.25</v>
      </c>
    </row>
    <row r="1191" spans="2:17">
      <c r="B1191" s="19"/>
      <c r="C1191" s="93"/>
      <c r="D1191" s="19"/>
      <c r="E1191" s="110" t="s">
        <v>100</v>
      </c>
      <c r="F1191" s="19"/>
      <c r="G1191" s="19"/>
      <c r="H1191" s="19"/>
      <c r="I1191" s="19"/>
      <c r="J1191" s="19"/>
      <c r="K1191" s="110" t="s">
        <v>99</v>
      </c>
      <c r="L1191" s="110"/>
      <c r="M1191" s="19"/>
      <c r="N1191" s="19"/>
      <c r="O1191" s="19"/>
      <c r="P1191" s="18"/>
      <c r="Q1191" s="126">
        <f>Q1190/P1172</f>
        <v>87.987089201877936</v>
      </c>
    </row>
    <row r="1192" spans="2:17" ht="18.75">
      <c r="D1192" s="15"/>
      <c r="G1192" s="16" t="s">
        <v>67</v>
      </c>
      <c r="H1192" s="16"/>
      <c r="I1192" s="17"/>
      <c r="J1192" s="17"/>
      <c r="L1192" s="17"/>
      <c r="Q1192" s="19"/>
    </row>
    <row r="1193" spans="2:17" ht="23.25">
      <c r="D1193" s="15"/>
      <c r="E1193" s="15"/>
      <c r="F1193" s="133" t="s">
        <v>376</v>
      </c>
      <c r="G1193" s="16"/>
      <c r="H1193" s="16"/>
      <c r="I1193" s="16" t="s">
        <v>377</v>
      </c>
      <c r="J1193" s="16"/>
      <c r="K1193" s="17"/>
      <c r="L1193" s="21"/>
      <c r="Q1193" s="19"/>
    </row>
    <row r="1194" spans="2:17" ht="18.75">
      <c r="E1194" s="23" t="s">
        <v>70</v>
      </c>
      <c r="F1194" s="23"/>
      <c r="G1194" s="23"/>
      <c r="Q1194" s="19"/>
    </row>
    <row r="1195" spans="2:17">
      <c r="B1195" s="53" t="s">
        <v>705</v>
      </c>
      <c r="M1195" s="21"/>
      <c r="Q1195" s="19"/>
    </row>
    <row r="1196" spans="2:17">
      <c r="B1196" s="24" t="s">
        <v>149</v>
      </c>
      <c r="C1196" t="s">
        <v>559</v>
      </c>
      <c r="D1196" s="25"/>
      <c r="E1196" s="28"/>
      <c r="F1196" s="28" t="s">
        <v>6</v>
      </c>
      <c r="G1196" s="27"/>
      <c r="H1196" s="21"/>
      <c r="I1196" s="21"/>
      <c r="J1196" s="21"/>
      <c r="K1196" s="21"/>
      <c r="L1196" s="21"/>
      <c r="M1196" s="21"/>
      <c r="N1196" s="21"/>
      <c r="O1196" s="21"/>
      <c r="P1196" s="21"/>
      <c r="Q1196" s="19"/>
    </row>
    <row r="1197" spans="2:17">
      <c r="B1197" s="29" t="s">
        <v>76</v>
      </c>
      <c r="C1197" s="20"/>
      <c r="D1197" s="20"/>
      <c r="E1197" s="27"/>
      <c r="F1197" s="27"/>
      <c r="G1197" s="27"/>
      <c r="H1197" s="21"/>
      <c r="I1197" s="21"/>
      <c r="J1197" s="21"/>
      <c r="K1197" s="21"/>
      <c r="L1197" s="21"/>
      <c r="M1197" s="21"/>
      <c r="N1197" s="21"/>
      <c r="O1197" s="21"/>
      <c r="P1197" s="21"/>
      <c r="Q1197" s="19"/>
    </row>
    <row r="1198" spans="2:17">
      <c r="B1198" s="30"/>
      <c r="C1198" s="29"/>
      <c r="D1198" s="29"/>
      <c r="E1198" s="21"/>
      <c r="F1198" s="27"/>
      <c r="G1198" s="27"/>
      <c r="H1198" s="21"/>
      <c r="I1198" s="21"/>
      <c r="J1198" s="21"/>
      <c r="K1198" s="21"/>
      <c r="L1198" s="21"/>
      <c r="M1198" s="145"/>
      <c r="N1198" s="21"/>
      <c r="O1198" s="21"/>
      <c r="P1198">
        <v>152</v>
      </c>
      <c r="Q1198" s="19"/>
    </row>
    <row r="1199" spans="2:17">
      <c r="B1199" s="31" t="s">
        <v>77</v>
      </c>
      <c r="C1199" s="33" t="s">
        <v>78</v>
      </c>
      <c r="D1199" s="34"/>
      <c r="E1199" s="34" t="s">
        <v>79</v>
      </c>
      <c r="F1199" s="34"/>
      <c r="G1199" s="34" t="s">
        <v>80</v>
      </c>
      <c r="H1199" s="34" t="s">
        <v>81</v>
      </c>
      <c r="I1199" s="34"/>
      <c r="J1199" s="34"/>
      <c r="K1199" s="34"/>
      <c r="L1199" s="34" t="s">
        <v>82</v>
      </c>
      <c r="M1199" s="19"/>
      <c r="N1199" s="34"/>
      <c r="O1199" s="35" t="s">
        <v>83</v>
      </c>
      <c r="P1199" s="36" t="s">
        <v>3</v>
      </c>
      <c r="Q1199" s="36" t="s">
        <v>9</v>
      </c>
    </row>
    <row r="1200" spans="2:17">
      <c r="B1200" s="40"/>
      <c r="C1200" s="39" t="s">
        <v>85</v>
      </c>
      <c r="D1200" s="40" t="s">
        <v>86</v>
      </c>
      <c r="E1200" s="40" t="s">
        <v>87</v>
      </c>
      <c r="F1200" s="40" t="s">
        <v>88</v>
      </c>
      <c r="G1200" s="40"/>
      <c r="H1200" s="40" t="s">
        <v>89</v>
      </c>
      <c r="I1200" s="40" t="s">
        <v>90</v>
      </c>
      <c r="J1200" s="40" t="s">
        <v>91</v>
      </c>
      <c r="K1200" s="40" t="s">
        <v>92</v>
      </c>
      <c r="L1200" s="40" t="s">
        <v>93</v>
      </c>
      <c r="M1200" s="40" t="s">
        <v>94</v>
      </c>
      <c r="N1200" s="40" t="s">
        <v>95</v>
      </c>
      <c r="O1200" s="40"/>
      <c r="P1200" s="4"/>
      <c r="Q1200" s="40"/>
    </row>
    <row r="1201" spans="2:17">
      <c r="B1201" s="31" t="s">
        <v>307</v>
      </c>
      <c r="C1201" s="40">
        <v>200</v>
      </c>
      <c r="D1201" s="40">
        <v>1.2</v>
      </c>
      <c r="E1201" s="40">
        <v>4</v>
      </c>
      <c r="F1201" s="40">
        <v>2.7</v>
      </c>
      <c r="G1201" s="40">
        <v>260</v>
      </c>
      <c r="H1201" s="40">
        <v>0.26</v>
      </c>
      <c r="I1201" s="40">
        <v>40</v>
      </c>
      <c r="J1201" s="40">
        <v>122</v>
      </c>
      <c r="K1201" s="40">
        <v>128</v>
      </c>
      <c r="L1201" s="40">
        <v>146</v>
      </c>
      <c r="M1201" s="40">
        <v>56</v>
      </c>
      <c r="N1201" s="40">
        <v>2</v>
      </c>
      <c r="O1201" s="4"/>
      <c r="P1201" s="46"/>
      <c r="Q1201" s="47"/>
    </row>
    <row r="1202" spans="2:17">
      <c r="B1202" s="45" t="s">
        <v>58</v>
      </c>
      <c r="C1202" s="40">
        <v>10</v>
      </c>
      <c r="D1202" s="40"/>
      <c r="E1202" s="40"/>
      <c r="F1202" s="40"/>
      <c r="G1202" s="40"/>
      <c r="H1202" s="40"/>
      <c r="I1202" s="40"/>
      <c r="J1202" s="40"/>
      <c r="K1202" s="40"/>
      <c r="L1202" s="40"/>
      <c r="M1202" s="40"/>
      <c r="N1202" s="40"/>
      <c r="O1202" s="4">
        <v>16.100000000000001</v>
      </c>
      <c r="P1202" s="46">
        <v>360</v>
      </c>
      <c r="Q1202" s="47">
        <f t="shared" ref="Q1202:Q1210" si="44">P1202*O1202</f>
        <v>5796.0000000000009</v>
      </c>
    </row>
    <row r="1203" spans="2:17">
      <c r="B1203" s="45" t="s">
        <v>10</v>
      </c>
      <c r="C1203" s="40">
        <v>1</v>
      </c>
      <c r="D1203" s="40"/>
      <c r="E1203" s="40"/>
      <c r="F1203" s="40"/>
      <c r="G1203" s="40"/>
      <c r="H1203" s="40"/>
      <c r="I1203" s="40"/>
      <c r="J1203" s="40"/>
      <c r="K1203" s="40"/>
      <c r="L1203" s="40"/>
      <c r="M1203" s="40"/>
      <c r="N1203" s="40"/>
      <c r="O1203" s="4">
        <v>1</v>
      </c>
      <c r="P1203" s="46">
        <v>65</v>
      </c>
      <c r="Q1203" s="47">
        <f t="shared" si="44"/>
        <v>65</v>
      </c>
    </row>
    <row r="1204" spans="2:17">
      <c r="B1204" s="45" t="s">
        <v>51</v>
      </c>
      <c r="C1204" s="40">
        <v>1</v>
      </c>
      <c r="D1204" s="40"/>
      <c r="E1204" s="40"/>
      <c r="F1204" s="40"/>
      <c r="G1204" s="40"/>
      <c r="H1204" s="40"/>
      <c r="I1204" s="40"/>
      <c r="J1204" s="40"/>
      <c r="K1204" s="40"/>
      <c r="L1204" s="40"/>
      <c r="M1204" s="40"/>
      <c r="N1204" s="40"/>
      <c r="O1204" s="4">
        <v>1</v>
      </c>
      <c r="P1204" s="46">
        <v>47</v>
      </c>
      <c r="Q1204" s="47">
        <f t="shared" si="44"/>
        <v>47</v>
      </c>
    </row>
    <row r="1205" spans="2:17">
      <c r="B1205" s="44" t="s">
        <v>34</v>
      </c>
      <c r="C1205" s="31">
        <v>30</v>
      </c>
      <c r="D1205" s="40">
        <v>0.6</v>
      </c>
      <c r="E1205" s="40"/>
      <c r="F1205" s="40">
        <v>15.5</v>
      </c>
      <c r="G1205" s="40"/>
      <c r="H1205" s="40">
        <v>0.04</v>
      </c>
      <c r="I1205" s="40"/>
      <c r="J1205" s="40">
        <v>0.24</v>
      </c>
      <c r="K1205" s="40">
        <v>0.8</v>
      </c>
      <c r="L1205" s="40">
        <v>24</v>
      </c>
      <c r="M1205" s="40"/>
      <c r="N1205" s="40">
        <v>22</v>
      </c>
      <c r="O1205" s="52"/>
      <c r="P1205" s="46"/>
      <c r="Q1205" s="47">
        <f t="shared" si="44"/>
        <v>0</v>
      </c>
    </row>
    <row r="1206" spans="2:17">
      <c r="B1206" s="45" t="s">
        <v>34</v>
      </c>
      <c r="C1206" s="40"/>
      <c r="D1206" s="40"/>
      <c r="E1206" s="40"/>
      <c r="F1206" s="40"/>
      <c r="G1206" s="40"/>
      <c r="H1206" s="40"/>
      <c r="I1206" s="40"/>
      <c r="J1206" s="40"/>
      <c r="K1206" s="40"/>
      <c r="L1206" s="40"/>
      <c r="M1206" s="40"/>
      <c r="N1206" s="40"/>
      <c r="O1206" s="4">
        <v>13</v>
      </c>
      <c r="P1206" s="61">
        <v>26</v>
      </c>
      <c r="Q1206" s="47">
        <f t="shared" si="44"/>
        <v>338</v>
      </c>
    </row>
    <row r="1207" spans="2:17">
      <c r="B1207" s="45" t="s">
        <v>121</v>
      </c>
      <c r="C1207" s="40"/>
      <c r="D1207" s="40"/>
      <c r="E1207" s="40"/>
      <c r="F1207" s="40"/>
      <c r="G1207" s="40"/>
      <c r="H1207" s="40"/>
      <c r="I1207" s="40"/>
      <c r="J1207" s="40"/>
      <c r="K1207" s="40"/>
      <c r="L1207" s="40"/>
      <c r="M1207" s="40"/>
      <c r="N1207" s="40"/>
      <c r="O1207" s="4"/>
      <c r="P1207" s="61">
        <v>735</v>
      </c>
      <c r="Q1207" s="47">
        <f t="shared" si="44"/>
        <v>0</v>
      </c>
    </row>
    <row r="1208" spans="2:17">
      <c r="B1208" s="44" t="s">
        <v>117</v>
      </c>
      <c r="C1208" s="40">
        <v>200</v>
      </c>
      <c r="D1208" s="40">
        <v>0.6</v>
      </c>
      <c r="E1208" s="40"/>
      <c r="F1208" s="40">
        <v>30.1</v>
      </c>
      <c r="G1208" s="40">
        <v>130</v>
      </c>
      <c r="H1208" s="40">
        <v>0.04</v>
      </c>
      <c r="I1208" s="40"/>
      <c r="J1208" s="40">
        <v>0.05</v>
      </c>
      <c r="K1208" s="40">
        <v>135</v>
      </c>
      <c r="L1208" s="40">
        <v>46</v>
      </c>
      <c r="M1208" s="40"/>
      <c r="N1208" s="40">
        <v>0.5</v>
      </c>
      <c r="O1208" s="40"/>
      <c r="P1208" s="40"/>
      <c r="Q1208" s="47">
        <f t="shared" si="44"/>
        <v>0</v>
      </c>
    </row>
    <row r="1209" spans="2:17">
      <c r="B1209" s="45" t="s">
        <v>15</v>
      </c>
      <c r="C1209" s="40">
        <v>60</v>
      </c>
      <c r="D1209" s="40"/>
      <c r="E1209" s="40"/>
      <c r="F1209" s="40"/>
      <c r="G1209" s="40"/>
      <c r="H1209" s="40"/>
      <c r="I1209" s="40"/>
      <c r="J1209" s="40"/>
      <c r="K1209" s="40"/>
      <c r="L1209" s="40"/>
      <c r="M1209" s="40"/>
      <c r="N1209" s="40"/>
      <c r="O1209" s="40">
        <v>3</v>
      </c>
      <c r="P1209" s="40">
        <v>79.25</v>
      </c>
      <c r="Q1209" s="47">
        <f t="shared" si="44"/>
        <v>237.75</v>
      </c>
    </row>
    <row r="1210" spans="2:17">
      <c r="B1210" s="45" t="s">
        <v>49</v>
      </c>
      <c r="C1210" s="40">
        <v>15</v>
      </c>
      <c r="D1210" s="40"/>
      <c r="E1210" s="40"/>
      <c r="F1210" s="40"/>
      <c r="G1210" s="40"/>
      <c r="H1210" s="40"/>
      <c r="I1210" s="40"/>
      <c r="J1210" s="40"/>
      <c r="K1210" s="40"/>
      <c r="L1210" s="40"/>
      <c r="M1210" s="40"/>
      <c r="N1210" s="40"/>
      <c r="O1210" s="40">
        <v>0</v>
      </c>
      <c r="P1210" s="40">
        <v>244</v>
      </c>
      <c r="Q1210" s="47">
        <f t="shared" si="44"/>
        <v>0</v>
      </c>
    </row>
    <row r="1211" spans="2:17">
      <c r="B1211" s="19"/>
      <c r="C1211" s="93"/>
      <c r="D1211" s="19"/>
      <c r="E1211" s="19" t="s">
        <v>374</v>
      </c>
      <c r="F1211" s="19"/>
      <c r="G1211" s="19"/>
      <c r="H1211" s="19"/>
      <c r="I1211" s="19"/>
      <c r="J1211" s="19"/>
      <c r="K1211" s="19" t="s">
        <v>99</v>
      </c>
      <c r="L1211" s="19"/>
      <c r="M1211" s="19"/>
      <c r="N1211" s="19" t="s">
        <v>99</v>
      </c>
      <c r="O1211" s="19"/>
      <c r="P1211" s="19"/>
      <c r="Q1211" s="67">
        <f>SUM(Q1202:Q1210)</f>
        <v>6483.7500000000009</v>
      </c>
    </row>
    <row r="1212" spans="2:17">
      <c r="B1212" s="19"/>
      <c r="C1212" s="93"/>
      <c r="D1212" s="19"/>
      <c r="E1212" s="110" t="s">
        <v>100</v>
      </c>
      <c r="F1212" s="19"/>
      <c r="G1212" s="19"/>
      <c r="H1212" s="19"/>
      <c r="I1212" s="19"/>
      <c r="J1212" s="19"/>
      <c r="K1212" s="110" t="s">
        <v>99</v>
      </c>
      <c r="L1212" s="110"/>
      <c r="M1212" s="19"/>
      <c r="N1212" s="19"/>
      <c r="O1212" s="19"/>
      <c r="P1212" s="18"/>
      <c r="Q1212" s="126"/>
    </row>
    <row r="1213" spans="2:17" ht="18.75">
      <c r="D1213" s="15"/>
      <c r="G1213" s="16" t="s">
        <v>67</v>
      </c>
      <c r="H1213" s="16"/>
      <c r="I1213" s="17"/>
      <c r="J1213" s="17"/>
      <c r="L1213" s="17"/>
      <c r="Q1213" s="19"/>
    </row>
    <row r="1214" spans="2:17" ht="23.25">
      <c r="D1214" s="15"/>
      <c r="E1214" s="15"/>
      <c r="F1214" s="133" t="s">
        <v>376</v>
      </c>
      <c r="G1214" s="16"/>
      <c r="H1214" s="16"/>
      <c r="I1214" s="16" t="s">
        <v>377</v>
      </c>
      <c r="J1214" s="16"/>
      <c r="K1214" s="17"/>
      <c r="L1214" s="21"/>
      <c r="Q1214" s="19"/>
    </row>
    <row r="1215" spans="2:17" ht="18.75">
      <c r="E1215" s="23" t="s">
        <v>70</v>
      </c>
      <c r="F1215" s="23"/>
      <c r="G1215" s="23"/>
      <c r="Q1215" s="19"/>
    </row>
    <row r="1216" spans="2:17">
      <c r="B1216" s="53" t="s">
        <v>705</v>
      </c>
      <c r="M1216" s="21"/>
      <c r="Q1216" s="19"/>
    </row>
    <row r="1217" spans="2:17">
      <c r="B1217" s="24" t="s">
        <v>149</v>
      </c>
      <c r="C1217" t="s">
        <v>559</v>
      </c>
      <c r="D1217" s="25"/>
      <c r="E1217" s="28"/>
      <c r="F1217" s="28" t="s">
        <v>7</v>
      </c>
      <c r="G1217" s="27"/>
      <c r="H1217" s="21"/>
      <c r="I1217" s="21"/>
      <c r="J1217" s="21"/>
      <c r="K1217" s="21"/>
      <c r="L1217" s="21"/>
      <c r="M1217" s="21"/>
      <c r="N1217" s="21"/>
      <c r="O1217" s="21"/>
      <c r="P1217" s="21"/>
      <c r="Q1217" s="19"/>
    </row>
    <row r="1218" spans="2:17">
      <c r="B1218" s="29" t="s">
        <v>76</v>
      </c>
      <c r="C1218" s="20"/>
      <c r="D1218" s="20"/>
      <c r="E1218" s="27"/>
      <c r="F1218" s="27"/>
      <c r="G1218" s="27"/>
      <c r="H1218" s="21"/>
      <c r="I1218" s="21"/>
      <c r="J1218" s="21"/>
      <c r="K1218" s="21"/>
      <c r="L1218" s="21"/>
      <c r="M1218" s="21"/>
      <c r="N1218" s="21"/>
      <c r="O1218" s="21"/>
      <c r="P1218" s="21"/>
      <c r="Q1218" s="19"/>
    </row>
    <row r="1219" spans="2:17">
      <c r="B1219" s="30"/>
      <c r="C1219" s="29"/>
      <c r="D1219" s="29"/>
      <c r="E1219" s="21"/>
      <c r="F1219" s="27"/>
      <c r="G1219" s="27"/>
      <c r="H1219" s="21"/>
      <c r="I1219" s="21"/>
      <c r="J1219" s="21"/>
      <c r="K1219" s="21"/>
      <c r="L1219" s="21"/>
      <c r="M1219" s="145"/>
      <c r="N1219" s="21"/>
      <c r="O1219" s="21"/>
      <c r="Q1219" s="19"/>
    </row>
    <row r="1220" spans="2:17">
      <c r="B1220" s="31" t="s">
        <v>77</v>
      </c>
      <c r="C1220" s="33" t="s">
        <v>78</v>
      </c>
      <c r="D1220" s="34"/>
      <c r="E1220" s="34" t="s">
        <v>79</v>
      </c>
      <c r="F1220" s="34"/>
      <c r="G1220" s="34" t="s">
        <v>80</v>
      </c>
      <c r="H1220" s="34" t="s">
        <v>81</v>
      </c>
      <c r="I1220" s="34"/>
      <c r="J1220" s="34"/>
      <c r="K1220" s="34"/>
      <c r="L1220" s="34" t="s">
        <v>82</v>
      </c>
      <c r="M1220" s="19"/>
      <c r="N1220" s="34"/>
      <c r="O1220" s="35" t="s">
        <v>83</v>
      </c>
      <c r="P1220" s="36" t="s">
        <v>3</v>
      </c>
      <c r="Q1220" s="36" t="s">
        <v>9</v>
      </c>
    </row>
    <row r="1221" spans="2:17">
      <c r="B1221" s="40"/>
      <c r="C1221" s="39" t="s">
        <v>85</v>
      </c>
      <c r="D1221" s="40" t="s">
        <v>86</v>
      </c>
      <c r="E1221" s="40" t="s">
        <v>87</v>
      </c>
      <c r="F1221" s="40" t="s">
        <v>88</v>
      </c>
      <c r="G1221" s="40"/>
      <c r="H1221" s="40" t="s">
        <v>89</v>
      </c>
      <c r="I1221" s="40" t="s">
        <v>90</v>
      </c>
      <c r="J1221" s="40" t="s">
        <v>91</v>
      </c>
      <c r="K1221" s="40" t="s">
        <v>92</v>
      </c>
      <c r="L1221" s="40" t="s">
        <v>93</v>
      </c>
      <c r="M1221" s="40" t="s">
        <v>94</v>
      </c>
      <c r="N1221" s="40" t="s">
        <v>95</v>
      </c>
      <c r="O1221" s="40"/>
      <c r="P1221" s="4"/>
      <c r="Q1221" s="40"/>
    </row>
    <row r="1222" spans="2:17">
      <c r="B1222" s="31" t="s">
        <v>307</v>
      </c>
      <c r="C1222" s="40">
        <v>200</v>
      </c>
      <c r="D1222" s="40">
        <v>1.2</v>
      </c>
      <c r="E1222" s="40">
        <v>4</v>
      </c>
      <c r="F1222" s="40">
        <v>2.7</v>
      </c>
      <c r="G1222" s="40">
        <v>260</v>
      </c>
      <c r="H1222" s="40">
        <v>0.26</v>
      </c>
      <c r="I1222" s="40">
        <v>40</v>
      </c>
      <c r="J1222" s="40">
        <v>122</v>
      </c>
      <c r="K1222" s="40">
        <v>128</v>
      </c>
      <c r="L1222" s="40">
        <v>146</v>
      </c>
      <c r="M1222" s="40">
        <v>56</v>
      </c>
      <c r="N1222" s="40">
        <v>2</v>
      </c>
      <c r="O1222" s="4"/>
      <c r="P1222" s="46"/>
      <c r="Q1222" s="47"/>
    </row>
    <row r="1223" spans="2:17">
      <c r="B1223" s="45" t="s">
        <v>58</v>
      </c>
      <c r="C1223" s="40">
        <v>10</v>
      </c>
      <c r="D1223" s="40"/>
      <c r="E1223" s="40"/>
      <c r="F1223" s="40"/>
      <c r="G1223" s="40"/>
      <c r="H1223" s="40"/>
      <c r="I1223" s="40"/>
      <c r="J1223" s="40"/>
      <c r="K1223" s="40"/>
      <c r="L1223" s="40"/>
      <c r="M1223" s="40"/>
      <c r="N1223" s="40"/>
      <c r="O1223" s="4">
        <v>8.9</v>
      </c>
      <c r="P1223" s="46">
        <v>360</v>
      </c>
      <c r="Q1223" s="47">
        <f t="shared" ref="Q1223:Q1228" si="45">P1223*O1223</f>
        <v>3204</v>
      </c>
    </row>
    <row r="1224" spans="2:17">
      <c r="B1224" s="44" t="s">
        <v>34</v>
      </c>
      <c r="C1224" s="31">
        <v>30</v>
      </c>
      <c r="D1224" s="40">
        <v>0.6</v>
      </c>
      <c r="E1224" s="40"/>
      <c r="F1224" s="40">
        <v>15.5</v>
      </c>
      <c r="G1224" s="40"/>
      <c r="H1224" s="40">
        <v>0.04</v>
      </c>
      <c r="I1224" s="40"/>
      <c r="J1224" s="40">
        <v>0.24</v>
      </c>
      <c r="K1224" s="40">
        <v>0.8</v>
      </c>
      <c r="L1224" s="40">
        <v>24</v>
      </c>
      <c r="M1224" s="40"/>
      <c r="N1224" s="40">
        <v>22</v>
      </c>
      <c r="O1224" s="52"/>
      <c r="P1224" s="46"/>
      <c r="Q1224" s="47">
        <f t="shared" si="45"/>
        <v>0</v>
      </c>
    </row>
    <row r="1225" spans="2:17">
      <c r="B1225" s="45" t="s">
        <v>34</v>
      </c>
      <c r="C1225" s="40"/>
      <c r="D1225" s="40"/>
      <c r="E1225" s="40"/>
      <c r="F1225" s="40"/>
      <c r="G1225" s="40"/>
      <c r="H1225" s="40"/>
      <c r="I1225" s="40"/>
      <c r="J1225" s="40"/>
      <c r="K1225" s="40"/>
      <c r="L1225" s="40"/>
      <c r="M1225" s="40"/>
      <c r="N1225" s="40"/>
      <c r="O1225" s="4">
        <v>2</v>
      </c>
      <c r="P1225" s="61">
        <v>26</v>
      </c>
      <c r="Q1225" s="47">
        <f t="shared" si="45"/>
        <v>52</v>
      </c>
    </row>
    <row r="1226" spans="2:17">
      <c r="B1226" s="44" t="s">
        <v>108</v>
      </c>
      <c r="C1226" s="40">
        <v>200</v>
      </c>
      <c r="D1226" s="40">
        <v>0.6</v>
      </c>
      <c r="E1226" s="40"/>
      <c r="F1226" s="40">
        <v>30.1</v>
      </c>
      <c r="G1226" s="40">
        <v>130</v>
      </c>
      <c r="H1226" s="40">
        <v>0.04</v>
      </c>
      <c r="I1226" s="40"/>
      <c r="J1226" s="40">
        <v>0.05</v>
      </c>
      <c r="K1226" s="40">
        <v>135</v>
      </c>
      <c r="L1226" s="40">
        <v>46</v>
      </c>
      <c r="M1226" s="40"/>
      <c r="N1226" s="40">
        <v>0.5</v>
      </c>
      <c r="O1226" s="40"/>
      <c r="P1226" s="40"/>
      <c r="Q1226" s="47">
        <f t="shared" si="45"/>
        <v>0</v>
      </c>
    </row>
    <row r="1227" spans="2:17">
      <c r="B1227" s="45" t="s">
        <v>31</v>
      </c>
      <c r="C1227" s="40">
        <v>60</v>
      </c>
      <c r="D1227" s="40"/>
      <c r="E1227" s="40"/>
      <c r="F1227" s="40"/>
      <c r="G1227" s="40"/>
      <c r="H1227" s="40"/>
      <c r="I1227" s="40"/>
      <c r="J1227" s="40"/>
      <c r="K1227" s="40"/>
      <c r="L1227" s="40"/>
      <c r="M1227" s="40"/>
      <c r="N1227" s="40"/>
      <c r="O1227" s="40">
        <v>1</v>
      </c>
      <c r="P1227" s="40">
        <v>86.5</v>
      </c>
      <c r="Q1227" s="47">
        <f t="shared" si="45"/>
        <v>86.5</v>
      </c>
    </row>
    <row r="1228" spans="2:17">
      <c r="B1228" s="45" t="s">
        <v>49</v>
      </c>
      <c r="C1228" s="40">
        <v>15</v>
      </c>
      <c r="D1228" s="40"/>
      <c r="E1228" s="40"/>
      <c r="F1228" s="40"/>
      <c r="G1228" s="40"/>
      <c r="H1228" s="40"/>
      <c r="I1228" s="40"/>
      <c r="J1228" s="40"/>
      <c r="K1228" s="40"/>
      <c r="L1228" s="40"/>
      <c r="M1228" s="40"/>
      <c r="N1228" s="40"/>
      <c r="O1228" s="40"/>
      <c r="P1228" s="40">
        <v>244</v>
      </c>
      <c r="Q1228" s="47">
        <f t="shared" si="45"/>
        <v>0</v>
      </c>
    </row>
    <row r="1229" spans="2:17">
      <c r="B1229" s="19"/>
      <c r="C1229" s="93"/>
      <c r="D1229" s="19"/>
      <c r="E1229" s="19" t="s">
        <v>374</v>
      </c>
      <c r="F1229" s="19"/>
      <c r="G1229" s="19"/>
      <c r="H1229" s="19"/>
      <c r="I1229" s="19"/>
      <c r="J1229" s="19"/>
      <c r="K1229" s="19" t="s">
        <v>99</v>
      </c>
      <c r="L1229" s="19"/>
      <c r="M1229" s="19"/>
      <c r="N1229" s="19" t="s">
        <v>99</v>
      </c>
      <c r="O1229" s="19"/>
      <c r="P1229" s="19"/>
      <c r="Q1229" s="67">
        <f>SUM(Q1223:Q1228)</f>
        <v>3342.5</v>
      </c>
    </row>
    <row r="1230" spans="2:17">
      <c r="B1230" s="19"/>
      <c r="C1230" s="93"/>
      <c r="D1230" s="19"/>
      <c r="E1230" s="110" t="s">
        <v>100</v>
      </c>
      <c r="F1230" s="19"/>
      <c r="G1230" s="19"/>
      <c r="H1230" s="19"/>
      <c r="I1230" s="19"/>
      <c r="J1230" s="19"/>
      <c r="K1230" s="110" t="s">
        <v>99</v>
      </c>
      <c r="L1230" s="110"/>
      <c r="M1230" s="19"/>
      <c r="N1230" s="19"/>
      <c r="O1230" s="19"/>
      <c r="P1230" s="18"/>
      <c r="Q1230" s="126"/>
    </row>
    <row r="1231" spans="2:17" ht="18.75">
      <c r="D1231" s="15"/>
      <c r="G1231" s="16" t="s">
        <v>67</v>
      </c>
      <c r="H1231" s="16"/>
      <c r="I1231" s="17"/>
      <c r="J1231" s="17"/>
      <c r="L1231" s="17"/>
      <c r="Q1231" s="19"/>
    </row>
    <row r="1232" spans="2:17" ht="23.25">
      <c r="D1232" s="15"/>
      <c r="E1232" s="15"/>
      <c r="F1232" s="133" t="s">
        <v>376</v>
      </c>
      <c r="G1232" s="16"/>
      <c r="H1232" s="16"/>
      <c r="I1232" s="16" t="s">
        <v>377</v>
      </c>
      <c r="J1232" s="16"/>
      <c r="K1232" s="17"/>
      <c r="L1232" s="21"/>
      <c r="Q1232" s="19"/>
    </row>
    <row r="1233" spans="2:18" ht="18.75">
      <c r="E1233" s="23" t="s">
        <v>70</v>
      </c>
      <c r="F1233" s="23"/>
      <c r="G1233" s="23"/>
      <c r="Q1233" s="19"/>
    </row>
    <row r="1234" spans="2:18">
      <c r="B1234" s="53" t="s">
        <v>708</v>
      </c>
      <c r="M1234" s="21"/>
      <c r="Q1234" s="19"/>
    </row>
    <row r="1235" spans="2:18">
      <c r="B1235" s="24" t="s">
        <v>149</v>
      </c>
      <c r="C1235" t="s">
        <v>559</v>
      </c>
      <c r="D1235" s="25"/>
      <c r="E1235" s="28"/>
      <c r="F1235" s="28" t="s">
        <v>5</v>
      </c>
      <c r="G1235" s="27"/>
      <c r="H1235" s="21"/>
      <c r="I1235" s="21"/>
      <c r="J1235" s="21"/>
      <c r="K1235" s="21"/>
      <c r="L1235" s="21"/>
      <c r="M1235" s="21"/>
      <c r="N1235" s="21"/>
      <c r="O1235" s="21"/>
      <c r="P1235" s="21"/>
      <c r="Q1235" s="19"/>
    </row>
    <row r="1236" spans="2:18">
      <c r="B1236" s="29" t="s">
        <v>76</v>
      </c>
      <c r="C1236" s="20"/>
      <c r="D1236" s="20"/>
      <c r="E1236" s="27"/>
      <c r="F1236" s="27"/>
      <c r="G1236" s="27"/>
      <c r="H1236" s="21"/>
      <c r="I1236" s="21"/>
      <c r="J1236" s="21"/>
      <c r="K1236" s="21"/>
      <c r="L1236" s="21"/>
      <c r="M1236" s="21"/>
      <c r="N1236" s="21"/>
      <c r="O1236" s="21"/>
      <c r="P1236" s="21"/>
      <c r="Q1236" s="19"/>
    </row>
    <row r="1237" spans="2:18">
      <c r="B1237" s="30"/>
      <c r="C1237" s="29"/>
      <c r="D1237" s="29"/>
      <c r="E1237" s="21"/>
      <c r="F1237" s="27"/>
      <c r="G1237" s="27"/>
      <c r="H1237" s="21"/>
      <c r="I1237" s="21"/>
      <c r="J1237" s="21"/>
      <c r="K1237" s="21"/>
      <c r="L1237" s="21"/>
      <c r="M1237" s="145"/>
      <c r="N1237" s="21"/>
      <c r="O1237" s="21"/>
      <c r="P1237">
        <v>213</v>
      </c>
      <c r="Q1237" s="19"/>
    </row>
    <row r="1238" spans="2:18">
      <c r="B1238" s="31" t="s">
        <v>77</v>
      </c>
      <c r="C1238" s="33" t="s">
        <v>78</v>
      </c>
      <c r="D1238" s="34"/>
      <c r="E1238" s="34" t="s">
        <v>79</v>
      </c>
      <c r="F1238" s="34"/>
      <c r="G1238" s="34" t="s">
        <v>80</v>
      </c>
      <c r="H1238" s="34" t="s">
        <v>81</v>
      </c>
      <c r="I1238" s="34"/>
      <c r="J1238" s="34"/>
      <c r="K1238" s="34"/>
      <c r="L1238" s="34" t="s">
        <v>82</v>
      </c>
      <c r="M1238" s="19"/>
      <c r="N1238" s="34"/>
      <c r="O1238" s="35" t="s">
        <v>83</v>
      </c>
      <c r="P1238" s="36" t="s">
        <v>3</v>
      </c>
      <c r="Q1238" s="36" t="s">
        <v>9</v>
      </c>
    </row>
    <row r="1239" spans="2:18">
      <c r="B1239" s="40"/>
      <c r="C1239" s="39" t="s">
        <v>85</v>
      </c>
      <c r="D1239" s="40" t="s">
        <v>86</v>
      </c>
      <c r="E1239" s="40" t="s">
        <v>87</v>
      </c>
      <c r="F1239" s="40" t="s">
        <v>88</v>
      </c>
      <c r="G1239" s="40"/>
      <c r="H1239" s="40" t="s">
        <v>89</v>
      </c>
      <c r="I1239" s="40" t="s">
        <v>90</v>
      </c>
      <c r="J1239" s="40" t="s">
        <v>91</v>
      </c>
      <c r="K1239" s="40" t="s">
        <v>92</v>
      </c>
      <c r="L1239" s="40" t="s">
        <v>93</v>
      </c>
      <c r="M1239" s="40" t="s">
        <v>94</v>
      </c>
      <c r="N1239" s="40" t="s">
        <v>95</v>
      </c>
      <c r="O1239" s="40"/>
      <c r="P1239" s="4"/>
      <c r="Q1239" s="40"/>
    </row>
    <row r="1240" spans="2:18">
      <c r="B1240" s="31" t="s">
        <v>709</v>
      </c>
      <c r="C1240" s="40">
        <v>200</v>
      </c>
      <c r="D1240" s="40">
        <v>1.2</v>
      </c>
      <c r="E1240" s="40">
        <v>4</v>
      </c>
      <c r="F1240" s="40">
        <v>2.7</v>
      </c>
      <c r="G1240" s="40">
        <v>260</v>
      </c>
      <c r="H1240" s="40">
        <v>0.26</v>
      </c>
      <c r="I1240" s="40">
        <v>40</v>
      </c>
      <c r="J1240" s="40">
        <v>122</v>
      </c>
      <c r="K1240" s="40">
        <v>128</v>
      </c>
      <c r="L1240" s="40">
        <v>146</v>
      </c>
      <c r="M1240" s="40">
        <v>56</v>
      </c>
      <c r="N1240" s="40">
        <v>2</v>
      </c>
      <c r="O1240" s="4"/>
      <c r="P1240" s="46"/>
      <c r="Q1240" s="47"/>
    </row>
    <row r="1241" spans="2:18">
      <c r="B1241" s="45" t="s">
        <v>710</v>
      </c>
      <c r="C1241" s="40">
        <v>100</v>
      </c>
      <c r="D1241" s="40"/>
      <c r="E1241" s="40"/>
      <c r="F1241" s="40"/>
      <c r="G1241" s="40"/>
      <c r="H1241" s="40"/>
      <c r="I1241" s="40"/>
      <c r="J1241" s="40"/>
      <c r="K1241" s="40"/>
      <c r="L1241" s="40"/>
      <c r="M1241" s="40"/>
      <c r="N1241" s="40"/>
      <c r="O1241" s="4">
        <v>19</v>
      </c>
      <c r="P1241" s="46">
        <v>198</v>
      </c>
      <c r="Q1241" s="47">
        <f t="shared" ref="Q1241:Q1259" si="46">P1241*O1241</f>
        <v>3762</v>
      </c>
    </row>
    <row r="1242" spans="2:18">
      <c r="B1242" s="45" t="s">
        <v>175</v>
      </c>
      <c r="C1242" s="40"/>
      <c r="D1242" s="40"/>
      <c r="E1242" s="40"/>
      <c r="F1242" s="40"/>
      <c r="G1242" s="40"/>
      <c r="H1242" s="40"/>
      <c r="I1242" s="40"/>
      <c r="J1242" s="40"/>
      <c r="K1242" s="40"/>
      <c r="L1242" s="40"/>
      <c r="M1242" s="40"/>
      <c r="N1242" s="40"/>
      <c r="O1242" s="4">
        <v>10.6</v>
      </c>
      <c r="P1242" s="46">
        <v>53.6</v>
      </c>
      <c r="Q1242" s="47">
        <f t="shared" si="46"/>
        <v>568.16</v>
      </c>
    </row>
    <row r="1243" spans="2:18">
      <c r="B1243" s="45" t="s">
        <v>37</v>
      </c>
      <c r="C1243" s="40">
        <v>10</v>
      </c>
      <c r="D1243" s="40"/>
      <c r="E1243" s="40"/>
      <c r="F1243" s="40"/>
      <c r="G1243" s="40"/>
      <c r="H1243" s="40"/>
      <c r="I1243" s="40"/>
      <c r="J1243" s="40"/>
      <c r="K1243" s="40"/>
      <c r="L1243" s="40"/>
      <c r="M1243" s="40"/>
      <c r="N1243" s="40"/>
      <c r="O1243" s="4">
        <v>1.7</v>
      </c>
      <c r="P1243" s="46">
        <v>77</v>
      </c>
      <c r="Q1243" s="47">
        <f t="shared" si="46"/>
        <v>130.9</v>
      </c>
      <c r="R1243" s="68"/>
    </row>
    <row r="1244" spans="2:18">
      <c r="B1244" s="45" t="s">
        <v>58</v>
      </c>
      <c r="C1244" s="40">
        <v>10</v>
      </c>
      <c r="D1244" s="40"/>
      <c r="E1244" s="40"/>
      <c r="F1244" s="40"/>
      <c r="G1244" s="40"/>
      <c r="H1244" s="40"/>
      <c r="I1244" s="40"/>
      <c r="J1244" s="40"/>
      <c r="K1244" s="40"/>
      <c r="L1244" s="40"/>
      <c r="M1244" s="40"/>
      <c r="N1244" s="40"/>
      <c r="O1244" s="4">
        <v>1.7</v>
      </c>
      <c r="P1244" s="46">
        <v>33</v>
      </c>
      <c r="Q1244" s="47">
        <f t="shared" si="46"/>
        <v>56.1</v>
      </c>
      <c r="R1244" s="68"/>
    </row>
    <row r="1245" spans="2:18">
      <c r="B1245" s="45" t="s">
        <v>14</v>
      </c>
      <c r="C1245" s="40">
        <v>4</v>
      </c>
      <c r="D1245" s="40"/>
      <c r="E1245" s="40"/>
      <c r="F1245" s="40"/>
      <c r="G1245" s="40"/>
      <c r="H1245" s="40"/>
      <c r="I1245" s="40"/>
      <c r="J1245" s="40"/>
      <c r="K1245" s="40"/>
      <c r="L1245" s="40"/>
      <c r="M1245" s="40"/>
      <c r="N1245" s="40"/>
      <c r="O1245" s="4">
        <v>1</v>
      </c>
      <c r="P1245" s="46">
        <v>130</v>
      </c>
      <c r="Q1245" s="47">
        <f t="shared" si="46"/>
        <v>130</v>
      </c>
    </row>
    <row r="1246" spans="2:18">
      <c r="B1246" s="45" t="s">
        <v>10</v>
      </c>
      <c r="C1246" s="40">
        <v>1</v>
      </c>
      <c r="D1246" s="40"/>
      <c r="E1246" s="40"/>
      <c r="F1246" s="40"/>
      <c r="G1246" s="40"/>
      <c r="H1246" s="40"/>
      <c r="I1246" s="40"/>
      <c r="J1246" s="40"/>
      <c r="K1246" s="40"/>
      <c r="L1246" s="40"/>
      <c r="M1246" s="40"/>
      <c r="N1246" s="40"/>
      <c r="O1246" s="4">
        <v>1</v>
      </c>
      <c r="P1246" s="46">
        <v>65</v>
      </c>
      <c r="Q1246" s="47">
        <f t="shared" si="46"/>
        <v>65</v>
      </c>
    </row>
    <row r="1247" spans="2:18">
      <c r="B1247" s="45" t="s">
        <v>13</v>
      </c>
      <c r="C1247" s="40">
        <v>4</v>
      </c>
      <c r="D1247" s="40"/>
      <c r="E1247" s="40"/>
      <c r="F1247" s="40"/>
      <c r="G1247" s="40"/>
      <c r="H1247" s="40"/>
      <c r="I1247" s="40"/>
      <c r="J1247" s="40"/>
      <c r="K1247" s="40"/>
      <c r="L1247" s="40"/>
      <c r="M1247" s="40"/>
      <c r="N1247" s="40"/>
      <c r="O1247" s="4"/>
      <c r="P1247" s="46">
        <v>135</v>
      </c>
      <c r="Q1247" s="47">
        <f t="shared" si="46"/>
        <v>0</v>
      </c>
      <c r="R1247" s="68"/>
    </row>
    <row r="1248" spans="2:18">
      <c r="B1248" s="45" t="s">
        <v>12</v>
      </c>
      <c r="C1248" s="40"/>
      <c r="D1248" s="40"/>
      <c r="E1248" s="40"/>
      <c r="F1248" s="40"/>
      <c r="G1248" s="40"/>
      <c r="H1248" s="40"/>
      <c r="I1248" s="40"/>
      <c r="J1248" s="40"/>
      <c r="K1248" s="40"/>
      <c r="L1248" s="40"/>
      <c r="M1248" s="40"/>
      <c r="N1248" s="40"/>
      <c r="O1248" s="4">
        <v>1</v>
      </c>
      <c r="P1248" s="46">
        <v>40.51</v>
      </c>
      <c r="Q1248" s="47">
        <f t="shared" si="46"/>
        <v>40.51</v>
      </c>
    </row>
    <row r="1249" spans="2:17">
      <c r="B1249" s="31" t="s">
        <v>191</v>
      </c>
      <c r="C1249" s="40">
        <v>70</v>
      </c>
      <c r="D1249" s="40">
        <v>4.5999999999999996</v>
      </c>
      <c r="E1249" s="40">
        <v>5.2</v>
      </c>
      <c r="F1249" s="40">
        <v>7.2</v>
      </c>
      <c r="G1249" s="40">
        <v>105</v>
      </c>
      <c r="H1249" s="40">
        <v>1.5</v>
      </c>
      <c r="I1249" s="40">
        <v>13.5</v>
      </c>
      <c r="J1249" s="40">
        <v>51</v>
      </c>
      <c r="K1249" s="40">
        <v>98</v>
      </c>
      <c r="L1249" s="40">
        <v>52</v>
      </c>
      <c r="M1249" s="40">
        <v>51</v>
      </c>
      <c r="N1249" s="40">
        <v>2.25</v>
      </c>
      <c r="O1249" s="4"/>
      <c r="P1249" s="46"/>
      <c r="Q1249" s="47">
        <f t="shared" si="46"/>
        <v>0</v>
      </c>
    </row>
    <row r="1250" spans="2:17">
      <c r="B1250" s="45" t="s">
        <v>56</v>
      </c>
      <c r="C1250" s="40">
        <v>18</v>
      </c>
      <c r="D1250" s="40"/>
      <c r="E1250" s="40"/>
      <c r="F1250" s="40"/>
      <c r="G1250" s="40"/>
      <c r="H1250" s="40"/>
      <c r="I1250" s="40"/>
      <c r="J1250" s="40"/>
      <c r="K1250" s="40"/>
      <c r="L1250" s="40"/>
      <c r="M1250" s="40"/>
      <c r="N1250" s="40"/>
      <c r="O1250" s="4">
        <v>6</v>
      </c>
      <c r="P1250" s="46">
        <v>84</v>
      </c>
      <c r="Q1250" s="47">
        <f t="shared" si="46"/>
        <v>504</v>
      </c>
    </row>
    <row r="1251" spans="2:17">
      <c r="B1251" s="45" t="s">
        <v>58</v>
      </c>
      <c r="C1251" s="40"/>
      <c r="D1251" s="40"/>
      <c r="E1251" s="40"/>
      <c r="F1251" s="40"/>
      <c r="G1251" s="40"/>
      <c r="H1251" s="40"/>
      <c r="I1251" s="40"/>
      <c r="J1251" s="40"/>
      <c r="K1251" s="40"/>
      <c r="L1251" s="40"/>
      <c r="M1251" s="40"/>
      <c r="N1251" s="40"/>
      <c r="O1251" s="4">
        <v>1</v>
      </c>
      <c r="P1251" s="46">
        <v>33</v>
      </c>
      <c r="Q1251" s="47">
        <f t="shared" si="46"/>
        <v>33</v>
      </c>
    </row>
    <row r="1252" spans="2:17">
      <c r="B1252" s="45" t="s">
        <v>37</v>
      </c>
      <c r="C1252" s="40"/>
      <c r="D1252" s="40"/>
      <c r="E1252" s="40"/>
      <c r="F1252" s="40"/>
      <c r="G1252" s="40"/>
      <c r="H1252" s="40"/>
      <c r="I1252" s="40"/>
      <c r="J1252" s="40"/>
      <c r="K1252" s="40"/>
      <c r="L1252" s="40"/>
      <c r="M1252" s="40"/>
      <c r="N1252" s="40"/>
      <c r="O1252" s="4">
        <v>1</v>
      </c>
      <c r="P1252" s="46">
        <v>77</v>
      </c>
      <c r="Q1252" s="47">
        <f t="shared" si="46"/>
        <v>77</v>
      </c>
    </row>
    <row r="1253" spans="2:17">
      <c r="B1253" s="45" t="s">
        <v>13</v>
      </c>
      <c r="C1253" s="40"/>
      <c r="D1253" s="40"/>
      <c r="E1253" s="40"/>
      <c r="F1253" s="40"/>
      <c r="G1253" s="40"/>
      <c r="H1253" s="40"/>
      <c r="I1253" s="40"/>
      <c r="J1253" s="40"/>
      <c r="K1253" s="40"/>
      <c r="L1253" s="40"/>
      <c r="M1253" s="40"/>
      <c r="N1253" s="40"/>
      <c r="O1253" s="4"/>
      <c r="P1253" s="46">
        <v>135</v>
      </c>
      <c r="Q1253" s="47">
        <f t="shared" si="46"/>
        <v>0</v>
      </c>
    </row>
    <row r="1254" spans="2:17">
      <c r="B1254" s="44" t="s">
        <v>34</v>
      </c>
      <c r="C1254" s="31">
        <v>30</v>
      </c>
      <c r="D1254" s="40">
        <v>0.6</v>
      </c>
      <c r="E1254" s="40"/>
      <c r="F1254" s="40">
        <v>15.5</v>
      </c>
      <c r="G1254" s="40"/>
      <c r="H1254" s="40">
        <v>0.04</v>
      </c>
      <c r="I1254" s="40"/>
      <c r="J1254" s="40">
        <v>0.24</v>
      </c>
      <c r="K1254" s="40">
        <v>0.8</v>
      </c>
      <c r="L1254" s="40">
        <v>24</v>
      </c>
      <c r="M1254" s="40"/>
      <c r="N1254" s="40">
        <v>22</v>
      </c>
      <c r="O1254" s="52"/>
      <c r="P1254" s="46"/>
      <c r="Q1254" s="47">
        <f t="shared" si="46"/>
        <v>0</v>
      </c>
    </row>
    <row r="1255" spans="2:17">
      <c r="B1255" s="45" t="s">
        <v>34</v>
      </c>
      <c r="C1255" s="40"/>
      <c r="D1255" s="40"/>
      <c r="E1255" s="40"/>
      <c r="F1255" s="40"/>
      <c r="G1255" s="40"/>
      <c r="H1255" s="40"/>
      <c r="I1255" s="40"/>
      <c r="J1255" s="40"/>
      <c r="K1255" s="40"/>
      <c r="L1255" s="40"/>
      <c r="M1255" s="40"/>
      <c r="N1255" s="40"/>
      <c r="O1255" s="4">
        <v>15</v>
      </c>
      <c r="P1255" s="61">
        <v>26</v>
      </c>
      <c r="Q1255" s="47">
        <f t="shared" si="46"/>
        <v>390</v>
      </c>
    </row>
    <row r="1256" spans="2:17">
      <c r="B1256" s="44" t="s">
        <v>108</v>
      </c>
      <c r="C1256" s="40">
        <v>200</v>
      </c>
      <c r="D1256" s="40">
        <v>0.6</v>
      </c>
      <c r="E1256" s="40"/>
      <c r="F1256" s="40">
        <v>30.1</v>
      </c>
      <c r="G1256" s="40">
        <v>130</v>
      </c>
      <c r="H1256" s="40">
        <v>0.04</v>
      </c>
      <c r="I1256" s="40"/>
      <c r="J1256" s="40">
        <v>0.05</v>
      </c>
      <c r="K1256" s="40">
        <v>135</v>
      </c>
      <c r="L1256" s="40">
        <v>46</v>
      </c>
      <c r="M1256" s="40"/>
      <c r="N1256" s="40">
        <v>0.5</v>
      </c>
      <c r="O1256" s="40"/>
      <c r="P1256" s="40"/>
      <c r="Q1256" s="47">
        <f t="shared" si="46"/>
        <v>0</v>
      </c>
    </row>
    <row r="1257" spans="2:17">
      <c r="B1257" s="45" t="s">
        <v>49</v>
      </c>
      <c r="C1257" s="40">
        <v>60</v>
      </c>
      <c r="D1257" s="40"/>
      <c r="E1257" s="40"/>
      <c r="F1257" s="40"/>
      <c r="G1257" s="40"/>
      <c r="H1257" s="40"/>
      <c r="I1257" s="40"/>
      <c r="J1257" s="40"/>
      <c r="K1257" s="40"/>
      <c r="L1257" s="40"/>
      <c r="M1257" s="40"/>
      <c r="N1257" s="40"/>
      <c r="O1257" s="40">
        <v>1</v>
      </c>
      <c r="P1257" s="40">
        <v>244</v>
      </c>
      <c r="Q1257" s="47">
        <f t="shared" si="46"/>
        <v>244</v>
      </c>
    </row>
    <row r="1258" spans="2:17">
      <c r="B1258" s="45" t="s">
        <v>31</v>
      </c>
      <c r="C1258" s="40">
        <v>15</v>
      </c>
      <c r="D1258" s="40"/>
      <c r="E1258" s="40"/>
      <c r="F1258" s="40"/>
      <c r="G1258" s="40"/>
      <c r="H1258" s="40"/>
      <c r="I1258" s="40"/>
      <c r="J1258" s="40"/>
      <c r="K1258" s="40"/>
      <c r="L1258" s="40"/>
      <c r="M1258" s="40"/>
      <c r="N1258" s="40"/>
      <c r="O1258" s="40">
        <v>4</v>
      </c>
      <c r="P1258" s="40">
        <v>86.5</v>
      </c>
      <c r="Q1258" s="47">
        <f t="shared" si="46"/>
        <v>346</v>
      </c>
    </row>
    <row r="1259" spans="2:17">
      <c r="B1259" s="45" t="s">
        <v>61</v>
      </c>
      <c r="C1259" s="40"/>
      <c r="D1259" s="40"/>
      <c r="E1259" s="40"/>
      <c r="F1259" s="40"/>
      <c r="G1259" s="40"/>
      <c r="H1259" s="40"/>
      <c r="I1259" s="40"/>
      <c r="J1259" s="40"/>
      <c r="K1259" s="40"/>
      <c r="L1259" s="40"/>
      <c r="M1259" s="40"/>
      <c r="N1259" s="40"/>
      <c r="O1259" s="40">
        <v>55</v>
      </c>
      <c r="P1259" s="40">
        <v>224</v>
      </c>
      <c r="Q1259" s="47">
        <f t="shared" si="46"/>
        <v>12320</v>
      </c>
    </row>
    <row r="1260" spans="2:17">
      <c r="C1260" s="93"/>
      <c r="D1260" s="19"/>
      <c r="E1260" s="19" t="s">
        <v>374</v>
      </c>
      <c r="F1260" s="19"/>
      <c r="G1260" s="19"/>
      <c r="H1260" s="19"/>
      <c r="I1260" s="19"/>
      <c r="J1260" s="19"/>
      <c r="K1260" s="19" t="s">
        <v>99</v>
      </c>
      <c r="L1260" s="19"/>
      <c r="M1260" s="19"/>
      <c r="N1260" s="19" t="s">
        <v>99</v>
      </c>
      <c r="O1260" s="19"/>
      <c r="P1260" s="19"/>
      <c r="Q1260" s="67">
        <f>SUM(Q1241:Q1259)</f>
        <v>18666.669999999998</v>
      </c>
    </row>
    <row r="1261" spans="2:17">
      <c r="B1261" s="19"/>
      <c r="C1261" s="93"/>
      <c r="D1261" s="19"/>
      <c r="E1261" s="110" t="s">
        <v>100</v>
      </c>
      <c r="F1261" s="19"/>
      <c r="G1261" s="19"/>
      <c r="H1261" s="19"/>
      <c r="I1261" s="19"/>
      <c r="J1261" s="19"/>
      <c r="K1261" s="110" t="s">
        <v>99</v>
      </c>
      <c r="L1261" s="110"/>
      <c r="M1261" s="19"/>
      <c r="N1261" s="19"/>
      <c r="O1261" s="19"/>
      <c r="P1261" s="18"/>
      <c r="Q1261" s="126"/>
    </row>
    <row r="1262" spans="2:17" ht="18.75">
      <c r="D1262" s="15"/>
      <c r="G1262" s="16" t="s">
        <v>67</v>
      </c>
      <c r="H1262" s="16"/>
      <c r="I1262" s="17"/>
      <c r="J1262" s="17"/>
      <c r="L1262" s="17"/>
      <c r="Q1262" s="19"/>
    </row>
    <row r="1263" spans="2:17" ht="23.25">
      <c r="D1263" s="15"/>
      <c r="E1263" s="15"/>
      <c r="F1263" s="133" t="s">
        <v>376</v>
      </c>
      <c r="G1263" s="16"/>
      <c r="H1263" s="16"/>
      <c r="I1263" s="16" t="s">
        <v>377</v>
      </c>
      <c r="J1263" s="16"/>
      <c r="K1263" s="17"/>
      <c r="L1263" s="21"/>
      <c r="Q1263" s="19"/>
    </row>
    <row r="1264" spans="2:17" ht="18.75">
      <c r="E1264" s="23" t="s">
        <v>70</v>
      </c>
      <c r="F1264" s="23"/>
      <c r="G1264" s="23"/>
      <c r="Q1264" s="19"/>
    </row>
    <row r="1265" spans="2:17">
      <c r="B1265" s="53" t="s">
        <v>708</v>
      </c>
      <c r="M1265" s="21"/>
      <c r="Q1265" s="19"/>
    </row>
    <row r="1266" spans="2:17">
      <c r="B1266" s="24" t="s">
        <v>149</v>
      </c>
      <c r="C1266" t="s">
        <v>559</v>
      </c>
      <c r="D1266" s="25"/>
      <c r="E1266" s="28"/>
      <c r="F1266" s="28" t="s">
        <v>6</v>
      </c>
      <c r="G1266" s="27"/>
      <c r="H1266" s="21"/>
      <c r="I1266" s="21"/>
      <c r="J1266" s="21"/>
      <c r="K1266" s="21"/>
      <c r="L1266" s="21"/>
      <c r="M1266" s="21"/>
      <c r="N1266" s="21"/>
      <c r="O1266" s="21"/>
      <c r="P1266" s="21"/>
      <c r="Q1266" s="19"/>
    </row>
    <row r="1267" spans="2:17">
      <c r="B1267" s="29" t="s">
        <v>76</v>
      </c>
      <c r="C1267" s="20"/>
      <c r="D1267" s="20"/>
      <c r="E1267" s="27"/>
      <c r="F1267" s="27"/>
      <c r="G1267" s="27"/>
      <c r="H1267" s="21"/>
      <c r="I1267" s="21"/>
      <c r="J1267" s="21"/>
      <c r="K1267" s="21"/>
      <c r="L1267" s="21"/>
      <c r="M1267" s="21"/>
      <c r="N1267" s="21"/>
      <c r="O1267" s="21"/>
      <c r="P1267" s="21"/>
      <c r="Q1267" s="19"/>
    </row>
    <row r="1268" spans="2:17">
      <c r="B1268" s="30"/>
      <c r="C1268" s="29"/>
      <c r="D1268" s="29"/>
      <c r="E1268" s="21"/>
      <c r="F1268" s="27"/>
      <c r="G1268" s="27"/>
      <c r="H1268" s="21"/>
      <c r="I1268" s="21"/>
      <c r="J1268" s="21"/>
      <c r="K1268" s="21"/>
      <c r="L1268" s="21"/>
      <c r="M1268" s="145"/>
      <c r="N1268" s="21"/>
      <c r="O1268" s="21"/>
      <c r="P1268">
        <v>152</v>
      </c>
      <c r="Q1268" s="19"/>
    </row>
    <row r="1269" spans="2:17">
      <c r="B1269" s="31" t="s">
        <v>77</v>
      </c>
      <c r="C1269" s="33" t="s">
        <v>78</v>
      </c>
      <c r="D1269" s="34"/>
      <c r="E1269" s="34" t="s">
        <v>79</v>
      </c>
      <c r="F1269" s="34"/>
      <c r="G1269" s="34" t="s">
        <v>80</v>
      </c>
      <c r="H1269" s="34" t="s">
        <v>81</v>
      </c>
      <c r="I1269" s="34"/>
      <c r="J1269" s="34"/>
      <c r="K1269" s="34"/>
      <c r="L1269" s="34" t="s">
        <v>82</v>
      </c>
      <c r="M1269" s="19"/>
      <c r="N1269" s="34"/>
      <c r="O1269" s="35" t="s">
        <v>83</v>
      </c>
      <c r="P1269" s="36" t="s">
        <v>3</v>
      </c>
      <c r="Q1269" s="36" t="s">
        <v>9</v>
      </c>
    </row>
    <row r="1270" spans="2:17">
      <c r="B1270" s="40"/>
      <c r="C1270" s="39" t="s">
        <v>85</v>
      </c>
      <c r="D1270" s="40" t="s">
        <v>86</v>
      </c>
      <c r="E1270" s="40" t="s">
        <v>87</v>
      </c>
      <c r="F1270" s="40" t="s">
        <v>88</v>
      </c>
      <c r="G1270" s="40"/>
      <c r="H1270" s="40" t="s">
        <v>89</v>
      </c>
      <c r="I1270" s="40" t="s">
        <v>90</v>
      </c>
      <c r="J1270" s="40" t="s">
        <v>91</v>
      </c>
      <c r="K1270" s="40" t="s">
        <v>92</v>
      </c>
      <c r="L1270" s="40" t="s">
        <v>93</v>
      </c>
      <c r="M1270" s="40" t="s">
        <v>94</v>
      </c>
      <c r="N1270" s="40" t="s">
        <v>95</v>
      </c>
      <c r="O1270" s="40"/>
      <c r="P1270" s="4"/>
      <c r="Q1270" s="40"/>
    </row>
    <row r="1271" spans="2:17">
      <c r="B1271" s="31" t="s">
        <v>709</v>
      </c>
      <c r="C1271" s="40">
        <v>200</v>
      </c>
      <c r="D1271" s="40">
        <v>1.2</v>
      </c>
      <c r="E1271" s="40">
        <v>4</v>
      </c>
      <c r="F1271" s="40">
        <v>2.7</v>
      </c>
      <c r="G1271" s="40">
        <v>260</v>
      </c>
      <c r="H1271" s="40">
        <v>0.26</v>
      </c>
      <c r="I1271" s="40">
        <v>40</v>
      </c>
      <c r="J1271" s="40">
        <v>122</v>
      </c>
      <c r="K1271" s="40">
        <v>128</v>
      </c>
      <c r="L1271" s="40">
        <v>146</v>
      </c>
      <c r="M1271" s="40">
        <v>56</v>
      </c>
      <c r="N1271" s="40">
        <v>2</v>
      </c>
      <c r="O1271" s="4"/>
      <c r="P1271" s="46"/>
      <c r="Q1271" s="47"/>
    </row>
    <row r="1272" spans="2:17">
      <c r="B1272" s="45" t="s">
        <v>710</v>
      </c>
      <c r="C1272" s="40">
        <v>100</v>
      </c>
      <c r="D1272" s="40"/>
      <c r="E1272" s="40"/>
      <c r="F1272" s="40"/>
      <c r="G1272" s="40"/>
      <c r="H1272" s="40"/>
      <c r="I1272" s="40"/>
      <c r="J1272" s="40"/>
      <c r="K1272" s="40"/>
      <c r="L1272" s="40"/>
      <c r="M1272" s="40"/>
      <c r="N1272" s="40"/>
      <c r="O1272" s="4">
        <v>17</v>
      </c>
      <c r="P1272" s="46">
        <v>198</v>
      </c>
      <c r="Q1272" s="47">
        <f t="shared" ref="Q1272:Q1288" si="47">P1272*O1272</f>
        <v>3366</v>
      </c>
    </row>
    <row r="1273" spans="2:17">
      <c r="B1273" s="45" t="s">
        <v>175</v>
      </c>
      <c r="C1273" s="40"/>
      <c r="D1273" s="40"/>
      <c r="E1273" s="40"/>
      <c r="F1273" s="40"/>
      <c r="G1273" s="40"/>
      <c r="H1273" s="40"/>
      <c r="I1273" s="40"/>
      <c r="J1273" s="40"/>
      <c r="K1273" s="40"/>
      <c r="L1273" s="40"/>
      <c r="M1273" s="40"/>
      <c r="N1273" s="40"/>
      <c r="O1273" s="4">
        <v>6</v>
      </c>
      <c r="P1273" s="46">
        <v>53.6</v>
      </c>
      <c r="Q1273" s="47">
        <f t="shared" si="47"/>
        <v>321.60000000000002</v>
      </c>
    </row>
    <row r="1274" spans="2:17">
      <c r="B1274" s="45" t="s">
        <v>175</v>
      </c>
      <c r="C1274" s="40"/>
      <c r="D1274" s="40"/>
      <c r="E1274" s="40"/>
      <c r="F1274" s="40"/>
      <c r="G1274" s="40"/>
      <c r="H1274" s="40"/>
      <c r="I1274" s="40"/>
      <c r="J1274" s="40"/>
      <c r="K1274" s="40"/>
      <c r="L1274" s="40"/>
      <c r="M1274" s="40"/>
      <c r="N1274" s="40"/>
      <c r="O1274" s="4">
        <v>1.6</v>
      </c>
      <c r="P1274" s="46">
        <v>45</v>
      </c>
      <c r="Q1274" s="47">
        <f t="shared" si="47"/>
        <v>72</v>
      </c>
    </row>
    <row r="1275" spans="2:17">
      <c r="B1275" s="45" t="s">
        <v>37</v>
      </c>
      <c r="C1275" s="40">
        <v>10</v>
      </c>
      <c r="D1275" s="40"/>
      <c r="E1275" s="40"/>
      <c r="F1275" s="40"/>
      <c r="G1275" s="40"/>
      <c r="H1275" s="40"/>
      <c r="I1275" s="40"/>
      <c r="J1275" s="40"/>
      <c r="K1275" s="40"/>
      <c r="L1275" s="40"/>
      <c r="M1275" s="40"/>
      <c r="N1275" s="40"/>
      <c r="O1275" s="4">
        <v>0.7</v>
      </c>
      <c r="P1275" s="46">
        <v>77</v>
      </c>
      <c r="Q1275" s="47">
        <f t="shared" si="47"/>
        <v>53.9</v>
      </c>
    </row>
    <row r="1276" spans="2:17">
      <c r="B1276" s="45" t="s">
        <v>58</v>
      </c>
      <c r="C1276" s="40">
        <v>10</v>
      </c>
      <c r="D1276" s="40"/>
      <c r="E1276" s="40"/>
      <c r="F1276" s="40"/>
      <c r="G1276" s="40"/>
      <c r="H1276" s="40"/>
      <c r="I1276" s="40"/>
      <c r="J1276" s="40"/>
      <c r="K1276" s="40"/>
      <c r="L1276" s="40"/>
      <c r="M1276" s="40"/>
      <c r="N1276" s="40"/>
      <c r="O1276" s="4">
        <v>1.5</v>
      </c>
      <c r="P1276" s="46">
        <v>33</v>
      </c>
      <c r="Q1276" s="47">
        <f t="shared" si="47"/>
        <v>49.5</v>
      </c>
    </row>
    <row r="1277" spans="2:17">
      <c r="B1277" s="45" t="s">
        <v>14</v>
      </c>
      <c r="C1277" s="40">
        <v>4</v>
      </c>
      <c r="D1277" s="40"/>
      <c r="E1277" s="40"/>
      <c r="F1277" s="40"/>
      <c r="G1277" s="40"/>
      <c r="H1277" s="40"/>
      <c r="I1277" s="40"/>
      <c r="J1277" s="40"/>
      <c r="K1277" s="40"/>
      <c r="L1277" s="40"/>
      <c r="M1277" s="40"/>
      <c r="N1277" s="40"/>
      <c r="O1277" s="4"/>
      <c r="P1277" s="46">
        <v>130</v>
      </c>
      <c r="Q1277" s="47">
        <f t="shared" si="47"/>
        <v>0</v>
      </c>
    </row>
    <row r="1278" spans="2:17">
      <c r="B1278" s="45" t="s">
        <v>10</v>
      </c>
      <c r="C1278" s="40">
        <v>1</v>
      </c>
      <c r="D1278" s="40"/>
      <c r="E1278" s="40"/>
      <c r="F1278" s="40"/>
      <c r="G1278" s="40"/>
      <c r="H1278" s="40"/>
      <c r="I1278" s="40"/>
      <c r="J1278" s="40"/>
      <c r="K1278" s="40"/>
      <c r="L1278" s="40"/>
      <c r="M1278" s="40"/>
      <c r="N1278" s="40"/>
      <c r="O1278" s="4">
        <v>1</v>
      </c>
      <c r="P1278" s="46">
        <v>65</v>
      </c>
      <c r="Q1278" s="47">
        <f t="shared" si="47"/>
        <v>65</v>
      </c>
    </row>
    <row r="1279" spans="2:17">
      <c r="B1279" s="45" t="s">
        <v>13</v>
      </c>
      <c r="C1279" s="40">
        <v>4</v>
      </c>
      <c r="D1279" s="40"/>
      <c r="E1279" s="40"/>
      <c r="F1279" s="40"/>
      <c r="G1279" s="40"/>
      <c r="H1279" s="40"/>
      <c r="I1279" s="40"/>
      <c r="J1279" s="40"/>
      <c r="K1279" s="40"/>
      <c r="L1279" s="40"/>
      <c r="M1279" s="40"/>
      <c r="N1279" s="40"/>
      <c r="O1279" s="4">
        <v>2</v>
      </c>
      <c r="P1279" s="46">
        <v>135</v>
      </c>
      <c r="Q1279" s="47">
        <f t="shared" si="47"/>
        <v>270</v>
      </c>
    </row>
    <row r="1280" spans="2:17">
      <c r="B1280" s="45" t="s">
        <v>12</v>
      </c>
      <c r="C1280" s="40"/>
      <c r="D1280" s="40"/>
      <c r="E1280" s="40"/>
      <c r="F1280" s="40"/>
      <c r="G1280" s="40"/>
      <c r="H1280" s="40"/>
      <c r="I1280" s="40"/>
      <c r="J1280" s="40"/>
      <c r="K1280" s="40"/>
      <c r="L1280" s="40"/>
      <c r="M1280" s="40"/>
      <c r="N1280" s="40"/>
      <c r="O1280" s="4">
        <v>0.5</v>
      </c>
      <c r="P1280" s="46">
        <v>40.51</v>
      </c>
      <c r="Q1280" s="47">
        <f t="shared" si="47"/>
        <v>20.254999999999999</v>
      </c>
    </row>
    <row r="1281" spans="2:17">
      <c r="B1281" s="44" t="s">
        <v>34</v>
      </c>
      <c r="C1281" s="31">
        <v>30</v>
      </c>
      <c r="D1281" s="40">
        <v>0.6</v>
      </c>
      <c r="E1281" s="40"/>
      <c r="F1281" s="40">
        <v>15.5</v>
      </c>
      <c r="G1281" s="40"/>
      <c r="H1281" s="40">
        <v>0.04</v>
      </c>
      <c r="I1281" s="40"/>
      <c r="J1281" s="40">
        <v>0.24</v>
      </c>
      <c r="K1281" s="40">
        <v>0.8</v>
      </c>
      <c r="L1281" s="40">
        <v>24</v>
      </c>
      <c r="M1281" s="40"/>
      <c r="N1281" s="40">
        <v>22</v>
      </c>
      <c r="O1281" s="52"/>
      <c r="P1281" s="46"/>
      <c r="Q1281" s="47">
        <f t="shared" si="47"/>
        <v>0</v>
      </c>
    </row>
    <row r="1282" spans="2:17">
      <c r="B1282" s="45" t="s">
        <v>34</v>
      </c>
      <c r="C1282" s="40"/>
      <c r="D1282" s="40"/>
      <c r="E1282" s="40"/>
      <c r="F1282" s="40"/>
      <c r="G1282" s="40"/>
      <c r="H1282" s="40"/>
      <c r="I1282" s="40"/>
      <c r="J1282" s="40"/>
      <c r="K1282" s="40"/>
      <c r="L1282" s="40"/>
      <c r="M1282" s="40"/>
      <c r="N1282" s="40"/>
      <c r="O1282" s="4">
        <v>13</v>
      </c>
      <c r="P1282" s="61">
        <v>26</v>
      </c>
      <c r="Q1282" s="47">
        <f t="shared" si="47"/>
        <v>338</v>
      </c>
    </row>
    <row r="1283" spans="2:17">
      <c r="B1283" s="45" t="s">
        <v>121</v>
      </c>
      <c r="C1283" s="40"/>
      <c r="D1283" s="40"/>
      <c r="E1283" s="40"/>
      <c r="F1283" s="40"/>
      <c r="G1283" s="40"/>
      <c r="H1283" s="40"/>
      <c r="I1283" s="40"/>
      <c r="J1283" s="40"/>
      <c r="K1283" s="40"/>
      <c r="L1283" s="40"/>
      <c r="M1283" s="40"/>
      <c r="N1283" s="40"/>
      <c r="O1283" s="4">
        <v>1.63</v>
      </c>
      <c r="P1283" s="61">
        <v>735</v>
      </c>
      <c r="Q1283" s="47">
        <f t="shared" si="47"/>
        <v>1198.05</v>
      </c>
    </row>
    <row r="1284" spans="2:17">
      <c r="B1284" s="44" t="s">
        <v>108</v>
      </c>
      <c r="C1284" s="40">
        <v>200</v>
      </c>
      <c r="D1284" s="40">
        <v>0.6</v>
      </c>
      <c r="E1284" s="40"/>
      <c r="F1284" s="40">
        <v>30.1</v>
      </c>
      <c r="G1284" s="40">
        <v>130</v>
      </c>
      <c r="H1284" s="40">
        <v>0.04</v>
      </c>
      <c r="I1284" s="40"/>
      <c r="J1284" s="40">
        <v>0.05</v>
      </c>
      <c r="K1284" s="40">
        <v>135</v>
      </c>
      <c r="L1284" s="40">
        <v>46</v>
      </c>
      <c r="M1284" s="40"/>
      <c r="N1284" s="40">
        <v>0.5</v>
      </c>
      <c r="O1284" s="40"/>
      <c r="P1284" s="40"/>
      <c r="Q1284" s="47">
        <f t="shared" si="47"/>
        <v>0</v>
      </c>
    </row>
    <row r="1285" spans="2:17">
      <c r="B1285" s="45" t="s">
        <v>49</v>
      </c>
      <c r="C1285" s="40">
        <v>60</v>
      </c>
      <c r="D1285" s="40"/>
      <c r="E1285" s="40"/>
      <c r="F1285" s="40"/>
      <c r="G1285" s="40"/>
      <c r="H1285" s="40"/>
      <c r="I1285" s="40"/>
      <c r="J1285" s="40"/>
      <c r="K1285" s="40"/>
      <c r="L1285" s="40"/>
      <c r="M1285" s="40"/>
      <c r="N1285" s="40"/>
      <c r="O1285" s="40"/>
      <c r="P1285" s="40">
        <v>244</v>
      </c>
      <c r="Q1285" s="47">
        <f t="shared" si="47"/>
        <v>0</v>
      </c>
    </row>
    <row r="1286" spans="2:17">
      <c r="B1286" s="45" t="s">
        <v>31</v>
      </c>
      <c r="C1286" s="40">
        <v>15</v>
      </c>
      <c r="D1286" s="40"/>
      <c r="E1286" s="40"/>
      <c r="F1286" s="40"/>
      <c r="G1286" s="40"/>
      <c r="H1286" s="40"/>
      <c r="I1286" s="40"/>
      <c r="J1286" s="40"/>
      <c r="K1286" s="40"/>
      <c r="L1286" s="40"/>
      <c r="M1286" s="40"/>
      <c r="N1286" s="40"/>
      <c r="O1286" s="40">
        <v>3</v>
      </c>
      <c r="P1286" s="40">
        <v>86.5</v>
      </c>
      <c r="Q1286" s="47">
        <f t="shared" si="47"/>
        <v>259.5</v>
      </c>
    </row>
    <row r="1287" spans="2:17">
      <c r="B1287" s="45" t="s">
        <v>551</v>
      </c>
      <c r="C1287" s="40"/>
      <c r="D1287" s="40"/>
      <c r="E1287" s="40"/>
      <c r="F1287" s="40"/>
      <c r="G1287" s="40"/>
      <c r="H1287" s="40"/>
      <c r="I1287" s="40"/>
      <c r="J1287" s="40"/>
      <c r="K1287" s="40"/>
      <c r="L1287" s="40"/>
      <c r="M1287" s="40"/>
      <c r="N1287" s="40"/>
      <c r="O1287" s="40">
        <v>3</v>
      </c>
      <c r="P1287" s="40">
        <v>104</v>
      </c>
      <c r="Q1287" s="47">
        <f t="shared" si="47"/>
        <v>312</v>
      </c>
    </row>
    <row r="1288" spans="2:17">
      <c r="B1288" s="45" t="s">
        <v>551</v>
      </c>
      <c r="C1288" s="40"/>
      <c r="D1288" s="40"/>
      <c r="E1288" s="40"/>
      <c r="F1288" s="40"/>
      <c r="G1288" s="40"/>
      <c r="H1288" s="40"/>
      <c r="I1288" s="40"/>
      <c r="J1288" s="40"/>
      <c r="K1288" s="40"/>
      <c r="L1288" s="40"/>
      <c r="M1288" s="40"/>
      <c r="N1288" s="40"/>
      <c r="O1288" s="40">
        <v>3</v>
      </c>
      <c r="P1288" s="40">
        <v>172</v>
      </c>
      <c r="Q1288" s="47">
        <f t="shared" si="47"/>
        <v>516</v>
      </c>
    </row>
    <row r="1289" spans="2:17">
      <c r="C1289" s="93"/>
      <c r="D1289" s="19"/>
      <c r="E1289" s="19" t="s">
        <v>374</v>
      </c>
      <c r="F1289" s="19"/>
      <c r="G1289" s="19"/>
      <c r="H1289" s="19"/>
      <c r="I1289" s="19"/>
      <c r="J1289" s="19"/>
      <c r="K1289" s="19" t="s">
        <v>99</v>
      </c>
      <c r="L1289" s="19"/>
      <c r="M1289" s="19"/>
      <c r="N1289" s="19" t="s">
        <v>99</v>
      </c>
      <c r="O1289" s="19"/>
      <c r="P1289" s="19"/>
      <c r="Q1289" s="67">
        <f>SUM(Q1272:Q1288)</f>
        <v>6841.8050000000003</v>
      </c>
    </row>
    <row r="1290" spans="2:17">
      <c r="B1290" s="19"/>
      <c r="C1290" s="93"/>
      <c r="D1290" s="19"/>
      <c r="E1290" s="110" t="s">
        <v>100</v>
      </c>
      <c r="F1290" s="19"/>
      <c r="G1290" s="19"/>
      <c r="H1290" s="19"/>
      <c r="I1290" s="19"/>
      <c r="J1290" s="19"/>
      <c r="K1290" s="110" t="s">
        <v>99</v>
      </c>
      <c r="L1290" s="110"/>
      <c r="M1290" s="19"/>
      <c r="N1290" s="19"/>
      <c r="O1290" s="19"/>
      <c r="P1290" s="18"/>
      <c r="Q1290" s="126"/>
    </row>
    <row r="1291" spans="2:17" ht="18.75">
      <c r="D1291" s="15"/>
      <c r="G1291" s="16" t="s">
        <v>67</v>
      </c>
      <c r="H1291" s="16"/>
      <c r="I1291" s="17"/>
      <c r="J1291" s="17"/>
      <c r="L1291" s="17"/>
      <c r="Q1291" s="19"/>
    </row>
    <row r="1292" spans="2:17" ht="23.25">
      <c r="D1292" s="15"/>
      <c r="E1292" s="15"/>
      <c r="F1292" s="133" t="s">
        <v>376</v>
      </c>
      <c r="G1292" s="16"/>
      <c r="H1292" s="16"/>
      <c r="I1292" s="16" t="s">
        <v>377</v>
      </c>
      <c r="J1292" s="16"/>
      <c r="K1292" s="17"/>
      <c r="L1292" s="21"/>
      <c r="Q1292" s="19"/>
    </row>
    <row r="1293" spans="2:17" ht="18.75">
      <c r="E1293" s="23" t="s">
        <v>70</v>
      </c>
      <c r="F1293" s="23"/>
      <c r="G1293" s="23"/>
      <c r="Q1293" s="19"/>
    </row>
    <row r="1294" spans="2:17">
      <c r="B1294" s="53" t="s">
        <v>708</v>
      </c>
      <c r="M1294" s="21"/>
      <c r="Q1294" s="19"/>
    </row>
    <row r="1295" spans="2:17">
      <c r="B1295" s="24" t="s">
        <v>149</v>
      </c>
      <c r="C1295" t="s">
        <v>559</v>
      </c>
      <c r="D1295" s="25"/>
      <c r="E1295" s="28"/>
      <c r="F1295" s="28" t="s">
        <v>7</v>
      </c>
      <c r="G1295" s="27"/>
      <c r="H1295" s="21"/>
      <c r="I1295" s="21"/>
      <c r="J1295" s="21"/>
      <c r="K1295" s="21"/>
      <c r="L1295" s="21"/>
      <c r="M1295" s="21"/>
      <c r="N1295" s="21"/>
      <c r="O1295" s="21"/>
      <c r="P1295" s="21"/>
      <c r="Q1295" s="19"/>
    </row>
    <row r="1296" spans="2:17">
      <c r="B1296" s="29" t="s">
        <v>76</v>
      </c>
      <c r="C1296" s="20"/>
      <c r="D1296" s="20"/>
      <c r="E1296" s="27"/>
      <c r="F1296" s="27"/>
      <c r="G1296" s="27"/>
      <c r="H1296" s="21"/>
      <c r="I1296" s="21"/>
      <c r="J1296" s="21"/>
      <c r="K1296" s="21"/>
      <c r="L1296" s="21"/>
      <c r="M1296" s="21"/>
      <c r="N1296" s="21"/>
      <c r="O1296" s="21"/>
      <c r="P1296" s="21"/>
      <c r="Q1296" s="19"/>
    </row>
    <row r="1297" spans="2:17">
      <c r="B1297" s="30"/>
      <c r="C1297" s="29"/>
      <c r="D1297" s="29"/>
      <c r="E1297" s="21"/>
      <c r="F1297" s="27"/>
      <c r="G1297" s="27"/>
      <c r="H1297" s="21"/>
      <c r="I1297" s="21"/>
      <c r="J1297" s="21"/>
      <c r="K1297" s="21"/>
      <c r="L1297" s="21"/>
      <c r="M1297" s="145"/>
      <c r="N1297" s="21"/>
      <c r="O1297" s="21"/>
      <c r="P1297">
        <v>152</v>
      </c>
      <c r="Q1297" s="19"/>
    </row>
    <row r="1298" spans="2:17">
      <c r="B1298" s="31" t="s">
        <v>77</v>
      </c>
      <c r="C1298" s="33" t="s">
        <v>78</v>
      </c>
      <c r="D1298" s="34"/>
      <c r="E1298" s="34" t="s">
        <v>79</v>
      </c>
      <c r="F1298" s="34"/>
      <c r="G1298" s="34" t="s">
        <v>80</v>
      </c>
      <c r="H1298" s="34" t="s">
        <v>81</v>
      </c>
      <c r="I1298" s="34"/>
      <c r="J1298" s="34"/>
      <c r="K1298" s="34"/>
      <c r="L1298" s="34" t="s">
        <v>82</v>
      </c>
      <c r="M1298" s="19"/>
      <c r="N1298" s="34"/>
      <c r="O1298" s="35" t="s">
        <v>83</v>
      </c>
      <c r="P1298" s="36" t="s">
        <v>3</v>
      </c>
      <c r="Q1298" s="36" t="s">
        <v>9</v>
      </c>
    </row>
    <row r="1299" spans="2:17">
      <c r="B1299" s="40"/>
      <c r="C1299" s="39" t="s">
        <v>85</v>
      </c>
      <c r="D1299" s="40" t="s">
        <v>86</v>
      </c>
      <c r="E1299" s="40" t="s">
        <v>87</v>
      </c>
      <c r="F1299" s="40" t="s">
        <v>88</v>
      </c>
      <c r="G1299" s="40"/>
      <c r="H1299" s="40" t="s">
        <v>89</v>
      </c>
      <c r="I1299" s="40" t="s">
        <v>90</v>
      </c>
      <c r="J1299" s="40" t="s">
        <v>91</v>
      </c>
      <c r="K1299" s="40" t="s">
        <v>92</v>
      </c>
      <c r="L1299" s="40" t="s">
        <v>93</v>
      </c>
      <c r="M1299" s="40" t="s">
        <v>94</v>
      </c>
      <c r="N1299" s="40" t="s">
        <v>95</v>
      </c>
      <c r="O1299" s="40"/>
      <c r="P1299" s="4"/>
      <c r="Q1299" s="40"/>
    </row>
    <row r="1300" spans="2:17">
      <c r="B1300" s="31" t="s">
        <v>709</v>
      </c>
      <c r="C1300" s="40">
        <v>200</v>
      </c>
      <c r="D1300" s="40">
        <v>1.2</v>
      </c>
      <c r="E1300" s="40">
        <v>4</v>
      </c>
      <c r="F1300" s="40">
        <v>2.7</v>
      </c>
      <c r="G1300" s="40">
        <v>260</v>
      </c>
      <c r="H1300" s="40">
        <v>0.26</v>
      </c>
      <c r="I1300" s="40">
        <v>40</v>
      </c>
      <c r="J1300" s="40">
        <v>122</v>
      </c>
      <c r="K1300" s="40">
        <v>128</v>
      </c>
      <c r="L1300" s="40">
        <v>146</v>
      </c>
      <c r="M1300" s="40">
        <v>56</v>
      </c>
      <c r="N1300" s="40">
        <v>2</v>
      </c>
      <c r="O1300" s="4"/>
      <c r="P1300" s="46"/>
      <c r="Q1300" s="47"/>
    </row>
    <row r="1301" spans="2:17">
      <c r="B1301" s="45" t="s">
        <v>710</v>
      </c>
      <c r="C1301" s="40">
        <v>100</v>
      </c>
      <c r="D1301" s="40"/>
      <c r="E1301" s="40"/>
      <c r="F1301" s="40"/>
      <c r="G1301" s="40"/>
      <c r="H1301" s="40"/>
      <c r="I1301" s="40"/>
      <c r="J1301" s="40"/>
      <c r="K1301" s="40"/>
      <c r="L1301" s="40"/>
      <c r="M1301" s="40"/>
      <c r="N1301" s="40"/>
      <c r="O1301" s="4">
        <v>9</v>
      </c>
      <c r="P1301" s="46">
        <v>198</v>
      </c>
      <c r="Q1301" s="192">
        <f t="shared" ref="Q1301:Q1308" si="48">P1301*O1301</f>
        <v>1782</v>
      </c>
    </row>
    <row r="1302" spans="2:17">
      <c r="B1302" s="45" t="s">
        <v>175</v>
      </c>
      <c r="C1302" s="40"/>
      <c r="D1302" s="40"/>
      <c r="E1302" s="40"/>
      <c r="F1302" s="40"/>
      <c r="G1302" s="40"/>
      <c r="H1302" s="40"/>
      <c r="I1302" s="40"/>
      <c r="J1302" s="40"/>
      <c r="K1302" s="40"/>
      <c r="L1302" s="40"/>
      <c r="M1302" s="40"/>
      <c r="N1302" s="40"/>
      <c r="O1302" s="4">
        <v>4.4000000000000004</v>
      </c>
      <c r="P1302" s="46">
        <v>45</v>
      </c>
      <c r="Q1302" s="192">
        <f t="shared" si="48"/>
        <v>198.00000000000003</v>
      </c>
    </row>
    <row r="1303" spans="2:17">
      <c r="B1303" s="44" t="s">
        <v>34</v>
      </c>
      <c r="C1303" s="31">
        <v>30</v>
      </c>
      <c r="D1303" s="40">
        <v>0.6</v>
      </c>
      <c r="E1303" s="40"/>
      <c r="F1303" s="40">
        <v>15.5</v>
      </c>
      <c r="G1303" s="40"/>
      <c r="H1303" s="40">
        <v>0.04</v>
      </c>
      <c r="I1303" s="40"/>
      <c r="J1303" s="40">
        <v>0.24</v>
      </c>
      <c r="K1303" s="40">
        <v>0.8</v>
      </c>
      <c r="L1303" s="40">
        <v>24</v>
      </c>
      <c r="M1303" s="40"/>
      <c r="N1303" s="40">
        <v>22</v>
      </c>
      <c r="O1303" s="52"/>
      <c r="P1303" s="46"/>
      <c r="Q1303" s="192">
        <f t="shared" si="48"/>
        <v>0</v>
      </c>
    </row>
    <row r="1304" spans="2:17">
      <c r="B1304" s="45" t="s">
        <v>34</v>
      </c>
      <c r="C1304" s="40"/>
      <c r="D1304" s="40"/>
      <c r="E1304" s="40"/>
      <c r="F1304" s="40"/>
      <c r="G1304" s="40"/>
      <c r="H1304" s="40"/>
      <c r="I1304" s="40"/>
      <c r="J1304" s="40"/>
      <c r="K1304" s="40"/>
      <c r="L1304" s="40"/>
      <c r="M1304" s="40"/>
      <c r="N1304" s="40"/>
      <c r="O1304" s="4">
        <v>2</v>
      </c>
      <c r="P1304" s="61">
        <v>26</v>
      </c>
      <c r="Q1304" s="192">
        <f t="shared" si="48"/>
        <v>52</v>
      </c>
    </row>
    <row r="1305" spans="2:17">
      <c r="B1305" s="45" t="s">
        <v>121</v>
      </c>
      <c r="C1305" s="40"/>
      <c r="D1305" s="40"/>
      <c r="E1305" s="40"/>
      <c r="F1305" s="40"/>
      <c r="G1305" s="40"/>
      <c r="H1305" s="40"/>
      <c r="I1305" s="40"/>
      <c r="J1305" s="40"/>
      <c r="K1305" s="40"/>
      <c r="L1305" s="40"/>
      <c r="M1305" s="40"/>
      <c r="N1305" s="40"/>
      <c r="O1305" s="4">
        <v>0.45</v>
      </c>
      <c r="P1305" s="61">
        <v>735</v>
      </c>
      <c r="Q1305" s="192">
        <f t="shared" si="48"/>
        <v>330.75</v>
      </c>
    </row>
    <row r="1306" spans="2:17">
      <c r="B1306" s="44" t="s">
        <v>108</v>
      </c>
      <c r="C1306" s="40">
        <v>200</v>
      </c>
      <c r="D1306" s="40">
        <v>0.6</v>
      </c>
      <c r="E1306" s="40"/>
      <c r="F1306" s="40">
        <v>30.1</v>
      </c>
      <c r="G1306" s="40">
        <v>130</v>
      </c>
      <c r="H1306" s="40">
        <v>0.04</v>
      </c>
      <c r="I1306" s="40"/>
      <c r="J1306" s="40">
        <v>0.05</v>
      </c>
      <c r="K1306" s="40">
        <v>135</v>
      </c>
      <c r="L1306" s="40">
        <v>46</v>
      </c>
      <c r="M1306" s="40"/>
      <c r="N1306" s="40">
        <v>0.5</v>
      </c>
      <c r="O1306" s="40"/>
      <c r="P1306" s="40"/>
      <c r="Q1306" s="192">
        <f t="shared" si="48"/>
        <v>0</v>
      </c>
    </row>
    <row r="1307" spans="2:17">
      <c r="B1307" s="45" t="s">
        <v>49</v>
      </c>
      <c r="C1307" s="40">
        <v>60</v>
      </c>
      <c r="D1307" s="40"/>
      <c r="E1307" s="40"/>
      <c r="F1307" s="40"/>
      <c r="G1307" s="40"/>
      <c r="H1307" s="40"/>
      <c r="I1307" s="40"/>
      <c r="J1307" s="40"/>
      <c r="K1307" s="40"/>
      <c r="L1307" s="40"/>
      <c r="M1307" s="40"/>
      <c r="N1307" s="40"/>
      <c r="O1307" s="40"/>
      <c r="P1307" s="40">
        <v>244</v>
      </c>
      <c r="Q1307" s="192">
        <f t="shared" si="48"/>
        <v>0</v>
      </c>
    </row>
    <row r="1308" spans="2:17">
      <c r="B1308" s="45" t="s">
        <v>31</v>
      </c>
      <c r="C1308" s="40">
        <v>15</v>
      </c>
      <c r="D1308" s="40"/>
      <c r="E1308" s="40"/>
      <c r="F1308" s="40"/>
      <c r="G1308" s="40"/>
      <c r="H1308" s="40"/>
      <c r="I1308" s="40"/>
      <c r="J1308" s="40"/>
      <c r="K1308" s="40"/>
      <c r="L1308" s="40"/>
      <c r="M1308" s="40"/>
      <c r="N1308" s="40"/>
      <c r="O1308" s="40">
        <v>1</v>
      </c>
      <c r="P1308" s="40">
        <v>86.5</v>
      </c>
      <c r="Q1308" s="192">
        <f t="shared" si="48"/>
        <v>86.5</v>
      </c>
    </row>
    <row r="1309" spans="2:17">
      <c r="C1309" s="93"/>
      <c r="D1309" s="19"/>
      <c r="E1309" s="19" t="s">
        <v>374</v>
      </c>
      <c r="F1309" s="19"/>
      <c r="G1309" s="19"/>
      <c r="H1309" s="19"/>
      <c r="I1309" s="19"/>
      <c r="J1309" s="19"/>
      <c r="K1309" s="19" t="s">
        <v>99</v>
      </c>
      <c r="L1309" s="19"/>
      <c r="M1309" s="19"/>
      <c r="N1309" s="19" t="s">
        <v>99</v>
      </c>
      <c r="O1309" s="19"/>
      <c r="P1309" s="19"/>
      <c r="Q1309" s="67">
        <f>SUM(Q1301:Q1308)</f>
        <v>2449.25</v>
      </c>
    </row>
    <row r="1310" spans="2:17">
      <c r="B1310" s="19"/>
      <c r="C1310" s="93"/>
      <c r="D1310" s="19"/>
      <c r="E1310" s="110" t="s">
        <v>100</v>
      </c>
      <c r="F1310" s="19"/>
      <c r="G1310" s="19"/>
      <c r="H1310" s="19"/>
      <c r="I1310" s="19"/>
      <c r="J1310" s="19"/>
      <c r="K1310" s="110" t="s">
        <v>99</v>
      </c>
      <c r="L1310" s="110"/>
      <c r="M1310" s="19"/>
      <c r="N1310" s="19"/>
      <c r="O1310" s="19"/>
      <c r="P1310" s="18"/>
      <c r="Q1310" s="126"/>
    </row>
    <row r="1311" spans="2:17" ht="18.75">
      <c r="D1311" s="15"/>
      <c r="G1311" s="16" t="s">
        <v>67</v>
      </c>
      <c r="H1311" s="16"/>
      <c r="I1311" s="17"/>
      <c r="J1311" s="17"/>
      <c r="L1311" s="17"/>
      <c r="Q1311" s="19"/>
    </row>
    <row r="1312" spans="2:17" ht="23.25">
      <c r="D1312" s="15"/>
      <c r="E1312" s="15"/>
      <c r="F1312" s="133" t="s">
        <v>376</v>
      </c>
      <c r="G1312" s="16"/>
      <c r="H1312" s="16"/>
      <c r="I1312" s="16" t="s">
        <v>377</v>
      </c>
      <c r="J1312" s="16"/>
      <c r="K1312" s="17"/>
      <c r="L1312" s="21"/>
      <c r="Q1312" s="19"/>
    </row>
    <row r="1313" spans="2:17" ht="18.75">
      <c r="E1313" s="23" t="s">
        <v>70</v>
      </c>
      <c r="F1313" s="23"/>
      <c r="G1313" s="23"/>
      <c r="Q1313" s="19"/>
    </row>
    <row r="1314" spans="2:17">
      <c r="B1314" s="53" t="s">
        <v>713</v>
      </c>
      <c r="M1314" s="21"/>
      <c r="Q1314" s="19"/>
    </row>
    <row r="1315" spans="2:17">
      <c r="B1315" s="24" t="s">
        <v>149</v>
      </c>
      <c r="C1315" t="s">
        <v>559</v>
      </c>
      <c r="D1315" s="25"/>
      <c r="E1315" s="28"/>
      <c r="F1315" s="28" t="s">
        <v>5</v>
      </c>
      <c r="G1315" s="27"/>
      <c r="H1315" s="21"/>
      <c r="I1315" s="21"/>
      <c r="J1315" s="21"/>
      <c r="K1315" s="21"/>
      <c r="L1315" s="21"/>
      <c r="M1315" s="21"/>
      <c r="N1315" s="21"/>
      <c r="O1315" s="21"/>
      <c r="P1315" s="21"/>
      <c r="Q1315" s="19"/>
    </row>
    <row r="1316" spans="2:17">
      <c r="B1316" s="29" t="s">
        <v>76</v>
      </c>
      <c r="C1316" s="20"/>
      <c r="D1316" s="20"/>
      <c r="E1316" s="27"/>
      <c r="F1316" s="27"/>
      <c r="G1316" s="27"/>
      <c r="H1316" s="21"/>
      <c r="I1316" s="21"/>
      <c r="J1316" s="21"/>
      <c r="K1316" s="21"/>
      <c r="L1316" s="21"/>
      <c r="M1316" s="21"/>
      <c r="N1316" s="21"/>
      <c r="O1316" s="21"/>
      <c r="P1316" s="21"/>
      <c r="Q1316" s="19"/>
    </row>
    <row r="1317" spans="2:17">
      <c r="B1317" s="30"/>
      <c r="C1317" s="29"/>
      <c r="D1317" s="29"/>
      <c r="E1317" s="21"/>
      <c r="F1317" s="27"/>
      <c r="G1317" s="27"/>
      <c r="H1317" s="21"/>
      <c r="I1317" s="21"/>
      <c r="J1317" s="21"/>
      <c r="K1317" s="21"/>
      <c r="L1317" s="21"/>
      <c r="M1317" s="145"/>
      <c r="N1317" s="21"/>
      <c r="O1317" s="21"/>
      <c r="P1317">
        <v>213</v>
      </c>
      <c r="Q1317" s="19"/>
    </row>
    <row r="1318" spans="2:17">
      <c r="B1318" s="31" t="s">
        <v>77</v>
      </c>
      <c r="C1318" s="33" t="s">
        <v>78</v>
      </c>
      <c r="D1318" s="34"/>
      <c r="E1318" s="34" t="s">
        <v>79</v>
      </c>
      <c r="F1318" s="34"/>
      <c r="G1318" s="34" t="s">
        <v>80</v>
      </c>
      <c r="H1318" s="34" t="s">
        <v>81</v>
      </c>
      <c r="I1318" s="34"/>
      <c r="J1318" s="34"/>
      <c r="K1318" s="34"/>
      <c r="L1318" s="34" t="s">
        <v>82</v>
      </c>
      <c r="M1318" s="19"/>
      <c r="N1318" s="34"/>
      <c r="O1318" s="35" t="s">
        <v>83</v>
      </c>
      <c r="P1318" s="36" t="s">
        <v>3</v>
      </c>
      <c r="Q1318" s="36" t="s">
        <v>9</v>
      </c>
    </row>
    <row r="1319" spans="2:17">
      <c r="B1319" s="40"/>
      <c r="C1319" s="39" t="s">
        <v>85</v>
      </c>
      <c r="D1319" s="40" t="s">
        <v>86</v>
      </c>
      <c r="E1319" s="40" t="s">
        <v>87</v>
      </c>
      <c r="F1319" s="40" t="s">
        <v>88</v>
      </c>
      <c r="G1319" s="40"/>
      <c r="H1319" s="40" t="s">
        <v>89</v>
      </c>
      <c r="I1319" s="40" t="s">
        <v>90</v>
      </c>
      <c r="J1319" s="40" t="s">
        <v>91</v>
      </c>
      <c r="K1319" s="40" t="s">
        <v>92</v>
      </c>
      <c r="L1319" s="40" t="s">
        <v>93</v>
      </c>
      <c r="M1319" s="40" t="s">
        <v>94</v>
      </c>
      <c r="N1319" s="40" t="s">
        <v>95</v>
      </c>
      <c r="O1319" s="40"/>
      <c r="P1319" s="4"/>
      <c r="Q1319" s="40"/>
    </row>
    <row r="1320" spans="2:17">
      <c r="B1320" s="31" t="s">
        <v>714</v>
      </c>
      <c r="C1320" s="40">
        <v>200</v>
      </c>
      <c r="D1320" s="40">
        <v>1.2</v>
      </c>
      <c r="E1320" s="40">
        <v>4</v>
      </c>
      <c r="F1320" s="40">
        <v>2.7</v>
      </c>
      <c r="G1320" s="40">
        <v>260</v>
      </c>
      <c r="H1320" s="40">
        <v>0.26</v>
      </c>
      <c r="I1320" s="40">
        <v>40</v>
      </c>
      <c r="J1320" s="40">
        <v>122</v>
      </c>
      <c r="K1320" s="40">
        <v>128</v>
      </c>
      <c r="L1320" s="40">
        <v>146</v>
      </c>
      <c r="M1320" s="40">
        <v>56</v>
      </c>
      <c r="N1320" s="40">
        <v>2</v>
      </c>
      <c r="O1320" s="4"/>
      <c r="P1320" s="46"/>
      <c r="Q1320" s="47"/>
    </row>
    <row r="1321" spans="2:17">
      <c r="B1321" s="45" t="s">
        <v>27</v>
      </c>
      <c r="C1321" s="40">
        <v>100</v>
      </c>
      <c r="D1321" s="40"/>
      <c r="E1321" s="40"/>
      <c r="F1321" s="40"/>
      <c r="G1321" s="40"/>
      <c r="H1321" s="40"/>
      <c r="I1321" s="40"/>
      <c r="J1321" s="40"/>
      <c r="K1321" s="40"/>
      <c r="L1321" s="40"/>
      <c r="M1321" s="40"/>
      <c r="N1321" s="40"/>
      <c r="O1321" s="4">
        <v>10.6</v>
      </c>
      <c r="P1321" s="46">
        <v>260</v>
      </c>
      <c r="Q1321" s="47">
        <f t="shared" ref="Q1321:Q1345" si="49">P1321*O1321</f>
        <v>2756</v>
      </c>
    </row>
    <row r="1322" spans="2:17">
      <c r="B1322" s="45" t="s">
        <v>56</v>
      </c>
      <c r="C1322" s="40"/>
      <c r="D1322" s="40"/>
      <c r="E1322" s="40"/>
      <c r="F1322" s="40"/>
      <c r="G1322" s="40"/>
      <c r="H1322" s="40"/>
      <c r="I1322" s="40"/>
      <c r="J1322" s="40"/>
      <c r="K1322" s="40"/>
      <c r="L1322" s="40"/>
      <c r="M1322" s="40"/>
      <c r="N1322" s="40"/>
      <c r="O1322" s="4">
        <v>15</v>
      </c>
      <c r="P1322" s="46">
        <v>84</v>
      </c>
      <c r="Q1322" s="47">
        <f t="shared" si="49"/>
        <v>1260</v>
      </c>
    </row>
    <row r="1323" spans="2:17">
      <c r="B1323" s="45" t="s">
        <v>37</v>
      </c>
      <c r="C1323" s="40">
        <v>10</v>
      </c>
      <c r="D1323" s="40"/>
      <c r="E1323" s="40"/>
      <c r="F1323" s="40"/>
      <c r="G1323" s="40"/>
      <c r="H1323" s="40"/>
      <c r="I1323" s="40"/>
      <c r="J1323" s="40"/>
      <c r="K1323" s="40"/>
      <c r="L1323" s="40"/>
      <c r="M1323" s="40"/>
      <c r="N1323" s="40"/>
      <c r="O1323" s="4">
        <v>3</v>
      </c>
      <c r="P1323" s="46">
        <v>89</v>
      </c>
      <c r="Q1323" s="47">
        <f t="shared" si="49"/>
        <v>267</v>
      </c>
    </row>
    <row r="1324" spans="2:17">
      <c r="B1324" s="45" t="s">
        <v>58</v>
      </c>
      <c r="C1324" s="40">
        <v>10</v>
      </c>
      <c r="D1324" s="40"/>
      <c r="E1324" s="40"/>
      <c r="F1324" s="40"/>
      <c r="G1324" s="40"/>
      <c r="H1324" s="40"/>
      <c r="I1324" s="40"/>
      <c r="J1324" s="40"/>
      <c r="K1324" s="40"/>
      <c r="L1324" s="40"/>
      <c r="M1324" s="40"/>
      <c r="N1324" s="40"/>
      <c r="O1324" s="4">
        <v>2</v>
      </c>
      <c r="P1324" s="46">
        <v>33</v>
      </c>
      <c r="Q1324" s="47">
        <f t="shared" si="49"/>
        <v>66</v>
      </c>
    </row>
    <row r="1325" spans="2:17">
      <c r="B1325" s="45" t="s">
        <v>14</v>
      </c>
      <c r="C1325" s="40">
        <v>4</v>
      </c>
      <c r="D1325" s="40"/>
      <c r="E1325" s="40"/>
      <c r="F1325" s="40"/>
      <c r="G1325" s="40"/>
      <c r="H1325" s="40"/>
      <c r="I1325" s="40"/>
      <c r="J1325" s="40"/>
      <c r="K1325" s="40"/>
      <c r="L1325" s="40"/>
      <c r="M1325" s="40"/>
      <c r="N1325" s="40"/>
      <c r="O1325" s="4">
        <v>1</v>
      </c>
      <c r="P1325" s="46">
        <v>130</v>
      </c>
      <c r="Q1325" s="47">
        <f t="shared" si="49"/>
        <v>130</v>
      </c>
    </row>
    <row r="1326" spans="2:17">
      <c r="B1326" s="45" t="s">
        <v>10</v>
      </c>
      <c r="C1326" s="40">
        <v>1</v>
      </c>
      <c r="D1326" s="40"/>
      <c r="E1326" s="40"/>
      <c r="F1326" s="40"/>
      <c r="G1326" s="40"/>
      <c r="H1326" s="40"/>
      <c r="I1326" s="40"/>
      <c r="J1326" s="40"/>
      <c r="K1326" s="40"/>
      <c r="L1326" s="40"/>
      <c r="M1326" s="40"/>
      <c r="N1326" s="40"/>
      <c r="O1326" s="4">
        <v>1</v>
      </c>
      <c r="P1326" s="46">
        <v>65</v>
      </c>
      <c r="Q1326" s="47">
        <f t="shared" si="49"/>
        <v>65</v>
      </c>
    </row>
    <row r="1327" spans="2:17">
      <c r="B1327" s="45" t="s">
        <v>13</v>
      </c>
      <c r="C1327" s="40">
        <v>4</v>
      </c>
      <c r="D1327" s="40"/>
      <c r="E1327" s="40"/>
      <c r="F1327" s="40"/>
      <c r="G1327" s="40"/>
      <c r="H1327" s="40"/>
      <c r="I1327" s="40"/>
      <c r="J1327" s="40"/>
      <c r="K1327" s="40"/>
      <c r="L1327" s="40"/>
      <c r="M1327" s="40"/>
      <c r="N1327" s="40"/>
      <c r="O1327" s="4">
        <v>1.5</v>
      </c>
      <c r="P1327" s="46">
        <v>135</v>
      </c>
      <c r="Q1327" s="47">
        <f t="shared" si="49"/>
        <v>202.5</v>
      </c>
    </row>
    <row r="1328" spans="2:17">
      <c r="B1328" s="45" t="s">
        <v>55</v>
      </c>
      <c r="C1328" s="40"/>
      <c r="D1328" s="40"/>
      <c r="E1328" s="40"/>
      <c r="F1328" s="40"/>
      <c r="G1328" s="40"/>
      <c r="H1328" s="40"/>
      <c r="I1328" s="40"/>
      <c r="J1328" s="40"/>
      <c r="K1328" s="40"/>
      <c r="L1328" s="40"/>
      <c r="M1328" s="40"/>
      <c r="N1328" s="40"/>
      <c r="O1328" s="4">
        <v>34</v>
      </c>
      <c r="P1328" s="46">
        <v>56</v>
      </c>
      <c r="Q1328" s="47">
        <f t="shared" si="49"/>
        <v>1904</v>
      </c>
    </row>
    <row r="1329" spans="2:18">
      <c r="B1329" s="31" t="s">
        <v>131</v>
      </c>
      <c r="C1329" s="40">
        <v>70</v>
      </c>
      <c r="D1329" s="40">
        <v>4.5999999999999996</v>
      </c>
      <c r="E1329" s="40">
        <v>5.2</v>
      </c>
      <c r="F1329" s="40">
        <v>7.2</v>
      </c>
      <c r="G1329" s="40">
        <v>105</v>
      </c>
      <c r="H1329" s="40">
        <v>1.5</v>
      </c>
      <c r="I1329" s="40">
        <v>13.5</v>
      </c>
      <c r="J1329" s="40">
        <v>51</v>
      </c>
      <c r="K1329" s="40">
        <v>98</v>
      </c>
      <c r="L1329" s="40">
        <v>52</v>
      </c>
      <c r="M1329" s="40">
        <v>51</v>
      </c>
      <c r="N1329" s="40">
        <v>2.25</v>
      </c>
      <c r="O1329" s="4"/>
      <c r="P1329" s="46"/>
      <c r="Q1329" s="47">
        <f t="shared" si="49"/>
        <v>0</v>
      </c>
    </row>
    <row r="1330" spans="2:18">
      <c r="B1330" s="45" t="s">
        <v>55</v>
      </c>
      <c r="C1330" s="40"/>
      <c r="D1330" s="40"/>
      <c r="E1330" s="40"/>
      <c r="F1330" s="40"/>
      <c r="G1330" s="40"/>
      <c r="H1330" s="40"/>
      <c r="I1330" s="40"/>
      <c r="J1330" s="40"/>
      <c r="K1330" s="40"/>
      <c r="L1330" s="40"/>
      <c r="M1330" s="40"/>
      <c r="N1330" s="40"/>
      <c r="O1330" s="4">
        <v>10</v>
      </c>
      <c r="P1330" s="46">
        <v>56</v>
      </c>
      <c r="Q1330" s="47">
        <f t="shared" si="49"/>
        <v>560</v>
      </c>
    </row>
    <row r="1331" spans="2:18">
      <c r="B1331" s="45" t="s">
        <v>58</v>
      </c>
      <c r="C1331" s="40"/>
      <c r="D1331" s="40"/>
      <c r="E1331" s="40"/>
      <c r="F1331" s="40"/>
      <c r="G1331" s="40"/>
      <c r="H1331" s="40"/>
      <c r="I1331" s="40"/>
      <c r="J1331" s="40"/>
      <c r="K1331" s="40"/>
      <c r="L1331" s="40"/>
      <c r="M1331" s="40"/>
      <c r="N1331" s="40"/>
      <c r="O1331" s="4">
        <v>1.7</v>
      </c>
      <c r="P1331" s="46">
        <v>33</v>
      </c>
      <c r="Q1331" s="47">
        <f t="shared" si="49"/>
        <v>56.1</v>
      </c>
    </row>
    <row r="1332" spans="2:18">
      <c r="B1332" s="45" t="s">
        <v>37</v>
      </c>
      <c r="C1332" s="40"/>
      <c r="D1332" s="40"/>
      <c r="E1332" s="40"/>
      <c r="F1332" s="40"/>
      <c r="G1332" s="40"/>
      <c r="H1332" s="40"/>
      <c r="I1332" s="40"/>
      <c r="J1332" s="40"/>
      <c r="K1332" s="40"/>
      <c r="L1332" s="40"/>
      <c r="M1332" s="40"/>
      <c r="N1332" s="40"/>
      <c r="O1332" s="4">
        <v>2.2000000000000002</v>
      </c>
      <c r="P1332" s="46">
        <v>89</v>
      </c>
      <c r="Q1332" s="47">
        <f t="shared" si="49"/>
        <v>195.8</v>
      </c>
      <c r="R1332" s="68"/>
    </row>
    <row r="1333" spans="2:18">
      <c r="B1333" s="45" t="s">
        <v>13</v>
      </c>
      <c r="C1333" s="40"/>
      <c r="D1333" s="40"/>
      <c r="E1333" s="40"/>
      <c r="F1333" s="40"/>
      <c r="G1333" s="40"/>
      <c r="H1333" s="40"/>
      <c r="I1333" s="40"/>
      <c r="J1333" s="40"/>
      <c r="K1333" s="40"/>
      <c r="L1333" s="40"/>
      <c r="M1333" s="40"/>
      <c r="N1333" s="40"/>
      <c r="O1333" s="4">
        <v>0.5</v>
      </c>
      <c r="P1333" s="46">
        <v>135</v>
      </c>
      <c r="Q1333" s="47">
        <f t="shared" si="49"/>
        <v>67.5</v>
      </c>
    </row>
    <row r="1334" spans="2:18">
      <c r="B1334" s="45" t="s">
        <v>57</v>
      </c>
      <c r="C1334" s="40"/>
      <c r="D1334" s="40"/>
      <c r="E1334" s="40"/>
      <c r="F1334" s="40"/>
      <c r="G1334" s="40"/>
      <c r="H1334" s="40"/>
      <c r="I1334" s="40"/>
      <c r="J1334" s="40"/>
      <c r="K1334" s="40"/>
      <c r="L1334" s="40"/>
      <c r="M1334" s="40"/>
      <c r="N1334" s="40"/>
      <c r="O1334" s="4">
        <v>6</v>
      </c>
      <c r="P1334" s="46">
        <v>63</v>
      </c>
      <c r="Q1334" s="47">
        <f t="shared" si="49"/>
        <v>378</v>
      </c>
    </row>
    <row r="1335" spans="2:18">
      <c r="B1335" s="45" t="s">
        <v>716</v>
      </c>
      <c r="C1335" s="40"/>
      <c r="D1335" s="40"/>
      <c r="E1335" s="40"/>
      <c r="F1335" s="40"/>
      <c r="G1335" s="40"/>
      <c r="H1335" s="40"/>
      <c r="I1335" s="40"/>
      <c r="J1335" s="40"/>
      <c r="K1335" s="40"/>
      <c r="L1335" s="40"/>
      <c r="M1335" s="40"/>
      <c r="N1335" s="40"/>
      <c r="O1335" s="4">
        <v>4</v>
      </c>
      <c r="P1335" s="46">
        <v>113</v>
      </c>
      <c r="Q1335" s="47">
        <f t="shared" si="49"/>
        <v>452</v>
      </c>
    </row>
    <row r="1336" spans="2:18">
      <c r="B1336" s="44" t="s">
        <v>34</v>
      </c>
      <c r="C1336" s="31">
        <v>30</v>
      </c>
      <c r="D1336" s="40">
        <v>0.6</v>
      </c>
      <c r="E1336" s="40"/>
      <c r="F1336" s="40">
        <v>15.5</v>
      </c>
      <c r="G1336" s="40"/>
      <c r="H1336" s="40">
        <v>0.04</v>
      </c>
      <c r="I1336" s="40"/>
      <c r="J1336" s="40">
        <v>0.24</v>
      </c>
      <c r="K1336" s="40">
        <v>0.8</v>
      </c>
      <c r="L1336" s="40">
        <v>24</v>
      </c>
      <c r="M1336" s="40"/>
      <c r="N1336" s="40">
        <v>22</v>
      </c>
      <c r="O1336" s="52"/>
      <c r="P1336" s="46"/>
      <c r="Q1336" s="47">
        <f t="shared" si="49"/>
        <v>0</v>
      </c>
    </row>
    <row r="1337" spans="2:18">
      <c r="B1337" s="45" t="s">
        <v>34</v>
      </c>
      <c r="C1337" s="40"/>
      <c r="D1337" s="40"/>
      <c r="E1337" s="40"/>
      <c r="F1337" s="40"/>
      <c r="G1337" s="40"/>
      <c r="H1337" s="40"/>
      <c r="I1337" s="40"/>
      <c r="J1337" s="40"/>
      <c r="K1337" s="40"/>
      <c r="L1337" s="40"/>
      <c r="M1337" s="40"/>
      <c r="N1337" s="40"/>
      <c r="O1337" s="4">
        <v>15</v>
      </c>
      <c r="P1337" s="61">
        <v>26</v>
      </c>
      <c r="Q1337" s="47">
        <f t="shared" si="49"/>
        <v>390</v>
      </c>
    </row>
    <row r="1338" spans="2:18">
      <c r="B1338" s="45" t="s">
        <v>121</v>
      </c>
      <c r="C1338" s="40"/>
      <c r="D1338" s="40"/>
      <c r="E1338" s="40"/>
      <c r="F1338" s="40"/>
      <c r="G1338" s="40"/>
      <c r="H1338" s="40"/>
      <c r="I1338" s="40"/>
      <c r="J1338" s="40"/>
      <c r="K1338" s="40"/>
      <c r="L1338" s="40"/>
      <c r="M1338" s="40"/>
      <c r="N1338" s="40"/>
      <c r="O1338" s="4">
        <v>1.68</v>
      </c>
      <c r="P1338" s="61">
        <v>735</v>
      </c>
      <c r="Q1338" s="47">
        <f t="shared" si="49"/>
        <v>1234.8</v>
      </c>
    </row>
    <row r="1339" spans="2:18">
      <c r="B1339" s="44" t="s">
        <v>112</v>
      </c>
      <c r="C1339" s="40">
        <v>200</v>
      </c>
      <c r="D1339" s="40">
        <v>0.6</v>
      </c>
      <c r="E1339" s="40"/>
      <c r="F1339" s="40">
        <v>30.1</v>
      </c>
      <c r="G1339" s="40">
        <v>130</v>
      </c>
      <c r="H1339" s="40">
        <v>0.04</v>
      </c>
      <c r="I1339" s="40"/>
      <c r="J1339" s="40">
        <v>0.05</v>
      </c>
      <c r="K1339" s="40">
        <v>135</v>
      </c>
      <c r="L1339" s="40">
        <v>46</v>
      </c>
      <c r="M1339" s="40"/>
      <c r="N1339" s="40">
        <v>0.5</v>
      </c>
      <c r="O1339" s="40"/>
      <c r="P1339" s="40"/>
      <c r="Q1339" s="47">
        <f t="shared" si="49"/>
        <v>0</v>
      </c>
    </row>
    <row r="1340" spans="2:18">
      <c r="B1340" s="45" t="s">
        <v>113</v>
      </c>
      <c r="C1340" s="40">
        <v>60</v>
      </c>
      <c r="D1340" s="40"/>
      <c r="E1340" s="40"/>
      <c r="F1340" s="40"/>
      <c r="G1340" s="40"/>
      <c r="H1340" s="40"/>
      <c r="I1340" s="40"/>
      <c r="J1340" s="40"/>
      <c r="K1340" s="40"/>
      <c r="L1340" s="40"/>
      <c r="M1340" s="40"/>
      <c r="N1340" s="40"/>
      <c r="O1340" s="40">
        <v>4.3</v>
      </c>
      <c r="P1340" s="40">
        <v>225.95</v>
      </c>
      <c r="Q1340" s="47">
        <f t="shared" si="49"/>
        <v>971.58499999999992</v>
      </c>
    </row>
    <row r="1341" spans="2:18">
      <c r="B1341" s="45" t="s">
        <v>15</v>
      </c>
      <c r="C1341" s="40">
        <v>15</v>
      </c>
      <c r="D1341" s="40"/>
      <c r="E1341" s="40"/>
      <c r="F1341" s="40"/>
      <c r="G1341" s="40"/>
      <c r="H1341" s="40"/>
      <c r="I1341" s="40"/>
      <c r="J1341" s="40"/>
      <c r="K1341" s="40"/>
      <c r="L1341" s="40"/>
      <c r="M1341" s="40"/>
      <c r="N1341" s="40"/>
      <c r="O1341" s="40">
        <v>4.3</v>
      </c>
      <c r="P1341" s="40">
        <v>79.25</v>
      </c>
      <c r="Q1341" s="47">
        <f t="shared" si="49"/>
        <v>340.77499999999998</v>
      </c>
    </row>
    <row r="1342" spans="2:18">
      <c r="B1342" s="45" t="s">
        <v>97</v>
      </c>
      <c r="C1342" s="40"/>
      <c r="D1342" s="40"/>
      <c r="E1342" s="40"/>
      <c r="F1342" s="40"/>
      <c r="G1342" s="40"/>
      <c r="H1342" s="40"/>
      <c r="I1342" s="40"/>
      <c r="J1342" s="40"/>
      <c r="K1342" s="40"/>
      <c r="L1342" s="40"/>
      <c r="M1342" s="40"/>
      <c r="N1342" s="40"/>
      <c r="O1342" s="40">
        <v>26.2</v>
      </c>
      <c r="P1342" s="40">
        <v>147</v>
      </c>
      <c r="Q1342" s="47">
        <f t="shared" si="49"/>
        <v>3851.4</v>
      </c>
    </row>
    <row r="1343" spans="2:18">
      <c r="B1343" s="45" t="s">
        <v>40</v>
      </c>
      <c r="C1343" s="40"/>
      <c r="D1343" s="40"/>
      <c r="E1343" s="40"/>
      <c r="F1343" s="40"/>
      <c r="G1343" s="40"/>
      <c r="H1343" s="40"/>
      <c r="I1343" s="40"/>
      <c r="J1343" s="40"/>
      <c r="K1343" s="40"/>
      <c r="L1343" s="40"/>
      <c r="M1343" s="40"/>
      <c r="N1343" s="40"/>
      <c r="O1343" s="40">
        <v>1</v>
      </c>
      <c r="P1343" s="40">
        <v>255</v>
      </c>
      <c r="Q1343" s="47">
        <f t="shared" si="49"/>
        <v>255</v>
      </c>
    </row>
    <row r="1344" spans="2:18">
      <c r="B1344" s="45" t="s">
        <v>715</v>
      </c>
      <c r="C1344" s="40"/>
      <c r="D1344" s="40"/>
      <c r="E1344" s="40"/>
      <c r="F1344" s="40"/>
      <c r="G1344" s="40"/>
      <c r="H1344" s="40"/>
      <c r="I1344" s="40"/>
      <c r="J1344" s="40"/>
      <c r="K1344" s="40"/>
      <c r="L1344" s="40"/>
      <c r="M1344" s="40"/>
      <c r="N1344" s="40"/>
      <c r="O1344" s="40">
        <v>22</v>
      </c>
      <c r="P1344" s="40">
        <v>112</v>
      </c>
      <c r="Q1344" s="47">
        <f t="shared" si="49"/>
        <v>2464</v>
      </c>
    </row>
    <row r="1345" spans="2:17">
      <c r="B1345" s="45" t="s">
        <v>40</v>
      </c>
      <c r="C1345" s="40"/>
      <c r="D1345" s="40"/>
      <c r="E1345" s="40"/>
      <c r="F1345" s="40"/>
      <c r="G1345" s="40"/>
      <c r="H1345" s="40"/>
      <c r="I1345" s="40"/>
      <c r="J1345" s="40"/>
      <c r="K1345" s="40"/>
      <c r="L1345" s="40"/>
      <c r="M1345" s="40"/>
      <c r="N1345" s="40"/>
      <c r="O1345" s="40">
        <v>1</v>
      </c>
      <c r="P1345" s="40">
        <v>225</v>
      </c>
      <c r="Q1345" s="47">
        <f t="shared" si="49"/>
        <v>225</v>
      </c>
    </row>
    <row r="1346" spans="2:17">
      <c r="C1346" s="93"/>
      <c r="D1346" s="19"/>
      <c r="E1346" s="19" t="s">
        <v>374</v>
      </c>
      <c r="F1346" s="19"/>
      <c r="G1346" s="19"/>
      <c r="H1346" s="19"/>
      <c r="I1346" s="19"/>
      <c r="J1346" s="19"/>
      <c r="K1346" s="19" t="s">
        <v>99</v>
      </c>
      <c r="L1346" s="19"/>
      <c r="M1346" s="19"/>
      <c r="N1346" s="19" t="s">
        <v>99</v>
      </c>
      <c r="O1346" s="19"/>
      <c r="P1346" s="19"/>
      <c r="Q1346" s="67">
        <f>SUM(Q1321:Q1345)</f>
        <v>18092.46</v>
      </c>
    </row>
    <row r="1347" spans="2:17">
      <c r="B1347" s="19"/>
      <c r="C1347" s="93"/>
      <c r="D1347" s="19"/>
      <c r="E1347" s="110" t="s">
        <v>100</v>
      </c>
      <c r="F1347" s="19"/>
      <c r="G1347" s="19"/>
      <c r="H1347" s="19"/>
      <c r="I1347" s="19"/>
      <c r="J1347" s="19"/>
      <c r="K1347" s="110" t="s">
        <v>99</v>
      </c>
      <c r="L1347" s="110"/>
      <c r="M1347" s="19"/>
      <c r="N1347" s="19"/>
      <c r="O1347" s="19"/>
      <c r="P1347" s="18"/>
      <c r="Q1347" s="126"/>
    </row>
    <row r="1348" spans="2:17" ht="18.75">
      <c r="D1348" s="15"/>
      <c r="G1348" s="16" t="s">
        <v>67</v>
      </c>
      <c r="H1348" s="16"/>
      <c r="I1348" s="17"/>
      <c r="J1348" s="17"/>
      <c r="L1348" s="17"/>
      <c r="Q1348" s="19"/>
    </row>
    <row r="1349" spans="2:17" ht="23.25">
      <c r="D1349" s="15"/>
      <c r="E1349" s="15"/>
      <c r="F1349" s="133" t="s">
        <v>376</v>
      </c>
      <c r="G1349" s="16"/>
      <c r="H1349" s="16"/>
      <c r="I1349" s="16" t="s">
        <v>377</v>
      </c>
      <c r="J1349" s="16"/>
      <c r="K1349" s="17"/>
      <c r="L1349" s="21"/>
      <c r="Q1349" s="19"/>
    </row>
    <row r="1350" spans="2:17" ht="18.75">
      <c r="E1350" s="23" t="s">
        <v>70</v>
      </c>
      <c r="F1350" s="23"/>
      <c r="G1350" s="23"/>
      <c r="Q1350" s="19"/>
    </row>
    <row r="1351" spans="2:17">
      <c r="B1351" s="53" t="s">
        <v>713</v>
      </c>
      <c r="M1351" s="21"/>
      <c r="Q1351" s="19"/>
    </row>
    <row r="1352" spans="2:17">
      <c r="B1352" s="24" t="s">
        <v>149</v>
      </c>
      <c r="C1352" t="s">
        <v>559</v>
      </c>
      <c r="D1352" s="25"/>
      <c r="E1352" s="28"/>
      <c r="F1352" s="28" t="s">
        <v>6</v>
      </c>
      <c r="G1352" s="27"/>
      <c r="H1352" s="21"/>
      <c r="I1352" s="21"/>
      <c r="J1352" s="21"/>
      <c r="K1352" s="21"/>
      <c r="L1352" s="21"/>
      <c r="M1352" s="21"/>
      <c r="N1352" s="21"/>
      <c r="O1352" s="21"/>
      <c r="P1352" s="21"/>
      <c r="Q1352" s="19"/>
    </row>
    <row r="1353" spans="2:17">
      <c r="B1353" s="29" t="s">
        <v>76</v>
      </c>
      <c r="C1353" s="20"/>
      <c r="D1353" s="20"/>
      <c r="E1353" s="27"/>
      <c r="F1353" s="27"/>
      <c r="G1353" s="27"/>
      <c r="H1353" s="21"/>
      <c r="I1353" s="21"/>
      <c r="J1353" s="21"/>
      <c r="K1353" s="21"/>
      <c r="L1353" s="21"/>
      <c r="M1353" s="21"/>
      <c r="N1353" s="21"/>
      <c r="O1353" s="21"/>
      <c r="P1353" s="21"/>
      <c r="Q1353" s="19"/>
    </row>
    <row r="1354" spans="2:17">
      <c r="B1354" s="30"/>
      <c r="C1354" s="29"/>
      <c r="D1354" s="29"/>
      <c r="E1354" s="21"/>
      <c r="F1354" s="27"/>
      <c r="G1354" s="27"/>
      <c r="H1354" s="21"/>
      <c r="I1354" s="21"/>
      <c r="J1354" s="21"/>
      <c r="K1354" s="21"/>
      <c r="L1354" s="21"/>
      <c r="M1354" s="145"/>
      <c r="N1354" s="21"/>
      <c r="O1354" s="21"/>
      <c r="P1354">
        <v>152</v>
      </c>
      <c r="Q1354" s="19"/>
    </row>
    <row r="1355" spans="2:17">
      <c r="B1355" s="31" t="s">
        <v>77</v>
      </c>
      <c r="C1355" s="33" t="s">
        <v>78</v>
      </c>
      <c r="D1355" s="34"/>
      <c r="E1355" s="34" t="s">
        <v>79</v>
      </c>
      <c r="F1355" s="34"/>
      <c r="G1355" s="34" t="s">
        <v>80</v>
      </c>
      <c r="H1355" s="34" t="s">
        <v>81</v>
      </c>
      <c r="I1355" s="34"/>
      <c r="J1355" s="34"/>
      <c r="K1355" s="34"/>
      <c r="L1355" s="34" t="s">
        <v>82</v>
      </c>
      <c r="M1355" s="19"/>
      <c r="N1355" s="34"/>
      <c r="O1355" s="35" t="s">
        <v>83</v>
      </c>
      <c r="P1355" s="36" t="s">
        <v>3</v>
      </c>
      <c r="Q1355" s="36" t="s">
        <v>9</v>
      </c>
    </row>
    <row r="1356" spans="2:17">
      <c r="B1356" s="40"/>
      <c r="C1356" s="39" t="s">
        <v>85</v>
      </c>
      <c r="D1356" s="40" t="s">
        <v>86</v>
      </c>
      <c r="E1356" s="40" t="s">
        <v>87</v>
      </c>
      <c r="F1356" s="40" t="s">
        <v>88</v>
      </c>
      <c r="G1356" s="40"/>
      <c r="H1356" s="40" t="s">
        <v>89</v>
      </c>
      <c r="I1356" s="40" t="s">
        <v>90</v>
      </c>
      <c r="J1356" s="40" t="s">
        <v>91</v>
      </c>
      <c r="K1356" s="40" t="s">
        <v>92</v>
      </c>
      <c r="L1356" s="40" t="s">
        <v>93</v>
      </c>
      <c r="M1356" s="40" t="s">
        <v>94</v>
      </c>
      <c r="N1356" s="40" t="s">
        <v>95</v>
      </c>
      <c r="O1356" s="40"/>
      <c r="P1356" s="4"/>
      <c r="Q1356" s="40"/>
    </row>
    <row r="1357" spans="2:17">
      <c r="B1357" s="31" t="s">
        <v>714</v>
      </c>
      <c r="C1357" s="40">
        <v>200</v>
      </c>
      <c r="D1357" s="40">
        <v>1.2</v>
      </c>
      <c r="E1357" s="40">
        <v>4</v>
      </c>
      <c r="F1357" s="40">
        <v>2.7</v>
      </c>
      <c r="G1357" s="40">
        <v>260</v>
      </c>
      <c r="H1357" s="40">
        <v>0.26</v>
      </c>
      <c r="I1357" s="40">
        <v>40</v>
      </c>
      <c r="J1357" s="40">
        <v>122</v>
      </c>
      <c r="K1357" s="40">
        <v>128</v>
      </c>
      <c r="L1357" s="40">
        <v>146</v>
      </c>
      <c r="M1357" s="40">
        <v>56</v>
      </c>
      <c r="N1357" s="40">
        <v>2</v>
      </c>
      <c r="O1357" s="4"/>
      <c r="P1357" s="46"/>
      <c r="Q1357" s="47"/>
    </row>
    <row r="1358" spans="2:17">
      <c r="B1358" s="45" t="s">
        <v>27</v>
      </c>
      <c r="C1358" s="40">
        <v>100</v>
      </c>
      <c r="D1358" s="40"/>
      <c r="E1358" s="40"/>
      <c r="F1358" s="40"/>
      <c r="G1358" s="40"/>
      <c r="H1358" s="40"/>
      <c r="I1358" s="40"/>
      <c r="J1358" s="40"/>
      <c r="K1358" s="40"/>
      <c r="L1358" s="40"/>
      <c r="M1358" s="40"/>
      <c r="N1358" s="40"/>
      <c r="O1358" s="4">
        <v>5.4</v>
      </c>
      <c r="P1358" s="46">
        <v>260</v>
      </c>
      <c r="Q1358" s="47">
        <f t="shared" ref="Q1358:Q1370" si="50">P1358*O1358</f>
        <v>1404</v>
      </c>
    </row>
    <row r="1359" spans="2:17">
      <c r="B1359" s="45" t="s">
        <v>56</v>
      </c>
      <c r="C1359" s="40"/>
      <c r="D1359" s="40"/>
      <c r="E1359" s="40"/>
      <c r="F1359" s="40"/>
      <c r="G1359" s="40"/>
      <c r="H1359" s="40"/>
      <c r="I1359" s="40"/>
      <c r="J1359" s="40"/>
      <c r="K1359" s="40"/>
      <c r="L1359" s="40"/>
      <c r="M1359" s="40"/>
      <c r="N1359" s="40"/>
      <c r="O1359" s="4">
        <v>12</v>
      </c>
      <c r="P1359" s="46">
        <v>84</v>
      </c>
      <c r="Q1359" s="47">
        <f t="shared" si="50"/>
        <v>1008</v>
      </c>
    </row>
    <row r="1360" spans="2:17">
      <c r="B1360" s="45" t="s">
        <v>37</v>
      </c>
      <c r="C1360" s="40">
        <v>10</v>
      </c>
      <c r="D1360" s="40"/>
      <c r="E1360" s="40"/>
      <c r="F1360" s="40"/>
      <c r="G1360" s="40"/>
      <c r="H1360" s="40"/>
      <c r="I1360" s="40"/>
      <c r="J1360" s="40"/>
      <c r="K1360" s="40"/>
      <c r="L1360" s="40"/>
      <c r="M1360" s="40"/>
      <c r="N1360" s="40"/>
      <c r="O1360" s="4">
        <v>2.37</v>
      </c>
      <c r="P1360" s="46">
        <v>89</v>
      </c>
      <c r="Q1360" s="47">
        <f t="shared" si="50"/>
        <v>210.93</v>
      </c>
    </row>
    <row r="1361" spans="2:17">
      <c r="B1361" s="45" t="s">
        <v>58</v>
      </c>
      <c r="C1361" s="40">
        <v>10</v>
      </c>
      <c r="D1361" s="40"/>
      <c r="E1361" s="40"/>
      <c r="F1361" s="40"/>
      <c r="G1361" s="40"/>
      <c r="H1361" s="40"/>
      <c r="I1361" s="40"/>
      <c r="J1361" s="40"/>
      <c r="K1361" s="40"/>
      <c r="L1361" s="40"/>
      <c r="M1361" s="40"/>
      <c r="N1361" s="40"/>
      <c r="O1361" s="4">
        <v>1.5</v>
      </c>
      <c r="P1361" s="46">
        <v>33</v>
      </c>
      <c r="Q1361" s="47">
        <f t="shared" si="50"/>
        <v>49.5</v>
      </c>
    </row>
    <row r="1362" spans="2:17">
      <c r="B1362" s="45" t="s">
        <v>10</v>
      </c>
      <c r="C1362" s="40">
        <v>1</v>
      </c>
      <c r="D1362" s="40"/>
      <c r="E1362" s="40"/>
      <c r="F1362" s="40"/>
      <c r="G1362" s="40"/>
      <c r="H1362" s="40"/>
      <c r="I1362" s="40"/>
      <c r="J1362" s="40"/>
      <c r="K1362" s="40"/>
      <c r="L1362" s="40"/>
      <c r="M1362" s="40"/>
      <c r="N1362" s="40"/>
      <c r="O1362" s="4">
        <v>1</v>
      </c>
      <c r="P1362" s="46">
        <v>65</v>
      </c>
      <c r="Q1362" s="47">
        <f t="shared" si="50"/>
        <v>65</v>
      </c>
    </row>
    <row r="1363" spans="2:17">
      <c r="B1363" s="45" t="s">
        <v>13</v>
      </c>
      <c r="C1363" s="40">
        <v>4</v>
      </c>
      <c r="D1363" s="40"/>
      <c r="E1363" s="40"/>
      <c r="F1363" s="40"/>
      <c r="G1363" s="40"/>
      <c r="H1363" s="40"/>
      <c r="I1363" s="40"/>
      <c r="J1363" s="40"/>
      <c r="K1363" s="40"/>
      <c r="L1363" s="40"/>
      <c r="M1363" s="40"/>
      <c r="N1363" s="40"/>
      <c r="O1363" s="4">
        <v>1</v>
      </c>
      <c r="P1363" s="46">
        <v>135</v>
      </c>
      <c r="Q1363" s="47">
        <f t="shared" si="50"/>
        <v>135</v>
      </c>
    </row>
    <row r="1364" spans="2:17">
      <c r="B1364" s="45" t="s">
        <v>55</v>
      </c>
      <c r="C1364" s="40"/>
      <c r="D1364" s="40"/>
      <c r="E1364" s="40"/>
      <c r="F1364" s="40"/>
      <c r="G1364" s="40"/>
      <c r="H1364" s="40"/>
      <c r="I1364" s="40"/>
      <c r="J1364" s="40"/>
      <c r="K1364" s="40"/>
      <c r="L1364" s="40"/>
      <c r="M1364" s="40"/>
      <c r="N1364" s="40"/>
      <c r="O1364" s="4">
        <v>24</v>
      </c>
      <c r="P1364" s="46">
        <v>56</v>
      </c>
      <c r="Q1364" s="47">
        <f t="shared" si="50"/>
        <v>1344</v>
      </c>
    </row>
    <row r="1365" spans="2:17">
      <c r="B1365" s="44" t="s">
        <v>34</v>
      </c>
      <c r="C1365" s="31">
        <v>30</v>
      </c>
      <c r="D1365" s="40">
        <v>0.6</v>
      </c>
      <c r="E1365" s="40"/>
      <c r="F1365" s="40">
        <v>15.5</v>
      </c>
      <c r="G1365" s="40"/>
      <c r="H1365" s="40">
        <v>0.04</v>
      </c>
      <c r="I1365" s="40"/>
      <c r="J1365" s="40">
        <v>0.24</v>
      </c>
      <c r="K1365" s="40">
        <v>0.8</v>
      </c>
      <c r="L1365" s="40">
        <v>24</v>
      </c>
      <c r="M1365" s="40"/>
      <c r="N1365" s="40">
        <v>22</v>
      </c>
      <c r="O1365" s="52"/>
      <c r="P1365" s="46"/>
      <c r="Q1365" s="47">
        <f t="shared" si="50"/>
        <v>0</v>
      </c>
    </row>
    <row r="1366" spans="2:17">
      <c r="B1366" s="45" t="s">
        <v>34</v>
      </c>
      <c r="C1366" s="40"/>
      <c r="D1366" s="40"/>
      <c r="E1366" s="40"/>
      <c r="F1366" s="40"/>
      <c r="G1366" s="40"/>
      <c r="H1366" s="40"/>
      <c r="I1366" s="40"/>
      <c r="J1366" s="40"/>
      <c r="K1366" s="40"/>
      <c r="L1366" s="40"/>
      <c r="M1366" s="40"/>
      <c r="N1366" s="40"/>
      <c r="O1366" s="4">
        <v>11</v>
      </c>
      <c r="P1366" s="61">
        <v>26</v>
      </c>
      <c r="Q1366" s="47">
        <f t="shared" si="50"/>
        <v>286</v>
      </c>
    </row>
    <row r="1367" spans="2:17">
      <c r="B1367" s="44" t="s">
        <v>112</v>
      </c>
      <c r="C1367" s="40">
        <v>200</v>
      </c>
      <c r="D1367" s="40">
        <v>0.6</v>
      </c>
      <c r="E1367" s="40"/>
      <c r="F1367" s="40">
        <v>30.1</v>
      </c>
      <c r="G1367" s="40">
        <v>130</v>
      </c>
      <c r="H1367" s="40">
        <v>0.04</v>
      </c>
      <c r="I1367" s="40"/>
      <c r="J1367" s="40">
        <v>0.05</v>
      </c>
      <c r="K1367" s="40">
        <v>135</v>
      </c>
      <c r="L1367" s="40">
        <v>46</v>
      </c>
      <c r="M1367" s="40"/>
      <c r="N1367" s="40">
        <v>0.5</v>
      </c>
      <c r="O1367" s="40"/>
      <c r="P1367" s="40"/>
      <c r="Q1367" s="47">
        <f t="shared" si="50"/>
        <v>0</v>
      </c>
    </row>
    <row r="1368" spans="2:17">
      <c r="B1368" s="45" t="s">
        <v>113</v>
      </c>
      <c r="C1368" s="40">
        <v>60</v>
      </c>
      <c r="D1368" s="40"/>
      <c r="E1368" s="40"/>
      <c r="F1368" s="40"/>
      <c r="G1368" s="40"/>
      <c r="H1368" s="40"/>
      <c r="I1368" s="40"/>
      <c r="J1368" s="40"/>
      <c r="K1368" s="40"/>
      <c r="L1368" s="40"/>
      <c r="M1368" s="40"/>
      <c r="N1368" s="40"/>
      <c r="O1368" s="40">
        <v>3</v>
      </c>
      <c r="P1368" s="40">
        <v>225.95</v>
      </c>
      <c r="Q1368" s="47">
        <f t="shared" si="50"/>
        <v>677.84999999999991</v>
      </c>
    </row>
    <row r="1369" spans="2:17">
      <c r="B1369" s="45" t="s">
        <v>15</v>
      </c>
      <c r="C1369" s="40">
        <v>15</v>
      </c>
      <c r="D1369" s="40"/>
      <c r="E1369" s="40"/>
      <c r="F1369" s="40"/>
      <c r="G1369" s="40"/>
      <c r="H1369" s="40"/>
      <c r="I1369" s="40"/>
      <c r="J1369" s="40"/>
      <c r="K1369" s="40"/>
      <c r="L1369" s="40"/>
      <c r="M1369" s="40"/>
      <c r="N1369" s="40"/>
      <c r="O1369" s="40">
        <v>3</v>
      </c>
      <c r="P1369" s="40">
        <v>79.25</v>
      </c>
      <c r="Q1369" s="47">
        <f t="shared" si="50"/>
        <v>237.75</v>
      </c>
    </row>
    <row r="1370" spans="2:17">
      <c r="B1370" s="45" t="s">
        <v>193</v>
      </c>
      <c r="C1370" s="40"/>
      <c r="D1370" s="40"/>
      <c r="E1370" s="40"/>
      <c r="F1370" s="40"/>
      <c r="G1370" s="40"/>
      <c r="H1370" s="40"/>
      <c r="I1370" s="40"/>
      <c r="J1370" s="40"/>
      <c r="K1370" s="40"/>
      <c r="L1370" s="40"/>
      <c r="M1370" s="40"/>
      <c r="N1370" s="40"/>
      <c r="O1370" s="40">
        <v>6</v>
      </c>
      <c r="P1370" s="40">
        <v>237</v>
      </c>
      <c r="Q1370" s="47">
        <f t="shared" si="50"/>
        <v>1422</v>
      </c>
    </row>
    <row r="1371" spans="2:17">
      <c r="C1371" s="93"/>
      <c r="D1371" s="19"/>
      <c r="E1371" s="19" t="s">
        <v>374</v>
      </c>
      <c r="F1371" s="19"/>
      <c r="G1371" s="19"/>
      <c r="H1371" s="19"/>
      <c r="I1371" s="19"/>
      <c r="J1371" s="19"/>
      <c r="K1371" s="19" t="s">
        <v>99</v>
      </c>
      <c r="L1371" s="19"/>
      <c r="M1371" s="19"/>
      <c r="N1371" s="19" t="s">
        <v>99</v>
      </c>
      <c r="O1371" s="19"/>
      <c r="P1371" s="19"/>
      <c r="Q1371" s="67">
        <f>SUM(Q1358:Q1370)</f>
        <v>6840.0300000000007</v>
      </c>
    </row>
    <row r="1372" spans="2:17">
      <c r="B1372" s="19"/>
      <c r="C1372" s="93"/>
      <c r="D1372" s="19"/>
      <c r="E1372" s="110" t="s">
        <v>100</v>
      </c>
      <c r="F1372" s="19"/>
      <c r="G1372" s="19"/>
      <c r="H1372" s="19"/>
      <c r="I1372" s="19"/>
      <c r="J1372" s="19"/>
      <c r="K1372" s="110" t="s">
        <v>99</v>
      </c>
      <c r="L1372" s="110"/>
      <c r="M1372" s="19"/>
      <c r="N1372" s="19"/>
      <c r="O1372" s="19"/>
      <c r="P1372" s="18"/>
      <c r="Q1372" s="126"/>
    </row>
    <row r="1373" spans="2:17" ht="18.75">
      <c r="D1373" s="15"/>
      <c r="G1373" s="16" t="s">
        <v>67</v>
      </c>
      <c r="H1373" s="16"/>
      <c r="I1373" s="17"/>
      <c r="J1373" s="17"/>
      <c r="L1373" s="17"/>
      <c r="Q1373" s="19"/>
    </row>
    <row r="1374" spans="2:17" ht="23.25">
      <c r="D1374" s="15"/>
      <c r="E1374" s="15"/>
      <c r="F1374" s="133" t="s">
        <v>376</v>
      </c>
      <c r="G1374" s="16"/>
      <c r="H1374" s="16"/>
      <c r="I1374" s="16" t="s">
        <v>377</v>
      </c>
      <c r="J1374" s="16"/>
      <c r="K1374" s="17"/>
      <c r="L1374" s="21"/>
      <c r="Q1374" s="19"/>
    </row>
    <row r="1375" spans="2:17" ht="18.75">
      <c r="E1375" s="23" t="s">
        <v>70</v>
      </c>
      <c r="F1375" s="23"/>
      <c r="G1375" s="23"/>
      <c r="Q1375" s="19"/>
    </row>
    <row r="1376" spans="2:17">
      <c r="B1376" s="53" t="s">
        <v>713</v>
      </c>
      <c r="M1376" s="21"/>
      <c r="Q1376" s="19"/>
    </row>
    <row r="1377" spans="2:17">
      <c r="B1377" s="24" t="s">
        <v>149</v>
      </c>
      <c r="C1377" t="s">
        <v>559</v>
      </c>
      <c r="D1377" s="25"/>
      <c r="E1377" s="28"/>
      <c r="F1377" s="28" t="s">
        <v>7</v>
      </c>
      <c r="G1377" s="27"/>
      <c r="H1377" s="21"/>
      <c r="I1377" s="21"/>
      <c r="J1377" s="21"/>
      <c r="K1377" s="21"/>
      <c r="L1377" s="21"/>
      <c r="M1377" s="21"/>
      <c r="N1377" s="21"/>
      <c r="O1377" s="21"/>
      <c r="P1377" s="21"/>
      <c r="Q1377" s="19"/>
    </row>
    <row r="1378" spans="2:17">
      <c r="B1378" s="29" t="s">
        <v>76</v>
      </c>
      <c r="C1378" s="20"/>
      <c r="D1378" s="20"/>
      <c r="E1378" s="27"/>
      <c r="F1378" s="27"/>
      <c r="G1378" s="27"/>
      <c r="H1378" s="21"/>
      <c r="I1378" s="21"/>
      <c r="J1378" s="21"/>
      <c r="K1378" s="21"/>
      <c r="L1378" s="21"/>
      <c r="M1378" s="21"/>
      <c r="N1378" s="21"/>
      <c r="O1378" s="21"/>
      <c r="P1378" s="21"/>
      <c r="Q1378" s="19"/>
    </row>
    <row r="1379" spans="2:17">
      <c r="B1379" s="30"/>
      <c r="C1379" s="29"/>
      <c r="D1379" s="29"/>
      <c r="E1379" s="21"/>
      <c r="F1379" s="27"/>
      <c r="G1379" s="27"/>
      <c r="H1379" s="21"/>
      <c r="I1379" s="21"/>
      <c r="J1379" s="21"/>
      <c r="K1379" s="21"/>
      <c r="L1379" s="21"/>
      <c r="M1379" s="145"/>
      <c r="N1379" s="21"/>
      <c r="O1379" s="21"/>
      <c r="P1379">
        <v>152</v>
      </c>
      <c r="Q1379" s="19"/>
    </row>
    <row r="1380" spans="2:17">
      <c r="B1380" s="31" t="s">
        <v>77</v>
      </c>
      <c r="C1380" s="33" t="s">
        <v>78</v>
      </c>
      <c r="D1380" s="34"/>
      <c r="E1380" s="34" t="s">
        <v>79</v>
      </c>
      <c r="F1380" s="34"/>
      <c r="G1380" s="34" t="s">
        <v>80</v>
      </c>
      <c r="H1380" s="34" t="s">
        <v>81</v>
      </c>
      <c r="I1380" s="34"/>
      <c r="J1380" s="34"/>
      <c r="K1380" s="34"/>
      <c r="L1380" s="34" t="s">
        <v>82</v>
      </c>
      <c r="M1380" s="19"/>
      <c r="N1380" s="34"/>
      <c r="O1380" s="35" t="s">
        <v>83</v>
      </c>
      <c r="P1380" s="36" t="s">
        <v>3</v>
      </c>
      <c r="Q1380" s="36" t="s">
        <v>9</v>
      </c>
    </row>
    <row r="1381" spans="2:17">
      <c r="B1381" s="40"/>
      <c r="C1381" s="39" t="s">
        <v>85</v>
      </c>
      <c r="D1381" s="40" t="s">
        <v>86</v>
      </c>
      <c r="E1381" s="40" t="s">
        <v>87</v>
      </c>
      <c r="F1381" s="40" t="s">
        <v>88</v>
      </c>
      <c r="G1381" s="40"/>
      <c r="H1381" s="40" t="s">
        <v>89</v>
      </c>
      <c r="I1381" s="40" t="s">
        <v>90</v>
      </c>
      <c r="J1381" s="40" t="s">
        <v>91</v>
      </c>
      <c r="K1381" s="40" t="s">
        <v>92</v>
      </c>
      <c r="L1381" s="40" t="s">
        <v>93</v>
      </c>
      <c r="M1381" s="40" t="s">
        <v>94</v>
      </c>
      <c r="N1381" s="40" t="s">
        <v>95</v>
      </c>
      <c r="O1381" s="40"/>
      <c r="P1381" s="4"/>
      <c r="Q1381" s="40"/>
    </row>
    <row r="1382" spans="2:17">
      <c r="B1382" s="31" t="s">
        <v>714</v>
      </c>
      <c r="C1382" s="40">
        <v>200</v>
      </c>
      <c r="D1382" s="40">
        <v>1.2</v>
      </c>
      <c r="E1382" s="40">
        <v>4</v>
      </c>
      <c r="F1382" s="40">
        <v>2.7</v>
      </c>
      <c r="G1382" s="40">
        <v>260</v>
      </c>
      <c r="H1382" s="40">
        <v>0.26</v>
      </c>
      <c r="I1382" s="40">
        <v>40</v>
      </c>
      <c r="J1382" s="40">
        <v>122</v>
      </c>
      <c r="K1382" s="40">
        <v>128</v>
      </c>
      <c r="L1382" s="40">
        <v>146</v>
      </c>
      <c r="M1382" s="40">
        <v>56</v>
      </c>
      <c r="N1382" s="40">
        <v>2</v>
      </c>
      <c r="O1382" s="4"/>
      <c r="P1382" s="46"/>
      <c r="Q1382" s="47"/>
    </row>
    <row r="1383" spans="2:17">
      <c r="B1383" s="45" t="s">
        <v>27</v>
      </c>
      <c r="C1383" s="40">
        <v>100</v>
      </c>
      <c r="D1383" s="40"/>
      <c r="E1383" s="40"/>
      <c r="F1383" s="40"/>
      <c r="G1383" s="40"/>
      <c r="H1383" s="40"/>
      <c r="I1383" s="40"/>
      <c r="J1383" s="40"/>
      <c r="K1383" s="40"/>
      <c r="L1383" s="40"/>
      <c r="M1383" s="40"/>
      <c r="N1383" s="40"/>
      <c r="O1383" s="4">
        <v>3</v>
      </c>
      <c r="P1383" s="46">
        <v>260</v>
      </c>
      <c r="Q1383" s="47">
        <f t="shared" ref="Q1383:Q1391" si="51">P1383*O1383</f>
        <v>780</v>
      </c>
    </row>
    <row r="1384" spans="2:17">
      <c r="B1384" s="45" t="s">
        <v>56</v>
      </c>
      <c r="C1384" s="40"/>
      <c r="D1384" s="40"/>
      <c r="E1384" s="40"/>
      <c r="F1384" s="40"/>
      <c r="G1384" s="40"/>
      <c r="H1384" s="40"/>
      <c r="I1384" s="40"/>
      <c r="J1384" s="40"/>
      <c r="K1384" s="40"/>
      <c r="L1384" s="40"/>
      <c r="M1384" s="40"/>
      <c r="N1384" s="40"/>
      <c r="O1384" s="4">
        <v>3.7</v>
      </c>
      <c r="P1384" s="46">
        <v>84</v>
      </c>
      <c r="Q1384" s="47">
        <f t="shared" si="51"/>
        <v>310.8</v>
      </c>
    </row>
    <row r="1385" spans="2:17">
      <c r="B1385" s="45" t="s">
        <v>37</v>
      </c>
      <c r="C1385" s="40">
        <v>10</v>
      </c>
      <c r="D1385" s="40"/>
      <c r="E1385" s="40"/>
      <c r="F1385" s="40"/>
      <c r="G1385" s="40"/>
      <c r="H1385" s="40"/>
      <c r="I1385" s="40"/>
      <c r="J1385" s="40"/>
      <c r="K1385" s="40"/>
      <c r="L1385" s="40"/>
      <c r="M1385" s="40"/>
      <c r="N1385" s="40"/>
      <c r="O1385" s="4">
        <v>2.63</v>
      </c>
      <c r="P1385" s="46">
        <v>89</v>
      </c>
      <c r="Q1385" s="47">
        <f t="shared" si="51"/>
        <v>234.07</v>
      </c>
    </row>
    <row r="1386" spans="2:17">
      <c r="B1386" s="45" t="s">
        <v>55</v>
      </c>
      <c r="C1386" s="40"/>
      <c r="D1386" s="40"/>
      <c r="E1386" s="40"/>
      <c r="F1386" s="40"/>
      <c r="G1386" s="40"/>
      <c r="H1386" s="40"/>
      <c r="I1386" s="40"/>
      <c r="J1386" s="40"/>
      <c r="K1386" s="40"/>
      <c r="L1386" s="40"/>
      <c r="M1386" s="40"/>
      <c r="N1386" s="40"/>
      <c r="O1386" s="4">
        <v>15</v>
      </c>
      <c r="P1386" s="46">
        <v>56</v>
      </c>
      <c r="Q1386" s="47">
        <f t="shared" si="51"/>
        <v>840</v>
      </c>
    </row>
    <row r="1387" spans="2:17">
      <c r="B1387" s="44" t="s">
        <v>34</v>
      </c>
      <c r="C1387" s="31">
        <v>30</v>
      </c>
      <c r="D1387" s="40">
        <v>0.6</v>
      </c>
      <c r="E1387" s="40"/>
      <c r="F1387" s="40">
        <v>15.5</v>
      </c>
      <c r="G1387" s="40"/>
      <c r="H1387" s="40">
        <v>0.04</v>
      </c>
      <c r="I1387" s="40"/>
      <c r="J1387" s="40">
        <v>0.24</v>
      </c>
      <c r="K1387" s="40">
        <v>0.8</v>
      </c>
      <c r="L1387" s="40">
        <v>24</v>
      </c>
      <c r="M1387" s="40"/>
      <c r="N1387" s="40">
        <v>22</v>
      </c>
      <c r="O1387" s="52"/>
      <c r="P1387" s="46"/>
      <c r="Q1387" s="47">
        <f t="shared" si="51"/>
        <v>0</v>
      </c>
    </row>
    <row r="1388" spans="2:17">
      <c r="B1388" s="45" t="s">
        <v>34</v>
      </c>
      <c r="C1388" s="40"/>
      <c r="D1388" s="40"/>
      <c r="E1388" s="40"/>
      <c r="F1388" s="40"/>
      <c r="G1388" s="40"/>
      <c r="H1388" s="40"/>
      <c r="I1388" s="40"/>
      <c r="J1388" s="40"/>
      <c r="K1388" s="40"/>
      <c r="L1388" s="40"/>
      <c r="M1388" s="40"/>
      <c r="N1388" s="40"/>
      <c r="O1388" s="4">
        <v>4</v>
      </c>
      <c r="P1388" s="61">
        <v>26</v>
      </c>
      <c r="Q1388" s="47">
        <f t="shared" si="51"/>
        <v>104</v>
      </c>
    </row>
    <row r="1389" spans="2:17">
      <c r="B1389" s="44" t="s">
        <v>108</v>
      </c>
      <c r="C1389" s="40">
        <v>200</v>
      </c>
      <c r="D1389" s="40">
        <v>0.6</v>
      </c>
      <c r="E1389" s="40"/>
      <c r="F1389" s="40">
        <v>30.1</v>
      </c>
      <c r="G1389" s="40">
        <v>130</v>
      </c>
      <c r="H1389" s="40">
        <v>0.04</v>
      </c>
      <c r="I1389" s="40"/>
      <c r="J1389" s="40">
        <v>0.05</v>
      </c>
      <c r="K1389" s="40">
        <v>135</v>
      </c>
      <c r="L1389" s="40">
        <v>46</v>
      </c>
      <c r="M1389" s="40"/>
      <c r="N1389" s="40">
        <v>0.5</v>
      </c>
      <c r="O1389" s="40"/>
      <c r="P1389" s="40"/>
      <c r="Q1389" s="47">
        <f t="shared" si="51"/>
        <v>0</v>
      </c>
    </row>
    <row r="1390" spans="2:17">
      <c r="B1390" s="45" t="s">
        <v>49</v>
      </c>
      <c r="C1390" s="40">
        <v>60</v>
      </c>
      <c r="D1390" s="40"/>
      <c r="E1390" s="40"/>
      <c r="F1390" s="40"/>
      <c r="G1390" s="40"/>
      <c r="H1390" s="40"/>
      <c r="I1390" s="40"/>
      <c r="J1390" s="40"/>
      <c r="K1390" s="40"/>
      <c r="L1390" s="40"/>
      <c r="M1390" s="40"/>
      <c r="N1390" s="40"/>
      <c r="O1390" s="40"/>
      <c r="P1390" s="40">
        <v>225.95</v>
      </c>
      <c r="Q1390" s="47">
        <f t="shared" si="51"/>
        <v>0</v>
      </c>
    </row>
    <row r="1391" spans="2:17">
      <c r="B1391" s="45" t="s">
        <v>31</v>
      </c>
      <c r="C1391" s="40">
        <v>15</v>
      </c>
      <c r="D1391" s="40"/>
      <c r="E1391" s="40"/>
      <c r="F1391" s="40"/>
      <c r="G1391" s="40"/>
      <c r="H1391" s="40"/>
      <c r="I1391" s="40"/>
      <c r="J1391" s="40"/>
      <c r="K1391" s="40"/>
      <c r="L1391" s="40"/>
      <c r="M1391" s="40"/>
      <c r="N1391" s="40"/>
      <c r="O1391" s="40">
        <v>2</v>
      </c>
      <c r="P1391" s="40">
        <v>86.5</v>
      </c>
      <c r="Q1391" s="47">
        <f t="shared" si="51"/>
        <v>173</v>
      </c>
    </row>
    <row r="1392" spans="2:17">
      <c r="C1392" s="93"/>
      <c r="D1392" s="19"/>
      <c r="E1392" s="19" t="s">
        <v>374</v>
      </c>
      <c r="F1392" s="19"/>
      <c r="G1392" s="19"/>
      <c r="H1392" s="19"/>
      <c r="I1392" s="19"/>
      <c r="J1392" s="19"/>
      <c r="K1392" s="19" t="s">
        <v>99</v>
      </c>
      <c r="L1392" s="19"/>
      <c r="M1392" s="19"/>
      <c r="N1392" s="19" t="s">
        <v>99</v>
      </c>
      <c r="O1392" s="19"/>
      <c r="P1392" s="19"/>
      <c r="Q1392" s="67">
        <f>SUM(Q1383:Q1391)</f>
        <v>2441.87</v>
      </c>
    </row>
    <row r="1393" spans="2:18">
      <c r="B1393" s="19"/>
      <c r="C1393" s="93"/>
      <c r="D1393" s="19"/>
      <c r="E1393" s="110" t="s">
        <v>100</v>
      </c>
      <c r="F1393" s="19"/>
      <c r="G1393" s="19"/>
      <c r="H1393" s="19"/>
      <c r="I1393" s="19"/>
      <c r="J1393" s="19"/>
      <c r="K1393" s="110" t="s">
        <v>99</v>
      </c>
      <c r="L1393" s="110"/>
      <c r="M1393" s="19"/>
      <c r="N1393" s="19"/>
      <c r="O1393" s="19"/>
      <c r="P1393" s="18"/>
      <c r="Q1393" s="126"/>
    </row>
    <row r="1394" spans="2:18" ht="18.75">
      <c r="D1394" s="15"/>
      <c r="G1394" s="16" t="s">
        <v>67</v>
      </c>
      <c r="H1394" s="16"/>
      <c r="I1394" s="17"/>
      <c r="J1394" s="17"/>
      <c r="L1394" s="17"/>
      <c r="Q1394" s="19"/>
    </row>
    <row r="1395" spans="2:18" ht="23.25">
      <c r="D1395" s="15"/>
      <c r="E1395" s="15"/>
      <c r="F1395" s="133" t="s">
        <v>376</v>
      </c>
      <c r="G1395" s="16"/>
      <c r="H1395" s="16"/>
      <c r="I1395" s="16" t="s">
        <v>377</v>
      </c>
      <c r="J1395" s="16"/>
      <c r="K1395" s="17"/>
      <c r="L1395" s="21"/>
      <c r="Q1395" s="19"/>
    </row>
    <row r="1396" spans="2:18" ht="18.75">
      <c r="E1396" s="23" t="s">
        <v>70</v>
      </c>
      <c r="F1396" s="23"/>
      <c r="G1396" s="23"/>
      <c r="Q1396" s="19"/>
    </row>
    <row r="1397" spans="2:18">
      <c r="B1397" s="53" t="s">
        <v>718</v>
      </c>
      <c r="M1397" s="21"/>
      <c r="Q1397" s="19"/>
    </row>
    <row r="1398" spans="2:18">
      <c r="B1398" s="24" t="s">
        <v>149</v>
      </c>
      <c r="C1398" t="s">
        <v>559</v>
      </c>
      <c r="D1398" s="25"/>
      <c r="E1398" s="28"/>
      <c r="F1398" s="28" t="s">
        <v>5</v>
      </c>
      <c r="G1398" s="27"/>
      <c r="H1398" s="21"/>
      <c r="I1398" s="21"/>
      <c r="J1398" s="21"/>
      <c r="K1398" s="21"/>
      <c r="L1398" s="21"/>
      <c r="M1398" s="21"/>
      <c r="N1398" s="21"/>
      <c r="O1398" s="21"/>
      <c r="P1398" s="21"/>
      <c r="Q1398" s="19"/>
    </row>
    <row r="1399" spans="2:18">
      <c r="B1399" s="29" t="s">
        <v>76</v>
      </c>
      <c r="C1399" s="20"/>
      <c r="D1399" s="20"/>
      <c r="E1399" s="27"/>
      <c r="F1399" s="27"/>
      <c r="G1399" s="27"/>
      <c r="H1399" s="21"/>
      <c r="I1399" s="21"/>
      <c r="J1399" s="21"/>
      <c r="K1399" s="21"/>
      <c r="L1399" s="21"/>
      <c r="M1399" s="21"/>
      <c r="N1399" s="21"/>
      <c r="O1399" s="21"/>
      <c r="P1399" s="21"/>
      <c r="Q1399" s="19"/>
    </row>
    <row r="1400" spans="2:18">
      <c r="B1400" s="30"/>
      <c r="C1400" s="29"/>
      <c r="D1400" s="29"/>
      <c r="E1400" s="21"/>
      <c r="F1400" s="27"/>
      <c r="G1400" s="27"/>
      <c r="H1400" s="21"/>
      <c r="I1400" s="21"/>
      <c r="J1400" s="21"/>
      <c r="K1400" s="21"/>
      <c r="L1400" s="21"/>
      <c r="M1400" s="145"/>
      <c r="N1400" s="21"/>
      <c r="O1400" s="21"/>
      <c r="P1400">
        <v>213</v>
      </c>
      <c r="Q1400" s="19"/>
    </row>
    <row r="1401" spans="2:18">
      <c r="B1401" s="31" t="s">
        <v>77</v>
      </c>
      <c r="C1401" s="33" t="s">
        <v>78</v>
      </c>
      <c r="D1401" s="34"/>
      <c r="E1401" s="34" t="s">
        <v>79</v>
      </c>
      <c r="F1401" s="34"/>
      <c r="G1401" s="34" t="s">
        <v>80</v>
      </c>
      <c r="H1401" s="34" t="s">
        <v>81</v>
      </c>
      <c r="I1401" s="34"/>
      <c r="J1401" s="34"/>
      <c r="K1401" s="34"/>
      <c r="L1401" s="34" t="s">
        <v>82</v>
      </c>
      <c r="M1401" s="19"/>
      <c r="N1401" s="34"/>
      <c r="O1401" s="35" t="s">
        <v>83</v>
      </c>
      <c r="P1401" s="36" t="s">
        <v>3</v>
      </c>
      <c r="Q1401" s="36" t="s">
        <v>9</v>
      </c>
    </row>
    <row r="1402" spans="2:18">
      <c r="B1402" s="40"/>
      <c r="C1402" s="39" t="s">
        <v>85</v>
      </c>
      <c r="D1402" s="40" t="s">
        <v>86</v>
      </c>
      <c r="E1402" s="40" t="s">
        <v>87</v>
      </c>
      <c r="F1402" s="40" t="s">
        <v>88</v>
      </c>
      <c r="G1402" s="40"/>
      <c r="H1402" s="40" t="s">
        <v>89</v>
      </c>
      <c r="I1402" s="40" t="s">
        <v>90</v>
      </c>
      <c r="J1402" s="40" t="s">
        <v>91</v>
      </c>
      <c r="K1402" s="40" t="s">
        <v>92</v>
      </c>
      <c r="L1402" s="40" t="s">
        <v>93</v>
      </c>
      <c r="M1402" s="40" t="s">
        <v>94</v>
      </c>
      <c r="N1402" s="40" t="s">
        <v>95</v>
      </c>
      <c r="O1402" s="40"/>
      <c r="P1402" s="4"/>
      <c r="Q1402" s="40"/>
    </row>
    <row r="1403" spans="2:18">
      <c r="B1403" s="31" t="s">
        <v>719</v>
      </c>
      <c r="C1403" s="40">
        <v>200</v>
      </c>
      <c r="D1403" s="40">
        <v>1.2</v>
      </c>
      <c r="E1403" s="40">
        <v>4</v>
      </c>
      <c r="F1403" s="40">
        <v>2.7</v>
      </c>
      <c r="G1403" s="40">
        <v>260</v>
      </c>
      <c r="H1403" s="40">
        <v>0.26</v>
      </c>
      <c r="I1403" s="40">
        <v>40</v>
      </c>
      <c r="J1403" s="40">
        <v>122</v>
      </c>
      <c r="K1403" s="40">
        <v>128</v>
      </c>
      <c r="L1403" s="40">
        <v>146</v>
      </c>
      <c r="M1403" s="40">
        <v>56</v>
      </c>
      <c r="N1403" s="40">
        <v>2</v>
      </c>
      <c r="O1403" s="4"/>
      <c r="P1403" s="46"/>
      <c r="Q1403" s="47"/>
    </row>
    <row r="1404" spans="2:18">
      <c r="B1404" s="45" t="s">
        <v>189</v>
      </c>
      <c r="C1404" s="40">
        <v>100</v>
      </c>
      <c r="D1404" s="40"/>
      <c r="E1404" s="40"/>
      <c r="F1404" s="40"/>
      <c r="G1404" s="40"/>
      <c r="H1404" s="40"/>
      <c r="I1404" s="40"/>
      <c r="J1404" s="40"/>
      <c r="K1404" s="40"/>
      <c r="L1404" s="40"/>
      <c r="M1404" s="40"/>
      <c r="N1404" s="40"/>
      <c r="O1404" s="4">
        <v>22.3</v>
      </c>
      <c r="P1404" s="226">
        <v>382</v>
      </c>
      <c r="Q1404" s="47">
        <f t="shared" ref="Q1404:Q1422" si="52">P1404*O1404</f>
        <v>8518.6</v>
      </c>
    </row>
    <row r="1405" spans="2:18">
      <c r="B1405" s="45" t="s">
        <v>29</v>
      </c>
      <c r="C1405" s="40"/>
      <c r="D1405" s="40"/>
      <c r="E1405" s="40"/>
      <c r="F1405" s="40"/>
      <c r="G1405" s="40"/>
      <c r="H1405" s="40"/>
      <c r="I1405" s="40"/>
      <c r="J1405" s="40"/>
      <c r="K1405" s="40"/>
      <c r="L1405" s="40"/>
      <c r="M1405" s="40"/>
      <c r="N1405" s="40"/>
      <c r="O1405" s="4">
        <v>10.7</v>
      </c>
      <c r="P1405" s="226">
        <v>95</v>
      </c>
      <c r="Q1405" s="47">
        <f t="shared" si="52"/>
        <v>1016.4999999999999</v>
      </c>
    </row>
    <row r="1406" spans="2:18">
      <c r="B1406" s="45" t="s">
        <v>37</v>
      </c>
      <c r="C1406" s="40">
        <v>10</v>
      </c>
      <c r="D1406" s="40"/>
      <c r="E1406" s="40"/>
      <c r="F1406" s="40"/>
      <c r="G1406" s="40"/>
      <c r="H1406" s="40"/>
      <c r="I1406" s="40"/>
      <c r="J1406" s="40"/>
      <c r="K1406" s="40"/>
      <c r="L1406" s="40"/>
      <c r="M1406" s="40"/>
      <c r="N1406" s="40"/>
      <c r="O1406" s="4">
        <v>1.43</v>
      </c>
      <c r="P1406" s="226">
        <v>77</v>
      </c>
      <c r="Q1406" s="47">
        <f t="shared" si="52"/>
        <v>110.11</v>
      </c>
      <c r="R1406" s="68"/>
    </row>
    <row r="1407" spans="2:18">
      <c r="B1407" s="45" t="s">
        <v>58</v>
      </c>
      <c r="C1407" s="40">
        <v>10</v>
      </c>
      <c r="D1407" s="40"/>
      <c r="E1407" s="40"/>
      <c r="F1407" s="40"/>
      <c r="G1407" s="40"/>
      <c r="H1407" s="40"/>
      <c r="I1407" s="40"/>
      <c r="J1407" s="40"/>
      <c r="K1407" s="40"/>
      <c r="L1407" s="40"/>
      <c r="M1407" s="40"/>
      <c r="N1407" s="40"/>
      <c r="O1407" s="4">
        <v>1.7</v>
      </c>
      <c r="P1407" s="226">
        <v>33</v>
      </c>
      <c r="Q1407" s="47">
        <f t="shared" si="52"/>
        <v>56.1</v>
      </c>
      <c r="R1407" s="68"/>
    </row>
    <row r="1408" spans="2:18">
      <c r="B1408" s="45" t="s">
        <v>14</v>
      </c>
      <c r="C1408" s="40">
        <v>4</v>
      </c>
      <c r="D1408" s="40"/>
      <c r="E1408" s="40"/>
      <c r="F1408" s="40"/>
      <c r="G1408" s="40"/>
      <c r="H1408" s="40"/>
      <c r="I1408" s="40"/>
      <c r="J1408" s="40"/>
      <c r="K1408" s="40"/>
      <c r="L1408" s="40"/>
      <c r="M1408" s="40"/>
      <c r="N1408" s="40"/>
      <c r="O1408" s="4">
        <v>1</v>
      </c>
      <c r="P1408" s="226">
        <v>130</v>
      </c>
      <c r="Q1408" s="47">
        <f t="shared" si="52"/>
        <v>130</v>
      </c>
    </row>
    <row r="1409" spans="2:18">
      <c r="B1409" s="45" t="s">
        <v>10</v>
      </c>
      <c r="C1409" s="40">
        <v>1</v>
      </c>
      <c r="D1409" s="40"/>
      <c r="E1409" s="40"/>
      <c r="F1409" s="40"/>
      <c r="G1409" s="40"/>
      <c r="H1409" s="40"/>
      <c r="I1409" s="40"/>
      <c r="J1409" s="40"/>
      <c r="K1409" s="40"/>
      <c r="L1409" s="40"/>
      <c r="M1409" s="40"/>
      <c r="N1409" s="40"/>
      <c r="O1409" s="4">
        <v>2</v>
      </c>
      <c r="P1409" s="226">
        <v>65</v>
      </c>
      <c r="Q1409" s="47">
        <f t="shared" si="52"/>
        <v>130</v>
      </c>
    </row>
    <row r="1410" spans="2:18">
      <c r="B1410" s="45" t="s">
        <v>13</v>
      </c>
      <c r="C1410" s="40">
        <v>4</v>
      </c>
      <c r="D1410" s="40"/>
      <c r="E1410" s="40"/>
      <c r="F1410" s="40"/>
      <c r="G1410" s="40"/>
      <c r="H1410" s="40"/>
      <c r="I1410" s="40"/>
      <c r="J1410" s="40"/>
      <c r="K1410" s="40"/>
      <c r="L1410" s="40"/>
      <c r="M1410" s="40"/>
      <c r="N1410" s="40"/>
      <c r="O1410" s="4">
        <v>1.5</v>
      </c>
      <c r="P1410" s="226">
        <v>135</v>
      </c>
      <c r="Q1410" s="47">
        <f t="shared" si="52"/>
        <v>202.5</v>
      </c>
      <c r="R1410" s="68"/>
    </row>
    <row r="1411" spans="2:18">
      <c r="B1411" s="45" t="s">
        <v>12</v>
      </c>
      <c r="C1411" s="40"/>
      <c r="D1411" s="40"/>
      <c r="E1411" s="40"/>
      <c r="F1411" s="40"/>
      <c r="G1411" s="40"/>
      <c r="H1411" s="40"/>
      <c r="I1411" s="40"/>
      <c r="J1411" s="40"/>
      <c r="K1411" s="40"/>
      <c r="L1411" s="40"/>
      <c r="M1411" s="40"/>
      <c r="N1411" s="40"/>
      <c r="O1411" s="4">
        <v>1.5</v>
      </c>
      <c r="P1411" s="226">
        <v>40.51</v>
      </c>
      <c r="Q1411" s="47">
        <f t="shared" si="52"/>
        <v>60.765000000000001</v>
      </c>
    </row>
    <row r="1412" spans="2:18">
      <c r="B1412" s="45" t="s">
        <v>17</v>
      </c>
      <c r="C1412" s="40"/>
      <c r="D1412" s="40"/>
      <c r="E1412" s="40"/>
      <c r="F1412" s="40"/>
      <c r="G1412" s="40"/>
      <c r="H1412" s="40"/>
      <c r="I1412" s="40"/>
      <c r="J1412" s="40"/>
      <c r="K1412" s="40"/>
      <c r="L1412" s="40"/>
      <c r="M1412" s="40"/>
      <c r="N1412" s="40"/>
      <c r="O1412" s="4">
        <v>1</v>
      </c>
      <c r="P1412" s="226">
        <v>18.41</v>
      </c>
      <c r="Q1412" s="47">
        <f t="shared" si="52"/>
        <v>18.41</v>
      </c>
    </row>
    <row r="1413" spans="2:18">
      <c r="B1413" s="45" t="s">
        <v>51</v>
      </c>
      <c r="C1413" s="40"/>
      <c r="D1413" s="40"/>
      <c r="E1413" s="40"/>
      <c r="F1413" s="40"/>
      <c r="G1413" s="40"/>
      <c r="H1413" s="40"/>
      <c r="I1413" s="40"/>
      <c r="J1413" s="40"/>
      <c r="K1413" s="40"/>
      <c r="L1413" s="40"/>
      <c r="M1413" s="40"/>
      <c r="N1413" s="40"/>
      <c r="O1413" s="4">
        <v>1</v>
      </c>
      <c r="P1413" s="226">
        <v>47</v>
      </c>
      <c r="Q1413" s="47">
        <f t="shared" si="52"/>
        <v>47</v>
      </c>
    </row>
    <row r="1414" spans="2:18">
      <c r="B1414" s="31" t="s">
        <v>162</v>
      </c>
      <c r="C1414" s="40">
        <v>70</v>
      </c>
      <c r="D1414" s="40">
        <v>4.5999999999999996</v>
      </c>
      <c r="E1414" s="40">
        <v>5.2</v>
      </c>
      <c r="F1414" s="40">
        <v>7.2</v>
      </c>
      <c r="G1414" s="40">
        <v>105</v>
      </c>
      <c r="H1414" s="40">
        <v>1.5</v>
      </c>
      <c r="I1414" s="40">
        <v>13.5</v>
      </c>
      <c r="J1414" s="40">
        <v>51</v>
      </c>
      <c r="K1414" s="40">
        <v>98</v>
      </c>
      <c r="L1414" s="40">
        <v>52</v>
      </c>
      <c r="M1414" s="40">
        <v>51</v>
      </c>
      <c r="N1414" s="40">
        <v>2.25</v>
      </c>
      <c r="O1414" s="4"/>
      <c r="P1414" s="226"/>
      <c r="Q1414" s="47">
        <f t="shared" si="52"/>
        <v>0</v>
      </c>
    </row>
    <row r="1415" spans="2:18">
      <c r="B1415" s="45" t="s">
        <v>58</v>
      </c>
      <c r="C1415" s="40"/>
      <c r="D1415" s="40"/>
      <c r="E1415" s="40"/>
      <c r="F1415" s="40"/>
      <c r="G1415" s="40"/>
      <c r="H1415" s="40"/>
      <c r="I1415" s="40"/>
      <c r="J1415" s="40"/>
      <c r="K1415" s="40"/>
      <c r="L1415" s="40"/>
      <c r="M1415" s="40"/>
      <c r="N1415" s="40"/>
      <c r="O1415" s="4">
        <v>1</v>
      </c>
      <c r="P1415" s="226">
        <v>33</v>
      </c>
      <c r="Q1415" s="47">
        <f t="shared" si="52"/>
        <v>33</v>
      </c>
    </row>
    <row r="1416" spans="2:18">
      <c r="B1416" s="45" t="s">
        <v>37</v>
      </c>
      <c r="C1416" s="40"/>
      <c r="D1416" s="40"/>
      <c r="E1416" s="40"/>
      <c r="F1416" s="40"/>
      <c r="G1416" s="40"/>
      <c r="H1416" s="40"/>
      <c r="I1416" s="40"/>
      <c r="J1416" s="40"/>
      <c r="K1416" s="40"/>
      <c r="L1416" s="40"/>
      <c r="M1416" s="40"/>
      <c r="N1416" s="40"/>
      <c r="O1416" s="4">
        <v>5</v>
      </c>
      <c r="P1416" s="226">
        <v>77</v>
      </c>
      <c r="Q1416" s="47">
        <f t="shared" si="52"/>
        <v>385</v>
      </c>
    </row>
    <row r="1417" spans="2:18">
      <c r="B1417" s="45" t="s">
        <v>13</v>
      </c>
      <c r="C1417" s="40"/>
      <c r="D1417" s="40"/>
      <c r="E1417" s="40"/>
      <c r="F1417" s="40"/>
      <c r="G1417" s="40"/>
      <c r="H1417" s="40"/>
      <c r="I1417" s="40"/>
      <c r="J1417" s="40"/>
      <c r="K1417" s="40"/>
      <c r="L1417" s="40"/>
      <c r="M1417" s="40"/>
      <c r="N1417" s="40"/>
      <c r="O1417" s="4">
        <v>0.5</v>
      </c>
      <c r="P1417" s="226">
        <v>135</v>
      </c>
      <c r="Q1417" s="47">
        <f t="shared" si="52"/>
        <v>67.5</v>
      </c>
    </row>
    <row r="1418" spans="2:18">
      <c r="B1418" s="44" t="s">
        <v>34</v>
      </c>
      <c r="C1418" s="31">
        <v>30</v>
      </c>
      <c r="D1418" s="40">
        <v>0.6</v>
      </c>
      <c r="E1418" s="40"/>
      <c r="F1418" s="40">
        <v>15.5</v>
      </c>
      <c r="G1418" s="40"/>
      <c r="H1418" s="40">
        <v>0.04</v>
      </c>
      <c r="I1418" s="40"/>
      <c r="J1418" s="40">
        <v>0.24</v>
      </c>
      <c r="K1418" s="40">
        <v>0.8</v>
      </c>
      <c r="L1418" s="40">
        <v>24</v>
      </c>
      <c r="M1418" s="40"/>
      <c r="N1418" s="40">
        <v>22</v>
      </c>
      <c r="O1418" s="52"/>
      <c r="P1418" s="226"/>
      <c r="Q1418" s="47">
        <f t="shared" si="52"/>
        <v>0</v>
      </c>
    </row>
    <row r="1419" spans="2:18">
      <c r="B1419" s="45" t="s">
        <v>34</v>
      </c>
      <c r="C1419" s="40"/>
      <c r="D1419" s="40"/>
      <c r="E1419" s="40"/>
      <c r="F1419" s="40"/>
      <c r="G1419" s="40"/>
      <c r="H1419" s="40"/>
      <c r="I1419" s="40"/>
      <c r="J1419" s="40"/>
      <c r="K1419" s="40"/>
      <c r="L1419" s="40"/>
      <c r="M1419" s="40"/>
      <c r="N1419" s="40"/>
      <c r="O1419" s="4">
        <v>15</v>
      </c>
      <c r="P1419" s="227">
        <v>26</v>
      </c>
      <c r="Q1419" s="47">
        <f t="shared" si="52"/>
        <v>390</v>
      </c>
    </row>
    <row r="1420" spans="2:18">
      <c r="B1420" s="44" t="s">
        <v>45</v>
      </c>
      <c r="C1420" s="40">
        <v>200</v>
      </c>
      <c r="D1420" s="40">
        <v>0.6</v>
      </c>
      <c r="E1420" s="40"/>
      <c r="F1420" s="40">
        <v>30.1</v>
      </c>
      <c r="G1420" s="40">
        <v>130</v>
      </c>
      <c r="H1420" s="40">
        <v>0.04</v>
      </c>
      <c r="I1420" s="40"/>
      <c r="J1420" s="40">
        <v>0.05</v>
      </c>
      <c r="K1420" s="40">
        <v>135</v>
      </c>
      <c r="L1420" s="40">
        <v>46</v>
      </c>
      <c r="M1420" s="40"/>
      <c r="N1420" s="40">
        <v>0.5</v>
      </c>
      <c r="O1420" s="40"/>
      <c r="P1420" s="228"/>
      <c r="Q1420" s="47">
        <f t="shared" si="52"/>
        <v>0</v>
      </c>
    </row>
    <row r="1421" spans="2:18">
      <c r="B1421" s="45" t="s">
        <v>45</v>
      </c>
      <c r="C1421" s="40">
        <v>60</v>
      </c>
      <c r="D1421" s="40"/>
      <c r="E1421" s="40"/>
      <c r="F1421" s="40"/>
      <c r="G1421" s="40"/>
      <c r="H1421" s="40"/>
      <c r="I1421" s="40"/>
      <c r="J1421" s="40"/>
      <c r="K1421" s="40"/>
      <c r="L1421" s="40"/>
      <c r="M1421" s="40"/>
      <c r="N1421" s="40"/>
      <c r="O1421" s="40">
        <v>22</v>
      </c>
      <c r="P1421" s="228">
        <v>41.5</v>
      </c>
      <c r="Q1421" s="47">
        <f t="shared" si="52"/>
        <v>913</v>
      </c>
    </row>
    <row r="1422" spans="2:18">
      <c r="B1422" s="45" t="s">
        <v>106</v>
      </c>
      <c r="C1422" s="40"/>
      <c r="D1422" s="40"/>
      <c r="E1422" s="40"/>
      <c r="F1422" s="40"/>
      <c r="G1422" s="40"/>
      <c r="H1422" s="40"/>
      <c r="I1422" s="40"/>
      <c r="J1422" s="40"/>
      <c r="K1422" s="40"/>
      <c r="L1422" s="40"/>
      <c r="M1422" s="40"/>
      <c r="N1422" s="40"/>
      <c r="O1422" s="40">
        <v>42.3</v>
      </c>
      <c r="P1422" s="228">
        <v>150</v>
      </c>
      <c r="Q1422" s="47">
        <f t="shared" si="52"/>
        <v>6345</v>
      </c>
    </row>
    <row r="1423" spans="2:18">
      <c r="C1423" s="93"/>
      <c r="D1423" s="19"/>
      <c r="E1423" s="19" t="s">
        <v>374</v>
      </c>
      <c r="F1423" s="19"/>
      <c r="G1423" s="19"/>
      <c r="H1423" s="19"/>
      <c r="I1423" s="19"/>
      <c r="J1423" s="19"/>
      <c r="K1423" s="19" t="s">
        <v>99</v>
      </c>
      <c r="L1423" s="19"/>
      <c r="M1423" s="19"/>
      <c r="N1423" s="19" t="s">
        <v>99</v>
      </c>
      <c r="O1423" s="19"/>
      <c r="P1423" s="19"/>
      <c r="Q1423" s="229">
        <f>SUM(Q1404:Q1422)</f>
        <v>18423.485000000001</v>
      </c>
    </row>
    <row r="1424" spans="2:18">
      <c r="B1424" s="19"/>
      <c r="C1424" s="93"/>
      <c r="D1424" s="19"/>
      <c r="E1424" s="110" t="s">
        <v>100</v>
      </c>
      <c r="F1424" s="19"/>
      <c r="G1424" s="19"/>
      <c r="H1424" s="19"/>
      <c r="I1424" s="19"/>
      <c r="J1424" s="19"/>
      <c r="K1424" s="110" t="s">
        <v>99</v>
      </c>
      <c r="L1424" s="110"/>
      <c r="M1424" s="19"/>
      <c r="N1424" s="19"/>
      <c r="O1424" s="19"/>
      <c r="P1424" s="18"/>
      <c r="Q1424" s="50"/>
    </row>
    <row r="1425" spans="2:17" ht="18.75">
      <c r="D1425" s="15"/>
      <c r="G1425" s="16" t="s">
        <v>67</v>
      </c>
      <c r="H1425" s="16"/>
      <c r="I1425" s="17"/>
      <c r="J1425" s="17"/>
      <c r="L1425" s="17"/>
      <c r="Q1425" s="19"/>
    </row>
    <row r="1426" spans="2:17" ht="23.25">
      <c r="D1426" s="15"/>
      <c r="E1426" s="15"/>
      <c r="F1426" s="133" t="s">
        <v>376</v>
      </c>
      <c r="G1426" s="16"/>
      <c r="H1426" s="16"/>
      <c r="I1426" s="16" t="s">
        <v>377</v>
      </c>
      <c r="J1426" s="16"/>
      <c r="K1426" s="17"/>
      <c r="L1426" s="21"/>
      <c r="Q1426" s="19"/>
    </row>
    <row r="1427" spans="2:17" ht="18.75">
      <c r="E1427" s="23" t="s">
        <v>70</v>
      </c>
      <c r="F1427" s="23"/>
      <c r="G1427" s="23"/>
      <c r="Q1427" s="19"/>
    </row>
    <row r="1428" spans="2:17">
      <c r="B1428" s="53" t="s">
        <v>718</v>
      </c>
      <c r="M1428" s="21"/>
      <c r="Q1428" s="19"/>
    </row>
    <row r="1429" spans="2:17">
      <c r="B1429" s="24" t="s">
        <v>149</v>
      </c>
      <c r="C1429" t="s">
        <v>559</v>
      </c>
      <c r="D1429" s="25"/>
      <c r="E1429" s="28"/>
      <c r="F1429" s="28" t="s">
        <v>6</v>
      </c>
      <c r="G1429" s="27"/>
      <c r="H1429" s="21"/>
      <c r="I1429" s="21"/>
      <c r="J1429" s="21"/>
      <c r="K1429" s="21"/>
      <c r="L1429" s="21"/>
      <c r="M1429" s="21"/>
      <c r="N1429" s="21"/>
      <c r="O1429" s="21"/>
      <c r="P1429" s="21"/>
      <c r="Q1429" s="19"/>
    </row>
    <row r="1430" spans="2:17">
      <c r="B1430" s="29" t="s">
        <v>76</v>
      </c>
      <c r="C1430" s="20"/>
      <c r="D1430" s="20"/>
      <c r="E1430" s="27"/>
      <c r="F1430" s="27"/>
      <c r="G1430" s="27"/>
      <c r="H1430" s="21"/>
      <c r="I1430" s="21"/>
      <c r="J1430" s="21"/>
      <c r="K1430" s="21"/>
      <c r="L1430" s="21"/>
      <c r="M1430" s="21"/>
      <c r="N1430" s="21"/>
      <c r="O1430" s="21"/>
      <c r="P1430" s="21"/>
      <c r="Q1430" s="19"/>
    </row>
    <row r="1431" spans="2:17">
      <c r="B1431" s="30"/>
      <c r="C1431" s="29"/>
      <c r="D1431" s="29"/>
      <c r="E1431" s="21"/>
      <c r="F1431" s="27"/>
      <c r="G1431" s="27"/>
      <c r="H1431" s="21"/>
      <c r="I1431" s="21"/>
      <c r="J1431" s="21"/>
      <c r="K1431" s="21"/>
      <c r="L1431" s="21"/>
      <c r="M1431" s="145"/>
      <c r="N1431" s="21"/>
      <c r="O1431" s="21"/>
      <c r="P1431">
        <v>152</v>
      </c>
      <c r="Q1431" s="19"/>
    </row>
    <row r="1432" spans="2:17">
      <c r="B1432" s="31" t="s">
        <v>77</v>
      </c>
      <c r="C1432" s="33" t="s">
        <v>78</v>
      </c>
      <c r="D1432" s="34"/>
      <c r="E1432" s="34" t="s">
        <v>79</v>
      </c>
      <c r="F1432" s="34"/>
      <c r="G1432" s="34" t="s">
        <v>80</v>
      </c>
      <c r="H1432" s="34" t="s">
        <v>81</v>
      </c>
      <c r="I1432" s="34"/>
      <c r="J1432" s="34"/>
      <c r="K1432" s="34"/>
      <c r="L1432" s="34" t="s">
        <v>82</v>
      </c>
      <c r="M1432" s="19"/>
      <c r="N1432" s="34"/>
      <c r="O1432" s="35" t="s">
        <v>83</v>
      </c>
      <c r="P1432" s="36" t="s">
        <v>3</v>
      </c>
      <c r="Q1432" s="36" t="s">
        <v>9</v>
      </c>
    </row>
    <row r="1433" spans="2:17">
      <c r="B1433" s="40"/>
      <c r="C1433" s="39" t="s">
        <v>85</v>
      </c>
      <c r="D1433" s="40" t="s">
        <v>86</v>
      </c>
      <c r="E1433" s="40" t="s">
        <v>87</v>
      </c>
      <c r="F1433" s="40" t="s">
        <v>88</v>
      </c>
      <c r="G1433" s="40"/>
      <c r="H1433" s="40" t="s">
        <v>89</v>
      </c>
      <c r="I1433" s="40" t="s">
        <v>90</v>
      </c>
      <c r="J1433" s="40" t="s">
        <v>91</v>
      </c>
      <c r="K1433" s="40" t="s">
        <v>92</v>
      </c>
      <c r="L1433" s="40" t="s">
        <v>93</v>
      </c>
      <c r="M1433" s="40" t="s">
        <v>94</v>
      </c>
      <c r="N1433" s="40" t="s">
        <v>95</v>
      </c>
      <c r="O1433" s="40"/>
      <c r="P1433" s="4"/>
      <c r="Q1433" s="40"/>
    </row>
    <row r="1434" spans="2:17">
      <c r="B1434" s="31" t="s">
        <v>719</v>
      </c>
      <c r="C1434" s="40">
        <v>200</v>
      </c>
      <c r="D1434" s="40">
        <v>1.2</v>
      </c>
      <c r="E1434" s="40">
        <v>4</v>
      </c>
      <c r="F1434" s="40">
        <v>2.7</v>
      </c>
      <c r="G1434" s="40">
        <v>260</v>
      </c>
      <c r="H1434" s="40">
        <v>0.26</v>
      </c>
      <c r="I1434" s="40">
        <v>40</v>
      </c>
      <c r="J1434" s="40">
        <v>122</v>
      </c>
      <c r="K1434" s="40">
        <v>128</v>
      </c>
      <c r="L1434" s="40">
        <v>146</v>
      </c>
      <c r="M1434" s="40">
        <v>56</v>
      </c>
      <c r="N1434" s="40">
        <v>2</v>
      </c>
      <c r="O1434" s="4"/>
      <c r="P1434" s="46"/>
      <c r="Q1434" s="47"/>
    </row>
    <row r="1435" spans="2:17">
      <c r="B1435" s="45" t="s">
        <v>189</v>
      </c>
      <c r="C1435" s="40">
        <v>100</v>
      </c>
      <c r="D1435" s="40"/>
      <c r="E1435" s="40"/>
      <c r="F1435" s="40"/>
      <c r="G1435" s="40"/>
      <c r="H1435" s="40"/>
      <c r="I1435" s="40"/>
      <c r="J1435" s="40"/>
      <c r="K1435" s="40"/>
      <c r="L1435" s="40"/>
      <c r="M1435" s="40"/>
      <c r="N1435" s="40"/>
      <c r="O1435" s="4">
        <v>2.0499999999999998</v>
      </c>
      <c r="P1435" s="226">
        <v>382</v>
      </c>
      <c r="Q1435" s="47">
        <f t="shared" ref="Q1435:Q1446" si="53">P1435*O1435</f>
        <v>783.09999999999991</v>
      </c>
    </row>
    <row r="1436" spans="2:17">
      <c r="B1436" s="45" t="s">
        <v>692</v>
      </c>
      <c r="C1436" s="40"/>
      <c r="D1436" s="40"/>
      <c r="E1436" s="40"/>
      <c r="F1436" s="40"/>
      <c r="G1436" s="40"/>
      <c r="H1436" s="40"/>
      <c r="I1436" s="40"/>
      <c r="J1436" s="40"/>
      <c r="K1436" s="40"/>
      <c r="L1436" s="40"/>
      <c r="M1436" s="40"/>
      <c r="N1436" s="40"/>
      <c r="O1436" s="4">
        <v>12.15</v>
      </c>
      <c r="P1436" s="226">
        <v>350</v>
      </c>
      <c r="Q1436" s="47">
        <f t="shared" si="53"/>
        <v>4252.5</v>
      </c>
    </row>
    <row r="1437" spans="2:17">
      <c r="B1437" s="45" t="s">
        <v>29</v>
      </c>
      <c r="C1437" s="40"/>
      <c r="D1437" s="40"/>
      <c r="E1437" s="40"/>
      <c r="F1437" s="40"/>
      <c r="G1437" s="40"/>
      <c r="H1437" s="40"/>
      <c r="I1437" s="40"/>
      <c r="J1437" s="40"/>
      <c r="K1437" s="40"/>
      <c r="L1437" s="40"/>
      <c r="M1437" s="40"/>
      <c r="N1437" s="40"/>
      <c r="O1437" s="4">
        <v>7.6</v>
      </c>
      <c r="P1437" s="226">
        <v>95</v>
      </c>
      <c r="Q1437" s="47">
        <f t="shared" si="53"/>
        <v>722</v>
      </c>
    </row>
    <row r="1438" spans="2:17">
      <c r="B1438" s="45" t="s">
        <v>37</v>
      </c>
      <c r="C1438" s="40">
        <v>10</v>
      </c>
      <c r="D1438" s="40"/>
      <c r="E1438" s="40"/>
      <c r="F1438" s="40"/>
      <c r="G1438" s="40"/>
      <c r="H1438" s="40"/>
      <c r="I1438" s="40"/>
      <c r="J1438" s="40"/>
      <c r="K1438" s="40"/>
      <c r="L1438" s="40"/>
      <c r="M1438" s="40"/>
      <c r="N1438" s="40"/>
      <c r="O1438" s="4">
        <v>1.7</v>
      </c>
      <c r="P1438" s="226">
        <v>77</v>
      </c>
      <c r="Q1438" s="47">
        <f t="shared" si="53"/>
        <v>130.9</v>
      </c>
    </row>
    <row r="1439" spans="2:17">
      <c r="B1439" s="45" t="s">
        <v>58</v>
      </c>
      <c r="C1439" s="40">
        <v>10</v>
      </c>
      <c r="D1439" s="40"/>
      <c r="E1439" s="40"/>
      <c r="F1439" s="40"/>
      <c r="G1439" s="40"/>
      <c r="H1439" s="40"/>
      <c r="I1439" s="40"/>
      <c r="J1439" s="40"/>
      <c r="K1439" s="40"/>
      <c r="L1439" s="40"/>
      <c r="M1439" s="40"/>
      <c r="N1439" s="40"/>
      <c r="O1439" s="4">
        <v>1.5</v>
      </c>
      <c r="P1439" s="226">
        <v>33</v>
      </c>
      <c r="Q1439" s="47">
        <f t="shared" si="53"/>
        <v>49.5</v>
      </c>
    </row>
    <row r="1440" spans="2:17">
      <c r="B1440" s="45" t="s">
        <v>12</v>
      </c>
      <c r="C1440" s="40"/>
      <c r="D1440" s="40"/>
      <c r="E1440" s="40"/>
      <c r="F1440" s="40"/>
      <c r="G1440" s="40"/>
      <c r="H1440" s="40"/>
      <c r="I1440" s="40"/>
      <c r="J1440" s="40"/>
      <c r="K1440" s="40"/>
      <c r="L1440" s="40"/>
      <c r="M1440" s="40"/>
      <c r="N1440" s="40"/>
      <c r="O1440" s="4">
        <v>0.5</v>
      </c>
      <c r="P1440" s="226">
        <v>40.51</v>
      </c>
      <c r="Q1440" s="47">
        <f t="shared" si="53"/>
        <v>20.254999999999999</v>
      </c>
    </row>
    <row r="1441" spans="2:17">
      <c r="B1441" s="45" t="s">
        <v>17</v>
      </c>
      <c r="C1441" s="40"/>
      <c r="D1441" s="40"/>
      <c r="E1441" s="40"/>
      <c r="F1441" s="40"/>
      <c r="G1441" s="40"/>
      <c r="H1441" s="40"/>
      <c r="I1441" s="40"/>
      <c r="J1441" s="40"/>
      <c r="K1441" s="40"/>
      <c r="L1441" s="40"/>
      <c r="M1441" s="40"/>
      <c r="N1441" s="40"/>
      <c r="O1441" s="4">
        <v>1</v>
      </c>
      <c r="P1441" s="226">
        <v>18.41</v>
      </c>
      <c r="Q1441" s="47">
        <f t="shared" si="53"/>
        <v>18.41</v>
      </c>
    </row>
    <row r="1442" spans="2:17">
      <c r="B1442" s="45" t="s">
        <v>51</v>
      </c>
      <c r="C1442" s="40"/>
      <c r="D1442" s="40"/>
      <c r="E1442" s="40"/>
      <c r="F1442" s="40"/>
      <c r="G1442" s="40"/>
      <c r="H1442" s="40"/>
      <c r="I1442" s="40"/>
      <c r="J1442" s="40"/>
      <c r="K1442" s="40"/>
      <c r="L1442" s="40"/>
      <c r="M1442" s="40"/>
      <c r="N1442" s="40"/>
      <c r="O1442" s="4"/>
      <c r="P1442" s="226">
        <v>47</v>
      </c>
      <c r="Q1442" s="47">
        <f t="shared" si="53"/>
        <v>0</v>
      </c>
    </row>
    <row r="1443" spans="2:17">
      <c r="B1443" s="44" t="s">
        <v>34</v>
      </c>
      <c r="C1443" s="31">
        <v>30</v>
      </c>
      <c r="D1443" s="40">
        <v>0.6</v>
      </c>
      <c r="E1443" s="40"/>
      <c r="F1443" s="40">
        <v>15.5</v>
      </c>
      <c r="G1443" s="40"/>
      <c r="H1443" s="40">
        <v>0.04</v>
      </c>
      <c r="I1443" s="40"/>
      <c r="J1443" s="40">
        <v>0.24</v>
      </c>
      <c r="K1443" s="40">
        <v>0.8</v>
      </c>
      <c r="L1443" s="40">
        <v>24</v>
      </c>
      <c r="M1443" s="40"/>
      <c r="N1443" s="40">
        <v>22</v>
      </c>
      <c r="O1443" s="52"/>
      <c r="P1443" s="226"/>
      <c r="Q1443" s="47">
        <f t="shared" si="53"/>
        <v>0</v>
      </c>
    </row>
    <row r="1444" spans="2:17">
      <c r="B1444" s="45" t="s">
        <v>34</v>
      </c>
      <c r="C1444" s="40"/>
      <c r="D1444" s="40"/>
      <c r="E1444" s="40"/>
      <c r="F1444" s="40"/>
      <c r="G1444" s="40"/>
      <c r="H1444" s="40"/>
      <c r="I1444" s="40"/>
      <c r="J1444" s="40"/>
      <c r="K1444" s="40"/>
      <c r="L1444" s="40"/>
      <c r="M1444" s="40"/>
      <c r="N1444" s="40"/>
      <c r="O1444" s="4">
        <v>11</v>
      </c>
      <c r="P1444" s="227">
        <v>26</v>
      </c>
      <c r="Q1444" s="47">
        <f t="shared" si="53"/>
        <v>286</v>
      </c>
    </row>
    <row r="1445" spans="2:17">
      <c r="B1445" s="44" t="s">
        <v>45</v>
      </c>
      <c r="C1445" s="40">
        <v>200</v>
      </c>
      <c r="D1445" s="40">
        <v>0.6</v>
      </c>
      <c r="E1445" s="40"/>
      <c r="F1445" s="40">
        <v>30.1</v>
      </c>
      <c r="G1445" s="40">
        <v>130</v>
      </c>
      <c r="H1445" s="40">
        <v>0.04</v>
      </c>
      <c r="I1445" s="40"/>
      <c r="J1445" s="40">
        <v>0.05</v>
      </c>
      <c r="K1445" s="40">
        <v>135</v>
      </c>
      <c r="L1445" s="40">
        <v>46</v>
      </c>
      <c r="M1445" s="40"/>
      <c r="N1445" s="40">
        <v>0.5</v>
      </c>
      <c r="O1445" s="40"/>
      <c r="P1445" s="228"/>
      <c r="Q1445" s="47">
        <f t="shared" si="53"/>
        <v>0</v>
      </c>
    </row>
    <row r="1446" spans="2:17">
      <c r="B1446" s="45" t="s">
        <v>45</v>
      </c>
      <c r="C1446" s="40">
        <v>60</v>
      </c>
      <c r="D1446" s="40"/>
      <c r="E1446" s="40"/>
      <c r="F1446" s="40"/>
      <c r="G1446" s="40"/>
      <c r="H1446" s="40"/>
      <c r="I1446" s="40"/>
      <c r="J1446" s="40"/>
      <c r="K1446" s="40"/>
      <c r="L1446" s="40"/>
      <c r="M1446" s="40"/>
      <c r="N1446" s="40"/>
      <c r="O1446" s="40">
        <v>14</v>
      </c>
      <c r="P1446" s="228">
        <v>41.5</v>
      </c>
      <c r="Q1446" s="47">
        <f t="shared" si="53"/>
        <v>581</v>
      </c>
    </row>
    <row r="1447" spans="2:17">
      <c r="C1447" s="93"/>
      <c r="D1447" s="19"/>
      <c r="E1447" s="19" t="s">
        <v>374</v>
      </c>
      <c r="F1447" s="19"/>
      <c r="G1447" s="19"/>
      <c r="H1447" s="19"/>
      <c r="I1447" s="19"/>
      <c r="J1447" s="19"/>
      <c r="K1447" s="19" t="s">
        <v>99</v>
      </c>
      <c r="L1447" s="19"/>
      <c r="M1447" s="19"/>
      <c r="N1447" s="19" t="s">
        <v>99</v>
      </c>
      <c r="O1447" s="19"/>
      <c r="P1447" s="19"/>
      <c r="Q1447" s="229">
        <f>SUM(Q1435:Q1446)</f>
        <v>6843.665</v>
      </c>
    </row>
    <row r="1448" spans="2:17">
      <c r="B1448" s="19"/>
      <c r="C1448" s="93"/>
      <c r="D1448" s="19"/>
      <c r="E1448" s="110" t="s">
        <v>100</v>
      </c>
      <c r="F1448" s="19"/>
      <c r="G1448" s="19"/>
      <c r="H1448" s="19"/>
      <c r="I1448" s="19"/>
      <c r="J1448" s="19"/>
      <c r="K1448" s="110" t="s">
        <v>99</v>
      </c>
      <c r="L1448" s="110"/>
      <c r="M1448" s="19"/>
      <c r="N1448" s="19"/>
      <c r="O1448" s="19"/>
      <c r="P1448" s="18"/>
      <c r="Q1448" s="50"/>
    </row>
    <row r="1449" spans="2:17" ht="18.75">
      <c r="D1449" s="15"/>
      <c r="G1449" s="16" t="s">
        <v>67</v>
      </c>
      <c r="H1449" s="16"/>
      <c r="I1449" s="17"/>
      <c r="J1449" s="17"/>
      <c r="L1449" s="17"/>
      <c r="Q1449" s="19"/>
    </row>
    <row r="1450" spans="2:17" ht="23.25">
      <c r="D1450" s="15"/>
      <c r="E1450" s="15"/>
      <c r="F1450" s="133" t="s">
        <v>376</v>
      </c>
      <c r="G1450" s="16"/>
      <c r="H1450" s="16"/>
      <c r="I1450" s="16" t="s">
        <v>377</v>
      </c>
      <c r="J1450" s="16"/>
      <c r="K1450" s="17"/>
      <c r="L1450" s="21"/>
      <c r="Q1450" s="19"/>
    </row>
    <row r="1451" spans="2:17" ht="18.75">
      <c r="E1451" s="23" t="s">
        <v>70</v>
      </c>
      <c r="F1451" s="23"/>
      <c r="G1451" s="23"/>
      <c r="Q1451" s="19"/>
    </row>
    <row r="1452" spans="2:17">
      <c r="B1452" s="53" t="s">
        <v>718</v>
      </c>
      <c r="M1452" s="21"/>
      <c r="Q1452" s="19"/>
    </row>
    <row r="1453" spans="2:17">
      <c r="B1453" s="24" t="s">
        <v>149</v>
      </c>
      <c r="C1453" t="s">
        <v>559</v>
      </c>
      <c r="D1453" s="25"/>
      <c r="E1453" s="28"/>
      <c r="F1453" s="28" t="s">
        <v>7</v>
      </c>
      <c r="G1453" s="27"/>
      <c r="H1453" s="21"/>
      <c r="I1453" s="21"/>
      <c r="J1453" s="21"/>
      <c r="K1453" s="21"/>
      <c r="L1453" s="21"/>
      <c r="M1453" s="21"/>
      <c r="N1453" s="21"/>
      <c r="O1453" s="21"/>
      <c r="P1453" s="21"/>
      <c r="Q1453" s="19"/>
    </row>
    <row r="1454" spans="2:17">
      <c r="B1454" s="29" t="s">
        <v>76</v>
      </c>
      <c r="C1454" s="20"/>
      <c r="D1454" s="20"/>
      <c r="E1454" s="27"/>
      <c r="F1454" s="27"/>
      <c r="G1454" s="27"/>
      <c r="H1454" s="21"/>
      <c r="I1454" s="21"/>
      <c r="J1454" s="21"/>
      <c r="K1454" s="21"/>
      <c r="L1454" s="21"/>
      <c r="M1454" s="21"/>
      <c r="N1454" s="21"/>
      <c r="O1454" s="21"/>
      <c r="P1454" s="21"/>
      <c r="Q1454" s="19"/>
    </row>
    <row r="1455" spans="2:17">
      <c r="B1455" s="30"/>
      <c r="C1455" s="29"/>
      <c r="D1455" s="29"/>
      <c r="E1455" s="21"/>
      <c r="F1455" s="27"/>
      <c r="G1455" s="27"/>
      <c r="H1455" s="21"/>
      <c r="I1455" s="21"/>
      <c r="J1455" s="21"/>
      <c r="K1455" s="21"/>
      <c r="L1455" s="21"/>
      <c r="M1455" s="145"/>
      <c r="N1455" s="21"/>
      <c r="O1455" s="21"/>
      <c r="Q1455" s="19"/>
    </row>
    <row r="1456" spans="2:17">
      <c r="B1456" s="31" t="s">
        <v>77</v>
      </c>
      <c r="C1456" s="33" t="s">
        <v>78</v>
      </c>
      <c r="D1456" s="34"/>
      <c r="E1456" s="34" t="s">
        <v>79</v>
      </c>
      <c r="F1456" s="34"/>
      <c r="G1456" s="34" t="s">
        <v>80</v>
      </c>
      <c r="H1456" s="34" t="s">
        <v>81</v>
      </c>
      <c r="I1456" s="34"/>
      <c r="J1456" s="34"/>
      <c r="K1456" s="34"/>
      <c r="L1456" s="34" t="s">
        <v>82</v>
      </c>
      <c r="M1456" s="19"/>
      <c r="N1456" s="34"/>
      <c r="O1456" s="35" t="s">
        <v>83</v>
      </c>
      <c r="P1456" s="36" t="s">
        <v>3</v>
      </c>
      <c r="Q1456" s="36" t="s">
        <v>9</v>
      </c>
    </row>
    <row r="1457" spans="2:17">
      <c r="B1457" s="40"/>
      <c r="C1457" s="39" t="s">
        <v>85</v>
      </c>
      <c r="D1457" s="40" t="s">
        <v>86</v>
      </c>
      <c r="E1457" s="40" t="s">
        <v>87</v>
      </c>
      <c r="F1457" s="40" t="s">
        <v>88</v>
      </c>
      <c r="G1457" s="40"/>
      <c r="H1457" s="40" t="s">
        <v>89</v>
      </c>
      <c r="I1457" s="40" t="s">
        <v>90</v>
      </c>
      <c r="J1457" s="40" t="s">
        <v>91</v>
      </c>
      <c r="K1457" s="40" t="s">
        <v>92</v>
      </c>
      <c r="L1457" s="40" t="s">
        <v>93</v>
      </c>
      <c r="M1457" s="40" t="s">
        <v>94</v>
      </c>
      <c r="N1457" s="40" t="s">
        <v>95</v>
      </c>
      <c r="O1457" s="40"/>
      <c r="P1457" s="4"/>
      <c r="Q1457" s="40"/>
    </row>
    <row r="1458" spans="2:17">
      <c r="B1458" s="31" t="s">
        <v>719</v>
      </c>
      <c r="C1458" s="40">
        <v>200</v>
      </c>
      <c r="D1458" s="40">
        <v>1.2</v>
      </c>
      <c r="E1458" s="40">
        <v>4</v>
      </c>
      <c r="F1458" s="40">
        <v>2.7</v>
      </c>
      <c r="G1458" s="40">
        <v>260</v>
      </c>
      <c r="H1458" s="40">
        <v>0.26</v>
      </c>
      <c r="I1458" s="40">
        <v>40</v>
      </c>
      <c r="J1458" s="40">
        <v>122</v>
      </c>
      <c r="K1458" s="40">
        <v>128</v>
      </c>
      <c r="L1458" s="40">
        <v>146</v>
      </c>
      <c r="M1458" s="40">
        <v>56</v>
      </c>
      <c r="N1458" s="40">
        <v>2</v>
      </c>
      <c r="O1458" s="4"/>
      <c r="P1458" s="46"/>
      <c r="Q1458" s="47"/>
    </row>
    <row r="1459" spans="2:17">
      <c r="B1459" s="45" t="s">
        <v>189</v>
      </c>
      <c r="C1459" s="40">
        <v>100</v>
      </c>
      <c r="D1459" s="40"/>
      <c r="E1459" s="40"/>
      <c r="F1459" s="40"/>
      <c r="G1459" s="40"/>
      <c r="H1459" s="40"/>
      <c r="I1459" s="40"/>
      <c r="J1459" s="40"/>
      <c r="K1459" s="40"/>
      <c r="L1459" s="40"/>
      <c r="M1459" s="40"/>
      <c r="N1459" s="40"/>
      <c r="O1459" s="4">
        <v>6.1</v>
      </c>
      <c r="P1459" s="226">
        <v>382</v>
      </c>
      <c r="Q1459" s="47">
        <f t="shared" ref="Q1459:Q1464" si="54">P1459*O1459</f>
        <v>2330.1999999999998</v>
      </c>
    </row>
    <row r="1460" spans="2:17">
      <c r="B1460" s="45" t="s">
        <v>29</v>
      </c>
      <c r="C1460" s="40"/>
      <c r="D1460" s="40"/>
      <c r="E1460" s="40"/>
      <c r="F1460" s="40"/>
      <c r="G1460" s="40"/>
      <c r="H1460" s="40"/>
      <c r="I1460" s="40"/>
      <c r="J1460" s="40"/>
      <c r="K1460" s="40"/>
      <c r="L1460" s="40"/>
      <c r="M1460" s="40"/>
      <c r="N1460" s="40"/>
      <c r="O1460" s="4">
        <v>7.3</v>
      </c>
      <c r="P1460" s="226">
        <v>95</v>
      </c>
      <c r="Q1460" s="47">
        <f t="shared" si="54"/>
        <v>693.5</v>
      </c>
    </row>
    <row r="1461" spans="2:17">
      <c r="B1461" s="44" t="s">
        <v>34</v>
      </c>
      <c r="C1461" s="31">
        <v>30</v>
      </c>
      <c r="D1461" s="40">
        <v>0.6</v>
      </c>
      <c r="E1461" s="40"/>
      <c r="F1461" s="40">
        <v>15.5</v>
      </c>
      <c r="G1461" s="40"/>
      <c r="H1461" s="40">
        <v>0.04</v>
      </c>
      <c r="I1461" s="40"/>
      <c r="J1461" s="40">
        <v>0.24</v>
      </c>
      <c r="K1461" s="40">
        <v>0.8</v>
      </c>
      <c r="L1461" s="40">
        <v>24</v>
      </c>
      <c r="M1461" s="40"/>
      <c r="N1461" s="40">
        <v>22</v>
      </c>
      <c r="O1461" s="52"/>
      <c r="P1461" s="226"/>
      <c r="Q1461" s="47">
        <f t="shared" si="54"/>
        <v>0</v>
      </c>
    </row>
    <row r="1462" spans="2:17">
      <c r="B1462" s="45" t="s">
        <v>34</v>
      </c>
      <c r="C1462" s="40"/>
      <c r="D1462" s="40"/>
      <c r="E1462" s="40"/>
      <c r="F1462" s="40"/>
      <c r="G1462" s="40"/>
      <c r="H1462" s="40"/>
      <c r="I1462" s="40"/>
      <c r="J1462" s="40"/>
      <c r="K1462" s="40"/>
      <c r="L1462" s="40"/>
      <c r="M1462" s="40"/>
      <c r="N1462" s="40"/>
      <c r="O1462" s="4">
        <v>4</v>
      </c>
      <c r="P1462" s="227">
        <v>26</v>
      </c>
      <c r="Q1462" s="47">
        <f t="shared" si="54"/>
        <v>104</v>
      </c>
    </row>
    <row r="1463" spans="2:17">
      <c r="B1463" s="44" t="s">
        <v>108</v>
      </c>
      <c r="C1463" s="40">
        <v>200</v>
      </c>
      <c r="D1463" s="40">
        <v>0.6</v>
      </c>
      <c r="E1463" s="40"/>
      <c r="F1463" s="40">
        <v>30.1</v>
      </c>
      <c r="G1463" s="40">
        <v>130</v>
      </c>
      <c r="H1463" s="40">
        <v>0.04</v>
      </c>
      <c r="I1463" s="40"/>
      <c r="J1463" s="40">
        <v>0.05</v>
      </c>
      <c r="K1463" s="40">
        <v>135</v>
      </c>
      <c r="L1463" s="40">
        <v>46</v>
      </c>
      <c r="M1463" s="40"/>
      <c r="N1463" s="40">
        <v>0.5</v>
      </c>
      <c r="O1463" s="40"/>
      <c r="P1463" s="228"/>
      <c r="Q1463" s="47">
        <f t="shared" si="54"/>
        <v>0</v>
      </c>
    </row>
    <row r="1464" spans="2:17">
      <c r="B1464" s="45" t="s">
        <v>31</v>
      </c>
      <c r="C1464" s="40">
        <v>60</v>
      </c>
      <c r="D1464" s="40"/>
      <c r="E1464" s="40"/>
      <c r="F1464" s="40"/>
      <c r="G1464" s="40"/>
      <c r="H1464" s="40"/>
      <c r="I1464" s="40"/>
      <c r="J1464" s="40"/>
      <c r="K1464" s="40"/>
      <c r="L1464" s="40"/>
      <c r="M1464" s="40"/>
      <c r="N1464" s="40"/>
      <c r="O1464" s="40">
        <v>2</v>
      </c>
      <c r="P1464" s="228">
        <v>86.5</v>
      </c>
      <c r="Q1464" s="47">
        <f t="shared" si="54"/>
        <v>173</v>
      </c>
    </row>
    <row r="1465" spans="2:17">
      <c r="B1465" s="45" t="s">
        <v>49</v>
      </c>
      <c r="C1465" s="40"/>
      <c r="D1465" s="40"/>
      <c r="E1465" s="40"/>
      <c r="F1465" s="40"/>
      <c r="G1465" s="40"/>
      <c r="H1465" s="40"/>
      <c r="I1465" s="40"/>
      <c r="J1465" s="40"/>
      <c r="K1465" s="40"/>
      <c r="L1465" s="40"/>
      <c r="M1465" s="40"/>
      <c r="N1465" s="40"/>
      <c r="O1465" s="40"/>
      <c r="P1465" s="40">
        <v>244</v>
      </c>
      <c r="Q1465" s="47"/>
    </row>
    <row r="1466" spans="2:17">
      <c r="C1466" s="93"/>
      <c r="D1466" s="19"/>
      <c r="E1466" s="19" t="s">
        <v>374</v>
      </c>
      <c r="F1466" s="19"/>
      <c r="G1466" s="19"/>
      <c r="H1466" s="19"/>
      <c r="I1466" s="19"/>
      <c r="J1466" s="19"/>
      <c r="K1466" s="19" t="s">
        <v>99</v>
      </c>
      <c r="L1466" s="19"/>
      <c r="M1466" s="19"/>
      <c r="N1466" s="19" t="s">
        <v>99</v>
      </c>
      <c r="O1466" s="19"/>
      <c r="P1466" s="19"/>
      <c r="Q1466" s="230">
        <f>SUM(Q1459:Q1464)</f>
        <v>3300.7</v>
      </c>
    </row>
    <row r="1467" spans="2:17">
      <c r="B1467" s="19"/>
      <c r="C1467" s="93"/>
      <c r="D1467" s="19"/>
      <c r="E1467" s="110" t="s">
        <v>100</v>
      </c>
      <c r="F1467" s="19"/>
      <c r="G1467" s="19"/>
      <c r="H1467" s="19"/>
      <c r="I1467" s="19"/>
      <c r="J1467" s="19"/>
      <c r="K1467" s="110" t="s">
        <v>99</v>
      </c>
      <c r="L1467" s="110"/>
      <c r="M1467" s="19"/>
      <c r="N1467" s="19"/>
      <c r="O1467" s="19"/>
      <c r="P1467" s="18"/>
      <c r="Q1467" s="50"/>
    </row>
    <row r="1468" spans="2:17" ht="18.75">
      <c r="D1468" s="15"/>
      <c r="G1468" s="16" t="s">
        <v>67</v>
      </c>
      <c r="H1468" s="16"/>
      <c r="I1468" s="17"/>
      <c r="J1468" s="17"/>
      <c r="L1468" s="17"/>
      <c r="Q1468" s="19"/>
    </row>
    <row r="1469" spans="2:17" ht="23.25">
      <c r="D1469" s="15"/>
      <c r="E1469" s="15"/>
      <c r="F1469" s="133" t="s">
        <v>376</v>
      </c>
      <c r="G1469" s="16"/>
      <c r="H1469" s="16"/>
      <c r="I1469" s="16" t="s">
        <v>377</v>
      </c>
      <c r="J1469" s="16"/>
      <c r="K1469" s="17"/>
      <c r="L1469" s="21"/>
      <c r="Q1469" s="19"/>
    </row>
    <row r="1470" spans="2:17" ht="18.75">
      <c r="E1470" s="23" t="s">
        <v>70</v>
      </c>
      <c r="F1470" s="23"/>
      <c r="G1470" s="23"/>
      <c r="Q1470" s="19"/>
    </row>
    <row r="1471" spans="2:17">
      <c r="B1471" s="53" t="s">
        <v>721</v>
      </c>
      <c r="M1471" s="21"/>
      <c r="Q1471" s="19"/>
    </row>
    <row r="1472" spans="2:17">
      <c r="B1472" s="24" t="s">
        <v>149</v>
      </c>
      <c r="C1472" t="s">
        <v>559</v>
      </c>
      <c r="D1472" s="25"/>
      <c r="E1472" s="28"/>
      <c r="F1472" s="28" t="s">
        <v>5</v>
      </c>
      <c r="G1472" s="27"/>
      <c r="H1472" s="21"/>
      <c r="I1472" s="21"/>
      <c r="J1472" s="21"/>
      <c r="K1472" s="21"/>
      <c r="L1472" s="21"/>
      <c r="M1472" s="21"/>
      <c r="N1472" s="21"/>
      <c r="O1472" s="21"/>
      <c r="P1472" s="21"/>
      <c r="Q1472" s="19"/>
    </row>
    <row r="1473" spans="2:19">
      <c r="B1473" s="29" t="s">
        <v>76</v>
      </c>
      <c r="C1473" s="20"/>
      <c r="D1473" s="20"/>
      <c r="E1473" s="27"/>
      <c r="F1473" s="27"/>
      <c r="G1473" s="27"/>
      <c r="H1473" s="21"/>
      <c r="I1473" s="21"/>
      <c r="J1473" s="21"/>
      <c r="K1473" s="21"/>
      <c r="L1473" s="21"/>
      <c r="M1473" s="21"/>
      <c r="N1473" s="21"/>
      <c r="O1473" s="21"/>
      <c r="P1473" s="21"/>
      <c r="Q1473" s="19"/>
    </row>
    <row r="1474" spans="2:19">
      <c r="B1474" s="30"/>
      <c r="C1474" s="29"/>
      <c r="D1474" s="29"/>
      <c r="E1474" s="21"/>
      <c r="F1474" s="27"/>
      <c r="G1474" s="27"/>
      <c r="H1474" s="21"/>
      <c r="I1474" s="21"/>
      <c r="J1474" s="21"/>
      <c r="K1474" s="21"/>
      <c r="L1474" s="21"/>
      <c r="M1474" s="145"/>
      <c r="N1474" s="21"/>
      <c r="O1474" s="21"/>
      <c r="P1474">
        <v>213</v>
      </c>
      <c r="Q1474" s="19"/>
    </row>
    <row r="1475" spans="2:19">
      <c r="B1475" s="31" t="s">
        <v>77</v>
      </c>
      <c r="C1475" s="33" t="s">
        <v>78</v>
      </c>
      <c r="D1475" s="34"/>
      <c r="E1475" s="34" t="s">
        <v>79</v>
      </c>
      <c r="F1475" s="34"/>
      <c r="G1475" s="34" t="s">
        <v>80</v>
      </c>
      <c r="H1475" s="34" t="s">
        <v>81</v>
      </c>
      <c r="I1475" s="34"/>
      <c r="J1475" s="34"/>
      <c r="K1475" s="34"/>
      <c r="L1475" s="34" t="s">
        <v>82</v>
      </c>
      <c r="M1475" s="19"/>
      <c r="N1475" s="34"/>
      <c r="O1475" s="35" t="s">
        <v>83</v>
      </c>
      <c r="P1475" s="36" t="s">
        <v>3</v>
      </c>
      <c r="Q1475" s="36" t="s">
        <v>9</v>
      </c>
    </row>
    <row r="1476" spans="2:19">
      <c r="B1476" s="40"/>
      <c r="C1476" s="39" t="s">
        <v>85</v>
      </c>
      <c r="D1476" s="40" t="s">
        <v>86</v>
      </c>
      <c r="E1476" s="40" t="s">
        <v>87</v>
      </c>
      <c r="F1476" s="40" t="s">
        <v>88</v>
      </c>
      <c r="G1476" s="40"/>
      <c r="H1476" s="40" t="s">
        <v>89</v>
      </c>
      <c r="I1476" s="40" t="s">
        <v>90</v>
      </c>
      <c r="J1476" s="40" t="s">
        <v>91</v>
      </c>
      <c r="K1476" s="40" t="s">
        <v>92</v>
      </c>
      <c r="L1476" s="40" t="s">
        <v>93</v>
      </c>
      <c r="M1476" s="40" t="s">
        <v>94</v>
      </c>
      <c r="N1476" s="40" t="s">
        <v>95</v>
      </c>
      <c r="O1476" s="40"/>
      <c r="P1476" s="4"/>
      <c r="Q1476" s="40"/>
    </row>
    <row r="1477" spans="2:19">
      <c r="B1477" s="31" t="s">
        <v>722</v>
      </c>
      <c r="C1477" s="40">
        <v>200</v>
      </c>
      <c r="D1477" s="40">
        <v>1.2</v>
      </c>
      <c r="E1477" s="40">
        <v>4</v>
      </c>
      <c r="F1477" s="40">
        <v>2.7</v>
      </c>
      <c r="G1477" s="40">
        <v>260</v>
      </c>
      <c r="H1477" s="40">
        <v>0.26</v>
      </c>
      <c r="I1477" s="40">
        <v>40</v>
      </c>
      <c r="J1477" s="40">
        <v>122</v>
      </c>
      <c r="K1477" s="40">
        <v>128</v>
      </c>
      <c r="L1477" s="40">
        <v>146</v>
      </c>
      <c r="M1477" s="40">
        <v>56</v>
      </c>
      <c r="N1477" s="40">
        <v>2</v>
      </c>
      <c r="O1477" s="4"/>
      <c r="P1477" s="46"/>
      <c r="Q1477" s="47"/>
    </row>
    <row r="1478" spans="2:19">
      <c r="B1478" s="45" t="s">
        <v>27</v>
      </c>
      <c r="C1478" s="40">
        <v>100</v>
      </c>
      <c r="D1478" s="40"/>
      <c r="E1478" s="40"/>
      <c r="F1478" s="40"/>
      <c r="G1478" s="40"/>
      <c r="H1478" s="40"/>
      <c r="I1478" s="40"/>
      <c r="J1478" s="40"/>
      <c r="K1478" s="40"/>
      <c r="L1478" s="40"/>
      <c r="M1478" s="40"/>
      <c r="N1478" s="40"/>
      <c r="O1478" s="4">
        <v>21.3</v>
      </c>
      <c r="P1478" s="226">
        <v>260</v>
      </c>
      <c r="Q1478" s="47">
        <f t="shared" ref="Q1478:Q1494" si="55">P1478*O1478</f>
        <v>5538</v>
      </c>
    </row>
    <row r="1479" spans="2:19">
      <c r="B1479" s="45" t="s">
        <v>175</v>
      </c>
      <c r="C1479" s="40"/>
      <c r="D1479" s="40"/>
      <c r="E1479" s="40"/>
      <c r="F1479" s="40"/>
      <c r="G1479" s="40"/>
      <c r="H1479" s="40"/>
      <c r="I1479" s="40"/>
      <c r="J1479" s="40"/>
      <c r="K1479" s="40"/>
      <c r="L1479" s="40"/>
      <c r="M1479" s="40"/>
      <c r="N1479" s="40"/>
      <c r="O1479" s="4">
        <v>10.6</v>
      </c>
      <c r="P1479" s="226">
        <v>45</v>
      </c>
      <c r="Q1479" s="47">
        <f t="shared" si="55"/>
        <v>477</v>
      </c>
    </row>
    <row r="1480" spans="2:19">
      <c r="B1480" s="45" t="s">
        <v>58</v>
      </c>
      <c r="C1480" s="40">
        <v>10</v>
      </c>
      <c r="D1480" s="40"/>
      <c r="E1480" s="40"/>
      <c r="F1480" s="40"/>
      <c r="G1480" s="40"/>
      <c r="H1480" s="40"/>
      <c r="I1480" s="40"/>
      <c r="J1480" s="40"/>
      <c r="K1480" s="40"/>
      <c r="L1480" s="40"/>
      <c r="M1480" s="40"/>
      <c r="N1480" s="40"/>
      <c r="O1480" s="4">
        <v>1.7</v>
      </c>
      <c r="P1480" s="226">
        <v>33</v>
      </c>
      <c r="Q1480" s="47">
        <f t="shared" si="55"/>
        <v>56.1</v>
      </c>
    </row>
    <row r="1481" spans="2:19">
      <c r="B1481" s="45" t="s">
        <v>14</v>
      </c>
      <c r="C1481" s="40">
        <v>4</v>
      </c>
      <c r="D1481" s="40"/>
      <c r="E1481" s="40"/>
      <c r="F1481" s="40"/>
      <c r="G1481" s="40"/>
      <c r="H1481" s="40"/>
      <c r="I1481" s="40"/>
      <c r="J1481" s="40"/>
      <c r="K1481" s="40"/>
      <c r="L1481" s="40"/>
      <c r="M1481" s="40"/>
      <c r="N1481" s="40"/>
      <c r="O1481" s="4">
        <v>1</v>
      </c>
      <c r="P1481" s="226">
        <v>130</v>
      </c>
      <c r="Q1481" s="47">
        <f t="shared" si="55"/>
        <v>130</v>
      </c>
    </row>
    <row r="1482" spans="2:19">
      <c r="B1482" s="45" t="s">
        <v>10</v>
      </c>
      <c r="C1482" s="40">
        <v>1</v>
      </c>
      <c r="D1482" s="40"/>
      <c r="E1482" s="40"/>
      <c r="F1482" s="40"/>
      <c r="G1482" s="40"/>
      <c r="H1482" s="40"/>
      <c r="I1482" s="40"/>
      <c r="J1482" s="40"/>
      <c r="K1482" s="40"/>
      <c r="L1482" s="40"/>
      <c r="M1482" s="40"/>
      <c r="N1482" s="40"/>
      <c r="O1482" s="4">
        <v>1</v>
      </c>
      <c r="P1482" s="226">
        <v>65</v>
      </c>
      <c r="Q1482" s="47">
        <f t="shared" si="55"/>
        <v>65</v>
      </c>
    </row>
    <row r="1483" spans="2:19">
      <c r="B1483" s="45" t="s">
        <v>37</v>
      </c>
      <c r="C1483" s="40"/>
      <c r="D1483" s="40"/>
      <c r="E1483" s="40"/>
      <c r="F1483" s="40"/>
      <c r="G1483" s="40"/>
      <c r="H1483" s="40"/>
      <c r="I1483" s="40"/>
      <c r="J1483" s="40"/>
      <c r="K1483" s="40"/>
      <c r="L1483" s="40"/>
      <c r="M1483" s="40"/>
      <c r="N1483" s="40"/>
      <c r="O1483" s="4">
        <v>1.7</v>
      </c>
      <c r="P1483" s="226">
        <v>91</v>
      </c>
      <c r="Q1483" s="47">
        <f t="shared" si="55"/>
        <v>154.69999999999999</v>
      </c>
    </row>
    <row r="1484" spans="2:19">
      <c r="B1484" s="45" t="s">
        <v>13</v>
      </c>
      <c r="C1484" s="40">
        <v>4</v>
      </c>
      <c r="D1484" s="40"/>
      <c r="E1484" s="40"/>
      <c r="F1484" s="40"/>
      <c r="G1484" s="40"/>
      <c r="H1484" s="40"/>
      <c r="I1484" s="40"/>
      <c r="J1484" s="40"/>
      <c r="K1484" s="40"/>
      <c r="L1484" s="40"/>
      <c r="M1484" s="40"/>
      <c r="N1484" s="40"/>
      <c r="O1484" s="4">
        <v>2</v>
      </c>
      <c r="P1484" s="226">
        <v>135</v>
      </c>
      <c r="Q1484" s="47">
        <f t="shared" si="55"/>
        <v>270</v>
      </c>
    </row>
    <row r="1485" spans="2:19">
      <c r="B1485" s="45" t="s">
        <v>12</v>
      </c>
      <c r="C1485" s="40"/>
      <c r="D1485" s="40"/>
      <c r="E1485" s="40"/>
      <c r="F1485" s="40"/>
      <c r="G1485" s="40"/>
      <c r="H1485" s="40"/>
      <c r="I1485" s="40"/>
      <c r="J1485" s="40"/>
      <c r="K1485" s="40"/>
      <c r="L1485" s="40"/>
      <c r="M1485" s="40"/>
      <c r="N1485" s="40"/>
      <c r="O1485" s="4">
        <v>1.5</v>
      </c>
      <c r="P1485" s="226">
        <v>40.51</v>
      </c>
      <c r="Q1485" s="47">
        <f t="shared" si="55"/>
        <v>60.765000000000001</v>
      </c>
    </row>
    <row r="1486" spans="2:19">
      <c r="B1486" s="45" t="s">
        <v>51</v>
      </c>
      <c r="C1486" s="40"/>
      <c r="D1486" s="40"/>
      <c r="E1486" s="40"/>
      <c r="F1486" s="40"/>
      <c r="G1486" s="40"/>
      <c r="H1486" s="40"/>
      <c r="I1486" s="40"/>
      <c r="J1486" s="40"/>
      <c r="K1486" s="40"/>
      <c r="L1486" s="40"/>
      <c r="M1486" s="40"/>
      <c r="N1486" s="40"/>
      <c r="O1486" s="4">
        <v>1</v>
      </c>
      <c r="P1486" s="226">
        <v>47</v>
      </c>
      <c r="Q1486" s="47">
        <f t="shared" si="55"/>
        <v>47</v>
      </c>
      <c r="R1486">
        <v>6643.87</v>
      </c>
      <c r="S1486">
        <v>31.2</v>
      </c>
    </row>
    <row r="1487" spans="2:19">
      <c r="B1487" s="44" t="s">
        <v>34</v>
      </c>
      <c r="C1487" s="31">
        <v>30</v>
      </c>
      <c r="D1487" s="40">
        <v>0.6</v>
      </c>
      <c r="E1487" s="40"/>
      <c r="F1487" s="40">
        <v>15.5</v>
      </c>
      <c r="G1487" s="40"/>
      <c r="H1487" s="40">
        <v>0.04</v>
      </c>
      <c r="I1487" s="40"/>
      <c r="J1487" s="40">
        <v>0.24</v>
      </c>
      <c r="K1487" s="40">
        <v>0.8</v>
      </c>
      <c r="L1487" s="40">
        <v>24</v>
      </c>
      <c r="M1487" s="40"/>
      <c r="N1487" s="40">
        <v>22</v>
      </c>
      <c r="O1487" s="52"/>
      <c r="P1487" s="226"/>
      <c r="Q1487" s="47">
        <f t="shared" si="55"/>
        <v>0</v>
      </c>
    </row>
    <row r="1488" spans="2:19">
      <c r="B1488" s="45" t="s">
        <v>34</v>
      </c>
      <c r="C1488" s="40"/>
      <c r="D1488" s="40"/>
      <c r="E1488" s="40"/>
      <c r="F1488" s="40"/>
      <c r="G1488" s="40"/>
      <c r="H1488" s="40"/>
      <c r="I1488" s="40"/>
      <c r="J1488" s="40"/>
      <c r="K1488" s="40"/>
      <c r="L1488" s="40"/>
      <c r="M1488" s="40"/>
      <c r="N1488" s="40"/>
      <c r="O1488" s="4">
        <v>15</v>
      </c>
      <c r="P1488" s="227">
        <v>26</v>
      </c>
      <c r="Q1488" s="47">
        <f t="shared" si="55"/>
        <v>390</v>
      </c>
      <c r="S1488">
        <f>Q1488/P1474</f>
        <v>1.8309859154929577</v>
      </c>
    </row>
    <row r="1489" spans="2:19">
      <c r="B1489" s="44" t="s">
        <v>140</v>
      </c>
      <c r="C1489" s="40">
        <v>200</v>
      </c>
      <c r="D1489" s="40">
        <v>0.6</v>
      </c>
      <c r="E1489" s="40"/>
      <c r="F1489" s="40">
        <v>30.1</v>
      </c>
      <c r="G1489" s="40">
        <v>130</v>
      </c>
      <c r="H1489" s="40">
        <v>0.04</v>
      </c>
      <c r="I1489" s="40"/>
      <c r="J1489" s="40">
        <v>0.05</v>
      </c>
      <c r="K1489" s="40">
        <v>135</v>
      </c>
      <c r="L1489" s="40">
        <v>46</v>
      </c>
      <c r="M1489" s="40"/>
      <c r="N1489" s="40">
        <v>0.5</v>
      </c>
      <c r="O1489" s="40"/>
      <c r="P1489" s="228"/>
      <c r="Q1489" s="47">
        <f t="shared" si="55"/>
        <v>0</v>
      </c>
    </row>
    <row r="1490" spans="2:19">
      <c r="B1490" s="45" t="s">
        <v>26</v>
      </c>
      <c r="C1490" s="40">
        <v>4</v>
      </c>
      <c r="D1490" s="40"/>
      <c r="E1490" s="40"/>
      <c r="F1490" s="40"/>
      <c r="G1490" s="40"/>
      <c r="H1490" s="40"/>
      <c r="I1490" s="40"/>
      <c r="J1490" s="40"/>
      <c r="K1490" s="40"/>
      <c r="L1490" s="40"/>
      <c r="M1490" s="40"/>
      <c r="N1490" s="40"/>
      <c r="O1490" s="40">
        <v>2</v>
      </c>
      <c r="P1490" s="228">
        <v>180</v>
      </c>
      <c r="Q1490" s="47">
        <f t="shared" si="55"/>
        <v>360</v>
      </c>
    </row>
    <row r="1491" spans="2:19">
      <c r="B1491" s="45" t="s">
        <v>31</v>
      </c>
      <c r="C1491" s="40">
        <v>18</v>
      </c>
      <c r="D1491" s="40"/>
      <c r="E1491" s="40"/>
      <c r="F1491" s="40"/>
      <c r="G1491" s="40"/>
      <c r="H1491" s="40"/>
      <c r="I1491" s="40"/>
      <c r="J1491" s="40"/>
      <c r="K1491" s="40"/>
      <c r="L1491" s="40"/>
      <c r="M1491" s="40"/>
      <c r="N1491" s="40"/>
      <c r="O1491" s="40">
        <v>4</v>
      </c>
      <c r="P1491" s="228">
        <v>86.5</v>
      </c>
      <c r="Q1491" s="47">
        <f t="shared" si="55"/>
        <v>346</v>
      </c>
    </row>
    <row r="1492" spans="2:19">
      <c r="B1492" s="45" t="s">
        <v>15</v>
      </c>
      <c r="C1492" s="40">
        <v>20</v>
      </c>
      <c r="D1492" s="40"/>
      <c r="E1492" s="40"/>
      <c r="F1492" s="40"/>
      <c r="G1492" s="40"/>
      <c r="H1492" s="40"/>
      <c r="I1492" s="40"/>
      <c r="J1492" s="40"/>
      <c r="K1492" s="40"/>
      <c r="L1492" s="40"/>
      <c r="M1492" s="40"/>
      <c r="N1492" s="40"/>
      <c r="O1492" s="40">
        <v>4.2</v>
      </c>
      <c r="P1492" s="40">
        <v>79.25</v>
      </c>
      <c r="Q1492" s="47">
        <f t="shared" si="55"/>
        <v>332.85</v>
      </c>
      <c r="R1492">
        <v>858.85</v>
      </c>
      <c r="S1492">
        <v>4.04</v>
      </c>
    </row>
    <row r="1493" spans="2:19">
      <c r="B1493" s="45" t="s">
        <v>97</v>
      </c>
      <c r="C1493" s="40"/>
      <c r="D1493" s="40"/>
      <c r="E1493" s="40"/>
      <c r="F1493" s="40"/>
      <c r="G1493" s="40"/>
      <c r="H1493" s="40"/>
      <c r="I1493" s="40"/>
      <c r="J1493" s="40"/>
      <c r="K1493" s="40"/>
      <c r="L1493" s="40"/>
      <c r="M1493" s="40"/>
      <c r="N1493" s="40"/>
      <c r="O1493" s="40">
        <v>25.5</v>
      </c>
      <c r="P1493" s="40">
        <v>135</v>
      </c>
      <c r="Q1493" s="47">
        <f t="shared" si="55"/>
        <v>3442.5</v>
      </c>
      <c r="S1493">
        <v>16.16</v>
      </c>
    </row>
    <row r="1494" spans="2:19">
      <c r="B1494" s="45" t="s">
        <v>106</v>
      </c>
      <c r="C1494" s="40"/>
      <c r="D1494" s="40"/>
      <c r="E1494" s="40"/>
      <c r="F1494" s="40"/>
      <c r="G1494" s="40"/>
      <c r="H1494" s="40"/>
      <c r="I1494" s="40"/>
      <c r="J1494" s="40"/>
      <c r="K1494" s="40"/>
      <c r="L1494" s="40"/>
      <c r="M1494" s="40"/>
      <c r="N1494" s="40"/>
      <c r="O1494" s="40">
        <v>43.9</v>
      </c>
      <c r="P1494" s="40">
        <v>155</v>
      </c>
      <c r="Q1494" s="47">
        <f t="shared" si="55"/>
        <v>6804.5</v>
      </c>
      <c r="S1494">
        <f>Q1494/P1474</f>
        <v>31.94600938967136</v>
      </c>
    </row>
    <row r="1495" spans="2:19">
      <c r="C1495" s="93"/>
      <c r="D1495" s="19"/>
      <c r="E1495" s="19" t="s">
        <v>374</v>
      </c>
      <c r="F1495" s="19"/>
      <c r="G1495" s="19"/>
      <c r="H1495" s="19"/>
      <c r="I1495" s="19"/>
      <c r="J1495" s="19"/>
      <c r="K1495" s="19" t="s">
        <v>99</v>
      </c>
      <c r="L1495" s="19"/>
      <c r="M1495" s="19"/>
      <c r="N1495" s="19" t="s">
        <v>99</v>
      </c>
      <c r="O1495" s="19"/>
      <c r="P1495" s="19"/>
      <c r="Q1495" s="230">
        <f>SUM(Q1478:Q1494)</f>
        <v>18474.415000000001</v>
      </c>
      <c r="S1495">
        <f>SUM(S1486:S1493)</f>
        <v>53.230985915492951</v>
      </c>
    </row>
    <row r="1496" spans="2:19">
      <c r="B1496" s="19"/>
      <c r="C1496" s="93"/>
      <c r="D1496" s="19"/>
      <c r="E1496" s="110" t="s">
        <v>100</v>
      </c>
      <c r="F1496" s="19"/>
      <c r="G1496" s="19"/>
      <c r="H1496" s="19"/>
      <c r="I1496" s="19"/>
      <c r="J1496" s="19"/>
      <c r="K1496" s="110" t="s">
        <v>99</v>
      </c>
      <c r="L1496" s="110"/>
      <c r="M1496" s="19"/>
      <c r="N1496" s="19"/>
      <c r="O1496" s="19"/>
      <c r="P1496" s="18"/>
      <c r="Q1496" s="50"/>
      <c r="S1496">
        <v>86.45</v>
      </c>
    </row>
    <row r="1497" spans="2:19" ht="18.75">
      <c r="D1497" s="15"/>
      <c r="G1497" s="16" t="s">
        <v>67</v>
      </c>
      <c r="H1497" s="16"/>
      <c r="I1497" s="17"/>
      <c r="J1497" s="17"/>
      <c r="L1497" s="17"/>
      <c r="Q1497" s="19"/>
      <c r="S1497">
        <f>S1496-S1495</f>
        <v>33.219014084507052</v>
      </c>
    </row>
    <row r="1498" spans="2:19" ht="23.25">
      <c r="D1498" s="15"/>
      <c r="E1498" s="15"/>
      <c r="F1498" s="133" t="s">
        <v>376</v>
      </c>
      <c r="G1498" s="16"/>
      <c r="H1498" s="16"/>
      <c r="I1498" s="16" t="s">
        <v>377</v>
      </c>
      <c r="J1498" s="16"/>
      <c r="K1498" s="17"/>
      <c r="L1498" s="21"/>
      <c r="Q1498" s="19"/>
    </row>
    <row r="1499" spans="2:19" ht="18.75">
      <c r="E1499" s="23" t="s">
        <v>70</v>
      </c>
      <c r="F1499" s="23"/>
      <c r="G1499" s="23"/>
      <c r="Q1499" s="19"/>
    </row>
    <row r="1500" spans="2:19">
      <c r="B1500" s="53" t="s">
        <v>721</v>
      </c>
      <c r="M1500" s="21"/>
      <c r="Q1500" s="19"/>
    </row>
    <row r="1501" spans="2:19">
      <c r="B1501" s="24" t="s">
        <v>149</v>
      </c>
      <c r="C1501" t="s">
        <v>559</v>
      </c>
      <c r="D1501" s="25"/>
      <c r="E1501" s="28"/>
      <c r="F1501" s="28" t="s">
        <v>6</v>
      </c>
      <c r="G1501" s="27"/>
      <c r="H1501" s="21"/>
      <c r="I1501" s="21"/>
      <c r="J1501" s="21"/>
      <c r="K1501" s="21"/>
      <c r="L1501" s="21"/>
      <c r="M1501" s="21"/>
      <c r="N1501" s="21"/>
      <c r="O1501" s="21"/>
      <c r="P1501" s="21"/>
      <c r="Q1501" s="19"/>
    </row>
    <row r="1502" spans="2:19">
      <c r="B1502" s="29" t="s">
        <v>76</v>
      </c>
      <c r="C1502" s="20"/>
      <c r="D1502" s="20"/>
      <c r="E1502" s="27"/>
      <c r="F1502" s="27"/>
      <c r="G1502" s="27"/>
      <c r="H1502" s="21"/>
      <c r="I1502" s="21"/>
      <c r="J1502" s="21"/>
      <c r="K1502" s="21"/>
      <c r="L1502" s="21"/>
      <c r="M1502" s="21"/>
      <c r="N1502" s="21"/>
      <c r="O1502" s="21"/>
      <c r="P1502" s="21"/>
      <c r="Q1502" s="19"/>
    </row>
    <row r="1503" spans="2:19">
      <c r="B1503" s="30"/>
      <c r="C1503" s="29"/>
      <c r="D1503" s="29"/>
      <c r="E1503" s="21"/>
      <c r="F1503" s="27"/>
      <c r="G1503" s="27"/>
      <c r="H1503" s="21"/>
      <c r="I1503" s="21"/>
      <c r="J1503" s="21"/>
      <c r="K1503" s="21"/>
      <c r="L1503" s="21"/>
      <c r="M1503" s="145"/>
      <c r="N1503" s="21"/>
      <c r="O1503" s="21"/>
      <c r="P1503">
        <v>152</v>
      </c>
      <c r="Q1503" s="19"/>
    </row>
    <row r="1504" spans="2:19">
      <c r="B1504" s="31" t="s">
        <v>77</v>
      </c>
      <c r="C1504" s="33" t="s">
        <v>78</v>
      </c>
      <c r="D1504" s="34"/>
      <c r="E1504" s="34" t="s">
        <v>79</v>
      </c>
      <c r="F1504" s="34"/>
      <c r="G1504" s="34" t="s">
        <v>80</v>
      </c>
      <c r="H1504" s="34" t="s">
        <v>81</v>
      </c>
      <c r="I1504" s="34"/>
      <c r="J1504" s="34"/>
      <c r="K1504" s="34"/>
      <c r="L1504" s="34" t="s">
        <v>82</v>
      </c>
      <c r="M1504" s="19"/>
      <c r="N1504" s="34"/>
      <c r="O1504" s="35" t="s">
        <v>83</v>
      </c>
      <c r="P1504" s="36" t="s">
        <v>3</v>
      </c>
      <c r="Q1504" s="36" t="s">
        <v>9</v>
      </c>
    </row>
    <row r="1505" spans="2:18">
      <c r="B1505" s="40"/>
      <c r="C1505" s="39" t="s">
        <v>85</v>
      </c>
      <c r="D1505" s="40" t="s">
        <v>86</v>
      </c>
      <c r="E1505" s="40" t="s">
        <v>87</v>
      </c>
      <c r="F1505" s="40" t="s">
        <v>88</v>
      </c>
      <c r="G1505" s="40"/>
      <c r="H1505" s="40" t="s">
        <v>89</v>
      </c>
      <c r="I1505" s="40" t="s">
        <v>90</v>
      </c>
      <c r="J1505" s="40" t="s">
        <v>91</v>
      </c>
      <c r="K1505" s="40" t="s">
        <v>92</v>
      </c>
      <c r="L1505" s="40" t="s">
        <v>93</v>
      </c>
      <c r="M1505" s="40" t="s">
        <v>94</v>
      </c>
      <c r="N1505" s="40" t="s">
        <v>95</v>
      </c>
      <c r="O1505" s="40"/>
      <c r="P1505" s="4"/>
      <c r="Q1505" s="40"/>
    </row>
    <row r="1506" spans="2:18">
      <c r="B1506" s="31" t="s">
        <v>722</v>
      </c>
      <c r="C1506" s="40">
        <v>200</v>
      </c>
      <c r="D1506" s="40">
        <v>1.2</v>
      </c>
      <c r="E1506" s="40">
        <v>4</v>
      </c>
      <c r="F1506" s="40">
        <v>2.7</v>
      </c>
      <c r="G1506" s="40">
        <v>260</v>
      </c>
      <c r="H1506" s="40">
        <v>0.26</v>
      </c>
      <c r="I1506" s="40">
        <v>40</v>
      </c>
      <c r="J1506" s="40">
        <v>122</v>
      </c>
      <c r="K1506" s="40">
        <v>128</v>
      </c>
      <c r="L1506" s="40">
        <v>146</v>
      </c>
      <c r="M1506" s="40">
        <v>56</v>
      </c>
      <c r="N1506" s="40">
        <v>2</v>
      </c>
      <c r="O1506" s="4"/>
      <c r="P1506" s="46"/>
      <c r="Q1506" s="47"/>
    </row>
    <row r="1507" spans="2:18">
      <c r="B1507" s="45" t="s">
        <v>27</v>
      </c>
      <c r="C1507" s="40">
        <v>100</v>
      </c>
      <c r="D1507" s="40"/>
      <c r="E1507" s="40"/>
      <c r="F1507" s="40"/>
      <c r="G1507" s="40"/>
      <c r="H1507" s="40"/>
      <c r="I1507" s="40"/>
      <c r="J1507" s="40"/>
      <c r="K1507" s="40"/>
      <c r="L1507" s="40"/>
      <c r="M1507" s="40"/>
      <c r="N1507" s="40"/>
      <c r="O1507" s="4">
        <v>15.2</v>
      </c>
      <c r="P1507" s="226">
        <v>260</v>
      </c>
      <c r="Q1507" s="192">
        <f>P1507*O1507</f>
        <v>3952</v>
      </c>
    </row>
    <row r="1508" spans="2:18">
      <c r="B1508" s="45" t="s">
        <v>175</v>
      </c>
      <c r="C1508" s="40"/>
      <c r="D1508" s="40"/>
      <c r="E1508" s="40"/>
      <c r="F1508" s="40"/>
      <c r="G1508" s="40"/>
      <c r="H1508" s="40"/>
      <c r="I1508" s="40"/>
      <c r="J1508" s="40"/>
      <c r="K1508" s="40"/>
      <c r="L1508" s="40"/>
      <c r="M1508" s="40"/>
      <c r="N1508" s="40"/>
      <c r="O1508" s="4">
        <v>8.4</v>
      </c>
      <c r="P1508" s="226">
        <v>45</v>
      </c>
      <c r="Q1508" s="192">
        <f t="shared" ref="Q1508:Q1523" si="56">P1508*O1508</f>
        <v>378</v>
      </c>
    </row>
    <row r="1509" spans="2:18">
      <c r="B1509" s="45" t="s">
        <v>58</v>
      </c>
      <c r="C1509" s="40">
        <v>10</v>
      </c>
      <c r="D1509" s="40"/>
      <c r="E1509" s="40"/>
      <c r="F1509" s="40"/>
      <c r="G1509" s="40"/>
      <c r="H1509" s="40"/>
      <c r="I1509" s="40"/>
      <c r="J1509" s="40"/>
      <c r="K1509" s="40"/>
      <c r="L1509" s="40"/>
      <c r="M1509" s="40"/>
      <c r="N1509" s="40"/>
      <c r="O1509" s="4">
        <v>1.5</v>
      </c>
      <c r="P1509" s="226">
        <v>33</v>
      </c>
      <c r="Q1509" s="192">
        <f t="shared" si="56"/>
        <v>49.5</v>
      </c>
    </row>
    <row r="1510" spans="2:18">
      <c r="B1510" s="45" t="s">
        <v>10</v>
      </c>
      <c r="C1510" s="40">
        <v>1</v>
      </c>
      <c r="D1510" s="40"/>
      <c r="E1510" s="40"/>
      <c r="F1510" s="40"/>
      <c r="G1510" s="40"/>
      <c r="H1510" s="40"/>
      <c r="I1510" s="40"/>
      <c r="J1510" s="40"/>
      <c r="K1510" s="40"/>
      <c r="L1510" s="40"/>
      <c r="M1510" s="40"/>
      <c r="N1510" s="40"/>
      <c r="O1510" s="4">
        <v>1</v>
      </c>
      <c r="P1510" s="226">
        <v>65</v>
      </c>
      <c r="Q1510" s="192">
        <f t="shared" si="56"/>
        <v>65</v>
      </c>
    </row>
    <row r="1511" spans="2:18">
      <c r="B1511" s="45" t="s">
        <v>37</v>
      </c>
      <c r="C1511" s="40"/>
      <c r="D1511" s="40"/>
      <c r="E1511" s="40"/>
      <c r="F1511" s="40"/>
      <c r="G1511" s="40"/>
      <c r="H1511" s="40"/>
      <c r="I1511" s="40"/>
      <c r="J1511" s="40"/>
      <c r="K1511" s="40"/>
      <c r="L1511" s="40"/>
      <c r="M1511" s="40"/>
      <c r="N1511" s="40"/>
      <c r="O1511" s="4">
        <v>1.5</v>
      </c>
      <c r="P1511" s="226">
        <v>91</v>
      </c>
      <c r="Q1511" s="192">
        <f t="shared" si="56"/>
        <v>136.5</v>
      </c>
      <c r="R1511" s="68"/>
    </row>
    <row r="1512" spans="2:18">
      <c r="B1512" s="45" t="s">
        <v>13</v>
      </c>
      <c r="C1512" s="40">
        <v>4</v>
      </c>
      <c r="D1512" s="40"/>
      <c r="E1512" s="40"/>
      <c r="F1512" s="40"/>
      <c r="G1512" s="40"/>
      <c r="H1512" s="40"/>
      <c r="I1512" s="40"/>
      <c r="J1512" s="40"/>
      <c r="K1512" s="40"/>
      <c r="L1512" s="40"/>
      <c r="M1512" s="40"/>
      <c r="N1512" s="40"/>
      <c r="O1512" s="4">
        <v>0.7</v>
      </c>
      <c r="P1512" s="226">
        <v>135</v>
      </c>
      <c r="Q1512" s="192">
        <f t="shared" si="56"/>
        <v>94.5</v>
      </c>
    </row>
    <row r="1513" spans="2:18">
      <c r="B1513" s="45" t="s">
        <v>12</v>
      </c>
      <c r="C1513" s="40"/>
      <c r="D1513" s="40"/>
      <c r="E1513" s="40"/>
      <c r="F1513" s="40"/>
      <c r="G1513" s="40"/>
      <c r="H1513" s="40"/>
      <c r="I1513" s="40"/>
      <c r="J1513" s="40"/>
      <c r="K1513" s="40"/>
      <c r="L1513" s="40"/>
      <c r="M1513" s="40"/>
      <c r="N1513" s="40"/>
      <c r="O1513" s="4">
        <v>1</v>
      </c>
      <c r="P1513" s="226">
        <v>40.51</v>
      </c>
      <c r="Q1513" s="192">
        <f t="shared" si="56"/>
        <v>40.51</v>
      </c>
    </row>
    <row r="1514" spans="2:18">
      <c r="B1514" s="31" t="s">
        <v>162</v>
      </c>
      <c r="C1514" s="40">
        <v>70</v>
      </c>
      <c r="D1514" s="40">
        <v>4.5999999999999996</v>
      </c>
      <c r="E1514" s="40">
        <v>5.2</v>
      </c>
      <c r="F1514" s="40">
        <v>7.2</v>
      </c>
      <c r="G1514" s="40">
        <v>105</v>
      </c>
      <c r="H1514" s="40">
        <v>1.5</v>
      </c>
      <c r="I1514" s="40">
        <v>13.5</v>
      </c>
      <c r="J1514" s="40">
        <v>51</v>
      </c>
      <c r="K1514" s="40">
        <v>98</v>
      </c>
      <c r="L1514" s="40">
        <v>52</v>
      </c>
      <c r="M1514" s="40">
        <v>51</v>
      </c>
      <c r="N1514" s="40">
        <v>2.25</v>
      </c>
      <c r="O1514" s="4"/>
      <c r="P1514" s="226"/>
      <c r="Q1514" s="192">
        <f t="shared" si="56"/>
        <v>0</v>
      </c>
    </row>
    <row r="1515" spans="2:18">
      <c r="B1515" s="45" t="s">
        <v>37</v>
      </c>
      <c r="C1515" s="40"/>
      <c r="D1515" s="40"/>
      <c r="E1515" s="40"/>
      <c r="F1515" s="40"/>
      <c r="G1515" s="40"/>
      <c r="H1515" s="40"/>
      <c r="I1515" s="40"/>
      <c r="J1515" s="40"/>
      <c r="K1515" s="40"/>
      <c r="L1515" s="40"/>
      <c r="M1515" s="40"/>
      <c r="N1515" s="40"/>
      <c r="O1515" s="4">
        <v>5</v>
      </c>
      <c r="P1515" s="226">
        <v>91</v>
      </c>
      <c r="Q1515" s="192">
        <f t="shared" si="56"/>
        <v>455</v>
      </c>
    </row>
    <row r="1516" spans="2:18">
      <c r="B1516" s="45" t="s">
        <v>58</v>
      </c>
      <c r="C1516" s="40"/>
      <c r="D1516" s="40"/>
      <c r="E1516" s="40"/>
      <c r="F1516" s="40"/>
      <c r="G1516" s="40"/>
      <c r="H1516" s="40"/>
      <c r="I1516" s="40"/>
      <c r="J1516" s="40"/>
      <c r="K1516" s="40"/>
      <c r="L1516" s="40"/>
      <c r="M1516" s="40"/>
      <c r="N1516" s="40"/>
      <c r="O1516" s="4">
        <v>1</v>
      </c>
      <c r="P1516" s="226">
        <v>33</v>
      </c>
      <c r="Q1516" s="192">
        <f t="shared" si="56"/>
        <v>33</v>
      </c>
      <c r="R1516" s="68"/>
    </row>
    <row r="1517" spans="2:18">
      <c r="B1517" s="45" t="s">
        <v>13</v>
      </c>
      <c r="C1517" s="40"/>
      <c r="D1517" s="40"/>
      <c r="E1517" s="40"/>
      <c r="F1517" s="40"/>
      <c r="G1517" s="40"/>
      <c r="H1517" s="40"/>
      <c r="I1517" s="40"/>
      <c r="J1517" s="40"/>
      <c r="K1517" s="40"/>
      <c r="L1517" s="40"/>
      <c r="M1517" s="40"/>
      <c r="N1517" s="40"/>
      <c r="O1517" s="4">
        <v>0.3</v>
      </c>
      <c r="P1517" s="226">
        <v>135</v>
      </c>
      <c r="Q1517" s="192">
        <f t="shared" si="56"/>
        <v>40.5</v>
      </c>
    </row>
    <row r="1518" spans="2:18">
      <c r="B1518" s="44" t="s">
        <v>34</v>
      </c>
      <c r="C1518" s="31">
        <v>30</v>
      </c>
      <c r="D1518" s="40">
        <v>0.6</v>
      </c>
      <c r="E1518" s="40"/>
      <c r="F1518" s="40">
        <v>15.5</v>
      </c>
      <c r="G1518" s="40"/>
      <c r="H1518" s="40">
        <v>0.04</v>
      </c>
      <c r="I1518" s="40"/>
      <c r="J1518" s="40">
        <v>0.24</v>
      </c>
      <c r="K1518" s="40">
        <v>0.8</v>
      </c>
      <c r="L1518" s="40">
        <v>24</v>
      </c>
      <c r="M1518" s="40"/>
      <c r="N1518" s="40">
        <v>22</v>
      </c>
      <c r="O1518" s="52"/>
      <c r="P1518" s="226"/>
      <c r="Q1518" s="192">
        <f t="shared" si="56"/>
        <v>0</v>
      </c>
    </row>
    <row r="1519" spans="2:18">
      <c r="B1519" s="45" t="s">
        <v>34</v>
      </c>
      <c r="C1519" s="40"/>
      <c r="D1519" s="40"/>
      <c r="E1519" s="40"/>
      <c r="F1519" s="40"/>
      <c r="G1519" s="40"/>
      <c r="H1519" s="40"/>
      <c r="I1519" s="40"/>
      <c r="J1519" s="40"/>
      <c r="K1519" s="40"/>
      <c r="L1519" s="40"/>
      <c r="M1519" s="40"/>
      <c r="N1519" s="40"/>
      <c r="O1519" s="4">
        <v>11</v>
      </c>
      <c r="P1519" s="227">
        <v>26</v>
      </c>
      <c r="Q1519" s="192">
        <f t="shared" si="56"/>
        <v>286</v>
      </c>
    </row>
    <row r="1520" spans="2:18">
      <c r="B1520" s="44" t="s">
        <v>140</v>
      </c>
      <c r="C1520" s="40">
        <v>200</v>
      </c>
      <c r="D1520" s="40">
        <v>0.6</v>
      </c>
      <c r="E1520" s="40"/>
      <c r="F1520" s="40">
        <v>30.1</v>
      </c>
      <c r="G1520" s="40">
        <v>130</v>
      </c>
      <c r="H1520" s="40">
        <v>0.04</v>
      </c>
      <c r="I1520" s="40"/>
      <c r="J1520" s="40">
        <v>0.05</v>
      </c>
      <c r="K1520" s="40">
        <v>135</v>
      </c>
      <c r="L1520" s="40">
        <v>46</v>
      </c>
      <c r="M1520" s="40"/>
      <c r="N1520" s="40">
        <v>0.5</v>
      </c>
      <c r="O1520" s="40"/>
      <c r="P1520" s="228"/>
      <c r="Q1520" s="192">
        <f t="shared" si="56"/>
        <v>0</v>
      </c>
    </row>
    <row r="1521" spans="2:17">
      <c r="B1521" s="45" t="s">
        <v>26</v>
      </c>
      <c r="C1521" s="40">
        <v>4</v>
      </c>
      <c r="D1521" s="40"/>
      <c r="E1521" s="40"/>
      <c r="F1521" s="40"/>
      <c r="G1521" s="40"/>
      <c r="H1521" s="40"/>
      <c r="I1521" s="40"/>
      <c r="J1521" s="40"/>
      <c r="K1521" s="40"/>
      <c r="L1521" s="40"/>
      <c r="M1521" s="40"/>
      <c r="N1521" s="40"/>
      <c r="O1521" s="40">
        <v>2</v>
      </c>
      <c r="P1521" s="228">
        <v>180</v>
      </c>
      <c r="Q1521" s="192">
        <f t="shared" si="56"/>
        <v>360</v>
      </c>
    </row>
    <row r="1522" spans="2:17">
      <c r="B1522" s="45" t="s">
        <v>31</v>
      </c>
      <c r="C1522" s="40">
        <v>18</v>
      </c>
      <c r="D1522" s="40"/>
      <c r="E1522" s="40"/>
      <c r="F1522" s="40"/>
      <c r="G1522" s="40"/>
      <c r="H1522" s="40"/>
      <c r="I1522" s="40"/>
      <c r="J1522" s="40"/>
      <c r="K1522" s="40"/>
      <c r="L1522" s="40"/>
      <c r="M1522" s="40"/>
      <c r="N1522" s="40"/>
      <c r="O1522" s="40">
        <v>3</v>
      </c>
      <c r="P1522" s="228">
        <v>86.5</v>
      </c>
      <c r="Q1522" s="192">
        <f t="shared" si="56"/>
        <v>259.5</v>
      </c>
    </row>
    <row r="1523" spans="2:17">
      <c r="B1523" s="45" t="s">
        <v>15</v>
      </c>
      <c r="C1523" s="40">
        <v>20</v>
      </c>
      <c r="D1523" s="40"/>
      <c r="E1523" s="40"/>
      <c r="F1523" s="40"/>
      <c r="G1523" s="40"/>
      <c r="H1523" s="40"/>
      <c r="I1523" s="40"/>
      <c r="J1523" s="40"/>
      <c r="K1523" s="40"/>
      <c r="L1523" s="40"/>
      <c r="M1523" s="40"/>
      <c r="N1523" s="40"/>
      <c r="O1523" s="40">
        <v>3</v>
      </c>
      <c r="P1523" s="40">
        <v>79.25</v>
      </c>
      <c r="Q1523" s="192">
        <f t="shared" si="56"/>
        <v>237.75</v>
      </c>
    </row>
    <row r="1524" spans="2:17">
      <c r="C1524" s="93"/>
      <c r="D1524" s="19"/>
      <c r="E1524" s="19" t="s">
        <v>374</v>
      </c>
      <c r="F1524" s="19"/>
      <c r="G1524" s="19"/>
      <c r="H1524" s="19"/>
      <c r="I1524" s="19"/>
      <c r="J1524" s="19"/>
      <c r="K1524" s="19" t="s">
        <v>99</v>
      </c>
      <c r="L1524" s="19"/>
      <c r="M1524" s="19"/>
      <c r="N1524" s="19" t="s">
        <v>99</v>
      </c>
      <c r="O1524" s="19"/>
      <c r="P1524" s="19"/>
      <c r="Q1524" s="50">
        <f>SUM(Q1507:Q1523)</f>
        <v>6387.76</v>
      </c>
    </row>
    <row r="1525" spans="2:17">
      <c r="B1525" s="19"/>
      <c r="C1525" s="93"/>
      <c r="D1525" s="19"/>
      <c r="E1525" s="110" t="s">
        <v>100</v>
      </c>
      <c r="F1525" s="19"/>
      <c r="G1525" s="19"/>
      <c r="H1525" s="19"/>
      <c r="I1525" s="19"/>
      <c r="J1525" s="19"/>
      <c r="K1525" s="110" t="s">
        <v>99</v>
      </c>
      <c r="L1525" s="110"/>
      <c r="M1525" s="19"/>
      <c r="N1525" s="19"/>
      <c r="O1525" s="19"/>
      <c r="P1525" s="18"/>
    </row>
    <row r="1526" spans="2:17" ht="18.75">
      <c r="D1526" s="15"/>
      <c r="G1526" s="16" t="s">
        <v>67</v>
      </c>
      <c r="H1526" s="16"/>
      <c r="I1526" s="17"/>
      <c r="J1526" s="17"/>
      <c r="L1526" s="17"/>
      <c r="Q1526" s="19"/>
    </row>
    <row r="1527" spans="2:17" ht="23.25">
      <c r="D1527" s="15"/>
      <c r="E1527" s="15"/>
      <c r="F1527" s="133" t="s">
        <v>376</v>
      </c>
      <c r="G1527" s="16"/>
      <c r="H1527" s="16"/>
      <c r="I1527" s="16" t="s">
        <v>377</v>
      </c>
      <c r="J1527" s="16"/>
      <c r="K1527" s="17"/>
      <c r="L1527" s="21"/>
      <c r="Q1527" s="67"/>
    </row>
    <row r="1528" spans="2:17" ht="18.75">
      <c r="E1528" s="23" t="s">
        <v>70</v>
      </c>
      <c r="F1528" s="23"/>
      <c r="G1528" s="23"/>
      <c r="Q1528" s="19"/>
    </row>
    <row r="1529" spans="2:17">
      <c r="B1529" s="53" t="s">
        <v>721</v>
      </c>
      <c r="M1529" s="21"/>
      <c r="Q1529" s="19"/>
    </row>
    <row r="1530" spans="2:17">
      <c r="B1530" s="24" t="s">
        <v>149</v>
      </c>
      <c r="C1530" t="s">
        <v>559</v>
      </c>
      <c r="D1530" s="25"/>
      <c r="E1530" s="28"/>
      <c r="F1530" s="28" t="s">
        <v>7</v>
      </c>
      <c r="G1530" s="27"/>
      <c r="H1530" s="21"/>
      <c r="I1530" s="21"/>
      <c r="J1530" s="21"/>
      <c r="K1530" s="21"/>
      <c r="L1530" s="21"/>
      <c r="M1530" s="21"/>
      <c r="N1530" s="21"/>
      <c r="O1530" s="21"/>
      <c r="P1530" s="21"/>
      <c r="Q1530" s="19"/>
    </row>
    <row r="1531" spans="2:17">
      <c r="B1531" s="29" t="s">
        <v>76</v>
      </c>
      <c r="C1531" s="20"/>
      <c r="D1531" s="20"/>
      <c r="E1531" s="27"/>
      <c r="F1531" s="27"/>
      <c r="G1531" s="27"/>
      <c r="H1531" s="21"/>
      <c r="I1531" s="21"/>
      <c r="J1531" s="21"/>
      <c r="K1531" s="21"/>
      <c r="L1531" s="21"/>
      <c r="M1531" s="21"/>
      <c r="N1531" s="21"/>
      <c r="O1531" s="21"/>
      <c r="P1531" s="21"/>
      <c r="Q1531" s="19"/>
    </row>
    <row r="1532" spans="2:17">
      <c r="B1532" s="30"/>
      <c r="C1532" s="29"/>
      <c r="D1532" s="29"/>
      <c r="E1532" s="21"/>
      <c r="F1532" s="27"/>
      <c r="G1532" s="27"/>
      <c r="H1532" s="21"/>
      <c r="I1532" s="21"/>
      <c r="J1532" s="21"/>
      <c r="K1532" s="21"/>
      <c r="L1532" s="21"/>
      <c r="M1532" s="145"/>
      <c r="N1532" s="21"/>
      <c r="O1532" s="21"/>
      <c r="Q1532" s="19"/>
    </row>
    <row r="1533" spans="2:17">
      <c r="B1533" s="31" t="s">
        <v>77</v>
      </c>
      <c r="C1533" s="33" t="s">
        <v>78</v>
      </c>
      <c r="D1533" s="34"/>
      <c r="E1533" s="34" t="s">
        <v>79</v>
      </c>
      <c r="F1533" s="34"/>
      <c r="G1533" s="34" t="s">
        <v>80</v>
      </c>
      <c r="H1533" s="34" t="s">
        <v>81</v>
      </c>
      <c r="I1533" s="34"/>
      <c r="J1533" s="34"/>
      <c r="K1533" s="34"/>
      <c r="L1533" s="34" t="s">
        <v>82</v>
      </c>
      <c r="M1533" s="19"/>
      <c r="N1533" s="34"/>
      <c r="O1533" s="35" t="s">
        <v>83</v>
      </c>
      <c r="P1533" s="36" t="s">
        <v>3</v>
      </c>
      <c r="Q1533" s="36" t="s">
        <v>9</v>
      </c>
    </row>
    <row r="1534" spans="2:17">
      <c r="B1534" s="40"/>
      <c r="C1534" s="39" t="s">
        <v>85</v>
      </c>
      <c r="D1534" s="40" t="s">
        <v>86</v>
      </c>
      <c r="E1534" s="40" t="s">
        <v>87</v>
      </c>
      <c r="F1534" s="40" t="s">
        <v>88</v>
      </c>
      <c r="G1534" s="40"/>
      <c r="H1534" s="40" t="s">
        <v>89</v>
      </c>
      <c r="I1534" s="40" t="s">
        <v>90</v>
      </c>
      <c r="J1534" s="40" t="s">
        <v>91</v>
      </c>
      <c r="K1534" s="40" t="s">
        <v>92</v>
      </c>
      <c r="L1534" s="40" t="s">
        <v>93</v>
      </c>
      <c r="M1534" s="40" t="s">
        <v>94</v>
      </c>
      <c r="N1534" s="40" t="s">
        <v>95</v>
      </c>
      <c r="O1534" s="40"/>
      <c r="P1534" s="4"/>
      <c r="Q1534" s="40"/>
    </row>
    <row r="1535" spans="2:17">
      <c r="B1535" s="31" t="s">
        <v>723</v>
      </c>
      <c r="C1535" s="40">
        <v>200</v>
      </c>
      <c r="D1535" s="40">
        <v>1.2</v>
      </c>
      <c r="E1535" s="40">
        <v>4</v>
      </c>
      <c r="F1535" s="40">
        <v>2.7</v>
      </c>
      <c r="G1535" s="40">
        <v>260</v>
      </c>
      <c r="H1535" s="40">
        <v>0.26</v>
      </c>
      <c r="I1535" s="40">
        <v>40</v>
      </c>
      <c r="J1535" s="40">
        <v>122</v>
      </c>
      <c r="K1535" s="40">
        <v>128</v>
      </c>
      <c r="L1535" s="40">
        <v>146</v>
      </c>
      <c r="M1535" s="40">
        <v>56</v>
      </c>
      <c r="N1535" s="40">
        <v>2</v>
      </c>
      <c r="O1535" s="4"/>
      <c r="P1535" s="46"/>
      <c r="Q1535" s="47"/>
    </row>
    <row r="1536" spans="2:17">
      <c r="B1536" s="45" t="s">
        <v>27</v>
      </c>
      <c r="C1536" s="40">
        <v>100</v>
      </c>
      <c r="D1536" s="40"/>
      <c r="E1536" s="40"/>
      <c r="F1536" s="40"/>
      <c r="G1536" s="40"/>
      <c r="H1536" s="40"/>
      <c r="I1536" s="40"/>
      <c r="J1536" s="40"/>
      <c r="K1536" s="40"/>
      <c r="L1536" s="40"/>
      <c r="M1536" s="40"/>
      <c r="N1536" s="40"/>
      <c r="O1536" s="4">
        <v>4.5</v>
      </c>
      <c r="P1536" s="226">
        <v>260</v>
      </c>
      <c r="Q1536" s="47">
        <f t="shared" ref="Q1536:Q1543" si="57">P1536*O1536</f>
        <v>1170</v>
      </c>
    </row>
    <row r="1537" spans="2:17">
      <c r="B1537" s="45" t="s">
        <v>110</v>
      </c>
      <c r="C1537" s="40"/>
      <c r="D1537" s="40"/>
      <c r="E1537" s="40"/>
      <c r="F1537" s="40"/>
      <c r="G1537" s="40"/>
      <c r="H1537" s="40"/>
      <c r="I1537" s="40"/>
      <c r="J1537" s="40"/>
      <c r="K1537" s="40"/>
      <c r="L1537" s="40"/>
      <c r="M1537" s="40"/>
      <c r="N1537" s="40"/>
      <c r="O1537" s="4">
        <v>5</v>
      </c>
      <c r="P1537" s="226">
        <v>39.21</v>
      </c>
      <c r="Q1537" s="47">
        <f t="shared" si="57"/>
        <v>196.05</v>
      </c>
    </row>
    <row r="1538" spans="2:17">
      <c r="B1538" s="45" t="s">
        <v>58</v>
      </c>
      <c r="C1538" s="40">
        <v>10</v>
      </c>
      <c r="D1538" s="40"/>
      <c r="E1538" s="40"/>
      <c r="F1538" s="40"/>
      <c r="G1538" s="40"/>
      <c r="H1538" s="40"/>
      <c r="I1538" s="40"/>
      <c r="J1538" s="40"/>
      <c r="K1538" s="40"/>
      <c r="L1538" s="40"/>
      <c r="M1538" s="40"/>
      <c r="N1538" s="40"/>
      <c r="O1538" s="4">
        <v>0.5</v>
      </c>
      <c r="P1538" s="226">
        <v>33</v>
      </c>
      <c r="Q1538" s="47">
        <f t="shared" si="57"/>
        <v>16.5</v>
      </c>
    </row>
    <row r="1539" spans="2:17">
      <c r="B1539" s="44" t="s">
        <v>34</v>
      </c>
      <c r="C1539" s="31">
        <v>30</v>
      </c>
      <c r="D1539" s="40">
        <v>0.6</v>
      </c>
      <c r="E1539" s="40"/>
      <c r="F1539" s="40">
        <v>15.5</v>
      </c>
      <c r="G1539" s="40"/>
      <c r="H1539" s="40">
        <v>0.04</v>
      </c>
      <c r="I1539" s="40"/>
      <c r="J1539" s="40">
        <v>0.24</v>
      </c>
      <c r="K1539" s="40">
        <v>0.8</v>
      </c>
      <c r="L1539" s="40">
        <v>24</v>
      </c>
      <c r="M1539" s="40"/>
      <c r="N1539" s="40">
        <v>22</v>
      </c>
      <c r="O1539" s="52"/>
      <c r="P1539" s="226"/>
      <c r="Q1539" s="47">
        <f t="shared" si="57"/>
        <v>0</v>
      </c>
    </row>
    <row r="1540" spans="2:17">
      <c r="B1540" s="45" t="s">
        <v>34</v>
      </c>
      <c r="C1540" s="40"/>
      <c r="D1540" s="40"/>
      <c r="E1540" s="40"/>
      <c r="F1540" s="40"/>
      <c r="G1540" s="40"/>
      <c r="H1540" s="40"/>
      <c r="I1540" s="40"/>
      <c r="J1540" s="40"/>
      <c r="K1540" s="40"/>
      <c r="L1540" s="40"/>
      <c r="M1540" s="40"/>
      <c r="N1540" s="40"/>
      <c r="O1540" s="4">
        <v>4</v>
      </c>
      <c r="P1540" s="227">
        <v>26</v>
      </c>
      <c r="Q1540" s="47">
        <f t="shared" si="57"/>
        <v>104</v>
      </c>
    </row>
    <row r="1541" spans="2:17">
      <c r="B1541" s="44" t="s">
        <v>117</v>
      </c>
      <c r="C1541" s="40">
        <v>200</v>
      </c>
      <c r="D1541" s="40">
        <v>0.6</v>
      </c>
      <c r="E1541" s="40"/>
      <c r="F1541" s="40">
        <v>30.1</v>
      </c>
      <c r="G1541" s="40">
        <v>130</v>
      </c>
      <c r="H1541" s="40">
        <v>0.04</v>
      </c>
      <c r="I1541" s="40"/>
      <c r="J1541" s="40">
        <v>0.05</v>
      </c>
      <c r="K1541" s="40">
        <v>135</v>
      </c>
      <c r="L1541" s="40">
        <v>46</v>
      </c>
      <c r="M1541" s="40"/>
      <c r="N1541" s="40">
        <v>0.5</v>
      </c>
      <c r="O1541" s="40"/>
      <c r="P1541" s="228"/>
      <c r="Q1541" s="47">
        <f t="shared" si="57"/>
        <v>0</v>
      </c>
    </row>
    <row r="1542" spans="2:17">
      <c r="B1542" s="45" t="s">
        <v>49</v>
      </c>
      <c r="C1542" s="40">
        <v>4</v>
      </c>
      <c r="D1542" s="40"/>
      <c r="E1542" s="40"/>
      <c r="F1542" s="40"/>
      <c r="G1542" s="40"/>
      <c r="H1542" s="40"/>
      <c r="I1542" s="40"/>
      <c r="J1542" s="40"/>
      <c r="K1542" s="40"/>
      <c r="L1542" s="40"/>
      <c r="M1542" s="40"/>
      <c r="N1542" s="40"/>
      <c r="O1542" s="40">
        <v>1</v>
      </c>
      <c r="P1542" s="228">
        <v>244</v>
      </c>
      <c r="Q1542" s="47">
        <f t="shared" si="57"/>
        <v>244</v>
      </c>
    </row>
    <row r="1543" spans="2:17">
      <c r="B1543" s="45" t="s">
        <v>15</v>
      </c>
      <c r="C1543" s="40">
        <v>20</v>
      </c>
      <c r="D1543" s="40"/>
      <c r="E1543" s="40"/>
      <c r="F1543" s="40"/>
      <c r="G1543" s="40"/>
      <c r="H1543" s="40"/>
      <c r="I1543" s="40"/>
      <c r="J1543" s="40"/>
      <c r="K1543" s="40"/>
      <c r="L1543" s="40"/>
      <c r="M1543" s="40"/>
      <c r="N1543" s="40"/>
      <c r="O1543" s="40">
        <v>1</v>
      </c>
      <c r="P1543" s="40">
        <v>79.25</v>
      </c>
      <c r="Q1543" s="47">
        <f t="shared" si="57"/>
        <v>79.25</v>
      </c>
    </row>
    <row r="1544" spans="2:17">
      <c r="C1544" s="93"/>
      <c r="D1544" s="19"/>
      <c r="E1544" s="19" t="s">
        <v>374</v>
      </c>
      <c r="F1544" s="19"/>
      <c r="G1544" s="19"/>
      <c r="H1544" s="19"/>
      <c r="I1544" s="19"/>
      <c r="J1544" s="19"/>
      <c r="K1544" s="19" t="s">
        <v>99</v>
      </c>
      <c r="L1544" s="19"/>
      <c r="M1544" s="19"/>
      <c r="N1544" s="19" t="s">
        <v>99</v>
      </c>
      <c r="O1544" s="19"/>
      <c r="P1544" s="19"/>
      <c r="Q1544" s="230">
        <f>SUM(Q1536:Q1543)</f>
        <v>1809.8</v>
      </c>
    </row>
    <row r="1545" spans="2:17">
      <c r="B1545" s="19"/>
      <c r="C1545" s="93"/>
      <c r="D1545" s="19"/>
      <c r="E1545" s="110" t="s">
        <v>100</v>
      </c>
      <c r="F1545" s="19"/>
      <c r="G1545" s="19"/>
      <c r="H1545" s="19"/>
      <c r="I1545" s="19"/>
      <c r="J1545" s="19"/>
      <c r="K1545" s="110" t="s">
        <v>99</v>
      </c>
      <c r="L1545" s="110"/>
      <c r="M1545" s="19"/>
      <c r="N1545" s="19"/>
      <c r="O1545" s="19"/>
      <c r="P1545" s="18"/>
      <c r="Q1545" s="50"/>
    </row>
    <row r="1546" spans="2:17" ht="18.75">
      <c r="D1546" s="15"/>
      <c r="G1546" s="16" t="s">
        <v>67</v>
      </c>
      <c r="H1546" s="16"/>
      <c r="I1546" s="17"/>
      <c r="J1546" s="17"/>
      <c r="L1546" s="17"/>
      <c r="Q1546" s="19"/>
    </row>
    <row r="1547" spans="2:17" ht="23.25">
      <c r="D1547" s="15"/>
      <c r="E1547" s="15"/>
      <c r="F1547" s="133" t="s">
        <v>376</v>
      </c>
      <c r="G1547" s="16"/>
      <c r="H1547" s="16"/>
      <c r="I1547" s="16" t="s">
        <v>377</v>
      </c>
      <c r="J1547" s="16"/>
      <c r="K1547" s="17"/>
      <c r="L1547" s="21"/>
      <c r="Q1547" s="19"/>
    </row>
    <row r="1548" spans="2:17" ht="18.75">
      <c r="E1548" s="23" t="s">
        <v>70</v>
      </c>
      <c r="F1548" s="23"/>
      <c r="G1548" s="23"/>
      <c r="Q1548" s="19"/>
    </row>
    <row r="1549" spans="2:17">
      <c r="B1549" s="53" t="s">
        <v>725</v>
      </c>
      <c r="M1549" s="21"/>
      <c r="Q1549" s="19"/>
    </row>
    <row r="1550" spans="2:17">
      <c r="B1550" s="24" t="s">
        <v>149</v>
      </c>
      <c r="C1550" t="s">
        <v>559</v>
      </c>
      <c r="D1550" s="25"/>
      <c r="E1550" s="28"/>
      <c r="F1550" s="28" t="s">
        <v>5</v>
      </c>
      <c r="G1550" s="27"/>
      <c r="H1550" s="21"/>
      <c r="I1550" s="21"/>
      <c r="J1550" s="21"/>
      <c r="K1550" s="21"/>
      <c r="L1550" s="21"/>
      <c r="M1550" s="21"/>
      <c r="N1550" s="21"/>
      <c r="O1550" s="21"/>
      <c r="P1550" s="21"/>
      <c r="Q1550" s="19"/>
    </row>
    <row r="1551" spans="2:17">
      <c r="B1551" s="29" t="s">
        <v>76</v>
      </c>
      <c r="C1551" s="20"/>
      <c r="D1551" s="20"/>
      <c r="E1551" s="27"/>
      <c r="F1551" s="27"/>
      <c r="G1551" s="27"/>
      <c r="H1551" s="21"/>
      <c r="I1551" s="21"/>
      <c r="J1551" s="21"/>
      <c r="K1551" s="21"/>
      <c r="L1551" s="21"/>
      <c r="M1551" s="21"/>
      <c r="N1551" s="21"/>
      <c r="O1551" s="21"/>
      <c r="P1551" s="21"/>
      <c r="Q1551" s="19"/>
    </row>
    <row r="1552" spans="2:17">
      <c r="B1552" s="30"/>
      <c r="C1552" s="29"/>
      <c r="D1552" s="29"/>
      <c r="E1552" s="21"/>
      <c r="F1552" s="27"/>
      <c r="G1552" s="27"/>
      <c r="H1552" s="21"/>
      <c r="I1552" s="21"/>
      <c r="J1552" s="21"/>
      <c r="K1552" s="21"/>
      <c r="L1552" s="21"/>
      <c r="M1552" s="145"/>
      <c r="N1552" s="21"/>
      <c r="O1552" s="21"/>
      <c r="P1552">
        <v>213</v>
      </c>
      <c r="Q1552" s="19"/>
    </row>
    <row r="1553" spans="2:19">
      <c r="B1553" s="31" t="s">
        <v>77</v>
      </c>
      <c r="C1553" s="33" t="s">
        <v>78</v>
      </c>
      <c r="D1553" s="34"/>
      <c r="E1553" s="34" t="s">
        <v>79</v>
      </c>
      <c r="F1553" s="34"/>
      <c r="G1553" s="34" t="s">
        <v>80</v>
      </c>
      <c r="H1553" s="34" t="s">
        <v>81</v>
      </c>
      <c r="I1553" s="34"/>
      <c r="J1553" s="34"/>
      <c r="K1553" s="34"/>
      <c r="L1553" s="34" t="s">
        <v>82</v>
      </c>
      <c r="M1553" s="19"/>
      <c r="N1553" s="34"/>
      <c r="O1553" s="35" t="s">
        <v>83</v>
      </c>
      <c r="P1553" s="36" t="s">
        <v>3</v>
      </c>
      <c r="Q1553" s="36" t="s">
        <v>9</v>
      </c>
    </row>
    <row r="1554" spans="2:19">
      <c r="B1554" s="40"/>
      <c r="C1554" s="39" t="s">
        <v>85</v>
      </c>
      <c r="D1554" s="40" t="s">
        <v>86</v>
      </c>
      <c r="E1554" s="40" t="s">
        <v>87</v>
      </c>
      <c r="F1554" s="40" t="s">
        <v>88</v>
      </c>
      <c r="G1554" s="40"/>
      <c r="H1554" s="40" t="s">
        <v>89</v>
      </c>
      <c r="I1554" s="40" t="s">
        <v>90</v>
      </c>
      <c r="J1554" s="40" t="s">
        <v>91</v>
      </c>
      <c r="K1554" s="40" t="s">
        <v>92</v>
      </c>
      <c r="L1554" s="40" t="s">
        <v>93</v>
      </c>
      <c r="M1554" s="40" t="s">
        <v>94</v>
      </c>
      <c r="N1554" s="40" t="s">
        <v>95</v>
      </c>
      <c r="O1554" s="40"/>
      <c r="P1554" s="4"/>
      <c r="Q1554" s="40"/>
    </row>
    <row r="1555" spans="2:19">
      <c r="B1555" s="31" t="s">
        <v>307</v>
      </c>
      <c r="C1555" s="40">
        <v>200</v>
      </c>
      <c r="D1555" s="40">
        <v>1.2</v>
      </c>
      <c r="E1555" s="40">
        <v>4</v>
      </c>
      <c r="F1555" s="40">
        <v>2.7</v>
      </c>
      <c r="G1555" s="40">
        <v>260</v>
      </c>
      <c r="H1555" s="40">
        <v>0.26</v>
      </c>
      <c r="I1555" s="40">
        <v>40</v>
      </c>
      <c r="J1555" s="40">
        <v>122</v>
      </c>
      <c r="K1555" s="40">
        <v>128</v>
      </c>
      <c r="L1555" s="40">
        <v>146</v>
      </c>
      <c r="M1555" s="40">
        <v>56</v>
      </c>
      <c r="N1555" s="40">
        <v>2</v>
      </c>
      <c r="O1555" s="4"/>
      <c r="P1555" s="46"/>
      <c r="Q1555" s="47"/>
    </row>
    <row r="1556" spans="2:19">
      <c r="B1556" s="45" t="s">
        <v>58</v>
      </c>
      <c r="C1556" s="40">
        <v>10</v>
      </c>
      <c r="D1556" s="40"/>
      <c r="E1556" s="40"/>
      <c r="F1556" s="40"/>
      <c r="G1556" s="40"/>
      <c r="H1556" s="40"/>
      <c r="I1556" s="40"/>
      <c r="J1556" s="40"/>
      <c r="K1556" s="40"/>
      <c r="L1556" s="40"/>
      <c r="M1556" s="40"/>
      <c r="N1556" s="40"/>
      <c r="O1556" s="4">
        <v>25</v>
      </c>
      <c r="P1556" s="46">
        <v>360</v>
      </c>
      <c r="Q1556" s="47">
        <f t="shared" ref="Q1556:Q1561" si="58">P1556*O1556</f>
        <v>9000</v>
      </c>
    </row>
    <row r="1557" spans="2:19">
      <c r="B1557" s="45" t="s">
        <v>10</v>
      </c>
      <c r="C1557" s="40">
        <v>1</v>
      </c>
      <c r="D1557" s="40"/>
      <c r="E1557" s="40"/>
      <c r="F1557" s="40"/>
      <c r="G1557" s="40"/>
      <c r="H1557" s="40"/>
      <c r="I1557" s="40"/>
      <c r="J1557" s="40"/>
      <c r="K1557" s="40"/>
      <c r="L1557" s="40"/>
      <c r="M1557" s="40"/>
      <c r="N1557" s="40"/>
      <c r="O1557" s="4">
        <v>2</v>
      </c>
      <c r="P1557" s="46">
        <v>65</v>
      </c>
      <c r="Q1557" s="47">
        <f t="shared" si="58"/>
        <v>130</v>
      </c>
      <c r="R1557">
        <v>9130</v>
      </c>
      <c r="S1557">
        <v>40.43</v>
      </c>
    </row>
    <row r="1558" spans="2:19">
      <c r="B1558" s="44" t="s">
        <v>34</v>
      </c>
      <c r="C1558" s="31">
        <v>30</v>
      </c>
      <c r="D1558" s="40">
        <v>0.6</v>
      </c>
      <c r="E1558" s="40"/>
      <c r="F1558" s="40">
        <v>15.5</v>
      </c>
      <c r="G1558" s="40"/>
      <c r="H1558" s="40">
        <v>0.04</v>
      </c>
      <c r="I1558" s="40"/>
      <c r="J1558" s="40">
        <v>0.24</v>
      </c>
      <c r="K1558" s="40">
        <v>0.8</v>
      </c>
      <c r="L1558" s="40">
        <v>24</v>
      </c>
      <c r="M1558" s="40"/>
      <c r="N1558" s="40">
        <v>22</v>
      </c>
      <c r="O1558" s="52"/>
      <c r="P1558" s="46"/>
      <c r="Q1558" s="47">
        <f t="shared" si="58"/>
        <v>0</v>
      </c>
    </row>
    <row r="1559" spans="2:19">
      <c r="B1559" s="45" t="s">
        <v>34</v>
      </c>
      <c r="C1559" s="40"/>
      <c r="D1559" s="40"/>
      <c r="E1559" s="40"/>
      <c r="F1559" s="40"/>
      <c r="G1559" s="40"/>
      <c r="H1559" s="40"/>
      <c r="I1559" s="40"/>
      <c r="J1559" s="40"/>
      <c r="K1559" s="40"/>
      <c r="L1559" s="40"/>
      <c r="M1559" s="40"/>
      <c r="N1559" s="40"/>
      <c r="O1559" s="4">
        <v>15</v>
      </c>
      <c r="P1559" s="61">
        <v>26</v>
      </c>
      <c r="Q1559" s="47">
        <f t="shared" si="58"/>
        <v>390</v>
      </c>
      <c r="S1559">
        <v>1.83</v>
      </c>
    </row>
    <row r="1560" spans="2:19">
      <c r="B1560" s="45" t="s">
        <v>726</v>
      </c>
      <c r="C1560" s="40"/>
      <c r="D1560" s="40"/>
      <c r="E1560" s="40"/>
      <c r="F1560" s="40"/>
      <c r="G1560" s="40"/>
      <c r="H1560" s="40"/>
      <c r="I1560" s="40"/>
      <c r="J1560" s="40"/>
      <c r="K1560" s="40"/>
      <c r="L1560" s="40"/>
      <c r="M1560" s="40"/>
      <c r="N1560" s="40"/>
      <c r="O1560" s="4"/>
      <c r="P1560" s="61"/>
      <c r="Q1560" s="47"/>
    </row>
    <row r="1561" spans="2:19">
      <c r="B1561" s="45" t="s">
        <v>133</v>
      </c>
      <c r="C1561" s="40"/>
      <c r="D1561" s="40"/>
      <c r="E1561" s="40"/>
      <c r="F1561" s="40"/>
      <c r="G1561" s="40"/>
      <c r="H1561" s="40"/>
      <c r="I1561" s="40"/>
      <c r="J1561" s="40"/>
      <c r="K1561" s="40"/>
      <c r="L1561" s="40"/>
      <c r="M1561" s="40"/>
      <c r="N1561" s="40"/>
      <c r="O1561" s="4">
        <v>5.0999999999999996</v>
      </c>
      <c r="P1561" s="61">
        <v>294</v>
      </c>
      <c r="Q1561" s="47">
        <f t="shared" si="58"/>
        <v>1499.3999999999999</v>
      </c>
      <c r="S1561">
        <v>7.03</v>
      </c>
    </row>
    <row r="1562" spans="2:19">
      <c r="B1562" s="44" t="s">
        <v>117</v>
      </c>
      <c r="C1562" s="40">
        <v>200</v>
      </c>
      <c r="D1562" s="40">
        <v>0.6</v>
      </c>
      <c r="E1562" s="40"/>
      <c r="F1562" s="40">
        <v>30.1</v>
      </c>
      <c r="G1562" s="40">
        <v>130</v>
      </c>
      <c r="H1562" s="40">
        <v>0.04</v>
      </c>
      <c r="I1562" s="40"/>
      <c r="J1562" s="40">
        <v>0.05</v>
      </c>
      <c r="K1562" s="40">
        <v>135</v>
      </c>
      <c r="L1562" s="40">
        <v>46</v>
      </c>
      <c r="M1562" s="40"/>
      <c r="N1562" s="40">
        <v>0.5</v>
      </c>
      <c r="O1562" s="40"/>
      <c r="P1562" s="40"/>
      <c r="Q1562" s="47">
        <f t="shared" ref="Q1562:Q1567" si="59">P1562*O1562</f>
        <v>0</v>
      </c>
    </row>
    <row r="1563" spans="2:19">
      <c r="B1563" s="45" t="s">
        <v>15</v>
      </c>
      <c r="C1563" s="40">
        <v>60</v>
      </c>
      <c r="D1563" s="40"/>
      <c r="E1563" s="40"/>
      <c r="F1563" s="40"/>
      <c r="G1563" s="40"/>
      <c r="H1563" s="40"/>
      <c r="I1563" s="40"/>
      <c r="J1563" s="40"/>
      <c r="K1563" s="40"/>
      <c r="L1563" s="40"/>
      <c r="M1563" s="40"/>
      <c r="N1563" s="40"/>
      <c r="O1563" s="40">
        <v>2.7250000000000001</v>
      </c>
      <c r="P1563" s="40">
        <v>79.25</v>
      </c>
      <c r="Q1563" s="47">
        <f t="shared" si="59"/>
        <v>215.95625000000001</v>
      </c>
    </row>
    <row r="1564" spans="2:19">
      <c r="B1564" s="45" t="s">
        <v>15</v>
      </c>
      <c r="C1564" s="40"/>
      <c r="D1564" s="40"/>
      <c r="E1564" s="40"/>
      <c r="F1564" s="40"/>
      <c r="G1564" s="40"/>
      <c r="H1564" s="40"/>
      <c r="I1564" s="40"/>
      <c r="J1564" s="40"/>
      <c r="K1564" s="40"/>
      <c r="L1564" s="40"/>
      <c r="M1564" s="40"/>
      <c r="N1564" s="40"/>
      <c r="O1564" s="40">
        <v>1.5</v>
      </c>
      <c r="P1564" s="40">
        <v>70</v>
      </c>
      <c r="Q1564" s="47">
        <f t="shared" si="59"/>
        <v>105</v>
      </c>
    </row>
    <row r="1565" spans="2:19">
      <c r="B1565" s="45" t="s">
        <v>49</v>
      </c>
      <c r="C1565" s="40">
        <v>15</v>
      </c>
      <c r="D1565" s="40"/>
      <c r="E1565" s="40"/>
      <c r="F1565" s="40"/>
      <c r="G1565" s="40"/>
      <c r="H1565" s="40"/>
      <c r="I1565" s="40"/>
      <c r="J1565" s="40"/>
      <c r="K1565" s="40"/>
      <c r="L1565" s="40"/>
      <c r="M1565" s="40"/>
      <c r="N1565" s="40"/>
      <c r="O1565" s="40">
        <v>1</v>
      </c>
      <c r="P1565" s="40">
        <v>244</v>
      </c>
      <c r="Q1565" s="47">
        <f t="shared" si="59"/>
        <v>244</v>
      </c>
      <c r="R1565">
        <v>459.96</v>
      </c>
      <c r="S1565">
        <v>2.16</v>
      </c>
    </row>
    <row r="1566" spans="2:19">
      <c r="B1566" s="45" t="s">
        <v>64</v>
      </c>
      <c r="C1566" s="40"/>
      <c r="D1566" s="40"/>
      <c r="E1566" s="40"/>
      <c r="F1566" s="40"/>
      <c r="G1566" s="40"/>
      <c r="H1566" s="40"/>
      <c r="I1566" s="40"/>
      <c r="J1566" s="40"/>
      <c r="K1566" s="40"/>
      <c r="L1566" s="40"/>
      <c r="M1566" s="40"/>
      <c r="N1566" s="40"/>
      <c r="O1566" s="40">
        <v>20.3</v>
      </c>
      <c r="P1566" s="40">
        <v>210</v>
      </c>
      <c r="Q1566" s="47">
        <f t="shared" si="59"/>
        <v>4263</v>
      </c>
      <c r="S1566">
        <v>20</v>
      </c>
    </row>
    <row r="1567" spans="2:19">
      <c r="B1567" s="45" t="s">
        <v>18</v>
      </c>
      <c r="C1567" s="40"/>
      <c r="D1567" s="40"/>
      <c r="E1567" s="40"/>
      <c r="F1567" s="40"/>
      <c r="G1567" s="40"/>
      <c r="H1567" s="40"/>
      <c r="I1567" s="40"/>
      <c r="J1567" s="40"/>
      <c r="K1567" s="40"/>
      <c r="L1567" s="40"/>
      <c r="M1567" s="40"/>
      <c r="N1567" s="40"/>
      <c r="O1567" s="40">
        <v>18</v>
      </c>
      <c r="P1567" s="40">
        <v>180</v>
      </c>
      <c r="Q1567" s="47">
        <f t="shared" si="59"/>
        <v>3240</v>
      </c>
      <c r="S1567">
        <v>15</v>
      </c>
    </row>
    <row r="1568" spans="2:19">
      <c r="B1568" s="19"/>
      <c r="C1568" s="93"/>
      <c r="D1568" s="19"/>
      <c r="E1568" s="19" t="s">
        <v>374</v>
      </c>
      <c r="F1568" s="19"/>
      <c r="G1568" s="19"/>
      <c r="H1568" s="19"/>
      <c r="I1568" s="19"/>
      <c r="J1568" s="19"/>
      <c r="K1568" s="19" t="s">
        <v>99</v>
      </c>
      <c r="L1568" s="19"/>
      <c r="M1568" s="19"/>
      <c r="N1568" s="19" t="s">
        <v>99</v>
      </c>
      <c r="O1568" s="19"/>
      <c r="P1568" s="19"/>
      <c r="Q1568" s="67">
        <f>SUM(Q1556:Q1567)</f>
        <v>19087.356249999997</v>
      </c>
    </row>
    <row r="1569" spans="2:17">
      <c r="B1569" s="19"/>
      <c r="C1569" s="93"/>
      <c r="D1569" s="19"/>
      <c r="E1569" s="110" t="s">
        <v>100</v>
      </c>
      <c r="F1569" s="19"/>
      <c r="G1569" s="19"/>
      <c r="H1569" s="19"/>
      <c r="I1569" s="19"/>
      <c r="J1569" s="19"/>
      <c r="K1569" s="110" t="s">
        <v>99</v>
      </c>
      <c r="L1569" s="110"/>
      <c r="M1569" s="19"/>
      <c r="N1569" s="19"/>
      <c r="O1569" s="19"/>
      <c r="P1569" s="18"/>
      <c r="Q1569" s="126"/>
    </row>
    <row r="1570" spans="2:17" ht="18.75">
      <c r="D1570" s="15"/>
      <c r="G1570" s="16" t="s">
        <v>67</v>
      </c>
      <c r="H1570" s="16"/>
      <c r="I1570" s="17"/>
      <c r="J1570" s="17"/>
      <c r="L1570" s="17"/>
      <c r="Q1570" s="19"/>
    </row>
    <row r="1571" spans="2:17" ht="23.25">
      <c r="D1571" s="15"/>
      <c r="E1571" s="15"/>
      <c r="F1571" s="133" t="s">
        <v>376</v>
      </c>
      <c r="G1571" s="16"/>
      <c r="H1571" s="16"/>
      <c r="I1571" s="16" t="s">
        <v>377</v>
      </c>
      <c r="J1571" s="16"/>
      <c r="K1571" s="17"/>
      <c r="L1571" s="21"/>
      <c r="Q1571" s="19"/>
    </row>
    <row r="1572" spans="2:17" ht="18.75">
      <c r="E1572" s="23" t="s">
        <v>70</v>
      </c>
      <c r="F1572" s="23"/>
      <c r="G1572" s="23"/>
      <c r="Q1572" s="19"/>
    </row>
    <row r="1573" spans="2:17">
      <c r="B1573" s="53" t="s">
        <v>725</v>
      </c>
      <c r="M1573" s="21"/>
      <c r="Q1573" s="19"/>
    </row>
    <row r="1574" spans="2:17">
      <c r="B1574" s="24" t="s">
        <v>149</v>
      </c>
      <c r="C1574" t="s">
        <v>559</v>
      </c>
      <c r="D1574" s="25"/>
      <c r="E1574" s="28"/>
      <c r="F1574" s="28" t="s">
        <v>6</v>
      </c>
      <c r="G1574" s="27"/>
      <c r="H1574" s="21"/>
      <c r="I1574" s="21"/>
      <c r="J1574" s="21"/>
      <c r="K1574" s="21"/>
      <c r="L1574" s="21"/>
      <c r="M1574" s="21"/>
      <c r="N1574" s="21"/>
      <c r="O1574" s="21"/>
      <c r="P1574" s="21"/>
      <c r="Q1574" s="19"/>
    </row>
    <row r="1575" spans="2:17">
      <c r="B1575" s="29" t="s">
        <v>76</v>
      </c>
      <c r="C1575" s="20"/>
      <c r="D1575" s="20"/>
      <c r="E1575" s="27"/>
      <c r="F1575" s="27"/>
      <c r="G1575" s="27"/>
      <c r="H1575" s="21"/>
      <c r="I1575" s="21"/>
      <c r="J1575" s="21"/>
      <c r="K1575" s="21"/>
      <c r="L1575" s="21"/>
      <c r="M1575" s="21"/>
      <c r="N1575" s="21"/>
      <c r="O1575" s="21"/>
      <c r="P1575" s="21"/>
      <c r="Q1575" s="19"/>
    </row>
    <row r="1576" spans="2:17">
      <c r="B1576" s="30"/>
      <c r="C1576" s="29"/>
      <c r="D1576" s="29"/>
      <c r="E1576" s="21"/>
      <c r="F1576" s="27"/>
      <c r="G1576" s="27"/>
      <c r="H1576" s="21"/>
      <c r="I1576" s="21"/>
      <c r="J1576" s="21"/>
      <c r="K1576" s="21"/>
      <c r="L1576" s="21"/>
      <c r="M1576" s="145"/>
      <c r="N1576" s="21"/>
      <c r="O1576" s="21"/>
      <c r="P1576">
        <v>154</v>
      </c>
      <c r="Q1576" s="19"/>
    </row>
    <row r="1577" spans="2:17">
      <c r="B1577" s="31" t="s">
        <v>77</v>
      </c>
      <c r="C1577" s="33" t="s">
        <v>78</v>
      </c>
      <c r="D1577" s="34"/>
      <c r="E1577" s="34" t="s">
        <v>79</v>
      </c>
      <c r="F1577" s="34"/>
      <c r="G1577" s="34" t="s">
        <v>80</v>
      </c>
      <c r="H1577" s="34" t="s">
        <v>81</v>
      </c>
      <c r="I1577" s="34"/>
      <c r="J1577" s="34"/>
      <c r="K1577" s="34"/>
      <c r="L1577" s="34" t="s">
        <v>82</v>
      </c>
      <c r="M1577" s="19"/>
      <c r="N1577" s="34"/>
      <c r="O1577" s="35" t="s">
        <v>83</v>
      </c>
      <c r="P1577" s="36" t="s">
        <v>3</v>
      </c>
      <c r="Q1577" s="36" t="s">
        <v>9</v>
      </c>
    </row>
    <row r="1578" spans="2:17">
      <c r="B1578" s="40"/>
      <c r="C1578" s="39" t="s">
        <v>85</v>
      </c>
      <c r="D1578" s="40" t="s">
        <v>86</v>
      </c>
      <c r="E1578" s="40" t="s">
        <v>87</v>
      </c>
      <c r="F1578" s="40" t="s">
        <v>88</v>
      </c>
      <c r="G1578" s="40"/>
      <c r="H1578" s="40" t="s">
        <v>89</v>
      </c>
      <c r="I1578" s="40" t="s">
        <v>90</v>
      </c>
      <c r="J1578" s="40" t="s">
        <v>91</v>
      </c>
      <c r="K1578" s="40" t="s">
        <v>92</v>
      </c>
      <c r="L1578" s="40" t="s">
        <v>93</v>
      </c>
      <c r="M1578" s="40" t="s">
        <v>94</v>
      </c>
      <c r="N1578" s="40" t="s">
        <v>95</v>
      </c>
      <c r="O1578" s="40"/>
      <c r="P1578" s="4"/>
      <c r="Q1578" s="40"/>
    </row>
    <row r="1579" spans="2:17">
      <c r="B1579" s="31" t="s">
        <v>307</v>
      </c>
      <c r="C1579" s="40">
        <v>200</v>
      </c>
      <c r="D1579" s="40">
        <v>1.2</v>
      </c>
      <c r="E1579" s="40">
        <v>4</v>
      </c>
      <c r="F1579" s="40">
        <v>2.7</v>
      </c>
      <c r="G1579" s="40">
        <v>260</v>
      </c>
      <c r="H1579" s="40">
        <v>0.26</v>
      </c>
      <c r="I1579" s="40">
        <v>40</v>
      </c>
      <c r="J1579" s="40">
        <v>122</v>
      </c>
      <c r="K1579" s="40">
        <v>128</v>
      </c>
      <c r="L1579" s="40">
        <v>146</v>
      </c>
      <c r="M1579" s="40">
        <v>56</v>
      </c>
      <c r="N1579" s="40">
        <v>2</v>
      </c>
      <c r="O1579" s="4"/>
      <c r="P1579" s="46"/>
      <c r="Q1579" s="47"/>
    </row>
    <row r="1580" spans="2:17">
      <c r="B1580" s="45" t="s">
        <v>58</v>
      </c>
      <c r="C1580" s="40">
        <v>10</v>
      </c>
      <c r="D1580" s="40"/>
      <c r="E1580" s="40"/>
      <c r="F1580" s="40"/>
      <c r="G1580" s="40"/>
      <c r="H1580" s="40"/>
      <c r="I1580" s="40"/>
      <c r="J1580" s="40"/>
      <c r="K1580" s="40"/>
      <c r="L1580" s="40"/>
      <c r="M1580" s="40"/>
      <c r="N1580" s="40"/>
      <c r="O1580" s="4">
        <v>18.899999999999999</v>
      </c>
      <c r="P1580" s="46">
        <v>360</v>
      </c>
      <c r="Q1580" s="47">
        <f t="shared" ref="Q1580:Q1582" si="60">P1580*O1580</f>
        <v>6803.9999999999991</v>
      </c>
    </row>
    <row r="1581" spans="2:17">
      <c r="B1581" s="44" t="s">
        <v>34</v>
      </c>
      <c r="C1581" s="31">
        <v>30</v>
      </c>
      <c r="D1581" s="40">
        <v>0.6</v>
      </c>
      <c r="E1581" s="40"/>
      <c r="F1581" s="40">
        <v>15.5</v>
      </c>
      <c r="G1581" s="40"/>
      <c r="H1581" s="40">
        <v>0.04</v>
      </c>
      <c r="I1581" s="40"/>
      <c r="J1581" s="40">
        <v>0.24</v>
      </c>
      <c r="K1581" s="40">
        <v>0.8</v>
      </c>
      <c r="L1581" s="40">
        <v>24</v>
      </c>
      <c r="M1581" s="40"/>
      <c r="N1581" s="40">
        <v>22</v>
      </c>
      <c r="O1581" s="52"/>
      <c r="P1581" s="46"/>
      <c r="Q1581" s="47">
        <f t="shared" si="60"/>
        <v>0</v>
      </c>
    </row>
    <row r="1582" spans="2:17">
      <c r="B1582" s="45" t="s">
        <v>34</v>
      </c>
      <c r="C1582" s="40"/>
      <c r="D1582" s="40"/>
      <c r="E1582" s="40"/>
      <c r="F1582" s="40"/>
      <c r="G1582" s="40"/>
      <c r="H1582" s="40"/>
      <c r="I1582" s="40"/>
      <c r="J1582" s="40"/>
      <c r="K1582" s="40"/>
      <c r="L1582" s="40"/>
      <c r="M1582" s="40"/>
      <c r="N1582" s="40"/>
      <c r="O1582" s="4">
        <v>11</v>
      </c>
      <c r="P1582" s="61">
        <v>26</v>
      </c>
      <c r="Q1582" s="47">
        <f t="shared" si="60"/>
        <v>286</v>
      </c>
    </row>
    <row r="1583" spans="2:17">
      <c r="B1583" s="44" t="s">
        <v>728</v>
      </c>
      <c r="C1583" s="40">
        <v>200</v>
      </c>
      <c r="D1583" s="40">
        <v>0.6</v>
      </c>
      <c r="E1583" s="40"/>
      <c r="F1583" s="40">
        <v>30.1</v>
      </c>
      <c r="G1583" s="40">
        <v>130</v>
      </c>
      <c r="H1583" s="40">
        <v>0.04</v>
      </c>
      <c r="I1583" s="40"/>
      <c r="J1583" s="40">
        <v>0.05</v>
      </c>
      <c r="K1583" s="40">
        <v>135</v>
      </c>
      <c r="L1583" s="40">
        <v>46</v>
      </c>
      <c r="M1583" s="40"/>
      <c r="N1583" s="40">
        <v>0.5</v>
      </c>
      <c r="O1583" s="40"/>
      <c r="P1583" s="40"/>
      <c r="Q1583" s="47">
        <f>P1583*O1583</f>
        <v>0</v>
      </c>
    </row>
    <row r="1584" spans="2:17">
      <c r="B1584" s="45" t="s">
        <v>15</v>
      </c>
      <c r="C1584" s="40"/>
      <c r="D1584" s="40"/>
      <c r="E1584" s="40"/>
      <c r="F1584" s="40"/>
      <c r="G1584" s="40"/>
      <c r="H1584" s="40"/>
      <c r="I1584" s="40"/>
      <c r="J1584" s="40"/>
      <c r="K1584" s="40"/>
      <c r="L1584" s="40"/>
      <c r="M1584" s="40"/>
      <c r="N1584" s="40"/>
      <c r="O1584" s="40">
        <v>3</v>
      </c>
      <c r="P1584" s="40">
        <v>70</v>
      </c>
      <c r="Q1584" s="47">
        <f>P1584*O1584</f>
        <v>210</v>
      </c>
    </row>
    <row r="1585" spans="2:17">
      <c r="B1585" s="45" t="s">
        <v>49</v>
      </c>
      <c r="C1585" s="40">
        <v>15</v>
      </c>
      <c r="D1585" s="40"/>
      <c r="E1585" s="40"/>
      <c r="F1585" s="40"/>
      <c r="G1585" s="40"/>
      <c r="H1585" s="40"/>
      <c r="I1585" s="40"/>
      <c r="J1585" s="40"/>
      <c r="K1585" s="40"/>
      <c r="L1585" s="40"/>
      <c r="M1585" s="40"/>
      <c r="N1585" s="40"/>
      <c r="O1585" s="40"/>
      <c r="P1585" s="40">
        <v>244</v>
      </c>
      <c r="Q1585" s="47">
        <f>P1585*O1585</f>
        <v>0</v>
      </c>
    </row>
    <row r="1586" spans="2:17">
      <c r="B1586" s="19"/>
      <c r="C1586" s="93"/>
      <c r="D1586" s="19"/>
      <c r="E1586" s="19" t="s">
        <v>374</v>
      </c>
      <c r="F1586" s="19"/>
      <c r="G1586" s="19"/>
      <c r="H1586" s="19"/>
      <c r="I1586" s="19"/>
      <c r="J1586" s="19"/>
      <c r="K1586" s="19" t="s">
        <v>99</v>
      </c>
      <c r="L1586" s="19"/>
      <c r="M1586" s="19"/>
      <c r="N1586" s="19" t="s">
        <v>99</v>
      </c>
      <c r="O1586" s="19"/>
      <c r="P1586" s="19"/>
      <c r="Q1586" s="67">
        <f>SUM(Q1580:Q1585)</f>
        <v>7299.9999999999991</v>
      </c>
    </row>
    <row r="1587" spans="2:17">
      <c r="B1587" s="19"/>
      <c r="C1587" s="93"/>
      <c r="D1587" s="19"/>
      <c r="E1587" s="110" t="s">
        <v>100</v>
      </c>
      <c r="F1587" s="19"/>
      <c r="G1587" s="19"/>
      <c r="H1587" s="19"/>
      <c r="I1587" s="19"/>
      <c r="J1587" s="19"/>
      <c r="K1587" s="110" t="s">
        <v>99</v>
      </c>
      <c r="L1587" s="110"/>
      <c r="M1587" s="19"/>
      <c r="N1587" s="19"/>
      <c r="O1587" s="19"/>
      <c r="P1587" s="18"/>
      <c r="Q1587" s="126"/>
    </row>
    <row r="1588" spans="2:17" ht="18.75">
      <c r="D1588" s="15"/>
      <c r="G1588" s="16" t="s">
        <v>67</v>
      </c>
      <c r="H1588" s="16"/>
      <c r="I1588" s="17"/>
      <c r="J1588" s="17"/>
      <c r="L1588" s="17"/>
      <c r="Q1588" s="19"/>
    </row>
    <row r="1589" spans="2:17" ht="23.25">
      <c r="D1589" s="15"/>
      <c r="E1589" s="15"/>
      <c r="F1589" s="133" t="s">
        <v>376</v>
      </c>
      <c r="G1589" s="16"/>
      <c r="H1589" s="16"/>
      <c r="I1589" s="16" t="s">
        <v>377</v>
      </c>
      <c r="J1589" s="16"/>
      <c r="K1589" s="17"/>
      <c r="L1589" s="21"/>
      <c r="Q1589" s="19"/>
    </row>
    <row r="1590" spans="2:17" ht="18.75">
      <c r="E1590" s="23" t="s">
        <v>70</v>
      </c>
      <c r="F1590" s="23"/>
      <c r="G1590" s="23"/>
      <c r="Q1590" s="19"/>
    </row>
    <row r="1591" spans="2:17">
      <c r="B1591" s="53" t="s">
        <v>725</v>
      </c>
      <c r="M1591" s="21"/>
      <c r="Q1591" s="19"/>
    </row>
    <row r="1592" spans="2:17">
      <c r="B1592" s="24" t="s">
        <v>149</v>
      </c>
      <c r="C1592" t="s">
        <v>559</v>
      </c>
      <c r="D1592" s="25"/>
      <c r="E1592" s="28"/>
      <c r="F1592" s="28" t="s">
        <v>7</v>
      </c>
      <c r="G1592" s="27"/>
      <c r="H1592" s="21"/>
      <c r="I1592" s="21"/>
      <c r="J1592" s="21"/>
      <c r="K1592" s="21"/>
      <c r="L1592" s="21"/>
      <c r="M1592" s="21"/>
      <c r="N1592" s="21"/>
      <c r="O1592" s="21"/>
      <c r="P1592" s="21"/>
      <c r="Q1592" s="19"/>
    </row>
    <row r="1593" spans="2:17">
      <c r="B1593" s="29" t="s">
        <v>76</v>
      </c>
      <c r="C1593" s="20"/>
      <c r="D1593" s="20"/>
      <c r="E1593" s="27"/>
      <c r="F1593" s="27"/>
      <c r="G1593" s="27"/>
      <c r="H1593" s="21"/>
      <c r="I1593" s="21"/>
      <c r="J1593" s="21"/>
      <c r="K1593" s="21"/>
      <c r="L1593" s="21"/>
      <c r="M1593" s="21"/>
      <c r="N1593" s="21"/>
      <c r="O1593" s="21"/>
      <c r="P1593" s="21"/>
      <c r="Q1593" s="19"/>
    </row>
    <row r="1594" spans="2:17">
      <c r="B1594" s="30"/>
      <c r="C1594" s="29"/>
      <c r="D1594" s="29"/>
      <c r="E1594" s="21"/>
      <c r="F1594" s="27"/>
      <c r="G1594" s="27"/>
      <c r="H1594" s="21"/>
      <c r="I1594" s="21"/>
      <c r="J1594" s="21"/>
      <c r="K1594" s="21"/>
      <c r="L1594" s="21"/>
      <c r="M1594" s="145"/>
      <c r="N1594" s="21"/>
      <c r="O1594" s="21"/>
      <c r="P1594">
        <v>154</v>
      </c>
      <c r="Q1594" s="19"/>
    </row>
    <row r="1595" spans="2:17">
      <c r="B1595" s="31" t="s">
        <v>77</v>
      </c>
      <c r="C1595" s="33" t="s">
        <v>78</v>
      </c>
      <c r="D1595" s="34"/>
      <c r="E1595" s="34" t="s">
        <v>79</v>
      </c>
      <c r="F1595" s="34"/>
      <c r="G1595" s="34" t="s">
        <v>80</v>
      </c>
      <c r="H1595" s="34" t="s">
        <v>81</v>
      </c>
      <c r="I1595" s="34"/>
      <c r="J1595" s="34"/>
      <c r="K1595" s="34"/>
      <c r="L1595" s="34" t="s">
        <v>82</v>
      </c>
      <c r="M1595" s="19"/>
      <c r="N1595" s="34"/>
      <c r="O1595" s="35" t="s">
        <v>83</v>
      </c>
      <c r="P1595" s="36" t="s">
        <v>3</v>
      </c>
      <c r="Q1595" s="36" t="s">
        <v>9</v>
      </c>
    </row>
    <row r="1596" spans="2:17">
      <c r="B1596" s="40"/>
      <c r="C1596" s="39" t="s">
        <v>85</v>
      </c>
      <c r="D1596" s="40" t="s">
        <v>86</v>
      </c>
      <c r="E1596" s="40" t="s">
        <v>87</v>
      </c>
      <c r="F1596" s="40" t="s">
        <v>88</v>
      </c>
      <c r="G1596" s="40"/>
      <c r="H1596" s="40" t="s">
        <v>89</v>
      </c>
      <c r="I1596" s="40" t="s">
        <v>90</v>
      </c>
      <c r="J1596" s="40" t="s">
        <v>91</v>
      </c>
      <c r="K1596" s="40" t="s">
        <v>92</v>
      </c>
      <c r="L1596" s="40" t="s">
        <v>93</v>
      </c>
      <c r="M1596" s="40" t="s">
        <v>94</v>
      </c>
      <c r="N1596" s="40" t="s">
        <v>95</v>
      </c>
      <c r="O1596" s="40"/>
      <c r="P1596" s="4"/>
      <c r="Q1596" s="40"/>
    </row>
    <row r="1597" spans="2:17">
      <c r="B1597" s="31" t="s">
        <v>307</v>
      </c>
      <c r="C1597" s="40">
        <v>200</v>
      </c>
      <c r="D1597" s="40">
        <v>1.2</v>
      </c>
      <c r="E1597" s="40">
        <v>4</v>
      </c>
      <c r="F1597" s="40">
        <v>2.7</v>
      </c>
      <c r="G1597" s="40">
        <v>260</v>
      </c>
      <c r="H1597" s="40">
        <v>0.26</v>
      </c>
      <c r="I1597" s="40">
        <v>40</v>
      </c>
      <c r="J1597" s="40">
        <v>122</v>
      </c>
      <c r="K1597" s="40">
        <v>128</v>
      </c>
      <c r="L1597" s="40">
        <v>146</v>
      </c>
      <c r="M1597" s="40">
        <v>56</v>
      </c>
      <c r="N1597" s="40">
        <v>2</v>
      </c>
      <c r="O1597" s="4"/>
      <c r="P1597" s="46"/>
      <c r="Q1597" s="47"/>
    </row>
    <row r="1598" spans="2:17">
      <c r="B1598" s="45" t="s">
        <v>58</v>
      </c>
      <c r="C1598" s="40">
        <v>10</v>
      </c>
      <c r="D1598" s="40"/>
      <c r="E1598" s="40"/>
      <c r="F1598" s="40"/>
      <c r="G1598" s="40"/>
      <c r="H1598" s="40"/>
      <c r="I1598" s="40"/>
      <c r="J1598" s="40"/>
      <c r="K1598" s="40"/>
      <c r="L1598" s="40"/>
      <c r="M1598" s="40"/>
      <c r="N1598" s="40"/>
      <c r="O1598" s="4">
        <v>9.1</v>
      </c>
      <c r="P1598" s="46">
        <v>360</v>
      </c>
      <c r="Q1598" s="47">
        <f t="shared" ref="Q1598:Q1600" si="61">P1598*O1598</f>
        <v>3276</v>
      </c>
    </row>
    <row r="1599" spans="2:17">
      <c r="B1599" s="44" t="s">
        <v>34</v>
      </c>
      <c r="C1599" s="31">
        <v>30</v>
      </c>
      <c r="D1599" s="40">
        <v>0.6</v>
      </c>
      <c r="E1599" s="40"/>
      <c r="F1599" s="40">
        <v>15.5</v>
      </c>
      <c r="G1599" s="40"/>
      <c r="H1599" s="40">
        <v>0.04</v>
      </c>
      <c r="I1599" s="40"/>
      <c r="J1599" s="40">
        <v>0.24</v>
      </c>
      <c r="K1599" s="40">
        <v>0.8</v>
      </c>
      <c r="L1599" s="40">
        <v>24</v>
      </c>
      <c r="M1599" s="40"/>
      <c r="N1599" s="40">
        <v>22</v>
      </c>
      <c r="O1599" s="52"/>
      <c r="P1599" s="46"/>
      <c r="Q1599" s="47">
        <f t="shared" si="61"/>
        <v>0</v>
      </c>
    </row>
    <row r="1600" spans="2:17">
      <c r="B1600" s="45" t="s">
        <v>34</v>
      </c>
      <c r="C1600" s="40"/>
      <c r="D1600" s="40"/>
      <c r="E1600" s="40"/>
      <c r="F1600" s="40"/>
      <c r="G1600" s="40"/>
      <c r="H1600" s="40"/>
      <c r="I1600" s="40"/>
      <c r="J1600" s="40"/>
      <c r="K1600" s="40"/>
      <c r="L1600" s="40"/>
      <c r="M1600" s="40"/>
      <c r="N1600" s="40"/>
      <c r="O1600" s="4">
        <v>4</v>
      </c>
      <c r="P1600" s="61">
        <v>26</v>
      </c>
      <c r="Q1600" s="47">
        <f t="shared" si="61"/>
        <v>104</v>
      </c>
    </row>
    <row r="1601" spans="2:17">
      <c r="B1601" s="44" t="s">
        <v>117</v>
      </c>
      <c r="C1601" s="40">
        <v>200</v>
      </c>
      <c r="D1601" s="40">
        <v>0.6</v>
      </c>
      <c r="E1601" s="40"/>
      <c r="F1601" s="40">
        <v>30.1</v>
      </c>
      <c r="G1601" s="40">
        <v>130</v>
      </c>
      <c r="H1601" s="40">
        <v>0.04</v>
      </c>
      <c r="I1601" s="40"/>
      <c r="J1601" s="40">
        <v>0.05</v>
      </c>
      <c r="K1601" s="40">
        <v>135</v>
      </c>
      <c r="L1601" s="40">
        <v>46</v>
      </c>
      <c r="M1601" s="40"/>
      <c r="N1601" s="40">
        <v>0.5</v>
      </c>
      <c r="O1601" s="40"/>
      <c r="P1601" s="40"/>
      <c r="Q1601" s="47">
        <f>P1601*O1601</f>
        <v>0</v>
      </c>
    </row>
    <row r="1602" spans="2:17">
      <c r="B1602" s="45" t="s">
        <v>15</v>
      </c>
      <c r="C1602" s="40"/>
      <c r="D1602" s="40"/>
      <c r="E1602" s="40"/>
      <c r="F1602" s="40"/>
      <c r="G1602" s="40"/>
      <c r="H1602" s="40"/>
      <c r="I1602" s="40"/>
      <c r="J1602" s="40"/>
      <c r="K1602" s="40"/>
      <c r="L1602" s="40"/>
      <c r="M1602" s="40"/>
      <c r="N1602" s="40"/>
      <c r="O1602" s="40">
        <v>1</v>
      </c>
      <c r="P1602" s="40">
        <v>70</v>
      </c>
      <c r="Q1602" s="47">
        <f>P1602*O1602</f>
        <v>70</v>
      </c>
    </row>
    <row r="1603" spans="2:17">
      <c r="B1603" s="45" t="s">
        <v>49</v>
      </c>
      <c r="C1603" s="40">
        <v>15</v>
      </c>
      <c r="D1603" s="40"/>
      <c r="E1603" s="40"/>
      <c r="F1603" s="40"/>
      <c r="G1603" s="40"/>
      <c r="H1603" s="40"/>
      <c r="I1603" s="40"/>
      <c r="J1603" s="40"/>
      <c r="K1603" s="40"/>
      <c r="L1603" s="40"/>
      <c r="M1603" s="40"/>
      <c r="N1603" s="40"/>
      <c r="O1603" s="40"/>
      <c r="P1603" s="40">
        <v>244</v>
      </c>
      <c r="Q1603" s="47">
        <f>P1603*O1603</f>
        <v>0</v>
      </c>
    </row>
    <row r="1604" spans="2:17">
      <c r="B1604" s="19"/>
      <c r="C1604" s="93"/>
      <c r="D1604" s="19"/>
      <c r="E1604" s="19" t="s">
        <v>374</v>
      </c>
      <c r="F1604" s="19"/>
      <c r="G1604" s="19"/>
      <c r="H1604" s="19"/>
      <c r="I1604" s="19"/>
      <c r="J1604" s="19"/>
      <c r="K1604" s="19" t="s">
        <v>99</v>
      </c>
      <c r="L1604" s="19"/>
      <c r="M1604" s="19"/>
      <c r="N1604" s="19" t="s">
        <v>99</v>
      </c>
      <c r="O1604" s="19"/>
      <c r="P1604" s="19"/>
      <c r="Q1604" s="67">
        <f>SUM(Q1598:Q1603)</f>
        <v>3450</v>
      </c>
    </row>
    <row r="1605" spans="2:17">
      <c r="B1605" s="19"/>
      <c r="C1605" s="93"/>
      <c r="D1605" s="19"/>
      <c r="E1605" s="110" t="s">
        <v>100</v>
      </c>
      <c r="F1605" s="19"/>
      <c r="G1605" s="19"/>
      <c r="H1605" s="19"/>
      <c r="I1605" s="19"/>
      <c r="J1605" s="19"/>
      <c r="K1605" s="110" t="s">
        <v>99</v>
      </c>
      <c r="L1605" s="110"/>
      <c r="M1605" s="19"/>
      <c r="N1605" s="19"/>
      <c r="O1605" s="19"/>
      <c r="P1605" s="18"/>
      <c r="Q1605" s="126"/>
    </row>
    <row r="1612" spans="2:17">
      <c r="P1612" s="68"/>
    </row>
  </sheetData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2:AH794"/>
  <sheetViews>
    <sheetView topLeftCell="A466" zoomScale="73" zoomScaleNormal="73" workbookViewId="0">
      <selection activeCell="B479" sqref="B479:O481"/>
    </sheetView>
  </sheetViews>
  <sheetFormatPr defaultRowHeight="15"/>
  <cols>
    <col min="2" max="2" width="18" customWidth="1"/>
    <col min="5" max="5" width="10" customWidth="1"/>
    <col min="7" max="7" width="11.7109375" customWidth="1"/>
    <col min="9" max="9" width="11.42578125" customWidth="1"/>
    <col min="11" max="11" width="11.140625" customWidth="1"/>
    <col min="13" max="13" width="10.28515625" customWidth="1"/>
    <col min="15" max="15" width="11.28515625" customWidth="1"/>
    <col min="21" max="21" width="12.28515625" customWidth="1"/>
    <col min="26" max="26" width="10.7109375" customWidth="1"/>
    <col min="27" max="27" width="10.42578125" customWidth="1"/>
    <col min="28" max="28" width="10.5703125" customWidth="1"/>
    <col min="29" max="29" width="13.42578125" customWidth="1"/>
    <col min="32" max="32" width="11.85546875" customWidth="1"/>
    <col min="33" max="33" width="12" customWidth="1"/>
  </cols>
  <sheetData>
    <row r="2" spans="1:34">
      <c r="B2" t="s">
        <v>639</v>
      </c>
      <c r="F2" t="s">
        <v>5</v>
      </c>
      <c r="G2" t="s">
        <v>5</v>
      </c>
      <c r="H2" t="s">
        <v>5</v>
      </c>
      <c r="I2" t="s">
        <v>5</v>
      </c>
      <c r="J2" t="s">
        <v>5</v>
      </c>
      <c r="K2" t="s">
        <v>5</v>
      </c>
      <c r="L2" t="s">
        <v>5</v>
      </c>
      <c r="M2" t="s">
        <v>5</v>
      </c>
      <c r="N2" t="s">
        <v>5</v>
      </c>
      <c r="O2" t="s">
        <v>5</v>
      </c>
      <c r="P2" t="s">
        <v>5</v>
      </c>
      <c r="Q2" t="s">
        <v>5</v>
      </c>
      <c r="R2" t="s">
        <v>5</v>
      </c>
      <c r="S2" t="s">
        <v>5</v>
      </c>
      <c r="T2" t="s">
        <v>5</v>
      </c>
      <c r="U2" t="s">
        <v>5</v>
      </c>
      <c r="V2" t="s">
        <v>5</v>
      </c>
      <c r="W2" t="s">
        <v>5</v>
      </c>
      <c r="X2" t="s">
        <v>5</v>
      </c>
      <c r="Y2" t="s">
        <v>5</v>
      </c>
      <c r="Z2" t="s">
        <v>5</v>
      </c>
    </row>
    <row r="3" spans="1:34">
      <c r="B3" s="4" t="s">
        <v>2</v>
      </c>
      <c r="C3" s="4" t="s">
        <v>3</v>
      </c>
      <c r="D3" s="4" t="s">
        <v>8</v>
      </c>
      <c r="E3" s="4" t="s">
        <v>9</v>
      </c>
      <c r="F3" s="4">
        <v>1</v>
      </c>
      <c r="G3" s="4">
        <v>3</v>
      </c>
      <c r="H3" s="4">
        <v>4</v>
      </c>
      <c r="I3" s="4">
        <v>5</v>
      </c>
      <c r="J3" s="4">
        <v>7</v>
      </c>
      <c r="K3" s="4">
        <v>8</v>
      </c>
      <c r="L3" s="4">
        <v>9</v>
      </c>
      <c r="M3" s="4">
        <v>10</v>
      </c>
      <c r="N3" s="4">
        <v>11</v>
      </c>
      <c r="O3" s="4">
        <v>12</v>
      </c>
      <c r="P3" s="4">
        <v>14</v>
      </c>
      <c r="Q3" s="4">
        <v>15</v>
      </c>
      <c r="R3" s="4">
        <v>16</v>
      </c>
      <c r="S3" s="4">
        <v>17</v>
      </c>
      <c r="T3" s="4">
        <v>18</v>
      </c>
      <c r="U3" s="4">
        <v>19</v>
      </c>
      <c r="V3" s="4">
        <v>21</v>
      </c>
      <c r="W3" s="4">
        <v>22</v>
      </c>
      <c r="X3" s="4">
        <v>24</v>
      </c>
      <c r="Y3" s="4">
        <v>25</v>
      </c>
      <c r="Z3" s="4">
        <v>28</v>
      </c>
      <c r="AC3" s="5" t="s">
        <v>2</v>
      </c>
      <c r="AD3" s="5" t="s">
        <v>3</v>
      </c>
      <c r="AE3" s="5" t="s">
        <v>8</v>
      </c>
      <c r="AF3" s="5" t="s">
        <v>9</v>
      </c>
    </row>
    <row r="4" spans="1:34">
      <c r="A4" s="7"/>
      <c r="B4" s="4" t="s">
        <v>51</v>
      </c>
      <c r="C4" s="4">
        <v>47</v>
      </c>
      <c r="D4" s="4">
        <v>3</v>
      </c>
      <c r="E4" s="4">
        <f>D4*C4</f>
        <v>141</v>
      </c>
      <c r="F4" s="4">
        <v>1</v>
      </c>
      <c r="G4" s="4">
        <v>1</v>
      </c>
      <c r="H4" s="4">
        <v>1</v>
      </c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>
        <f t="shared" ref="AA4:AA9" si="0">SUM(F4:Z4)</f>
        <v>3</v>
      </c>
      <c r="AB4">
        <f t="shared" ref="AB4:AB35" si="1">AA4*C4</f>
        <v>141</v>
      </c>
      <c r="AC4" s="7" t="s">
        <v>51</v>
      </c>
      <c r="AD4" s="5">
        <v>47</v>
      </c>
      <c r="AE4" s="5">
        <f>D4-AA4</f>
        <v>0</v>
      </c>
      <c r="AF4" s="5">
        <f>AE4*AD4</f>
        <v>0</v>
      </c>
      <c r="AG4">
        <v>3</v>
      </c>
      <c r="AH4">
        <v>3</v>
      </c>
    </row>
    <row r="5" spans="1:34">
      <c r="A5" s="7"/>
      <c r="B5" s="4" t="s">
        <v>49</v>
      </c>
      <c r="C5" s="4">
        <v>242</v>
      </c>
      <c r="D5" s="4">
        <v>4</v>
      </c>
      <c r="E5" s="4">
        <f t="shared" ref="E5:E68" si="2">D5*C5</f>
        <v>968</v>
      </c>
      <c r="F5" s="4"/>
      <c r="G5" s="4">
        <v>1</v>
      </c>
      <c r="H5" s="4"/>
      <c r="I5" s="4"/>
      <c r="J5" s="4"/>
      <c r="K5" s="4"/>
      <c r="L5" s="4">
        <v>1</v>
      </c>
      <c r="M5" s="4">
        <v>1</v>
      </c>
      <c r="N5" s="4"/>
      <c r="O5" s="4"/>
      <c r="P5" s="4"/>
      <c r="Q5" s="4">
        <v>1</v>
      </c>
      <c r="R5" s="4"/>
      <c r="S5" s="4"/>
      <c r="T5" s="4"/>
      <c r="U5" s="4"/>
      <c r="V5" s="4"/>
      <c r="W5" s="4"/>
      <c r="X5" s="4"/>
      <c r="Y5" s="4"/>
      <c r="Z5" s="4"/>
      <c r="AA5">
        <f t="shared" si="0"/>
        <v>4</v>
      </c>
      <c r="AB5">
        <f t="shared" si="1"/>
        <v>968</v>
      </c>
      <c r="AC5" s="7" t="s">
        <v>49</v>
      </c>
      <c r="AD5" s="5">
        <v>242</v>
      </c>
      <c r="AE5" s="5">
        <f t="shared" ref="AE5:AE68" si="3">D5-AA5</f>
        <v>0</v>
      </c>
      <c r="AF5" s="5">
        <f t="shared" ref="AF5:AF68" si="4">AE5*AD5</f>
        <v>0</v>
      </c>
      <c r="AG5">
        <v>4</v>
      </c>
      <c r="AH5">
        <v>4</v>
      </c>
    </row>
    <row r="6" spans="1:34">
      <c r="A6" s="7"/>
      <c r="B6" s="4" t="s">
        <v>26</v>
      </c>
      <c r="C6" s="4">
        <v>180</v>
      </c>
      <c r="D6" s="4">
        <v>15</v>
      </c>
      <c r="E6" s="4">
        <f t="shared" si="2"/>
        <v>2700</v>
      </c>
      <c r="F6" s="4">
        <v>1</v>
      </c>
      <c r="G6" s="4"/>
      <c r="H6" s="4"/>
      <c r="I6" s="4"/>
      <c r="J6" s="4">
        <v>1</v>
      </c>
      <c r="K6" s="4"/>
      <c r="L6" s="4"/>
      <c r="M6" s="4"/>
      <c r="N6" s="4"/>
      <c r="O6" s="4">
        <v>1</v>
      </c>
      <c r="P6" s="4"/>
      <c r="Q6" s="4"/>
      <c r="R6" s="4"/>
      <c r="S6" s="4">
        <v>1</v>
      </c>
      <c r="T6" s="4"/>
      <c r="U6" s="4"/>
      <c r="V6" s="4"/>
      <c r="W6" s="4"/>
      <c r="X6" s="4"/>
      <c r="Y6" s="4">
        <v>2</v>
      </c>
      <c r="Z6" s="4"/>
      <c r="AA6">
        <f t="shared" si="0"/>
        <v>6</v>
      </c>
      <c r="AB6">
        <f t="shared" si="1"/>
        <v>1080</v>
      </c>
      <c r="AC6" s="5" t="s">
        <v>26</v>
      </c>
      <c r="AD6" s="5">
        <v>180</v>
      </c>
      <c r="AE6" s="5">
        <f t="shared" si="3"/>
        <v>9</v>
      </c>
      <c r="AF6" s="5">
        <f t="shared" si="4"/>
        <v>1620</v>
      </c>
      <c r="AG6">
        <v>6</v>
      </c>
      <c r="AH6">
        <v>6</v>
      </c>
    </row>
    <row r="7" spans="1:34">
      <c r="A7" s="7"/>
      <c r="B7" s="4" t="s">
        <v>36</v>
      </c>
      <c r="C7" s="4">
        <v>295</v>
      </c>
      <c r="D7" s="4">
        <v>58.5</v>
      </c>
      <c r="E7" s="4">
        <f t="shared" si="2"/>
        <v>17257.5</v>
      </c>
      <c r="F7" s="4"/>
      <c r="G7" s="4"/>
      <c r="H7" s="4"/>
      <c r="I7" s="4">
        <v>6.7</v>
      </c>
      <c r="J7" s="4"/>
      <c r="K7" s="4">
        <v>9.6</v>
      </c>
      <c r="L7" s="4"/>
      <c r="M7" s="4"/>
      <c r="N7" s="4"/>
      <c r="O7" s="4">
        <v>10</v>
      </c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>
        <f t="shared" si="0"/>
        <v>26.3</v>
      </c>
      <c r="AB7">
        <f t="shared" si="1"/>
        <v>7758.5</v>
      </c>
      <c r="AC7" s="11" t="s">
        <v>36</v>
      </c>
      <c r="AD7" s="6">
        <v>295</v>
      </c>
      <c r="AE7" s="5">
        <f t="shared" si="3"/>
        <v>32.200000000000003</v>
      </c>
      <c r="AF7" s="5">
        <f t="shared" si="4"/>
        <v>9499</v>
      </c>
      <c r="AG7">
        <v>26.3</v>
      </c>
      <c r="AH7">
        <v>26.3</v>
      </c>
    </row>
    <row r="8" spans="1:34">
      <c r="A8" s="7"/>
      <c r="B8" s="4" t="s">
        <v>113</v>
      </c>
      <c r="C8" s="4">
        <v>225.95</v>
      </c>
      <c r="D8" s="4">
        <v>1.1000000000000001</v>
      </c>
      <c r="E8" s="4">
        <f t="shared" si="2"/>
        <v>248.54500000000002</v>
      </c>
      <c r="F8" s="4"/>
      <c r="G8" s="4"/>
      <c r="H8" s="4">
        <v>1.1000000000000001</v>
      </c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>
        <f t="shared" si="0"/>
        <v>1.1000000000000001</v>
      </c>
      <c r="AB8">
        <f t="shared" si="1"/>
        <v>248.54500000000002</v>
      </c>
      <c r="AC8" s="75" t="s">
        <v>113</v>
      </c>
      <c r="AD8" s="6">
        <v>225.95</v>
      </c>
      <c r="AE8" s="5">
        <f t="shared" si="3"/>
        <v>0</v>
      </c>
      <c r="AF8" s="5">
        <f t="shared" si="4"/>
        <v>0</v>
      </c>
      <c r="AG8">
        <v>1.1000000000000001</v>
      </c>
      <c r="AH8">
        <v>1.1000000000000001</v>
      </c>
    </row>
    <row r="9" spans="1:34">
      <c r="A9" s="7"/>
      <c r="B9" s="4" t="s">
        <v>27</v>
      </c>
      <c r="C9" s="4">
        <v>222.04</v>
      </c>
      <c r="D9" s="4">
        <v>11.9</v>
      </c>
      <c r="E9" s="4">
        <f t="shared" si="2"/>
        <v>2642.2759999999998</v>
      </c>
      <c r="F9" s="4">
        <v>9.9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>
        <f t="shared" si="0"/>
        <v>9.9</v>
      </c>
      <c r="AB9">
        <f t="shared" si="1"/>
        <v>2198.1959999999999</v>
      </c>
      <c r="AC9" s="75" t="s">
        <v>27</v>
      </c>
      <c r="AD9" s="6">
        <v>222.04</v>
      </c>
      <c r="AE9" s="5">
        <f t="shared" si="3"/>
        <v>2</v>
      </c>
      <c r="AF9" s="5">
        <f t="shared" si="4"/>
        <v>444.08</v>
      </c>
      <c r="AG9">
        <v>9.9</v>
      </c>
      <c r="AH9">
        <v>9.9</v>
      </c>
    </row>
    <row r="10" spans="1:34">
      <c r="A10" s="7"/>
      <c r="B10" s="4" t="s">
        <v>553</v>
      </c>
      <c r="C10" s="4">
        <v>39.21</v>
      </c>
      <c r="D10" s="4">
        <v>10</v>
      </c>
      <c r="E10" s="4">
        <f t="shared" si="2"/>
        <v>392.1</v>
      </c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B10">
        <f t="shared" si="1"/>
        <v>0</v>
      </c>
      <c r="AC10" s="52" t="s">
        <v>553</v>
      </c>
      <c r="AD10" s="6">
        <v>39.21</v>
      </c>
      <c r="AE10" s="5">
        <f t="shared" si="3"/>
        <v>10</v>
      </c>
      <c r="AF10" s="5">
        <f t="shared" si="4"/>
        <v>392.1</v>
      </c>
      <c r="AG10">
        <v>0</v>
      </c>
      <c r="AH10">
        <v>0</v>
      </c>
    </row>
    <row r="11" spans="1:34">
      <c r="A11" s="7"/>
      <c r="B11" s="4" t="s">
        <v>12</v>
      </c>
      <c r="C11" s="4">
        <v>40.51</v>
      </c>
      <c r="D11" s="4">
        <v>5.5</v>
      </c>
      <c r="E11" s="4">
        <f t="shared" si="2"/>
        <v>222.80499999999998</v>
      </c>
      <c r="F11" s="4">
        <v>1</v>
      </c>
      <c r="G11" s="4"/>
      <c r="H11" s="4">
        <v>0.8</v>
      </c>
      <c r="I11" s="4">
        <v>0.8</v>
      </c>
      <c r="J11" s="4">
        <v>0.8</v>
      </c>
      <c r="K11" s="4"/>
      <c r="L11" s="4"/>
      <c r="M11" s="4"/>
      <c r="N11" s="4">
        <v>1.6</v>
      </c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>
        <f t="shared" ref="AA11:AA33" si="5">SUM(F11:Z11)</f>
        <v>5</v>
      </c>
      <c r="AB11">
        <f t="shared" si="1"/>
        <v>202.54999999999998</v>
      </c>
      <c r="AC11" s="75" t="s">
        <v>12</v>
      </c>
      <c r="AD11" s="6">
        <v>40.51</v>
      </c>
      <c r="AE11" s="5">
        <f t="shared" si="3"/>
        <v>0.5</v>
      </c>
      <c r="AF11" s="5">
        <f t="shared" si="4"/>
        <v>20.254999999999999</v>
      </c>
      <c r="AG11">
        <v>5</v>
      </c>
      <c r="AH11">
        <v>5</v>
      </c>
    </row>
    <row r="12" spans="1:34">
      <c r="A12" s="7"/>
      <c r="B12" s="4" t="s">
        <v>17</v>
      </c>
      <c r="C12" s="4">
        <v>18.41</v>
      </c>
      <c r="D12" s="4">
        <v>17</v>
      </c>
      <c r="E12" s="4">
        <f t="shared" si="2"/>
        <v>312.97000000000003</v>
      </c>
      <c r="F12" s="4">
        <v>1</v>
      </c>
      <c r="G12" s="4"/>
      <c r="H12" s="4">
        <v>1</v>
      </c>
      <c r="I12" s="4">
        <v>1</v>
      </c>
      <c r="J12" s="4">
        <v>1</v>
      </c>
      <c r="K12" s="4">
        <v>1</v>
      </c>
      <c r="L12" s="4"/>
      <c r="M12" s="4"/>
      <c r="N12" s="4">
        <v>1</v>
      </c>
      <c r="O12" s="4">
        <v>1</v>
      </c>
      <c r="P12" s="4">
        <v>1</v>
      </c>
      <c r="Q12" s="4">
        <v>1</v>
      </c>
      <c r="R12" s="4"/>
      <c r="S12" s="4">
        <v>1</v>
      </c>
      <c r="T12" s="4">
        <v>1</v>
      </c>
      <c r="U12" s="4"/>
      <c r="V12" s="4"/>
      <c r="W12" s="4"/>
      <c r="X12" s="4">
        <v>1</v>
      </c>
      <c r="Y12" s="4"/>
      <c r="Z12" s="4"/>
      <c r="AA12">
        <f t="shared" si="5"/>
        <v>12</v>
      </c>
      <c r="AB12">
        <f t="shared" si="1"/>
        <v>220.92000000000002</v>
      </c>
      <c r="AC12" s="6" t="s">
        <v>17</v>
      </c>
      <c r="AD12" s="6">
        <v>18.41</v>
      </c>
      <c r="AE12" s="5">
        <f t="shared" si="3"/>
        <v>5</v>
      </c>
      <c r="AF12" s="5">
        <f t="shared" si="4"/>
        <v>92.05</v>
      </c>
      <c r="AG12">
        <v>12</v>
      </c>
      <c r="AH12">
        <v>12</v>
      </c>
    </row>
    <row r="13" spans="1:34">
      <c r="A13" s="7"/>
      <c r="B13" s="4" t="s">
        <v>121</v>
      </c>
      <c r="C13" s="4">
        <v>719</v>
      </c>
      <c r="D13" s="4">
        <v>12.3</v>
      </c>
      <c r="E13" s="4">
        <f t="shared" si="2"/>
        <v>8843.7000000000007</v>
      </c>
      <c r="F13" s="4">
        <v>0.95</v>
      </c>
      <c r="G13" s="4">
        <v>0.9</v>
      </c>
      <c r="H13" s="4"/>
      <c r="I13" s="4">
        <v>1.35</v>
      </c>
      <c r="J13" s="4">
        <v>1.73</v>
      </c>
      <c r="K13" s="4">
        <v>1.73</v>
      </c>
      <c r="L13" s="4">
        <v>1.57</v>
      </c>
      <c r="M13" s="4">
        <v>1.03</v>
      </c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>
        <f t="shared" si="5"/>
        <v>9.26</v>
      </c>
      <c r="AB13">
        <f t="shared" si="1"/>
        <v>6657.94</v>
      </c>
      <c r="AC13" s="11" t="s">
        <v>121</v>
      </c>
      <c r="AD13" s="52">
        <v>719</v>
      </c>
      <c r="AE13" s="5">
        <f t="shared" si="3"/>
        <v>3.0400000000000009</v>
      </c>
      <c r="AF13" s="5">
        <f t="shared" si="4"/>
        <v>2185.7600000000007</v>
      </c>
      <c r="AG13">
        <v>9.26</v>
      </c>
      <c r="AH13">
        <v>9.26</v>
      </c>
    </row>
    <row r="14" spans="1:34">
      <c r="A14" s="7"/>
      <c r="B14" s="4" t="s">
        <v>31</v>
      </c>
      <c r="C14" s="4">
        <v>89</v>
      </c>
      <c r="D14" s="4">
        <v>17</v>
      </c>
      <c r="E14" s="4">
        <f t="shared" si="2"/>
        <v>1513</v>
      </c>
      <c r="F14" s="4">
        <v>8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>
        <f t="shared" si="5"/>
        <v>8</v>
      </c>
      <c r="AB14">
        <f t="shared" si="1"/>
        <v>712</v>
      </c>
      <c r="AC14" s="75" t="s">
        <v>31</v>
      </c>
      <c r="AD14" s="52">
        <v>89</v>
      </c>
      <c r="AE14" s="5">
        <f t="shared" si="3"/>
        <v>9</v>
      </c>
      <c r="AF14" s="5">
        <f t="shared" si="4"/>
        <v>801</v>
      </c>
      <c r="AG14">
        <v>8</v>
      </c>
      <c r="AH14">
        <v>8</v>
      </c>
    </row>
    <row r="15" spans="1:34">
      <c r="A15" s="7"/>
      <c r="B15" s="4" t="s">
        <v>584</v>
      </c>
      <c r="C15" s="4">
        <v>17</v>
      </c>
      <c r="D15" s="4">
        <v>63</v>
      </c>
      <c r="E15" s="4">
        <f t="shared" si="2"/>
        <v>1071</v>
      </c>
      <c r="F15" s="4">
        <v>63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>
        <f t="shared" si="5"/>
        <v>63</v>
      </c>
      <c r="AB15">
        <f t="shared" si="1"/>
        <v>1071</v>
      </c>
      <c r="AC15" s="75" t="s">
        <v>584</v>
      </c>
      <c r="AD15" s="52">
        <v>17</v>
      </c>
      <c r="AE15" s="5">
        <f t="shared" si="3"/>
        <v>0</v>
      </c>
      <c r="AF15" s="5">
        <f t="shared" si="4"/>
        <v>0</v>
      </c>
      <c r="AG15">
        <v>63</v>
      </c>
      <c r="AH15">
        <v>63</v>
      </c>
    </row>
    <row r="16" spans="1:34">
      <c r="A16" s="7"/>
      <c r="B16" s="4" t="s">
        <v>10</v>
      </c>
      <c r="C16" s="4">
        <v>75</v>
      </c>
      <c r="D16" s="4">
        <v>19</v>
      </c>
      <c r="E16" s="4">
        <f t="shared" si="2"/>
        <v>1425</v>
      </c>
      <c r="F16" s="4">
        <v>1</v>
      </c>
      <c r="G16" s="4">
        <v>2</v>
      </c>
      <c r="H16" s="4">
        <v>2</v>
      </c>
      <c r="I16" s="4">
        <v>1</v>
      </c>
      <c r="J16" s="4">
        <v>1</v>
      </c>
      <c r="K16" s="4">
        <v>1</v>
      </c>
      <c r="L16" s="4">
        <v>1</v>
      </c>
      <c r="M16" s="4">
        <v>1</v>
      </c>
      <c r="N16" s="4">
        <v>1</v>
      </c>
      <c r="O16" s="4">
        <v>1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>
        <f t="shared" si="5"/>
        <v>12</v>
      </c>
      <c r="AB16">
        <f t="shared" si="1"/>
        <v>900</v>
      </c>
      <c r="AC16" s="75" t="s">
        <v>10</v>
      </c>
      <c r="AD16" s="52">
        <v>75</v>
      </c>
      <c r="AE16" s="5">
        <f t="shared" si="3"/>
        <v>7</v>
      </c>
      <c r="AF16" s="5">
        <f t="shared" si="4"/>
        <v>525</v>
      </c>
      <c r="AG16">
        <v>12</v>
      </c>
      <c r="AH16">
        <v>12</v>
      </c>
    </row>
    <row r="17" spans="1:34">
      <c r="A17" s="7"/>
      <c r="B17" s="117" t="s">
        <v>58</v>
      </c>
      <c r="C17" s="117">
        <v>32</v>
      </c>
      <c r="D17" s="4">
        <v>1.94</v>
      </c>
      <c r="E17" s="4">
        <f t="shared" si="2"/>
        <v>62.08</v>
      </c>
      <c r="F17" s="4">
        <v>1.94</v>
      </c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>
        <f t="shared" si="5"/>
        <v>1.94</v>
      </c>
      <c r="AB17">
        <f t="shared" si="1"/>
        <v>62.08</v>
      </c>
      <c r="AC17" s="214" t="s">
        <v>58</v>
      </c>
      <c r="AD17" s="117">
        <v>32</v>
      </c>
      <c r="AE17" s="5">
        <f t="shared" si="3"/>
        <v>0</v>
      </c>
      <c r="AF17" s="5">
        <f t="shared" si="4"/>
        <v>0</v>
      </c>
      <c r="AG17">
        <v>1.94</v>
      </c>
      <c r="AH17">
        <v>1.94</v>
      </c>
    </row>
    <row r="18" spans="1:34">
      <c r="A18" s="7"/>
      <c r="B18" s="4" t="s">
        <v>291</v>
      </c>
      <c r="C18" s="4">
        <v>62.59</v>
      </c>
      <c r="D18" s="4">
        <v>24</v>
      </c>
      <c r="E18" s="4">
        <f t="shared" si="2"/>
        <v>1502.16</v>
      </c>
      <c r="F18" s="4">
        <v>6</v>
      </c>
      <c r="G18" s="4"/>
      <c r="H18" s="4"/>
      <c r="I18" s="4"/>
      <c r="J18" s="4"/>
      <c r="K18" s="4"/>
      <c r="L18" s="4"/>
      <c r="M18" s="4"/>
      <c r="N18" s="4"/>
      <c r="O18" s="4"/>
      <c r="P18" s="4">
        <v>10</v>
      </c>
      <c r="Q18" s="4"/>
      <c r="R18" s="4"/>
      <c r="S18" s="4"/>
      <c r="T18" s="4"/>
      <c r="U18" s="4"/>
      <c r="V18" s="4"/>
      <c r="W18" s="4"/>
      <c r="X18" s="4"/>
      <c r="Y18" s="4"/>
      <c r="Z18" s="4"/>
      <c r="AA18">
        <f t="shared" si="5"/>
        <v>16</v>
      </c>
      <c r="AB18">
        <f t="shared" si="1"/>
        <v>1001.44</v>
      </c>
      <c r="AC18" s="11" t="s">
        <v>291</v>
      </c>
      <c r="AD18" s="4">
        <v>62.59</v>
      </c>
      <c r="AE18" s="5">
        <f t="shared" si="3"/>
        <v>8</v>
      </c>
      <c r="AF18" s="5">
        <f t="shared" si="4"/>
        <v>500.72</v>
      </c>
      <c r="AG18">
        <v>16</v>
      </c>
      <c r="AH18">
        <v>16</v>
      </c>
    </row>
    <row r="19" spans="1:34">
      <c r="A19" s="7"/>
      <c r="B19" s="4" t="s">
        <v>172</v>
      </c>
      <c r="C19" s="4">
        <v>121.35</v>
      </c>
      <c r="D19" s="4">
        <v>16</v>
      </c>
      <c r="E19" s="4">
        <f t="shared" si="2"/>
        <v>1941.6</v>
      </c>
      <c r="F19" s="4"/>
      <c r="G19" s="4"/>
      <c r="H19" s="4"/>
      <c r="I19" s="4"/>
      <c r="J19" s="4"/>
      <c r="K19" s="4"/>
      <c r="L19" s="4"/>
      <c r="M19" s="4"/>
      <c r="N19" s="4"/>
      <c r="O19" s="4">
        <v>10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>
        <f t="shared" si="5"/>
        <v>10</v>
      </c>
      <c r="AB19">
        <f t="shared" si="1"/>
        <v>1213.5</v>
      </c>
      <c r="AC19" s="11" t="s">
        <v>172</v>
      </c>
      <c r="AD19" s="4">
        <v>121.35</v>
      </c>
      <c r="AE19" s="5">
        <f t="shared" si="3"/>
        <v>6</v>
      </c>
      <c r="AF19" s="5">
        <f t="shared" si="4"/>
        <v>728.09999999999991</v>
      </c>
      <c r="AG19">
        <v>10</v>
      </c>
      <c r="AH19">
        <v>10</v>
      </c>
    </row>
    <row r="20" spans="1:34">
      <c r="A20" s="7"/>
      <c r="B20" s="4" t="s">
        <v>580</v>
      </c>
      <c r="C20" s="4">
        <v>122.32</v>
      </c>
      <c r="D20" s="4">
        <v>30</v>
      </c>
      <c r="E20" s="4">
        <f t="shared" si="2"/>
        <v>3669.6</v>
      </c>
      <c r="F20" s="4">
        <v>1</v>
      </c>
      <c r="G20" s="4"/>
      <c r="H20" s="4">
        <v>2</v>
      </c>
      <c r="I20" s="4">
        <v>2</v>
      </c>
      <c r="J20" s="4">
        <v>2</v>
      </c>
      <c r="K20" s="4">
        <v>1</v>
      </c>
      <c r="L20" s="4">
        <v>2</v>
      </c>
      <c r="M20" s="4"/>
      <c r="N20" s="4">
        <v>2</v>
      </c>
      <c r="O20" s="4">
        <v>2</v>
      </c>
      <c r="P20" s="4">
        <v>2</v>
      </c>
      <c r="Q20" s="4">
        <v>2</v>
      </c>
      <c r="R20" s="4">
        <v>1</v>
      </c>
      <c r="S20" s="4">
        <v>1</v>
      </c>
      <c r="T20" s="4">
        <v>0.55000000000000004</v>
      </c>
      <c r="U20" s="4"/>
      <c r="V20" s="4"/>
      <c r="W20" s="4"/>
      <c r="X20" s="4"/>
      <c r="Y20" s="4"/>
      <c r="Z20" s="4"/>
      <c r="AA20">
        <f t="shared" si="5"/>
        <v>20.55</v>
      </c>
      <c r="AB20">
        <f t="shared" si="1"/>
        <v>2513.6759999999999</v>
      </c>
      <c r="AC20" s="11" t="s">
        <v>580</v>
      </c>
      <c r="AD20" s="4">
        <v>122.32</v>
      </c>
      <c r="AE20" s="5">
        <f t="shared" si="3"/>
        <v>9.4499999999999993</v>
      </c>
      <c r="AF20" s="5">
        <f t="shared" si="4"/>
        <v>1155.9239999999998</v>
      </c>
      <c r="AG20">
        <v>20.55</v>
      </c>
      <c r="AH20">
        <v>20.55</v>
      </c>
    </row>
    <row r="21" spans="1:34">
      <c r="A21" s="7"/>
      <c r="B21" s="4" t="s">
        <v>551</v>
      </c>
      <c r="C21" s="4">
        <v>133.07</v>
      </c>
      <c r="D21" s="4">
        <v>8</v>
      </c>
      <c r="E21" s="4">
        <f t="shared" si="2"/>
        <v>1064.56</v>
      </c>
      <c r="F21" s="4">
        <v>7</v>
      </c>
      <c r="G21" s="4">
        <v>1</v>
      </c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>
        <f t="shared" si="5"/>
        <v>8</v>
      </c>
      <c r="AB21">
        <f t="shared" si="1"/>
        <v>1064.56</v>
      </c>
      <c r="AC21" s="11" t="s">
        <v>551</v>
      </c>
      <c r="AD21" s="4">
        <v>133.07</v>
      </c>
      <c r="AE21" s="5">
        <f t="shared" si="3"/>
        <v>0</v>
      </c>
      <c r="AF21" s="5">
        <f t="shared" si="4"/>
        <v>0</v>
      </c>
      <c r="AG21">
        <v>8</v>
      </c>
      <c r="AH21">
        <v>8</v>
      </c>
    </row>
    <row r="22" spans="1:34">
      <c r="A22" s="7"/>
      <c r="B22" s="4" t="s">
        <v>551</v>
      </c>
      <c r="C22" s="4">
        <v>167.59</v>
      </c>
      <c r="D22" s="4">
        <v>8</v>
      </c>
      <c r="E22" s="4">
        <f t="shared" si="2"/>
        <v>1340.72</v>
      </c>
      <c r="F22" s="4"/>
      <c r="G22" s="4">
        <v>3</v>
      </c>
      <c r="H22" s="4"/>
      <c r="I22" s="4"/>
      <c r="J22" s="4"/>
      <c r="K22" s="4">
        <v>5</v>
      </c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>
        <f t="shared" si="5"/>
        <v>8</v>
      </c>
      <c r="AB22">
        <f t="shared" si="1"/>
        <v>1340.72</v>
      </c>
      <c r="AC22" s="11" t="s">
        <v>551</v>
      </c>
      <c r="AD22" s="4">
        <v>167.59</v>
      </c>
      <c r="AE22" s="5">
        <f t="shared" si="3"/>
        <v>0</v>
      </c>
      <c r="AF22" s="5">
        <f t="shared" si="4"/>
        <v>0</v>
      </c>
      <c r="AG22">
        <v>8</v>
      </c>
      <c r="AH22">
        <v>8</v>
      </c>
    </row>
    <row r="23" spans="1:34">
      <c r="A23" s="7"/>
      <c r="B23" s="4" t="s">
        <v>14</v>
      </c>
      <c r="C23" s="4">
        <v>185.97</v>
      </c>
      <c r="D23" s="4">
        <v>7</v>
      </c>
      <c r="E23" s="4">
        <f t="shared" si="2"/>
        <v>1301.79</v>
      </c>
      <c r="F23" s="4">
        <v>1</v>
      </c>
      <c r="G23" s="4"/>
      <c r="H23" s="4">
        <v>1</v>
      </c>
      <c r="I23" s="4">
        <v>1</v>
      </c>
      <c r="J23" s="4">
        <v>1</v>
      </c>
      <c r="K23" s="4">
        <v>1</v>
      </c>
      <c r="L23" s="4">
        <v>0</v>
      </c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>
        <f t="shared" si="5"/>
        <v>5</v>
      </c>
      <c r="AB23">
        <f t="shared" si="1"/>
        <v>929.85</v>
      </c>
      <c r="AC23" s="11" t="s">
        <v>14</v>
      </c>
      <c r="AD23" s="4">
        <v>185.97</v>
      </c>
      <c r="AE23" s="5">
        <f t="shared" si="3"/>
        <v>2</v>
      </c>
      <c r="AF23" s="5">
        <f t="shared" si="4"/>
        <v>371.94</v>
      </c>
      <c r="AG23">
        <v>5</v>
      </c>
      <c r="AH23">
        <v>5</v>
      </c>
    </row>
    <row r="24" spans="1:34">
      <c r="A24" s="7"/>
      <c r="B24" s="4" t="s">
        <v>113</v>
      </c>
      <c r="C24" s="4">
        <v>225.95</v>
      </c>
      <c r="D24" s="4">
        <v>20</v>
      </c>
      <c r="E24" s="4">
        <f t="shared" si="2"/>
        <v>4519</v>
      </c>
      <c r="F24" s="4"/>
      <c r="G24" s="4"/>
      <c r="H24" s="4">
        <v>1.2</v>
      </c>
      <c r="I24" s="4">
        <v>2.6</v>
      </c>
      <c r="J24" s="4"/>
      <c r="K24" s="4">
        <v>3.4</v>
      </c>
      <c r="L24" s="4"/>
      <c r="M24" s="4"/>
      <c r="N24" s="4"/>
      <c r="O24" s="4"/>
      <c r="P24" s="4">
        <v>4.3</v>
      </c>
      <c r="Q24" s="4"/>
      <c r="R24" s="4"/>
      <c r="S24" s="4"/>
      <c r="T24" s="4"/>
      <c r="U24" s="4"/>
      <c r="V24" s="4"/>
      <c r="W24" s="4"/>
      <c r="X24" s="4"/>
      <c r="Y24" s="4"/>
      <c r="Z24" s="4"/>
      <c r="AA24">
        <f t="shared" si="5"/>
        <v>11.5</v>
      </c>
      <c r="AB24">
        <f t="shared" si="1"/>
        <v>2598.4249999999997</v>
      </c>
      <c r="AC24" s="11" t="s">
        <v>113</v>
      </c>
      <c r="AD24" s="4">
        <v>225.95</v>
      </c>
      <c r="AE24" s="5">
        <f t="shared" si="3"/>
        <v>8.5</v>
      </c>
      <c r="AF24" s="5">
        <f t="shared" si="4"/>
        <v>1920.5749999999998</v>
      </c>
      <c r="AG24">
        <v>11.5</v>
      </c>
      <c r="AH24">
        <v>11.5</v>
      </c>
    </row>
    <row r="25" spans="1:34">
      <c r="A25" s="7"/>
      <c r="B25" s="4" t="s">
        <v>40</v>
      </c>
      <c r="C25" s="4">
        <v>236.83</v>
      </c>
      <c r="D25" s="4">
        <v>5</v>
      </c>
      <c r="E25" s="4">
        <f t="shared" si="2"/>
        <v>1184.1500000000001</v>
      </c>
      <c r="F25" s="4"/>
      <c r="G25" s="4"/>
      <c r="H25" s="4"/>
      <c r="I25" s="4">
        <v>4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>
        <f t="shared" si="5"/>
        <v>4</v>
      </c>
      <c r="AB25">
        <f t="shared" si="1"/>
        <v>947.32</v>
      </c>
      <c r="AC25" s="11" t="s">
        <v>40</v>
      </c>
      <c r="AD25" s="4">
        <v>236.83</v>
      </c>
      <c r="AE25" s="5">
        <f t="shared" si="3"/>
        <v>1</v>
      </c>
      <c r="AF25" s="5">
        <f t="shared" si="4"/>
        <v>236.83</v>
      </c>
      <c r="AG25">
        <v>4</v>
      </c>
      <c r="AH25">
        <v>4</v>
      </c>
    </row>
    <row r="26" spans="1:34">
      <c r="A26" s="7"/>
      <c r="B26" s="4" t="s">
        <v>16</v>
      </c>
      <c r="C26" s="4">
        <v>116.27</v>
      </c>
      <c r="D26" s="4">
        <v>21.8</v>
      </c>
      <c r="E26" s="4">
        <f t="shared" si="2"/>
        <v>2534.6860000000001</v>
      </c>
      <c r="F26" s="4"/>
      <c r="G26" s="4"/>
      <c r="H26" s="4"/>
      <c r="I26" s="4">
        <v>8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>
        <f t="shared" si="5"/>
        <v>8</v>
      </c>
      <c r="AB26">
        <f t="shared" si="1"/>
        <v>930.16</v>
      </c>
      <c r="AC26" s="11" t="s">
        <v>16</v>
      </c>
      <c r="AD26" s="4">
        <v>116.27</v>
      </c>
      <c r="AE26" s="5">
        <f t="shared" si="3"/>
        <v>13.8</v>
      </c>
      <c r="AF26" s="5">
        <f t="shared" si="4"/>
        <v>1604.5260000000001</v>
      </c>
      <c r="AG26">
        <v>8</v>
      </c>
      <c r="AH26">
        <v>8</v>
      </c>
    </row>
    <row r="27" spans="1:34">
      <c r="A27" s="7"/>
      <c r="B27" s="4" t="s">
        <v>15</v>
      </c>
      <c r="C27" s="4">
        <v>77.95</v>
      </c>
      <c r="D27" s="4">
        <v>38.299999999999997</v>
      </c>
      <c r="E27" s="4">
        <f t="shared" si="2"/>
        <v>2985.4849999999997</v>
      </c>
      <c r="F27" s="4">
        <v>1.9</v>
      </c>
      <c r="G27" s="4">
        <v>1.4</v>
      </c>
      <c r="H27" s="4">
        <v>2.2999999999999998</v>
      </c>
      <c r="I27" s="4">
        <v>2.6</v>
      </c>
      <c r="J27" s="4">
        <v>3.4</v>
      </c>
      <c r="K27" s="4">
        <v>3.4</v>
      </c>
      <c r="L27" s="4">
        <v>2.4</v>
      </c>
      <c r="M27" s="4"/>
      <c r="N27" s="4"/>
      <c r="O27" s="4">
        <v>2.6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>
        <f t="shared" si="5"/>
        <v>20</v>
      </c>
      <c r="AB27">
        <f t="shared" si="1"/>
        <v>1559</v>
      </c>
      <c r="AC27" s="11" t="s">
        <v>15</v>
      </c>
      <c r="AD27" s="4">
        <v>77.95</v>
      </c>
      <c r="AE27" s="5">
        <f t="shared" si="3"/>
        <v>18.299999999999997</v>
      </c>
      <c r="AF27" s="5">
        <f t="shared" si="4"/>
        <v>1426.4849999999999</v>
      </c>
      <c r="AG27">
        <v>20</v>
      </c>
      <c r="AH27">
        <v>20</v>
      </c>
    </row>
    <row r="28" spans="1:34">
      <c r="A28" s="7"/>
      <c r="B28" s="4" t="s">
        <v>595</v>
      </c>
      <c r="C28" s="4">
        <v>51.05</v>
      </c>
      <c r="D28" s="4">
        <v>40</v>
      </c>
      <c r="E28" s="4">
        <f t="shared" si="2"/>
        <v>2042</v>
      </c>
      <c r="F28" s="4">
        <v>4.8</v>
      </c>
      <c r="G28" s="4"/>
      <c r="H28" s="4">
        <v>5.8</v>
      </c>
      <c r="I28" s="4"/>
      <c r="J28" s="4"/>
      <c r="K28" s="4"/>
      <c r="L28" s="4">
        <v>7.8</v>
      </c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>
        <f t="shared" si="5"/>
        <v>18.399999999999999</v>
      </c>
      <c r="AB28">
        <f t="shared" si="1"/>
        <v>939.31999999999982</v>
      </c>
      <c r="AC28" s="11" t="s">
        <v>595</v>
      </c>
      <c r="AD28" s="4">
        <v>51.05</v>
      </c>
      <c r="AE28" s="5">
        <f t="shared" si="3"/>
        <v>21.6</v>
      </c>
      <c r="AF28" s="5">
        <f t="shared" si="4"/>
        <v>1102.68</v>
      </c>
      <c r="AG28">
        <v>18.399999999999999</v>
      </c>
      <c r="AH28">
        <v>18.399999999999999</v>
      </c>
    </row>
    <row r="29" spans="1:34">
      <c r="A29" s="7"/>
      <c r="B29" s="4" t="s">
        <v>611</v>
      </c>
      <c r="C29" s="4">
        <v>98</v>
      </c>
      <c r="D29" s="4">
        <v>0.89</v>
      </c>
      <c r="E29" s="4">
        <f t="shared" si="2"/>
        <v>87.22</v>
      </c>
      <c r="F29" s="4">
        <v>0.89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>
        <f t="shared" si="5"/>
        <v>0.89</v>
      </c>
      <c r="AB29">
        <f t="shared" si="1"/>
        <v>87.22</v>
      </c>
      <c r="AC29" s="11" t="s">
        <v>611</v>
      </c>
      <c r="AD29" s="4">
        <v>98</v>
      </c>
      <c r="AE29" s="5">
        <f t="shared" si="3"/>
        <v>0</v>
      </c>
      <c r="AF29" s="5">
        <f t="shared" si="4"/>
        <v>0</v>
      </c>
      <c r="AG29">
        <v>0.89</v>
      </c>
      <c r="AH29">
        <v>0.89</v>
      </c>
    </row>
    <row r="30" spans="1:34">
      <c r="A30" s="7"/>
      <c r="B30" s="4" t="s">
        <v>58</v>
      </c>
      <c r="C30" s="4">
        <v>33</v>
      </c>
      <c r="D30" s="4">
        <v>33</v>
      </c>
      <c r="E30" s="4">
        <f t="shared" si="2"/>
        <v>1089</v>
      </c>
      <c r="F30" s="4"/>
      <c r="G30" s="4"/>
      <c r="H30" s="4">
        <v>2.1</v>
      </c>
      <c r="I30" s="4">
        <v>2.2999999999999998</v>
      </c>
      <c r="J30" s="4">
        <v>2.7</v>
      </c>
      <c r="K30" s="4">
        <v>2</v>
      </c>
      <c r="L30" s="4">
        <v>1.7</v>
      </c>
      <c r="M30" s="4"/>
      <c r="N30" s="4">
        <v>1.8</v>
      </c>
      <c r="O30" s="4">
        <v>2</v>
      </c>
      <c r="P30" s="4">
        <v>2.96</v>
      </c>
      <c r="Q30" s="4">
        <v>3.14</v>
      </c>
      <c r="R30" s="4"/>
      <c r="S30" s="4"/>
      <c r="T30" s="4"/>
      <c r="U30" s="4"/>
      <c r="V30" s="4"/>
      <c r="W30" s="4"/>
      <c r="X30" s="4"/>
      <c r="Y30" s="4"/>
      <c r="Z30" s="4"/>
      <c r="AA30">
        <f t="shared" si="5"/>
        <v>20.700000000000003</v>
      </c>
      <c r="AB30">
        <f t="shared" si="1"/>
        <v>683.10000000000014</v>
      </c>
      <c r="AC30" s="11" t="s">
        <v>58</v>
      </c>
      <c r="AD30" s="4">
        <v>33</v>
      </c>
      <c r="AE30" s="5">
        <f t="shared" si="3"/>
        <v>12.299999999999997</v>
      </c>
      <c r="AF30" s="5">
        <f t="shared" si="4"/>
        <v>405.89999999999992</v>
      </c>
      <c r="AG30">
        <v>20.7</v>
      </c>
      <c r="AH30">
        <v>20.7</v>
      </c>
    </row>
    <row r="31" spans="1:34">
      <c r="A31" s="7"/>
      <c r="B31" s="4" t="s">
        <v>57</v>
      </c>
      <c r="C31" s="4">
        <v>67</v>
      </c>
      <c r="D31" s="4">
        <v>4.5999999999999996</v>
      </c>
      <c r="E31" s="4">
        <f t="shared" si="2"/>
        <v>308.2</v>
      </c>
      <c r="F31" s="4"/>
      <c r="G31" s="4"/>
      <c r="H31" s="4"/>
      <c r="I31" s="4"/>
      <c r="J31" s="4"/>
      <c r="K31" s="4"/>
      <c r="L31" s="4">
        <v>4.5999999999999996</v>
      </c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>
        <f t="shared" si="5"/>
        <v>4.5999999999999996</v>
      </c>
      <c r="AB31">
        <f t="shared" si="1"/>
        <v>308.2</v>
      </c>
      <c r="AC31" s="11" t="s">
        <v>57</v>
      </c>
      <c r="AD31" s="4">
        <v>67</v>
      </c>
      <c r="AE31" s="5">
        <f t="shared" si="3"/>
        <v>0</v>
      </c>
      <c r="AF31" s="5">
        <f t="shared" si="4"/>
        <v>0</v>
      </c>
      <c r="AG31">
        <v>4.5999999999999996</v>
      </c>
      <c r="AH31">
        <v>4.5999999999999996</v>
      </c>
    </row>
    <row r="32" spans="1:34">
      <c r="A32" s="7"/>
      <c r="B32" s="4" t="s">
        <v>29</v>
      </c>
      <c r="C32" s="4">
        <v>95</v>
      </c>
      <c r="D32" s="4">
        <v>14.35</v>
      </c>
      <c r="E32" s="4">
        <f t="shared" si="2"/>
        <v>1363.25</v>
      </c>
      <c r="F32" s="4"/>
      <c r="G32" s="4"/>
      <c r="H32" s="4"/>
      <c r="I32" s="4"/>
      <c r="J32" s="4">
        <v>8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>
        <f t="shared" si="5"/>
        <v>8</v>
      </c>
      <c r="AB32">
        <f t="shared" si="1"/>
        <v>760</v>
      </c>
      <c r="AC32" s="11" t="s">
        <v>29</v>
      </c>
      <c r="AD32" s="4">
        <v>95</v>
      </c>
      <c r="AE32" s="5">
        <f t="shared" si="3"/>
        <v>6.35</v>
      </c>
      <c r="AF32" s="5">
        <f t="shared" si="4"/>
        <v>603.25</v>
      </c>
      <c r="AG32">
        <v>8</v>
      </c>
      <c r="AH32">
        <v>8</v>
      </c>
    </row>
    <row r="33" spans="1:34">
      <c r="A33" s="7"/>
      <c r="B33" s="4" t="s">
        <v>27</v>
      </c>
      <c r="C33" s="4">
        <v>260</v>
      </c>
      <c r="D33" s="4">
        <v>45</v>
      </c>
      <c r="E33" s="4">
        <f t="shared" si="2"/>
        <v>11700</v>
      </c>
      <c r="F33" s="4"/>
      <c r="G33" s="4"/>
      <c r="H33" s="4"/>
      <c r="I33" s="4"/>
      <c r="J33" s="4"/>
      <c r="K33" s="4"/>
      <c r="L33" s="4">
        <v>16.8</v>
      </c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>
        <f t="shared" si="5"/>
        <v>16.8</v>
      </c>
      <c r="AB33">
        <f t="shared" si="1"/>
        <v>4368</v>
      </c>
      <c r="AC33" s="11" t="s">
        <v>27</v>
      </c>
      <c r="AD33" s="4">
        <v>260</v>
      </c>
      <c r="AE33" s="5">
        <f t="shared" si="3"/>
        <v>28.2</v>
      </c>
      <c r="AF33" s="5">
        <f t="shared" si="4"/>
        <v>7332</v>
      </c>
      <c r="AG33">
        <v>16.8</v>
      </c>
      <c r="AH33">
        <v>16.8</v>
      </c>
    </row>
    <row r="34" spans="1:34">
      <c r="A34" s="9"/>
      <c r="B34" s="4" t="s">
        <v>55</v>
      </c>
      <c r="C34" s="4"/>
      <c r="D34" s="4">
        <v>10</v>
      </c>
      <c r="E34" s="4">
        <f t="shared" si="2"/>
        <v>0</v>
      </c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B34">
        <f t="shared" si="1"/>
        <v>0</v>
      </c>
      <c r="AC34" s="11" t="s">
        <v>55</v>
      </c>
      <c r="AD34" s="4"/>
      <c r="AE34" s="5">
        <f t="shared" si="3"/>
        <v>10</v>
      </c>
      <c r="AF34" s="5">
        <f t="shared" si="4"/>
        <v>0</v>
      </c>
      <c r="AG34">
        <v>0</v>
      </c>
      <c r="AH34">
        <v>0</v>
      </c>
    </row>
    <row r="35" spans="1:34">
      <c r="B35" s="4" t="s">
        <v>34</v>
      </c>
      <c r="C35" s="4">
        <v>26</v>
      </c>
      <c r="D35" s="4">
        <v>565</v>
      </c>
      <c r="E35" s="4">
        <f t="shared" si="2"/>
        <v>14690</v>
      </c>
      <c r="F35" s="4">
        <v>6</v>
      </c>
      <c r="G35" s="4">
        <v>10</v>
      </c>
      <c r="H35" s="4">
        <v>6</v>
      </c>
      <c r="I35" s="4">
        <v>8</v>
      </c>
      <c r="J35" s="4">
        <v>15</v>
      </c>
      <c r="K35" s="4">
        <v>15</v>
      </c>
      <c r="L35" s="4">
        <v>15</v>
      </c>
      <c r="M35" s="4">
        <v>15</v>
      </c>
      <c r="N35" s="4">
        <v>15</v>
      </c>
      <c r="O35" s="4">
        <v>15</v>
      </c>
      <c r="P35" s="4">
        <v>15</v>
      </c>
      <c r="Q35" s="4">
        <v>15</v>
      </c>
      <c r="R35" s="4">
        <v>15</v>
      </c>
      <c r="S35" s="4">
        <v>15</v>
      </c>
      <c r="T35" s="4">
        <v>15</v>
      </c>
      <c r="U35" s="4">
        <v>15</v>
      </c>
      <c r="V35" s="4">
        <v>15</v>
      </c>
      <c r="W35" s="4">
        <v>15</v>
      </c>
      <c r="X35" s="4">
        <v>15</v>
      </c>
      <c r="Y35" s="4">
        <v>15</v>
      </c>
      <c r="Z35" s="4">
        <v>15</v>
      </c>
      <c r="AA35">
        <f t="shared" ref="AA35:AA66" si="6">SUM(F35:Z35)</f>
        <v>285</v>
      </c>
      <c r="AB35">
        <f t="shared" si="1"/>
        <v>7410</v>
      </c>
      <c r="AC35" s="218" t="s">
        <v>34</v>
      </c>
      <c r="AD35" s="4">
        <v>26</v>
      </c>
      <c r="AE35" s="5">
        <f t="shared" si="3"/>
        <v>280</v>
      </c>
      <c r="AF35" s="5">
        <f t="shared" si="4"/>
        <v>7280</v>
      </c>
      <c r="AG35">
        <v>285</v>
      </c>
      <c r="AH35">
        <v>285</v>
      </c>
    </row>
    <row r="36" spans="1:34">
      <c r="B36" s="4" t="s">
        <v>141</v>
      </c>
      <c r="C36" s="4">
        <v>154</v>
      </c>
      <c r="D36" s="4">
        <v>26.4</v>
      </c>
      <c r="E36" s="4">
        <f t="shared" si="2"/>
        <v>4065.6</v>
      </c>
      <c r="F36" s="4">
        <v>26.4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>
        <f t="shared" si="6"/>
        <v>26.4</v>
      </c>
      <c r="AB36">
        <f t="shared" ref="AB36:AB67" si="7">AA36*C36</f>
        <v>4065.6</v>
      </c>
      <c r="AC36" s="11" t="s">
        <v>141</v>
      </c>
      <c r="AD36" s="4">
        <v>154</v>
      </c>
      <c r="AE36" s="5">
        <f t="shared" si="3"/>
        <v>0</v>
      </c>
      <c r="AF36" s="5">
        <f t="shared" si="4"/>
        <v>0</v>
      </c>
      <c r="AG36">
        <v>26.4</v>
      </c>
      <c r="AH36">
        <v>26.4</v>
      </c>
    </row>
    <row r="37" spans="1:34">
      <c r="B37" s="4" t="s">
        <v>322</v>
      </c>
      <c r="C37" s="4">
        <v>210</v>
      </c>
      <c r="D37" s="4">
        <v>21.5</v>
      </c>
      <c r="E37" s="4">
        <f t="shared" si="2"/>
        <v>4515</v>
      </c>
      <c r="F37" s="4">
        <v>21.5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>
        <f t="shared" si="6"/>
        <v>21.5</v>
      </c>
      <c r="AB37">
        <f t="shared" si="7"/>
        <v>4515</v>
      </c>
      <c r="AC37" s="11" t="s">
        <v>322</v>
      </c>
      <c r="AD37" s="4">
        <v>210</v>
      </c>
      <c r="AE37" s="5">
        <f t="shared" si="3"/>
        <v>0</v>
      </c>
      <c r="AF37" s="5">
        <f t="shared" si="4"/>
        <v>0</v>
      </c>
      <c r="AG37">
        <v>21.5</v>
      </c>
      <c r="AH37">
        <v>21.5</v>
      </c>
    </row>
    <row r="38" spans="1:34">
      <c r="B38" s="4" t="s">
        <v>611</v>
      </c>
      <c r="C38" s="4">
        <v>112</v>
      </c>
      <c r="D38" s="4">
        <v>5.0999999999999996</v>
      </c>
      <c r="E38" s="4">
        <f t="shared" si="2"/>
        <v>571.19999999999993</v>
      </c>
      <c r="F38" s="4"/>
      <c r="G38" s="4"/>
      <c r="H38" s="4">
        <v>1.3</v>
      </c>
      <c r="I38" s="4">
        <v>2.58</v>
      </c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>
        <f t="shared" si="6"/>
        <v>3.88</v>
      </c>
      <c r="AB38">
        <f t="shared" si="7"/>
        <v>434.56</v>
      </c>
      <c r="AC38" s="11" t="s">
        <v>611</v>
      </c>
      <c r="AD38" s="4">
        <v>112</v>
      </c>
      <c r="AE38" s="5">
        <f t="shared" si="3"/>
        <v>1.2199999999999998</v>
      </c>
      <c r="AF38" s="5">
        <f t="shared" si="4"/>
        <v>136.63999999999999</v>
      </c>
      <c r="AG38">
        <v>3.88</v>
      </c>
      <c r="AH38">
        <v>3.88</v>
      </c>
    </row>
    <row r="39" spans="1:34">
      <c r="B39" s="4" t="s">
        <v>582</v>
      </c>
      <c r="C39" s="4">
        <v>15</v>
      </c>
      <c r="D39" s="4">
        <v>200</v>
      </c>
      <c r="E39" s="4">
        <f t="shared" si="2"/>
        <v>3000</v>
      </c>
      <c r="F39" s="4">
        <v>200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>
        <f t="shared" si="6"/>
        <v>200</v>
      </c>
      <c r="AB39">
        <f t="shared" si="7"/>
        <v>3000</v>
      </c>
      <c r="AC39" s="11" t="s">
        <v>582</v>
      </c>
      <c r="AD39" s="4">
        <v>15</v>
      </c>
      <c r="AE39" s="5">
        <f t="shared" si="3"/>
        <v>0</v>
      </c>
      <c r="AF39" s="5">
        <f t="shared" si="4"/>
        <v>0</v>
      </c>
      <c r="AG39">
        <v>200</v>
      </c>
      <c r="AH39">
        <v>200</v>
      </c>
    </row>
    <row r="40" spans="1:34">
      <c r="B40" s="4" t="s">
        <v>307</v>
      </c>
      <c r="C40" s="4">
        <v>360</v>
      </c>
      <c r="D40" s="4">
        <v>40</v>
      </c>
      <c r="E40" s="4">
        <f t="shared" si="2"/>
        <v>14400</v>
      </c>
      <c r="F40" s="4"/>
      <c r="G40" s="4">
        <v>14</v>
      </c>
      <c r="H40" s="4"/>
      <c r="I40" s="4"/>
      <c r="J40" s="4"/>
      <c r="K40" s="4"/>
      <c r="L40" s="4"/>
      <c r="M40" s="4">
        <v>5</v>
      </c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>
        <f t="shared" si="6"/>
        <v>19</v>
      </c>
      <c r="AB40">
        <f t="shared" si="7"/>
        <v>6840</v>
      </c>
      <c r="AC40" s="11" t="s">
        <v>307</v>
      </c>
      <c r="AD40" s="189">
        <v>360</v>
      </c>
      <c r="AE40" s="5">
        <f t="shared" si="3"/>
        <v>21</v>
      </c>
      <c r="AF40" s="5">
        <f t="shared" si="4"/>
        <v>7560</v>
      </c>
      <c r="AG40">
        <v>19</v>
      </c>
      <c r="AH40">
        <v>19</v>
      </c>
    </row>
    <row r="41" spans="1:34">
      <c r="B41" s="4" t="s">
        <v>304</v>
      </c>
      <c r="C41" s="4">
        <v>238</v>
      </c>
      <c r="D41" s="4">
        <v>22</v>
      </c>
      <c r="E41" s="4">
        <f t="shared" si="2"/>
        <v>5236</v>
      </c>
      <c r="F41" s="4"/>
      <c r="G41" s="4"/>
      <c r="H41" s="4">
        <v>22</v>
      </c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>
        <f t="shared" si="6"/>
        <v>22</v>
      </c>
      <c r="AB41">
        <f t="shared" si="7"/>
        <v>5236</v>
      </c>
      <c r="AC41" s="11" t="s">
        <v>304</v>
      </c>
      <c r="AD41" s="189">
        <v>238</v>
      </c>
      <c r="AE41" s="5">
        <f t="shared" si="3"/>
        <v>0</v>
      </c>
      <c r="AF41" s="5">
        <f t="shared" si="4"/>
        <v>0</v>
      </c>
      <c r="AG41" s="60">
        <v>22</v>
      </c>
      <c r="AH41">
        <v>22</v>
      </c>
    </row>
    <row r="42" spans="1:34">
      <c r="B42" s="4" t="s">
        <v>106</v>
      </c>
      <c r="C42" s="4">
        <v>155</v>
      </c>
      <c r="D42" s="4">
        <v>43.6</v>
      </c>
      <c r="E42" s="4">
        <f t="shared" si="2"/>
        <v>6758</v>
      </c>
      <c r="F42" s="4"/>
      <c r="G42" s="4">
        <v>43.6</v>
      </c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>
        <f t="shared" si="6"/>
        <v>43.6</v>
      </c>
      <c r="AB42">
        <f t="shared" si="7"/>
        <v>6758</v>
      </c>
      <c r="AC42" s="11" t="s">
        <v>106</v>
      </c>
      <c r="AD42" s="189">
        <v>155</v>
      </c>
      <c r="AE42" s="5">
        <f t="shared" si="3"/>
        <v>0</v>
      </c>
      <c r="AF42" s="5">
        <f t="shared" si="4"/>
        <v>0</v>
      </c>
      <c r="AH42">
        <v>43.6</v>
      </c>
    </row>
    <row r="43" spans="1:34">
      <c r="B43" s="4" t="s">
        <v>299</v>
      </c>
      <c r="C43" s="4">
        <v>238</v>
      </c>
      <c r="D43" s="4">
        <v>20.399999999999999</v>
      </c>
      <c r="E43" s="4">
        <f t="shared" si="2"/>
        <v>4855.2</v>
      </c>
      <c r="F43" s="4"/>
      <c r="G43" s="4">
        <v>20.399999999999999</v>
      </c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>
        <f t="shared" si="6"/>
        <v>20.399999999999999</v>
      </c>
      <c r="AB43">
        <f t="shared" si="7"/>
        <v>4855.2</v>
      </c>
      <c r="AC43" s="11" t="s">
        <v>299</v>
      </c>
      <c r="AD43" s="189">
        <v>238</v>
      </c>
      <c r="AE43" s="5">
        <f t="shared" si="3"/>
        <v>0</v>
      </c>
      <c r="AF43" s="5">
        <f t="shared" si="4"/>
        <v>0</v>
      </c>
      <c r="AH43">
        <v>20.399999999999999</v>
      </c>
    </row>
    <row r="44" spans="1:34">
      <c r="B44" s="4" t="s">
        <v>65</v>
      </c>
      <c r="C44" s="4">
        <v>340</v>
      </c>
      <c r="D44" s="4">
        <v>25</v>
      </c>
      <c r="E44" s="4">
        <f t="shared" si="2"/>
        <v>8500</v>
      </c>
      <c r="F44" s="4"/>
      <c r="G44" s="4"/>
      <c r="H44" s="4">
        <v>11.8</v>
      </c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>
        <f t="shared" si="6"/>
        <v>11.8</v>
      </c>
      <c r="AB44">
        <f t="shared" si="7"/>
        <v>4012.0000000000005</v>
      </c>
      <c r="AC44" s="11" t="s">
        <v>65</v>
      </c>
      <c r="AD44" s="189">
        <v>340</v>
      </c>
      <c r="AE44" s="5">
        <f t="shared" si="3"/>
        <v>13.2</v>
      </c>
      <c r="AF44" s="5">
        <f t="shared" si="4"/>
        <v>4488</v>
      </c>
      <c r="AH44">
        <v>11.8</v>
      </c>
    </row>
    <row r="45" spans="1:34">
      <c r="B45" s="4" t="s">
        <v>362</v>
      </c>
      <c r="C45" s="4">
        <v>154</v>
      </c>
      <c r="D45" s="4">
        <v>27.9</v>
      </c>
      <c r="E45" s="4">
        <f t="shared" si="2"/>
        <v>4296.5999999999995</v>
      </c>
      <c r="F45" s="4"/>
      <c r="G45" s="4"/>
      <c r="H45" s="4">
        <v>27.9</v>
      </c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>
        <f t="shared" si="6"/>
        <v>27.9</v>
      </c>
      <c r="AB45">
        <f t="shared" si="7"/>
        <v>4296.5999999999995</v>
      </c>
      <c r="AC45" s="11" t="s">
        <v>362</v>
      </c>
      <c r="AD45" s="189">
        <v>154</v>
      </c>
      <c r="AE45" s="5">
        <f t="shared" si="3"/>
        <v>0</v>
      </c>
      <c r="AF45" s="5">
        <f t="shared" si="4"/>
        <v>0</v>
      </c>
      <c r="AH45">
        <v>27.9</v>
      </c>
    </row>
    <row r="46" spans="1:34">
      <c r="B46" s="4" t="s">
        <v>106</v>
      </c>
      <c r="C46" s="4">
        <v>140</v>
      </c>
      <c r="D46" s="4">
        <v>40</v>
      </c>
      <c r="E46" s="4">
        <f t="shared" si="2"/>
        <v>5600</v>
      </c>
      <c r="F46" s="4"/>
      <c r="G46" s="4"/>
      <c r="H46" s="4"/>
      <c r="I46" s="4">
        <v>40</v>
      </c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>
        <f t="shared" si="6"/>
        <v>40</v>
      </c>
      <c r="AB46">
        <f t="shared" si="7"/>
        <v>5600</v>
      </c>
      <c r="AC46" s="11" t="s">
        <v>106</v>
      </c>
      <c r="AD46" s="189">
        <v>140</v>
      </c>
      <c r="AE46" s="5">
        <f t="shared" si="3"/>
        <v>0</v>
      </c>
      <c r="AF46" s="5">
        <f t="shared" si="4"/>
        <v>0</v>
      </c>
      <c r="AH46">
        <v>40</v>
      </c>
    </row>
    <row r="47" spans="1:34">
      <c r="B47" s="4" t="s">
        <v>611</v>
      </c>
      <c r="C47" s="4">
        <v>91</v>
      </c>
      <c r="D47" s="4">
        <v>12.5</v>
      </c>
      <c r="E47" s="4">
        <f t="shared" si="2"/>
        <v>1137.5</v>
      </c>
      <c r="F47" s="4"/>
      <c r="G47" s="4"/>
      <c r="H47" s="4"/>
      <c r="I47" s="4">
        <v>2</v>
      </c>
      <c r="J47" s="4">
        <v>1.7</v>
      </c>
      <c r="K47" s="4">
        <v>1.7</v>
      </c>
      <c r="L47" s="4">
        <v>1.7</v>
      </c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>
        <f t="shared" si="6"/>
        <v>7.1000000000000005</v>
      </c>
      <c r="AB47">
        <f t="shared" si="7"/>
        <v>646.1</v>
      </c>
      <c r="AC47" s="11" t="s">
        <v>611</v>
      </c>
      <c r="AD47" s="189">
        <v>91</v>
      </c>
      <c r="AE47" s="5">
        <f t="shared" si="3"/>
        <v>5.3999999999999995</v>
      </c>
      <c r="AF47" s="5">
        <f t="shared" si="4"/>
        <v>491.4</v>
      </c>
      <c r="AH47">
        <v>7.1</v>
      </c>
    </row>
    <row r="48" spans="1:34">
      <c r="B48" s="4" t="s">
        <v>59</v>
      </c>
      <c r="C48" s="4">
        <v>300</v>
      </c>
      <c r="D48" s="4">
        <v>10</v>
      </c>
      <c r="E48" s="4">
        <f t="shared" si="2"/>
        <v>3000</v>
      </c>
      <c r="F48" s="4"/>
      <c r="G48" s="4"/>
      <c r="H48" s="4">
        <v>5</v>
      </c>
      <c r="I48" s="4"/>
      <c r="J48" s="4">
        <v>5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>
        <f t="shared" si="6"/>
        <v>10</v>
      </c>
      <c r="AB48">
        <f t="shared" si="7"/>
        <v>3000</v>
      </c>
      <c r="AC48" s="11" t="s">
        <v>59</v>
      </c>
      <c r="AD48" s="189">
        <v>300</v>
      </c>
      <c r="AE48" s="5">
        <f t="shared" si="3"/>
        <v>0</v>
      </c>
      <c r="AF48" s="5">
        <f t="shared" si="4"/>
        <v>0</v>
      </c>
      <c r="AH48">
        <v>10</v>
      </c>
    </row>
    <row r="49" spans="2:34">
      <c r="B49" s="4" t="s">
        <v>133</v>
      </c>
      <c r="C49" s="4">
        <v>300</v>
      </c>
      <c r="D49" s="4">
        <v>10</v>
      </c>
      <c r="E49" s="4">
        <f t="shared" si="2"/>
        <v>3000</v>
      </c>
      <c r="F49" s="4"/>
      <c r="G49" s="4"/>
      <c r="H49" s="4">
        <v>5</v>
      </c>
      <c r="I49" s="4"/>
      <c r="J49" s="4">
        <v>5</v>
      </c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>
        <f t="shared" si="6"/>
        <v>10</v>
      </c>
      <c r="AB49">
        <f t="shared" si="7"/>
        <v>3000</v>
      </c>
      <c r="AC49" s="11" t="s">
        <v>133</v>
      </c>
      <c r="AD49" s="189">
        <v>300</v>
      </c>
      <c r="AE49" s="5">
        <f t="shared" si="3"/>
        <v>0</v>
      </c>
      <c r="AF49" s="5">
        <f t="shared" si="4"/>
        <v>0</v>
      </c>
      <c r="AH49">
        <v>10</v>
      </c>
    </row>
    <row r="50" spans="2:34">
      <c r="B50" s="4" t="s">
        <v>583</v>
      </c>
      <c r="C50" s="4">
        <v>15</v>
      </c>
      <c r="D50" s="4">
        <v>200</v>
      </c>
      <c r="E50" s="4">
        <f t="shared" si="2"/>
        <v>3000</v>
      </c>
      <c r="F50" s="4"/>
      <c r="G50" s="4"/>
      <c r="H50" s="4"/>
      <c r="I50" s="4">
        <v>200</v>
      </c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>
        <f t="shared" si="6"/>
        <v>200</v>
      </c>
      <c r="AB50">
        <f t="shared" si="7"/>
        <v>3000</v>
      </c>
      <c r="AC50" s="11" t="s">
        <v>583</v>
      </c>
      <c r="AD50" s="189">
        <v>15</v>
      </c>
      <c r="AE50" s="5">
        <f t="shared" si="3"/>
        <v>0</v>
      </c>
      <c r="AF50" s="5">
        <f t="shared" si="4"/>
        <v>0</v>
      </c>
      <c r="AH50">
        <v>200</v>
      </c>
    </row>
    <row r="51" spans="2:34">
      <c r="B51" s="4" t="s">
        <v>322</v>
      </c>
      <c r="C51" s="4">
        <v>210</v>
      </c>
      <c r="D51" s="4">
        <v>12.2</v>
      </c>
      <c r="E51" s="4">
        <f t="shared" si="2"/>
        <v>2562</v>
      </c>
      <c r="F51" s="4"/>
      <c r="G51" s="4"/>
      <c r="H51" s="4"/>
      <c r="I51" s="4">
        <v>12.2</v>
      </c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>
        <f t="shared" si="6"/>
        <v>12.2</v>
      </c>
      <c r="AB51">
        <f t="shared" si="7"/>
        <v>2562</v>
      </c>
      <c r="AC51" s="11" t="s">
        <v>322</v>
      </c>
      <c r="AD51" s="189">
        <v>210</v>
      </c>
      <c r="AE51" s="5">
        <f t="shared" si="3"/>
        <v>0</v>
      </c>
      <c r="AF51" s="5">
        <f t="shared" si="4"/>
        <v>0</v>
      </c>
      <c r="AH51">
        <v>12.2</v>
      </c>
    </row>
    <row r="52" spans="2:34">
      <c r="B52" s="4" t="s">
        <v>31</v>
      </c>
      <c r="C52" s="4">
        <v>86.5</v>
      </c>
      <c r="D52" s="4">
        <v>36</v>
      </c>
      <c r="E52" s="4">
        <f t="shared" si="2"/>
        <v>3114</v>
      </c>
      <c r="F52" s="4"/>
      <c r="G52" s="4"/>
      <c r="H52" s="4"/>
      <c r="I52" s="4"/>
      <c r="J52" s="4">
        <v>8</v>
      </c>
      <c r="K52" s="4"/>
      <c r="L52" s="4"/>
      <c r="M52" s="4">
        <v>6</v>
      </c>
      <c r="N52" s="4"/>
      <c r="O52" s="4">
        <v>5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>
        <f t="shared" si="6"/>
        <v>19</v>
      </c>
      <c r="AB52">
        <f t="shared" si="7"/>
        <v>1643.5</v>
      </c>
      <c r="AC52" s="11" t="s">
        <v>31</v>
      </c>
      <c r="AD52" s="189">
        <v>86.5</v>
      </c>
      <c r="AE52" s="5">
        <f t="shared" si="3"/>
        <v>17</v>
      </c>
      <c r="AF52" s="5">
        <f t="shared" si="4"/>
        <v>1470.5</v>
      </c>
      <c r="AH52">
        <v>19</v>
      </c>
    </row>
    <row r="53" spans="2:34">
      <c r="B53" s="4" t="s">
        <v>121</v>
      </c>
      <c r="C53" s="4">
        <v>735</v>
      </c>
      <c r="D53" s="4">
        <v>16</v>
      </c>
      <c r="E53" s="4">
        <f t="shared" si="2"/>
        <v>11760</v>
      </c>
      <c r="F53" s="4"/>
      <c r="G53" s="4"/>
      <c r="H53" s="4"/>
      <c r="I53" s="4"/>
      <c r="J53" s="4"/>
      <c r="K53" s="4"/>
      <c r="L53" s="4"/>
      <c r="M53" s="4">
        <v>0.04</v>
      </c>
      <c r="N53" s="4">
        <v>1.73</v>
      </c>
      <c r="O53" s="4">
        <v>1.73</v>
      </c>
      <c r="P53" s="4">
        <v>2.17</v>
      </c>
      <c r="Q53" s="4"/>
      <c r="R53" s="4"/>
      <c r="S53" s="4">
        <v>0.8</v>
      </c>
      <c r="T53" s="4"/>
      <c r="U53" s="4">
        <v>2.13</v>
      </c>
      <c r="V53" s="4"/>
      <c r="W53" s="4">
        <v>1.68</v>
      </c>
      <c r="X53" s="4"/>
      <c r="Y53" s="4"/>
      <c r="Z53" s="4"/>
      <c r="AA53">
        <f t="shared" si="6"/>
        <v>10.28</v>
      </c>
      <c r="AB53">
        <f t="shared" si="7"/>
        <v>7555.7999999999993</v>
      </c>
      <c r="AC53" s="11" t="s">
        <v>121</v>
      </c>
      <c r="AD53" s="189">
        <v>735</v>
      </c>
      <c r="AE53" s="5">
        <f t="shared" si="3"/>
        <v>5.7200000000000006</v>
      </c>
      <c r="AF53" s="5">
        <f t="shared" si="4"/>
        <v>4204.2000000000007</v>
      </c>
      <c r="AH53">
        <v>10.28</v>
      </c>
    </row>
    <row r="54" spans="2:34">
      <c r="B54" s="4" t="s">
        <v>175</v>
      </c>
      <c r="C54" s="4">
        <v>58.8</v>
      </c>
      <c r="D54" s="4">
        <v>20</v>
      </c>
      <c r="E54" s="4">
        <f t="shared" si="2"/>
        <v>1176</v>
      </c>
      <c r="F54" s="4"/>
      <c r="G54" s="4"/>
      <c r="H54" s="4"/>
      <c r="I54" s="4"/>
      <c r="J54" s="4"/>
      <c r="K54" s="4"/>
      <c r="L54" s="4"/>
      <c r="M54" s="4"/>
      <c r="N54" s="4"/>
      <c r="O54" s="4"/>
      <c r="P54" s="4">
        <v>10.8</v>
      </c>
      <c r="Q54" s="4"/>
      <c r="R54" s="4"/>
      <c r="S54" s="4"/>
      <c r="T54" s="4"/>
      <c r="U54" s="4"/>
      <c r="V54" s="4"/>
      <c r="W54" s="4"/>
      <c r="X54" s="4"/>
      <c r="Y54" s="4"/>
      <c r="Z54" s="4"/>
      <c r="AA54">
        <f t="shared" si="6"/>
        <v>10.8</v>
      </c>
      <c r="AB54">
        <f t="shared" si="7"/>
        <v>635.04</v>
      </c>
      <c r="AC54" s="11" t="s">
        <v>175</v>
      </c>
      <c r="AD54" s="189">
        <v>58.8</v>
      </c>
      <c r="AE54" s="5">
        <f t="shared" si="3"/>
        <v>9.1999999999999993</v>
      </c>
      <c r="AF54" s="5">
        <f t="shared" si="4"/>
        <v>540.95999999999992</v>
      </c>
      <c r="AH54">
        <v>10.8</v>
      </c>
    </row>
    <row r="55" spans="2:34">
      <c r="B55" s="4" t="s">
        <v>172</v>
      </c>
      <c r="C55" s="4">
        <v>115</v>
      </c>
      <c r="D55" s="4">
        <v>12</v>
      </c>
      <c r="E55" s="4">
        <f t="shared" si="2"/>
        <v>1380</v>
      </c>
      <c r="F55" s="4"/>
      <c r="G55" s="4"/>
      <c r="H55" s="4"/>
      <c r="I55" s="4"/>
      <c r="J55" s="4"/>
      <c r="K55" s="4">
        <v>12</v>
      </c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>
        <f t="shared" si="6"/>
        <v>12</v>
      </c>
      <c r="AB55">
        <f t="shared" si="7"/>
        <v>1380</v>
      </c>
      <c r="AC55" s="11" t="s">
        <v>172</v>
      </c>
      <c r="AD55" s="189">
        <v>115</v>
      </c>
      <c r="AE55" s="5">
        <f t="shared" si="3"/>
        <v>0</v>
      </c>
      <c r="AF55" s="5">
        <f t="shared" si="4"/>
        <v>0</v>
      </c>
      <c r="AH55">
        <v>12</v>
      </c>
    </row>
    <row r="56" spans="2:34">
      <c r="B56" s="4" t="s">
        <v>14</v>
      </c>
      <c r="C56" s="4">
        <v>130</v>
      </c>
      <c r="D56" s="4">
        <v>12</v>
      </c>
      <c r="E56" s="4">
        <f t="shared" si="2"/>
        <v>1560</v>
      </c>
      <c r="F56" s="4"/>
      <c r="G56" s="4"/>
      <c r="H56" s="4"/>
      <c r="I56" s="4"/>
      <c r="J56" s="4"/>
      <c r="K56" s="4"/>
      <c r="L56" s="4">
        <v>1</v>
      </c>
      <c r="M56" s="4"/>
      <c r="N56" s="4">
        <v>1</v>
      </c>
      <c r="O56" s="4">
        <v>1</v>
      </c>
      <c r="P56" s="4">
        <v>1</v>
      </c>
      <c r="Q56" s="4">
        <v>1</v>
      </c>
      <c r="R56" s="4">
        <v>1</v>
      </c>
      <c r="S56" s="4">
        <v>1</v>
      </c>
      <c r="T56" s="4">
        <v>1</v>
      </c>
      <c r="U56" s="4"/>
      <c r="V56" s="4">
        <v>1</v>
      </c>
      <c r="W56" s="4">
        <v>1</v>
      </c>
      <c r="X56" s="4">
        <v>1</v>
      </c>
      <c r="Y56" s="4">
        <v>1</v>
      </c>
      <c r="Z56" s="4"/>
      <c r="AA56">
        <f t="shared" si="6"/>
        <v>12</v>
      </c>
      <c r="AB56">
        <f t="shared" si="7"/>
        <v>1560</v>
      </c>
      <c r="AC56" s="4" t="s">
        <v>14</v>
      </c>
      <c r="AD56" s="189">
        <v>130</v>
      </c>
      <c r="AE56" s="5">
        <f t="shared" si="3"/>
        <v>0</v>
      </c>
      <c r="AF56" s="5">
        <f t="shared" si="4"/>
        <v>0</v>
      </c>
      <c r="AH56">
        <v>12</v>
      </c>
    </row>
    <row r="57" spans="2:34">
      <c r="B57" s="4" t="s">
        <v>10</v>
      </c>
      <c r="C57" s="4">
        <v>65</v>
      </c>
      <c r="D57" s="4">
        <v>20</v>
      </c>
      <c r="E57" s="4">
        <f t="shared" si="2"/>
        <v>1300</v>
      </c>
      <c r="F57" s="4"/>
      <c r="G57" s="4"/>
      <c r="H57" s="4"/>
      <c r="I57" s="4"/>
      <c r="J57" s="4"/>
      <c r="K57" s="4"/>
      <c r="L57" s="4"/>
      <c r="M57" s="4"/>
      <c r="N57" s="4"/>
      <c r="O57" s="4"/>
      <c r="P57" s="4">
        <v>1</v>
      </c>
      <c r="Q57" s="4">
        <v>1</v>
      </c>
      <c r="R57" s="4"/>
      <c r="S57" s="4">
        <v>2</v>
      </c>
      <c r="T57" s="4">
        <v>1</v>
      </c>
      <c r="U57" s="4">
        <v>1</v>
      </c>
      <c r="V57" s="4">
        <v>1</v>
      </c>
      <c r="W57" s="4">
        <v>1</v>
      </c>
      <c r="X57" s="4">
        <v>2</v>
      </c>
      <c r="Y57" s="4">
        <v>1</v>
      </c>
      <c r="Z57" s="4">
        <v>2</v>
      </c>
      <c r="AA57">
        <f t="shared" si="6"/>
        <v>13</v>
      </c>
      <c r="AB57">
        <f t="shared" si="7"/>
        <v>845</v>
      </c>
      <c r="AC57" s="4" t="s">
        <v>10</v>
      </c>
      <c r="AD57" s="189">
        <v>65</v>
      </c>
      <c r="AE57" s="5">
        <f t="shared" si="3"/>
        <v>7</v>
      </c>
      <c r="AF57" s="5">
        <f t="shared" si="4"/>
        <v>455</v>
      </c>
      <c r="AH57">
        <v>13</v>
      </c>
    </row>
    <row r="58" spans="2:34">
      <c r="B58" s="4" t="s">
        <v>51</v>
      </c>
      <c r="C58" s="4">
        <v>47</v>
      </c>
      <c r="D58" s="4">
        <v>20</v>
      </c>
      <c r="E58" s="4">
        <f t="shared" si="2"/>
        <v>940</v>
      </c>
      <c r="F58" s="4"/>
      <c r="G58" s="4"/>
      <c r="H58" s="4"/>
      <c r="I58" s="4">
        <v>1</v>
      </c>
      <c r="J58" s="4">
        <v>1</v>
      </c>
      <c r="K58" s="4">
        <v>1</v>
      </c>
      <c r="L58" s="4">
        <v>1</v>
      </c>
      <c r="M58" s="4">
        <v>1</v>
      </c>
      <c r="N58" s="4">
        <v>1</v>
      </c>
      <c r="O58" s="4">
        <v>1</v>
      </c>
      <c r="P58" s="4">
        <v>1</v>
      </c>
      <c r="Q58" s="4">
        <v>1</v>
      </c>
      <c r="R58" s="4"/>
      <c r="S58" s="4">
        <v>1</v>
      </c>
      <c r="T58" s="4">
        <v>1</v>
      </c>
      <c r="U58" s="4">
        <v>1</v>
      </c>
      <c r="V58" s="4"/>
      <c r="W58" s="4"/>
      <c r="X58" s="4">
        <v>1</v>
      </c>
      <c r="Y58" s="4">
        <v>1</v>
      </c>
      <c r="Z58" s="4"/>
      <c r="AA58">
        <f t="shared" si="6"/>
        <v>14</v>
      </c>
      <c r="AB58">
        <f t="shared" si="7"/>
        <v>658</v>
      </c>
      <c r="AC58" s="11" t="s">
        <v>51</v>
      </c>
      <c r="AD58" s="189">
        <v>47</v>
      </c>
      <c r="AE58" s="5">
        <f t="shared" si="3"/>
        <v>6</v>
      </c>
      <c r="AF58" s="5">
        <f t="shared" si="4"/>
        <v>282</v>
      </c>
      <c r="AH58">
        <v>14</v>
      </c>
    </row>
    <row r="59" spans="2:34">
      <c r="B59" s="4" t="s">
        <v>40</v>
      </c>
      <c r="C59" s="4">
        <v>235</v>
      </c>
      <c r="D59" s="4">
        <v>5</v>
      </c>
      <c r="E59" s="4">
        <f t="shared" si="2"/>
        <v>1175</v>
      </c>
      <c r="F59" s="4"/>
      <c r="G59" s="4"/>
      <c r="H59" s="4"/>
      <c r="I59" s="4"/>
      <c r="J59" s="4"/>
      <c r="K59" s="4"/>
      <c r="L59" s="4">
        <v>5</v>
      </c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>
        <f t="shared" si="6"/>
        <v>5</v>
      </c>
      <c r="AB59">
        <f t="shared" si="7"/>
        <v>1175</v>
      </c>
      <c r="AC59" s="11" t="s">
        <v>40</v>
      </c>
      <c r="AD59" s="189">
        <v>235</v>
      </c>
      <c r="AE59" s="5">
        <f t="shared" si="3"/>
        <v>0</v>
      </c>
      <c r="AF59" s="5">
        <f t="shared" si="4"/>
        <v>0</v>
      </c>
      <c r="AH59">
        <v>5</v>
      </c>
    </row>
    <row r="60" spans="2:34">
      <c r="B60" s="4" t="s">
        <v>657</v>
      </c>
      <c r="C60" s="4">
        <v>190</v>
      </c>
      <c r="D60" s="4">
        <v>6</v>
      </c>
      <c r="E60" s="4">
        <f t="shared" si="2"/>
        <v>1140</v>
      </c>
      <c r="F60" s="4"/>
      <c r="G60" s="4"/>
      <c r="H60" s="4"/>
      <c r="I60" s="4"/>
      <c r="J60" s="4"/>
      <c r="K60" s="4">
        <v>6</v>
      </c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>
        <f t="shared" si="6"/>
        <v>6</v>
      </c>
      <c r="AB60">
        <f t="shared" si="7"/>
        <v>1140</v>
      </c>
      <c r="AC60" s="11" t="s">
        <v>657</v>
      </c>
      <c r="AD60" s="189">
        <v>190</v>
      </c>
      <c r="AE60" s="5">
        <f t="shared" si="3"/>
        <v>0</v>
      </c>
      <c r="AF60" s="5">
        <f t="shared" si="4"/>
        <v>0</v>
      </c>
      <c r="AH60">
        <v>6</v>
      </c>
    </row>
    <row r="61" spans="2:34">
      <c r="B61" s="4" t="s">
        <v>658</v>
      </c>
      <c r="C61" s="4">
        <v>330</v>
      </c>
      <c r="D61" s="4">
        <v>6</v>
      </c>
      <c r="E61" s="4">
        <f t="shared" si="2"/>
        <v>1980</v>
      </c>
      <c r="F61" s="4"/>
      <c r="G61" s="4"/>
      <c r="H61" s="4"/>
      <c r="I61" s="4"/>
      <c r="J61" s="4"/>
      <c r="K61" s="4">
        <v>6</v>
      </c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>
        <f t="shared" si="6"/>
        <v>6</v>
      </c>
      <c r="AB61">
        <f t="shared" si="7"/>
        <v>1980</v>
      </c>
      <c r="AC61" s="11" t="s">
        <v>658</v>
      </c>
      <c r="AD61" s="189">
        <v>330</v>
      </c>
      <c r="AE61" s="5">
        <f t="shared" si="3"/>
        <v>0</v>
      </c>
      <c r="AF61" s="5">
        <f t="shared" si="4"/>
        <v>0</v>
      </c>
      <c r="AH61">
        <v>6</v>
      </c>
    </row>
    <row r="62" spans="2:34">
      <c r="B62" s="4" t="s">
        <v>135</v>
      </c>
      <c r="C62" s="4">
        <v>330</v>
      </c>
      <c r="D62" s="4">
        <v>34</v>
      </c>
      <c r="E62" s="4">
        <f t="shared" si="2"/>
        <v>11220</v>
      </c>
      <c r="F62" s="4"/>
      <c r="G62" s="4"/>
      <c r="H62" s="4"/>
      <c r="I62" s="4"/>
      <c r="J62" s="4">
        <v>17.399999999999999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>
        <f t="shared" si="6"/>
        <v>17.399999999999999</v>
      </c>
      <c r="AB62">
        <f t="shared" si="7"/>
        <v>5741.9999999999991</v>
      </c>
      <c r="AC62" s="11" t="s">
        <v>135</v>
      </c>
      <c r="AD62" s="189">
        <v>330</v>
      </c>
      <c r="AE62" s="5">
        <f t="shared" si="3"/>
        <v>16.600000000000001</v>
      </c>
      <c r="AF62" s="5">
        <f t="shared" si="4"/>
        <v>5478.0000000000009</v>
      </c>
      <c r="AH62">
        <v>17.399999999999999</v>
      </c>
    </row>
    <row r="63" spans="2:34">
      <c r="B63" s="4" t="s">
        <v>97</v>
      </c>
      <c r="C63" s="4">
        <v>140</v>
      </c>
      <c r="D63" s="4">
        <v>30.1</v>
      </c>
      <c r="E63" s="4">
        <f t="shared" si="2"/>
        <v>4214</v>
      </c>
      <c r="F63" s="4"/>
      <c r="G63" s="4"/>
      <c r="H63" s="4"/>
      <c r="I63" s="4"/>
      <c r="J63" s="4"/>
      <c r="K63" s="4">
        <v>30.1</v>
      </c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>
        <f t="shared" si="6"/>
        <v>30.1</v>
      </c>
      <c r="AB63">
        <f t="shared" si="7"/>
        <v>4214</v>
      </c>
      <c r="AC63" s="11" t="s">
        <v>97</v>
      </c>
      <c r="AD63" s="189">
        <v>140</v>
      </c>
      <c r="AE63" s="5">
        <f t="shared" si="3"/>
        <v>0</v>
      </c>
      <c r="AF63" s="5">
        <f t="shared" si="4"/>
        <v>0</v>
      </c>
      <c r="AH63">
        <v>30.1</v>
      </c>
    </row>
    <row r="64" spans="2:34">
      <c r="B64" s="4" t="s">
        <v>322</v>
      </c>
      <c r="C64" s="4">
        <v>224</v>
      </c>
      <c r="D64" s="4">
        <v>23.6</v>
      </c>
      <c r="E64" s="4">
        <f t="shared" si="2"/>
        <v>5286.4000000000005</v>
      </c>
      <c r="F64" s="4"/>
      <c r="G64" s="4"/>
      <c r="H64" s="4"/>
      <c r="I64" s="4"/>
      <c r="J64" s="4">
        <v>23.6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>
        <f t="shared" si="6"/>
        <v>23.6</v>
      </c>
      <c r="AB64">
        <f t="shared" si="7"/>
        <v>5286.4000000000005</v>
      </c>
      <c r="AC64" s="11" t="s">
        <v>322</v>
      </c>
      <c r="AD64" s="189">
        <v>224</v>
      </c>
      <c r="AE64" s="5">
        <f t="shared" si="3"/>
        <v>0</v>
      </c>
      <c r="AF64" s="5">
        <f t="shared" si="4"/>
        <v>0</v>
      </c>
      <c r="AH64">
        <v>23.6</v>
      </c>
    </row>
    <row r="65" spans="2:34">
      <c r="B65" s="4" t="s">
        <v>29</v>
      </c>
      <c r="C65" s="4">
        <v>95</v>
      </c>
      <c r="D65" s="4">
        <v>50</v>
      </c>
      <c r="E65" s="4">
        <f t="shared" si="2"/>
        <v>4750</v>
      </c>
      <c r="F65" s="4"/>
      <c r="G65" s="4"/>
      <c r="H65" s="4"/>
      <c r="I65" s="4"/>
      <c r="J65" s="4"/>
      <c r="K65" s="4"/>
      <c r="L65" s="4"/>
      <c r="M65" s="4"/>
      <c r="N65" s="4"/>
      <c r="O65" s="4">
        <v>8.6</v>
      </c>
      <c r="P65" s="4"/>
      <c r="Q65" s="4"/>
      <c r="R65" s="4">
        <v>10.8</v>
      </c>
      <c r="S65" s="4"/>
      <c r="T65" s="4"/>
      <c r="U65" s="4"/>
      <c r="V65" s="4"/>
      <c r="W65" s="4"/>
      <c r="X65" s="4">
        <v>10.3</v>
      </c>
      <c r="Y65" s="4"/>
      <c r="Z65" s="4"/>
      <c r="AA65">
        <f t="shared" si="6"/>
        <v>29.7</v>
      </c>
      <c r="AB65">
        <f t="shared" si="7"/>
        <v>2821.5</v>
      </c>
      <c r="AC65" s="11" t="s">
        <v>29</v>
      </c>
      <c r="AD65" s="189">
        <v>95</v>
      </c>
      <c r="AE65" s="5">
        <f t="shared" si="3"/>
        <v>20.3</v>
      </c>
      <c r="AF65" s="5">
        <f t="shared" si="4"/>
        <v>1928.5</v>
      </c>
      <c r="AH65" s="64">
        <v>29.7</v>
      </c>
    </row>
    <row r="66" spans="2:34">
      <c r="B66" s="4" t="s">
        <v>57</v>
      </c>
      <c r="C66" s="4">
        <v>63</v>
      </c>
      <c r="D66" s="4">
        <v>15</v>
      </c>
      <c r="E66" s="4">
        <f t="shared" si="2"/>
        <v>945</v>
      </c>
      <c r="F66" s="4"/>
      <c r="G66" s="4"/>
      <c r="H66" s="4"/>
      <c r="I66" s="4"/>
      <c r="J66" s="4"/>
      <c r="K66" s="4"/>
      <c r="L66" s="4">
        <v>1</v>
      </c>
      <c r="M66" s="4"/>
      <c r="N66" s="4"/>
      <c r="O66" s="4"/>
      <c r="P66" s="4"/>
      <c r="Q66" s="4"/>
      <c r="R66" s="4"/>
      <c r="S66" s="4">
        <v>4</v>
      </c>
      <c r="T66" s="4"/>
      <c r="U66" s="4"/>
      <c r="V66" s="4"/>
      <c r="W66" s="4">
        <v>6</v>
      </c>
      <c r="X66" s="4"/>
      <c r="Y66" s="4"/>
      <c r="Z66" s="4"/>
      <c r="AA66">
        <f t="shared" si="6"/>
        <v>11</v>
      </c>
      <c r="AB66">
        <f t="shared" si="7"/>
        <v>693</v>
      </c>
      <c r="AC66" s="11" t="s">
        <v>57</v>
      </c>
      <c r="AD66" s="189">
        <v>63</v>
      </c>
      <c r="AE66" s="5">
        <f t="shared" si="3"/>
        <v>4</v>
      </c>
      <c r="AF66" s="5">
        <f t="shared" si="4"/>
        <v>252</v>
      </c>
      <c r="AH66" s="64">
        <v>11</v>
      </c>
    </row>
    <row r="67" spans="2:34">
      <c r="B67" s="4" t="s">
        <v>611</v>
      </c>
      <c r="C67" s="4">
        <v>81</v>
      </c>
      <c r="D67" s="4">
        <v>20.100000000000001</v>
      </c>
      <c r="E67" s="4">
        <f t="shared" si="2"/>
        <v>1628.1000000000001</v>
      </c>
      <c r="F67" s="4"/>
      <c r="G67" s="4"/>
      <c r="H67" s="4"/>
      <c r="I67" s="4"/>
      <c r="J67" s="4"/>
      <c r="K67" s="4"/>
      <c r="L67" s="4"/>
      <c r="M67" s="4"/>
      <c r="N67" s="4">
        <v>2.2000000000000002</v>
      </c>
      <c r="O67" s="4">
        <v>2</v>
      </c>
      <c r="P67" s="4">
        <v>1.8</v>
      </c>
      <c r="Q67" s="4">
        <v>1.7</v>
      </c>
      <c r="R67" s="4">
        <v>1.7</v>
      </c>
      <c r="S67" s="4">
        <v>1.7</v>
      </c>
      <c r="T67" s="4"/>
      <c r="U67" s="4"/>
      <c r="V67" s="4"/>
      <c r="W67" s="4"/>
      <c r="X67" s="4"/>
      <c r="Y67" s="4"/>
      <c r="Z67" s="4"/>
      <c r="AA67">
        <f t="shared" ref="AA67:AA98" si="8">SUM(F67:Z67)</f>
        <v>11.1</v>
      </c>
      <c r="AB67">
        <f t="shared" si="7"/>
        <v>899.1</v>
      </c>
      <c r="AC67" s="11" t="s">
        <v>611</v>
      </c>
      <c r="AD67" s="189">
        <v>81</v>
      </c>
      <c r="AE67" s="5">
        <f t="shared" si="3"/>
        <v>9.0000000000000018</v>
      </c>
      <c r="AF67" s="5">
        <f t="shared" si="4"/>
        <v>729.00000000000011</v>
      </c>
      <c r="AH67" s="64">
        <v>11.1</v>
      </c>
    </row>
    <row r="68" spans="2:34">
      <c r="B68" s="4" t="s">
        <v>56</v>
      </c>
      <c r="C68" s="4">
        <v>84</v>
      </c>
      <c r="D68" s="4">
        <v>37.1</v>
      </c>
      <c r="E68" s="4">
        <f t="shared" si="2"/>
        <v>3116.4</v>
      </c>
      <c r="F68" s="4"/>
      <c r="G68" s="4"/>
      <c r="H68" s="4"/>
      <c r="I68" s="4"/>
      <c r="J68" s="4"/>
      <c r="K68" s="4">
        <v>15.3</v>
      </c>
      <c r="L68" s="4"/>
      <c r="M68" s="4"/>
      <c r="N68" s="4">
        <v>5</v>
      </c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>
        <f t="shared" si="8"/>
        <v>20.3</v>
      </c>
      <c r="AB68">
        <f t="shared" ref="AB68:AB99" si="9">AA68*C68</f>
        <v>1705.2</v>
      </c>
      <c r="AC68" s="11" t="s">
        <v>56</v>
      </c>
      <c r="AD68" s="189">
        <v>84</v>
      </c>
      <c r="AE68" s="5">
        <f t="shared" si="3"/>
        <v>16.8</v>
      </c>
      <c r="AF68" s="5">
        <f t="shared" si="4"/>
        <v>1411.2</v>
      </c>
      <c r="AH68" s="64">
        <v>20.3</v>
      </c>
    </row>
    <row r="69" spans="2:34">
      <c r="B69" s="4" t="s">
        <v>307</v>
      </c>
      <c r="C69" s="4">
        <v>360</v>
      </c>
      <c r="D69" s="4">
        <v>38</v>
      </c>
      <c r="E69" s="4">
        <f t="shared" ref="E69:E132" si="10">D69*C69</f>
        <v>13680</v>
      </c>
      <c r="F69" s="4"/>
      <c r="G69" s="4"/>
      <c r="H69" s="4"/>
      <c r="I69" s="4"/>
      <c r="J69" s="4"/>
      <c r="K69" s="4"/>
      <c r="L69" s="4"/>
      <c r="M69" s="4">
        <v>16.8</v>
      </c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>
        <f t="shared" si="8"/>
        <v>16.8</v>
      </c>
      <c r="AB69">
        <f t="shared" si="9"/>
        <v>6048</v>
      </c>
      <c r="AC69" s="11" t="s">
        <v>307</v>
      </c>
      <c r="AD69" s="189">
        <v>360</v>
      </c>
      <c r="AE69" s="5">
        <f t="shared" ref="AE69:AE132" si="11">D69-AA69</f>
        <v>21.2</v>
      </c>
      <c r="AF69" s="5">
        <f t="shared" ref="AF69:AF132" si="12">AE69*AD69</f>
        <v>7632</v>
      </c>
      <c r="AH69" s="64">
        <v>16.8</v>
      </c>
    </row>
    <row r="70" spans="2:34">
      <c r="B70" s="4" t="s">
        <v>322</v>
      </c>
      <c r="C70" s="4">
        <v>182</v>
      </c>
      <c r="D70" s="4">
        <v>10.9</v>
      </c>
      <c r="E70" s="4">
        <f t="shared" si="10"/>
        <v>1983.8</v>
      </c>
      <c r="F70" s="4"/>
      <c r="G70" s="4"/>
      <c r="H70" s="4"/>
      <c r="I70" s="4"/>
      <c r="J70" s="4"/>
      <c r="K70" s="4"/>
      <c r="L70" s="4">
        <v>10.9</v>
      </c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>
        <f t="shared" si="8"/>
        <v>10.9</v>
      </c>
      <c r="AB70">
        <f t="shared" si="9"/>
        <v>1983.8</v>
      </c>
      <c r="AC70" s="11" t="s">
        <v>322</v>
      </c>
      <c r="AD70" s="189">
        <v>182</v>
      </c>
      <c r="AE70" s="5">
        <f t="shared" si="11"/>
        <v>0</v>
      </c>
      <c r="AF70" s="5">
        <f t="shared" si="12"/>
        <v>0</v>
      </c>
      <c r="AH70" s="64">
        <v>10.9</v>
      </c>
    </row>
    <row r="71" spans="2:34">
      <c r="B71" s="4" t="s">
        <v>97</v>
      </c>
      <c r="C71" s="4">
        <v>140</v>
      </c>
      <c r="D71" s="4">
        <v>30.7</v>
      </c>
      <c r="E71" s="4">
        <f t="shared" si="10"/>
        <v>4298</v>
      </c>
      <c r="F71" s="4"/>
      <c r="G71" s="4"/>
      <c r="H71" s="4"/>
      <c r="I71" s="4"/>
      <c r="J71" s="4"/>
      <c r="K71" s="4"/>
      <c r="L71" s="4">
        <v>30.7</v>
      </c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>
        <f t="shared" si="8"/>
        <v>30.7</v>
      </c>
      <c r="AB71">
        <f t="shared" si="9"/>
        <v>4298</v>
      </c>
      <c r="AC71" s="11" t="s">
        <v>97</v>
      </c>
      <c r="AD71" s="189">
        <v>140</v>
      </c>
      <c r="AE71" s="5">
        <f t="shared" si="11"/>
        <v>0</v>
      </c>
      <c r="AF71" s="5">
        <f t="shared" si="12"/>
        <v>0</v>
      </c>
      <c r="AH71" s="64">
        <v>30.7</v>
      </c>
    </row>
    <row r="72" spans="2:34">
      <c r="B72" s="4" t="s">
        <v>188</v>
      </c>
      <c r="C72" s="4">
        <v>182</v>
      </c>
      <c r="D72" s="4">
        <v>2.1</v>
      </c>
      <c r="E72" s="4">
        <f t="shared" si="10"/>
        <v>382.2</v>
      </c>
      <c r="F72" s="4"/>
      <c r="G72" s="4"/>
      <c r="H72" s="4"/>
      <c r="I72" s="4"/>
      <c r="J72" s="4"/>
      <c r="K72" s="4"/>
      <c r="L72" s="4">
        <v>1.28</v>
      </c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>
        <f t="shared" si="8"/>
        <v>1.28</v>
      </c>
      <c r="AB72">
        <f t="shared" si="9"/>
        <v>232.96</v>
      </c>
      <c r="AC72" s="11" t="s">
        <v>188</v>
      </c>
      <c r="AD72" s="189">
        <v>182</v>
      </c>
      <c r="AE72" s="5">
        <f t="shared" si="11"/>
        <v>0.82000000000000006</v>
      </c>
      <c r="AF72" s="5">
        <f t="shared" si="12"/>
        <v>149.24</v>
      </c>
      <c r="AH72" s="64">
        <v>1.28</v>
      </c>
    </row>
    <row r="73" spans="2:34">
      <c r="B73" s="4" t="s">
        <v>518</v>
      </c>
      <c r="C73" s="4">
        <v>154</v>
      </c>
      <c r="D73" s="4">
        <v>40</v>
      </c>
      <c r="E73" s="4">
        <f t="shared" si="10"/>
        <v>6160</v>
      </c>
      <c r="F73" s="4"/>
      <c r="G73" s="4"/>
      <c r="H73" s="4"/>
      <c r="I73" s="4"/>
      <c r="J73" s="4"/>
      <c r="K73" s="4"/>
      <c r="L73" s="4"/>
      <c r="M73" s="4">
        <v>40</v>
      </c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>
        <f t="shared" si="8"/>
        <v>40</v>
      </c>
      <c r="AB73">
        <f t="shared" si="9"/>
        <v>6160</v>
      </c>
      <c r="AC73" s="11" t="s">
        <v>518</v>
      </c>
      <c r="AD73" s="189">
        <v>154</v>
      </c>
      <c r="AE73" s="5">
        <f t="shared" si="11"/>
        <v>0</v>
      </c>
      <c r="AF73" s="5">
        <f t="shared" si="12"/>
        <v>0</v>
      </c>
      <c r="AH73" s="64">
        <v>40</v>
      </c>
    </row>
    <row r="74" spans="2:34">
      <c r="B74" s="4" t="s">
        <v>299</v>
      </c>
      <c r="C74" s="4">
        <v>224</v>
      </c>
      <c r="D74" s="4">
        <v>21.9</v>
      </c>
      <c r="E74" s="4">
        <f t="shared" si="10"/>
        <v>4905.5999999999995</v>
      </c>
      <c r="F74" s="4"/>
      <c r="G74" s="4"/>
      <c r="H74" s="4"/>
      <c r="I74" s="4"/>
      <c r="J74" s="4"/>
      <c r="K74" s="4"/>
      <c r="L74" s="4"/>
      <c r="M74" s="4"/>
      <c r="N74" s="4">
        <v>21.9</v>
      </c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>
        <f t="shared" si="8"/>
        <v>21.9</v>
      </c>
      <c r="AB74">
        <f t="shared" si="9"/>
        <v>4905.5999999999995</v>
      </c>
      <c r="AC74" s="11" t="s">
        <v>299</v>
      </c>
      <c r="AD74" s="189">
        <v>224</v>
      </c>
      <c r="AE74" s="5">
        <f t="shared" si="11"/>
        <v>0</v>
      </c>
      <c r="AF74" s="5">
        <f t="shared" si="12"/>
        <v>0</v>
      </c>
      <c r="AH74" s="64">
        <v>21.9</v>
      </c>
    </row>
    <row r="75" spans="2:34">
      <c r="B75" s="4" t="s">
        <v>322</v>
      </c>
      <c r="C75" s="4">
        <v>196</v>
      </c>
      <c r="D75" s="4">
        <v>24.1</v>
      </c>
      <c r="E75" s="4">
        <f t="shared" si="10"/>
        <v>4723.6000000000004</v>
      </c>
      <c r="F75" s="4"/>
      <c r="G75" s="4"/>
      <c r="H75" s="4"/>
      <c r="I75" s="4"/>
      <c r="J75" s="4"/>
      <c r="K75" s="4"/>
      <c r="L75" s="4"/>
      <c r="M75" s="4"/>
      <c r="N75" s="4"/>
      <c r="O75" s="4">
        <v>24.1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>
        <f t="shared" si="8"/>
        <v>24.1</v>
      </c>
      <c r="AB75">
        <f t="shared" si="9"/>
        <v>4723.6000000000004</v>
      </c>
      <c r="AC75" s="11" t="s">
        <v>322</v>
      </c>
      <c r="AD75" s="189">
        <v>196</v>
      </c>
      <c r="AE75" s="5">
        <f t="shared" si="11"/>
        <v>0</v>
      </c>
      <c r="AF75" s="5">
        <f t="shared" si="12"/>
        <v>0</v>
      </c>
      <c r="AH75" s="64">
        <v>24.1</v>
      </c>
    </row>
    <row r="76" spans="2:34">
      <c r="B76" s="4" t="s">
        <v>55</v>
      </c>
      <c r="C76" s="4">
        <v>56</v>
      </c>
      <c r="D76" s="4">
        <v>150</v>
      </c>
      <c r="E76" s="4">
        <f t="shared" si="10"/>
        <v>8400</v>
      </c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>
        <v>34.700000000000003</v>
      </c>
      <c r="T76" s="4"/>
      <c r="U76" s="4"/>
      <c r="V76" s="4"/>
      <c r="W76" s="4">
        <v>44</v>
      </c>
      <c r="X76" s="4"/>
      <c r="Y76" s="4"/>
      <c r="Z76" s="4"/>
      <c r="AA76">
        <f t="shared" si="8"/>
        <v>78.7</v>
      </c>
      <c r="AB76">
        <f t="shared" si="9"/>
        <v>4407.2</v>
      </c>
      <c r="AC76" s="4" t="s">
        <v>55</v>
      </c>
      <c r="AD76" s="189">
        <v>56</v>
      </c>
      <c r="AE76" s="5">
        <f t="shared" si="11"/>
        <v>71.3</v>
      </c>
      <c r="AF76" s="5">
        <f t="shared" si="12"/>
        <v>3992.7999999999997</v>
      </c>
      <c r="AH76" s="64">
        <v>78.7</v>
      </c>
    </row>
    <row r="77" spans="2:34">
      <c r="B77" s="4" t="s">
        <v>18</v>
      </c>
      <c r="C77" s="4">
        <v>151.32</v>
      </c>
      <c r="D77" s="4">
        <v>17</v>
      </c>
      <c r="E77" s="4">
        <f t="shared" si="10"/>
        <v>2572.44</v>
      </c>
      <c r="F77" s="4"/>
      <c r="G77" s="4"/>
      <c r="H77" s="4"/>
      <c r="I77" s="4"/>
      <c r="J77" s="4"/>
      <c r="K77" s="4"/>
      <c r="L77" s="4"/>
      <c r="M77" s="4">
        <v>17</v>
      </c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>
        <f t="shared" si="8"/>
        <v>17</v>
      </c>
      <c r="AB77">
        <f t="shared" si="9"/>
        <v>2572.44</v>
      </c>
      <c r="AC77" s="11" t="s">
        <v>18</v>
      </c>
      <c r="AD77" s="189">
        <v>151.32</v>
      </c>
      <c r="AE77" s="5">
        <f t="shared" si="11"/>
        <v>0</v>
      </c>
      <c r="AF77" s="5">
        <f t="shared" si="12"/>
        <v>0</v>
      </c>
      <c r="AH77" s="64">
        <v>17</v>
      </c>
    </row>
    <row r="78" spans="2:34">
      <c r="B78" s="4" t="s">
        <v>113</v>
      </c>
      <c r="C78" s="4">
        <v>225.95</v>
      </c>
      <c r="D78" s="4">
        <v>20</v>
      </c>
      <c r="E78" s="4">
        <f t="shared" si="10"/>
        <v>4519</v>
      </c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>
        <v>4.3</v>
      </c>
      <c r="X78" s="4"/>
      <c r="Y78" s="4"/>
      <c r="Z78" s="4"/>
      <c r="AA78">
        <f t="shared" si="8"/>
        <v>4.3</v>
      </c>
      <c r="AB78">
        <f t="shared" si="9"/>
        <v>971.58499999999992</v>
      </c>
      <c r="AC78" s="4" t="s">
        <v>113</v>
      </c>
      <c r="AD78" s="189">
        <v>225.95</v>
      </c>
      <c r="AE78" s="5">
        <f t="shared" si="11"/>
        <v>15.7</v>
      </c>
      <c r="AF78" s="5">
        <f t="shared" si="12"/>
        <v>3547.4149999999995</v>
      </c>
      <c r="AH78" s="64">
        <v>4.3</v>
      </c>
    </row>
    <row r="79" spans="2:34">
      <c r="B79" s="4" t="s">
        <v>45</v>
      </c>
      <c r="C79" s="4">
        <v>41.5</v>
      </c>
      <c r="D79" s="4">
        <v>48</v>
      </c>
      <c r="E79" s="4">
        <f t="shared" si="10"/>
        <v>1992</v>
      </c>
      <c r="F79" s="4"/>
      <c r="G79" s="4"/>
      <c r="H79" s="4"/>
      <c r="I79" s="4"/>
      <c r="J79" s="4"/>
      <c r="K79" s="4"/>
      <c r="L79" s="4"/>
      <c r="M79" s="4"/>
      <c r="N79" s="4">
        <v>17</v>
      </c>
      <c r="O79" s="4"/>
      <c r="P79" s="4"/>
      <c r="Q79" s="4"/>
      <c r="R79" s="4">
        <v>18</v>
      </c>
      <c r="S79" s="4"/>
      <c r="T79" s="4"/>
      <c r="U79" s="4"/>
      <c r="V79" s="4"/>
      <c r="W79" s="4"/>
      <c r="X79" s="4"/>
      <c r="Y79" s="4"/>
      <c r="Z79" s="4"/>
      <c r="AA79">
        <f t="shared" si="8"/>
        <v>35</v>
      </c>
      <c r="AB79">
        <f t="shared" si="9"/>
        <v>1452.5</v>
      </c>
      <c r="AC79" s="11" t="s">
        <v>45</v>
      </c>
      <c r="AD79" s="189">
        <v>41.5</v>
      </c>
      <c r="AE79" s="5">
        <f t="shared" si="11"/>
        <v>13</v>
      </c>
      <c r="AF79" s="5">
        <f t="shared" si="12"/>
        <v>539.5</v>
      </c>
      <c r="AH79" s="64">
        <v>35</v>
      </c>
    </row>
    <row r="80" spans="2:34">
      <c r="B80" s="4" t="s">
        <v>45</v>
      </c>
      <c r="C80" s="4">
        <v>41.5</v>
      </c>
      <c r="D80" s="4">
        <v>48</v>
      </c>
      <c r="E80" s="4">
        <f t="shared" si="10"/>
        <v>1992</v>
      </c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>
        <v>22</v>
      </c>
      <c r="Y80" s="4"/>
      <c r="Z80" s="4"/>
      <c r="AA80">
        <f t="shared" si="8"/>
        <v>22</v>
      </c>
      <c r="AB80">
        <f t="shared" si="9"/>
        <v>913</v>
      </c>
      <c r="AC80" s="11" t="s">
        <v>45</v>
      </c>
      <c r="AD80" s="189">
        <v>41.5</v>
      </c>
      <c r="AE80" s="5">
        <f t="shared" si="11"/>
        <v>26</v>
      </c>
      <c r="AF80" s="5">
        <f t="shared" si="12"/>
        <v>1079</v>
      </c>
      <c r="AH80" s="64">
        <v>22</v>
      </c>
    </row>
    <row r="81" spans="2:34">
      <c r="B81" s="4" t="s">
        <v>122</v>
      </c>
      <c r="C81" s="4">
        <v>206.55</v>
      </c>
      <c r="D81" s="4">
        <v>7</v>
      </c>
      <c r="E81" s="4">
        <f t="shared" si="10"/>
        <v>1445.8500000000001</v>
      </c>
      <c r="F81" s="4"/>
      <c r="G81" s="4"/>
      <c r="H81" s="4"/>
      <c r="I81" s="4"/>
      <c r="J81" s="4"/>
      <c r="K81" s="4"/>
      <c r="L81" s="4"/>
      <c r="M81" s="4"/>
      <c r="N81" s="4">
        <v>7</v>
      </c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>
        <f t="shared" si="8"/>
        <v>7</v>
      </c>
      <c r="AB81">
        <f t="shared" si="9"/>
        <v>1445.8500000000001</v>
      </c>
      <c r="AC81" s="11" t="s">
        <v>122</v>
      </c>
      <c r="AD81" s="189">
        <v>206.55</v>
      </c>
      <c r="AE81" s="5">
        <f t="shared" si="11"/>
        <v>0</v>
      </c>
      <c r="AF81" s="5">
        <f t="shared" si="12"/>
        <v>0</v>
      </c>
      <c r="AH81" s="64">
        <v>7</v>
      </c>
    </row>
    <row r="82" spans="2:34">
      <c r="B82" s="4" t="s">
        <v>40</v>
      </c>
      <c r="C82" s="4">
        <v>375.87</v>
      </c>
      <c r="D82" s="4">
        <v>5</v>
      </c>
      <c r="E82" s="4">
        <f t="shared" si="10"/>
        <v>1879.35</v>
      </c>
      <c r="F82" s="4"/>
      <c r="G82" s="4"/>
      <c r="H82" s="4"/>
      <c r="I82" s="4"/>
      <c r="J82" s="4"/>
      <c r="K82" s="4"/>
      <c r="L82" s="4"/>
      <c r="M82" s="4"/>
      <c r="N82" s="4"/>
      <c r="O82" s="4">
        <v>5</v>
      </c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>
        <f t="shared" si="8"/>
        <v>5</v>
      </c>
      <c r="AB82">
        <f t="shared" si="9"/>
        <v>1879.35</v>
      </c>
      <c r="AC82" s="11" t="s">
        <v>40</v>
      </c>
      <c r="AD82" s="189">
        <v>375.87</v>
      </c>
      <c r="AE82" s="5">
        <f t="shared" si="11"/>
        <v>0</v>
      </c>
      <c r="AF82" s="5">
        <f t="shared" si="12"/>
        <v>0</v>
      </c>
      <c r="AH82" s="64">
        <v>5</v>
      </c>
    </row>
    <row r="83" spans="2:34">
      <c r="B83" s="4" t="s">
        <v>27</v>
      </c>
      <c r="C83" s="4">
        <v>243.36</v>
      </c>
      <c r="D83" s="4">
        <v>30</v>
      </c>
      <c r="E83" s="4">
        <f t="shared" si="10"/>
        <v>7300.8</v>
      </c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>
        <v>21.7</v>
      </c>
      <c r="S83" s="4"/>
      <c r="T83" s="4"/>
      <c r="U83" s="4"/>
      <c r="V83" s="4"/>
      <c r="W83" s="4"/>
      <c r="X83" s="4"/>
      <c r="Y83" s="4"/>
      <c r="Z83" s="4"/>
      <c r="AA83">
        <f t="shared" si="8"/>
        <v>21.7</v>
      </c>
      <c r="AB83">
        <f t="shared" si="9"/>
        <v>5280.9120000000003</v>
      </c>
      <c r="AC83" s="11" t="s">
        <v>27</v>
      </c>
      <c r="AD83" s="189">
        <v>243.36</v>
      </c>
      <c r="AE83" s="5">
        <f t="shared" si="11"/>
        <v>8.3000000000000007</v>
      </c>
      <c r="AF83" s="5">
        <f t="shared" si="12"/>
        <v>2019.8880000000004</v>
      </c>
      <c r="AH83" s="64">
        <v>21.7</v>
      </c>
    </row>
    <row r="84" spans="2:34">
      <c r="B84" s="4" t="s">
        <v>184</v>
      </c>
      <c r="C84" s="4">
        <v>235.4</v>
      </c>
      <c r="D84" s="4">
        <v>40</v>
      </c>
      <c r="E84" s="4">
        <f t="shared" si="10"/>
        <v>9416</v>
      </c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>
        <v>21.7</v>
      </c>
      <c r="T84" s="4"/>
      <c r="U84" s="4"/>
      <c r="V84" s="4"/>
      <c r="W84" s="4"/>
      <c r="X84" s="4"/>
      <c r="Y84" s="4"/>
      <c r="Z84" s="4"/>
      <c r="AA84">
        <f t="shared" si="8"/>
        <v>21.7</v>
      </c>
      <c r="AB84">
        <f t="shared" si="9"/>
        <v>5108.18</v>
      </c>
      <c r="AC84" s="11" t="s">
        <v>184</v>
      </c>
      <c r="AD84" s="189">
        <v>235.4</v>
      </c>
      <c r="AE84" s="5">
        <f t="shared" si="11"/>
        <v>18.3</v>
      </c>
      <c r="AF84" s="5">
        <f t="shared" si="12"/>
        <v>4307.8200000000006</v>
      </c>
      <c r="AH84" s="64">
        <v>21.7</v>
      </c>
    </row>
    <row r="85" spans="2:34">
      <c r="B85" s="4" t="s">
        <v>16</v>
      </c>
      <c r="C85" s="4">
        <v>118.61</v>
      </c>
      <c r="D85" s="4">
        <v>40</v>
      </c>
      <c r="E85" s="4">
        <f t="shared" si="10"/>
        <v>4744.3999999999996</v>
      </c>
      <c r="F85" s="4"/>
      <c r="G85" s="4"/>
      <c r="H85" s="4"/>
      <c r="I85" s="4"/>
      <c r="J85" s="4"/>
      <c r="K85" s="4"/>
      <c r="L85" s="4"/>
      <c r="M85" s="4"/>
      <c r="N85" s="4">
        <v>8.6</v>
      </c>
      <c r="O85" s="4"/>
      <c r="P85" s="4"/>
      <c r="Q85" s="4">
        <v>10.8</v>
      </c>
      <c r="R85" s="4"/>
      <c r="S85" s="4"/>
      <c r="T85" s="4">
        <v>7.5</v>
      </c>
      <c r="U85" s="4"/>
      <c r="V85" s="4"/>
      <c r="W85" s="4"/>
      <c r="X85" s="4"/>
      <c r="Y85" s="4"/>
      <c r="Z85" s="4"/>
      <c r="AA85">
        <f t="shared" si="8"/>
        <v>26.9</v>
      </c>
      <c r="AB85">
        <f t="shared" si="9"/>
        <v>3190.6089999999999</v>
      </c>
      <c r="AC85" s="11" t="s">
        <v>16</v>
      </c>
      <c r="AD85" s="189">
        <v>118.61</v>
      </c>
      <c r="AE85" s="5">
        <f t="shared" si="11"/>
        <v>13.100000000000001</v>
      </c>
      <c r="AF85" s="5">
        <f t="shared" si="12"/>
        <v>1553.7910000000002</v>
      </c>
      <c r="AH85" s="64">
        <v>26.9</v>
      </c>
    </row>
    <row r="86" spans="2:34">
      <c r="B86" s="4" t="s">
        <v>12</v>
      </c>
      <c r="C86" s="4">
        <v>40.51</v>
      </c>
      <c r="D86" s="4">
        <v>20</v>
      </c>
      <c r="E86" s="4">
        <f t="shared" si="10"/>
        <v>810.19999999999993</v>
      </c>
      <c r="F86" s="4"/>
      <c r="G86" s="4"/>
      <c r="H86" s="4"/>
      <c r="I86" s="4"/>
      <c r="J86" s="4"/>
      <c r="K86" s="4"/>
      <c r="L86" s="4"/>
      <c r="M86" s="4"/>
      <c r="N86" s="4"/>
      <c r="O86" s="4"/>
      <c r="P86" s="4">
        <v>1.5</v>
      </c>
      <c r="Q86" s="4"/>
      <c r="R86" s="4"/>
      <c r="S86" s="4">
        <v>1</v>
      </c>
      <c r="T86" s="4"/>
      <c r="U86" s="4"/>
      <c r="V86" s="4">
        <v>1</v>
      </c>
      <c r="W86" s="4"/>
      <c r="X86" s="4">
        <v>1.5</v>
      </c>
      <c r="Y86" s="4">
        <v>1.5</v>
      </c>
      <c r="Z86" s="4"/>
      <c r="AA86">
        <f t="shared" si="8"/>
        <v>6.5</v>
      </c>
      <c r="AB86">
        <f t="shared" si="9"/>
        <v>263.315</v>
      </c>
      <c r="AC86" s="4" t="s">
        <v>12</v>
      </c>
      <c r="AD86" s="189">
        <v>40.51</v>
      </c>
      <c r="AE86" s="5">
        <f t="shared" si="11"/>
        <v>13.5</v>
      </c>
      <c r="AF86" s="5">
        <f t="shared" si="12"/>
        <v>546.88499999999999</v>
      </c>
      <c r="AH86" s="64">
        <v>6.5</v>
      </c>
    </row>
    <row r="87" spans="2:34">
      <c r="B87" s="4" t="s">
        <v>15</v>
      </c>
      <c r="C87" s="4">
        <v>79.25</v>
      </c>
      <c r="D87" s="4">
        <v>50</v>
      </c>
      <c r="E87" s="4">
        <f t="shared" si="10"/>
        <v>3962.5</v>
      </c>
      <c r="F87" s="4"/>
      <c r="G87" s="4"/>
      <c r="H87" s="4"/>
      <c r="I87" s="4"/>
      <c r="J87" s="4"/>
      <c r="K87" s="4"/>
      <c r="L87" s="4"/>
      <c r="M87" s="4"/>
      <c r="N87" s="4"/>
      <c r="O87" s="4">
        <v>0.8</v>
      </c>
      <c r="P87" s="4">
        <v>4.3</v>
      </c>
      <c r="Q87" s="4">
        <v>3.2</v>
      </c>
      <c r="R87" s="4"/>
      <c r="S87" s="4">
        <v>4.3</v>
      </c>
      <c r="T87" s="4">
        <v>3.2</v>
      </c>
      <c r="U87" s="4"/>
      <c r="V87" s="4"/>
      <c r="W87" s="4">
        <v>4.3</v>
      </c>
      <c r="X87" s="4"/>
      <c r="Y87" s="4">
        <v>4.2</v>
      </c>
      <c r="Z87" s="4">
        <v>2.7250000000000001</v>
      </c>
      <c r="AA87">
        <f t="shared" si="8"/>
        <v>27.025000000000002</v>
      </c>
      <c r="AB87">
        <f t="shared" si="9"/>
        <v>2141.7312500000003</v>
      </c>
      <c r="AC87" s="4" t="s">
        <v>15</v>
      </c>
      <c r="AD87" s="11">
        <v>79.25</v>
      </c>
      <c r="AE87" s="5">
        <f t="shared" si="11"/>
        <v>22.974999999999998</v>
      </c>
      <c r="AF87" s="5">
        <f t="shared" si="12"/>
        <v>1820.7687499999997</v>
      </c>
      <c r="AH87" s="64">
        <v>27.024999999999999</v>
      </c>
    </row>
    <row r="88" spans="2:34">
      <c r="B88" s="4" t="s">
        <v>672</v>
      </c>
      <c r="C88" s="4">
        <v>192.75</v>
      </c>
      <c r="D88" s="4">
        <v>7</v>
      </c>
      <c r="E88" s="4">
        <f t="shared" si="10"/>
        <v>1349.25</v>
      </c>
      <c r="F88" s="4"/>
      <c r="G88" s="4"/>
      <c r="H88" s="4"/>
      <c r="I88" s="4"/>
      <c r="J88" s="4"/>
      <c r="K88" s="4"/>
      <c r="L88" s="4"/>
      <c r="M88" s="4"/>
      <c r="N88" s="4"/>
      <c r="O88" s="4">
        <v>7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>
        <f t="shared" si="8"/>
        <v>7</v>
      </c>
      <c r="AB88">
        <f t="shared" si="9"/>
        <v>1349.25</v>
      </c>
      <c r="AC88" s="11" t="s">
        <v>672</v>
      </c>
      <c r="AD88" s="11">
        <v>192.75</v>
      </c>
      <c r="AE88" s="5">
        <f t="shared" si="11"/>
        <v>0</v>
      </c>
      <c r="AF88" s="5">
        <f t="shared" si="12"/>
        <v>0</v>
      </c>
      <c r="AH88" s="64">
        <v>7</v>
      </c>
    </row>
    <row r="89" spans="2:34">
      <c r="B89" s="4" t="s">
        <v>44</v>
      </c>
      <c r="C89" s="4">
        <v>98.7</v>
      </c>
      <c r="D89" s="4">
        <v>36</v>
      </c>
      <c r="E89" s="4">
        <f t="shared" si="10"/>
        <v>3553.2000000000003</v>
      </c>
      <c r="F89" s="4"/>
      <c r="G89" s="4"/>
      <c r="H89" s="4"/>
      <c r="I89" s="4"/>
      <c r="J89" s="4"/>
      <c r="K89" s="4"/>
      <c r="L89" s="4"/>
      <c r="M89" s="4"/>
      <c r="N89" s="4">
        <v>17.3</v>
      </c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>
        <f t="shared" si="8"/>
        <v>17.3</v>
      </c>
      <c r="AB89">
        <f t="shared" si="9"/>
        <v>1707.5100000000002</v>
      </c>
      <c r="AC89" s="4" t="s">
        <v>44</v>
      </c>
      <c r="AD89" s="11">
        <v>98.7</v>
      </c>
      <c r="AE89" s="5">
        <f t="shared" si="11"/>
        <v>18.7</v>
      </c>
      <c r="AF89" s="5">
        <f t="shared" si="12"/>
        <v>1845.69</v>
      </c>
      <c r="AH89" s="64">
        <v>17.3</v>
      </c>
    </row>
    <row r="90" spans="2:34">
      <c r="B90" s="4" t="s">
        <v>138</v>
      </c>
      <c r="C90" s="4">
        <v>319</v>
      </c>
      <c r="D90" s="4">
        <v>31.08</v>
      </c>
      <c r="E90" s="4">
        <f t="shared" si="10"/>
        <v>9914.5199999999986</v>
      </c>
      <c r="F90" s="4"/>
      <c r="G90" s="4"/>
      <c r="H90" s="4"/>
      <c r="I90" s="4"/>
      <c r="J90" s="4"/>
      <c r="K90" s="4"/>
      <c r="L90" s="4"/>
      <c r="M90" s="4"/>
      <c r="N90" s="4">
        <v>16.079999999999998</v>
      </c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>
        <f t="shared" si="8"/>
        <v>16.079999999999998</v>
      </c>
      <c r="AB90">
        <f t="shared" si="9"/>
        <v>5129.5199999999995</v>
      </c>
      <c r="AC90" s="11" t="s">
        <v>138</v>
      </c>
      <c r="AD90" s="11">
        <v>319</v>
      </c>
      <c r="AE90" s="5">
        <f t="shared" si="11"/>
        <v>15</v>
      </c>
      <c r="AF90" s="5">
        <f t="shared" si="12"/>
        <v>4785</v>
      </c>
      <c r="AH90" s="64">
        <v>16.079999999999998</v>
      </c>
    </row>
    <row r="91" spans="2:34">
      <c r="B91" s="4" t="s">
        <v>189</v>
      </c>
      <c r="C91" s="4">
        <v>382</v>
      </c>
      <c r="D91" s="4">
        <v>13.51</v>
      </c>
      <c r="E91" s="4">
        <f t="shared" si="10"/>
        <v>5160.82</v>
      </c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>
        <v>13.51</v>
      </c>
      <c r="R91" s="4"/>
      <c r="S91" s="4"/>
      <c r="T91" s="4"/>
      <c r="U91" s="4"/>
      <c r="V91" s="4"/>
      <c r="W91" s="4"/>
      <c r="X91" s="4"/>
      <c r="Y91" s="4"/>
      <c r="Z91" s="4"/>
      <c r="AA91">
        <f t="shared" si="8"/>
        <v>13.51</v>
      </c>
      <c r="AB91">
        <f t="shared" si="9"/>
        <v>5160.82</v>
      </c>
      <c r="AC91" s="11" t="s">
        <v>189</v>
      </c>
      <c r="AD91" s="11">
        <v>382</v>
      </c>
      <c r="AE91" s="5">
        <f t="shared" si="11"/>
        <v>0</v>
      </c>
      <c r="AF91" s="5">
        <f t="shared" si="12"/>
        <v>0</v>
      </c>
      <c r="AH91" s="64">
        <v>13.51</v>
      </c>
    </row>
    <row r="92" spans="2:34">
      <c r="B92" s="4" t="s">
        <v>674</v>
      </c>
      <c r="C92" s="4">
        <v>350</v>
      </c>
      <c r="D92" s="4">
        <v>19.16</v>
      </c>
      <c r="E92" s="4">
        <f t="shared" si="10"/>
        <v>6706</v>
      </c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>
        <v>8.16</v>
      </c>
      <c r="R92" s="4"/>
      <c r="S92" s="4"/>
      <c r="T92" s="4"/>
      <c r="U92" s="4"/>
      <c r="V92" s="4"/>
      <c r="W92" s="4"/>
      <c r="X92" s="4"/>
      <c r="Y92" s="4"/>
      <c r="Z92" s="4"/>
      <c r="AA92">
        <f t="shared" si="8"/>
        <v>8.16</v>
      </c>
      <c r="AB92">
        <f t="shared" si="9"/>
        <v>2856</v>
      </c>
      <c r="AC92" s="11" t="s">
        <v>674</v>
      </c>
      <c r="AD92" s="11">
        <v>350</v>
      </c>
      <c r="AE92" s="5">
        <f t="shared" si="11"/>
        <v>11</v>
      </c>
      <c r="AF92" s="5">
        <f t="shared" si="12"/>
        <v>3850</v>
      </c>
      <c r="AH92" s="64">
        <v>8.16</v>
      </c>
    </row>
    <row r="93" spans="2:34">
      <c r="B93" s="4" t="s">
        <v>403</v>
      </c>
      <c r="C93" s="4">
        <v>53.6</v>
      </c>
      <c r="D93" s="4">
        <v>20</v>
      </c>
      <c r="E93" s="4">
        <f t="shared" si="10"/>
        <v>1072</v>
      </c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>
        <v>10.6</v>
      </c>
      <c r="W93" s="4"/>
      <c r="X93" s="4"/>
      <c r="Y93" s="4"/>
      <c r="Z93" s="4"/>
      <c r="AA93">
        <f t="shared" si="8"/>
        <v>10.6</v>
      </c>
      <c r="AB93">
        <f t="shared" si="9"/>
        <v>568.16</v>
      </c>
      <c r="AC93" s="11" t="s">
        <v>403</v>
      </c>
      <c r="AD93" s="11">
        <v>53.6</v>
      </c>
      <c r="AE93" s="5">
        <f t="shared" si="11"/>
        <v>9.4</v>
      </c>
      <c r="AF93" s="5">
        <f t="shared" si="12"/>
        <v>503.84000000000003</v>
      </c>
      <c r="AH93" s="64">
        <v>10.6</v>
      </c>
    </row>
    <row r="94" spans="2:34">
      <c r="B94" s="4" t="s">
        <v>31</v>
      </c>
      <c r="C94" s="4">
        <v>86.5</v>
      </c>
      <c r="D94" s="4">
        <v>36</v>
      </c>
      <c r="E94" s="4">
        <f t="shared" si="10"/>
        <v>3114</v>
      </c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>
        <v>8</v>
      </c>
      <c r="T94" s="4"/>
      <c r="U94" s="4"/>
      <c r="V94" s="4">
        <v>4</v>
      </c>
      <c r="W94" s="4"/>
      <c r="X94" s="4"/>
      <c r="Y94" s="4">
        <v>4</v>
      </c>
      <c r="Z94" s="4"/>
      <c r="AA94">
        <f t="shared" si="8"/>
        <v>16</v>
      </c>
      <c r="AB94">
        <f t="shared" si="9"/>
        <v>1384</v>
      </c>
      <c r="AC94" s="11" t="s">
        <v>31</v>
      </c>
      <c r="AD94" s="11">
        <v>86.5</v>
      </c>
      <c r="AE94" s="5">
        <f t="shared" si="11"/>
        <v>20</v>
      </c>
      <c r="AF94" s="5">
        <f t="shared" si="12"/>
        <v>1730</v>
      </c>
      <c r="AH94" s="64">
        <v>16</v>
      </c>
    </row>
    <row r="95" spans="2:34">
      <c r="B95" s="4" t="s">
        <v>681</v>
      </c>
      <c r="C95" s="4">
        <v>113</v>
      </c>
      <c r="D95" s="4">
        <v>12</v>
      </c>
      <c r="E95" s="4">
        <f t="shared" si="10"/>
        <v>1356</v>
      </c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>
        <v>4</v>
      </c>
      <c r="X95" s="4"/>
      <c r="Y95" s="4"/>
      <c r="Z95" s="4"/>
      <c r="AA95">
        <f t="shared" si="8"/>
        <v>4</v>
      </c>
      <c r="AB95">
        <f t="shared" si="9"/>
        <v>452</v>
      </c>
      <c r="AC95" s="11" t="s">
        <v>681</v>
      </c>
      <c r="AD95" s="11">
        <v>113</v>
      </c>
      <c r="AE95" s="5">
        <f t="shared" si="11"/>
        <v>8</v>
      </c>
      <c r="AF95" s="5">
        <f t="shared" si="12"/>
        <v>904</v>
      </c>
      <c r="AH95" s="64">
        <v>4</v>
      </c>
    </row>
    <row r="96" spans="2:34">
      <c r="B96" s="4" t="s">
        <v>49</v>
      </c>
      <c r="C96" s="4">
        <v>244</v>
      </c>
      <c r="D96" s="4">
        <v>9</v>
      </c>
      <c r="E96" s="4">
        <f t="shared" si="10"/>
        <v>2196</v>
      </c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>
        <v>1</v>
      </c>
      <c r="U96" s="4"/>
      <c r="V96" s="4">
        <v>1</v>
      </c>
      <c r="W96" s="4"/>
      <c r="X96" s="4"/>
      <c r="Y96" s="4"/>
      <c r="Z96" s="4">
        <v>1</v>
      </c>
      <c r="AA96">
        <f t="shared" si="8"/>
        <v>3</v>
      </c>
      <c r="AB96">
        <f t="shared" si="9"/>
        <v>732</v>
      </c>
      <c r="AC96" s="4" t="s">
        <v>49</v>
      </c>
      <c r="AD96" s="11">
        <v>244</v>
      </c>
      <c r="AE96" s="5">
        <f t="shared" si="11"/>
        <v>6</v>
      </c>
      <c r="AF96" s="5">
        <f t="shared" si="12"/>
        <v>1464</v>
      </c>
      <c r="AH96" s="64">
        <v>3</v>
      </c>
    </row>
    <row r="97" spans="2:34">
      <c r="B97" s="4" t="s">
        <v>16</v>
      </c>
      <c r="C97" s="4">
        <v>103</v>
      </c>
      <c r="D97" s="4">
        <v>25</v>
      </c>
      <c r="E97" s="4">
        <f t="shared" si="10"/>
        <v>2575</v>
      </c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>
        <v>3.3</v>
      </c>
      <c r="U97" s="4"/>
      <c r="V97" s="4"/>
      <c r="W97" s="4"/>
      <c r="X97" s="4"/>
      <c r="Y97" s="4"/>
      <c r="Z97" s="4"/>
      <c r="AA97">
        <f t="shared" si="8"/>
        <v>3.3</v>
      </c>
      <c r="AB97">
        <f t="shared" si="9"/>
        <v>339.9</v>
      </c>
      <c r="AC97" s="69" t="s">
        <v>16</v>
      </c>
      <c r="AD97" s="11">
        <v>103</v>
      </c>
      <c r="AE97" s="5">
        <f t="shared" si="11"/>
        <v>21.7</v>
      </c>
      <c r="AF97" s="5">
        <f t="shared" si="12"/>
        <v>2235.1</v>
      </c>
      <c r="AH97" s="64">
        <v>3.3</v>
      </c>
    </row>
    <row r="98" spans="2:34">
      <c r="B98" s="4" t="s">
        <v>672</v>
      </c>
      <c r="C98" s="4">
        <v>162</v>
      </c>
      <c r="D98" s="4">
        <v>8</v>
      </c>
      <c r="E98" s="4">
        <f t="shared" si="10"/>
        <v>1296</v>
      </c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>
        <v>8</v>
      </c>
      <c r="V98" s="4"/>
      <c r="W98" s="4"/>
      <c r="X98" s="4"/>
      <c r="Y98" s="4"/>
      <c r="Z98" s="4"/>
      <c r="AA98">
        <f t="shared" si="8"/>
        <v>8</v>
      </c>
      <c r="AB98">
        <f t="shared" si="9"/>
        <v>1296</v>
      </c>
      <c r="AC98" s="11" t="s">
        <v>672</v>
      </c>
      <c r="AD98" s="11">
        <v>162</v>
      </c>
      <c r="AE98" s="5">
        <f t="shared" si="11"/>
        <v>0</v>
      </c>
      <c r="AF98" s="5">
        <f t="shared" si="12"/>
        <v>0</v>
      </c>
      <c r="AH98" s="64">
        <v>8</v>
      </c>
    </row>
    <row r="99" spans="2:34">
      <c r="B99" s="4" t="s">
        <v>193</v>
      </c>
      <c r="C99" s="4">
        <v>237</v>
      </c>
      <c r="D99" s="4">
        <v>6</v>
      </c>
      <c r="E99" s="4">
        <f t="shared" si="10"/>
        <v>1422</v>
      </c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B99">
        <f t="shared" si="9"/>
        <v>0</v>
      </c>
      <c r="AC99" s="11" t="s">
        <v>193</v>
      </c>
      <c r="AD99" s="11">
        <v>237</v>
      </c>
      <c r="AE99" s="5">
        <f t="shared" si="11"/>
        <v>6</v>
      </c>
      <c r="AF99" s="5">
        <f t="shared" si="12"/>
        <v>1422</v>
      </c>
      <c r="AH99" s="64">
        <v>0</v>
      </c>
    </row>
    <row r="100" spans="2:34">
      <c r="B100" s="4" t="s">
        <v>702</v>
      </c>
      <c r="C100" s="4">
        <v>252</v>
      </c>
      <c r="D100" s="4">
        <v>4</v>
      </c>
      <c r="E100" s="4">
        <f t="shared" si="10"/>
        <v>1008</v>
      </c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>
        <v>4</v>
      </c>
      <c r="V100" s="4"/>
      <c r="W100" s="4"/>
      <c r="X100" s="4"/>
      <c r="Y100" s="4"/>
      <c r="Z100" s="4"/>
      <c r="AA100">
        <f>SUM(F100:Z100)</f>
        <v>4</v>
      </c>
      <c r="AB100">
        <f t="shared" ref="AB100:AB131" si="13">AA100*C100</f>
        <v>1008</v>
      </c>
      <c r="AC100" s="11" t="s">
        <v>682</v>
      </c>
      <c r="AD100" s="11">
        <v>252</v>
      </c>
      <c r="AE100" s="5">
        <f t="shared" si="11"/>
        <v>0</v>
      </c>
      <c r="AF100" s="5">
        <f t="shared" si="12"/>
        <v>0</v>
      </c>
      <c r="AH100" s="64">
        <v>4</v>
      </c>
    </row>
    <row r="101" spans="2:34">
      <c r="B101" s="4" t="s">
        <v>703</v>
      </c>
      <c r="C101" s="4">
        <v>225</v>
      </c>
      <c r="D101" s="4">
        <v>5</v>
      </c>
      <c r="E101" s="4">
        <f t="shared" si="10"/>
        <v>1125</v>
      </c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>
        <v>1</v>
      </c>
      <c r="X101" s="4"/>
      <c r="Y101" s="4"/>
      <c r="Z101" s="4"/>
      <c r="AA101">
        <f>SUM(F101:Z101)</f>
        <v>1</v>
      </c>
      <c r="AB101">
        <f t="shared" si="13"/>
        <v>225</v>
      </c>
      <c r="AC101" s="11" t="s">
        <v>703</v>
      </c>
      <c r="AD101" s="11">
        <v>225</v>
      </c>
      <c r="AE101" s="5">
        <f t="shared" si="11"/>
        <v>4</v>
      </c>
      <c r="AF101" s="5">
        <f t="shared" si="12"/>
        <v>900</v>
      </c>
      <c r="AH101" s="64">
        <v>1</v>
      </c>
    </row>
    <row r="102" spans="2:34">
      <c r="B102" s="4" t="s">
        <v>551</v>
      </c>
      <c r="C102" s="4">
        <v>185</v>
      </c>
      <c r="D102" s="4">
        <v>6</v>
      </c>
      <c r="E102" s="4">
        <f t="shared" si="10"/>
        <v>1110</v>
      </c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>
        <v>6</v>
      </c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>
        <f>SUM(F102:Z102)</f>
        <v>6</v>
      </c>
      <c r="AB102">
        <f t="shared" si="13"/>
        <v>1110</v>
      </c>
      <c r="AC102" s="11" t="s">
        <v>551</v>
      </c>
      <c r="AD102" s="11">
        <v>185</v>
      </c>
      <c r="AE102" s="5">
        <f t="shared" si="11"/>
        <v>0</v>
      </c>
      <c r="AF102" s="5">
        <f t="shared" si="12"/>
        <v>0</v>
      </c>
      <c r="AH102" s="64">
        <v>6</v>
      </c>
    </row>
    <row r="103" spans="2:34">
      <c r="B103" s="4" t="s">
        <v>551</v>
      </c>
      <c r="C103" s="4">
        <v>172</v>
      </c>
      <c r="D103" s="4">
        <v>3</v>
      </c>
      <c r="E103" s="4">
        <f t="shared" si="10"/>
        <v>516</v>
      </c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B103">
        <f t="shared" si="13"/>
        <v>0</v>
      </c>
      <c r="AC103" s="11" t="s">
        <v>551</v>
      </c>
      <c r="AD103" s="11">
        <v>172</v>
      </c>
      <c r="AE103" s="5">
        <f t="shared" si="11"/>
        <v>3</v>
      </c>
      <c r="AF103" s="5">
        <f t="shared" si="12"/>
        <v>516</v>
      </c>
      <c r="AH103" s="64">
        <v>0</v>
      </c>
    </row>
    <row r="104" spans="2:34">
      <c r="B104" s="4" t="s">
        <v>551</v>
      </c>
      <c r="C104" s="4">
        <v>104</v>
      </c>
      <c r="D104" s="4">
        <v>6</v>
      </c>
      <c r="E104" s="4">
        <f t="shared" si="10"/>
        <v>624</v>
      </c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B104">
        <f t="shared" si="13"/>
        <v>0</v>
      </c>
      <c r="AC104" s="11" t="s">
        <v>551</v>
      </c>
      <c r="AD104" s="11">
        <v>104</v>
      </c>
      <c r="AE104" s="5">
        <f t="shared" si="11"/>
        <v>6</v>
      </c>
      <c r="AF104" s="5">
        <f t="shared" si="12"/>
        <v>624</v>
      </c>
      <c r="AH104" s="64">
        <v>0</v>
      </c>
    </row>
    <row r="105" spans="2:34">
      <c r="B105" s="4" t="s">
        <v>580</v>
      </c>
      <c r="C105" s="4">
        <v>135</v>
      </c>
      <c r="D105" s="4">
        <v>15</v>
      </c>
      <c r="E105" s="4">
        <f t="shared" si="10"/>
        <v>2025</v>
      </c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>
        <v>2</v>
      </c>
      <c r="X105" s="4">
        <v>2</v>
      </c>
      <c r="Y105" s="4">
        <v>2</v>
      </c>
      <c r="Z105" s="4"/>
      <c r="AA105">
        <f t="shared" ref="AA105:AA125" si="14">SUM(F105:Z105)</f>
        <v>6</v>
      </c>
      <c r="AB105">
        <f t="shared" si="13"/>
        <v>810</v>
      </c>
      <c r="AC105" s="4" t="s">
        <v>580</v>
      </c>
      <c r="AD105" s="11">
        <v>135</v>
      </c>
      <c r="AE105" s="5">
        <f t="shared" si="11"/>
        <v>9</v>
      </c>
      <c r="AF105" s="5">
        <f t="shared" si="12"/>
        <v>1215</v>
      </c>
      <c r="AH105" s="64">
        <v>6</v>
      </c>
    </row>
    <row r="106" spans="2:34">
      <c r="B106" s="4" t="s">
        <v>683</v>
      </c>
      <c r="C106" s="4">
        <v>112</v>
      </c>
      <c r="D106" s="4">
        <v>22</v>
      </c>
      <c r="E106" s="4">
        <f t="shared" si="10"/>
        <v>2464</v>
      </c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>
        <v>22</v>
      </c>
      <c r="X106" s="4"/>
      <c r="Y106" s="4"/>
      <c r="Z106" s="4"/>
      <c r="AA106">
        <f t="shared" si="14"/>
        <v>22</v>
      </c>
      <c r="AB106">
        <f t="shared" si="13"/>
        <v>2464</v>
      </c>
      <c r="AC106" s="11" t="s">
        <v>683</v>
      </c>
      <c r="AD106" s="11">
        <v>112</v>
      </c>
      <c r="AE106" s="5">
        <f t="shared" si="11"/>
        <v>0</v>
      </c>
      <c r="AF106" s="5">
        <f t="shared" si="12"/>
        <v>0</v>
      </c>
      <c r="AH106" s="64">
        <v>22</v>
      </c>
    </row>
    <row r="107" spans="2:34">
      <c r="B107" s="4" t="s">
        <v>684</v>
      </c>
      <c r="C107" s="4">
        <v>255</v>
      </c>
      <c r="D107" s="4">
        <v>1</v>
      </c>
      <c r="E107" s="4">
        <f t="shared" si="10"/>
        <v>255</v>
      </c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>
        <v>1</v>
      </c>
      <c r="X107" s="4"/>
      <c r="Y107" s="4"/>
      <c r="Z107" s="4"/>
      <c r="AA107">
        <f t="shared" si="14"/>
        <v>1</v>
      </c>
      <c r="AB107">
        <f t="shared" si="13"/>
        <v>255</v>
      </c>
      <c r="AC107" s="11" t="s">
        <v>684</v>
      </c>
      <c r="AD107" s="11">
        <v>255</v>
      </c>
      <c r="AE107" s="5">
        <f t="shared" si="11"/>
        <v>0</v>
      </c>
      <c r="AF107" s="5">
        <f t="shared" si="12"/>
        <v>0</v>
      </c>
      <c r="AH107" s="64">
        <v>1</v>
      </c>
    </row>
    <row r="108" spans="2:34">
      <c r="B108" s="4" t="s">
        <v>135</v>
      </c>
      <c r="C108" s="4">
        <v>330</v>
      </c>
      <c r="D108" s="4">
        <v>45</v>
      </c>
      <c r="E108" s="4">
        <f t="shared" si="10"/>
        <v>14850</v>
      </c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>
        <v>17.399999999999999</v>
      </c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>
        <f t="shared" si="14"/>
        <v>17.399999999999999</v>
      </c>
      <c r="AB108">
        <f t="shared" si="13"/>
        <v>5741.9999999999991</v>
      </c>
      <c r="AC108" s="11" t="s">
        <v>135</v>
      </c>
      <c r="AD108" s="11">
        <v>330</v>
      </c>
      <c r="AE108" s="5">
        <f t="shared" si="11"/>
        <v>27.6</v>
      </c>
      <c r="AF108" s="5">
        <f t="shared" si="12"/>
        <v>9108</v>
      </c>
      <c r="AH108" s="64">
        <v>17.399999999999999</v>
      </c>
    </row>
    <row r="109" spans="2:34">
      <c r="B109" s="4" t="s">
        <v>58</v>
      </c>
      <c r="C109" s="4">
        <v>33</v>
      </c>
      <c r="D109" s="4">
        <v>31.7</v>
      </c>
      <c r="E109" s="4">
        <f t="shared" si="10"/>
        <v>1046.0999999999999</v>
      </c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>
        <v>1.7</v>
      </c>
      <c r="S109" s="4">
        <v>1.7</v>
      </c>
      <c r="T109" s="4">
        <v>2.7</v>
      </c>
      <c r="U109" s="4">
        <v>1.7</v>
      </c>
      <c r="V109" s="4">
        <v>2.7</v>
      </c>
      <c r="W109" s="4">
        <v>3.7</v>
      </c>
      <c r="X109" s="4">
        <v>2.7</v>
      </c>
      <c r="Y109" s="4">
        <v>1.7</v>
      </c>
      <c r="Z109" s="4"/>
      <c r="AA109">
        <f t="shared" si="14"/>
        <v>18.599999999999998</v>
      </c>
      <c r="AB109">
        <f t="shared" si="13"/>
        <v>613.79999999999995</v>
      </c>
      <c r="AC109" s="4" t="s">
        <v>58</v>
      </c>
      <c r="AD109" s="11">
        <v>33</v>
      </c>
      <c r="AE109" s="5">
        <f t="shared" si="11"/>
        <v>13.100000000000001</v>
      </c>
      <c r="AF109" s="5">
        <f t="shared" si="12"/>
        <v>432.30000000000007</v>
      </c>
      <c r="AH109" s="64">
        <v>18.600000000000001</v>
      </c>
    </row>
    <row r="110" spans="2:34">
      <c r="B110" s="4" t="s">
        <v>133</v>
      </c>
      <c r="C110" s="4">
        <v>310</v>
      </c>
      <c r="D110" s="4">
        <v>10.5</v>
      </c>
      <c r="E110" s="4">
        <f t="shared" si="10"/>
        <v>3255</v>
      </c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>
        <v>10.5</v>
      </c>
      <c r="U110" s="4"/>
      <c r="V110" s="4"/>
      <c r="W110" s="4"/>
      <c r="X110" s="4"/>
      <c r="Y110" s="4"/>
      <c r="Z110" s="4"/>
      <c r="AA110">
        <f t="shared" si="14"/>
        <v>10.5</v>
      </c>
      <c r="AB110">
        <f t="shared" si="13"/>
        <v>3255</v>
      </c>
      <c r="AC110" s="11" t="s">
        <v>133</v>
      </c>
      <c r="AD110" s="11">
        <v>310</v>
      </c>
      <c r="AE110" s="5">
        <f t="shared" si="11"/>
        <v>0</v>
      </c>
      <c r="AF110" s="5">
        <f t="shared" si="12"/>
        <v>0</v>
      </c>
      <c r="AH110" s="64">
        <v>10.5</v>
      </c>
    </row>
    <row r="111" spans="2:34">
      <c r="B111" s="4" t="s">
        <v>97</v>
      </c>
      <c r="C111" s="4">
        <v>147</v>
      </c>
      <c r="D111" s="4">
        <v>26.2</v>
      </c>
      <c r="E111" s="4">
        <f t="shared" si="10"/>
        <v>3851.4</v>
      </c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>
        <v>26.2</v>
      </c>
      <c r="X111" s="4"/>
      <c r="Y111" s="4"/>
      <c r="Z111" s="4"/>
      <c r="AA111">
        <f t="shared" si="14"/>
        <v>26.2</v>
      </c>
      <c r="AB111">
        <f t="shared" si="13"/>
        <v>3851.4</v>
      </c>
      <c r="AC111" s="11" t="s">
        <v>97</v>
      </c>
      <c r="AD111" s="11">
        <v>147</v>
      </c>
      <c r="AE111" s="5">
        <f t="shared" si="11"/>
        <v>0</v>
      </c>
      <c r="AF111" s="5">
        <f t="shared" si="12"/>
        <v>0</v>
      </c>
      <c r="AH111" s="64">
        <v>26.2</v>
      </c>
    </row>
    <row r="112" spans="2:34">
      <c r="B112" s="4" t="s">
        <v>106</v>
      </c>
      <c r="C112" s="4">
        <v>150</v>
      </c>
      <c r="D112" s="4">
        <v>43.6</v>
      </c>
      <c r="E112" s="4">
        <f t="shared" si="10"/>
        <v>6540</v>
      </c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>
        <v>43.6</v>
      </c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>
        <f t="shared" si="14"/>
        <v>43.6</v>
      </c>
      <c r="AB112">
        <f t="shared" si="13"/>
        <v>6540</v>
      </c>
      <c r="AC112" s="11" t="s">
        <v>106</v>
      </c>
      <c r="AD112" s="11">
        <v>150</v>
      </c>
      <c r="AE112" s="5">
        <f t="shared" si="11"/>
        <v>0</v>
      </c>
      <c r="AF112" s="5">
        <f t="shared" si="12"/>
        <v>0</v>
      </c>
      <c r="AH112" s="64">
        <v>43.6</v>
      </c>
    </row>
    <row r="113" spans="2:34">
      <c r="B113" s="4" t="s">
        <v>62</v>
      </c>
      <c r="C113" s="4">
        <v>265</v>
      </c>
      <c r="D113" s="4">
        <v>47.2</v>
      </c>
      <c r="E113" s="4">
        <f t="shared" si="10"/>
        <v>12508</v>
      </c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>
        <v>47.2</v>
      </c>
      <c r="T113" s="4"/>
      <c r="U113" s="4"/>
      <c r="V113" s="4"/>
      <c r="W113" s="4"/>
      <c r="X113" s="4"/>
      <c r="Y113" s="4"/>
      <c r="Z113" s="4"/>
      <c r="AA113">
        <f t="shared" si="14"/>
        <v>47.2</v>
      </c>
      <c r="AB113">
        <f t="shared" si="13"/>
        <v>12508</v>
      </c>
      <c r="AC113" s="11" t="s">
        <v>62</v>
      </c>
      <c r="AD113" s="11">
        <v>265</v>
      </c>
      <c r="AE113" s="5">
        <f t="shared" si="11"/>
        <v>0</v>
      </c>
      <c r="AF113" s="5">
        <f t="shared" si="12"/>
        <v>0</v>
      </c>
      <c r="AH113" s="64">
        <v>47.2</v>
      </c>
    </row>
    <row r="114" spans="2:34">
      <c r="B114" s="4" t="s">
        <v>61</v>
      </c>
      <c r="C114" s="4">
        <v>196</v>
      </c>
      <c r="D114" s="4">
        <v>55.7</v>
      </c>
      <c r="E114" s="4">
        <f t="shared" si="10"/>
        <v>10917.2</v>
      </c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>
        <v>55.7</v>
      </c>
      <c r="S114" s="4"/>
      <c r="T114" s="4"/>
      <c r="U114" s="4"/>
      <c r="V114" s="4"/>
      <c r="W114" s="4"/>
      <c r="X114" s="4"/>
      <c r="Y114" s="4"/>
      <c r="Z114" s="4"/>
      <c r="AA114">
        <f t="shared" si="14"/>
        <v>55.7</v>
      </c>
      <c r="AB114">
        <f t="shared" si="13"/>
        <v>10917.2</v>
      </c>
      <c r="AC114" s="11" t="s">
        <v>61</v>
      </c>
      <c r="AD114" s="11">
        <v>196</v>
      </c>
      <c r="AE114" s="5">
        <f t="shared" si="11"/>
        <v>0</v>
      </c>
      <c r="AF114" s="5">
        <f t="shared" si="12"/>
        <v>0</v>
      </c>
      <c r="AH114" s="64">
        <v>55.7</v>
      </c>
    </row>
    <row r="115" spans="2:34">
      <c r="B115" s="4" t="s">
        <v>322</v>
      </c>
      <c r="C115" s="4">
        <v>182</v>
      </c>
      <c r="D115" s="4">
        <v>17.3</v>
      </c>
      <c r="E115" s="4">
        <f t="shared" si="10"/>
        <v>3148.6</v>
      </c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>
        <v>17.3</v>
      </c>
      <c r="V115" s="4"/>
      <c r="W115" s="4"/>
      <c r="X115" s="4"/>
      <c r="Y115" s="4"/>
      <c r="Z115" s="4"/>
      <c r="AA115">
        <f t="shared" si="14"/>
        <v>17.3</v>
      </c>
      <c r="AB115">
        <f t="shared" si="13"/>
        <v>3148.6</v>
      </c>
      <c r="AC115" s="11" t="s">
        <v>322</v>
      </c>
      <c r="AD115" s="11">
        <v>182</v>
      </c>
      <c r="AE115" s="5">
        <f t="shared" si="11"/>
        <v>0</v>
      </c>
      <c r="AF115" s="5">
        <f t="shared" si="12"/>
        <v>0</v>
      </c>
      <c r="AH115" s="64">
        <v>17.3</v>
      </c>
    </row>
    <row r="116" spans="2:34">
      <c r="B116" s="4" t="s">
        <v>299</v>
      </c>
      <c r="C116" s="4">
        <v>210</v>
      </c>
      <c r="D116" s="4">
        <v>23</v>
      </c>
      <c r="E116" s="4">
        <f t="shared" si="10"/>
        <v>4830</v>
      </c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>
        <v>23</v>
      </c>
      <c r="R116" s="4"/>
      <c r="S116" s="4"/>
      <c r="T116" s="4"/>
      <c r="U116" s="4"/>
      <c r="V116" s="4"/>
      <c r="W116" s="4"/>
      <c r="X116" s="4"/>
      <c r="Y116" s="4"/>
      <c r="Z116" s="4"/>
      <c r="AA116">
        <f t="shared" si="14"/>
        <v>23</v>
      </c>
      <c r="AB116">
        <f t="shared" si="13"/>
        <v>4830</v>
      </c>
      <c r="AC116" s="11" t="s">
        <v>299</v>
      </c>
      <c r="AD116" s="11">
        <v>210</v>
      </c>
      <c r="AE116" s="5">
        <f t="shared" si="11"/>
        <v>0</v>
      </c>
      <c r="AF116" s="5">
        <f t="shared" si="12"/>
        <v>0</v>
      </c>
      <c r="AH116" s="64">
        <v>23</v>
      </c>
    </row>
    <row r="117" spans="2:34">
      <c r="B117" s="4" t="s">
        <v>611</v>
      </c>
      <c r="C117" s="4">
        <v>77</v>
      </c>
      <c r="D117" s="4">
        <v>20.399999999999999</v>
      </c>
      <c r="E117" s="4">
        <f t="shared" si="10"/>
        <v>1570.8</v>
      </c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>
        <v>1.7</v>
      </c>
      <c r="U117" s="4">
        <v>5</v>
      </c>
      <c r="V117" s="4">
        <v>2.7</v>
      </c>
      <c r="W117" s="4"/>
      <c r="X117" s="4">
        <v>6.43</v>
      </c>
      <c r="Y117" s="4"/>
      <c r="Z117" s="4"/>
      <c r="AA117">
        <f t="shared" si="14"/>
        <v>15.83</v>
      </c>
      <c r="AB117">
        <f t="shared" si="13"/>
        <v>1218.9100000000001</v>
      </c>
      <c r="AC117" s="11" t="s">
        <v>611</v>
      </c>
      <c r="AD117" s="11">
        <v>77</v>
      </c>
      <c r="AE117" s="5">
        <f t="shared" si="11"/>
        <v>4.5699999999999985</v>
      </c>
      <c r="AF117" s="5">
        <f t="shared" si="12"/>
        <v>351.88999999999987</v>
      </c>
      <c r="AH117" s="64">
        <v>15.83</v>
      </c>
    </row>
    <row r="118" spans="2:34">
      <c r="B118" s="4" t="s">
        <v>188</v>
      </c>
      <c r="C118" s="4">
        <v>182</v>
      </c>
      <c r="D118" s="4">
        <v>2.6</v>
      </c>
      <c r="E118" s="4">
        <f t="shared" si="10"/>
        <v>473.2</v>
      </c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>
        <v>1.1000000000000001</v>
      </c>
      <c r="R118" s="4"/>
      <c r="S118" s="4"/>
      <c r="T118" s="4">
        <v>1</v>
      </c>
      <c r="U118" s="4"/>
      <c r="V118" s="4"/>
      <c r="W118" s="4"/>
      <c r="X118" s="4"/>
      <c r="Y118" s="4"/>
      <c r="Z118" s="4"/>
      <c r="AA118">
        <f t="shared" si="14"/>
        <v>2.1</v>
      </c>
      <c r="AB118">
        <f t="shared" si="13"/>
        <v>382.2</v>
      </c>
      <c r="AC118" s="11" t="s">
        <v>188</v>
      </c>
      <c r="AD118" s="11">
        <v>182</v>
      </c>
      <c r="AE118" s="5">
        <f t="shared" si="11"/>
        <v>0.5</v>
      </c>
      <c r="AF118" s="5">
        <f t="shared" si="12"/>
        <v>91</v>
      </c>
      <c r="AH118" s="64">
        <v>2.1</v>
      </c>
    </row>
    <row r="119" spans="2:34">
      <c r="B119" s="4" t="s">
        <v>56</v>
      </c>
      <c r="C119" s="4">
        <v>84</v>
      </c>
      <c r="D119" s="4">
        <v>36.700000000000003</v>
      </c>
      <c r="E119" s="4">
        <f t="shared" si="10"/>
        <v>3082.8</v>
      </c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>
        <v>6</v>
      </c>
      <c r="W119" s="4">
        <v>15</v>
      </c>
      <c r="X119" s="4"/>
      <c r="Y119" s="4"/>
      <c r="Z119" s="4"/>
      <c r="AA119">
        <f t="shared" si="14"/>
        <v>21</v>
      </c>
      <c r="AB119">
        <f t="shared" si="13"/>
        <v>1764</v>
      </c>
      <c r="AC119" s="11" t="s">
        <v>56</v>
      </c>
      <c r="AD119" s="11">
        <v>84</v>
      </c>
      <c r="AE119" s="5">
        <f t="shared" si="11"/>
        <v>15.700000000000003</v>
      </c>
      <c r="AF119" s="5">
        <f t="shared" si="12"/>
        <v>1318.8000000000002</v>
      </c>
      <c r="AH119" s="64">
        <v>21</v>
      </c>
    </row>
    <row r="120" spans="2:34">
      <c r="B120" s="4" t="s">
        <v>155</v>
      </c>
      <c r="C120" s="4">
        <v>130</v>
      </c>
      <c r="D120" s="4">
        <v>22</v>
      </c>
      <c r="E120" s="4">
        <f t="shared" si="10"/>
        <v>2860</v>
      </c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>
        <v>22</v>
      </c>
      <c r="V120" s="4"/>
      <c r="W120" s="4"/>
      <c r="X120" s="4"/>
      <c r="Y120" s="4"/>
      <c r="Z120" s="4"/>
      <c r="AA120">
        <f t="shared" si="14"/>
        <v>22</v>
      </c>
      <c r="AB120">
        <f t="shared" si="13"/>
        <v>2860</v>
      </c>
      <c r="AC120" s="11" t="s">
        <v>155</v>
      </c>
      <c r="AD120" s="11">
        <v>130</v>
      </c>
      <c r="AE120" s="5">
        <f t="shared" si="11"/>
        <v>0</v>
      </c>
      <c r="AF120" s="5">
        <f t="shared" si="12"/>
        <v>0</v>
      </c>
      <c r="AH120" s="64">
        <v>22</v>
      </c>
    </row>
    <row r="121" spans="2:34">
      <c r="B121" s="4" t="s">
        <v>59</v>
      </c>
      <c r="C121" s="4">
        <v>280</v>
      </c>
      <c r="D121" s="4">
        <v>10</v>
      </c>
      <c r="E121" s="4">
        <f t="shared" si="10"/>
        <v>2800</v>
      </c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>
        <v>10</v>
      </c>
      <c r="R121" s="4"/>
      <c r="S121" s="4"/>
      <c r="T121" s="4"/>
      <c r="U121" s="4"/>
      <c r="V121" s="4"/>
      <c r="W121" s="4"/>
      <c r="X121" s="4"/>
      <c r="Y121" s="4"/>
      <c r="Z121" s="4"/>
      <c r="AA121">
        <f t="shared" si="14"/>
        <v>10</v>
      </c>
      <c r="AB121">
        <f t="shared" si="13"/>
        <v>2800</v>
      </c>
      <c r="AC121" s="11" t="s">
        <v>59</v>
      </c>
      <c r="AD121" s="11">
        <v>280</v>
      </c>
      <c r="AE121" s="5">
        <f t="shared" si="11"/>
        <v>0</v>
      </c>
      <c r="AF121" s="5">
        <f t="shared" si="12"/>
        <v>0</v>
      </c>
      <c r="AH121" s="64">
        <v>10</v>
      </c>
    </row>
    <row r="122" spans="2:34">
      <c r="B122" s="4" t="s">
        <v>307</v>
      </c>
      <c r="C122" s="4">
        <v>360</v>
      </c>
      <c r="D122" s="4">
        <v>47</v>
      </c>
      <c r="E122" s="4">
        <f t="shared" si="10"/>
        <v>16920</v>
      </c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>
        <v>22</v>
      </c>
      <c r="V122" s="4"/>
      <c r="W122" s="4"/>
      <c r="X122" s="4"/>
      <c r="Y122" s="4"/>
      <c r="Z122" s="4"/>
      <c r="AA122">
        <f t="shared" si="14"/>
        <v>22</v>
      </c>
      <c r="AB122">
        <f t="shared" si="13"/>
        <v>7920</v>
      </c>
      <c r="AC122" s="11" t="s">
        <v>307</v>
      </c>
      <c r="AD122" s="11">
        <v>360</v>
      </c>
      <c r="AE122" s="5">
        <f t="shared" si="11"/>
        <v>25</v>
      </c>
      <c r="AF122" s="5">
        <f t="shared" si="12"/>
        <v>9000</v>
      </c>
      <c r="AH122" s="64">
        <v>22</v>
      </c>
    </row>
    <row r="123" spans="2:34">
      <c r="B123" s="4" t="s">
        <v>65</v>
      </c>
      <c r="C123" s="4">
        <v>340</v>
      </c>
      <c r="D123" s="4">
        <v>42</v>
      </c>
      <c r="E123" s="4">
        <f t="shared" si="10"/>
        <v>14280</v>
      </c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>
        <v>21.7</v>
      </c>
      <c r="U123" s="4"/>
      <c r="V123" s="4"/>
      <c r="W123" s="4"/>
      <c r="X123" s="4"/>
      <c r="Y123" s="4"/>
      <c r="Z123" s="4"/>
      <c r="AA123">
        <f t="shared" si="14"/>
        <v>21.7</v>
      </c>
      <c r="AB123">
        <f t="shared" si="13"/>
        <v>7378</v>
      </c>
      <c r="AC123" s="11" t="s">
        <v>65</v>
      </c>
      <c r="AD123" s="11">
        <v>340</v>
      </c>
      <c r="AE123" s="5">
        <f t="shared" si="11"/>
        <v>20.3</v>
      </c>
      <c r="AF123" s="5">
        <f t="shared" si="12"/>
        <v>6902</v>
      </c>
      <c r="AH123" s="64">
        <v>21.7</v>
      </c>
    </row>
    <row r="124" spans="2:34">
      <c r="B124" s="4" t="s">
        <v>137</v>
      </c>
      <c r="C124" s="4">
        <v>110</v>
      </c>
      <c r="D124" s="4">
        <v>15</v>
      </c>
      <c r="E124" s="4">
        <f t="shared" si="10"/>
        <v>1650</v>
      </c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>
        <v>15</v>
      </c>
      <c r="U124" s="4"/>
      <c r="V124" s="4"/>
      <c r="W124" s="4"/>
      <c r="X124" s="4"/>
      <c r="Y124" s="4"/>
      <c r="Z124" s="4"/>
      <c r="AA124">
        <f t="shared" si="14"/>
        <v>15</v>
      </c>
      <c r="AB124">
        <f t="shared" si="13"/>
        <v>1650</v>
      </c>
      <c r="AC124" s="11" t="s">
        <v>137</v>
      </c>
      <c r="AD124" s="11">
        <v>110</v>
      </c>
      <c r="AE124" s="5">
        <f t="shared" si="11"/>
        <v>0</v>
      </c>
      <c r="AF124" s="5">
        <f t="shared" si="12"/>
        <v>0</v>
      </c>
      <c r="AH124" s="64">
        <v>15</v>
      </c>
    </row>
    <row r="125" spans="2:34">
      <c r="B125" s="4" t="s">
        <v>136</v>
      </c>
      <c r="C125" s="4">
        <v>123</v>
      </c>
      <c r="D125" s="4">
        <v>30</v>
      </c>
      <c r="E125" s="4">
        <f t="shared" si="10"/>
        <v>3690</v>
      </c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>
        <v>30</v>
      </c>
      <c r="U125" s="4"/>
      <c r="V125" s="4"/>
      <c r="W125" s="4"/>
      <c r="X125" s="4"/>
      <c r="Y125" s="4"/>
      <c r="Z125" s="4"/>
      <c r="AA125">
        <f t="shared" si="14"/>
        <v>30</v>
      </c>
      <c r="AB125">
        <f t="shared" si="13"/>
        <v>3690</v>
      </c>
      <c r="AC125" s="11" t="s">
        <v>136</v>
      </c>
      <c r="AD125" s="11">
        <v>123</v>
      </c>
      <c r="AE125" s="5">
        <f t="shared" si="11"/>
        <v>0</v>
      </c>
      <c r="AF125" s="5">
        <f t="shared" si="12"/>
        <v>0</v>
      </c>
      <c r="AH125" s="64">
        <v>30</v>
      </c>
    </row>
    <row r="126" spans="2:34">
      <c r="B126" s="4" t="s">
        <v>674</v>
      </c>
      <c r="C126" s="4">
        <v>350</v>
      </c>
      <c r="D126" s="4">
        <v>12.15</v>
      </c>
      <c r="E126" s="4">
        <f t="shared" si="10"/>
        <v>4252.5</v>
      </c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B126">
        <f t="shared" si="13"/>
        <v>0</v>
      </c>
      <c r="AC126" s="11" t="s">
        <v>674</v>
      </c>
      <c r="AD126" s="11">
        <v>350</v>
      </c>
      <c r="AE126" s="5">
        <f t="shared" si="11"/>
        <v>12.15</v>
      </c>
      <c r="AF126" s="5">
        <f t="shared" si="12"/>
        <v>4252.5</v>
      </c>
      <c r="AH126" s="64">
        <v>0</v>
      </c>
    </row>
    <row r="127" spans="2:34">
      <c r="B127" s="4" t="s">
        <v>189</v>
      </c>
      <c r="C127" s="4">
        <v>382</v>
      </c>
      <c r="D127" s="4">
        <v>30.45</v>
      </c>
      <c r="E127" s="4">
        <f t="shared" si="10"/>
        <v>11631.9</v>
      </c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>
        <v>22.3</v>
      </c>
      <c r="Y127" s="4"/>
      <c r="Z127" s="4"/>
      <c r="AA127">
        <f t="shared" ref="AA127:AA139" si="15">SUM(F127:Z127)</f>
        <v>22.3</v>
      </c>
      <c r="AB127">
        <f t="shared" si="13"/>
        <v>8518.6</v>
      </c>
      <c r="AC127" s="11" t="s">
        <v>189</v>
      </c>
      <c r="AD127" s="11">
        <v>382</v>
      </c>
      <c r="AE127" s="5">
        <f t="shared" si="11"/>
        <v>8.1499999999999986</v>
      </c>
      <c r="AF127" s="5">
        <f t="shared" si="12"/>
        <v>3113.2999999999993</v>
      </c>
      <c r="AH127" s="64">
        <v>22.3</v>
      </c>
    </row>
    <row r="128" spans="2:34">
      <c r="B128" s="4" t="s">
        <v>711</v>
      </c>
      <c r="C128" s="4">
        <v>198</v>
      </c>
      <c r="D128" s="4">
        <v>45</v>
      </c>
      <c r="E128" s="4">
        <f t="shared" si="10"/>
        <v>8910</v>
      </c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>
        <v>19</v>
      </c>
      <c r="W128" s="4"/>
      <c r="X128" s="4"/>
      <c r="Y128" s="4"/>
      <c r="Z128" s="4"/>
      <c r="AA128">
        <f t="shared" si="15"/>
        <v>19</v>
      </c>
      <c r="AB128">
        <f t="shared" si="13"/>
        <v>3762</v>
      </c>
      <c r="AC128" s="11" t="s">
        <v>711</v>
      </c>
      <c r="AD128" s="11">
        <v>198</v>
      </c>
      <c r="AE128" s="5">
        <f t="shared" si="11"/>
        <v>26</v>
      </c>
      <c r="AF128" s="5">
        <f t="shared" si="12"/>
        <v>5148</v>
      </c>
      <c r="AH128" s="64">
        <v>19</v>
      </c>
    </row>
    <row r="129" spans="2:34">
      <c r="B129" s="4" t="s">
        <v>27</v>
      </c>
      <c r="C129" s="4">
        <v>260</v>
      </c>
      <c r="D129" s="4">
        <v>60</v>
      </c>
      <c r="E129" s="4">
        <f t="shared" si="10"/>
        <v>15600</v>
      </c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>
        <v>10.6</v>
      </c>
      <c r="X129" s="4"/>
      <c r="Y129" s="4">
        <v>21.3</v>
      </c>
      <c r="Z129" s="4"/>
      <c r="AA129">
        <f t="shared" si="15"/>
        <v>31.9</v>
      </c>
      <c r="AB129">
        <f t="shared" si="13"/>
        <v>8294</v>
      </c>
      <c r="AC129" s="11" t="s">
        <v>27</v>
      </c>
      <c r="AD129" s="11">
        <v>260</v>
      </c>
      <c r="AE129" s="5">
        <f t="shared" si="11"/>
        <v>28.1</v>
      </c>
      <c r="AF129" s="5">
        <f t="shared" si="12"/>
        <v>7306</v>
      </c>
      <c r="AH129" s="64">
        <v>31.9</v>
      </c>
    </row>
    <row r="130" spans="2:34">
      <c r="B130" s="4" t="s">
        <v>61</v>
      </c>
      <c r="C130" s="4">
        <v>224</v>
      </c>
      <c r="D130" s="4">
        <v>55</v>
      </c>
      <c r="E130" s="4">
        <f t="shared" si="10"/>
        <v>12320</v>
      </c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>
        <v>55</v>
      </c>
      <c r="W130" s="4"/>
      <c r="X130" s="4"/>
      <c r="Y130" s="4"/>
      <c r="Z130" s="4"/>
      <c r="AA130">
        <f t="shared" si="15"/>
        <v>55</v>
      </c>
      <c r="AB130">
        <f t="shared" si="13"/>
        <v>12320</v>
      </c>
      <c r="AC130" s="11" t="s">
        <v>61</v>
      </c>
      <c r="AD130" s="11">
        <v>224</v>
      </c>
      <c r="AE130" s="5">
        <f t="shared" si="11"/>
        <v>0</v>
      </c>
      <c r="AF130" s="5">
        <f t="shared" si="12"/>
        <v>0</v>
      </c>
      <c r="AH130" s="64">
        <v>55</v>
      </c>
    </row>
    <row r="131" spans="2:34">
      <c r="B131" s="4" t="s">
        <v>611</v>
      </c>
      <c r="C131" s="4">
        <v>89</v>
      </c>
      <c r="D131" s="4">
        <v>10.199999999999999</v>
      </c>
      <c r="E131" s="4">
        <f t="shared" si="10"/>
        <v>907.8</v>
      </c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>
        <v>5.2</v>
      </c>
      <c r="X131" s="4"/>
      <c r="Y131" s="4"/>
      <c r="Z131" s="4"/>
      <c r="AA131">
        <f t="shared" si="15"/>
        <v>5.2</v>
      </c>
      <c r="AB131">
        <f t="shared" si="13"/>
        <v>462.8</v>
      </c>
      <c r="AC131" s="11" t="s">
        <v>611</v>
      </c>
      <c r="AD131" s="11">
        <v>89</v>
      </c>
      <c r="AE131" s="5">
        <f t="shared" si="11"/>
        <v>4.9999999999999991</v>
      </c>
      <c r="AF131" s="5">
        <f t="shared" si="12"/>
        <v>444.99999999999994</v>
      </c>
      <c r="AH131" s="64">
        <v>5.2</v>
      </c>
    </row>
    <row r="132" spans="2:34">
      <c r="B132" s="4" t="s">
        <v>141</v>
      </c>
      <c r="C132" s="4">
        <v>135</v>
      </c>
      <c r="D132" s="4">
        <v>25.5</v>
      </c>
      <c r="E132" s="4">
        <f t="shared" si="10"/>
        <v>3442.5</v>
      </c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>
        <v>25.5</v>
      </c>
      <c r="Z132" s="4"/>
      <c r="AA132">
        <f t="shared" si="15"/>
        <v>25.5</v>
      </c>
      <c r="AB132">
        <f t="shared" ref="AB132:AB157" si="16">AA132*C132</f>
        <v>3442.5</v>
      </c>
      <c r="AC132" s="11" t="s">
        <v>141</v>
      </c>
      <c r="AD132" s="11">
        <v>135</v>
      </c>
      <c r="AE132" s="5">
        <f t="shared" si="11"/>
        <v>0</v>
      </c>
      <c r="AF132" s="5">
        <f t="shared" si="12"/>
        <v>0</v>
      </c>
      <c r="AH132" s="64">
        <v>25.5</v>
      </c>
    </row>
    <row r="133" spans="2:34">
      <c r="B133" s="4" t="s">
        <v>106</v>
      </c>
      <c r="C133" s="4">
        <v>150</v>
      </c>
      <c r="D133" s="4">
        <v>42.3</v>
      </c>
      <c r="E133" s="4">
        <f t="shared" ref="E133:E157" si="17">D133*C133</f>
        <v>6345</v>
      </c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>
        <v>42.3</v>
      </c>
      <c r="Y133" s="4"/>
      <c r="Z133" s="4"/>
      <c r="AA133">
        <f t="shared" si="15"/>
        <v>42.3</v>
      </c>
      <c r="AB133">
        <f t="shared" si="16"/>
        <v>6345</v>
      </c>
      <c r="AC133" s="11" t="s">
        <v>106</v>
      </c>
      <c r="AD133" s="11">
        <v>150</v>
      </c>
      <c r="AE133" s="5">
        <f t="shared" ref="AE133:AE157" si="18">D133-AA133</f>
        <v>0</v>
      </c>
      <c r="AF133" s="5">
        <f t="shared" ref="AF133:AF157" si="19">AE133*AD133</f>
        <v>0</v>
      </c>
      <c r="AH133" s="64">
        <v>42.3</v>
      </c>
    </row>
    <row r="134" spans="2:34">
      <c r="B134" s="4" t="s">
        <v>29</v>
      </c>
      <c r="C134" s="4">
        <v>95</v>
      </c>
      <c r="D134" s="4">
        <v>15.3</v>
      </c>
      <c r="E134" s="4">
        <f t="shared" si="17"/>
        <v>1453.5</v>
      </c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>
        <v>0.4</v>
      </c>
      <c r="Y134" s="4"/>
      <c r="Z134" s="4"/>
      <c r="AA134">
        <f t="shared" si="15"/>
        <v>0.4</v>
      </c>
      <c r="AB134">
        <f t="shared" si="16"/>
        <v>38</v>
      </c>
      <c r="AC134" s="11" t="s">
        <v>29</v>
      </c>
      <c r="AD134" s="11">
        <v>95</v>
      </c>
      <c r="AE134" s="5">
        <f t="shared" si="18"/>
        <v>14.9</v>
      </c>
      <c r="AF134" s="5">
        <f t="shared" si="19"/>
        <v>1415.5</v>
      </c>
      <c r="AH134" s="64">
        <v>0.4</v>
      </c>
    </row>
    <row r="135" spans="2:34">
      <c r="B135" s="117" t="s">
        <v>175</v>
      </c>
      <c r="C135" s="117">
        <v>45</v>
      </c>
      <c r="D135" s="117">
        <v>25</v>
      </c>
      <c r="E135" s="4">
        <f t="shared" si="17"/>
        <v>1125</v>
      </c>
      <c r="F135" s="117"/>
      <c r="G135" s="117"/>
      <c r="H135" s="117"/>
      <c r="I135" s="117"/>
      <c r="J135" s="117"/>
      <c r="K135" s="117"/>
      <c r="L135" s="117"/>
      <c r="M135" s="117"/>
      <c r="N135" s="117"/>
      <c r="O135" s="117"/>
      <c r="P135" s="117"/>
      <c r="Q135" s="117"/>
      <c r="R135" s="117"/>
      <c r="S135" s="117"/>
      <c r="T135" s="117"/>
      <c r="U135" s="117"/>
      <c r="V135" s="117"/>
      <c r="W135" s="117"/>
      <c r="X135" s="4"/>
      <c r="Y135" s="4">
        <v>10.6</v>
      </c>
      <c r="Z135" s="4"/>
      <c r="AA135">
        <f t="shared" si="15"/>
        <v>10.6</v>
      </c>
      <c r="AB135">
        <f t="shared" si="16"/>
        <v>477</v>
      </c>
      <c r="AC135" s="11" t="s">
        <v>175</v>
      </c>
      <c r="AD135" s="11">
        <v>45</v>
      </c>
      <c r="AE135" s="5">
        <f t="shared" si="18"/>
        <v>14.4</v>
      </c>
      <c r="AF135" s="5">
        <f t="shared" si="19"/>
        <v>648</v>
      </c>
      <c r="AH135" s="64">
        <v>10.6</v>
      </c>
    </row>
    <row r="136" spans="2:34">
      <c r="B136" s="4" t="s">
        <v>307</v>
      </c>
      <c r="C136" s="4">
        <v>360</v>
      </c>
      <c r="D136" s="4">
        <v>53</v>
      </c>
      <c r="E136" s="4">
        <f t="shared" si="17"/>
        <v>19080</v>
      </c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>
        <v>25</v>
      </c>
      <c r="AA136">
        <f t="shared" si="15"/>
        <v>25</v>
      </c>
      <c r="AB136">
        <f t="shared" si="16"/>
        <v>9000</v>
      </c>
      <c r="AC136" s="11" t="s">
        <v>307</v>
      </c>
      <c r="AD136" s="11">
        <v>360</v>
      </c>
      <c r="AE136" s="5">
        <f t="shared" si="18"/>
        <v>28</v>
      </c>
      <c r="AF136" s="5">
        <f t="shared" si="19"/>
        <v>10080</v>
      </c>
      <c r="AH136" s="64">
        <v>25</v>
      </c>
    </row>
    <row r="137" spans="2:34">
      <c r="B137" s="4" t="s">
        <v>18</v>
      </c>
      <c r="C137" s="4">
        <v>180</v>
      </c>
      <c r="D137" s="4">
        <v>18</v>
      </c>
      <c r="E137" s="4">
        <f t="shared" si="17"/>
        <v>3240</v>
      </c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>
        <v>18</v>
      </c>
      <c r="AA137">
        <f t="shared" si="15"/>
        <v>18</v>
      </c>
      <c r="AB137">
        <f t="shared" si="16"/>
        <v>3240</v>
      </c>
      <c r="AC137" s="11" t="s">
        <v>18</v>
      </c>
      <c r="AD137" s="11">
        <v>180</v>
      </c>
      <c r="AE137" s="5">
        <f t="shared" si="18"/>
        <v>0</v>
      </c>
      <c r="AF137" s="5">
        <f t="shared" si="19"/>
        <v>0</v>
      </c>
      <c r="AH137" s="64">
        <v>18</v>
      </c>
    </row>
    <row r="138" spans="2:34">
      <c r="B138" s="4" t="s">
        <v>611</v>
      </c>
      <c r="C138" s="4">
        <v>91</v>
      </c>
      <c r="D138" s="4">
        <v>20</v>
      </c>
      <c r="E138" s="4">
        <f t="shared" si="17"/>
        <v>1820</v>
      </c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>
        <v>1.7</v>
      </c>
      <c r="Z138" s="4"/>
      <c r="AA138">
        <f t="shared" si="15"/>
        <v>1.7</v>
      </c>
      <c r="AB138">
        <f t="shared" si="16"/>
        <v>154.69999999999999</v>
      </c>
      <c r="AC138" s="11" t="s">
        <v>611</v>
      </c>
      <c r="AD138" s="11">
        <v>91</v>
      </c>
      <c r="AE138" s="5">
        <f t="shared" si="18"/>
        <v>18.3</v>
      </c>
      <c r="AF138" s="5">
        <f t="shared" si="19"/>
        <v>1665.3</v>
      </c>
      <c r="AH138" s="64">
        <v>1.7</v>
      </c>
    </row>
    <row r="139" spans="2:34">
      <c r="B139" s="4" t="s">
        <v>106</v>
      </c>
      <c r="C139" s="4">
        <v>155</v>
      </c>
      <c r="D139" s="4">
        <v>43.9</v>
      </c>
      <c r="E139" s="4">
        <f t="shared" si="17"/>
        <v>6804.5</v>
      </c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>
        <v>43.9</v>
      </c>
      <c r="Z139" s="4"/>
      <c r="AA139">
        <f t="shared" si="15"/>
        <v>43.9</v>
      </c>
      <c r="AB139">
        <f t="shared" si="16"/>
        <v>6804.5</v>
      </c>
      <c r="AC139" s="11" t="s">
        <v>106</v>
      </c>
      <c r="AD139" s="11">
        <v>155</v>
      </c>
      <c r="AE139" s="5">
        <f t="shared" si="18"/>
        <v>0</v>
      </c>
      <c r="AF139" s="5">
        <f t="shared" si="19"/>
        <v>0</v>
      </c>
      <c r="AH139" s="64">
        <v>43.9</v>
      </c>
    </row>
    <row r="140" spans="2:34">
      <c r="B140" s="4" t="s">
        <v>97</v>
      </c>
      <c r="C140" s="4">
        <v>147</v>
      </c>
      <c r="D140" s="4">
        <v>22.8</v>
      </c>
      <c r="E140" s="4">
        <f t="shared" si="17"/>
        <v>3351.6</v>
      </c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B140">
        <f t="shared" si="16"/>
        <v>0</v>
      </c>
      <c r="AC140" s="4" t="s">
        <v>322</v>
      </c>
      <c r="AD140" s="11">
        <v>210</v>
      </c>
      <c r="AE140" s="5">
        <f t="shared" si="18"/>
        <v>22.8</v>
      </c>
      <c r="AF140" s="5">
        <f t="shared" si="19"/>
        <v>4788</v>
      </c>
      <c r="AH140" s="64">
        <v>0</v>
      </c>
    </row>
    <row r="141" spans="2:34">
      <c r="B141" s="4" t="s">
        <v>61</v>
      </c>
      <c r="C141" s="4">
        <v>231</v>
      </c>
      <c r="D141" s="4">
        <v>60.6</v>
      </c>
      <c r="E141" s="4">
        <f t="shared" si="17"/>
        <v>13998.6</v>
      </c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B141">
        <f t="shared" si="16"/>
        <v>0</v>
      </c>
      <c r="AC141" s="4" t="s">
        <v>133</v>
      </c>
      <c r="AD141" s="11">
        <v>294</v>
      </c>
      <c r="AE141" s="5">
        <f t="shared" si="18"/>
        <v>60.6</v>
      </c>
      <c r="AF141" s="5">
        <f t="shared" si="19"/>
        <v>17816.400000000001</v>
      </c>
      <c r="AH141" s="64">
        <v>0</v>
      </c>
    </row>
    <row r="142" spans="2:34">
      <c r="B142" s="4" t="s">
        <v>106</v>
      </c>
      <c r="C142" s="4">
        <v>160</v>
      </c>
      <c r="D142" s="4">
        <v>44.4</v>
      </c>
      <c r="E142" s="4">
        <f t="shared" si="17"/>
        <v>7104</v>
      </c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B142">
        <f t="shared" si="16"/>
        <v>0</v>
      </c>
      <c r="AC142" s="4" t="s">
        <v>106</v>
      </c>
      <c r="AD142" s="11">
        <v>160</v>
      </c>
      <c r="AE142" s="5">
        <f t="shared" si="18"/>
        <v>44.4</v>
      </c>
      <c r="AF142" s="5">
        <f t="shared" si="19"/>
        <v>7104</v>
      </c>
      <c r="AH142" s="64">
        <v>0</v>
      </c>
    </row>
    <row r="143" spans="2:34">
      <c r="B143" s="4" t="s">
        <v>62</v>
      </c>
      <c r="C143" s="4">
        <v>294</v>
      </c>
      <c r="D143" s="4">
        <v>48.7</v>
      </c>
      <c r="E143" s="4">
        <f t="shared" si="17"/>
        <v>14317.800000000001</v>
      </c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B143">
        <f t="shared" si="16"/>
        <v>0</v>
      </c>
      <c r="AC143" s="4" t="s">
        <v>62</v>
      </c>
      <c r="AD143" s="11">
        <v>294</v>
      </c>
      <c r="AE143" s="5">
        <f t="shared" si="18"/>
        <v>48.7</v>
      </c>
      <c r="AF143" s="5">
        <f t="shared" si="19"/>
        <v>14317.800000000001</v>
      </c>
      <c r="AH143" s="64">
        <v>0</v>
      </c>
    </row>
    <row r="144" spans="2:34">
      <c r="B144" s="4" t="s">
        <v>322</v>
      </c>
      <c r="C144" s="4">
        <v>210</v>
      </c>
      <c r="D144" s="4">
        <v>20.3</v>
      </c>
      <c r="E144" s="4">
        <f t="shared" si="17"/>
        <v>4263</v>
      </c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>
        <v>20.3</v>
      </c>
      <c r="AA144">
        <f>SUM(F144:Z144)</f>
        <v>20.3</v>
      </c>
      <c r="AB144">
        <f t="shared" si="16"/>
        <v>4263</v>
      </c>
      <c r="AC144" s="11" t="s">
        <v>322</v>
      </c>
      <c r="AD144" s="11">
        <v>210</v>
      </c>
      <c r="AE144" s="5">
        <f t="shared" si="18"/>
        <v>0</v>
      </c>
      <c r="AF144" s="5">
        <f t="shared" si="19"/>
        <v>0</v>
      </c>
      <c r="AH144" s="64">
        <v>20.3</v>
      </c>
    </row>
    <row r="145" spans="2:34">
      <c r="B145" s="4" t="s">
        <v>58</v>
      </c>
      <c r="C145" s="4">
        <v>33</v>
      </c>
      <c r="D145" s="4">
        <v>29.9</v>
      </c>
      <c r="E145" s="4">
        <f t="shared" si="17"/>
        <v>986.69999999999993</v>
      </c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B145">
        <f t="shared" si="16"/>
        <v>0</v>
      </c>
      <c r="AC145" s="4" t="s">
        <v>58</v>
      </c>
      <c r="AD145" s="11">
        <v>33</v>
      </c>
      <c r="AE145" s="5">
        <f t="shared" si="18"/>
        <v>29.9</v>
      </c>
      <c r="AF145" s="5">
        <f t="shared" si="19"/>
        <v>986.69999999999993</v>
      </c>
      <c r="AH145" s="64">
        <v>0</v>
      </c>
    </row>
    <row r="146" spans="2:34">
      <c r="B146" s="4" t="s">
        <v>133</v>
      </c>
      <c r="C146" s="4">
        <v>294</v>
      </c>
      <c r="D146" s="4">
        <v>10.1</v>
      </c>
      <c r="E146" s="4">
        <f t="shared" si="17"/>
        <v>2969.4</v>
      </c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>
        <v>5.0999999999999996</v>
      </c>
      <c r="AA146">
        <f>SUM(F146:Z146)</f>
        <v>5.0999999999999996</v>
      </c>
      <c r="AB146">
        <f t="shared" si="16"/>
        <v>1499.3999999999999</v>
      </c>
      <c r="AC146" s="4" t="s">
        <v>133</v>
      </c>
      <c r="AD146" s="11">
        <v>294</v>
      </c>
      <c r="AE146" s="5">
        <f t="shared" si="18"/>
        <v>5</v>
      </c>
      <c r="AF146" s="5">
        <f t="shared" si="19"/>
        <v>1470</v>
      </c>
      <c r="AH146" s="64">
        <v>5.0999999999999996</v>
      </c>
    </row>
    <row r="147" spans="2:34">
      <c r="B147" s="4" t="s">
        <v>59</v>
      </c>
      <c r="C147" s="4">
        <v>308</v>
      </c>
      <c r="D147" s="4">
        <v>10.1</v>
      </c>
      <c r="E147" s="4">
        <f t="shared" si="17"/>
        <v>3110.7999999999997</v>
      </c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B147">
        <f t="shared" si="16"/>
        <v>0</v>
      </c>
      <c r="AC147" s="4" t="s">
        <v>59</v>
      </c>
      <c r="AD147" s="11">
        <v>308</v>
      </c>
      <c r="AE147" s="5">
        <f t="shared" si="18"/>
        <v>10.1</v>
      </c>
      <c r="AF147" s="5">
        <f t="shared" si="19"/>
        <v>3110.7999999999997</v>
      </c>
      <c r="AH147" s="64">
        <v>0</v>
      </c>
    </row>
    <row r="148" spans="2:34">
      <c r="B148" s="4" t="s">
        <v>15</v>
      </c>
      <c r="C148" s="4">
        <v>70</v>
      </c>
      <c r="D148" s="4">
        <v>10</v>
      </c>
      <c r="E148" s="4">
        <f t="shared" si="17"/>
        <v>700</v>
      </c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>
        <v>1.5</v>
      </c>
      <c r="AA148">
        <f>SUM(F148:Z148)</f>
        <v>1.5</v>
      </c>
      <c r="AB148">
        <f t="shared" si="16"/>
        <v>105</v>
      </c>
      <c r="AC148" s="4" t="s">
        <v>15</v>
      </c>
      <c r="AD148" s="11">
        <v>70</v>
      </c>
      <c r="AE148" s="5">
        <f t="shared" si="18"/>
        <v>8.5</v>
      </c>
      <c r="AF148" s="5">
        <f t="shared" si="19"/>
        <v>595</v>
      </c>
      <c r="AH148" s="64">
        <v>1.5</v>
      </c>
    </row>
    <row r="149" spans="2:34">
      <c r="B149" s="4" t="s">
        <v>56</v>
      </c>
      <c r="C149" s="4">
        <v>97</v>
      </c>
      <c r="D149" s="4">
        <v>33</v>
      </c>
      <c r="E149" s="4">
        <f t="shared" si="17"/>
        <v>3201</v>
      </c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B149">
        <f t="shared" si="16"/>
        <v>0</v>
      </c>
      <c r="AC149" s="4" t="s">
        <v>56</v>
      </c>
      <c r="AD149" s="11">
        <v>97</v>
      </c>
      <c r="AE149" s="5">
        <f t="shared" si="18"/>
        <v>33</v>
      </c>
      <c r="AF149" s="5">
        <f t="shared" si="19"/>
        <v>3201</v>
      </c>
      <c r="AH149" s="64">
        <v>0</v>
      </c>
    </row>
    <row r="150" spans="2:34">
      <c r="B150" s="4" t="s">
        <v>57</v>
      </c>
      <c r="C150" s="4">
        <v>70</v>
      </c>
      <c r="D150" s="4">
        <v>10.199999999999999</v>
      </c>
      <c r="E150" s="4">
        <f t="shared" si="17"/>
        <v>714</v>
      </c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B150">
        <f t="shared" si="16"/>
        <v>0</v>
      </c>
      <c r="AC150" s="4" t="s">
        <v>57</v>
      </c>
      <c r="AD150" s="11">
        <v>70</v>
      </c>
      <c r="AE150" s="5">
        <f t="shared" si="18"/>
        <v>10.199999999999999</v>
      </c>
      <c r="AF150" s="5">
        <f t="shared" si="19"/>
        <v>714</v>
      </c>
      <c r="AH150" s="64">
        <v>0</v>
      </c>
    </row>
    <row r="151" spans="2:34">
      <c r="B151" s="4" t="s">
        <v>29</v>
      </c>
      <c r="C151" s="4">
        <v>90</v>
      </c>
      <c r="D151" s="4">
        <v>25</v>
      </c>
      <c r="E151" s="4">
        <f t="shared" si="17"/>
        <v>2250</v>
      </c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B151">
        <f t="shared" si="16"/>
        <v>0</v>
      </c>
      <c r="AC151" s="4" t="s">
        <v>29</v>
      </c>
      <c r="AD151" s="11">
        <v>90</v>
      </c>
      <c r="AE151" s="5">
        <f t="shared" si="18"/>
        <v>25</v>
      </c>
      <c r="AF151" s="5">
        <f t="shared" si="19"/>
        <v>2250</v>
      </c>
      <c r="AH151" s="64">
        <v>0</v>
      </c>
    </row>
    <row r="152" spans="2:34">
      <c r="B152" s="4" t="s">
        <v>10</v>
      </c>
      <c r="C152" s="4">
        <v>86</v>
      </c>
      <c r="D152" s="4">
        <v>14</v>
      </c>
      <c r="E152" s="4">
        <f t="shared" si="17"/>
        <v>1204</v>
      </c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B152">
        <f t="shared" si="16"/>
        <v>0</v>
      </c>
      <c r="AC152" s="4" t="s">
        <v>10</v>
      </c>
      <c r="AD152" s="11">
        <v>86</v>
      </c>
      <c r="AE152" s="5">
        <f t="shared" si="18"/>
        <v>14</v>
      </c>
      <c r="AF152" s="5">
        <f t="shared" si="19"/>
        <v>1204</v>
      </c>
      <c r="AH152" s="64">
        <v>0</v>
      </c>
    </row>
    <row r="153" spans="2:34">
      <c r="B153" s="4" t="s">
        <v>51</v>
      </c>
      <c r="C153" s="4">
        <v>15</v>
      </c>
      <c r="D153" s="4">
        <v>35</v>
      </c>
      <c r="E153" s="4">
        <f t="shared" si="17"/>
        <v>525</v>
      </c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B153">
        <f t="shared" si="16"/>
        <v>0</v>
      </c>
      <c r="AC153" s="4" t="s">
        <v>51</v>
      </c>
      <c r="AD153" s="11">
        <v>15</v>
      </c>
      <c r="AE153" s="5">
        <f t="shared" si="18"/>
        <v>35</v>
      </c>
      <c r="AF153" s="5">
        <f t="shared" si="19"/>
        <v>525</v>
      </c>
      <c r="AH153" s="64">
        <v>0</v>
      </c>
    </row>
    <row r="154" spans="2:34">
      <c r="B154" s="4" t="s">
        <v>299</v>
      </c>
      <c r="C154" s="4">
        <v>238</v>
      </c>
      <c r="D154" s="4">
        <v>18.5</v>
      </c>
      <c r="E154" s="4">
        <f t="shared" si="17"/>
        <v>4403</v>
      </c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B154">
        <f t="shared" si="16"/>
        <v>0</v>
      </c>
      <c r="AC154" s="4" t="s">
        <v>299</v>
      </c>
      <c r="AD154" s="11">
        <v>238</v>
      </c>
      <c r="AE154" s="5">
        <f t="shared" si="18"/>
        <v>18.5</v>
      </c>
      <c r="AF154" s="5">
        <f t="shared" si="19"/>
        <v>4403</v>
      </c>
      <c r="AH154" s="64">
        <v>0</v>
      </c>
    </row>
    <row r="155" spans="2:34">
      <c r="B155" s="4" t="s">
        <v>155</v>
      </c>
      <c r="C155" s="4">
        <v>145</v>
      </c>
      <c r="D155" s="4">
        <v>22</v>
      </c>
      <c r="E155" s="4">
        <f t="shared" si="17"/>
        <v>3190</v>
      </c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B155">
        <f t="shared" si="16"/>
        <v>0</v>
      </c>
      <c r="AC155" s="4" t="s">
        <v>155</v>
      </c>
      <c r="AD155" s="11">
        <v>145</v>
      </c>
      <c r="AE155" s="5">
        <f t="shared" si="18"/>
        <v>22</v>
      </c>
      <c r="AF155" s="5">
        <f t="shared" si="19"/>
        <v>3190</v>
      </c>
      <c r="AH155" s="64">
        <v>0</v>
      </c>
    </row>
    <row r="156" spans="2:34">
      <c r="B156" s="4" t="s">
        <v>207</v>
      </c>
      <c r="C156" s="4">
        <v>280</v>
      </c>
      <c r="D156" s="4">
        <v>1</v>
      </c>
      <c r="E156" s="4">
        <f t="shared" si="17"/>
        <v>280</v>
      </c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B156">
        <f t="shared" si="16"/>
        <v>0</v>
      </c>
      <c r="AC156" s="4" t="s">
        <v>207</v>
      </c>
      <c r="AD156" s="11">
        <v>280</v>
      </c>
      <c r="AE156" s="5">
        <f t="shared" si="18"/>
        <v>1</v>
      </c>
      <c r="AF156" s="5">
        <f t="shared" si="19"/>
        <v>280</v>
      </c>
      <c r="AH156" s="64">
        <v>0</v>
      </c>
    </row>
    <row r="157" spans="2:34">
      <c r="B157" s="4" t="s">
        <v>55</v>
      </c>
      <c r="C157" s="4">
        <v>65</v>
      </c>
      <c r="D157" s="4">
        <v>199.8</v>
      </c>
      <c r="E157" s="4">
        <f t="shared" si="17"/>
        <v>12987</v>
      </c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B157">
        <f t="shared" si="16"/>
        <v>0</v>
      </c>
      <c r="AC157" s="4" t="s">
        <v>55</v>
      </c>
      <c r="AD157" s="11">
        <v>65</v>
      </c>
      <c r="AE157" s="5">
        <f t="shared" si="18"/>
        <v>199.8</v>
      </c>
      <c r="AF157" s="5">
        <f t="shared" si="19"/>
        <v>12987</v>
      </c>
      <c r="AH157" s="64">
        <v>0</v>
      </c>
    </row>
    <row r="158" spans="2:34">
      <c r="B158" s="79"/>
      <c r="C158" s="79"/>
      <c r="D158" s="231"/>
      <c r="E158" s="65">
        <f>SUM(E4:E157)</f>
        <v>641076.62699999998</v>
      </c>
      <c r="F158" s="65">
        <v>18919.53</v>
      </c>
      <c r="G158" s="65">
        <v>18744.27</v>
      </c>
      <c r="H158" s="65">
        <v>18588.990000000002</v>
      </c>
      <c r="I158" s="79">
        <v>18135.099999999999</v>
      </c>
      <c r="J158" s="79">
        <v>18406.53</v>
      </c>
      <c r="K158" s="79">
        <v>17005.68</v>
      </c>
      <c r="L158" s="79">
        <v>15482.5</v>
      </c>
      <c r="M158" s="79">
        <v>18623.41</v>
      </c>
      <c r="N158" s="79">
        <v>17813.04</v>
      </c>
      <c r="O158" s="79">
        <v>16215.87</v>
      </c>
      <c r="P158" s="79">
        <v>18759.55</v>
      </c>
      <c r="Q158" s="79">
        <v>18759.98</v>
      </c>
      <c r="R158" s="79">
        <v>18807.23</v>
      </c>
      <c r="S158" s="79">
        <v>22684.2</v>
      </c>
      <c r="T158" s="79">
        <v>18819.759999999998</v>
      </c>
      <c r="U158" s="79">
        <v>18741.25</v>
      </c>
      <c r="V158" s="79">
        <v>18666.669999999998</v>
      </c>
      <c r="W158" s="79">
        <v>18092.46</v>
      </c>
      <c r="X158" s="79">
        <v>18423.490000000002</v>
      </c>
      <c r="Y158" s="79">
        <v>18474.419999999998</v>
      </c>
      <c r="Z158" s="79">
        <v>19087.36</v>
      </c>
      <c r="AA158">
        <f>SUM(F158:Z158)</f>
        <v>387251.29</v>
      </c>
      <c r="AB158">
        <f>SUM(AB4:AB157)</f>
        <v>387251.22425000003</v>
      </c>
      <c r="AE158" s="13"/>
      <c r="AF158" s="13">
        <f>SUM(AF4:AF157)</f>
        <v>259079.60274999999</v>
      </c>
      <c r="AG158">
        <f>AF158+AB158</f>
        <v>646330.82700000005</v>
      </c>
    </row>
    <row r="159" spans="2:34">
      <c r="B159" s="86"/>
      <c r="C159" s="86"/>
      <c r="D159" s="86"/>
      <c r="E159" s="86">
        <v>0.4</v>
      </c>
      <c r="F159" s="86">
        <v>1</v>
      </c>
      <c r="G159" s="86">
        <v>2</v>
      </c>
      <c r="H159" s="86">
        <v>3</v>
      </c>
      <c r="I159" s="86">
        <v>4</v>
      </c>
      <c r="J159" s="86">
        <v>5</v>
      </c>
      <c r="K159" s="86">
        <v>6</v>
      </c>
      <c r="L159" s="86">
        <v>7</v>
      </c>
      <c r="M159" s="86">
        <v>8</v>
      </c>
      <c r="N159" s="86">
        <v>9</v>
      </c>
      <c r="O159" s="86">
        <v>10</v>
      </c>
      <c r="P159" s="86">
        <v>11</v>
      </c>
      <c r="Q159" s="79">
        <v>12</v>
      </c>
      <c r="R159" s="79">
        <v>13</v>
      </c>
      <c r="S159" s="79">
        <v>14</v>
      </c>
      <c r="T159" s="79">
        <v>15</v>
      </c>
      <c r="U159" s="79">
        <v>16</v>
      </c>
      <c r="V159" s="79">
        <v>17</v>
      </c>
      <c r="W159" s="79">
        <v>18</v>
      </c>
      <c r="X159" s="79">
        <v>19</v>
      </c>
      <c r="Y159" s="79">
        <v>20</v>
      </c>
      <c r="Z159" s="79">
        <v>21</v>
      </c>
      <c r="AB159" s="79"/>
      <c r="AC159" s="79"/>
      <c r="AG159">
        <f>AF158+AB158</f>
        <v>646330.82700000005</v>
      </c>
    </row>
    <row r="160" spans="2:34">
      <c r="B160" s="86"/>
      <c r="C160" s="86"/>
      <c r="D160" s="86"/>
      <c r="E160" s="86"/>
      <c r="F160" s="86" t="s">
        <v>5</v>
      </c>
      <c r="G160" s="86" t="s">
        <v>5</v>
      </c>
      <c r="H160" s="86" t="s">
        <v>5</v>
      </c>
      <c r="I160" s="86" t="s">
        <v>5</v>
      </c>
      <c r="J160" s="86" t="s">
        <v>5</v>
      </c>
      <c r="K160" s="86" t="s">
        <v>5</v>
      </c>
      <c r="L160" s="86" t="s">
        <v>5</v>
      </c>
      <c r="M160" s="86" t="s">
        <v>5</v>
      </c>
      <c r="N160" s="86" t="s">
        <v>5</v>
      </c>
      <c r="O160" s="86" t="s">
        <v>5</v>
      </c>
      <c r="P160" s="86" t="s">
        <v>5</v>
      </c>
      <c r="Q160" s="86" t="s">
        <v>5</v>
      </c>
      <c r="R160" s="86" t="s">
        <v>5</v>
      </c>
      <c r="S160" s="86" t="s">
        <v>5</v>
      </c>
      <c r="T160" s="86" t="s">
        <v>5</v>
      </c>
      <c r="U160" s="86" t="s">
        <v>5</v>
      </c>
      <c r="V160" s="86" t="s">
        <v>5</v>
      </c>
      <c r="W160" s="86" t="s">
        <v>5</v>
      </c>
      <c r="X160" s="86" t="s">
        <v>5</v>
      </c>
      <c r="Y160" s="86" t="s">
        <v>5</v>
      </c>
      <c r="Z160" s="86" t="s">
        <v>5</v>
      </c>
      <c r="AG160">
        <f>AG159-E158</f>
        <v>5254.2000000000698</v>
      </c>
    </row>
    <row r="161" spans="1:33">
      <c r="B161" s="86" t="s">
        <v>639</v>
      </c>
      <c r="C161" s="86"/>
      <c r="D161" s="86"/>
      <c r="E161" s="86"/>
      <c r="F161" s="86" t="s">
        <v>6</v>
      </c>
      <c r="G161" s="86" t="s">
        <v>6</v>
      </c>
      <c r="H161" s="86" t="s">
        <v>6</v>
      </c>
      <c r="I161" s="86" t="s">
        <v>6</v>
      </c>
      <c r="J161" s="86" t="s">
        <v>6</v>
      </c>
      <c r="K161" s="86" t="s">
        <v>6</v>
      </c>
      <c r="L161" s="86" t="s">
        <v>6</v>
      </c>
      <c r="M161" s="86" t="s">
        <v>6</v>
      </c>
      <c r="N161" s="86" t="s">
        <v>6</v>
      </c>
      <c r="O161" s="86" t="s">
        <v>6</v>
      </c>
      <c r="P161" s="86" t="s">
        <v>6</v>
      </c>
      <c r="Q161" s="86" t="s">
        <v>6</v>
      </c>
      <c r="R161" s="86" t="s">
        <v>6</v>
      </c>
      <c r="S161" s="86" t="s">
        <v>6</v>
      </c>
      <c r="T161" s="86" t="s">
        <v>6</v>
      </c>
      <c r="U161" s="86" t="s">
        <v>6</v>
      </c>
      <c r="V161" s="86" t="s">
        <v>6</v>
      </c>
      <c r="W161" s="86" t="s">
        <v>6</v>
      </c>
      <c r="X161" s="86" t="s">
        <v>6</v>
      </c>
      <c r="Y161" s="86" t="s">
        <v>6</v>
      </c>
      <c r="Z161" s="86" t="s">
        <v>6</v>
      </c>
    </row>
    <row r="162" spans="1:33">
      <c r="B162" s="4" t="s">
        <v>2</v>
      </c>
      <c r="C162" s="4" t="s">
        <v>3</v>
      </c>
      <c r="D162" s="4" t="s">
        <v>8</v>
      </c>
      <c r="E162" s="4" t="s">
        <v>9</v>
      </c>
      <c r="F162" s="4">
        <v>1</v>
      </c>
      <c r="G162" s="4">
        <v>3</v>
      </c>
      <c r="H162" s="4">
        <v>4</v>
      </c>
      <c r="I162" s="4">
        <v>5</v>
      </c>
      <c r="J162" s="4">
        <v>7</v>
      </c>
      <c r="K162" s="4">
        <v>8</v>
      </c>
      <c r="L162" s="4">
        <v>9</v>
      </c>
      <c r="M162" s="4">
        <v>10</v>
      </c>
      <c r="N162" s="4">
        <v>11</v>
      </c>
      <c r="O162" s="4">
        <v>12</v>
      </c>
      <c r="P162" s="4">
        <v>14</v>
      </c>
      <c r="Q162" s="4">
        <v>15</v>
      </c>
      <c r="R162" s="4">
        <v>16</v>
      </c>
      <c r="S162" s="4">
        <v>17</v>
      </c>
      <c r="T162" s="4">
        <v>18</v>
      </c>
      <c r="U162" s="4">
        <v>19</v>
      </c>
      <c r="V162" s="4">
        <v>21</v>
      </c>
      <c r="W162" s="4">
        <v>22</v>
      </c>
      <c r="X162" s="4">
        <v>24</v>
      </c>
      <c r="Y162" s="4">
        <v>25</v>
      </c>
      <c r="Z162" s="4">
        <v>28</v>
      </c>
      <c r="AC162" s="5" t="s">
        <v>2</v>
      </c>
      <c r="AD162" s="5" t="s">
        <v>3</v>
      </c>
      <c r="AE162" s="5" t="s">
        <v>8</v>
      </c>
      <c r="AF162" s="5"/>
    </row>
    <row r="163" spans="1:33">
      <c r="A163" s="7"/>
      <c r="B163" s="4" t="s">
        <v>51</v>
      </c>
      <c r="C163" s="4">
        <v>47</v>
      </c>
      <c r="D163" s="4">
        <v>3</v>
      </c>
      <c r="E163" s="4">
        <f>D163*C163</f>
        <v>141</v>
      </c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B163">
        <f t="shared" ref="AB163:AB194" si="20">AA163*C163</f>
        <v>0</v>
      </c>
      <c r="AC163" s="7" t="s">
        <v>51</v>
      </c>
      <c r="AD163" s="5">
        <v>47</v>
      </c>
      <c r="AE163" s="5">
        <f t="shared" ref="AE163:AE194" si="21">D163-AA163</f>
        <v>3</v>
      </c>
      <c r="AF163" s="5">
        <f>AE163*AD163</f>
        <v>141</v>
      </c>
      <c r="AG163">
        <v>0</v>
      </c>
    </row>
    <row r="164" spans="1:33">
      <c r="A164" s="7"/>
      <c r="B164" s="4" t="s">
        <v>49</v>
      </c>
      <c r="C164" s="4">
        <v>242</v>
      </c>
      <c r="D164" s="4">
        <v>4</v>
      </c>
      <c r="E164" s="4">
        <f t="shared" ref="E164:E227" si="22">D164*C164</f>
        <v>968</v>
      </c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B164">
        <f t="shared" si="20"/>
        <v>0</v>
      </c>
      <c r="AC164" s="7" t="s">
        <v>49</v>
      </c>
      <c r="AD164" s="5">
        <v>242</v>
      </c>
      <c r="AE164" s="5">
        <f t="shared" si="21"/>
        <v>4</v>
      </c>
      <c r="AF164" s="5">
        <f t="shared" ref="AF164:AF227" si="23">AE164*AD164</f>
        <v>968</v>
      </c>
      <c r="AG164">
        <v>0</v>
      </c>
    </row>
    <row r="165" spans="1:33">
      <c r="A165" s="7"/>
      <c r="B165" s="4" t="s">
        <v>26</v>
      </c>
      <c r="C165" s="4">
        <v>180</v>
      </c>
      <c r="D165" s="4">
        <v>15</v>
      </c>
      <c r="E165" s="4">
        <f t="shared" si="22"/>
        <v>2700</v>
      </c>
      <c r="F165" s="4">
        <v>1</v>
      </c>
      <c r="G165" s="4"/>
      <c r="H165" s="4"/>
      <c r="I165" s="4"/>
      <c r="J165" s="4">
        <v>1</v>
      </c>
      <c r="K165" s="4"/>
      <c r="L165" s="4"/>
      <c r="M165" s="4"/>
      <c r="N165" s="4"/>
      <c r="O165" s="4">
        <v>1</v>
      </c>
      <c r="P165" s="4"/>
      <c r="Q165" s="4"/>
      <c r="R165" s="4"/>
      <c r="S165" s="4">
        <v>1</v>
      </c>
      <c r="T165" s="4"/>
      <c r="U165" s="4"/>
      <c r="V165" s="4"/>
      <c r="W165" s="4"/>
      <c r="X165" s="4"/>
      <c r="Y165" s="4">
        <v>2</v>
      </c>
      <c r="Z165" s="4"/>
      <c r="AA165">
        <f>SUM(F165:Z165)</f>
        <v>6</v>
      </c>
      <c r="AB165">
        <f t="shared" si="20"/>
        <v>1080</v>
      </c>
      <c r="AC165" s="5" t="s">
        <v>26</v>
      </c>
      <c r="AD165" s="5">
        <v>180</v>
      </c>
      <c r="AE165" s="5">
        <f t="shared" si="21"/>
        <v>9</v>
      </c>
      <c r="AF165" s="5">
        <f t="shared" si="23"/>
        <v>1620</v>
      </c>
      <c r="AG165">
        <v>6</v>
      </c>
    </row>
    <row r="166" spans="1:33">
      <c r="A166" s="7"/>
      <c r="B166" s="4" t="s">
        <v>36</v>
      </c>
      <c r="C166" s="4">
        <v>295</v>
      </c>
      <c r="D166" s="4">
        <v>58.5</v>
      </c>
      <c r="E166" s="4">
        <f t="shared" si="22"/>
        <v>17257.5</v>
      </c>
      <c r="F166" s="4"/>
      <c r="G166" s="4"/>
      <c r="H166" s="4"/>
      <c r="I166" s="4">
        <v>8</v>
      </c>
      <c r="J166" s="4"/>
      <c r="K166" s="4">
        <v>7.6</v>
      </c>
      <c r="L166" s="4"/>
      <c r="M166" s="4"/>
      <c r="N166" s="4"/>
      <c r="O166" s="4">
        <v>7</v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>
        <f>SUM(F166:Z166)</f>
        <v>22.6</v>
      </c>
      <c r="AB166">
        <f t="shared" si="20"/>
        <v>6667</v>
      </c>
      <c r="AC166" s="11" t="s">
        <v>36</v>
      </c>
      <c r="AD166" s="6">
        <v>295</v>
      </c>
      <c r="AE166" s="5">
        <f t="shared" si="21"/>
        <v>35.9</v>
      </c>
      <c r="AF166" s="5">
        <f t="shared" si="23"/>
        <v>10590.5</v>
      </c>
      <c r="AG166">
        <v>22.6</v>
      </c>
    </row>
    <row r="167" spans="1:33">
      <c r="A167" s="7"/>
      <c r="B167" s="4" t="s">
        <v>113</v>
      </c>
      <c r="C167" s="4">
        <v>225.95</v>
      </c>
      <c r="D167" s="4">
        <v>1.1000000000000001</v>
      </c>
      <c r="E167" s="4">
        <f t="shared" si="22"/>
        <v>248.54500000000002</v>
      </c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B167">
        <f t="shared" si="20"/>
        <v>0</v>
      </c>
      <c r="AC167" s="75" t="s">
        <v>113</v>
      </c>
      <c r="AD167" s="6">
        <v>225.95</v>
      </c>
      <c r="AE167" s="5">
        <f t="shared" si="21"/>
        <v>1.1000000000000001</v>
      </c>
      <c r="AF167" s="5">
        <f t="shared" si="23"/>
        <v>248.54500000000002</v>
      </c>
      <c r="AG167">
        <v>0</v>
      </c>
    </row>
    <row r="168" spans="1:33">
      <c r="A168" s="7"/>
      <c r="B168" s="4" t="s">
        <v>27</v>
      </c>
      <c r="C168" s="4">
        <v>222.04</v>
      </c>
      <c r="D168" s="4">
        <v>11.9</v>
      </c>
      <c r="E168" s="4">
        <f t="shared" si="22"/>
        <v>2642.2759999999998</v>
      </c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B168">
        <f t="shared" si="20"/>
        <v>0</v>
      </c>
      <c r="AC168" s="75" t="s">
        <v>27</v>
      </c>
      <c r="AD168" s="6">
        <v>222.04</v>
      </c>
      <c r="AE168" s="5">
        <f t="shared" si="21"/>
        <v>11.9</v>
      </c>
      <c r="AF168" s="5">
        <f t="shared" si="23"/>
        <v>2642.2759999999998</v>
      </c>
      <c r="AG168">
        <v>0</v>
      </c>
    </row>
    <row r="169" spans="1:33">
      <c r="A169" s="7"/>
      <c r="B169" s="4" t="s">
        <v>553</v>
      </c>
      <c r="C169" s="4">
        <v>39.21</v>
      </c>
      <c r="D169" s="4">
        <v>10</v>
      </c>
      <c r="E169" s="4">
        <f t="shared" si="22"/>
        <v>392.1</v>
      </c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B169">
        <f t="shared" si="20"/>
        <v>0</v>
      </c>
      <c r="AC169" s="52" t="s">
        <v>553</v>
      </c>
      <c r="AD169" s="6">
        <v>39.21</v>
      </c>
      <c r="AE169" s="5">
        <f t="shared" si="21"/>
        <v>10</v>
      </c>
      <c r="AF169" s="5">
        <f t="shared" si="23"/>
        <v>392.1</v>
      </c>
      <c r="AG169">
        <v>0</v>
      </c>
    </row>
    <row r="170" spans="1:33">
      <c r="A170" s="7"/>
      <c r="B170" s="4" t="s">
        <v>12</v>
      </c>
      <c r="C170" s="4">
        <v>40.51</v>
      </c>
      <c r="D170" s="4">
        <v>5.5</v>
      </c>
      <c r="E170" s="4">
        <f t="shared" si="22"/>
        <v>222.80499999999998</v>
      </c>
      <c r="F170" s="4"/>
      <c r="G170" s="4"/>
      <c r="H170" s="4"/>
      <c r="I170" s="4">
        <v>0.5</v>
      </c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>
        <f>SUM(F170:Z170)</f>
        <v>0.5</v>
      </c>
      <c r="AB170">
        <f t="shared" si="20"/>
        <v>20.254999999999999</v>
      </c>
      <c r="AC170" s="75" t="s">
        <v>12</v>
      </c>
      <c r="AD170" s="6">
        <v>40.51</v>
      </c>
      <c r="AE170" s="5">
        <f t="shared" si="21"/>
        <v>5</v>
      </c>
      <c r="AF170" s="5">
        <f t="shared" si="23"/>
        <v>202.54999999999998</v>
      </c>
      <c r="AG170">
        <v>0.5</v>
      </c>
    </row>
    <row r="171" spans="1:33">
      <c r="A171" s="7"/>
      <c r="B171" s="4" t="s">
        <v>17</v>
      </c>
      <c r="C171" s="4">
        <v>18.41</v>
      </c>
      <c r="D171" s="4">
        <v>17</v>
      </c>
      <c r="E171" s="4">
        <f t="shared" si="22"/>
        <v>312.97000000000003</v>
      </c>
      <c r="F171" s="4"/>
      <c r="G171" s="4"/>
      <c r="H171" s="4"/>
      <c r="I171" s="4"/>
      <c r="J171" s="4"/>
      <c r="K171" s="4"/>
      <c r="L171" s="4">
        <v>1</v>
      </c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>
        <v>1</v>
      </c>
      <c r="Y171" s="4"/>
      <c r="Z171" s="4"/>
      <c r="AA171">
        <f>SUM(F171:Z171)</f>
        <v>2</v>
      </c>
      <c r="AB171">
        <f t="shared" si="20"/>
        <v>36.82</v>
      </c>
      <c r="AC171" s="6" t="s">
        <v>17</v>
      </c>
      <c r="AD171" s="6">
        <v>18.41</v>
      </c>
      <c r="AE171" s="5">
        <f t="shared" si="21"/>
        <v>15</v>
      </c>
      <c r="AF171" s="5">
        <f t="shared" si="23"/>
        <v>276.14999999999998</v>
      </c>
      <c r="AG171">
        <v>2</v>
      </c>
    </row>
    <row r="172" spans="1:33">
      <c r="A172" s="7"/>
      <c r="B172" s="4" t="s">
        <v>121</v>
      </c>
      <c r="C172" s="4">
        <v>719</v>
      </c>
      <c r="D172" s="4">
        <v>12.3</v>
      </c>
      <c r="E172" s="4">
        <f t="shared" si="22"/>
        <v>8843.7000000000007</v>
      </c>
      <c r="F172" s="4"/>
      <c r="G172" s="4"/>
      <c r="H172" s="4"/>
      <c r="I172" s="4"/>
      <c r="J172" s="4"/>
      <c r="K172" s="4">
        <v>1.52</v>
      </c>
      <c r="L172" s="4">
        <v>1.52</v>
      </c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>
        <f>SUM(F172:Z172)</f>
        <v>3.04</v>
      </c>
      <c r="AB172">
        <f t="shared" si="20"/>
        <v>2185.7600000000002</v>
      </c>
      <c r="AC172" s="11" t="s">
        <v>121</v>
      </c>
      <c r="AD172" s="52">
        <v>719</v>
      </c>
      <c r="AE172" s="5">
        <f t="shared" si="21"/>
        <v>9.2600000000000016</v>
      </c>
      <c r="AF172" s="5">
        <f t="shared" si="23"/>
        <v>6657.9400000000014</v>
      </c>
      <c r="AG172">
        <v>3.04</v>
      </c>
    </row>
    <row r="173" spans="1:33">
      <c r="A173" s="7"/>
      <c r="B173" s="4" t="s">
        <v>31</v>
      </c>
      <c r="C173" s="4">
        <v>89</v>
      </c>
      <c r="D173" s="4">
        <v>17</v>
      </c>
      <c r="E173" s="4">
        <f t="shared" si="22"/>
        <v>1513</v>
      </c>
      <c r="F173" s="4">
        <v>6</v>
      </c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>
        <f>SUM(F173:Z173)</f>
        <v>6</v>
      </c>
      <c r="AB173">
        <f t="shared" si="20"/>
        <v>534</v>
      </c>
      <c r="AC173" s="75" t="s">
        <v>31</v>
      </c>
      <c r="AD173" s="52">
        <v>89</v>
      </c>
      <c r="AE173" s="5">
        <f t="shared" si="21"/>
        <v>11</v>
      </c>
      <c r="AF173" s="5">
        <f t="shared" si="23"/>
        <v>979</v>
      </c>
      <c r="AG173">
        <v>6</v>
      </c>
    </row>
    <row r="174" spans="1:33">
      <c r="A174" s="7"/>
      <c r="B174" s="4" t="s">
        <v>584</v>
      </c>
      <c r="C174" s="4">
        <v>17</v>
      </c>
      <c r="D174" s="4">
        <v>63</v>
      </c>
      <c r="E174" s="4">
        <f t="shared" si="22"/>
        <v>1071</v>
      </c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B174">
        <f t="shared" si="20"/>
        <v>0</v>
      </c>
      <c r="AC174" s="75" t="s">
        <v>584</v>
      </c>
      <c r="AD174" s="52">
        <v>17</v>
      </c>
      <c r="AE174" s="5">
        <f t="shared" si="21"/>
        <v>63</v>
      </c>
      <c r="AF174" s="5">
        <f t="shared" si="23"/>
        <v>1071</v>
      </c>
      <c r="AG174">
        <v>0</v>
      </c>
    </row>
    <row r="175" spans="1:33">
      <c r="A175" s="7"/>
      <c r="B175" s="4" t="s">
        <v>10</v>
      </c>
      <c r="C175" s="4">
        <v>75</v>
      </c>
      <c r="D175" s="4">
        <v>19</v>
      </c>
      <c r="E175" s="4">
        <f t="shared" si="22"/>
        <v>1425</v>
      </c>
      <c r="F175" s="4">
        <v>1</v>
      </c>
      <c r="G175" s="4"/>
      <c r="H175" s="4"/>
      <c r="I175" s="4">
        <v>1</v>
      </c>
      <c r="J175" s="4"/>
      <c r="K175" s="4">
        <v>1</v>
      </c>
      <c r="L175" s="4">
        <v>1</v>
      </c>
      <c r="M175" s="4">
        <v>1</v>
      </c>
      <c r="N175" s="4">
        <v>1</v>
      </c>
      <c r="O175" s="4">
        <v>1</v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>
        <f>SUM(F175:Z175)</f>
        <v>7</v>
      </c>
      <c r="AB175">
        <f t="shared" si="20"/>
        <v>525</v>
      </c>
      <c r="AC175" s="75" t="s">
        <v>10</v>
      </c>
      <c r="AD175" s="52">
        <v>75</v>
      </c>
      <c r="AE175" s="5">
        <f t="shared" si="21"/>
        <v>12</v>
      </c>
      <c r="AF175" s="5">
        <f t="shared" si="23"/>
        <v>900</v>
      </c>
      <c r="AG175">
        <v>7</v>
      </c>
    </row>
    <row r="176" spans="1:33">
      <c r="A176" s="7"/>
      <c r="B176" s="117" t="s">
        <v>58</v>
      </c>
      <c r="C176" s="117">
        <v>32</v>
      </c>
      <c r="D176" s="4">
        <v>1.94</v>
      </c>
      <c r="E176" s="4">
        <f t="shared" si="22"/>
        <v>62.08</v>
      </c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B176">
        <f t="shared" si="20"/>
        <v>0</v>
      </c>
      <c r="AC176" s="214" t="s">
        <v>58</v>
      </c>
      <c r="AD176" s="117">
        <v>32</v>
      </c>
      <c r="AE176" s="5">
        <f t="shared" si="21"/>
        <v>1.94</v>
      </c>
      <c r="AF176" s="5">
        <f t="shared" si="23"/>
        <v>62.08</v>
      </c>
      <c r="AG176">
        <v>0</v>
      </c>
    </row>
    <row r="177" spans="1:33">
      <c r="A177" s="7"/>
      <c r="B177" s="4" t="s">
        <v>291</v>
      </c>
      <c r="C177" s="4">
        <v>62.59</v>
      </c>
      <c r="D177" s="4">
        <v>24</v>
      </c>
      <c r="E177" s="4">
        <f t="shared" si="22"/>
        <v>1502.16</v>
      </c>
      <c r="F177" s="4">
        <v>8</v>
      </c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>
        <f>SUM(F177:Z177)</f>
        <v>8</v>
      </c>
      <c r="AB177">
        <f t="shared" si="20"/>
        <v>500.72</v>
      </c>
      <c r="AC177" s="11" t="s">
        <v>291</v>
      </c>
      <c r="AD177" s="4">
        <v>62.59</v>
      </c>
      <c r="AE177" s="5">
        <f t="shared" si="21"/>
        <v>16</v>
      </c>
      <c r="AF177" s="5">
        <f t="shared" si="23"/>
        <v>1001.44</v>
      </c>
      <c r="AG177">
        <v>8</v>
      </c>
    </row>
    <row r="178" spans="1:33">
      <c r="A178" s="7"/>
      <c r="B178" s="4" t="s">
        <v>172</v>
      </c>
      <c r="C178" s="4">
        <v>121.35</v>
      </c>
      <c r="D178" s="4">
        <v>16</v>
      </c>
      <c r="E178" s="4">
        <f t="shared" si="22"/>
        <v>1941.6</v>
      </c>
      <c r="F178" s="4"/>
      <c r="G178" s="4"/>
      <c r="H178" s="4"/>
      <c r="I178" s="4"/>
      <c r="J178" s="4"/>
      <c r="K178" s="4">
        <v>6</v>
      </c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>
        <f>SUM(F178:Z178)</f>
        <v>6</v>
      </c>
      <c r="AB178">
        <f t="shared" si="20"/>
        <v>728.09999999999991</v>
      </c>
      <c r="AC178" s="11" t="s">
        <v>172</v>
      </c>
      <c r="AD178" s="4">
        <v>121.35</v>
      </c>
      <c r="AE178" s="5">
        <f t="shared" si="21"/>
        <v>10</v>
      </c>
      <c r="AF178" s="5">
        <f t="shared" si="23"/>
        <v>1213.5</v>
      </c>
      <c r="AG178">
        <v>6</v>
      </c>
    </row>
    <row r="179" spans="1:33">
      <c r="A179" s="7"/>
      <c r="B179" s="4" t="s">
        <v>580</v>
      </c>
      <c r="C179" s="4">
        <v>122.32</v>
      </c>
      <c r="D179" s="4">
        <v>30</v>
      </c>
      <c r="E179" s="4">
        <f t="shared" si="22"/>
        <v>3669.6</v>
      </c>
      <c r="F179" s="4">
        <v>1</v>
      </c>
      <c r="G179" s="4"/>
      <c r="H179" s="4">
        <v>1</v>
      </c>
      <c r="I179" s="4">
        <v>1</v>
      </c>
      <c r="J179" s="4"/>
      <c r="K179" s="4"/>
      <c r="L179" s="4">
        <v>1</v>
      </c>
      <c r="M179" s="4"/>
      <c r="N179" s="4">
        <v>1</v>
      </c>
      <c r="O179" s="4">
        <v>1</v>
      </c>
      <c r="P179" s="4"/>
      <c r="Q179" s="4">
        <v>1</v>
      </c>
      <c r="R179" s="4">
        <v>1</v>
      </c>
      <c r="S179" s="4">
        <v>1</v>
      </c>
      <c r="T179" s="4">
        <v>0.45</v>
      </c>
      <c r="U179" s="4"/>
      <c r="V179" s="4"/>
      <c r="W179" s="4"/>
      <c r="X179" s="4"/>
      <c r="Y179" s="4"/>
      <c r="Z179" s="4"/>
      <c r="AA179">
        <f>SUM(F179:Z179)</f>
        <v>9.4499999999999993</v>
      </c>
      <c r="AB179">
        <f t="shared" si="20"/>
        <v>1155.9239999999998</v>
      </c>
      <c r="AC179" s="11" t="s">
        <v>580</v>
      </c>
      <c r="AD179" s="4">
        <v>122.32</v>
      </c>
      <c r="AE179" s="5">
        <f t="shared" si="21"/>
        <v>20.55</v>
      </c>
      <c r="AF179" s="5">
        <f t="shared" si="23"/>
        <v>2513.6759999999999</v>
      </c>
      <c r="AG179">
        <v>9.4499999999999993</v>
      </c>
    </row>
    <row r="180" spans="1:33">
      <c r="A180" s="7"/>
      <c r="B180" s="4" t="s">
        <v>551</v>
      </c>
      <c r="C180" s="4">
        <v>133.07</v>
      </c>
      <c r="D180" s="4">
        <v>8</v>
      </c>
      <c r="E180" s="4">
        <f t="shared" si="22"/>
        <v>1064.56</v>
      </c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B180">
        <f t="shared" si="20"/>
        <v>0</v>
      </c>
      <c r="AC180" s="11" t="s">
        <v>551</v>
      </c>
      <c r="AD180" s="4">
        <v>133.07</v>
      </c>
      <c r="AE180" s="5">
        <f t="shared" si="21"/>
        <v>8</v>
      </c>
      <c r="AF180" s="5">
        <f t="shared" si="23"/>
        <v>1064.56</v>
      </c>
      <c r="AG180">
        <v>0</v>
      </c>
    </row>
    <row r="181" spans="1:33">
      <c r="A181" s="7"/>
      <c r="B181" s="4" t="s">
        <v>551</v>
      </c>
      <c r="C181" s="4">
        <v>167.59</v>
      </c>
      <c r="D181" s="4">
        <v>8</v>
      </c>
      <c r="E181" s="4">
        <f t="shared" si="22"/>
        <v>1340.72</v>
      </c>
      <c r="F181" s="4"/>
      <c r="G181" s="4"/>
      <c r="H181" s="4"/>
      <c r="I181" s="4"/>
      <c r="J181" s="4"/>
      <c r="K181" s="4">
        <v>0</v>
      </c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>
        <f t="shared" ref="AA181:AA187" si="24">SUM(F181:Z181)</f>
        <v>0</v>
      </c>
      <c r="AB181">
        <f t="shared" si="20"/>
        <v>0</v>
      </c>
      <c r="AC181" s="11" t="s">
        <v>551</v>
      </c>
      <c r="AD181" s="4">
        <v>167.59</v>
      </c>
      <c r="AE181" s="5">
        <f t="shared" si="21"/>
        <v>8</v>
      </c>
      <c r="AF181" s="5">
        <f t="shared" si="23"/>
        <v>1340.72</v>
      </c>
      <c r="AG181">
        <v>0</v>
      </c>
    </row>
    <row r="182" spans="1:33">
      <c r="A182" s="7"/>
      <c r="B182" s="4" t="s">
        <v>14</v>
      </c>
      <c r="C182" s="4">
        <v>185.97</v>
      </c>
      <c r="D182" s="4">
        <v>7</v>
      </c>
      <c r="E182" s="4">
        <f t="shared" si="22"/>
        <v>1301.79</v>
      </c>
      <c r="F182" s="4"/>
      <c r="G182" s="4"/>
      <c r="H182" s="4"/>
      <c r="I182" s="4"/>
      <c r="J182" s="4"/>
      <c r="K182" s="4">
        <v>1</v>
      </c>
      <c r="L182" s="4">
        <v>1</v>
      </c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>
        <f t="shared" si="24"/>
        <v>2</v>
      </c>
      <c r="AB182">
        <f t="shared" si="20"/>
        <v>371.94</v>
      </c>
      <c r="AC182" s="11" t="s">
        <v>14</v>
      </c>
      <c r="AD182" s="4">
        <v>185.97</v>
      </c>
      <c r="AE182" s="5">
        <f t="shared" si="21"/>
        <v>5</v>
      </c>
      <c r="AF182" s="5">
        <f t="shared" si="23"/>
        <v>929.85</v>
      </c>
      <c r="AG182">
        <v>2</v>
      </c>
    </row>
    <row r="183" spans="1:33">
      <c r="A183" s="7"/>
      <c r="B183" s="4" t="s">
        <v>113</v>
      </c>
      <c r="C183" s="4">
        <v>225.95</v>
      </c>
      <c r="D183" s="4">
        <v>20</v>
      </c>
      <c r="E183" s="4">
        <f t="shared" si="22"/>
        <v>4519</v>
      </c>
      <c r="F183" s="4"/>
      <c r="G183" s="4"/>
      <c r="H183" s="4">
        <v>1.9</v>
      </c>
      <c r="I183" s="4">
        <v>3.2</v>
      </c>
      <c r="J183" s="4"/>
      <c r="K183" s="4">
        <v>3</v>
      </c>
      <c r="L183" s="4"/>
      <c r="M183" s="4"/>
      <c r="N183" s="4"/>
      <c r="O183" s="4"/>
      <c r="P183" s="4">
        <v>0.4</v>
      </c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>
        <f t="shared" si="24"/>
        <v>8.5</v>
      </c>
      <c r="AB183">
        <f t="shared" si="20"/>
        <v>1920.5749999999998</v>
      </c>
      <c r="AC183" s="11" t="s">
        <v>113</v>
      </c>
      <c r="AD183" s="4">
        <v>225.95</v>
      </c>
      <c r="AE183" s="5">
        <f t="shared" si="21"/>
        <v>11.5</v>
      </c>
      <c r="AF183" s="5">
        <f t="shared" si="23"/>
        <v>2598.4249999999997</v>
      </c>
      <c r="AG183">
        <v>8.5</v>
      </c>
    </row>
    <row r="184" spans="1:33">
      <c r="A184" s="7"/>
      <c r="B184" s="4" t="s">
        <v>40</v>
      </c>
      <c r="C184" s="4">
        <v>236.83</v>
      </c>
      <c r="D184" s="4">
        <v>5</v>
      </c>
      <c r="E184" s="4">
        <f t="shared" si="22"/>
        <v>1184.1500000000001</v>
      </c>
      <c r="F184" s="4"/>
      <c r="G184" s="4"/>
      <c r="H184" s="4"/>
      <c r="I184" s="4">
        <v>1</v>
      </c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>
        <f t="shared" si="24"/>
        <v>1</v>
      </c>
      <c r="AB184">
        <f t="shared" si="20"/>
        <v>236.83</v>
      </c>
      <c r="AC184" s="11" t="s">
        <v>40</v>
      </c>
      <c r="AD184" s="4">
        <v>236.83</v>
      </c>
      <c r="AE184" s="5">
        <f t="shared" si="21"/>
        <v>4</v>
      </c>
      <c r="AF184" s="5">
        <f t="shared" si="23"/>
        <v>947.32</v>
      </c>
      <c r="AG184">
        <v>1</v>
      </c>
    </row>
    <row r="185" spans="1:33">
      <c r="A185" s="7"/>
      <c r="B185" s="4" t="s">
        <v>16</v>
      </c>
      <c r="C185" s="4">
        <v>116.27</v>
      </c>
      <c r="D185" s="4">
        <v>21.8</v>
      </c>
      <c r="E185" s="4">
        <f t="shared" si="22"/>
        <v>2534.6860000000001</v>
      </c>
      <c r="F185" s="4"/>
      <c r="G185" s="4"/>
      <c r="H185" s="4"/>
      <c r="I185" s="4">
        <v>6.35</v>
      </c>
      <c r="J185" s="4"/>
      <c r="K185" s="4"/>
      <c r="L185" s="4"/>
      <c r="M185" s="4"/>
      <c r="N185" s="4">
        <v>7.45</v>
      </c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>
        <f t="shared" si="24"/>
        <v>13.8</v>
      </c>
      <c r="AB185">
        <f t="shared" si="20"/>
        <v>1604.5260000000001</v>
      </c>
      <c r="AC185" s="11" t="s">
        <v>16</v>
      </c>
      <c r="AD185" s="4">
        <v>116.27</v>
      </c>
      <c r="AE185" s="5">
        <f t="shared" si="21"/>
        <v>8</v>
      </c>
      <c r="AF185" s="5">
        <f t="shared" si="23"/>
        <v>930.16</v>
      </c>
      <c r="AG185">
        <v>13.8</v>
      </c>
    </row>
    <row r="186" spans="1:33">
      <c r="A186" s="7"/>
      <c r="B186" s="4" t="s">
        <v>15</v>
      </c>
      <c r="C186" s="4">
        <v>77.95</v>
      </c>
      <c r="D186" s="4">
        <v>38.299999999999997</v>
      </c>
      <c r="E186" s="4">
        <f t="shared" si="22"/>
        <v>2985.4849999999997</v>
      </c>
      <c r="F186" s="4">
        <v>2</v>
      </c>
      <c r="G186" s="4">
        <v>1.8</v>
      </c>
      <c r="H186" s="4">
        <v>1.9</v>
      </c>
      <c r="I186" s="4">
        <v>3.2</v>
      </c>
      <c r="J186" s="4">
        <v>2.7</v>
      </c>
      <c r="K186" s="4">
        <v>3</v>
      </c>
      <c r="L186" s="4">
        <v>2.2000000000000002</v>
      </c>
      <c r="M186" s="4"/>
      <c r="N186" s="4"/>
      <c r="O186" s="4">
        <v>1</v>
      </c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>
        <f t="shared" si="24"/>
        <v>17.799999999999997</v>
      </c>
      <c r="AB186">
        <f t="shared" si="20"/>
        <v>1387.5099999999998</v>
      </c>
      <c r="AC186" s="11" t="s">
        <v>15</v>
      </c>
      <c r="AD186" s="4">
        <v>77.95</v>
      </c>
      <c r="AE186" s="5">
        <f t="shared" si="21"/>
        <v>20.5</v>
      </c>
      <c r="AF186" s="5">
        <f t="shared" si="23"/>
        <v>1597.9750000000001</v>
      </c>
      <c r="AG186">
        <v>17.8</v>
      </c>
    </row>
    <row r="187" spans="1:33">
      <c r="A187" s="7"/>
      <c r="B187" s="4" t="s">
        <v>595</v>
      </c>
      <c r="C187" s="4">
        <v>51.05</v>
      </c>
      <c r="D187" s="4">
        <v>40</v>
      </c>
      <c r="E187" s="4">
        <f t="shared" si="22"/>
        <v>2042</v>
      </c>
      <c r="F187" s="4">
        <v>5.0999999999999996</v>
      </c>
      <c r="G187" s="4"/>
      <c r="H187" s="4">
        <v>4.8</v>
      </c>
      <c r="I187" s="4"/>
      <c r="J187" s="4"/>
      <c r="K187" s="4"/>
      <c r="L187" s="4">
        <v>6.7</v>
      </c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>
        <f t="shared" si="24"/>
        <v>16.599999999999998</v>
      </c>
      <c r="AB187">
        <f t="shared" si="20"/>
        <v>847.42999999999984</v>
      </c>
      <c r="AC187" s="11" t="s">
        <v>595</v>
      </c>
      <c r="AD187" s="4">
        <v>51.05</v>
      </c>
      <c r="AE187" s="5">
        <f t="shared" si="21"/>
        <v>23.400000000000002</v>
      </c>
      <c r="AF187" s="5">
        <f t="shared" si="23"/>
        <v>1194.57</v>
      </c>
      <c r="AG187">
        <v>16.600000000000001</v>
      </c>
    </row>
    <row r="188" spans="1:33">
      <c r="A188" s="7"/>
      <c r="B188" s="4" t="s">
        <v>611</v>
      </c>
      <c r="C188" s="4">
        <v>98</v>
      </c>
      <c r="D188" s="4">
        <v>0.89</v>
      </c>
      <c r="E188" s="4">
        <f t="shared" si="22"/>
        <v>87.22</v>
      </c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B188">
        <f t="shared" si="20"/>
        <v>0</v>
      </c>
      <c r="AC188" s="11" t="s">
        <v>611</v>
      </c>
      <c r="AD188" s="4">
        <v>98</v>
      </c>
      <c r="AE188" s="5">
        <f t="shared" si="21"/>
        <v>0.89</v>
      </c>
      <c r="AF188" s="5">
        <f t="shared" si="23"/>
        <v>87.22</v>
      </c>
      <c r="AG188">
        <v>0</v>
      </c>
    </row>
    <row r="189" spans="1:33">
      <c r="A189" s="7"/>
      <c r="B189" s="4" t="s">
        <v>58</v>
      </c>
      <c r="C189" s="4">
        <v>33</v>
      </c>
      <c r="D189" s="4">
        <v>33</v>
      </c>
      <c r="E189" s="4">
        <f t="shared" si="22"/>
        <v>1089</v>
      </c>
      <c r="F189" s="4">
        <v>1</v>
      </c>
      <c r="G189" s="4"/>
      <c r="H189" s="4">
        <v>1</v>
      </c>
      <c r="I189" s="4">
        <v>1.35</v>
      </c>
      <c r="J189" s="4">
        <v>1</v>
      </c>
      <c r="K189" s="4">
        <v>1.5</v>
      </c>
      <c r="L189" s="4">
        <v>1.5</v>
      </c>
      <c r="M189" s="4"/>
      <c r="N189" s="4">
        <v>1.8</v>
      </c>
      <c r="O189" s="4">
        <v>1.3</v>
      </c>
      <c r="P189" s="4"/>
      <c r="Q189" s="4">
        <v>1.5</v>
      </c>
      <c r="R189" s="4"/>
      <c r="S189" s="4"/>
      <c r="T189" s="4"/>
      <c r="U189" s="4"/>
      <c r="V189" s="4"/>
      <c r="W189" s="4"/>
      <c r="X189" s="4"/>
      <c r="Y189" s="4"/>
      <c r="Z189" s="4"/>
      <c r="AA189">
        <f>SUM(F189:Z189)</f>
        <v>11.950000000000001</v>
      </c>
      <c r="AB189">
        <f t="shared" si="20"/>
        <v>394.35</v>
      </c>
      <c r="AC189" s="11" t="s">
        <v>58</v>
      </c>
      <c r="AD189" s="4">
        <v>33</v>
      </c>
      <c r="AE189" s="5">
        <f t="shared" si="21"/>
        <v>21.049999999999997</v>
      </c>
      <c r="AF189" s="5">
        <f t="shared" si="23"/>
        <v>694.64999999999986</v>
      </c>
      <c r="AG189">
        <v>11.95</v>
      </c>
    </row>
    <row r="190" spans="1:33">
      <c r="A190" s="7"/>
      <c r="B190" s="4" t="s">
        <v>57</v>
      </c>
      <c r="C190" s="4">
        <v>67</v>
      </c>
      <c r="D190" s="4">
        <v>4.5999999999999996</v>
      </c>
      <c r="E190" s="4">
        <f t="shared" si="22"/>
        <v>308.2</v>
      </c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B190">
        <f t="shared" si="20"/>
        <v>0</v>
      </c>
      <c r="AC190" s="11" t="s">
        <v>57</v>
      </c>
      <c r="AD190" s="4">
        <v>67</v>
      </c>
      <c r="AE190" s="5">
        <f t="shared" si="21"/>
        <v>4.5999999999999996</v>
      </c>
      <c r="AF190" s="5">
        <f t="shared" si="23"/>
        <v>308.2</v>
      </c>
      <c r="AG190">
        <v>0</v>
      </c>
    </row>
    <row r="191" spans="1:33">
      <c r="A191" s="7"/>
      <c r="B191" s="4" t="s">
        <v>29</v>
      </c>
      <c r="C191" s="4">
        <v>95</v>
      </c>
      <c r="D191" s="4">
        <v>14.35</v>
      </c>
      <c r="E191" s="4">
        <f t="shared" si="22"/>
        <v>1363.25</v>
      </c>
      <c r="F191" s="4"/>
      <c r="G191" s="4"/>
      <c r="H191" s="4"/>
      <c r="I191" s="4"/>
      <c r="J191" s="4">
        <v>6.35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>
        <f>SUM(F191:Z191)</f>
        <v>6.35</v>
      </c>
      <c r="AB191">
        <f t="shared" si="20"/>
        <v>603.25</v>
      </c>
      <c r="AC191" s="11" t="s">
        <v>29</v>
      </c>
      <c r="AD191" s="4">
        <v>95</v>
      </c>
      <c r="AE191" s="5">
        <f t="shared" si="21"/>
        <v>8</v>
      </c>
      <c r="AF191" s="5">
        <f t="shared" si="23"/>
        <v>760</v>
      </c>
      <c r="AG191">
        <v>6.35</v>
      </c>
    </row>
    <row r="192" spans="1:33">
      <c r="A192" s="7"/>
      <c r="B192" s="4" t="s">
        <v>27</v>
      </c>
      <c r="C192" s="4">
        <v>260</v>
      </c>
      <c r="D192" s="4">
        <v>45</v>
      </c>
      <c r="E192" s="4">
        <f t="shared" si="22"/>
        <v>11700</v>
      </c>
      <c r="F192" s="4">
        <v>10.1</v>
      </c>
      <c r="G192" s="4"/>
      <c r="H192" s="4"/>
      <c r="I192" s="4"/>
      <c r="J192" s="4"/>
      <c r="K192" s="4"/>
      <c r="L192" s="4">
        <v>14.8</v>
      </c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>
        <f>SUM(F192:Z192)</f>
        <v>24.9</v>
      </c>
      <c r="AB192">
        <f t="shared" si="20"/>
        <v>6474</v>
      </c>
      <c r="AC192" s="11" t="s">
        <v>27</v>
      </c>
      <c r="AD192" s="4">
        <v>260</v>
      </c>
      <c r="AE192" s="5">
        <f t="shared" si="21"/>
        <v>20.100000000000001</v>
      </c>
      <c r="AF192" s="5">
        <f t="shared" si="23"/>
        <v>5226</v>
      </c>
      <c r="AG192">
        <v>24.9</v>
      </c>
    </row>
    <row r="193" spans="1:33">
      <c r="A193" s="9"/>
      <c r="B193" s="4" t="s">
        <v>55</v>
      </c>
      <c r="C193" s="4"/>
      <c r="D193" s="4">
        <v>10</v>
      </c>
      <c r="E193" s="4">
        <f t="shared" si="22"/>
        <v>0</v>
      </c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B193">
        <f t="shared" si="20"/>
        <v>0</v>
      </c>
      <c r="AC193" s="11" t="s">
        <v>55</v>
      </c>
      <c r="AD193" s="4"/>
      <c r="AE193" s="5">
        <f t="shared" si="21"/>
        <v>10</v>
      </c>
      <c r="AF193" s="5">
        <f t="shared" si="23"/>
        <v>0</v>
      </c>
      <c r="AG193">
        <v>0</v>
      </c>
    </row>
    <row r="194" spans="1:33">
      <c r="B194" s="4" t="s">
        <v>34</v>
      </c>
      <c r="C194" s="4">
        <v>26</v>
      </c>
      <c r="D194" s="4">
        <v>565</v>
      </c>
      <c r="E194" s="4">
        <f t="shared" si="22"/>
        <v>14690</v>
      </c>
      <c r="F194" s="4">
        <v>2</v>
      </c>
      <c r="G194" s="4">
        <v>8</v>
      </c>
      <c r="H194" s="4">
        <v>4</v>
      </c>
      <c r="I194" s="4">
        <v>6</v>
      </c>
      <c r="J194" s="4">
        <v>13</v>
      </c>
      <c r="K194" s="4">
        <v>13</v>
      </c>
      <c r="L194" s="4">
        <v>13</v>
      </c>
      <c r="M194" s="4">
        <v>13</v>
      </c>
      <c r="N194" s="4">
        <v>13</v>
      </c>
      <c r="O194" s="4">
        <v>13</v>
      </c>
      <c r="P194" s="4">
        <v>13</v>
      </c>
      <c r="Q194" s="4">
        <v>13</v>
      </c>
      <c r="R194" s="4">
        <v>13</v>
      </c>
      <c r="S194" s="4">
        <v>13</v>
      </c>
      <c r="T194" s="4">
        <v>13</v>
      </c>
      <c r="U194" s="4">
        <v>13</v>
      </c>
      <c r="V194" s="4">
        <v>13</v>
      </c>
      <c r="W194" s="4">
        <v>11</v>
      </c>
      <c r="X194" s="4">
        <v>11</v>
      </c>
      <c r="Y194" s="4">
        <v>11</v>
      </c>
      <c r="Z194" s="4">
        <v>11</v>
      </c>
      <c r="AA194">
        <f>SUM(F194:Z194)</f>
        <v>233</v>
      </c>
      <c r="AB194">
        <f t="shared" si="20"/>
        <v>6058</v>
      </c>
      <c r="AC194" s="218" t="s">
        <v>34</v>
      </c>
      <c r="AD194" s="4">
        <v>26</v>
      </c>
      <c r="AE194" s="5">
        <f t="shared" si="21"/>
        <v>332</v>
      </c>
      <c r="AF194" s="5">
        <f t="shared" si="23"/>
        <v>8632</v>
      </c>
      <c r="AG194">
        <v>233</v>
      </c>
    </row>
    <row r="195" spans="1:33">
      <c r="B195" s="4" t="s">
        <v>141</v>
      </c>
      <c r="C195" s="4">
        <v>154</v>
      </c>
      <c r="D195" s="4">
        <v>26.4</v>
      </c>
      <c r="E195" s="4">
        <f t="shared" si="22"/>
        <v>4065.6</v>
      </c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B195">
        <f t="shared" ref="AB195:AB226" si="25">AA195*C195</f>
        <v>0</v>
      </c>
      <c r="AC195" s="11" t="s">
        <v>141</v>
      </c>
      <c r="AD195" s="4">
        <v>154</v>
      </c>
      <c r="AE195" s="5">
        <f t="shared" ref="AE195:AE226" si="26">D195-AA195</f>
        <v>26.4</v>
      </c>
      <c r="AF195" s="5">
        <f t="shared" si="23"/>
        <v>4065.6</v>
      </c>
      <c r="AG195">
        <v>0</v>
      </c>
    </row>
    <row r="196" spans="1:33">
      <c r="B196" s="4" t="s">
        <v>322</v>
      </c>
      <c r="C196" s="4">
        <v>210</v>
      </c>
      <c r="D196" s="4">
        <v>21.5</v>
      </c>
      <c r="E196" s="4">
        <f t="shared" si="22"/>
        <v>4515</v>
      </c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B196">
        <f t="shared" si="25"/>
        <v>0</v>
      </c>
      <c r="AC196" s="11" t="s">
        <v>322</v>
      </c>
      <c r="AD196" s="4">
        <v>210</v>
      </c>
      <c r="AE196" s="5">
        <f t="shared" si="26"/>
        <v>21.5</v>
      </c>
      <c r="AF196" s="5">
        <f t="shared" si="23"/>
        <v>4515</v>
      </c>
      <c r="AG196">
        <v>0</v>
      </c>
    </row>
    <row r="197" spans="1:33">
      <c r="B197" s="4" t="s">
        <v>611</v>
      </c>
      <c r="C197" s="4">
        <v>112</v>
      </c>
      <c r="D197" s="4">
        <v>5.0999999999999996</v>
      </c>
      <c r="E197" s="4">
        <f t="shared" si="22"/>
        <v>571.19999999999993</v>
      </c>
      <c r="F197" s="4">
        <v>0.52</v>
      </c>
      <c r="G197" s="4"/>
      <c r="H197" s="4">
        <v>0.7</v>
      </c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>
        <f>SUM(F197:Z197)</f>
        <v>1.22</v>
      </c>
      <c r="AB197">
        <f t="shared" si="25"/>
        <v>136.63999999999999</v>
      </c>
      <c r="AC197" s="11" t="s">
        <v>611</v>
      </c>
      <c r="AD197" s="4">
        <v>112</v>
      </c>
      <c r="AE197" s="5">
        <f t="shared" si="26"/>
        <v>3.88</v>
      </c>
      <c r="AF197" s="5">
        <f t="shared" si="23"/>
        <v>434.56</v>
      </c>
      <c r="AG197">
        <v>1.22</v>
      </c>
    </row>
    <row r="198" spans="1:33">
      <c r="B198" s="4" t="s">
        <v>582</v>
      </c>
      <c r="C198" s="4">
        <v>15</v>
      </c>
      <c r="D198" s="4">
        <v>200</v>
      </c>
      <c r="E198" s="4">
        <f t="shared" si="22"/>
        <v>3000</v>
      </c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B198">
        <f t="shared" si="25"/>
        <v>0</v>
      </c>
      <c r="AC198" s="11" t="s">
        <v>582</v>
      </c>
      <c r="AD198" s="4">
        <v>15</v>
      </c>
      <c r="AE198" s="5">
        <f t="shared" si="26"/>
        <v>200</v>
      </c>
      <c r="AF198" s="5">
        <f t="shared" si="23"/>
        <v>3000</v>
      </c>
      <c r="AG198">
        <v>0</v>
      </c>
    </row>
    <row r="199" spans="1:33">
      <c r="B199" s="4" t="s">
        <v>307</v>
      </c>
      <c r="C199" s="4">
        <v>360</v>
      </c>
      <c r="D199" s="4">
        <v>40</v>
      </c>
      <c r="E199" s="4">
        <f t="shared" si="22"/>
        <v>14400</v>
      </c>
      <c r="F199" s="4"/>
      <c r="G199" s="4">
        <v>17</v>
      </c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>
        <f>SUM(F199:Z199)</f>
        <v>17</v>
      </c>
      <c r="AB199">
        <f t="shared" si="25"/>
        <v>6120</v>
      </c>
      <c r="AC199" s="11" t="s">
        <v>307</v>
      </c>
      <c r="AD199" s="189">
        <v>360</v>
      </c>
      <c r="AE199" s="5">
        <f t="shared" si="26"/>
        <v>23</v>
      </c>
      <c r="AF199" s="5">
        <f t="shared" si="23"/>
        <v>8280</v>
      </c>
      <c r="AG199">
        <v>17</v>
      </c>
    </row>
    <row r="200" spans="1:33">
      <c r="B200" s="4" t="s">
        <v>304</v>
      </c>
      <c r="C200" s="4">
        <v>238</v>
      </c>
      <c r="D200" s="4">
        <v>22</v>
      </c>
      <c r="E200" s="4">
        <f t="shared" si="22"/>
        <v>5236</v>
      </c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B200">
        <f t="shared" si="25"/>
        <v>0</v>
      </c>
      <c r="AC200" s="11" t="s">
        <v>304</v>
      </c>
      <c r="AD200" s="189">
        <v>238</v>
      </c>
      <c r="AE200" s="5">
        <f t="shared" si="26"/>
        <v>22</v>
      </c>
      <c r="AF200" s="5">
        <f t="shared" si="23"/>
        <v>5236</v>
      </c>
      <c r="AG200" s="60"/>
    </row>
    <row r="201" spans="1:33">
      <c r="B201" s="4" t="s">
        <v>106</v>
      </c>
      <c r="C201" s="4">
        <v>155</v>
      </c>
      <c r="D201" s="4">
        <v>43.6</v>
      </c>
      <c r="E201" s="4">
        <f t="shared" si="22"/>
        <v>6758</v>
      </c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B201">
        <f t="shared" si="25"/>
        <v>0</v>
      </c>
      <c r="AC201" s="11" t="s">
        <v>106</v>
      </c>
      <c r="AD201" s="189">
        <v>155</v>
      </c>
      <c r="AE201" s="5">
        <f t="shared" si="26"/>
        <v>43.6</v>
      </c>
      <c r="AF201" s="5">
        <f t="shared" si="23"/>
        <v>6758</v>
      </c>
      <c r="AG201">
        <v>0</v>
      </c>
    </row>
    <row r="202" spans="1:33">
      <c r="B202" s="4" t="s">
        <v>299</v>
      </c>
      <c r="C202" s="4">
        <v>238</v>
      </c>
      <c r="D202" s="4">
        <v>20.399999999999999</v>
      </c>
      <c r="E202" s="4">
        <f t="shared" si="22"/>
        <v>4855.2</v>
      </c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B202">
        <f t="shared" si="25"/>
        <v>0</v>
      </c>
      <c r="AC202" s="11" t="s">
        <v>299</v>
      </c>
      <c r="AD202" s="189">
        <v>238</v>
      </c>
      <c r="AE202" s="5">
        <f t="shared" si="26"/>
        <v>20.399999999999999</v>
      </c>
      <c r="AF202" s="5">
        <f t="shared" si="23"/>
        <v>4855.2</v>
      </c>
      <c r="AG202">
        <v>0</v>
      </c>
    </row>
    <row r="203" spans="1:33">
      <c r="B203" s="4" t="s">
        <v>65</v>
      </c>
      <c r="C203" s="4">
        <v>340</v>
      </c>
      <c r="D203" s="4">
        <v>25</v>
      </c>
      <c r="E203" s="4">
        <f t="shared" si="22"/>
        <v>8500</v>
      </c>
      <c r="F203" s="4"/>
      <c r="G203" s="4"/>
      <c r="H203" s="4">
        <v>10.6</v>
      </c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>
        <f>SUM(F203:Z203)</f>
        <v>10.6</v>
      </c>
      <c r="AB203">
        <f t="shared" si="25"/>
        <v>3604</v>
      </c>
      <c r="AC203" s="11" t="s">
        <v>65</v>
      </c>
      <c r="AD203" s="189">
        <v>340</v>
      </c>
      <c r="AE203" s="5">
        <f t="shared" si="26"/>
        <v>14.4</v>
      </c>
      <c r="AF203" s="5">
        <f t="shared" si="23"/>
        <v>4896</v>
      </c>
      <c r="AG203">
        <v>10.6</v>
      </c>
    </row>
    <row r="204" spans="1:33">
      <c r="B204" s="4" t="s">
        <v>362</v>
      </c>
      <c r="C204" s="4">
        <v>154</v>
      </c>
      <c r="D204" s="4">
        <v>27.9</v>
      </c>
      <c r="E204" s="4">
        <f t="shared" si="22"/>
        <v>4296.5999999999995</v>
      </c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B204">
        <f t="shared" si="25"/>
        <v>0</v>
      </c>
      <c r="AC204" s="11" t="s">
        <v>362</v>
      </c>
      <c r="AD204" s="189">
        <v>154</v>
      </c>
      <c r="AE204" s="5">
        <f t="shared" si="26"/>
        <v>27.9</v>
      </c>
      <c r="AF204" s="5">
        <f t="shared" si="23"/>
        <v>4296.5999999999995</v>
      </c>
      <c r="AG204">
        <v>0</v>
      </c>
    </row>
    <row r="205" spans="1:33">
      <c r="B205" s="4" t="s">
        <v>106</v>
      </c>
      <c r="C205" s="4">
        <v>140</v>
      </c>
      <c r="D205" s="4">
        <v>40</v>
      </c>
      <c r="E205" s="4">
        <f t="shared" si="22"/>
        <v>5600</v>
      </c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B205">
        <f t="shared" si="25"/>
        <v>0</v>
      </c>
      <c r="AC205" s="11" t="s">
        <v>106</v>
      </c>
      <c r="AD205" s="189">
        <v>140</v>
      </c>
      <c r="AE205" s="5">
        <f t="shared" si="26"/>
        <v>40</v>
      </c>
      <c r="AF205" s="5">
        <f t="shared" si="23"/>
        <v>5600</v>
      </c>
      <c r="AG205">
        <v>0</v>
      </c>
    </row>
    <row r="206" spans="1:33">
      <c r="B206" s="4" t="s">
        <v>611</v>
      </c>
      <c r="C206" s="4">
        <v>91</v>
      </c>
      <c r="D206" s="4">
        <v>12.5</v>
      </c>
      <c r="E206" s="4">
        <f t="shared" si="22"/>
        <v>1137.5</v>
      </c>
      <c r="F206" s="4"/>
      <c r="G206" s="4"/>
      <c r="H206" s="4"/>
      <c r="I206" s="4">
        <v>1.5</v>
      </c>
      <c r="J206" s="4">
        <v>1</v>
      </c>
      <c r="K206" s="4">
        <v>1.78</v>
      </c>
      <c r="L206" s="4">
        <v>1.02</v>
      </c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>
        <f>SUM(F206:Z206)</f>
        <v>5.3000000000000007</v>
      </c>
      <c r="AB206">
        <f t="shared" si="25"/>
        <v>482.30000000000007</v>
      </c>
      <c r="AC206" s="11" t="s">
        <v>611</v>
      </c>
      <c r="AD206" s="189">
        <v>91</v>
      </c>
      <c r="AE206" s="5">
        <f t="shared" si="26"/>
        <v>7.1999999999999993</v>
      </c>
      <c r="AF206" s="5">
        <f t="shared" si="23"/>
        <v>655.19999999999993</v>
      </c>
      <c r="AG206">
        <v>5.3</v>
      </c>
    </row>
    <row r="207" spans="1:33">
      <c r="B207" s="4" t="s">
        <v>59</v>
      </c>
      <c r="C207" s="4">
        <v>300</v>
      </c>
      <c r="D207" s="4">
        <v>10</v>
      </c>
      <c r="E207" s="4">
        <f t="shared" si="22"/>
        <v>3000</v>
      </c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B207">
        <f t="shared" si="25"/>
        <v>0</v>
      </c>
      <c r="AC207" s="11" t="s">
        <v>59</v>
      </c>
      <c r="AD207" s="189">
        <v>300</v>
      </c>
      <c r="AE207" s="5">
        <f t="shared" si="26"/>
        <v>10</v>
      </c>
      <c r="AF207" s="5">
        <f t="shared" si="23"/>
        <v>3000</v>
      </c>
      <c r="AG207">
        <v>0</v>
      </c>
    </row>
    <row r="208" spans="1:33">
      <c r="B208" s="4" t="s">
        <v>133</v>
      </c>
      <c r="C208" s="4">
        <v>300</v>
      </c>
      <c r="D208" s="4">
        <v>10</v>
      </c>
      <c r="E208" s="4">
        <f t="shared" si="22"/>
        <v>3000</v>
      </c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B208">
        <f t="shared" si="25"/>
        <v>0</v>
      </c>
      <c r="AC208" s="11" t="s">
        <v>133</v>
      </c>
      <c r="AD208" s="189">
        <v>300</v>
      </c>
      <c r="AE208" s="5">
        <f t="shared" si="26"/>
        <v>10</v>
      </c>
      <c r="AF208" s="5">
        <f t="shared" si="23"/>
        <v>3000</v>
      </c>
      <c r="AG208">
        <v>0</v>
      </c>
    </row>
    <row r="209" spans="2:33">
      <c r="B209" s="4" t="s">
        <v>583</v>
      </c>
      <c r="C209" s="4">
        <v>15</v>
      </c>
      <c r="D209" s="4">
        <v>200</v>
      </c>
      <c r="E209" s="4">
        <f t="shared" si="22"/>
        <v>3000</v>
      </c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B209">
        <f t="shared" si="25"/>
        <v>0</v>
      </c>
      <c r="AC209" s="11" t="s">
        <v>583</v>
      </c>
      <c r="AD209" s="189">
        <v>15</v>
      </c>
      <c r="AE209" s="5">
        <f t="shared" si="26"/>
        <v>200</v>
      </c>
      <c r="AF209" s="5">
        <f t="shared" si="23"/>
        <v>3000</v>
      </c>
      <c r="AG209">
        <v>0</v>
      </c>
    </row>
    <row r="210" spans="2:33">
      <c r="B210" s="4" t="s">
        <v>322</v>
      </c>
      <c r="C210" s="4">
        <v>210</v>
      </c>
      <c r="D210" s="4">
        <v>12.2</v>
      </c>
      <c r="E210" s="4">
        <f t="shared" si="22"/>
        <v>2562</v>
      </c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B210">
        <f t="shared" si="25"/>
        <v>0</v>
      </c>
      <c r="AC210" s="11" t="s">
        <v>322</v>
      </c>
      <c r="AD210" s="189">
        <v>210</v>
      </c>
      <c r="AE210" s="5">
        <f t="shared" si="26"/>
        <v>12.2</v>
      </c>
      <c r="AF210" s="5">
        <f t="shared" si="23"/>
        <v>2562</v>
      </c>
      <c r="AG210">
        <v>0</v>
      </c>
    </row>
    <row r="211" spans="2:33">
      <c r="B211" s="4" t="s">
        <v>31</v>
      </c>
      <c r="C211" s="4">
        <v>86.5</v>
      </c>
      <c r="D211" s="4">
        <v>36</v>
      </c>
      <c r="E211" s="4">
        <f t="shared" si="22"/>
        <v>3114</v>
      </c>
      <c r="F211" s="4"/>
      <c r="G211" s="4"/>
      <c r="H211" s="4"/>
      <c r="I211" s="4"/>
      <c r="J211" s="4">
        <v>5</v>
      </c>
      <c r="K211" s="4"/>
      <c r="L211" s="4"/>
      <c r="M211" s="4">
        <v>3</v>
      </c>
      <c r="N211" s="4"/>
      <c r="O211" s="4">
        <v>4</v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>
        <f>SUM(F211:Z211)</f>
        <v>12</v>
      </c>
      <c r="AB211">
        <f t="shared" si="25"/>
        <v>1038</v>
      </c>
      <c r="AC211" s="11" t="s">
        <v>31</v>
      </c>
      <c r="AD211" s="189">
        <v>86.5</v>
      </c>
      <c r="AE211" s="5">
        <f t="shared" si="26"/>
        <v>24</v>
      </c>
      <c r="AF211" s="5">
        <f t="shared" si="23"/>
        <v>2076</v>
      </c>
      <c r="AG211">
        <v>12</v>
      </c>
    </row>
    <row r="212" spans="2:33">
      <c r="B212" s="4" t="s">
        <v>121</v>
      </c>
      <c r="C212" s="4">
        <v>735</v>
      </c>
      <c r="D212" s="4">
        <v>16</v>
      </c>
      <c r="E212" s="4">
        <f t="shared" si="22"/>
        <v>11760</v>
      </c>
      <c r="F212" s="4"/>
      <c r="G212" s="4"/>
      <c r="H212" s="4"/>
      <c r="I212" s="4"/>
      <c r="J212" s="4"/>
      <c r="K212" s="4"/>
      <c r="L212" s="4"/>
      <c r="M212" s="4"/>
      <c r="N212" s="4"/>
      <c r="O212" s="4">
        <v>1.52</v>
      </c>
      <c r="P212" s="4"/>
      <c r="Q212" s="4">
        <v>1.52</v>
      </c>
      <c r="R212" s="4"/>
      <c r="S212" s="4">
        <v>0.6</v>
      </c>
      <c r="T212" s="4"/>
      <c r="U212" s="4"/>
      <c r="V212" s="4">
        <v>1.63</v>
      </c>
      <c r="W212" s="4"/>
      <c r="X212" s="4"/>
      <c r="Y212" s="4"/>
      <c r="Z212" s="4"/>
      <c r="AA212">
        <f>SUM(F212:Z212)</f>
        <v>5.27</v>
      </c>
      <c r="AB212">
        <f t="shared" si="25"/>
        <v>3873.45</v>
      </c>
      <c r="AC212" s="11" t="s">
        <v>121</v>
      </c>
      <c r="AD212" s="189">
        <v>735</v>
      </c>
      <c r="AE212" s="5">
        <f t="shared" si="26"/>
        <v>10.73</v>
      </c>
      <c r="AF212" s="5">
        <f t="shared" si="23"/>
        <v>7886.55</v>
      </c>
      <c r="AG212">
        <v>5.27</v>
      </c>
    </row>
    <row r="213" spans="2:33">
      <c r="B213" s="4" t="s">
        <v>175</v>
      </c>
      <c r="C213" s="4">
        <v>58.8</v>
      </c>
      <c r="D213" s="4">
        <v>20</v>
      </c>
      <c r="E213" s="4">
        <f t="shared" si="22"/>
        <v>1176</v>
      </c>
      <c r="F213" s="4"/>
      <c r="G213" s="4"/>
      <c r="H213" s="4"/>
      <c r="I213" s="4"/>
      <c r="J213" s="4"/>
      <c r="K213" s="4"/>
      <c r="L213" s="4">
        <v>1</v>
      </c>
      <c r="M213" s="4"/>
      <c r="N213" s="4"/>
      <c r="O213" s="4"/>
      <c r="P213" s="4">
        <v>6.2</v>
      </c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>
        <f>SUM(F213:Z213)</f>
        <v>7.2</v>
      </c>
      <c r="AB213">
        <f t="shared" si="25"/>
        <v>423.36</v>
      </c>
      <c r="AC213" s="11" t="s">
        <v>175</v>
      </c>
      <c r="AD213" s="189">
        <v>58.8</v>
      </c>
      <c r="AE213" s="5">
        <f t="shared" si="26"/>
        <v>12.8</v>
      </c>
      <c r="AF213" s="5">
        <f t="shared" si="23"/>
        <v>752.64</v>
      </c>
      <c r="AG213">
        <v>7.2</v>
      </c>
    </row>
    <row r="214" spans="2:33">
      <c r="B214" s="4" t="s">
        <v>172</v>
      </c>
      <c r="C214" s="4">
        <v>115</v>
      </c>
      <c r="D214" s="4">
        <v>12</v>
      </c>
      <c r="E214" s="4">
        <f t="shared" si="22"/>
        <v>1380</v>
      </c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B214">
        <f t="shared" si="25"/>
        <v>0</v>
      </c>
      <c r="AC214" s="11" t="s">
        <v>172</v>
      </c>
      <c r="AD214" s="189">
        <v>115</v>
      </c>
      <c r="AE214" s="5">
        <f t="shared" si="26"/>
        <v>12</v>
      </c>
      <c r="AF214" s="5">
        <f t="shared" si="23"/>
        <v>1380</v>
      </c>
      <c r="AG214">
        <v>0</v>
      </c>
    </row>
    <row r="215" spans="2:33">
      <c r="B215" s="4" t="s">
        <v>14</v>
      </c>
      <c r="C215" s="4">
        <v>130</v>
      </c>
      <c r="D215" s="4">
        <v>12</v>
      </c>
      <c r="E215" s="4">
        <f t="shared" si="22"/>
        <v>1560</v>
      </c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B215">
        <f t="shared" si="25"/>
        <v>0</v>
      </c>
      <c r="AC215" s="4" t="s">
        <v>14</v>
      </c>
      <c r="AD215" s="189">
        <v>130</v>
      </c>
      <c r="AE215" s="5">
        <f t="shared" si="26"/>
        <v>12</v>
      </c>
      <c r="AF215" s="5">
        <f t="shared" si="23"/>
        <v>1560</v>
      </c>
      <c r="AG215">
        <v>0</v>
      </c>
    </row>
    <row r="216" spans="2:33">
      <c r="B216" s="4" t="s">
        <v>10</v>
      </c>
      <c r="C216" s="4">
        <v>65</v>
      </c>
      <c r="D216" s="4">
        <v>20</v>
      </c>
      <c r="E216" s="4">
        <f t="shared" si="22"/>
        <v>1300</v>
      </c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>
        <v>1</v>
      </c>
      <c r="R216" s="4"/>
      <c r="S216" s="4">
        <v>1</v>
      </c>
      <c r="T216" s="4">
        <v>1</v>
      </c>
      <c r="U216" s="4">
        <v>1</v>
      </c>
      <c r="V216" s="4">
        <v>1</v>
      </c>
      <c r="W216" s="4">
        <v>1</v>
      </c>
      <c r="X216" s="4"/>
      <c r="Y216" s="4">
        <v>1</v>
      </c>
      <c r="Z216" s="4"/>
      <c r="AA216">
        <f>SUM(F216:Z216)</f>
        <v>7</v>
      </c>
      <c r="AB216">
        <f t="shared" si="25"/>
        <v>455</v>
      </c>
      <c r="AC216" s="4" t="s">
        <v>10</v>
      </c>
      <c r="AD216" s="189">
        <v>65</v>
      </c>
      <c r="AE216" s="5">
        <f t="shared" si="26"/>
        <v>13</v>
      </c>
      <c r="AF216" s="5">
        <f t="shared" si="23"/>
        <v>845</v>
      </c>
      <c r="AG216">
        <v>7</v>
      </c>
    </row>
    <row r="217" spans="2:33">
      <c r="B217" s="4" t="s">
        <v>51</v>
      </c>
      <c r="C217" s="4">
        <v>47</v>
      </c>
      <c r="D217" s="4">
        <v>20</v>
      </c>
      <c r="E217" s="4">
        <f t="shared" si="22"/>
        <v>940</v>
      </c>
      <c r="F217" s="4"/>
      <c r="G217" s="4"/>
      <c r="H217" s="4"/>
      <c r="I217" s="4">
        <v>1</v>
      </c>
      <c r="J217" s="4"/>
      <c r="K217" s="4">
        <v>1</v>
      </c>
      <c r="L217" s="4"/>
      <c r="M217" s="4"/>
      <c r="N217" s="4"/>
      <c r="O217" s="4"/>
      <c r="P217" s="4"/>
      <c r="Q217" s="4">
        <v>1</v>
      </c>
      <c r="R217" s="4">
        <v>1</v>
      </c>
      <c r="S217" s="4">
        <v>1</v>
      </c>
      <c r="T217" s="4"/>
      <c r="U217" s="4">
        <v>1</v>
      </c>
      <c r="V217" s="4"/>
      <c r="W217" s="4"/>
      <c r="X217" s="4"/>
      <c r="Y217" s="4"/>
      <c r="Z217" s="4"/>
      <c r="AA217">
        <f>SUM(F217:Z217)</f>
        <v>6</v>
      </c>
      <c r="AB217">
        <f t="shared" si="25"/>
        <v>282</v>
      </c>
      <c r="AC217" s="11" t="s">
        <v>51</v>
      </c>
      <c r="AD217" s="189">
        <v>47</v>
      </c>
      <c r="AE217" s="5">
        <f t="shared" si="26"/>
        <v>14</v>
      </c>
      <c r="AF217" s="5">
        <f t="shared" si="23"/>
        <v>658</v>
      </c>
      <c r="AG217">
        <v>6</v>
      </c>
    </row>
    <row r="218" spans="2:33">
      <c r="B218" s="4" t="s">
        <v>40</v>
      </c>
      <c r="C218" s="4">
        <v>235</v>
      </c>
      <c r="D218" s="4">
        <v>5</v>
      </c>
      <c r="E218" s="4">
        <f t="shared" si="22"/>
        <v>1175</v>
      </c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B218">
        <f t="shared" si="25"/>
        <v>0</v>
      </c>
      <c r="AC218" s="11" t="s">
        <v>40</v>
      </c>
      <c r="AD218" s="189">
        <v>235</v>
      </c>
      <c r="AE218" s="5">
        <f t="shared" si="26"/>
        <v>5</v>
      </c>
      <c r="AF218" s="5">
        <f t="shared" si="23"/>
        <v>1175</v>
      </c>
      <c r="AG218">
        <v>0</v>
      </c>
    </row>
    <row r="219" spans="2:33">
      <c r="B219" s="4" t="s">
        <v>657</v>
      </c>
      <c r="C219" s="4">
        <v>190</v>
      </c>
      <c r="D219" s="4">
        <v>6</v>
      </c>
      <c r="E219" s="4">
        <f t="shared" si="22"/>
        <v>1140</v>
      </c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B219">
        <f t="shared" si="25"/>
        <v>0</v>
      </c>
      <c r="AC219" s="11" t="s">
        <v>657</v>
      </c>
      <c r="AD219" s="189">
        <v>190</v>
      </c>
      <c r="AE219" s="5">
        <f t="shared" si="26"/>
        <v>6</v>
      </c>
      <c r="AF219" s="5">
        <f t="shared" si="23"/>
        <v>1140</v>
      </c>
      <c r="AG219">
        <v>0</v>
      </c>
    </row>
    <row r="220" spans="2:33">
      <c r="B220" s="4" t="s">
        <v>658</v>
      </c>
      <c r="C220" s="4">
        <v>330</v>
      </c>
      <c r="D220" s="4">
        <v>6</v>
      </c>
      <c r="E220" s="4">
        <f t="shared" si="22"/>
        <v>1980</v>
      </c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B220">
        <f t="shared" si="25"/>
        <v>0</v>
      </c>
      <c r="AC220" s="11" t="s">
        <v>658</v>
      </c>
      <c r="AD220" s="189">
        <v>330</v>
      </c>
      <c r="AE220" s="5">
        <f t="shared" si="26"/>
        <v>6</v>
      </c>
      <c r="AF220" s="5">
        <f t="shared" si="23"/>
        <v>1980</v>
      </c>
      <c r="AG220">
        <v>0</v>
      </c>
    </row>
    <row r="221" spans="2:33">
      <c r="B221" s="4" t="s">
        <v>135</v>
      </c>
      <c r="C221" s="4">
        <v>330</v>
      </c>
      <c r="D221" s="4">
        <v>34</v>
      </c>
      <c r="E221" s="4">
        <f t="shared" si="22"/>
        <v>11220</v>
      </c>
      <c r="F221" s="4"/>
      <c r="G221" s="4"/>
      <c r="H221" s="4"/>
      <c r="I221" s="4"/>
      <c r="J221" s="4">
        <v>13.8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>
        <f>SUM(F221:Z221)</f>
        <v>13.8</v>
      </c>
      <c r="AB221">
        <f t="shared" si="25"/>
        <v>4554</v>
      </c>
      <c r="AC221" s="11" t="s">
        <v>135</v>
      </c>
      <c r="AD221" s="189">
        <v>330</v>
      </c>
      <c r="AE221" s="5">
        <f t="shared" si="26"/>
        <v>20.2</v>
      </c>
      <c r="AF221" s="5">
        <f t="shared" si="23"/>
        <v>6666</v>
      </c>
      <c r="AG221">
        <v>13.8</v>
      </c>
    </row>
    <row r="222" spans="2:33">
      <c r="B222" s="4" t="s">
        <v>97</v>
      </c>
      <c r="C222" s="4">
        <v>140</v>
      </c>
      <c r="D222" s="4">
        <v>30.1</v>
      </c>
      <c r="E222" s="4">
        <f t="shared" si="22"/>
        <v>4214</v>
      </c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B222">
        <f t="shared" si="25"/>
        <v>0</v>
      </c>
      <c r="AC222" s="11" t="s">
        <v>97</v>
      </c>
      <c r="AD222" s="189">
        <v>140</v>
      </c>
      <c r="AE222" s="5">
        <f t="shared" si="26"/>
        <v>30.1</v>
      </c>
      <c r="AF222" s="5">
        <f t="shared" si="23"/>
        <v>4214</v>
      </c>
      <c r="AG222">
        <v>0</v>
      </c>
    </row>
    <row r="223" spans="2:33">
      <c r="B223" s="4" t="s">
        <v>322</v>
      </c>
      <c r="C223" s="4">
        <v>224</v>
      </c>
      <c r="D223" s="4">
        <v>23.6</v>
      </c>
      <c r="E223" s="4">
        <f t="shared" si="22"/>
        <v>5286.4000000000005</v>
      </c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B223">
        <f t="shared" si="25"/>
        <v>0</v>
      </c>
      <c r="AC223" s="11" t="s">
        <v>322</v>
      </c>
      <c r="AD223" s="189">
        <v>224</v>
      </c>
      <c r="AE223" s="5">
        <f t="shared" si="26"/>
        <v>23.6</v>
      </c>
      <c r="AF223" s="5">
        <f t="shared" si="23"/>
        <v>5286.4000000000005</v>
      </c>
      <c r="AG223">
        <v>0</v>
      </c>
    </row>
    <row r="224" spans="2:33">
      <c r="B224" s="4" t="s">
        <v>29</v>
      </c>
      <c r="C224" s="4">
        <v>95</v>
      </c>
      <c r="D224" s="4">
        <v>50</v>
      </c>
      <c r="E224" s="4">
        <f t="shared" si="22"/>
        <v>4750</v>
      </c>
      <c r="F224" s="4"/>
      <c r="G224" s="4"/>
      <c r="H224" s="4"/>
      <c r="I224" s="4"/>
      <c r="J224" s="4"/>
      <c r="K224" s="4"/>
      <c r="L224" s="4"/>
      <c r="M224" s="4"/>
      <c r="N224" s="4"/>
      <c r="O224" s="4">
        <v>7.6</v>
      </c>
      <c r="P224" s="4"/>
      <c r="Q224" s="4"/>
      <c r="R224" s="4">
        <v>7.6</v>
      </c>
      <c r="S224" s="4"/>
      <c r="T224" s="4"/>
      <c r="U224" s="4"/>
      <c r="V224" s="4"/>
      <c r="W224" s="4"/>
      <c r="X224" s="4"/>
      <c r="Y224" s="4"/>
      <c r="Z224" s="4"/>
      <c r="AA224">
        <f>SUM(F224:Z224)</f>
        <v>15.2</v>
      </c>
      <c r="AB224">
        <f t="shared" si="25"/>
        <v>1444</v>
      </c>
      <c r="AC224" s="11" t="s">
        <v>29</v>
      </c>
      <c r="AD224" s="189">
        <v>95</v>
      </c>
      <c r="AE224" s="5">
        <f t="shared" si="26"/>
        <v>34.799999999999997</v>
      </c>
      <c r="AF224" s="5">
        <f t="shared" si="23"/>
        <v>3305.9999999999995</v>
      </c>
      <c r="AG224" s="64">
        <v>15.2</v>
      </c>
    </row>
    <row r="225" spans="2:33">
      <c r="B225" s="4" t="s">
        <v>57</v>
      </c>
      <c r="C225" s="4">
        <v>63</v>
      </c>
      <c r="D225" s="4">
        <v>15</v>
      </c>
      <c r="E225" s="4">
        <f t="shared" si="22"/>
        <v>945</v>
      </c>
      <c r="F225" s="4"/>
      <c r="G225" s="4"/>
      <c r="H225" s="4"/>
      <c r="I225" s="4"/>
      <c r="J225" s="4"/>
      <c r="K225" s="4"/>
      <c r="L225" s="4">
        <v>4</v>
      </c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>
        <f>SUM(F225:Z225)</f>
        <v>4</v>
      </c>
      <c r="AB225">
        <f t="shared" si="25"/>
        <v>252</v>
      </c>
      <c r="AC225" s="11" t="s">
        <v>57</v>
      </c>
      <c r="AD225" s="189">
        <v>63</v>
      </c>
      <c r="AE225" s="5">
        <f t="shared" si="26"/>
        <v>11</v>
      </c>
      <c r="AF225" s="5">
        <f t="shared" si="23"/>
        <v>693</v>
      </c>
      <c r="AG225" s="64">
        <v>4</v>
      </c>
    </row>
    <row r="226" spans="2:33">
      <c r="B226" s="4" t="s">
        <v>611</v>
      </c>
      <c r="C226" s="4">
        <v>81</v>
      </c>
      <c r="D226" s="4">
        <v>20.100000000000001</v>
      </c>
      <c r="E226" s="4">
        <f t="shared" si="22"/>
        <v>1628.1000000000001</v>
      </c>
      <c r="F226" s="4"/>
      <c r="G226" s="4"/>
      <c r="H226" s="4"/>
      <c r="I226" s="4"/>
      <c r="J226" s="4"/>
      <c r="K226" s="4"/>
      <c r="L226" s="4">
        <v>0.53</v>
      </c>
      <c r="M226" s="4"/>
      <c r="N226" s="4">
        <v>1.8</v>
      </c>
      <c r="O226" s="4">
        <v>1.3</v>
      </c>
      <c r="P226" s="4">
        <v>1.33</v>
      </c>
      <c r="Q226" s="4">
        <v>1.5</v>
      </c>
      <c r="R226" s="4">
        <v>1.5</v>
      </c>
      <c r="S226" s="4">
        <v>0.74</v>
      </c>
      <c r="T226" s="4"/>
      <c r="U226" s="4"/>
      <c r="V226" s="4"/>
      <c r="W226" s="4"/>
      <c r="X226" s="4"/>
      <c r="Y226" s="4"/>
      <c r="Z226" s="4"/>
      <c r="AA226">
        <f>SUM(F226:Z226)</f>
        <v>8.6999999999999993</v>
      </c>
      <c r="AB226">
        <f t="shared" si="25"/>
        <v>704.69999999999993</v>
      </c>
      <c r="AC226" s="11" t="s">
        <v>611</v>
      </c>
      <c r="AD226" s="189">
        <v>81</v>
      </c>
      <c r="AE226" s="5">
        <f t="shared" si="26"/>
        <v>11.400000000000002</v>
      </c>
      <c r="AF226" s="5">
        <f t="shared" si="23"/>
        <v>923.4000000000002</v>
      </c>
      <c r="AG226" s="64">
        <v>8.6999999999999993</v>
      </c>
    </row>
    <row r="227" spans="2:33">
      <c r="B227" s="4" t="s">
        <v>56</v>
      </c>
      <c r="C227" s="4">
        <v>84</v>
      </c>
      <c r="D227" s="4">
        <v>37.1</v>
      </c>
      <c r="E227" s="4">
        <f t="shared" si="22"/>
        <v>3116.4</v>
      </c>
      <c r="F227" s="4"/>
      <c r="G227" s="4"/>
      <c r="H227" s="4"/>
      <c r="I227" s="4"/>
      <c r="J227" s="4"/>
      <c r="K227" s="4">
        <v>12</v>
      </c>
      <c r="L227" s="4"/>
      <c r="M227" s="4"/>
      <c r="N227" s="4">
        <v>3.7</v>
      </c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>
        <f>SUM(F227:Z227)</f>
        <v>15.7</v>
      </c>
      <c r="AB227">
        <f t="shared" ref="AB227:AB258" si="27">AA227*C227</f>
        <v>1318.8</v>
      </c>
      <c r="AC227" s="11" t="s">
        <v>56</v>
      </c>
      <c r="AD227" s="189">
        <v>84</v>
      </c>
      <c r="AE227" s="5">
        <f t="shared" ref="AE227:AE258" si="28">D227-AA227</f>
        <v>21.400000000000002</v>
      </c>
      <c r="AF227" s="5">
        <f t="shared" si="23"/>
        <v>1797.6000000000001</v>
      </c>
      <c r="AG227" s="64">
        <v>15.7</v>
      </c>
    </row>
    <row r="228" spans="2:33">
      <c r="B228" s="4" t="s">
        <v>307</v>
      </c>
      <c r="C228" s="4">
        <v>360</v>
      </c>
      <c r="D228" s="4">
        <v>38</v>
      </c>
      <c r="E228" s="4">
        <f t="shared" ref="E228:E291" si="29">D228*C228</f>
        <v>13680</v>
      </c>
      <c r="F228" s="4"/>
      <c r="G228" s="4"/>
      <c r="H228" s="4"/>
      <c r="I228" s="4"/>
      <c r="J228" s="4"/>
      <c r="K228" s="4"/>
      <c r="L228" s="4"/>
      <c r="M228" s="4">
        <v>18.2</v>
      </c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>
        <f>SUM(F228:Z228)</f>
        <v>18.2</v>
      </c>
      <c r="AB228">
        <f t="shared" si="27"/>
        <v>6552</v>
      </c>
      <c r="AC228" s="11" t="s">
        <v>307</v>
      </c>
      <c r="AD228" s="189">
        <v>360</v>
      </c>
      <c r="AE228" s="5">
        <f t="shared" si="28"/>
        <v>19.8</v>
      </c>
      <c r="AF228" s="5">
        <f t="shared" ref="AF228:AF291" si="30">AE228*AD228</f>
        <v>7128</v>
      </c>
      <c r="AG228" s="64">
        <v>18.2</v>
      </c>
    </row>
    <row r="229" spans="2:33">
      <c r="B229" s="4" t="s">
        <v>322</v>
      </c>
      <c r="C229" s="4">
        <v>182</v>
      </c>
      <c r="D229" s="4">
        <v>10.9</v>
      </c>
      <c r="E229" s="4">
        <f t="shared" si="29"/>
        <v>1983.8</v>
      </c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B229">
        <f t="shared" si="27"/>
        <v>0</v>
      </c>
      <c r="AC229" s="11" t="s">
        <v>322</v>
      </c>
      <c r="AD229" s="189">
        <v>182</v>
      </c>
      <c r="AE229" s="5">
        <f t="shared" si="28"/>
        <v>10.9</v>
      </c>
      <c r="AF229" s="5">
        <f t="shared" si="30"/>
        <v>1983.8</v>
      </c>
      <c r="AG229" s="64">
        <v>0</v>
      </c>
    </row>
    <row r="230" spans="2:33">
      <c r="B230" s="4" t="s">
        <v>97</v>
      </c>
      <c r="C230" s="4">
        <v>140</v>
      </c>
      <c r="D230" s="4">
        <v>30.7</v>
      </c>
      <c r="E230" s="4">
        <f t="shared" si="29"/>
        <v>4298</v>
      </c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B230">
        <f t="shared" si="27"/>
        <v>0</v>
      </c>
      <c r="AC230" s="11" t="s">
        <v>97</v>
      </c>
      <c r="AD230" s="189">
        <v>140</v>
      </c>
      <c r="AE230" s="5">
        <f t="shared" si="28"/>
        <v>30.7</v>
      </c>
      <c r="AF230" s="5">
        <f t="shared" si="30"/>
        <v>4298</v>
      </c>
      <c r="AG230" s="64">
        <v>0</v>
      </c>
    </row>
    <row r="231" spans="2:33">
      <c r="B231" s="4" t="s">
        <v>188</v>
      </c>
      <c r="C231" s="4">
        <v>182</v>
      </c>
      <c r="D231" s="4">
        <v>2.1</v>
      </c>
      <c r="E231" s="4">
        <f t="shared" si="29"/>
        <v>382.2</v>
      </c>
      <c r="F231" s="4"/>
      <c r="G231" s="4"/>
      <c r="H231" s="4"/>
      <c r="I231" s="4"/>
      <c r="J231" s="4"/>
      <c r="K231" s="4"/>
      <c r="L231" s="4">
        <v>0.82</v>
      </c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>
        <f>SUM(F231:Z231)</f>
        <v>0.82</v>
      </c>
      <c r="AB231">
        <f t="shared" si="27"/>
        <v>149.23999999999998</v>
      </c>
      <c r="AC231" s="11" t="s">
        <v>188</v>
      </c>
      <c r="AD231" s="189">
        <v>182</v>
      </c>
      <c r="AE231" s="5">
        <f t="shared" si="28"/>
        <v>1.2800000000000002</v>
      </c>
      <c r="AF231" s="5">
        <f t="shared" si="30"/>
        <v>232.96000000000004</v>
      </c>
      <c r="AG231" s="64">
        <v>0.82</v>
      </c>
    </row>
    <row r="232" spans="2:33">
      <c r="B232" s="4" t="s">
        <v>518</v>
      </c>
      <c r="C232" s="4">
        <v>154</v>
      </c>
      <c r="D232" s="4">
        <v>40</v>
      </c>
      <c r="E232" s="4">
        <f t="shared" si="29"/>
        <v>6160</v>
      </c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B232">
        <f t="shared" si="27"/>
        <v>0</v>
      </c>
      <c r="AC232" s="11" t="s">
        <v>518</v>
      </c>
      <c r="AD232" s="189">
        <v>154</v>
      </c>
      <c r="AE232" s="5">
        <f t="shared" si="28"/>
        <v>40</v>
      </c>
      <c r="AF232" s="5">
        <f t="shared" si="30"/>
        <v>6160</v>
      </c>
      <c r="AG232" s="64">
        <v>0</v>
      </c>
    </row>
    <row r="233" spans="2:33">
      <c r="B233" s="4" t="s">
        <v>299</v>
      </c>
      <c r="C233" s="4">
        <v>224</v>
      </c>
      <c r="D233" s="4">
        <v>21.9</v>
      </c>
      <c r="E233" s="4">
        <f t="shared" si="29"/>
        <v>4905.5999999999995</v>
      </c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B233">
        <f t="shared" si="27"/>
        <v>0</v>
      </c>
      <c r="AC233" s="11" t="s">
        <v>299</v>
      </c>
      <c r="AD233" s="189">
        <v>224</v>
      </c>
      <c r="AE233" s="5">
        <f t="shared" si="28"/>
        <v>21.9</v>
      </c>
      <c r="AF233" s="5">
        <f t="shared" si="30"/>
        <v>4905.5999999999995</v>
      </c>
      <c r="AG233" s="64">
        <v>0</v>
      </c>
    </row>
    <row r="234" spans="2:33">
      <c r="B234" s="4" t="s">
        <v>322</v>
      </c>
      <c r="C234" s="4">
        <v>196</v>
      </c>
      <c r="D234" s="4">
        <v>24.1</v>
      </c>
      <c r="E234" s="4">
        <f t="shared" si="29"/>
        <v>4723.6000000000004</v>
      </c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B234">
        <f t="shared" si="27"/>
        <v>0</v>
      </c>
      <c r="AC234" s="11" t="s">
        <v>322</v>
      </c>
      <c r="AD234" s="189">
        <v>196</v>
      </c>
      <c r="AE234" s="5">
        <f t="shared" si="28"/>
        <v>24.1</v>
      </c>
      <c r="AF234" s="5">
        <f t="shared" si="30"/>
        <v>4723.6000000000004</v>
      </c>
      <c r="AG234" s="64">
        <v>0</v>
      </c>
    </row>
    <row r="235" spans="2:33">
      <c r="B235" s="4" t="s">
        <v>55</v>
      </c>
      <c r="C235" s="4">
        <v>56</v>
      </c>
      <c r="D235" s="4">
        <v>150</v>
      </c>
      <c r="E235" s="4">
        <f t="shared" si="29"/>
        <v>8400</v>
      </c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>
        <v>24.3</v>
      </c>
      <c r="T235" s="4"/>
      <c r="U235" s="4"/>
      <c r="V235" s="4"/>
      <c r="W235" s="4">
        <v>24</v>
      </c>
      <c r="X235" s="4"/>
      <c r="Y235" s="4"/>
      <c r="Z235" s="4"/>
      <c r="AA235">
        <f>SUM(F235:Z235)</f>
        <v>48.3</v>
      </c>
      <c r="AB235">
        <f t="shared" si="27"/>
        <v>2704.7999999999997</v>
      </c>
      <c r="AC235" s="4" t="s">
        <v>55</v>
      </c>
      <c r="AD235" s="189">
        <v>56</v>
      </c>
      <c r="AE235" s="5">
        <f t="shared" si="28"/>
        <v>101.7</v>
      </c>
      <c r="AF235" s="5">
        <f t="shared" si="30"/>
        <v>5695.2</v>
      </c>
      <c r="AG235" s="64">
        <v>48.3</v>
      </c>
    </row>
    <row r="236" spans="2:33">
      <c r="B236" s="4" t="s">
        <v>18</v>
      </c>
      <c r="C236" s="4">
        <v>151.32</v>
      </c>
      <c r="D236" s="4">
        <v>17</v>
      </c>
      <c r="E236" s="4">
        <f t="shared" si="29"/>
        <v>2572.44</v>
      </c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B236">
        <f t="shared" si="27"/>
        <v>0</v>
      </c>
      <c r="AC236" s="11" t="s">
        <v>18</v>
      </c>
      <c r="AD236" s="189">
        <v>151.32</v>
      </c>
      <c r="AE236" s="5">
        <f t="shared" si="28"/>
        <v>17</v>
      </c>
      <c r="AF236" s="5">
        <f t="shared" si="30"/>
        <v>2572.44</v>
      </c>
      <c r="AG236" s="64">
        <v>0</v>
      </c>
    </row>
    <row r="237" spans="2:33">
      <c r="B237" s="4" t="s">
        <v>113</v>
      </c>
      <c r="C237" s="4">
        <v>225.95</v>
      </c>
      <c r="D237" s="4">
        <v>20</v>
      </c>
      <c r="E237" s="4">
        <f t="shared" si="29"/>
        <v>4519</v>
      </c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>
        <v>2.6</v>
      </c>
      <c r="Q237" s="4"/>
      <c r="R237" s="4"/>
      <c r="S237" s="4"/>
      <c r="T237" s="4"/>
      <c r="U237" s="4"/>
      <c r="V237" s="4"/>
      <c r="W237" s="4">
        <v>3</v>
      </c>
      <c r="X237" s="4"/>
      <c r="Y237" s="4"/>
      <c r="Z237" s="4"/>
      <c r="AA237">
        <f>SUM(F237:Z237)</f>
        <v>5.6</v>
      </c>
      <c r="AB237">
        <f t="shared" si="27"/>
        <v>1265.32</v>
      </c>
      <c r="AC237" s="4" t="s">
        <v>113</v>
      </c>
      <c r="AD237" s="189">
        <v>225.95</v>
      </c>
      <c r="AE237" s="5">
        <f t="shared" si="28"/>
        <v>14.4</v>
      </c>
      <c r="AF237" s="5">
        <f t="shared" si="30"/>
        <v>3253.68</v>
      </c>
      <c r="AG237" s="64">
        <v>5.6</v>
      </c>
    </row>
    <row r="238" spans="2:33">
      <c r="B238" s="4" t="s">
        <v>45</v>
      </c>
      <c r="C238" s="4">
        <v>41.5</v>
      </c>
      <c r="D238" s="4">
        <v>48</v>
      </c>
      <c r="E238" s="4">
        <f t="shared" si="29"/>
        <v>1992</v>
      </c>
      <c r="F238" s="4"/>
      <c r="G238" s="4"/>
      <c r="H238" s="4"/>
      <c r="I238" s="4"/>
      <c r="J238" s="4"/>
      <c r="K238" s="4"/>
      <c r="L238" s="4"/>
      <c r="M238" s="4"/>
      <c r="N238" s="4">
        <v>13</v>
      </c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>
        <f>SUM(F238:Z238)</f>
        <v>13</v>
      </c>
      <c r="AB238">
        <f t="shared" si="27"/>
        <v>539.5</v>
      </c>
      <c r="AC238" s="11" t="s">
        <v>45</v>
      </c>
      <c r="AD238" s="189">
        <v>41.5</v>
      </c>
      <c r="AE238" s="5">
        <f t="shared" si="28"/>
        <v>35</v>
      </c>
      <c r="AF238" s="5">
        <f t="shared" si="30"/>
        <v>1452.5</v>
      </c>
      <c r="AG238" s="64">
        <v>13</v>
      </c>
    </row>
    <row r="239" spans="2:33">
      <c r="B239" s="4" t="s">
        <v>45</v>
      </c>
      <c r="C239" s="4">
        <v>41.5</v>
      </c>
      <c r="D239" s="4">
        <v>48</v>
      </c>
      <c r="E239" s="4">
        <f t="shared" si="29"/>
        <v>1992</v>
      </c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>
        <v>12</v>
      </c>
      <c r="S239" s="4"/>
      <c r="T239" s="4"/>
      <c r="U239" s="4"/>
      <c r="V239" s="4"/>
      <c r="W239" s="4"/>
      <c r="X239" s="4">
        <v>14</v>
      </c>
      <c r="Y239" s="4"/>
      <c r="Z239" s="4"/>
      <c r="AA239">
        <f>SUM(F239:Z239)</f>
        <v>26</v>
      </c>
      <c r="AB239">
        <f t="shared" si="27"/>
        <v>1079</v>
      </c>
      <c r="AC239" s="11" t="s">
        <v>45</v>
      </c>
      <c r="AD239" s="189">
        <v>41.5</v>
      </c>
      <c r="AE239" s="5">
        <f t="shared" si="28"/>
        <v>22</v>
      </c>
      <c r="AF239" s="5">
        <f t="shared" si="30"/>
        <v>913</v>
      </c>
      <c r="AG239" s="64">
        <v>26</v>
      </c>
    </row>
    <row r="240" spans="2:33">
      <c r="B240" s="4" t="s">
        <v>122</v>
      </c>
      <c r="C240" s="4">
        <v>206.55</v>
      </c>
      <c r="D240" s="4">
        <v>7</v>
      </c>
      <c r="E240" s="4">
        <f t="shared" si="29"/>
        <v>1445.8500000000001</v>
      </c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B240">
        <f t="shared" si="27"/>
        <v>0</v>
      </c>
      <c r="AC240" s="11" t="s">
        <v>122</v>
      </c>
      <c r="AD240" s="189">
        <v>206.55</v>
      </c>
      <c r="AE240" s="5">
        <f t="shared" si="28"/>
        <v>7</v>
      </c>
      <c r="AF240" s="5">
        <f t="shared" si="30"/>
        <v>1445.8500000000001</v>
      </c>
      <c r="AG240" s="64">
        <v>0</v>
      </c>
    </row>
    <row r="241" spans="2:33">
      <c r="B241" s="4" t="s">
        <v>40</v>
      </c>
      <c r="C241" s="4">
        <v>375.87</v>
      </c>
      <c r="D241" s="4">
        <v>5</v>
      </c>
      <c r="E241" s="4">
        <f t="shared" si="29"/>
        <v>1879.35</v>
      </c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B241">
        <f t="shared" si="27"/>
        <v>0</v>
      </c>
      <c r="AC241" s="11" t="s">
        <v>40</v>
      </c>
      <c r="AD241" s="189">
        <v>375.87</v>
      </c>
      <c r="AE241" s="5">
        <f t="shared" si="28"/>
        <v>5</v>
      </c>
      <c r="AF241" s="5">
        <f t="shared" si="30"/>
        <v>1879.35</v>
      </c>
      <c r="AG241" s="64">
        <v>0</v>
      </c>
    </row>
    <row r="242" spans="2:33">
      <c r="B242" s="4" t="s">
        <v>27</v>
      </c>
      <c r="C242" s="4">
        <v>243.36</v>
      </c>
      <c r="D242" s="4">
        <v>30</v>
      </c>
      <c r="E242" s="4">
        <f t="shared" si="29"/>
        <v>7300.8</v>
      </c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>
        <v>8.3000000000000007</v>
      </c>
      <c r="S242" s="4"/>
      <c r="T242" s="4"/>
      <c r="U242" s="4"/>
      <c r="V242" s="4"/>
      <c r="W242" s="4"/>
      <c r="X242" s="4"/>
      <c r="Y242" s="4"/>
      <c r="Z242" s="4"/>
      <c r="AA242">
        <f>SUM(F242:Z242)</f>
        <v>8.3000000000000007</v>
      </c>
      <c r="AB242">
        <f t="shared" si="27"/>
        <v>2019.8880000000004</v>
      </c>
      <c r="AC242" s="11" t="s">
        <v>27</v>
      </c>
      <c r="AD242" s="189">
        <v>243.36</v>
      </c>
      <c r="AE242" s="5">
        <f t="shared" si="28"/>
        <v>21.7</v>
      </c>
      <c r="AF242" s="5">
        <f t="shared" si="30"/>
        <v>5280.9120000000003</v>
      </c>
      <c r="AG242" s="64">
        <v>8.3000000000000007</v>
      </c>
    </row>
    <row r="243" spans="2:33">
      <c r="B243" s="4" t="s">
        <v>184</v>
      </c>
      <c r="C243" s="4">
        <v>235.4</v>
      </c>
      <c r="D243" s="4">
        <v>40</v>
      </c>
      <c r="E243" s="4">
        <f t="shared" si="29"/>
        <v>9416</v>
      </c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>
        <v>15.2</v>
      </c>
      <c r="T243" s="4"/>
      <c r="U243" s="4"/>
      <c r="V243" s="4"/>
      <c r="W243" s="4"/>
      <c r="X243" s="4"/>
      <c r="Y243" s="4"/>
      <c r="Z243" s="4"/>
      <c r="AA243">
        <f>SUM(F243:Z243)</f>
        <v>15.2</v>
      </c>
      <c r="AB243">
        <f t="shared" si="27"/>
        <v>3578.08</v>
      </c>
      <c r="AC243" s="11" t="s">
        <v>184</v>
      </c>
      <c r="AD243" s="189">
        <v>235.4</v>
      </c>
      <c r="AE243" s="5">
        <f t="shared" si="28"/>
        <v>24.8</v>
      </c>
      <c r="AF243" s="5">
        <f t="shared" si="30"/>
        <v>5837.92</v>
      </c>
      <c r="AG243" s="64">
        <v>15.2</v>
      </c>
    </row>
    <row r="244" spans="2:33">
      <c r="B244" s="4" t="s">
        <v>16</v>
      </c>
      <c r="C244" s="4">
        <v>118.61</v>
      </c>
      <c r="D244" s="4">
        <v>40</v>
      </c>
      <c r="E244" s="4">
        <f t="shared" si="29"/>
        <v>4744.3999999999996</v>
      </c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>
        <v>8.0500000000000007</v>
      </c>
      <c r="R244" s="4"/>
      <c r="S244" s="4"/>
      <c r="T244" s="4"/>
      <c r="U244" s="4"/>
      <c r="V244" s="4"/>
      <c r="W244" s="4"/>
      <c r="X244" s="4"/>
      <c r="Y244" s="4"/>
      <c r="Z244" s="4"/>
      <c r="AA244">
        <f>SUM(F244:Z244)</f>
        <v>8.0500000000000007</v>
      </c>
      <c r="AB244">
        <f t="shared" si="27"/>
        <v>954.81050000000005</v>
      </c>
      <c r="AC244" s="11" t="s">
        <v>16</v>
      </c>
      <c r="AD244" s="189">
        <v>118.61</v>
      </c>
      <c r="AE244" s="5">
        <f t="shared" si="28"/>
        <v>31.95</v>
      </c>
      <c r="AF244" s="5">
        <f t="shared" si="30"/>
        <v>3789.5895</v>
      </c>
      <c r="AG244" s="64">
        <v>8.0500000000000007</v>
      </c>
    </row>
    <row r="245" spans="2:33">
      <c r="B245" s="4" t="s">
        <v>12</v>
      </c>
      <c r="C245" s="4">
        <v>40.51</v>
      </c>
      <c r="D245" s="4">
        <v>20</v>
      </c>
      <c r="E245" s="4">
        <f t="shared" si="29"/>
        <v>810.19999999999993</v>
      </c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>
        <v>1.5</v>
      </c>
      <c r="S245" s="4">
        <v>0.5</v>
      </c>
      <c r="T245" s="4"/>
      <c r="U245" s="4"/>
      <c r="V245" s="4">
        <v>0.5</v>
      </c>
      <c r="W245" s="4"/>
      <c r="X245" s="4">
        <v>0.5</v>
      </c>
      <c r="Y245" s="4">
        <v>1</v>
      </c>
      <c r="Z245" s="4"/>
      <c r="AA245">
        <f>SUM(F245:Z245)</f>
        <v>4</v>
      </c>
      <c r="AB245">
        <f t="shared" si="27"/>
        <v>162.04</v>
      </c>
      <c r="AC245" s="4" t="s">
        <v>12</v>
      </c>
      <c r="AD245" s="189">
        <v>40.51</v>
      </c>
      <c r="AE245" s="5">
        <f t="shared" si="28"/>
        <v>16</v>
      </c>
      <c r="AF245" s="5">
        <f t="shared" si="30"/>
        <v>648.16</v>
      </c>
      <c r="AG245" s="64">
        <v>4</v>
      </c>
    </row>
    <row r="246" spans="2:33">
      <c r="B246" s="4" t="s">
        <v>15</v>
      </c>
      <c r="C246" s="4">
        <v>79.25</v>
      </c>
      <c r="D246" s="4">
        <v>50</v>
      </c>
      <c r="E246" s="4">
        <f t="shared" si="29"/>
        <v>3962.5</v>
      </c>
      <c r="F246" s="4"/>
      <c r="G246" s="4"/>
      <c r="H246" s="4"/>
      <c r="I246" s="4"/>
      <c r="J246" s="4"/>
      <c r="K246" s="4"/>
      <c r="L246" s="4"/>
      <c r="M246" s="4"/>
      <c r="N246" s="4"/>
      <c r="O246" s="4">
        <v>1.86</v>
      </c>
      <c r="P246" s="4">
        <v>3</v>
      </c>
      <c r="Q246" s="4">
        <v>2.2000000000000002</v>
      </c>
      <c r="R246" s="4"/>
      <c r="S246" s="4">
        <v>3</v>
      </c>
      <c r="T246" s="4">
        <v>2.2000000000000002</v>
      </c>
      <c r="U246" s="4">
        <v>3</v>
      </c>
      <c r="V246" s="4"/>
      <c r="W246" s="4">
        <v>3</v>
      </c>
      <c r="X246" s="4"/>
      <c r="Y246" s="4">
        <v>3</v>
      </c>
      <c r="Z246" s="4"/>
      <c r="AA246">
        <f>SUM(F246:Z246)</f>
        <v>21.26</v>
      </c>
      <c r="AB246">
        <f t="shared" si="27"/>
        <v>1684.855</v>
      </c>
      <c r="AC246" s="4" t="s">
        <v>15</v>
      </c>
      <c r="AD246" s="11">
        <v>79.25</v>
      </c>
      <c r="AE246" s="5">
        <f t="shared" si="28"/>
        <v>28.74</v>
      </c>
      <c r="AF246" s="5">
        <f t="shared" si="30"/>
        <v>2277.645</v>
      </c>
      <c r="AG246" s="64">
        <v>21.26</v>
      </c>
    </row>
    <row r="247" spans="2:33">
      <c r="B247" s="4" t="s">
        <v>672</v>
      </c>
      <c r="C247" s="4">
        <v>192.75</v>
      </c>
      <c r="D247" s="4">
        <v>7</v>
      </c>
      <c r="E247" s="4">
        <f t="shared" si="29"/>
        <v>1349.25</v>
      </c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B247">
        <f t="shared" si="27"/>
        <v>0</v>
      </c>
      <c r="AC247" s="11" t="s">
        <v>672</v>
      </c>
      <c r="AD247" s="11">
        <v>192.75</v>
      </c>
      <c r="AE247" s="5">
        <f t="shared" si="28"/>
        <v>7</v>
      </c>
      <c r="AF247" s="5">
        <f t="shared" si="30"/>
        <v>1349.25</v>
      </c>
      <c r="AG247" s="64">
        <v>0</v>
      </c>
    </row>
    <row r="248" spans="2:33">
      <c r="B248" s="4" t="s">
        <v>44</v>
      </c>
      <c r="C248" s="4">
        <v>98.7</v>
      </c>
      <c r="D248" s="4">
        <v>36</v>
      </c>
      <c r="E248" s="4">
        <f t="shared" si="29"/>
        <v>3553.2000000000003</v>
      </c>
      <c r="F248" s="4"/>
      <c r="G248" s="4"/>
      <c r="H248" s="4"/>
      <c r="I248" s="4"/>
      <c r="J248" s="4"/>
      <c r="K248" s="4"/>
      <c r="L248" s="4"/>
      <c r="M248" s="4"/>
      <c r="N248" s="4"/>
      <c r="O248" s="4">
        <v>15.2</v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>
        <f>SUM(F248:Z248)</f>
        <v>15.2</v>
      </c>
      <c r="AB248">
        <f t="shared" si="27"/>
        <v>1500.24</v>
      </c>
      <c r="AC248" s="4" t="s">
        <v>44</v>
      </c>
      <c r="AD248" s="11">
        <v>98.7</v>
      </c>
      <c r="AE248" s="5">
        <f t="shared" si="28"/>
        <v>20.8</v>
      </c>
      <c r="AF248" s="5">
        <f t="shared" si="30"/>
        <v>2052.96</v>
      </c>
      <c r="AG248" s="64">
        <v>15.2</v>
      </c>
    </row>
    <row r="249" spans="2:33">
      <c r="B249" s="4" t="s">
        <v>138</v>
      </c>
      <c r="C249" s="4">
        <v>319</v>
      </c>
      <c r="D249" s="4">
        <v>31.08</v>
      </c>
      <c r="E249" s="4">
        <f t="shared" si="29"/>
        <v>9914.5199999999986</v>
      </c>
      <c r="F249" s="4"/>
      <c r="G249" s="4"/>
      <c r="H249" s="4"/>
      <c r="I249" s="4"/>
      <c r="J249" s="4"/>
      <c r="K249" s="4"/>
      <c r="L249" s="4"/>
      <c r="M249" s="4"/>
      <c r="N249" s="4">
        <v>13</v>
      </c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>
        <f>SUM(F249:Z249)</f>
        <v>13</v>
      </c>
      <c r="AB249">
        <f t="shared" si="27"/>
        <v>4147</v>
      </c>
      <c r="AC249" s="11" t="s">
        <v>138</v>
      </c>
      <c r="AD249" s="11">
        <v>319</v>
      </c>
      <c r="AE249" s="5">
        <f t="shared" si="28"/>
        <v>18.079999999999998</v>
      </c>
      <c r="AF249" s="5">
        <f t="shared" si="30"/>
        <v>5767.5199999999995</v>
      </c>
      <c r="AG249" s="64">
        <v>13</v>
      </c>
    </row>
    <row r="250" spans="2:33">
      <c r="B250" s="4" t="s">
        <v>189</v>
      </c>
      <c r="C250" s="4">
        <v>382</v>
      </c>
      <c r="D250" s="4">
        <v>13.51</v>
      </c>
      <c r="E250" s="4">
        <f t="shared" si="29"/>
        <v>5160.82</v>
      </c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B250">
        <f t="shared" si="27"/>
        <v>0</v>
      </c>
      <c r="AC250" s="11" t="s">
        <v>189</v>
      </c>
      <c r="AD250" s="11">
        <v>382</v>
      </c>
      <c r="AE250" s="5">
        <f t="shared" si="28"/>
        <v>13.51</v>
      </c>
      <c r="AF250" s="5">
        <f t="shared" si="30"/>
        <v>5160.82</v>
      </c>
      <c r="AG250" s="64">
        <v>0</v>
      </c>
    </row>
    <row r="251" spans="2:33">
      <c r="B251" s="4" t="s">
        <v>674</v>
      </c>
      <c r="C251" s="4">
        <v>350</v>
      </c>
      <c r="D251" s="4">
        <v>19.16</v>
      </c>
      <c r="E251" s="4">
        <f t="shared" si="29"/>
        <v>6706</v>
      </c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>
        <v>11</v>
      </c>
      <c r="R251" s="4"/>
      <c r="S251" s="4"/>
      <c r="T251" s="4"/>
      <c r="U251" s="4"/>
      <c r="V251" s="4"/>
      <c r="W251" s="4"/>
      <c r="X251" s="4"/>
      <c r="Y251" s="4"/>
      <c r="Z251" s="4"/>
      <c r="AA251">
        <f>SUM(F251:Z251)</f>
        <v>11</v>
      </c>
      <c r="AB251">
        <f t="shared" si="27"/>
        <v>3850</v>
      </c>
      <c r="AC251" s="11" t="s">
        <v>674</v>
      </c>
      <c r="AD251" s="11">
        <v>350</v>
      </c>
      <c r="AE251" s="5">
        <f t="shared" si="28"/>
        <v>8.16</v>
      </c>
      <c r="AF251" s="5">
        <f t="shared" si="30"/>
        <v>2856</v>
      </c>
      <c r="AG251" s="64">
        <v>11</v>
      </c>
    </row>
    <row r="252" spans="2:33">
      <c r="B252" s="4" t="s">
        <v>403</v>
      </c>
      <c r="C252" s="4">
        <v>53.6</v>
      </c>
      <c r="D252" s="4">
        <v>20</v>
      </c>
      <c r="E252" s="4">
        <f t="shared" si="29"/>
        <v>1072</v>
      </c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>
        <v>1.4</v>
      </c>
      <c r="Q252" s="4"/>
      <c r="R252" s="4"/>
      <c r="S252" s="4"/>
      <c r="T252" s="4"/>
      <c r="U252" s="4"/>
      <c r="V252" s="4">
        <v>6</v>
      </c>
      <c r="W252" s="4"/>
      <c r="X252" s="4"/>
      <c r="Y252" s="4"/>
      <c r="Z252" s="4"/>
      <c r="AA252">
        <f>SUM(F252:Z252)</f>
        <v>7.4</v>
      </c>
      <c r="AB252">
        <f t="shared" si="27"/>
        <v>396.64000000000004</v>
      </c>
      <c r="AC252" s="11" t="s">
        <v>403</v>
      </c>
      <c r="AD252" s="11">
        <v>53.6</v>
      </c>
      <c r="AE252" s="5">
        <f t="shared" si="28"/>
        <v>12.6</v>
      </c>
      <c r="AF252" s="5">
        <f t="shared" si="30"/>
        <v>675.36</v>
      </c>
      <c r="AG252" s="64">
        <v>7.4</v>
      </c>
    </row>
    <row r="253" spans="2:33">
      <c r="B253" s="4" t="s">
        <v>31</v>
      </c>
      <c r="C253" s="4">
        <v>86.5</v>
      </c>
      <c r="D253" s="4">
        <v>36</v>
      </c>
      <c r="E253" s="4">
        <f t="shared" si="29"/>
        <v>3114</v>
      </c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>
        <v>4</v>
      </c>
      <c r="T253" s="4"/>
      <c r="U253" s="4"/>
      <c r="V253" s="4">
        <v>3</v>
      </c>
      <c r="W253" s="4"/>
      <c r="X253" s="4"/>
      <c r="Y253" s="4">
        <v>3</v>
      </c>
      <c r="Z253" s="4"/>
      <c r="AA253">
        <f>SUM(F253:Z253)</f>
        <v>10</v>
      </c>
      <c r="AB253">
        <f t="shared" si="27"/>
        <v>865</v>
      </c>
      <c r="AC253" s="11" t="s">
        <v>31</v>
      </c>
      <c r="AD253" s="11">
        <v>86.5</v>
      </c>
      <c r="AE253" s="5">
        <f t="shared" si="28"/>
        <v>26</v>
      </c>
      <c r="AF253" s="5">
        <f t="shared" si="30"/>
        <v>2249</v>
      </c>
      <c r="AG253" s="64">
        <v>10</v>
      </c>
    </row>
    <row r="254" spans="2:33">
      <c r="B254" s="4" t="s">
        <v>681</v>
      </c>
      <c r="C254" s="4">
        <v>113</v>
      </c>
      <c r="D254" s="4">
        <v>12</v>
      </c>
      <c r="E254" s="4">
        <f t="shared" si="29"/>
        <v>1356</v>
      </c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>
        <v>8</v>
      </c>
      <c r="S254" s="4"/>
      <c r="T254" s="4"/>
      <c r="U254" s="4"/>
      <c r="V254" s="4"/>
      <c r="W254" s="4"/>
      <c r="X254" s="4"/>
      <c r="Y254" s="4"/>
      <c r="Z254" s="4"/>
      <c r="AA254">
        <f>SUM(F254:Z254)</f>
        <v>8</v>
      </c>
      <c r="AB254">
        <f t="shared" si="27"/>
        <v>904</v>
      </c>
      <c r="AC254" s="11" t="s">
        <v>681</v>
      </c>
      <c r="AD254" s="11">
        <v>113</v>
      </c>
      <c r="AE254" s="5">
        <f t="shared" si="28"/>
        <v>4</v>
      </c>
      <c r="AF254" s="5">
        <f t="shared" si="30"/>
        <v>452</v>
      </c>
      <c r="AG254" s="64">
        <v>8</v>
      </c>
    </row>
    <row r="255" spans="2:33">
      <c r="B255" s="4" t="s">
        <v>49</v>
      </c>
      <c r="C255" s="4">
        <v>244</v>
      </c>
      <c r="D255" s="4">
        <v>9</v>
      </c>
      <c r="E255" s="4">
        <f t="shared" si="29"/>
        <v>2196</v>
      </c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B255">
        <f t="shared" si="27"/>
        <v>0</v>
      </c>
      <c r="AC255" s="4" t="s">
        <v>49</v>
      </c>
      <c r="AD255" s="11">
        <v>244</v>
      </c>
      <c r="AE255" s="5">
        <f t="shared" si="28"/>
        <v>9</v>
      </c>
      <c r="AF255" s="5">
        <f t="shared" si="30"/>
        <v>2196</v>
      </c>
      <c r="AG255" s="64">
        <v>0</v>
      </c>
    </row>
    <row r="256" spans="2:33">
      <c r="B256" s="4" t="s">
        <v>16</v>
      </c>
      <c r="C256" s="4">
        <v>103</v>
      </c>
      <c r="D256" s="4">
        <v>25</v>
      </c>
      <c r="E256" s="4">
        <f t="shared" si="29"/>
        <v>2575</v>
      </c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>
        <v>7.6</v>
      </c>
      <c r="U256" s="4"/>
      <c r="V256" s="4"/>
      <c r="W256" s="4"/>
      <c r="X256" s="4"/>
      <c r="Y256" s="4"/>
      <c r="Z256" s="4"/>
      <c r="AA256">
        <f>SUM(F256:Z256)</f>
        <v>7.6</v>
      </c>
      <c r="AB256">
        <f t="shared" si="27"/>
        <v>782.8</v>
      </c>
      <c r="AC256" s="69" t="s">
        <v>16</v>
      </c>
      <c r="AD256" s="11">
        <v>103</v>
      </c>
      <c r="AE256" s="5">
        <f t="shared" si="28"/>
        <v>17.399999999999999</v>
      </c>
      <c r="AF256" s="5">
        <f t="shared" si="30"/>
        <v>1792.1999999999998</v>
      </c>
      <c r="AG256" s="64">
        <v>7.6</v>
      </c>
    </row>
    <row r="257" spans="2:33">
      <c r="B257" s="4" t="s">
        <v>672</v>
      </c>
      <c r="C257" s="4">
        <v>162</v>
      </c>
      <c r="D257" s="4">
        <v>8</v>
      </c>
      <c r="E257" s="4">
        <f t="shared" si="29"/>
        <v>1296</v>
      </c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B257">
        <f t="shared" si="27"/>
        <v>0</v>
      </c>
      <c r="AC257" s="11" t="s">
        <v>672</v>
      </c>
      <c r="AD257" s="11">
        <v>162</v>
      </c>
      <c r="AE257" s="5">
        <f t="shared" si="28"/>
        <v>8</v>
      </c>
      <c r="AF257" s="5">
        <f t="shared" si="30"/>
        <v>1296</v>
      </c>
      <c r="AG257" s="64">
        <v>0</v>
      </c>
    </row>
    <row r="258" spans="2:33">
      <c r="B258" s="4" t="s">
        <v>193</v>
      </c>
      <c r="C258" s="4">
        <v>237</v>
      </c>
      <c r="D258" s="4">
        <v>6</v>
      </c>
      <c r="E258" s="4">
        <f t="shared" si="29"/>
        <v>1422</v>
      </c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>
        <v>6</v>
      </c>
      <c r="X258" s="4"/>
      <c r="Y258" s="4"/>
      <c r="Z258" s="4"/>
      <c r="AA258">
        <f>SUM(F258:Z258)</f>
        <v>6</v>
      </c>
      <c r="AB258">
        <f t="shared" si="27"/>
        <v>1422</v>
      </c>
      <c r="AC258" s="11" t="s">
        <v>193</v>
      </c>
      <c r="AD258" s="11">
        <v>237</v>
      </c>
      <c r="AE258" s="5">
        <f t="shared" si="28"/>
        <v>0</v>
      </c>
      <c r="AF258" s="5">
        <f t="shared" si="30"/>
        <v>0</v>
      </c>
      <c r="AG258" s="64">
        <v>6</v>
      </c>
    </row>
    <row r="259" spans="2:33">
      <c r="B259" s="4" t="s">
        <v>702</v>
      </c>
      <c r="C259" s="4">
        <v>252</v>
      </c>
      <c r="D259" s="4">
        <v>4</v>
      </c>
      <c r="E259" s="4">
        <f t="shared" si="29"/>
        <v>1008</v>
      </c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B259">
        <f t="shared" ref="AB259:AB290" si="31">AA259*C259</f>
        <v>0</v>
      </c>
      <c r="AC259" s="11" t="s">
        <v>682</v>
      </c>
      <c r="AD259" s="11">
        <v>252</v>
      </c>
      <c r="AE259" s="5">
        <f t="shared" ref="AE259:AE290" si="32">D259-AA259</f>
        <v>4</v>
      </c>
      <c r="AF259" s="5">
        <f t="shared" si="30"/>
        <v>1008</v>
      </c>
      <c r="AG259" s="64">
        <v>0</v>
      </c>
    </row>
    <row r="260" spans="2:33">
      <c r="B260" s="4" t="s">
        <v>703</v>
      </c>
      <c r="C260" s="4">
        <v>225</v>
      </c>
      <c r="D260" s="4">
        <v>5</v>
      </c>
      <c r="E260" s="4">
        <f t="shared" si="29"/>
        <v>1125</v>
      </c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>
        <v>4</v>
      </c>
      <c r="S260" s="4"/>
      <c r="T260" s="4"/>
      <c r="U260" s="4"/>
      <c r="V260" s="4"/>
      <c r="W260" s="4"/>
      <c r="X260" s="4"/>
      <c r="Y260" s="4"/>
      <c r="Z260" s="4"/>
      <c r="AA260">
        <f>SUM(F260:Z260)</f>
        <v>4</v>
      </c>
      <c r="AB260">
        <f t="shared" si="31"/>
        <v>900</v>
      </c>
      <c r="AC260" s="11" t="s">
        <v>703</v>
      </c>
      <c r="AD260" s="11">
        <v>225</v>
      </c>
      <c r="AE260" s="5">
        <f t="shared" si="32"/>
        <v>1</v>
      </c>
      <c r="AF260" s="5">
        <f t="shared" si="30"/>
        <v>225</v>
      </c>
      <c r="AG260" s="64">
        <v>4</v>
      </c>
    </row>
    <row r="261" spans="2:33">
      <c r="B261" s="4" t="s">
        <v>551</v>
      </c>
      <c r="C261" s="4">
        <v>185</v>
      </c>
      <c r="D261" s="4">
        <v>6</v>
      </c>
      <c r="E261" s="4">
        <f t="shared" si="29"/>
        <v>1110</v>
      </c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B261">
        <f t="shared" si="31"/>
        <v>0</v>
      </c>
      <c r="AC261" s="11" t="s">
        <v>551</v>
      </c>
      <c r="AD261" s="11">
        <v>185</v>
      </c>
      <c r="AE261" s="5">
        <f t="shared" si="32"/>
        <v>6</v>
      </c>
      <c r="AF261" s="5">
        <f t="shared" si="30"/>
        <v>1110</v>
      </c>
      <c r="AG261" s="64">
        <v>0</v>
      </c>
    </row>
    <row r="262" spans="2:33">
      <c r="B262" s="4" t="s">
        <v>551</v>
      </c>
      <c r="C262" s="4">
        <v>172</v>
      </c>
      <c r="D262" s="4">
        <v>3</v>
      </c>
      <c r="E262" s="4">
        <f t="shared" si="29"/>
        <v>516</v>
      </c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>
        <v>3</v>
      </c>
      <c r="W262" s="4"/>
      <c r="X262" s="4"/>
      <c r="Y262" s="4"/>
      <c r="Z262" s="4"/>
      <c r="AA262">
        <f>SUM(F262:Z262)</f>
        <v>3</v>
      </c>
      <c r="AB262">
        <f t="shared" si="31"/>
        <v>516</v>
      </c>
      <c r="AC262" s="11" t="s">
        <v>551</v>
      </c>
      <c r="AD262" s="11">
        <v>172</v>
      </c>
      <c r="AE262" s="5">
        <f t="shared" si="32"/>
        <v>0</v>
      </c>
      <c r="AF262" s="5">
        <f t="shared" si="30"/>
        <v>0</v>
      </c>
      <c r="AG262" s="64">
        <v>3</v>
      </c>
    </row>
    <row r="263" spans="2:33">
      <c r="B263" s="4" t="s">
        <v>551</v>
      </c>
      <c r="C263" s="4">
        <v>104</v>
      </c>
      <c r="D263" s="4">
        <v>6</v>
      </c>
      <c r="E263" s="4">
        <f t="shared" si="29"/>
        <v>624</v>
      </c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>
        <v>3</v>
      </c>
      <c r="W263" s="4"/>
      <c r="X263" s="4"/>
      <c r="Y263" s="4"/>
      <c r="Z263" s="4"/>
      <c r="AA263">
        <f>SUM(F263:Z263)</f>
        <v>3</v>
      </c>
      <c r="AB263">
        <f t="shared" si="31"/>
        <v>312</v>
      </c>
      <c r="AC263" s="11" t="s">
        <v>551</v>
      </c>
      <c r="AD263" s="11">
        <v>104</v>
      </c>
      <c r="AE263" s="5">
        <f t="shared" si="32"/>
        <v>3</v>
      </c>
      <c r="AF263" s="5">
        <f t="shared" si="30"/>
        <v>312</v>
      </c>
      <c r="AG263" s="64">
        <v>3</v>
      </c>
    </row>
    <row r="264" spans="2:33">
      <c r="B264" s="4" t="s">
        <v>580</v>
      </c>
      <c r="C264" s="4">
        <v>135</v>
      </c>
      <c r="D264" s="4">
        <v>15</v>
      </c>
      <c r="E264" s="4">
        <f t="shared" si="29"/>
        <v>2025</v>
      </c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>
        <v>2</v>
      </c>
      <c r="W264" s="4">
        <v>1</v>
      </c>
      <c r="X264" s="4"/>
      <c r="Y264" s="4">
        <v>1</v>
      </c>
      <c r="Z264" s="4"/>
      <c r="AA264">
        <f>SUM(F264:Z264)</f>
        <v>4</v>
      </c>
      <c r="AB264">
        <f t="shared" si="31"/>
        <v>540</v>
      </c>
      <c r="AC264" s="4" t="s">
        <v>580</v>
      </c>
      <c r="AD264" s="11">
        <v>135</v>
      </c>
      <c r="AE264" s="5">
        <f t="shared" si="32"/>
        <v>11</v>
      </c>
      <c r="AF264" s="5">
        <f t="shared" si="30"/>
        <v>1485</v>
      </c>
      <c r="AG264" s="64">
        <v>4</v>
      </c>
    </row>
    <row r="265" spans="2:33">
      <c r="B265" s="4" t="s">
        <v>683</v>
      </c>
      <c r="C265" s="4">
        <v>112</v>
      </c>
      <c r="D265" s="4">
        <v>22</v>
      </c>
      <c r="E265" s="4">
        <f t="shared" si="29"/>
        <v>2464</v>
      </c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B265">
        <f t="shared" si="31"/>
        <v>0</v>
      </c>
      <c r="AC265" s="11" t="s">
        <v>683</v>
      </c>
      <c r="AD265" s="11">
        <v>112</v>
      </c>
      <c r="AE265" s="5">
        <f t="shared" si="32"/>
        <v>22</v>
      </c>
      <c r="AF265" s="5">
        <f t="shared" si="30"/>
        <v>2464</v>
      </c>
      <c r="AG265" s="64">
        <v>0</v>
      </c>
    </row>
    <row r="266" spans="2:33">
      <c r="B266" s="4" t="s">
        <v>684</v>
      </c>
      <c r="C266" s="4">
        <v>255</v>
      </c>
      <c r="D266" s="4">
        <v>1</v>
      </c>
      <c r="E266" s="4">
        <f t="shared" si="29"/>
        <v>255</v>
      </c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B266">
        <f t="shared" si="31"/>
        <v>0</v>
      </c>
      <c r="AC266" s="11" t="s">
        <v>684</v>
      </c>
      <c r="AD266" s="11">
        <v>255</v>
      </c>
      <c r="AE266" s="5">
        <f t="shared" si="32"/>
        <v>1</v>
      </c>
      <c r="AF266" s="5">
        <f t="shared" si="30"/>
        <v>255</v>
      </c>
      <c r="AG266" s="64">
        <v>0</v>
      </c>
    </row>
    <row r="267" spans="2:33">
      <c r="B267" s="4" t="s">
        <v>135</v>
      </c>
      <c r="C267" s="4">
        <v>330</v>
      </c>
      <c r="D267" s="4">
        <v>45</v>
      </c>
      <c r="E267" s="4">
        <f t="shared" si="29"/>
        <v>14850</v>
      </c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>
        <v>15.3</v>
      </c>
      <c r="Q267" s="4"/>
      <c r="R267" s="4">
        <v>3.2</v>
      </c>
      <c r="S267" s="4"/>
      <c r="T267" s="4"/>
      <c r="U267" s="4"/>
      <c r="V267" s="4"/>
      <c r="W267" s="4"/>
      <c r="X267" s="4"/>
      <c r="Y267" s="4"/>
      <c r="Z267" s="4"/>
      <c r="AA267">
        <f>SUM(F267:Z267)</f>
        <v>18.5</v>
      </c>
      <c r="AB267">
        <f t="shared" si="31"/>
        <v>6105</v>
      </c>
      <c r="AC267" s="11" t="s">
        <v>135</v>
      </c>
      <c r="AD267" s="11">
        <v>330</v>
      </c>
      <c r="AE267" s="5">
        <f t="shared" si="32"/>
        <v>26.5</v>
      </c>
      <c r="AF267" s="5">
        <f t="shared" si="30"/>
        <v>8745</v>
      </c>
      <c r="AG267" s="64">
        <v>18.5</v>
      </c>
    </row>
    <row r="268" spans="2:33">
      <c r="B268" s="4" t="s">
        <v>58</v>
      </c>
      <c r="C268" s="4">
        <v>33</v>
      </c>
      <c r="D268" s="4">
        <v>31.7</v>
      </c>
      <c r="E268" s="4">
        <f t="shared" si="29"/>
        <v>1046.0999999999999</v>
      </c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>
        <v>1.54</v>
      </c>
      <c r="S268" s="4"/>
      <c r="T268" s="4">
        <v>1.5</v>
      </c>
      <c r="U268" s="4"/>
      <c r="V268" s="4">
        <v>1.5</v>
      </c>
      <c r="W268" s="4">
        <v>1.5</v>
      </c>
      <c r="X268" s="4">
        <v>1.5</v>
      </c>
      <c r="Y268" s="4">
        <v>2.5</v>
      </c>
      <c r="Z268" s="4"/>
      <c r="AA268">
        <f>SUM(F268:Z268)</f>
        <v>10.039999999999999</v>
      </c>
      <c r="AB268">
        <f t="shared" si="31"/>
        <v>331.32</v>
      </c>
      <c r="AC268" s="4" t="s">
        <v>58</v>
      </c>
      <c r="AD268" s="11">
        <v>33</v>
      </c>
      <c r="AE268" s="5">
        <f t="shared" si="32"/>
        <v>21.66</v>
      </c>
      <c r="AF268" s="5">
        <f t="shared" si="30"/>
        <v>714.78</v>
      </c>
      <c r="AG268" s="64">
        <v>10.039999999999999</v>
      </c>
    </row>
    <row r="269" spans="2:33">
      <c r="B269" s="4" t="s">
        <v>133</v>
      </c>
      <c r="C269" s="4">
        <v>310</v>
      </c>
      <c r="D269" s="4">
        <v>10.5</v>
      </c>
      <c r="E269" s="4">
        <f t="shared" si="29"/>
        <v>3255</v>
      </c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B269">
        <f t="shared" si="31"/>
        <v>0</v>
      </c>
      <c r="AC269" s="11" t="s">
        <v>133</v>
      </c>
      <c r="AD269" s="11">
        <v>310</v>
      </c>
      <c r="AE269" s="5">
        <f t="shared" si="32"/>
        <v>10.5</v>
      </c>
      <c r="AF269" s="5">
        <f t="shared" si="30"/>
        <v>3255</v>
      </c>
      <c r="AG269" s="64">
        <v>0</v>
      </c>
    </row>
    <row r="270" spans="2:33">
      <c r="B270" s="4" t="s">
        <v>97</v>
      </c>
      <c r="C270" s="4">
        <v>147</v>
      </c>
      <c r="D270" s="4">
        <v>26.2</v>
      </c>
      <c r="E270" s="4">
        <f t="shared" si="29"/>
        <v>3851.4</v>
      </c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B270">
        <f t="shared" si="31"/>
        <v>0</v>
      </c>
      <c r="AC270" s="11" t="s">
        <v>97</v>
      </c>
      <c r="AD270" s="11">
        <v>147</v>
      </c>
      <c r="AE270" s="5">
        <f t="shared" si="32"/>
        <v>26.2</v>
      </c>
      <c r="AF270" s="5">
        <f t="shared" si="30"/>
        <v>3851.4</v>
      </c>
      <c r="AG270" s="64">
        <v>0</v>
      </c>
    </row>
    <row r="271" spans="2:33">
      <c r="B271" s="4" t="s">
        <v>106</v>
      </c>
      <c r="C271" s="4">
        <v>150</v>
      </c>
      <c r="D271" s="4">
        <v>43.6</v>
      </c>
      <c r="E271" s="4">
        <f t="shared" si="29"/>
        <v>6540</v>
      </c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B271">
        <f t="shared" si="31"/>
        <v>0</v>
      </c>
      <c r="AC271" s="11" t="s">
        <v>106</v>
      </c>
      <c r="AD271" s="11">
        <v>150</v>
      </c>
      <c r="AE271" s="5">
        <f t="shared" si="32"/>
        <v>43.6</v>
      </c>
      <c r="AF271" s="5">
        <f t="shared" si="30"/>
        <v>6540</v>
      </c>
      <c r="AG271" s="64">
        <v>0</v>
      </c>
    </row>
    <row r="272" spans="2:33">
      <c r="B272" s="4" t="s">
        <v>62</v>
      </c>
      <c r="C272" s="4">
        <v>265</v>
      </c>
      <c r="D272" s="4">
        <v>47.2</v>
      </c>
      <c r="E272" s="4">
        <f t="shared" si="29"/>
        <v>12508</v>
      </c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B272">
        <f t="shared" si="31"/>
        <v>0</v>
      </c>
      <c r="AC272" s="11" t="s">
        <v>62</v>
      </c>
      <c r="AD272" s="11">
        <v>265</v>
      </c>
      <c r="AE272" s="5">
        <f t="shared" si="32"/>
        <v>47.2</v>
      </c>
      <c r="AF272" s="5">
        <f t="shared" si="30"/>
        <v>12508</v>
      </c>
      <c r="AG272" s="64">
        <v>0</v>
      </c>
    </row>
    <row r="273" spans="2:33">
      <c r="B273" s="4" t="s">
        <v>61</v>
      </c>
      <c r="C273" s="4">
        <v>196</v>
      </c>
      <c r="D273" s="4">
        <v>55.7</v>
      </c>
      <c r="E273" s="4">
        <f t="shared" si="29"/>
        <v>10917.2</v>
      </c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B273">
        <f t="shared" si="31"/>
        <v>0</v>
      </c>
      <c r="AC273" s="11" t="s">
        <v>61</v>
      </c>
      <c r="AD273" s="11">
        <v>196</v>
      </c>
      <c r="AE273" s="5">
        <f t="shared" si="32"/>
        <v>55.7</v>
      </c>
      <c r="AF273" s="5">
        <f t="shared" si="30"/>
        <v>10917.2</v>
      </c>
    </row>
    <row r="274" spans="2:33">
      <c r="B274" s="4" t="s">
        <v>322</v>
      </c>
      <c r="C274" s="4">
        <v>182</v>
      </c>
      <c r="D274" s="4">
        <v>17.3</v>
      </c>
      <c r="E274" s="4">
        <f t="shared" si="29"/>
        <v>3148.6</v>
      </c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B274">
        <f t="shared" si="31"/>
        <v>0</v>
      </c>
      <c r="AC274" s="11" t="s">
        <v>322</v>
      </c>
      <c r="AD274" s="11">
        <v>182</v>
      </c>
      <c r="AE274" s="5">
        <f t="shared" si="32"/>
        <v>17.3</v>
      </c>
      <c r="AF274" s="5">
        <f t="shared" si="30"/>
        <v>3148.6</v>
      </c>
      <c r="AG274" s="64">
        <v>0</v>
      </c>
    </row>
    <row r="275" spans="2:33">
      <c r="B275" s="4" t="s">
        <v>299</v>
      </c>
      <c r="C275" s="4">
        <v>210</v>
      </c>
      <c r="D275" s="4">
        <v>23</v>
      </c>
      <c r="E275" s="4">
        <f t="shared" si="29"/>
        <v>4830</v>
      </c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B275">
        <f t="shared" si="31"/>
        <v>0</v>
      </c>
      <c r="AC275" s="11" t="s">
        <v>299</v>
      </c>
      <c r="AD275" s="11">
        <v>210</v>
      </c>
      <c r="AE275" s="5">
        <f t="shared" si="32"/>
        <v>23</v>
      </c>
      <c r="AF275" s="5">
        <f t="shared" si="30"/>
        <v>4830</v>
      </c>
      <c r="AG275" s="64">
        <v>0</v>
      </c>
    </row>
    <row r="276" spans="2:33">
      <c r="B276" s="4" t="s">
        <v>611</v>
      </c>
      <c r="C276" s="4">
        <v>77</v>
      </c>
      <c r="D276" s="4">
        <v>20.399999999999999</v>
      </c>
      <c r="E276" s="4">
        <f t="shared" si="29"/>
        <v>1570.8</v>
      </c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>
        <v>0.56999999999999995</v>
      </c>
      <c r="T276" s="4">
        <v>1.5</v>
      </c>
      <c r="U276" s="4"/>
      <c r="V276" s="4">
        <v>0.7</v>
      </c>
      <c r="W276" s="4"/>
      <c r="X276" s="4">
        <v>1.7</v>
      </c>
      <c r="Y276" s="4"/>
      <c r="Z276" s="4"/>
      <c r="AA276">
        <f>SUM(F276:Z276)</f>
        <v>4.47</v>
      </c>
      <c r="AB276">
        <f t="shared" si="31"/>
        <v>344.19</v>
      </c>
      <c r="AC276" s="11" t="s">
        <v>611</v>
      </c>
      <c r="AD276" s="11">
        <v>77</v>
      </c>
      <c r="AE276" s="5">
        <f t="shared" si="32"/>
        <v>15.93</v>
      </c>
      <c r="AF276" s="5">
        <f t="shared" si="30"/>
        <v>1226.6099999999999</v>
      </c>
      <c r="AG276" s="64">
        <v>4.47</v>
      </c>
    </row>
    <row r="277" spans="2:33">
      <c r="B277" s="4" t="s">
        <v>188</v>
      </c>
      <c r="C277" s="4">
        <v>182</v>
      </c>
      <c r="D277" s="4">
        <v>2.6</v>
      </c>
      <c r="E277" s="4">
        <f t="shared" si="29"/>
        <v>473.2</v>
      </c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>
        <v>0.5</v>
      </c>
      <c r="U277" s="4"/>
      <c r="V277" s="4"/>
      <c r="W277" s="4"/>
      <c r="X277" s="4"/>
      <c r="Y277" s="4"/>
      <c r="Z277" s="4"/>
      <c r="AA277">
        <f>SUM(F277:Z277)</f>
        <v>0.5</v>
      </c>
      <c r="AB277">
        <f t="shared" si="31"/>
        <v>91</v>
      </c>
      <c r="AC277" s="11" t="s">
        <v>188</v>
      </c>
      <c r="AD277" s="11">
        <v>182</v>
      </c>
      <c r="AE277" s="5">
        <f t="shared" si="32"/>
        <v>2.1</v>
      </c>
      <c r="AF277" s="5">
        <f t="shared" si="30"/>
        <v>382.2</v>
      </c>
      <c r="AG277" s="64">
        <v>0.5</v>
      </c>
    </row>
    <row r="278" spans="2:33">
      <c r="B278" s="4" t="s">
        <v>56</v>
      </c>
      <c r="C278" s="4">
        <v>84</v>
      </c>
      <c r="D278" s="4">
        <v>36.700000000000003</v>
      </c>
      <c r="E278" s="4">
        <f t="shared" si="29"/>
        <v>3082.8</v>
      </c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>
        <v>12</v>
      </c>
      <c r="X278" s="4"/>
      <c r="Y278" s="4"/>
      <c r="Z278" s="4"/>
      <c r="AA278">
        <f>SUM(F278:Z278)</f>
        <v>12</v>
      </c>
      <c r="AB278">
        <f t="shared" si="31"/>
        <v>1008</v>
      </c>
      <c r="AC278" s="11" t="s">
        <v>56</v>
      </c>
      <c r="AD278" s="11">
        <v>84</v>
      </c>
      <c r="AE278" s="5">
        <f t="shared" si="32"/>
        <v>24.700000000000003</v>
      </c>
      <c r="AF278" s="5">
        <f t="shared" si="30"/>
        <v>2074.8000000000002</v>
      </c>
      <c r="AG278" s="64">
        <v>12</v>
      </c>
    </row>
    <row r="279" spans="2:33">
      <c r="B279" s="4" t="s">
        <v>155</v>
      </c>
      <c r="C279" s="4">
        <v>130</v>
      </c>
      <c r="D279" s="4">
        <v>22</v>
      </c>
      <c r="E279" s="4">
        <f t="shared" si="29"/>
        <v>2860</v>
      </c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B279">
        <f t="shared" si="31"/>
        <v>0</v>
      </c>
      <c r="AC279" s="11" t="s">
        <v>155</v>
      </c>
      <c r="AD279" s="11">
        <v>130</v>
      </c>
      <c r="AE279" s="5">
        <f t="shared" si="32"/>
        <v>22</v>
      </c>
      <c r="AF279" s="5">
        <f t="shared" si="30"/>
        <v>2860</v>
      </c>
      <c r="AG279" s="64">
        <v>0</v>
      </c>
    </row>
    <row r="280" spans="2:33">
      <c r="B280" s="4" t="s">
        <v>59</v>
      </c>
      <c r="C280" s="4">
        <v>280</v>
      </c>
      <c r="D280" s="4">
        <v>10</v>
      </c>
      <c r="E280" s="4">
        <f t="shared" si="29"/>
        <v>2800</v>
      </c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B280">
        <f t="shared" si="31"/>
        <v>0</v>
      </c>
      <c r="AC280" s="11" t="s">
        <v>59</v>
      </c>
      <c r="AD280" s="11">
        <v>280</v>
      </c>
      <c r="AE280" s="5">
        <f t="shared" si="32"/>
        <v>10</v>
      </c>
      <c r="AF280" s="5">
        <f t="shared" si="30"/>
        <v>2800</v>
      </c>
      <c r="AG280" s="64">
        <v>0</v>
      </c>
    </row>
    <row r="281" spans="2:33">
      <c r="B281" s="4" t="s">
        <v>307</v>
      </c>
      <c r="C281" s="4">
        <v>360</v>
      </c>
      <c r="D281" s="4">
        <v>47</v>
      </c>
      <c r="E281" s="4">
        <f t="shared" si="29"/>
        <v>16920</v>
      </c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>
        <v>16.100000000000001</v>
      </c>
      <c r="V281" s="4"/>
      <c r="W281" s="4"/>
      <c r="X281" s="4"/>
      <c r="Y281" s="4"/>
      <c r="Z281" s="4"/>
      <c r="AA281">
        <f>SUM(F281:Z281)</f>
        <v>16.100000000000001</v>
      </c>
      <c r="AB281">
        <f t="shared" si="31"/>
        <v>5796.0000000000009</v>
      </c>
      <c r="AC281" s="11" t="s">
        <v>307</v>
      </c>
      <c r="AD281" s="11">
        <v>360</v>
      </c>
      <c r="AE281" s="5">
        <f t="shared" si="32"/>
        <v>30.9</v>
      </c>
      <c r="AF281" s="5">
        <f t="shared" si="30"/>
        <v>11124</v>
      </c>
      <c r="AG281" s="64">
        <v>16.100000000000001</v>
      </c>
    </row>
    <row r="282" spans="2:33">
      <c r="B282" s="4" t="s">
        <v>65</v>
      </c>
      <c r="C282" s="4">
        <v>340</v>
      </c>
      <c r="D282" s="4">
        <v>42</v>
      </c>
      <c r="E282" s="4">
        <f t="shared" si="29"/>
        <v>14280</v>
      </c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>
        <v>15.2</v>
      </c>
      <c r="U282" s="4"/>
      <c r="V282" s="4"/>
      <c r="W282" s="4"/>
      <c r="X282" s="4"/>
      <c r="Y282" s="4"/>
      <c r="Z282" s="4"/>
      <c r="AA282">
        <f>SUM(F282:Z282)</f>
        <v>15.2</v>
      </c>
      <c r="AB282">
        <f t="shared" si="31"/>
        <v>5168</v>
      </c>
      <c r="AC282" s="11" t="s">
        <v>65</v>
      </c>
      <c r="AD282" s="11">
        <v>340</v>
      </c>
      <c r="AE282" s="5">
        <f t="shared" si="32"/>
        <v>26.8</v>
      </c>
      <c r="AF282" s="5">
        <f t="shared" si="30"/>
        <v>9112</v>
      </c>
      <c r="AG282" s="64">
        <v>15.2</v>
      </c>
    </row>
    <row r="283" spans="2:33">
      <c r="B283" s="4" t="s">
        <v>137</v>
      </c>
      <c r="C283" s="4">
        <v>110</v>
      </c>
      <c r="D283" s="4">
        <v>15</v>
      </c>
      <c r="E283" s="4">
        <f t="shared" si="29"/>
        <v>1650</v>
      </c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B283">
        <f t="shared" si="31"/>
        <v>0</v>
      </c>
      <c r="AC283" s="11" t="s">
        <v>137</v>
      </c>
      <c r="AD283" s="11">
        <v>110</v>
      </c>
      <c r="AE283" s="5">
        <f t="shared" si="32"/>
        <v>15</v>
      </c>
      <c r="AF283" s="5">
        <f t="shared" si="30"/>
        <v>1650</v>
      </c>
      <c r="AG283" s="64">
        <v>0</v>
      </c>
    </row>
    <row r="284" spans="2:33">
      <c r="B284" s="4" t="s">
        <v>136</v>
      </c>
      <c r="C284" s="4">
        <v>123</v>
      </c>
      <c r="D284" s="4">
        <v>30</v>
      </c>
      <c r="E284" s="4">
        <f t="shared" si="29"/>
        <v>3690</v>
      </c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B284">
        <f t="shared" si="31"/>
        <v>0</v>
      </c>
      <c r="AC284" s="11" t="s">
        <v>136</v>
      </c>
      <c r="AD284" s="11">
        <v>123</v>
      </c>
      <c r="AE284" s="5">
        <f t="shared" si="32"/>
        <v>30</v>
      </c>
      <c r="AF284" s="5">
        <f t="shared" si="30"/>
        <v>3690</v>
      </c>
      <c r="AG284" s="64">
        <v>0</v>
      </c>
    </row>
    <row r="285" spans="2:33">
      <c r="B285" s="4" t="s">
        <v>674</v>
      </c>
      <c r="C285" s="4">
        <v>350</v>
      </c>
      <c r="D285" s="4">
        <v>12.15</v>
      </c>
      <c r="E285" s="4">
        <f t="shared" si="29"/>
        <v>4252.5</v>
      </c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>
        <v>12.15</v>
      </c>
      <c r="Y285" s="4"/>
      <c r="Z285" s="4"/>
      <c r="AA285">
        <f>SUM(F285:Z285)</f>
        <v>12.15</v>
      </c>
      <c r="AB285">
        <f t="shared" si="31"/>
        <v>4252.5</v>
      </c>
      <c r="AC285" s="11" t="s">
        <v>674</v>
      </c>
      <c r="AD285" s="11">
        <v>350</v>
      </c>
      <c r="AE285" s="5">
        <f t="shared" si="32"/>
        <v>0</v>
      </c>
      <c r="AF285" s="5">
        <f t="shared" si="30"/>
        <v>0</v>
      </c>
      <c r="AG285" s="64">
        <v>12.15</v>
      </c>
    </row>
    <row r="286" spans="2:33">
      <c r="B286" s="4" t="s">
        <v>189</v>
      </c>
      <c r="C286" s="4">
        <v>382</v>
      </c>
      <c r="D286" s="4">
        <v>30.45</v>
      </c>
      <c r="E286" s="4">
        <f t="shared" si="29"/>
        <v>11631.9</v>
      </c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>
        <v>2.0499999999999998</v>
      </c>
      <c r="Y286" s="4"/>
      <c r="Z286" s="4"/>
      <c r="AA286">
        <f>SUM(F286:Z286)</f>
        <v>2.0499999999999998</v>
      </c>
      <c r="AB286">
        <f t="shared" si="31"/>
        <v>783.09999999999991</v>
      </c>
      <c r="AC286" s="11" t="s">
        <v>189</v>
      </c>
      <c r="AD286" s="11">
        <v>382</v>
      </c>
      <c r="AE286" s="5">
        <f t="shared" si="32"/>
        <v>28.4</v>
      </c>
      <c r="AF286" s="5">
        <f t="shared" si="30"/>
        <v>10848.8</v>
      </c>
      <c r="AG286" s="64">
        <v>2.0499999999999998</v>
      </c>
    </row>
    <row r="287" spans="2:33">
      <c r="B287" s="4" t="s">
        <v>711</v>
      </c>
      <c r="C287" s="4">
        <v>198</v>
      </c>
      <c r="D287" s="4">
        <v>45</v>
      </c>
      <c r="E287" s="4">
        <f t="shared" si="29"/>
        <v>8910</v>
      </c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>
        <v>17</v>
      </c>
      <c r="W287" s="4"/>
      <c r="X287" s="4"/>
      <c r="Y287" s="4"/>
      <c r="Z287" s="4"/>
      <c r="AA287">
        <f>SUM(F287:Z287)</f>
        <v>17</v>
      </c>
      <c r="AB287">
        <f t="shared" si="31"/>
        <v>3366</v>
      </c>
      <c r="AC287" s="11" t="s">
        <v>711</v>
      </c>
      <c r="AD287" s="11">
        <v>198</v>
      </c>
      <c r="AE287" s="5">
        <f t="shared" si="32"/>
        <v>28</v>
      </c>
      <c r="AF287" s="5">
        <f t="shared" si="30"/>
        <v>5544</v>
      </c>
      <c r="AG287" s="64">
        <v>17</v>
      </c>
    </row>
    <row r="288" spans="2:33">
      <c r="B288" s="4" t="s">
        <v>27</v>
      </c>
      <c r="C288" s="4">
        <v>260</v>
      </c>
      <c r="D288" s="4">
        <v>60</v>
      </c>
      <c r="E288" s="4">
        <f t="shared" si="29"/>
        <v>15600</v>
      </c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>
        <v>5.4</v>
      </c>
      <c r="X288" s="4"/>
      <c r="Y288" s="4">
        <v>15.2</v>
      </c>
      <c r="Z288" s="4"/>
      <c r="AA288">
        <f>SUM(F288:Z288)</f>
        <v>20.6</v>
      </c>
      <c r="AB288">
        <f t="shared" si="31"/>
        <v>5356</v>
      </c>
      <c r="AC288" s="11" t="s">
        <v>27</v>
      </c>
      <c r="AD288" s="11">
        <v>260</v>
      </c>
      <c r="AE288" s="5">
        <f t="shared" si="32"/>
        <v>39.4</v>
      </c>
      <c r="AF288" s="5">
        <f t="shared" si="30"/>
        <v>10244</v>
      </c>
      <c r="AG288" s="64">
        <v>20.6</v>
      </c>
    </row>
    <row r="289" spans="2:33">
      <c r="B289" s="4" t="s">
        <v>61</v>
      </c>
      <c r="C289" s="4">
        <v>224</v>
      </c>
      <c r="D289" s="4">
        <v>55</v>
      </c>
      <c r="E289" s="4">
        <f t="shared" si="29"/>
        <v>12320</v>
      </c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B289">
        <f t="shared" si="31"/>
        <v>0</v>
      </c>
      <c r="AC289" s="11" t="s">
        <v>61</v>
      </c>
      <c r="AD289" s="11">
        <v>224</v>
      </c>
      <c r="AE289" s="5">
        <f t="shared" si="32"/>
        <v>55</v>
      </c>
      <c r="AF289" s="5">
        <f t="shared" si="30"/>
        <v>12320</v>
      </c>
      <c r="AG289" s="64">
        <v>0</v>
      </c>
    </row>
    <row r="290" spans="2:33">
      <c r="B290" s="4" t="s">
        <v>611</v>
      </c>
      <c r="C290" s="4">
        <v>89</v>
      </c>
      <c r="D290" s="4">
        <v>10.199999999999999</v>
      </c>
      <c r="E290" s="4">
        <f t="shared" si="29"/>
        <v>907.8</v>
      </c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>
        <v>2.37</v>
      </c>
      <c r="X290" s="4"/>
      <c r="Y290" s="4"/>
      <c r="Z290" s="4"/>
      <c r="AA290">
        <f>SUM(F290:Z290)</f>
        <v>2.37</v>
      </c>
      <c r="AB290">
        <f t="shared" si="31"/>
        <v>210.93</v>
      </c>
      <c r="AC290" s="11" t="s">
        <v>611</v>
      </c>
      <c r="AD290" s="11">
        <v>89</v>
      </c>
      <c r="AE290" s="5">
        <f t="shared" si="32"/>
        <v>7.8299999999999992</v>
      </c>
      <c r="AF290" s="5">
        <f t="shared" si="30"/>
        <v>696.86999999999989</v>
      </c>
      <c r="AG290" s="64">
        <v>2.37</v>
      </c>
    </row>
    <row r="291" spans="2:33">
      <c r="B291" s="4" t="s">
        <v>141</v>
      </c>
      <c r="C291" s="4">
        <v>135</v>
      </c>
      <c r="D291" s="4">
        <v>25.5</v>
      </c>
      <c r="E291" s="4">
        <f t="shared" si="29"/>
        <v>3442.5</v>
      </c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B291">
        <f t="shared" ref="AB291:AB316" si="33">AA291*C291</f>
        <v>0</v>
      </c>
      <c r="AC291" s="11" t="s">
        <v>141</v>
      </c>
      <c r="AD291" s="11">
        <v>135</v>
      </c>
      <c r="AE291" s="5">
        <f t="shared" ref="AE291:AE298" si="34">D291-AA291</f>
        <v>25.5</v>
      </c>
      <c r="AF291" s="5">
        <f t="shared" si="30"/>
        <v>3442.5</v>
      </c>
      <c r="AG291" s="64">
        <v>0</v>
      </c>
    </row>
    <row r="292" spans="2:33">
      <c r="B292" s="4" t="s">
        <v>106</v>
      </c>
      <c r="C292" s="4">
        <v>150</v>
      </c>
      <c r="D292" s="4">
        <v>42.3</v>
      </c>
      <c r="E292" s="4">
        <f t="shared" ref="E292:E316" si="35">D292*C292</f>
        <v>6345</v>
      </c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B292">
        <f t="shared" si="33"/>
        <v>0</v>
      </c>
      <c r="AC292" s="11" t="s">
        <v>106</v>
      </c>
      <c r="AD292" s="11">
        <v>150</v>
      </c>
      <c r="AE292" s="5">
        <f t="shared" si="34"/>
        <v>42.3</v>
      </c>
      <c r="AF292" s="5">
        <f t="shared" ref="AF292:AF316" si="36">AE292*AD292</f>
        <v>6345</v>
      </c>
      <c r="AG292" s="64">
        <v>0</v>
      </c>
    </row>
    <row r="293" spans="2:33">
      <c r="B293" s="4" t="s">
        <v>29</v>
      </c>
      <c r="C293" s="4">
        <v>95</v>
      </c>
      <c r="D293" s="4">
        <v>15.3</v>
      </c>
      <c r="E293" s="4">
        <f t="shared" si="35"/>
        <v>1453.5</v>
      </c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>
        <v>7.6</v>
      </c>
      <c r="Y293" s="4"/>
      <c r="Z293" s="4"/>
      <c r="AA293">
        <f>SUM(F293:Z293)</f>
        <v>7.6</v>
      </c>
      <c r="AB293">
        <f t="shared" si="33"/>
        <v>722</v>
      </c>
      <c r="AC293" s="11" t="s">
        <v>29</v>
      </c>
      <c r="AD293" s="11">
        <v>95</v>
      </c>
      <c r="AE293" s="5">
        <f t="shared" si="34"/>
        <v>7.7000000000000011</v>
      </c>
      <c r="AF293" s="5">
        <f t="shared" si="36"/>
        <v>731.50000000000011</v>
      </c>
      <c r="AG293" s="64">
        <v>7.6</v>
      </c>
    </row>
    <row r="294" spans="2:33">
      <c r="B294" s="117" t="s">
        <v>175</v>
      </c>
      <c r="C294" s="117">
        <v>45</v>
      </c>
      <c r="D294" s="117">
        <v>25</v>
      </c>
      <c r="E294" s="4">
        <f t="shared" si="35"/>
        <v>1125</v>
      </c>
      <c r="F294" s="117"/>
      <c r="G294" s="117"/>
      <c r="H294" s="117"/>
      <c r="I294" s="117"/>
      <c r="J294" s="117"/>
      <c r="K294" s="117"/>
      <c r="L294" s="117"/>
      <c r="M294" s="117"/>
      <c r="N294" s="117"/>
      <c r="O294" s="117"/>
      <c r="P294" s="117"/>
      <c r="Q294" s="117"/>
      <c r="R294" s="117"/>
      <c r="S294" s="117"/>
      <c r="T294" s="117"/>
      <c r="U294" s="117"/>
      <c r="V294" s="117">
        <v>1.6</v>
      </c>
      <c r="W294" s="117"/>
      <c r="X294" s="4"/>
      <c r="Y294" s="4">
        <v>8.4</v>
      </c>
      <c r="Z294" s="4"/>
      <c r="AA294">
        <f>SUM(F294:Z294)</f>
        <v>10</v>
      </c>
      <c r="AB294">
        <f t="shared" si="33"/>
        <v>450</v>
      </c>
      <c r="AC294" s="11" t="s">
        <v>175</v>
      </c>
      <c r="AD294" s="11">
        <v>45</v>
      </c>
      <c r="AE294" s="5">
        <f t="shared" si="34"/>
        <v>15</v>
      </c>
      <c r="AF294" s="5">
        <f t="shared" si="36"/>
        <v>675</v>
      </c>
      <c r="AG294" s="64">
        <v>10</v>
      </c>
    </row>
    <row r="295" spans="2:33">
      <c r="B295" s="4" t="s">
        <v>307</v>
      </c>
      <c r="C295" s="4">
        <v>360</v>
      </c>
      <c r="D295" s="4">
        <v>53</v>
      </c>
      <c r="E295" s="4">
        <f t="shared" si="35"/>
        <v>19080</v>
      </c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>
        <v>18.899999999999999</v>
      </c>
      <c r="AA295">
        <f>SUM(F295:Z295)</f>
        <v>18.899999999999999</v>
      </c>
      <c r="AB295">
        <f t="shared" si="33"/>
        <v>6803.9999999999991</v>
      </c>
      <c r="AC295" s="11" t="s">
        <v>307</v>
      </c>
      <c r="AD295" s="11">
        <v>360</v>
      </c>
      <c r="AE295" s="5">
        <f t="shared" si="34"/>
        <v>34.1</v>
      </c>
      <c r="AF295" s="5">
        <f t="shared" si="36"/>
        <v>12276</v>
      </c>
      <c r="AG295" s="64">
        <v>18.899999999999999</v>
      </c>
    </row>
    <row r="296" spans="2:33">
      <c r="B296" s="4" t="s">
        <v>18</v>
      </c>
      <c r="C296" s="4">
        <v>180</v>
      </c>
      <c r="D296" s="4">
        <v>18</v>
      </c>
      <c r="E296" s="4">
        <f t="shared" si="35"/>
        <v>3240</v>
      </c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B296">
        <f t="shared" si="33"/>
        <v>0</v>
      </c>
      <c r="AC296" s="189" t="s">
        <v>18</v>
      </c>
      <c r="AD296" s="11">
        <v>180</v>
      </c>
      <c r="AE296" s="5">
        <f t="shared" si="34"/>
        <v>18</v>
      </c>
      <c r="AF296" s="5">
        <f t="shared" si="36"/>
        <v>3240</v>
      </c>
      <c r="AG296" s="64">
        <v>0</v>
      </c>
    </row>
    <row r="297" spans="2:33">
      <c r="B297" s="4" t="s">
        <v>611</v>
      </c>
      <c r="C297" s="4">
        <v>91</v>
      </c>
      <c r="D297" s="4">
        <v>20</v>
      </c>
      <c r="E297" s="4">
        <f t="shared" si="35"/>
        <v>1820</v>
      </c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>
        <v>6.5</v>
      </c>
      <c r="Z297" s="4"/>
      <c r="AA297">
        <f>SUM(F297:Z297)</f>
        <v>6.5</v>
      </c>
      <c r="AB297">
        <f t="shared" si="33"/>
        <v>591.5</v>
      </c>
      <c r="AC297" s="11" t="s">
        <v>611</v>
      </c>
      <c r="AD297" s="11">
        <v>91</v>
      </c>
      <c r="AE297" s="5">
        <f t="shared" si="34"/>
        <v>13.5</v>
      </c>
      <c r="AF297" s="5">
        <f t="shared" si="36"/>
        <v>1228.5</v>
      </c>
      <c r="AG297" s="64">
        <v>6.5</v>
      </c>
    </row>
    <row r="298" spans="2:33">
      <c r="B298" s="4" t="s">
        <v>106</v>
      </c>
      <c r="C298" s="4">
        <v>155</v>
      </c>
      <c r="D298" s="4">
        <v>43.9</v>
      </c>
      <c r="E298" s="4">
        <f t="shared" si="35"/>
        <v>6804.5</v>
      </c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B298">
        <f t="shared" si="33"/>
        <v>0</v>
      </c>
      <c r="AC298" s="11" t="s">
        <v>106</v>
      </c>
      <c r="AD298" s="11">
        <v>155</v>
      </c>
      <c r="AE298" s="5">
        <f t="shared" si="34"/>
        <v>43.9</v>
      </c>
      <c r="AF298" s="5">
        <f t="shared" si="36"/>
        <v>6804.5</v>
      </c>
      <c r="AG298" s="64">
        <v>0</v>
      </c>
    </row>
    <row r="299" spans="2:33">
      <c r="B299" s="4" t="s">
        <v>97</v>
      </c>
      <c r="C299" s="4">
        <v>147</v>
      </c>
      <c r="D299" s="4">
        <v>22.8</v>
      </c>
      <c r="E299" s="4">
        <f t="shared" si="35"/>
        <v>3351.6</v>
      </c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B299">
        <f t="shared" si="33"/>
        <v>0</v>
      </c>
      <c r="AC299" s="11" t="s">
        <v>97</v>
      </c>
      <c r="AD299" s="11">
        <v>147</v>
      </c>
      <c r="AE299" s="5">
        <v>22.8</v>
      </c>
      <c r="AF299" s="5">
        <f t="shared" si="36"/>
        <v>3351.6</v>
      </c>
      <c r="AG299" s="64">
        <v>0</v>
      </c>
    </row>
    <row r="300" spans="2:33">
      <c r="B300" s="4" t="s">
        <v>61</v>
      </c>
      <c r="C300" s="4">
        <v>231</v>
      </c>
      <c r="D300" s="4">
        <v>60.6</v>
      </c>
      <c r="E300" s="4">
        <f t="shared" si="35"/>
        <v>13998.6</v>
      </c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B300">
        <f t="shared" si="33"/>
        <v>0</v>
      </c>
      <c r="AC300" s="11" t="s">
        <v>61</v>
      </c>
      <c r="AD300" s="11">
        <v>231</v>
      </c>
      <c r="AE300" s="5">
        <v>60.6</v>
      </c>
      <c r="AF300" s="5">
        <f t="shared" si="36"/>
        <v>13998.6</v>
      </c>
      <c r="AG300" s="64">
        <v>0</v>
      </c>
    </row>
    <row r="301" spans="2:33">
      <c r="B301" s="4" t="s">
        <v>106</v>
      </c>
      <c r="C301" s="4">
        <v>160</v>
      </c>
      <c r="D301" s="4">
        <v>44.4</v>
      </c>
      <c r="E301" s="4">
        <f t="shared" si="35"/>
        <v>7104</v>
      </c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B301">
        <f t="shared" si="33"/>
        <v>0</v>
      </c>
      <c r="AC301" s="11" t="s">
        <v>106</v>
      </c>
      <c r="AD301" s="11">
        <v>160</v>
      </c>
      <c r="AE301" s="5">
        <v>44.4</v>
      </c>
      <c r="AF301" s="5">
        <f t="shared" si="36"/>
        <v>7104</v>
      </c>
      <c r="AG301" s="64">
        <v>0</v>
      </c>
    </row>
    <row r="302" spans="2:33">
      <c r="B302" s="4" t="s">
        <v>62</v>
      </c>
      <c r="C302" s="4">
        <v>294</v>
      </c>
      <c r="D302" s="4">
        <v>48.7</v>
      </c>
      <c r="E302" s="4">
        <f t="shared" si="35"/>
        <v>14317.800000000001</v>
      </c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B302">
        <f t="shared" si="33"/>
        <v>0</v>
      </c>
      <c r="AC302" s="11" t="s">
        <v>62</v>
      </c>
      <c r="AD302" s="11">
        <v>294</v>
      </c>
      <c r="AE302" s="5">
        <v>48.7</v>
      </c>
      <c r="AF302" s="5">
        <f t="shared" si="36"/>
        <v>14317.800000000001</v>
      </c>
      <c r="AG302" s="64">
        <v>0</v>
      </c>
    </row>
    <row r="303" spans="2:33">
      <c r="B303" s="4" t="s">
        <v>322</v>
      </c>
      <c r="C303" s="4">
        <v>210</v>
      </c>
      <c r="D303" s="4">
        <v>20.3</v>
      </c>
      <c r="E303" s="4">
        <f t="shared" si="35"/>
        <v>4263</v>
      </c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B303">
        <f t="shared" si="33"/>
        <v>0</v>
      </c>
      <c r="AC303" s="11" t="s">
        <v>322</v>
      </c>
      <c r="AD303" s="11">
        <v>210</v>
      </c>
      <c r="AE303" s="5">
        <v>20.3</v>
      </c>
      <c r="AF303" s="5">
        <f t="shared" si="36"/>
        <v>4263</v>
      </c>
      <c r="AG303" s="64">
        <v>0</v>
      </c>
    </row>
    <row r="304" spans="2:33">
      <c r="B304" s="4" t="s">
        <v>58</v>
      </c>
      <c r="C304" s="4">
        <v>33</v>
      </c>
      <c r="D304" s="4">
        <v>29.9</v>
      </c>
      <c r="E304" s="4">
        <f t="shared" si="35"/>
        <v>986.69999999999993</v>
      </c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B304">
        <f t="shared" si="33"/>
        <v>0</v>
      </c>
      <c r="AC304" s="11" t="s">
        <v>58</v>
      </c>
      <c r="AD304" s="11">
        <v>33</v>
      </c>
      <c r="AE304" s="5">
        <v>29.9</v>
      </c>
      <c r="AF304" s="5">
        <f t="shared" si="36"/>
        <v>986.69999999999993</v>
      </c>
      <c r="AG304" s="64">
        <v>0</v>
      </c>
    </row>
    <row r="305" spans="2:33">
      <c r="B305" s="4" t="s">
        <v>133</v>
      </c>
      <c r="C305" s="4">
        <v>294</v>
      </c>
      <c r="D305" s="4">
        <v>10.1</v>
      </c>
      <c r="E305" s="4">
        <f t="shared" si="35"/>
        <v>2969.4</v>
      </c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B305">
        <f t="shared" si="33"/>
        <v>0</v>
      </c>
      <c r="AC305" s="11" t="s">
        <v>133</v>
      </c>
      <c r="AD305" s="11">
        <v>294</v>
      </c>
      <c r="AE305" s="5">
        <v>10.1</v>
      </c>
      <c r="AF305" s="5">
        <f t="shared" si="36"/>
        <v>2969.4</v>
      </c>
      <c r="AG305" s="64">
        <v>0</v>
      </c>
    </row>
    <row r="306" spans="2:33">
      <c r="B306" s="4" t="s">
        <v>59</v>
      </c>
      <c r="C306" s="4">
        <v>308</v>
      </c>
      <c r="D306" s="4">
        <v>10.1</v>
      </c>
      <c r="E306" s="4">
        <f t="shared" si="35"/>
        <v>3110.7999999999997</v>
      </c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B306">
        <f t="shared" si="33"/>
        <v>0</v>
      </c>
      <c r="AC306" s="11" t="s">
        <v>59</v>
      </c>
      <c r="AD306" s="11">
        <v>308</v>
      </c>
      <c r="AE306" s="5">
        <v>10.1</v>
      </c>
      <c r="AF306" s="5">
        <f t="shared" si="36"/>
        <v>3110.7999999999997</v>
      </c>
      <c r="AG306" s="64">
        <v>0</v>
      </c>
    </row>
    <row r="307" spans="2:33">
      <c r="B307" s="4" t="s">
        <v>15</v>
      </c>
      <c r="C307" s="4">
        <v>70</v>
      </c>
      <c r="D307" s="4">
        <v>10</v>
      </c>
      <c r="E307" s="4">
        <f t="shared" si="35"/>
        <v>700</v>
      </c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>
        <v>3</v>
      </c>
      <c r="AA307">
        <f>SUM(F307:Z307)</f>
        <v>3</v>
      </c>
      <c r="AB307">
        <f t="shared" si="33"/>
        <v>210</v>
      </c>
      <c r="AC307" s="11" t="s">
        <v>15</v>
      </c>
      <c r="AD307" s="11">
        <v>70</v>
      </c>
      <c r="AE307" s="5">
        <v>7</v>
      </c>
      <c r="AF307" s="5">
        <f t="shared" si="36"/>
        <v>490</v>
      </c>
      <c r="AG307" s="64">
        <v>3</v>
      </c>
    </row>
    <row r="308" spans="2:33">
      <c r="B308" s="4" t="s">
        <v>56</v>
      </c>
      <c r="C308" s="4">
        <v>97</v>
      </c>
      <c r="D308" s="4">
        <v>33</v>
      </c>
      <c r="E308" s="4">
        <f t="shared" si="35"/>
        <v>3201</v>
      </c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B308">
        <f t="shared" si="33"/>
        <v>0</v>
      </c>
      <c r="AC308" s="11" t="s">
        <v>56</v>
      </c>
      <c r="AD308" s="11">
        <v>97</v>
      </c>
      <c r="AE308" s="5">
        <v>33</v>
      </c>
      <c r="AF308" s="5">
        <f t="shared" si="36"/>
        <v>3201</v>
      </c>
      <c r="AG308" s="64">
        <v>0</v>
      </c>
    </row>
    <row r="309" spans="2:33">
      <c r="B309" s="4" t="s">
        <v>57</v>
      </c>
      <c r="C309" s="4">
        <v>70</v>
      </c>
      <c r="D309" s="4">
        <v>10.199999999999999</v>
      </c>
      <c r="E309" s="4">
        <f t="shared" si="35"/>
        <v>714</v>
      </c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B309">
        <f t="shared" si="33"/>
        <v>0</v>
      </c>
      <c r="AC309" s="11" t="s">
        <v>57</v>
      </c>
      <c r="AD309" s="11">
        <v>70</v>
      </c>
      <c r="AE309" s="5">
        <v>10.199999999999999</v>
      </c>
      <c r="AF309" s="5">
        <f t="shared" si="36"/>
        <v>714</v>
      </c>
      <c r="AG309" s="64">
        <v>0</v>
      </c>
    </row>
    <row r="310" spans="2:33">
      <c r="B310" s="4" t="s">
        <v>29</v>
      </c>
      <c r="C310" s="4">
        <v>90</v>
      </c>
      <c r="D310" s="4">
        <v>25</v>
      </c>
      <c r="E310" s="4">
        <f t="shared" si="35"/>
        <v>2250</v>
      </c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B310">
        <f t="shared" si="33"/>
        <v>0</v>
      </c>
      <c r="AC310" s="11" t="s">
        <v>29</v>
      </c>
      <c r="AD310" s="11">
        <v>90</v>
      </c>
      <c r="AE310" s="5">
        <v>25</v>
      </c>
      <c r="AF310" s="5">
        <f t="shared" si="36"/>
        <v>2250</v>
      </c>
      <c r="AG310" s="64">
        <v>0</v>
      </c>
    </row>
    <row r="311" spans="2:33">
      <c r="B311" s="4" t="s">
        <v>10</v>
      </c>
      <c r="C311" s="4">
        <v>86</v>
      </c>
      <c r="D311" s="4">
        <v>14</v>
      </c>
      <c r="E311" s="4">
        <f t="shared" si="35"/>
        <v>1204</v>
      </c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B311">
        <f t="shared" si="33"/>
        <v>0</v>
      </c>
      <c r="AC311" s="11" t="s">
        <v>10</v>
      </c>
      <c r="AD311" s="11">
        <v>86</v>
      </c>
      <c r="AE311" s="5">
        <v>14</v>
      </c>
      <c r="AF311" s="5">
        <f t="shared" si="36"/>
        <v>1204</v>
      </c>
      <c r="AG311" s="64">
        <v>0</v>
      </c>
    </row>
    <row r="312" spans="2:33">
      <c r="B312" s="4" t="s">
        <v>51</v>
      </c>
      <c r="C312" s="4">
        <v>15</v>
      </c>
      <c r="D312" s="4">
        <v>35</v>
      </c>
      <c r="E312" s="4">
        <f t="shared" si="35"/>
        <v>525</v>
      </c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B312">
        <f t="shared" si="33"/>
        <v>0</v>
      </c>
      <c r="AC312" s="11" t="s">
        <v>51</v>
      </c>
      <c r="AD312" s="11">
        <v>15</v>
      </c>
      <c r="AE312" s="5">
        <v>35</v>
      </c>
      <c r="AF312" s="5">
        <f t="shared" si="36"/>
        <v>525</v>
      </c>
      <c r="AG312" s="64">
        <v>0</v>
      </c>
    </row>
    <row r="313" spans="2:33">
      <c r="B313" s="4" t="s">
        <v>299</v>
      </c>
      <c r="C313" s="4">
        <v>238</v>
      </c>
      <c r="D313" s="4">
        <v>18.5</v>
      </c>
      <c r="E313" s="4">
        <f t="shared" si="35"/>
        <v>4403</v>
      </c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B313">
        <f t="shared" si="33"/>
        <v>0</v>
      </c>
      <c r="AC313" s="11" t="s">
        <v>299</v>
      </c>
      <c r="AD313" s="11">
        <v>238</v>
      </c>
      <c r="AE313" s="5">
        <v>18.5</v>
      </c>
      <c r="AF313" s="5">
        <f t="shared" si="36"/>
        <v>4403</v>
      </c>
      <c r="AG313" s="64">
        <v>0</v>
      </c>
    </row>
    <row r="314" spans="2:33">
      <c r="B314" s="4" t="s">
        <v>155</v>
      </c>
      <c r="C314" s="4">
        <v>145</v>
      </c>
      <c r="D314" s="4">
        <v>22</v>
      </c>
      <c r="E314" s="4">
        <f t="shared" si="35"/>
        <v>3190</v>
      </c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B314">
        <f t="shared" si="33"/>
        <v>0</v>
      </c>
      <c r="AC314" s="11" t="s">
        <v>155</v>
      </c>
      <c r="AD314" s="11">
        <v>145</v>
      </c>
      <c r="AE314" s="5">
        <v>22</v>
      </c>
      <c r="AF314" s="5">
        <f t="shared" si="36"/>
        <v>3190</v>
      </c>
      <c r="AG314" s="64">
        <v>0</v>
      </c>
    </row>
    <row r="315" spans="2:33">
      <c r="B315" s="4" t="s">
        <v>207</v>
      </c>
      <c r="C315" s="4">
        <v>280</v>
      </c>
      <c r="D315" s="4">
        <v>1</v>
      </c>
      <c r="E315" s="4">
        <f t="shared" si="35"/>
        <v>280</v>
      </c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B315">
        <f t="shared" si="33"/>
        <v>0</v>
      </c>
      <c r="AC315" s="11" t="s">
        <v>207</v>
      </c>
      <c r="AD315" s="11">
        <v>280</v>
      </c>
      <c r="AE315" s="5">
        <v>1</v>
      </c>
      <c r="AF315" s="5">
        <f t="shared" si="36"/>
        <v>280</v>
      </c>
      <c r="AG315" s="64">
        <v>0</v>
      </c>
    </row>
    <row r="316" spans="2:33">
      <c r="B316" s="4" t="s">
        <v>55</v>
      </c>
      <c r="C316" s="4">
        <v>65</v>
      </c>
      <c r="D316" s="4">
        <v>199.8</v>
      </c>
      <c r="E316" s="4">
        <f t="shared" si="35"/>
        <v>12987</v>
      </c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B316">
        <f t="shared" si="33"/>
        <v>0</v>
      </c>
      <c r="AC316" s="11" t="s">
        <v>55</v>
      </c>
      <c r="AD316" s="11">
        <v>65</v>
      </c>
      <c r="AE316" s="5">
        <v>199.8</v>
      </c>
      <c r="AF316" s="5">
        <f t="shared" si="36"/>
        <v>12987</v>
      </c>
      <c r="AG316" s="64">
        <v>0</v>
      </c>
    </row>
    <row r="317" spans="2:33">
      <c r="B317" s="79"/>
      <c r="C317" s="79"/>
      <c r="D317" s="231"/>
      <c r="E317" s="65">
        <f>SUM(E163:E316)</f>
        <v>641076.62699999998</v>
      </c>
      <c r="F317" s="86">
        <v>4597.54</v>
      </c>
      <c r="G317" s="79">
        <v>6468.31</v>
      </c>
      <c r="H317" s="79">
        <v>4764.17</v>
      </c>
      <c r="I317" s="79">
        <v>4909.25</v>
      </c>
      <c r="J317" s="79">
        <v>6442.22</v>
      </c>
      <c r="K317" s="79">
        <v>6840.13</v>
      </c>
      <c r="L317" s="79">
        <v>6839.4</v>
      </c>
      <c r="M317" s="79">
        <v>7224.5</v>
      </c>
      <c r="N317" s="79">
        <v>6604.03</v>
      </c>
      <c r="O317" s="79">
        <v>6839.32</v>
      </c>
      <c r="P317" s="79">
        <v>6849.93</v>
      </c>
      <c r="Q317" s="79">
        <v>6839.68</v>
      </c>
      <c r="R317" s="79">
        <v>6840.29</v>
      </c>
      <c r="S317" s="79">
        <v>6840.04</v>
      </c>
      <c r="T317" s="79">
        <v>6839.19</v>
      </c>
      <c r="U317" s="79">
        <v>6483.75</v>
      </c>
      <c r="V317" s="79">
        <v>6841.81</v>
      </c>
      <c r="W317" s="79">
        <v>6840.03</v>
      </c>
      <c r="X317" s="79">
        <v>6843.67</v>
      </c>
      <c r="Y317" s="79">
        <v>6387.76</v>
      </c>
      <c r="Z317" s="79">
        <v>7300</v>
      </c>
      <c r="AA317">
        <f>SUM(F317:Z317)</f>
        <v>136435.01999999999</v>
      </c>
      <c r="AB317">
        <f>SUM(AB163:AB316)</f>
        <v>136434.99350000001</v>
      </c>
      <c r="AE317" s="13">
        <f>SUM(AE163:AE298)</f>
        <v>3148.4399999999996</v>
      </c>
      <c r="AF317" s="13">
        <f>SUM(AF163:AF316)</f>
        <v>504641.6335</v>
      </c>
      <c r="AG317">
        <f>AF317+AB317</f>
        <v>641076.62699999998</v>
      </c>
    </row>
    <row r="318" spans="2:33">
      <c r="B318" s="86"/>
      <c r="C318" s="86"/>
      <c r="D318" s="86"/>
      <c r="E318" s="86">
        <v>0.4</v>
      </c>
      <c r="F318" s="86">
        <v>1</v>
      </c>
      <c r="G318" s="86">
        <v>2</v>
      </c>
      <c r="H318" s="86">
        <v>3</v>
      </c>
      <c r="I318" s="86">
        <v>4</v>
      </c>
      <c r="J318" s="86">
        <v>5</v>
      </c>
      <c r="K318" s="86">
        <v>6</v>
      </c>
      <c r="L318" s="86">
        <v>7</v>
      </c>
      <c r="M318" s="86">
        <v>8</v>
      </c>
      <c r="N318" s="86">
        <v>9</v>
      </c>
      <c r="O318" s="86">
        <v>10</v>
      </c>
      <c r="P318" s="86">
        <v>11</v>
      </c>
      <c r="Q318" s="79">
        <v>12</v>
      </c>
      <c r="R318" s="79">
        <v>13</v>
      </c>
      <c r="S318" s="79">
        <v>14</v>
      </c>
      <c r="T318" s="79">
        <v>15</v>
      </c>
      <c r="U318" s="79">
        <v>16</v>
      </c>
      <c r="V318" s="79">
        <v>17</v>
      </c>
      <c r="W318" s="79">
        <v>18</v>
      </c>
      <c r="X318" s="79">
        <v>19</v>
      </c>
      <c r="Y318" s="79">
        <v>20</v>
      </c>
      <c r="Z318" s="79">
        <v>21</v>
      </c>
      <c r="AB318" s="79"/>
      <c r="AC318" s="79"/>
    </row>
    <row r="319" spans="2:33">
      <c r="B319" s="86"/>
      <c r="C319" s="86"/>
      <c r="D319" s="86"/>
      <c r="E319" s="86"/>
      <c r="F319" s="86" t="s">
        <v>6</v>
      </c>
      <c r="G319" s="86" t="s">
        <v>6</v>
      </c>
      <c r="H319" s="86" t="s">
        <v>6</v>
      </c>
      <c r="I319" s="86" t="s">
        <v>6</v>
      </c>
      <c r="J319" s="86" t="s">
        <v>6</v>
      </c>
      <c r="K319" s="86" t="s">
        <v>6</v>
      </c>
      <c r="L319" s="86" t="s">
        <v>6</v>
      </c>
      <c r="M319" s="86" t="s">
        <v>6</v>
      </c>
      <c r="N319" s="86" t="s">
        <v>6</v>
      </c>
      <c r="O319" s="86" t="s">
        <v>6</v>
      </c>
      <c r="P319" s="86" t="s">
        <v>6</v>
      </c>
      <c r="Q319" s="86" t="s">
        <v>6</v>
      </c>
      <c r="R319" s="86" t="s">
        <v>6</v>
      </c>
      <c r="S319" s="86" t="s">
        <v>6</v>
      </c>
      <c r="T319" s="86" t="s">
        <v>6</v>
      </c>
      <c r="U319" s="86" t="s">
        <v>6</v>
      </c>
      <c r="V319" s="86" t="s">
        <v>6</v>
      </c>
      <c r="W319" s="86" t="s">
        <v>6</v>
      </c>
      <c r="X319" s="86" t="s">
        <v>6</v>
      </c>
      <c r="Y319" s="86" t="s">
        <v>6</v>
      </c>
      <c r="Z319" s="86" t="s">
        <v>6</v>
      </c>
    </row>
    <row r="320" spans="2:33">
      <c r="B320" s="86" t="s">
        <v>639</v>
      </c>
      <c r="C320" s="86"/>
      <c r="D320" s="86"/>
      <c r="E320" s="86"/>
      <c r="F320" s="86" t="s">
        <v>7</v>
      </c>
      <c r="G320" s="86" t="s">
        <v>7</v>
      </c>
      <c r="H320" s="86" t="s">
        <v>7</v>
      </c>
      <c r="I320" s="86" t="s">
        <v>7</v>
      </c>
      <c r="J320" s="86" t="s">
        <v>7</v>
      </c>
      <c r="K320" s="86" t="s">
        <v>7</v>
      </c>
      <c r="L320" s="86" t="s">
        <v>7</v>
      </c>
      <c r="M320" s="86" t="s">
        <v>7</v>
      </c>
      <c r="N320" s="86" t="s">
        <v>7</v>
      </c>
      <c r="O320" s="86" t="s">
        <v>7</v>
      </c>
      <c r="P320" s="86" t="s">
        <v>7</v>
      </c>
      <c r="Q320" s="86" t="s">
        <v>7</v>
      </c>
      <c r="R320" s="86" t="s">
        <v>7</v>
      </c>
      <c r="S320" s="86" t="s">
        <v>7</v>
      </c>
      <c r="T320" s="86" t="s">
        <v>7</v>
      </c>
      <c r="U320" s="86" t="s">
        <v>7</v>
      </c>
      <c r="V320" s="86" t="s">
        <v>7</v>
      </c>
      <c r="W320" s="86" t="s">
        <v>7</v>
      </c>
      <c r="X320" s="86" t="s">
        <v>7</v>
      </c>
      <c r="Y320" s="86" t="s">
        <v>7</v>
      </c>
      <c r="Z320" s="86"/>
    </row>
    <row r="321" spans="1:33">
      <c r="B321" s="4" t="s">
        <v>2</v>
      </c>
      <c r="C321" s="4" t="s">
        <v>3</v>
      </c>
      <c r="D321" s="4" t="s">
        <v>8</v>
      </c>
      <c r="E321" s="4" t="s">
        <v>9</v>
      </c>
      <c r="F321" s="4">
        <v>1</v>
      </c>
      <c r="G321" s="4">
        <v>3</v>
      </c>
      <c r="H321" s="4">
        <v>4</v>
      </c>
      <c r="I321" s="4">
        <v>7</v>
      </c>
      <c r="J321" s="4">
        <v>8</v>
      </c>
      <c r="K321" s="4">
        <v>9</v>
      </c>
      <c r="L321" s="4">
        <v>10</v>
      </c>
      <c r="M321" s="4">
        <v>11</v>
      </c>
      <c r="N321" s="4">
        <v>12</v>
      </c>
      <c r="O321" s="4">
        <v>14</v>
      </c>
      <c r="P321" s="4">
        <v>15</v>
      </c>
      <c r="Q321" s="4">
        <v>16</v>
      </c>
      <c r="R321" s="4">
        <v>17</v>
      </c>
      <c r="S321" s="4">
        <v>18</v>
      </c>
      <c r="T321" s="4">
        <v>19</v>
      </c>
      <c r="U321" s="4">
        <v>21</v>
      </c>
      <c r="V321" s="4">
        <v>22</v>
      </c>
      <c r="W321" s="4">
        <v>24</v>
      </c>
      <c r="X321" s="4">
        <v>25</v>
      </c>
      <c r="Y321" s="4">
        <v>28</v>
      </c>
      <c r="Z321" s="86"/>
      <c r="AC321" s="5" t="s">
        <v>2</v>
      </c>
      <c r="AD321" s="5" t="s">
        <v>3</v>
      </c>
      <c r="AE321" s="5" t="s">
        <v>8</v>
      </c>
      <c r="AF321" s="5" t="s">
        <v>9</v>
      </c>
    </row>
    <row r="322" spans="1:33">
      <c r="A322" s="7"/>
      <c r="B322" s="4" t="s">
        <v>51</v>
      </c>
      <c r="C322" s="4">
        <v>47</v>
      </c>
      <c r="D322" s="4">
        <v>3</v>
      </c>
      <c r="E322" s="4">
        <f>D322*C322</f>
        <v>141</v>
      </c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>
        <v>0</v>
      </c>
      <c r="Q322" s="4"/>
      <c r="R322" s="4"/>
      <c r="S322" s="4"/>
      <c r="T322" s="4"/>
      <c r="U322" s="4"/>
      <c r="V322" s="4"/>
      <c r="W322" s="4"/>
      <c r="X322" s="4"/>
      <c r="Y322" s="4"/>
      <c r="Z322" s="86">
        <f t="shared" ref="Z322:Z353" si="37">SUM(F322:Y322)</f>
        <v>0</v>
      </c>
      <c r="AA322">
        <f t="shared" ref="AA322:AA353" si="38">Z322*AD322</f>
        <v>0</v>
      </c>
      <c r="AC322" s="7" t="s">
        <v>51</v>
      </c>
      <c r="AD322" s="5">
        <v>47</v>
      </c>
      <c r="AE322" s="5">
        <f t="shared" ref="AE322:AE353" si="39">D322-Z322</f>
        <v>3</v>
      </c>
      <c r="AF322" s="5">
        <f>AE322*AD322</f>
        <v>141</v>
      </c>
      <c r="AG322">
        <v>0</v>
      </c>
    </row>
    <row r="323" spans="1:33">
      <c r="A323" s="7"/>
      <c r="B323" s="4" t="s">
        <v>49</v>
      </c>
      <c r="C323" s="4">
        <v>242</v>
      </c>
      <c r="D323" s="4">
        <v>4</v>
      </c>
      <c r="E323" s="4">
        <f t="shared" ref="E323:E386" si="40">D323*C323</f>
        <v>968</v>
      </c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86">
        <f t="shared" si="37"/>
        <v>0</v>
      </c>
      <c r="AA323">
        <f t="shared" si="38"/>
        <v>0</v>
      </c>
      <c r="AC323" s="7" t="s">
        <v>49</v>
      </c>
      <c r="AD323" s="5">
        <v>242</v>
      </c>
      <c r="AE323" s="5">
        <f t="shared" si="39"/>
        <v>4</v>
      </c>
      <c r="AF323" s="5">
        <f t="shared" ref="AF323:AF386" si="41">AE323*AD323</f>
        <v>968</v>
      </c>
      <c r="AG323">
        <v>0</v>
      </c>
    </row>
    <row r="324" spans="1:33">
      <c r="A324" s="7"/>
      <c r="B324" s="4" t="s">
        <v>26</v>
      </c>
      <c r="C324" s="4">
        <v>180</v>
      </c>
      <c r="D324" s="4">
        <v>15</v>
      </c>
      <c r="E324" s="4">
        <f t="shared" si="40"/>
        <v>2700</v>
      </c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86">
        <f t="shared" si="37"/>
        <v>0</v>
      </c>
      <c r="AA324">
        <f t="shared" si="38"/>
        <v>0</v>
      </c>
      <c r="AC324" s="5" t="s">
        <v>26</v>
      </c>
      <c r="AD324" s="5">
        <v>180</v>
      </c>
      <c r="AE324" s="5">
        <f t="shared" si="39"/>
        <v>15</v>
      </c>
      <c r="AF324" s="5">
        <f t="shared" si="41"/>
        <v>2700</v>
      </c>
      <c r="AG324">
        <v>0</v>
      </c>
    </row>
    <row r="325" spans="1:33">
      <c r="A325" s="7"/>
      <c r="B325" s="4" t="s">
        <v>36</v>
      </c>
      <c r="C325" s="4">
        <v>295</v>
      </c>
      <c r="D325" s="4">
        <v>58.5</v>
      </c>
      <c r="E325" s="4">
        <f t="shared" si="40"/>
        <v>17257.5</v>
      </c>
      <c r="F325" s="4"/>
      <c r="G325" s="4"/>
      <c r="H325" s="4"/>
      <c r="I325" s="4"/>
      <c r="J325" s="4">
        <v>2</v>
      </c>
      <c r="K325" s="4"/>
      <c r="L325" s="4"/>
      <c r="M325" s="4"/>
      <c r="N325" s="4">
        <v>2</v>
      </c>
      <c r="O325" s="4"/>
      <c r="P325" s="4"/>
      <c r="Q325" s="4">
        <v>5.6</v>
      </c>
      <c r="R325" s="4"/>
      <c r="S325" s="4"/>
      <c r="T325" s="4"/>
      <c r="U325" s="4"/>
      <c r="V325" s="4"/>
      <c r="W325" s="4"/>
      <c r="X325" s="4"/>
      <c r="Y325" s="4"/>
      <c r="Z325" s="86">
        <f t="shared" si="37"/>
        <v>9.6</v>
      </c>
      <c r="AA325">
        <f t="shared" si="38"/>
        <v>2832</v>
      </c>
      <c r="AC325" s="11" t="s">
        <v>36</v>
      </c>
      <c r="AD325" s="6">
        <v>295</v>
      </c>
      <c r="AE325" s="5">
        <f t="shared" si="39"/>
        <v>48.9</v>
      </c>
      <c r="AF325" s="5">
        <f t="shared" si="41"/>
        <v>14425.5</v>
      </c>
      <c r="AG325">
        <v>9.6</v>
      </c>
    </row>
    <row r="326" spans="1:33">
      <c r="A326" s="7"/>
      <c r="B326" s="4" t="s">
        <v>113</v>
      </c>
      <c r="C326" s="4">
        <v>225.95</v>
      </c>
      <c r="D326" s="4">
        <v>1.1000000000000001</v>
      </c>
      <c r="E326" s="4">
        <f t="shared" si="40"/>
        <v>248.54500000000002</v>
      </c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86">
        <f t="shared" si="37"/>
        <v>0</v>
      </c>
      <c r="AA326">
        <f t="shared" si="38"/>
        <v>0</v>
      </c>
      <c r="AC326" s="75" t="s">
        <v>113</v>
      </c>
      <c r="AD326" s="6">
        <v>225.95</v>
      </c>
      <c r="AE326" s="5">
        <f t="shared" si="39"/>
        <v>1.1000000000000001</v>
      </c>
      <c r="AF326" s="5">
        <f t="shared" si="41"/>
        <v>248.54500000000002</v>
      </c>
      <c r="AG326">
        <v>0</v>
      </c>
    </row>
    <row r="327" spans="1:33">
      <c r="A327" s="7"/>
      <c r="B327" s="4" t="s">
        <v>27</v>
      </c>
      <c r="C327" s="4">
        <v>222.04</v>
      </c>
      <c r="D327" s="4">
        <v>11.9</v>
      </c>
      <c r="E327" s="4">
        <f t="shared" si="40"/>
        <v>2642.2759999999998</v>
      </c>
      <c r="F327" s="4">
        <v>2</v>
      </c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86">
        <f t="shared" si="37"/>
        <v>2</v>
      </c>
      <c r="AA327">
        <f t="shared" si="38"/>
        <v>444.08</v>
      </c>
      <c r="AC327" s="75" t="s">
        <v>27</v>
      </c>
      <c r="AD327" s="6">
        <v>222.04</v>
      </c>
      <c r="AE327" s="5">
        <f t="shared" si="39"/>
        <v>9.9</v>
      </c>
      <c r="AF327" s="5">
        <f t="shared" si="41"/>
        <v>2198.1959999999999</v>
      </c>
      <c r="AG327">
        <v>2</v>
      </c>
    </row>
    <row r="328" spans="1:33">
      <c r="A328" s="7"/>
      <c r="B328" s="4" t="s">
        <v>553</v>
      </c>
      <c r="C328" s="4">
        <v>39.21</v>
      </c>
      <c r="D328" s="4">
        <v>10</v>
      </c>
      <c r="E328" s="4">
        <f t="shared" si="40"/>
        <v>392.1</v>
      </c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>
        <v>5</v>
      </c>
      <c r="Y328" s="4"/>
      <c r="Z328" s="86">
        <f t="shared" si="37"/>
        <v>5</v>
      </c>
      <c r="AA328">
        <f t="shared" si="38"/>
        <v>196.05</v>
      </c>
      <c r="AC328" s="52" t="s">
        <v>553</v>
      </c>
      <c r="AD328" s="6">
        <v>39.21</v>
      </c>
      <c r="AE328" s="5">
        <f t="shared" si="39"/>
        <v>5</v>
      </c>
      <c r="AF328" s="5">
        <f t="shared" si="41"/>
        <v>196.05</v>
      </c>
      <c r="AG328">
        <v>5</v>
      </c>
    </row>
    <row r="329" spans="1:33">
      <c r="A329" s="7"/>
      <c r="B329" s="4" t="s">
        <v>12</v>
      </c>
      <c r="C329" s="4">
        <v>40.51</v>
      </c>
      <c r="D329" s="4">
        <v>5.5</v>
      </c>
      <c r="E329" s="4">
        <f t="shared" si="40"/>
        <v>222.80499999999998</v>
      </c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86">
        <f t="shared" si="37"/>
        <v>0</v>
      </c>
      <c r="AA329">
        <f t="shared" si="38"/>
        <v>0</v>
      </c>
      <c r="AC329" s="75" t="s">
        <v>12</v>
      </c>
      <c r="AD329" s="6">
        <v>40.51</v>
      </c>
      <c r="AE329" s="5">
        <f t="shared" si="39"/>
        <v>5.5</v>
      </c>
      <c r="AF329" s="5">
        <f t="shared" si="41"/>
        <v>222.80499999999998</v>
      </c>
      <c r="AG329">
        <v>0</v>
      </c>
    </row>
    <row r="330" spans="1:33">
      <c r="A330" s="7"/>
      <c r="B330" s="4" t="s">
        <v>17</v>
      </c>
      <c r="C330" s="4">
        <v>18.41</v>
      </c>
      <c r="D330" s="4">
        <v>17</v>
      </c>
      <c r="E330" s="4">
        <f t="shared" si="40"/>
        <v>312.97000000000003</v>
      </c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86">
        <f t="shared" si="37"/>
        <v>0</v>
      </c>
      <c r="AA330">
        <f t="shared" si="38"/>
        <v>0</v>
      </c>
      <c r="AC330" s="6" t="s">
        <v>17</v>
      </c>
      <c r="AD330" s="6">
        <v>18.41</v>
      </c>
      <c r="AE330" s="5">
        <f t="shared" si="39"/>
        <v>17</v>
      </c>
      <c r="AF330" s="5">
        <f t="shared" si="41"/>
        <v>312.97000000000003</v>
      </c>
      <c r="AG330">
        <v>0</v>
      </c>
    </row>
    <row r="331" spans="1:33">
      <c r="A331" s="7"/>
      <c r="B331" s="4" t="s">
        <v>121</v>
      </c>
      <c r="C331" s="4">
        <v>719</v>
      </c>
      <c r="D331" s="4">
        <v>12.3</v>
      </c>
      <c r="E331" s="4">
        <f t="shared" si="40"/>
        <v>8843.7000000000007</v>
      </c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86">
        <f t="shared" si="37"/>
        <v>0</v>
      </c>
      <c r="AA331">
        <f t="shared" si="38"/>
        <v>0</v>
      </c>
      <c r="AC331" s="11" t="s">
        <v>121</v>
      </c>
      <c r="AD331" s="52">
        <v>719</v>
      </c>
      <c r="AE331" s="5">
        <f t="shared" si="39"/>
        <v>12.3</v>
      </c>
      <c r="AF331" s="5">
        <f t="shared" si="41"/>
        <v>8843.7000000000007</v>
      </c>
      <c r="AG331">
        <v>0</v>
      </c>
    </row>
    <row r="332" spans="1:33">
      <c r="A332" s="7"/>
      <c r="B332" s="4" t="s">
        <v>31</v>
      </c>
      <c r="C332" s="4">
        <v>89</v>
      </c>
      <c r="D332" s="4">
        <v>17</v>
      </c>
      <c r="E332" s="4">
        <f t="shared" si="40"/>
        <v>1513</v>
      </c>
      <c r="F332" s="4">
        <v>1</v>
      </c>
      <c r="G332" s="4">
        <v>1</v>
      </c>
      <c r="H332" s="4">
        <v>1</v>
      </c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86">
        <f t="shared" si="37"/>
        <v>3</v>
      </c>
      <c r="AA332">
        <f t="shared" si="38"/>
        <v>267</v>
      </c>
      <c r="AC332" s="75" t="s">
        <v>31</v>
      </c>
      <c r="AD332" s="52">
        <v>89</v>
      </c>
      <c r="AE332" s="5">
        <f t="shared" si="39"/>
        <v>14</v>
      </c>
      <c r="AF332" s="5">
        <f t="shared" si="41"/>
        <v>1246</v>
      </c>
      <c r="AG332">
        <v>3</v>
      </c>
    </row>
    <row r="333" spans="1:33">
      <c r="A333" s="7"/>
      <c r="B333" s="4" t="s">
        <v>584</v>
      </c>
      <c r="C333" s="4">
        <v>17</v>
      </c>
      <c r="D333" s="4">
        <v>63</v>
      </c>
      <c r="E333" s="4">
        <f t="shared" si="40"/>
        <v>1071</v>
      </c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86">
        <f t="shared" si="37"/>
        <v>0</v>
      </c>
      <c r="AA333">
        <f t="shared" si="38"/>
        <v>0</v>
      </c>
      <c r="AC333" s="75" t="s">
        <v>584</v>
      </c>
      <c r="AD333" s="52">
        <v>17</v>
      </c>
      <c r="AE333" s="5">
        <f t="shared" si="39"/>
        <v>63</v>
      </c>
      <c r="AF333" s="5">
        <f t="shared" si="41"/>
        <v>1071</v>
      </c>
      <c r="AG333">
        <v>0</v>
      </c>
    </row>
    <row r="334" spans="1:33">
      <c r="A334" s="7"/>
      <c r="B334" s="4" t="s">
        <v>10</v>
      </c>
      <c r="C334" s="4">
        <v>75</v>
      </c>
      <c r="D334" s="4">
        <v>19</v>
      </c>
      <c r="E334" s="4">
        <f t="shared" si="40"/>
        <v>1425</v>
      </c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86">
        <f t="shared" si="37"/>
        <v>0</v>
      </c>
      <c r="AA334">
        <f t="shared" si="38"/>
        <v>0</v>
      </c>
      <c r="AC334" s="75" t="s">
        <v>10</v>
      </c>
      <c r="AD334" s="52">
        <v>75</v>
      </c>
      <c r="AE334" s="5">
        <f t="shared" si="39"/>
        <v>19</v>
      </c>
      <c r="AF334" s="5">
        <f t="shared" si="41"/>
        <v>1425</v>
      </c>
      <c r="AG334">
        <v>0</v>
      </c>
    </row>
    <row r="335" spans="1:33">
      <c r="A335" s="7"/>
      <c r="B335" s="117" t="s">
        <v>58</v>
      </c>
      <c r="C335" s="117">
        <v>32</v>
      </c>
      <c r="D335" s="4">
        <v>1.94</v>
      </c>
      <c r="E335" s="4">
        <f t="shared" si="40"/>
        <v>62.08</v>
      </c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86">
        <f t="shared" si="37"/>
        <v>0</v>
      </c>
      <c r="AA335">
        <f t="shared" si="38"/>
        <v>0</v>
      </c>
      <c r="AC335" s="214" t="s">
        <v>58</v>
      </c>
      <c r="AD335" s="117">
        <v>32</v>
      </c>
      <c r="AE335" s="5">
        <f t="shared" si="39"/>
        <v>1.94</v>
      </c>
      <c r="AF335" s="5">
        <f t="shared" si="41"/>
        <v>62.08</v>
      </c>
      <c r="AG335">
        <v>0</v>
      </c>
    </row>
    <row r="336" spans="1:33">
      <c r="A336" s="7"/>
      <c r="B336" s="4" t="s">
        <v>291</v>
      </c>
      <c r="C336" s="4">
        <v>62.59</v>
      </c>
      <c r="D336" s="4">
        <v>24</v>
      </c>
      <c r="E336" s="4">
        <f t="shared" si="40"/>
        <v>1502.16</v>
      </c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86">
        <f t="shared" si="37"/>
        <v>0</v>
      </c>
      <c r="AA336">
        <f t="shared" si="38"/>
        <v>0</v>
      </c>
      <c r="AC336" s="11" t="s">
        <v>291</v>
      </c>
      <c r="AD336" s="4">
        <v>62.59</v>
      </c>
      <c r="AE336" s="5">
        <f t="shared" si="39"/>
        <v>24</v>
      </c>
      <c r="AF336" s="5">
        <f t="shared" si="41"/>
        <v>1502.16</v>
      </c>
      <c r="AG336">
        <v>0</v>
      </c>
    </row>
    <row r="337" spans="1:33">
      <c r="A337" s="7"/>
      <c r="B337" s="4" t="s">
        <v>172</v>
      </c>
      <c r="C337" s="4">
        <v>121.35</v>
      </c>
      <c r="D337" s="4">
        <v>16</v>
      </c>
      <c r="E337" s="4">
        <f t="shared" si="40"/>
        <v>1941.6</v>
      </c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86">
        <f t="shared" si="37"/>
        <v>0</v>
      </c>
      <c r="AA337">
        <f t="shared" si="38"/>
        <v>0</v>
      </c>
      <c r="AC337" s="11" t="s">
        <v>172</v>
      </c>
      <c r="AD337" s="4">
        <v>121.35</v>
      </c>
      <c r="AE337" s="5">
        <f t="shared" si="39"/>
        <v>16</v>
      </c>
      <c r="AF337" s="5">
        <f t="shared" si="41"/>
        <v>1941.6</v>
      </c>
      <c r="AG337">
        <v>0</v>
      </c>
    </row>
    <row r="338" spans="1:33">
      <c r="A338" s="7"/>
      <c r="B338" s="4" t="s">
        <v>580</v>
      </c>
      <c r="C338" s="4">
        <v>122.32</v>
      </c>
      <c r="D338" s="4">
        <v>30</v>
      </c>
      <c r="E338" s="4">
        <f t="shared" si="40"/>
        <v>3669.6</v>
      </c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86">
        <f t="shared" si="37"/>
        <v>0</v>
      </c>
      <c r="AA338">
        <f t="shared" si="38"/>
        <v>0</v>
      </c>
      <c r="AC338" s="11" t="s">
        <v>580</v>
      </c>
      <c r="AD338" s="4">
        <v>122.32</v>
      </c>
      <c r="AE338" s="5">
        <f t="shared" si="39"/>
        <v>30</v>
      </c>
      <c r="AF338" s="5">
        <f t="shared" si="41"/>
        <v>3669.6</v>
      </c>
      <c r="AG338">
        <v>0</v>
      </c>
    </row>
    <row r="339" spans="1:33">
      <c r="A339" s="7"/>
      <c r="B339" s="4" t="s">
        <v>551</v>
      </c>
      <c r="C339" s="4">
        <v>133.07</v>
      </c>
      <c r="D339" s="4">
        <v>8</v>
      </c>
      <c r="E339" s="4">
        <f t="shared" si="40"/>
        <v>1064.56</v>
      </c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86">
        <f t="shared" si="37"/>
        <v>0</v>
      </c>
      <c r="AA339">
        <f t="shared" si="38"/>
        <v>0</v>
      </c>
      <c r="AC339" s="11" t="s">
        <v>551</v>
      </c>
      <c r="AD339" s="4">
        <v>133.07</v>
      </c>
      <c r="AE339" s="5">
        <f t="shared" si="39"/>
        <v>8</v>
      </c>
      <c r="AF339" s="5">
        <f t="shared" si="41"/>
        <v>1064.56</v>
      </c>
      <c r="AG339">
        <v>0</v>
      </c>
    </row>
    <row r="340" spans="1:33">
      <c r="A340" s="7"/>
      <c r="B340" s="4" t="s">
        <v>551</v>
      </c>
      <c r="C340" s="4">
        <v>167.59</v>
      </c>
      <c r="D340" s="4">
        <v>8</v>
      </c>
      <c r="E340" s="4">
        <f t="shared" si="40"/>
        <v>1340.72</v>
      </c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86">
        <f t="shared" si="37"/>
        <v>0</v>
      </c>
      <c r="AA340">
        <f t="shared" si="38"/>
        <v>0</v>
      </c>
      <c r="AC340" s="11" t="s">
        <v>551</v>
      </c>
      <c r="AD340" s="4">
        <v>167.59</v>
      </c>
      <c r="AE340" s="5">
        <f t="shared" si="39"/>
        <v>8</v>
      </c>
      <c r="AF340" s="5">
        <f t="shared" si="41"/>
        <v>1340.72</v>
      </c>
      <c r="AG340">
        <v>0</v>
      </c>
    </row>
    <row r="341" spans="1:33">
      <c r="A341" s="7"/>
      <c r="B341" s="4" t="s">
        <v>14</v>
      </c>
      <c r="C341" s="4">
        <v>185.97</v>
      </c>
      <c r="D341" s="4">
        <v>7</v>
      </c>
      <c r="E341" s="4">
        <f t="shared" si="40"/>
        <v>1301.79</v>
      </c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86">
        <f t="shared" si="37"/>
        <v>0</v>
      </c>
      <c r="AA341">
        <f t="shared" si="38"/>
        <v>0</v>
      </c>
      <c r="AC341" s="11" t="s">
        <v>14</v>
      </c>
      <c r="AD341" s="4">
        <v>185.97</v>
      </c>
      <c r="AE341" s="5">
        <f t="shared" si="39"/>
        <v>7</v>
      </c>
      <c r="AF341" s="5">
        <f t="shared" si="41"/>
        <v>1301.79</v>
      </c>
      <c r="AG341">
        <v>0</v>
      </c>
    </row>
    <row r="342" spans="1:33">
      <c r="A342" s="7"/>
      <c r="B342" s="4" t="s">
        <v>113</v>
      </c>
      <c r="C342" s="4">
        <v>225.95</v>
      </c>
      <c r="D342" s="4">
        <v>20</v>
      </c>
      <c r="E342" s="4">
        <f t="shared" si="40"/>
        <v>4519</v>
      </c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86">
        <f t="shared" si="37"/>
        <v>0</v>
      </c>
      <c r="AA342">
        <f t="shared" si="38"/>
        <v>0</v>
      </c>
      <c r="AC342" s="11" t="s">
        <v>113</v>
      </c>
      <c r="AD342" s="4">
        <v>225.95</v>
      </c>
      <c r="AE342" s="5">
        <f t="shared" si="39"/>
        <v>20</v>
      </c>
      <c r="AF342" s="5">
        <f t="shared" si="41"/>
        <v>4519</v>
      </c>
      <c r="AG342">
        <v>0</v>
      </c>
    </row>
    <row r="343" spans="1:33">
      <c r="A343" s="7"/>
      <c r="B343" s="4" t="s">
        <v>40</v>
      </c>
      <c r="C343" s="4">
        <v>236.83</v>
      </c>
      <c r="D343" s="4">
        <v>5</v>
      </c>
      <c r="E343" s="4">
        <f t="shared" si="40"/>
        <v>1184.1500000000001</v>
      </c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86">
        <f t="shared" si="37"/>
        <v>0</v>
      </c>
      <c r="AA343">
        <f t="shared" si="38"/>
        <v>0</v>
      </c>
      <c r="AC343" s="11" t="s">
        <v>40</v>
      </c>
      <c r="AD343" s="4">
        <v>236.83</v>
      </c>
      <c r="AE343" s="5">
        <f t="shared" si="39"/>
        <v>5</v>
      </c>
      <c r="AF343" s="5">
        <f t="shared" si="41"/>
        <v>1184.1500000000001</v>
      </c>
      <c r="AG343">
        <v>0</v>
      </c>
    </row>
    <row r="344" spans="1:33">
      <c r="A344" s="7"/>
      <c r="B344" s="4" t="s">
        <v>16</v>
      </c>
      <c r="C344" s="4">
        <v>116.27</v>
      </c>
      <c r="D344" s="4">
        <v>21.8</v>
      </c>
      <c r="E344" s="4">
        <f t="shared" si="40"/>
        <v>2534.6860000000001</v>
      </c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86">
        <f t="shared" si="37"/>
        <v>0</v>
      </c>
      <c r="AA344">
        <f t="shared" si="38"/>
        <v>0</v>
      </c>
      <c r="AC344" s="11" t="s">
        <v>16</v>
      </c>
      <c r="AD344" s="4">
        <v>116.27</v>
      </c>
      <c r="AE344" s="5">
        <f t="shared" si="39"/>
        <v>21.8</v>
      </c>
      <c r="AF344" s="5">
        <f t="shared" si="41"/>
        <v>2534.6860000000001</v>
      </c>
      <c r="AG344">
        <v>0</v>
      </c>
    </row>
    <row r="345" spans="1:33">
      <c r="A345" s="7"/>
      <c r="B345" s="4" t="s">
        <v>15</v>
      </c>
      <c r="C345" s="4">
        <v>77.95</v>
      </c>
      <c r="D345" s="4">
        <v>38.299999999999997</v>
      </c>
      <c r="E345" s="4">
        <f t="shared" si="40"/>
        <v>2985.4849999999997</v>
      </c>
      <c r="F345" s="4"/>
      <c r="G345" s="4"/>
      <c r="H345" s="4"/>
      <c r="I345" s="4"/>
      <c r="J345" s="4"/>
      <c r="K345" s="4">
        <v>0.5</v>
      </c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86">
        <f t="shared" si="37"/>
        <v>0.5</v>
      </c>
      <c r="AA345">
        <f t="shared" si="38"/>
        <v>38.975000000000001</v>
      </c>
      <c r="AC345" s="11" t="s">
        <v>15</v>
      </c>
      <c r="AD345" s="4">
        <v>77.95</v>
      </c>
      <c r="AE345" s="5">
        <f t="shared" si="39"/>
        <v>37.799999999999997</v>
      </c>
      <c r="AF345" s="5">
        <f t="shared" si="41"/>
        <v>2946.5099999999998</v>
      </c>
      <c r="AG345">
        <v>0.5</v>
      </c>
    </row>
    <row r="346" spans="1:33">
      <c r="A346" s="7"/>
      <c r="B346" s="4" t="s">
        <v>595</v>
      </c>
      <c r="C346" s="4">
        <v>51.05</v>
      </c>
      <c r="D346" s="4">
        <v>40</v>
      </c>
      <c r="E346" s="4">
        <f t="shared" si="40"/>
        <v>2042</v>
      </c>
      <c r="F346" s="4">
        <v>2</v>
      </c>
      <c r="G346" s="4"/>
      <c r="H346" s="4">
        <v>1</v>
      </c>
      <c r="I346" s="4">
        <v>2</v>
      </c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86">
        <f t="shared" si="37"/>
        <v>5</v>
      </c>
      <c r="AA346">
        <f t="shared" si="38"/>
        <v>255.25</v>
      </c>
      <c r="AC346" s="11" t="s">
        <v>595</v>
      </c>
      <c r="AD346" s="4">
        <v>51.05</v>
      </c>
      <c r="AE346" s="5">
        <f t="shared" si="39"/>
        <v>35</v>
      </c>
      <c r="AF346" s="5">
        <f t="shared" si="41"/>
        <v>1786.75</v>
      </c>
      <c r="AG346">
        <v>5</v>
      </c>
    </row>
    <row r="347" spans="1:33">
      <c r="A347" s="7"/>
      <c r="B347" s="4" t="s">
        <v>611</v>
      </c>
      <c r="C347" s="4">
        <v>98</v>
      </c>
      <c r="D347" s="4">
        <v>0.89</v>
      </c>
      <c r="E347" s="4">
        <f t="shared" si="40"/>
        <v>87.22</v>
      </c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86">
        <f t="shared" si="37"/>
        <v>0</v>
      </c>
      <c r="AA347">
        <f t="shared" si="38"/>
        <v>0</v>
      </c>
      <c r="AC347" s="11" t="s">
        <v>611</v>
      </c>
      <c r="AD347" s="4">
        <v>98</v>
      </c>
      <c r="AE347" s="5">
        <f t="shared" si="39"/>
        <v>0.89</v>
      </c>
      <c r="AF347" s="5">
        <f t="shared" si="41"/>
        <v>87.22</v>
      </c>
      <c r="AG347">
        <v>0</v>
      </c>
    </row>
    <row r="348" spans="1:33">
      <c r="A348" s="7"/>
      <c r="B348" s="4" t="s">
        <v>58</v>
      </c>
      <c r="C348" s="4">
        <v>33</v>
      </c>
      <c r="D348" s="4">
        <v>33</v>
      </c>
      <c r="E348" s="4">
        <f t="shared" si="40"/>
        <v>1089</v>
      </c>
      <c r="F348" s="4"/>
      <c r="G348" s="4"/>
      <c r="H348" s="4"/>
      <c r="I348" s="4"/>
      <c r="J348" s="4">
        <v>0.1</v>
      </c>
      <c r="K348" s="4"/>
      <c r="L348" s="4"/>
      <c r="M348" s="4"/>
      <c r="N348" s="4">
        <v>0.1</v>
      </c>
      <c r="O348" s="4"/>
      <c r="P348" s="4"/>
      <c r="Q348" s="4">
        <v>0.15</v>
      </c>
      <c r="R348" s="4"/>
      <c r="S348" s="4"/>
      <c r="T348" s="4"/>
      <c r="U348" s="4"/>
      <c r="V348" s="4"/>
      <c r="W348" s="4"/>
      <c r="X348" s="4"/>
      <c r="Y348" s="4"/>
      <c r="Z348" s="86">
        <f t="shared" si="37"/>
        <v>0.35</v>
      </c>
      <c r="AA348">
        <f t="shared" si="38"/>
        <v>11.549999999999999</v>
      </c>
      <c r="AC348" s="11" t="s">
        <v>58</v>
      </c>
      <c r="AD348" s="4">
        <v>33</v>
      </c>
      <c r="AE348" s="5">
        <f t="shared" si="39"/>
        <v>32.65</v>
      </c>
      <c r="AF348" s="5">
        <f t="shared" si="41"/>
        <v>1077.45</v>
      </c>
      <c r="AG348">
        <v>0.35</v>
      </c>
    </row>
    <row r="349" spans="1:33">
      <c r="A349" s="7"/>
      <c r="B349" s="4" t="s">
        <v>57</v>
      </c>
      <c r="C349" s="4">
        <v>67</v>
      </c>
      <c r="D349" s="4">
        <v>4.5999999999999996</v>
      </c>
      <c r="E349" s="4">
        <f t="shared" si="40"/>
        <v>308.2</v>
      </c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86">
        <f t="shared" si="37"/>
        <v>0</v>
      </c>
      <c r="AA349">
        <f t="shared" si="38"/>
        <v>0</v>
      </c>
      <c r="AC349" s="11" t="s">
        <v>57</v>
      </c>
      <c r="AD349" s="4">
        <v>67</v>
      </c>
      <c r="AE349" s="5">
        <f t="shared" si="39"/>
        <v>4.5999999999999996</v>
      </c>
      <c r="AF349" s="5">
        <f t="shared" si="41"/>
        <v>308.2</v>
      </c>
      <c r="AG349">
        <v>0</v>
      </c>
    </row>
    <row r="350" spans="1:33">
      <c r="A350" s="7"/>
      <c r="B350" s="4" t="s">
        <v>29</v>
      </c>
      <c r="C350" s="4">
        <v>95</v>
      </c>
      <c r="D350" s="4">
        <v>14.35</v>
      </c>
      <c r="E350" s="4">
        <f t="shared" si="40"/>
        <v>1363.25</v>
      </c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86">
        <f t="shared" si="37"/>
        <v>0</v>
      </c>
      <c r="AA350">
        <f t="shared" si="38"/>
        <v>0</v>
      </c>
      <c r="AC350" s="11" t="s">
        <v>29</v>
      </c>
      <c r="AD350" s="4">
        <v>95</v>
      </c>
      <c r="AE350" s="5">
        <f t="shared" si="39"/>
        <v>14.35</v>
      </c>
      <c r="AF350" s="5">
        <f t="shared" si="41"/>
        <v>1363.25</v>
      </c>
      <c r="AG350">
        <v>0</v>
      </c>
    </row>
    <row r="351" spans="1:33">
      <c r="A351" s="7"/>
      <c r="B351" s="4" t="s">
        <v>27</v>
      </c>
      <c r="C351" s="4">
        <v>260</v>
      </c>
      <c r="D351" s="4">
        <v>45</v>
      </c>
      <c r="E351" s="4">
        <f t="shared" si="40"/>
        <v>11700</v>
      </c>
      <c r="F351" s="4"/>
      <c r="G351" s="4"/>
      <c r="H351" s="4"/>
      <c r="I351" s="4"/>
      <c r="J351" s="4"/>
      <c r="K351" s="4">
        <v>3.3</v>
      </c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86">
        <f t="shared" si="37"/>
        <v>3.3</v>
      </c>
      <c r="AA351">
        <f t="shared" si="38"/>
        <v>858</v>
      </c>
      <c r="AC351" s="11" t="s">
        <v>27</v>
      </c>
      <c r="AD351" s="4">
        <v>260</v>
      </c>
      <c r="AE351" s="5">
        <f t="shared" si="39"/>
        <v>41.7</v>
      </c>
      <c r="AF351" s="5">
        <f t="shared" si="41"/>
        <v>10842</v>
      </c>
      <c r="AG351">
        <v>3.3</v>
      </c>
    </row>
    <row r="352" spans="1:33">
      <c r="A352" s="9"/>
      <c r="B352" s="4" t="s">
        <v>55</v>
      </c>
      <c r="C352" s="4"/>
      <c r="D352" s="4">
        <v>10</v>
      </c>
      <c r="E352" s="4">
        <f t="shared" si="40"/>
        <v>0</v>
      </c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>
        <v>10</v>
      </c>
      <c r="S352" s="4"/>
      <c r="T352" s="4"/>
      <c r="U352" s="4"/>
      <c r="V352" s="4"/>
      <c r="W352" s="4"/>
      <c r="X352" s="4"/>
      <c r="Y352" s="4"/>
      <c r="Z352" s="86">
        <f t="shared" si="37"/>
        <v>10</v>
      </c>
      <c r="AA352">
        <f t="shared" si="38"/>
        <v>0</v>
      </c>
      <c r="AC352" s="11" t="s">
        <v>55</v>
      </c>
      <c r="AD352" s="4"/>
      <c r="AE352" s="5">
        <f t="shared" si="39"/>
        <v>0</v>
      </c>
      <c r="AF352" s="5">
        <f t="shared" si="41"/>
        <v>0</v>
      </c>
      <c r="AG352">
        <v>10</v>
      </c>
    </row>
    <row r="353" spans="2:33">
      <c r="B353" s="4" t="s">
        <v>34</v>
      </c>
      <c r="C353" s="4">
        <v>26</v>
      </c>
      <c r="D353" s="4">
        <v>565</v>
      </c>
      <c r="E353" s="4">
        <f t="shared" si="40"/>
        <v>14690</v>
      </c>
      <c r="F353" s="4">
        <v>2</v>
      </c>
      <c r="G353" s="4">
        <v>2</v>
      </c>
      <c r="H353" s="4">
        <v>1</v>
      </c>
      <c r="I353" s="4">
        <v>2</v>
      </c>
      <c r="J353" s="4">
        <v>2</v>
      </c>
      <c r="K353" s="4">
        <v>2</v>
      </c>
      <c r="L353" s="4">
        <v>2</v>
      </c>
      <c r="M353" s="4">
        <v>2</v>
      </c>
      <c r="N353" s="4">
        <v>2</v>
      </c>
      <c r="O353" s="4">
        <v>2</v>
      </c>
      <c r="P353" s="4">
        <v>2</v>
      </c>
      <c r="Q353" s="4">
        <v>2</v>
      </c>
      <c r="R353" s="4">
        <v>2</v>
      </c>
      <c r="S353" s="4">
        <v>2</v>
      </c>
      <c r="T353" s="4">
        <v>2</v>
      </c>
      <c r="U353" s="4">
        <v>2</v>
      </c>
      <c r="V353" s="4">
        <v>4</v>
      </c>
      <c r="W353" s="4">
        <v>4</v>
      </c>
      <c r="X353" s="4">
        <v>4</v>
      </c>
      <c r="Y353" s="4">
        <v>4</v>
      </c>
      <c r="Z353" s="86">
        <f t="shared" si="37"/>
        <v>47</v>
      </c>
      <c r="AA353">
        <f t="shared" si="38"/>
        <v>1222</v>
      </c>
      <c r="AC353" s="218" t="s">
        <v>34</v>
      </c>
      <c r="AD353" s="4">
        <v>26</v>
      </c>
      <c r="AE353" s="5">
        <f t="shared" si="39"/>
        <v>518</v>
      </c>
      <c r="AF353" s="5">
        <f t="shared" si="41"/>
        <v>13468</v>
      </c>
      <c r="AG353">
        <v>47</v>
      </c>
    </row>
    <row r="354" spans="2:33">
      <c r="B354" s="4" t="s">
        <v>141</v>
      </c>
      <c r="C354" s="4">
        <v>154</v>
      </c>
      <c r="D354" s="4">
        <v>26.4</v>
      </c>
      <c r="E354" s="4">
        <f t="shared" si="40"/>
        <v>4065.6</v>
      </c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86">
        <f t="shared" ref="Z354:Z385" si="42">SUM(F354:Y354)</f>
        <v>0</v>
      </c>
      <c r="AA354">
        <f t="shared" ref="AA354:AA385" si="43">Z354*AD354</f>
        <v>0</v>
      </c>
      <c r="AC354" s="11" t="s">
        <v>141</v>
      </c>
      <c r="AD354" s="4">
        <v>154</v>
      </c>
      <c r="AE354" s="5">
        <f t="shared" ref="AE354:AE385" si="44">D354-Z354</f>
        <v>26.4</v>
      </c>
      <c r="AF354" s="5">
        <f t="shared" si="41"/>
        <v>4065.6</v>
      </c>
      <c r="AG354">
        <v>0</v>
      </c>
    </row>
    <row r="355" spans="2:33">
      <c r="B355" s="4" t="s">
        <v>322</v>
      </c>
      <c r="C355" s="4">
        <v>210</v>
      </c>
      <c r="D355" s="4">
        <v>21.5</v>
      </c>
      <c r="E355" s="4">
        <f t="shared" si="40"/>
        <v>4515</v>
      </c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86">
        <f t="shared" si="42"/>
        <v>0</v>
      </c>
      <c r="AA355">
        <f t="shared" si="43"/>
        <v>0</v>
      </c>
      <c r="AC355" s="11" t="s">
        <v>322</v>
      </c>
      <c r="AD355" s="4">
        <v>210</v>
      </c>
      <c r="AE355" s="5">
        <f t="shared" si="44"/>
        <v>21.5</v>
      </c>
      <c r="AF355" s="5">
        <f t="shared" si="41"/>
        <v>4515</v>
      </c>
      <c r="AG355">
        <v>0</v>
      </c>
    </row>
    <row r="356" spans="2:33">
      <c r="B356" s="4" t="s">
        <v>611</v>
      </c>
      <c r="C356" s="4">
        <v>112</v>
      </c>
      <c r="D356" s="4">
        <v>5.0999999999999996</v>
      </c>
      <c r="E356" s="4">
        <f t="shared" si="40"/>
        <v>571.19999999999993</v>
      </c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86">
        <f t="shared" si="42"/>
        <v>0</v>
      </c>
      <c r="AA356">
        <f t="shared" si="43"/>
        <v>0</v>
      </c>
      <c r="AC356" s="11" t="s">
        <v>611</v>
      </c>
      <c r="AD356" s="4">
        <v>112</v>
      </c>
      <c r="AE356" s="5">
        <f t="shared" si="44"/>
        <v>5.0999999999999996</v>
      </c>
      <c r="AF356" s="5">
        <f t="shared" si="41"/>
        <v>571.19999999999993</v>
      </c>
      <c r="AG356">
        <v>0</v>
      </c>
    </row>
    <row r="357" spans="2:33">
      <c r="B357" s="4" t="s">
        <v>582</v>
      </c>
      <c r="C357" s="4">
        <v>15</v>
      </c>
      <c r="D357" s="4">
        <v>200</v>
      </c>
      <c r="E357" s="4">
        <f t="shared" si="40"/>
        <v>3000</v>
      </c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86">
        <f t="shared" si="42"/>
        <v>0</v>
      </c>
      <c r="AA357">
        <f t="shared" si="43"/>
        <v>0</v>
      </c>
      <c r="AC357" s="11" t="s">
        <v>582</v>
      </c>
      <c r="AD357" s="4">
        <v>15</v>
      </c>
      <c r="AE357" s="5">
        <f t="shared" si="44"/>
        <v>200</v>
      </c>
      <c r="AF357" s="5">
        <f t="shared" si="41"/>
        <v>3000</v>
      </c>
      <c r="AG357">
        <v>0</v>
      </c>
    </row>
    <row r="358" spans="2:33">
      <c r="B358" s="4" t="s">
        <v>307</v>
      </c>
      <c r="C358" s="4">
        <v>360</v>
      </c>
      <c r="D358" s="4">
        <v>40</v>
      </c>
      <c r="E358" s="4">
        <f t="shared" si="40"/>
        <v>14400</v>
      </c>
      <c r="F358" s="4"/>
      <c r="G358" s="4">
        <v>4</v>
      </c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86">
        <f t="shared" si="42"/>
        <v>4</v>
      </c>
      <c r="AA358">
        <f t="shared" si="43"/>
        <v>1440</v>
      </c>
      <c r="AC358" s="11" t="s">
        <v>307</v>
      </c>
      <c r="AD358" s="189">
        <v>360</v>
      </c>
      <c r="AE358" s="5">
        <f t="shared" si="44"/>
        <v>36</v>
      </c>
      <c r="AF358" s="5">
        <f t="shared" si="41"/>
        <v>12960</v>
      </c>
      <c r="AG358">
        <v>4</v>
      </c>
    </row>
    <row r="359" spans="2:33">
      <c r="B359" s="4" t="s">
        <v>304</v>
      </c>
      <c r="C359" s="4">
        <v>238</v>
      </c>
      <c r="D359" s="4">
        <v>22</v>
      </c>
      <c r="E359" s="4">
        <f t="shared" si="40"/>
        <v>5236</v>
      </c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86">
        <f t="shared" si="42"/>
        <v>0</v>
      </c>
      <c r="AA359">
        <f t="shared" si="43"/>
        <v>0</v>
      </c>
      <c r="AC359" s="11" t="s">
        <v>304</v>
      </c>
      <c r="AD359" s="189">
        <v>238</v>
      </c>
      <c r="AE359" s="5">
        <f t="shared" si="44"/>
        <v>22</v>
      </c>
      <c r="AF359" s="5">
        <f t="shared" si="41"/>
        <v>5236</v>
      </c>
      <c r="AG359" s="60"/>
    </row>
    <row r="360" spans="2:33">
      <c r="B360" s="4" t="s">
        <v>106</v>
      </c>
      <c r="C360" s="4">
        <v>155</v>
      </c>
      <c r="D360" s="4">
        <v>43.6</v>
      </c>
      <c r="E360" s="4">
        <f t="shared" si="40"/>
        <v>6758</v>
      </c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86">
        <f t="shared" si="42"/>
        <v>0</v>
      </c>
      <c r="AA360">
        <f t="shared" si="43"/>
        <v>0</v>
      </c>
      <c r="AC360" s="11" t="s">
        <v>106</v>
      </c>
      <c r="AD360" s="189">
        <v>155</v>
      </c>
      <c r="AE360" s="5">
        <f t="shared" si="44"/>
        <v>43.6</v>
      </c>
      <c r="AF360" s="5">
        <f t="shared" si="41"/>
        <v>6758</v>
      </c>
      <c r="AG360">
        <v>0</v>
      </c>
    </row>
    <row r="361" spans="2:33">
      <c r="B361" s="4" t="s">
        <v>299</v>
      </c>
      <c r="C361" s="4">
        <v>238</v>
      </c>
      <c r="D361" s="4">
        <v>20.399999999999999</v>
      </c>
      <c r="E361" s="4">
        <f t="shared" si="40"/>
        <v>4855.2</v>
      </c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86">
        <f t="shared" si="42"/>
        <v>0</v>
      </c>
      <c r="AA361">
        <f t="shared" si="43"/>
        <v>0</v>
      </c>
      <c r="AC361" s="11" t="s">
        <v>299</v>
      </c>
      <c r="AD361" s="189">
        <v>238</v>
      </c>
      <c r="AE361" s="5">
        <f t="shared" si="44"/>
        <v>20.399999999999999</v>
      </c>
      <c r="AF361" s="5">
        <f t="shared" si="41"/>
        <v>4855.2</v>
      </c>
      <c r="AG361">
        <v>0</v>
      </c>
    </row>
    <row r="362" spans="2:33">
      <c r="B362" s="4" t="s">
        <v>65</v>
      </c>
      <c r="C362" s="4">
        <v>340</v>
      </c>
      <c r="D362" s="4">
        <v>25</v>
      </c>
      <c r="E362" s="4">
        <f t="shared" si="40"/>
        <v>8500</v>
      </c>
      <c r="F362" s="4"/>
      <c r="G362" s="4"/>
      <c r="H362" s="4">
        <v>2.6</v>
      </c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86">
        <f t="shared" si="42"/>
        <v>2.6</v>
      </c>
      <c r="AA362">
        <f t="shared" si="43"/>
        <v>884</v>
      </c>
      <c r="AC362" s="11" t="s">
        <v>65</v>
      </c>
      <c r="AD362" s="189">
        <v>340</v>
      </c>
      <c r="AE362" s="5">
        <f t="shared" si="44"/>
        <v>22.4</v>
      </c>
      <c r="AF362" s="5">
        <f t="shared" si="41"/>
        <v>7615.9999999999991</v>
      </c>
      <c r="AG362">
        <v>2.6</v>
      </c>
    </row>
    <row r="363" spans="2:33">
      <c r="B363" s="4" t="s">
        <v>362</v>
      </c>
      <c r="C363" s="4">
        <v>154</v>
      </c>
      <c r="D363" s="4">
        <v>27.9</v>
      </c>
      <c r="E363" s="4">
        <f t="shared" si="40"/>
        <v>4296.5999999999995</v>
      </c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86">
        <f t="shared" si="42"/>
        <v>0</v>
      </c>
      <c r="AA363">
        <f t="shared" si="43"/>
        <v>0</v>
      </c>
      <c r="AC363" s="11" t="s">
        <v>362</v>
      </c>
      <c r="AD363" s="189">
        <v>154</v>
      </c>
      <c r="AE363" s="5">
        <f t="shared" si="44"/>
        <v>27.9</v>
      </c>
      <c r="AF363" s="5">
        <f t="shared" si="41"/>
        <v>4296.5999999999995</v>
      </c>
      <c r="AG363">
        <v>0</v>
      </c>
    </row>
    <row r="364" spans="2:33">
      <c r="B364" s="4" t="s">
        <v>106</v>
      </c>
      <c r="C364" s="4">
        <v>140</v>
      </c>
      <c r="D364" s="4">
        <v>40</v>
      </c>
      <c r="E364" s="4">
        <f t="shared" si="40"/>
        <v>5600</v>
      </c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86">
        <f t="shared" si="42"/>
        <v>0</v>
      </c>
      <c r="AA364">
        <f t="shared" si="43"/>
        <v>0</v>
      </c>
      <c r="AC364" s="11" t="s">
        <v>106</v>
      </c>
      <c r="AD364" s="189">
        <v>140</v>
      </c>
      <c r="AE364" s="5">
        <f t="shared" si="44"/>
        <v>40</v>
      </c>
      <c r="AF364" s="5">
        <f t="shared" si="41"/>
        <v>5600</v>
      </c>
      <c r="AG364">
        <v>0</v>
      </c>
    </row>
    <row r="365" spans="2:33">
      <c r="B365" s="4" t="s">
        <v>611</v>
      </c>
      <c r="C365" s="4">
        <v>91</v>
      </c>
      <c r="D365" s="4">
        <v>12.5</v>
      </c>
      <c r="E365" s="4">
        <f t="shared" si="40"/>
        <v>1137.5</v>
      </c>
      <c r="F365" s="4"/>
      <c r="G365" s="4"/>
      <c r="H365" s="4"/>
      <c r="I365" s="4"/>
      <c r="J365" s="4">
        <v>0.1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86">
        <f t="shared" si="42"/>
        <v>0.1</v>
      </c>
      <c r="AA365">
        <f t="shared" si="43"/>
        <v>9.1</v>
      </c>
      <c r="AC365" s="11" t="s">
        <v>611</v>
      </c>
      <c r="AD365" s="189">
        <v>91</v>
      </c>
      <c r="AE365" s="5">
        <f t="shared" si="44"/>
        <v>12.4</v>
      </c>
      <c r="AF365" s="5">
        <f t="shared" si="41"/>
        <v>1128.4000000000001</v>
      </c>
      <c r="AG365">
        <v>0.1</v>
      </c>
    </row>
    <row r="366" spans="2:33">
      <c r="B366" s="4" t="s">
        <v>59</v>
      </c>
      <c r="C366" s="4">
        <v>300</v>
      </c>
      <c r="D366" s="4">
        <v>10</v>
      </c>
      <c r="E366" s="4">
        <f t="shared" si="40"/>
        <v>3000</v>
      </c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86">
        <f t="shared" si="42"/>
        <v>0</v>
      </c>
      <c r="AA366">
        <f t="shared" si="43"/>
        <v>0</v>
      </c>
      <c r="AC366" s="11" t="s">
        <v>59</v>
      </c>
      <c r="AD366" s="189">
        <v>300</v>
      </c>
      <c r="AE366" s="5">
        <f t="shared" si="44"/>
        <v>10</v>
      </c>
      <c r="AF366" s="5">
        <f t="shared" si="41"/>
        <v>3000</v>
      </c>
      <c r="AG366">
        <v>0</v>
      </c>
    </row>
    <row r="367" spans="2:33">
      <c r="B367" s="4" t="s">
        <v>133</v>
      </c>
      <c r="C367" s="4">
        <v>300</v>
      </c>
      <c r="D367" s="4">
        <v>10</v>
      </c>
      <c r="E367" s="4">
        <f t="shared" si="40"/>
        <v>3000</v>
      </c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86">
        <f t="shared" si="42"/>
        <v>0</v>
      </c>
      <c r="AA367">
        <f t="shared" si="43"/>
        <v>0</v>
      </c>
      <c r="AC367" s="11" t="s">
        <v>133</v>
      </c>
      <c r="AD367" s="189">
        <v>300</v>
      </c>
      <c r="AE367" s="5">
        <f t="shared" si="44"/>
        <v>10</v>
      </c>
      <c r="AF367" s="5">
        <f t="shared" si="41"/>
        <v>3000</v>
      </c>
      <c r="AG367">
        <v>0</v>
      </c>
    </row>
    <row r="368" spans="2:33">
      <c r="B368" s="4" t="s">
        <v>583</v>
      </c>
      <c r="C368" s="4">
        <v>15</v>
      </c>
      <c r="D368" s="4">
        <v>200</v>
      </c>
      <c r="E368" s="4">
        <f t="shared" si="40"/>
        <v>3000</v>
      </c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86">
        <f t="shared" si="42"/>
        <v>0</v>
      </c>
      <c r="AA368">
        <f t="shared" si="43"/>
        <v>0</v>
      </c>
      <c r="AC368" s="11" t="s">
        <v>583</v>
      </c>
      <c r="AD368" s="189">
        <v>15</v>
      </c>
      <c r="AE368" s="5">
        <f t="shared" si="44"/>
        <v>200</v>
      </c>
      <c r="AF368" s="5">
        <f t="shared" si="41"/>
        <v>3000</v>
      </c>
      <c r="AG368">
        <v>0</v>
      </c>
    </row>
    <row r="369" spans="2:33">
      <c r="B369" s="4" t="s">
        <v>322</v>
      </c>
      <c r="C369" s="4">
        <v>210</v>
      </c>
      <c r="D369" s="4">
        <v>12.2</v>
      </c>
      <c r="E369" s="4">
        <f t="shared" si="40"/>
        <v>2562</v>
      </c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86">
        <f t="shared" si="42"/>
        <v>0</v>
      </c>
      <c r="AA369">
        <f t="shared" si="43"/>
        <v>0</v>
      </c>
      <c r="AC369" s="11" t="s">
        <v>322</v>
      </c>
      <c r="AD369" s="189">
        <v>210</v>
      </c>
      <c r="AE369" s="5">
        <f t="shared" si="44"/>
        <v>12.2</v>
      </c>
      <c r="AF369" s="5">
        <f t="shared" si="41"/>
        <v>2562</v>
      </c>
      <c r="AG369">
        <v>0</v>
      </c>
    </row>
    <row r="370" spans="2:33">
      <c r="B370" s="4" t="s">
        <v>31</v>
      </c>
      <c r="C370" s="4">
        <v>86.5</v>
      </c>
      <c r="D370" s="4">
        <v>36</v>
      </c>
      <c r="E370" s="4">
        <f t="shared" si="40"/>
        <v>3114</v>
      </c>
      <c r="F370" s="4"/>
      <c r="G370" s="4"/>
      <c r="H370" s="4"/>
      <c r="I370" s="4">
        <v>1</v>
      </c>
      <c r="J370" s="4">
        <v>1</v>
      </c>
      <c r="K370" s="4"/>
      <c r="L370" s="4">
        <v>1</v>
      </c>
      <c r="M370" s="4">
        <v>1</v>
      </c>
      <c r="N370" s="4">
        <v>1</v>
      </c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86">
        <f t="shared" si="42"/>
        <v>5</v>
      </c>
      <c r="AA370">
        <f t="shared" si="43"/>
        <v>432.5</v>
      </c>
      <c r="AC370" s="11" t="s">
        <v>31</v>
      </c>
      <c r="AD370" s="189">
        <v>86.5</v>
      </c>
      <c r="AE370" s="5">
        <f t="shared" si="44"/>
        <v>31</v>
      </c>
      <c r="AF370" s="5">
        <f t="shared" si="41"/>
        <v>2681.5</v>
      </c>
      <c r="AG370">
        <v>5</v>
      </c>
    </row>
    <row r="371" spans="2:33">
      <c r="B371" s="4" t="s">
        <v>121</v>
      </c>
      <c r="C371" s="4">
        <v>735</v>
      </c>
      <c r="D371" s="4">
        <v>16</v>
      </c>
      <c r="E371" s="4">
        <f t="shared" si="40"/>
        <v>11760</v>
      </c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>
        <v>0.45</v>
      </c>
      <c r="V371" s="4"/>
      <c r="W371" s="4"/>
      <c r="X371" s="4"/>
      <c r="Y371" s="4"/>
      <c r="Z371" s="86">
        <f t="shared" si="42"/>
        <v>0.45</v>
      </c>
      <c r="AA371">
        <f t="shared" si="43"/>
        <v>330.75</v>
      </c>
      <c r="AC371" s="11" t="s">
        <v>121</v>
      </c>
      <c r="AD371" s="189">
        <v>735</v>
      </c>
      <c r="AE371" s="5">
        <f t="shared" si="44"/>
        <v>15.55</v>
      </c>
      <c r="AF371" s="5">
        <f t="shared" si="41"/>
        <v>11429.25</v>
      </c>
      <c r="AG371">
        <v>0.45</v>
      </c>
    </row>
    <row r="372" spans="2:33">
      <c r="B372" s="4" t="s">
        <v>175</v>
      </c>
      <c r="C372" s="4">
        <v>58.8</v>
      </c>
      <c r="D372" s="4">
        <v>20</v>
      </c>
      <c r="E372" s="4">
        <f t="shared" si="40"/>
        <v>1176</v>
      </c>
      <c r="F372" s="4"/>
      <c r="G372" s="4"/>
      <c r="H372" s="4"/>
      <c r="I372" s="4"/>
      <c r="J372" s="4"/>
      <c r="K372" s="4">
        <v>2</v>
      </c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86">
        <f t="shared" si="42"/>
        <v>2</v>
      </c>
      <c r="AA372">
        <f t="shared" si="43"/>
        <v>117.6</v>
      </c>
      <c r="AC372" s="11" t="s">
        <v>175</v>
      </c>
      <c r="AD372" s="189">
        <v>58.8</v>
      </c>
      <c r="AE372" s="5">
        <f t="shared" si="44"/>
        <v>18</v>
      </c>
      <c r="AF372" s="5">
        <f t="shared" si="41"/>
        <v>1058.3999999999999</v>
      </c>
      <c r="AG372">
        <v>2</v>
      </c>
    </row>
    <row r="373" spans="2:33">
      <c r="B373" s="4" t="s">
        <v>172</v>
      </c>
      <c r="C373" s="4">
        <v>115</v>
      </c>
      <c r="D373" s="4">
        <v>12</v>
      </c>
      <c r="E373" s="4">
        <f t="shared" si="40"/>
        <v>1380</v>
      </c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86">
        <f t="shared" si="42"/>
        <v>0</v>
      </c>
      <c r="AA373">
        <f t="shared" si="43"/>
        <v>0</v>
      </c>
      <c r="AC373" s="11" t="s">
        <v>172</v>
      </c>
      <c r="AD373" s="189">
        <v>115</v>
      </c>
      <c r="AE373" s="5">
        <f t="shared" si="44"/>
        <v>12</v>
      </c>
      <c r="AF373" s="5">
        <f t="shared" si="41"/>
        <v>1380</v>
      </c>
      <c r="AG373">
        <v>0</v>
      </c>
    </row>
    <row r="374" spans="2:33">
      <c r="B374" s="4" t="s">
        <v>14</v>
      </c>
      <c r="C374" s="4">
        <v>130</v>
      </c>
      <c r="D374" s="4">
        <v>12</v>
      </c>
      <c r="E374" s="4">
        <f t="shared" si="40"/>
        <v>1560</v>
      </c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86">
        <f t="shared" si="42"/>
        <v>0</v>
      </c>
      <c r="AA374">
        <f t="shared" si="43"/>
        <v>0</v>
      </c>
      <c r="AC374" s="4" t="s">
        <v>14</v>
      </c>
      <c r="AD374" s="189">
        <v>130</v>
      </c>
      <c r="AE374" s="5">
        <f t="shared" si="44"/>
        <v>12</v>
      </c>
      <c r="AF374" s="5">
        <f t="shared" si="41"/>
        <v>1560</v>
      </c>
      <c r="AG374">
        <v>0</v>
      </c>
    </row>
    <row r="375" spans="2:33">
      <c r="B375" s="4" t="s">
        <v>10</v>
      </c>
      <c r="C375" s="4">
        <v>65</v>
      </c>
      <c r="D375" s="4">
        <v>20</v>
      </c>
      <c r="E375" s="4">
        <f t="shared" si="40"/>
        <v>1300</v>
      </c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86">
        <f t="shared" si="42"/>
        <v>0</v>
      </c>
      <c r="AA375">
        <f t="shared" si="43"/>
        <v>0</v>
      </c>
      <c r="AC375" s="4" t="s">
        <v>10</v>
      </c>
      <c r="AD375" s="189">
        <v>65</v>
      </c>
      <c r="AE375" s="5">
        <f t="shared" si="44"/>
        <v>20</v>
      </c>
      <c r="AF375" s="5">
        <f t="shared" si="41"/>
        <v>1300</v>
      </c>
      <c r="AG375">
        <v>0</v>
      </c>
    </row>
    <row r="376" spans="2:33">
      <c r="B376" s="4" t="s">
        <v>51</v>
      </c>
      <c r="C376" s="4">
        <v>47</v>
      </c>
      <c r="D376" s="4">
        <v>20</v>
      </c>
      <c r="E376" s="4">
        <f t="shared" si="40"/>
        <v>940</v>
      </c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86">
        <f t="shared" si="42"/>
        <v>0</v>
      </c>
      <c r="AA376">
        <f t="shared" si="43"/>
        <v>0</v>
      </c>
      <c r="AC376" s="11" t="s">
        <v>51</v>
      </c>
      <c r="AD376" s="189">
        <v>47</v>
      </c>
      <c r="AE376" s="5">
        <f t="shared" si="44"/>
        <v>20</v>
      </c>
      <c r="AF376" s="5">
        <f t="shared" si="41"/>
        <v>940</v>
      </c>
      <c r="AG376">
        <v>0</v>
      </c>
    </row>
    <row r="377" spans="2:33">
      <c r="B377" s="4" t="s">
        <v>40</v>
      </c>
      <c r="C377" s="4">
        <v>235</v>
      </c>
      <c r="D377" s="4">
        <v>5</v>
      </c>
      <c r="E377" s="4">
        <f t="shared" si="40"/>
        <v>1175</v>
      </c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86">
        <f t="shared" si="42"/>
        <v>0</v>
      </c>
      <c r="AA377">
        <f t="shared" si="43"/>
        <v>0</v>
      </c>
      <c r="AC377" s="11" t="s">
        <v>40</v>
      </c>
      <c r="AD377" s="189">
        <v>235</v>
      </c>
      <c r="AE377" s="5">
        <f t="shared" si="44"/>
        <v>5</v>
      </c>
      <c r="AF377" s="5">
        <f t="shared" si="41"/>
        <v>1175</v>
      </c>
      <c r="AG377">
        <v>0</v>
      </c>
    </row>
    <row r="378" spans="2:33">
      <c r="B378" s="4" t="s">
        <v>657</v>
      </c>
      <c r="C378" s="4">
        <v>190</v>
      </c>
      <c r="D378" s="4">
        <v>6</v>
      </c>
      <c r="E378" s="4">
        <f t="shared" si="40"/>
        <v>1140</v>
      </c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86">
        <f t="shared" si="42"/>
        <v>0</v>
      </c>
      <c r="AA378">
        <f t="shared" si="43"/>
        <v>0</v>
      </c>
      <c r="AC378" s="11" t="s">
        <v>657</v>
      </c>
      <c r="AD378" s="189">
        <v>190</v>
      </c>
      <c r="AE378" s="5">
        <f t="shared" si="44"/>
        <v>6</v>
      </c>
      <c r="AF378" s="5">
        <f t="shared" si="41"/>
        <v>1140</v>
      </c>
      <c r="AG378">
        <v>0</v>
      </c>
    </row>
    <row r="379" spans="2:33">
      <c r="B379" s="4" t="s">
        <v>658</v>
      </c>
      <c r="C379" s="4">
        <v>330</v>
      </c>
      <c r="D379" s="4">
        <v>6</v>
      </c>
      <c r="E379" s="4">
        <f t="shared" si="40"/>
        <v>1980</v>
      </c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86">
        <f t="shared" si="42"/>
        <v>0</v>
      </c>
      <c r="AA379">
        <f t="shared" si="43"/>
        <v>0</v>
      </c>
      <c r="AC379" s="11" t="s">
        <v>658</v>
      </c>
      <c r="AD379" s="189">
        <v>330</v>
      </c>
      <c r="AE379" s="5">
        <f t="shared" si="44"/>
        <v>6</v>
      </c>
      <c r="AF379" s="5">
        <f t="shared" si="41"/>
        <v>1980</v>
      </c>
      <c r="AG379">
        <v>0</v>
      </c>
    </row>
    <row r="380" spans="2:33">
      <c r="B380" s="4" t="s">
        <v>135</v>
      </c>
      <c r="C380" s="4">
        <v>330</v>
      </c>
      <c r="D380" s="4">
        <v>34</v>
      </c>
      <c r="E380" s="4">
        <f t="shared" si="40"/>
        <v>11220</v>
      </c>
      <c r="F380" s="4"/>
      <c r="G380" s="4"/>
      <c r="H380" s="4"/>
      <c r="I380" s="4">
        <v>2.8</v>
      </c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86">
        <f t="shared" si="42"/>
        <v>2.8</v>
      </c>
      <c r="AA380">
        <f t="shared" si="43"/>
        <v>923.99999999999989</v>
      </c>
      <c r="AC380" s="11" t="s">
        <v>135</v>
      </c>
      <c r="AD380" s="189">
        <v>330</v>
      </c>
      <c r="AE380" s="5">
        <f t="shared" si="44"/>
        <v>31.2</v>
      </c>
      <c r="AF380" s="5">
        <f t="shared" si="41"/>
        <v>10296</v>
      </c>
      <c r="AG380">
        <v>2.8</v>
      </c>
    </row>
    <row r="381" spans="2:33">
      <c r="B381" s="4" t="s">
        <v>97</v>
      </c>
      <c r="C381" s="4">
        <v>140</v>
      </c>
      <c r="D381" s="4">
        <v>30.1</v>
      </c>
      <c r="E381" s="4">
        <f t="shared" si="40"/>
        <v>4214</v>
      </c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86">
        <f t="shared" si="42"/>
        <v>0</v>
      </c>
      <c r="AA381">
        <f t="shared" si="43"/>
        <v>0</v>
      </c>
      <c r="AC381" s="11" t="s">
        <v>97</v>
      </c>
      <c r="AD381" s="189">
        <v>140</v>
      </c>
      <c r="AE381" s="5">
        <f t="shared" si="44"/>
        <v>30.1</v>
      </c>
      <c r="AF381" s="5">
        <f t="shared" si="41"/>
        <v>4214</v>
      </c>
      <c r="AG381">
        <v>0</v>
      </c>
    </row>
    <row r="382" spans="2:33">
      <c r="B382" s="4" t="s">
        <v>322</v>
      </c>
      <c r="C382" s="4">
        <v>224</v>
      </c>
      <c r="D382" s="4">
        <v>23.6</v>
      </c>
      <c r="E382" s="4">
        <f t="shared" si="40"/>
        <v>5286.4000000000005</v>
      </c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86">
        <f t="shared" si="42"/>
        <v>0</v>
      </c>
      <c r="AA382">
        <f t="shared" si="43"/>
        <v>0</v>
      </c>
      <c r="AC382" s="11" t="s">
        <v>322</v>
      </c>
      <c r="AD382" s="189">
        <v>224</v>
      </c>
      <c r="AE382" s="5">
        <f t="shared" si="44"/>
        <v>23.6</v>
      </c>
      <c r="AF382" s="5">
        <f t="shared" si="41"/>
        <v>5286.4000000000005</v>
      </c>
      <c r="AG382">
        <v>0</v>
      </c>
    </row>
    <row r="383" spans="2:33">
      <c r="B383" s="4" t="s">
        <v>29</v>
      </c>
      <c r="C383" s="4">
        <v>95</v>
      </c>
      <c r="D383" s="4">
        <v>50</v>
      </c>
      <c r="E383" s="4">
        <f t="shared" si="40"/>
        <v>4750</v>
      </c>
      <c r="F383" s="4"/>
      <c r="G383" s="4"/>
      <c r="H383" s="4"/>
      <c r="I383" s="4"/>
      <c r="J383" s="4"/>
      <c r="K383" s="4"/>
      <c r="L383" s="4"/>
      <c r="M383" s="4"/>
      <c r="N383" s="4">
        <v>2</v>
      </c>
      <c r="O383" s="4"/>
      <c r="P383" s="4"/>
      <c r="Q383" s="4">
        <v>3.1</v>
      </c>
      <c r="R383" s="4"/>
      <c r="S383" s="4"/>
      <c r="T383" s="4"/>
      <c r="U383" s="4"/>
      <c r="V383" s="4"/>
      <c r="W383" s="4"/>
      <c r="X383" s="4"/>
      <c r="Y383" s="4"/>
      <c r="Z383" s="86">
        <f t="shared" si="42"/>
        <v>5.0999999999999996</v>
      </c>
      <c r="AA383">
        <f t="shared" si="43"/>
        <v>484.49999999999994</v>
      </c>
      <c r="AC383" s="11" t="s">
        <v>29</v>
      </c>
      <c r="AD383" s="189">
        <v>95</v>
      </c>
      <c r="AE383" s="5">
        <f t="shared" si="44"/>
        <v>44.9</v>
      </c>
      <c r="AF383" s="5">
        <f t="shared" si="41"/>
        <v>4265.5</v>
      </c>
      <c r="AG383" s="64">
        <v>5.0999999999999996</v>
      </c>
    </row>
    <row r="384" spans="2:33">
      <c r="B384" s="4" t="s">
        <v>57</v>
      </c>
      <c r="C384" s="4">
        <v>63</v>
      </c>
      <c r="D384" s="4">
        <v>15</v>
      </c>
      <c r="E384" s="4">
        <f t="shared" si="40"/>
        <v>945</v>
      </c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86">
        <f t="shared" si="42"/>
        <v>0</v>
      </c>
      <c r="AA384">
        <f t="shared" si="43"/>
        <v>0</v>
      </c>
      <c r="AC384" s="11" t="s">
        <v>57</v>
      </c>
      <c r="AD384" s="189">
        <v>63</v>
      </c>
      <c r="AE384" s="5">
        <f t="shared" si="44"/>
        <v>15</v>
      </c>
      <c r="AF384" s="5">
        <f t="shared" si="41"/>
        <v>945</v>
      </c>
      <c r="AG384" s="64">
        <v>0</v>
      </c>
    </row>
    <row r="385" spans="2:33">
      <c r="B385" s="4" t="s">
        <v>611</v>
      </c>
      <c r="C385" s="4">
        <v>81</v>
      </c>
      <c r="D385" s="4">
        <v>20.100000000000001</v>
      </c>
      <c r="E385" s="4">
        <f t="shared" si="40"/>
        <v>1628.1000000000001</v>
      </c>
      <c r="F385" s="4"/>
      <c r="G385" s="4"/>
      <c r="H385" s="4"/>
      <c r="I385" s="4"/>
      <c r="J385" s="4"/>
      <c r="K385" s="4"/>
      <c r="L385" s="4"/>
      <c r="M385" s="4"/>
      <c r="N385" s="4">
        <v>0.1</v>
      </c>
      <c r="O385" s="4"/>
      <c r="P385" s="4"/>
      <c r="Q385" s="4">
        <v>0.2</v>
      </c>
      <c r="R385" s="4"/>
      <c r="S385" s="4"/>
      <c r="T385" s="4"/>
      <c r="U385" s="4"/>
      <c r="V385" s="4"/>
      <c r="W385" s="4"/>
      <c r="X385" s="4"/>
      <c r="Y385" s="4"/>
      <c r="Z385" s="86">
        <f t="shared" si="42"/>
        <v>0.30000000000000004</v>
      </c>
      <c r="AA385">
        <f t="shared" si="43"/>
        <v>24.300000000000004</v>
      </c>
      <c r="AC385" s="11" t="s">
        <v>611</v>
      </c>
      <c r="AD385" s="189">
        <v>81</v>
      </c>
      <c r="AE385" s="5">
        <f t="shared" si="44"/>
        <v>19.8</v>
      </c>
      <c r="AF385" s="5">
        <f t="shared" si="41"/>
        <v>1603.8</v>
      </c>
      <c r="AG385" s="64">
        <v>0.3</v>
      </c>
    </row>
    <row r="386" spans="2:33">
      <c r="B386" s="4" t="s">
        <v>56</v>
      </c>
      <c r="C386" s="4">
        <v>84</v>
      </c>
      <c r="D386" s="4">
        <v>37.1</v>
      </c>
      <c r="E386" s="4">
        <f t="shared" si="40"/>
        <v>3116.4</v>
      </c>
      <c r="F386" s="4"/>
      <c r="G386" s="4"/>
      <c r="H386" s="4"/>
      <c r="I386" s="4"/>
      <c r="J386" s="4">
        <v>1.1000000000000001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86">
        <f t="shared" ref="Z386:Z417" si="45">SUM(F386:Y386)</f>
        <v>1.1000000000000001</v>
      </c>
      <c r="AA386">
        <f t="shared" ref="AA386:AA417" si="46">Z386*AD386</f>
        <v>92.4</v>
      </c>
      <c r="AC386" s="11" t="s">
        <v>56</v>
      </c>
      <c r="AD386" s="189">
        <v>84</v>
      </c>
      <c r="AE386" s="5">
        <f t="shared" ref="AE386:AE417" si="47">D386-Z386</f>
        <v>36</v>
      </c>
      <c r="AF386" s="5">
        <f t="shared" si="41"/>
        <v>3024</v>
      </c>
      <c r="AG386" s="64">
        <v>1.1000000000000001</v>
      </c>
    </row>
    <row r="387" spans="2:33">
      <c r="B387" s="4" t="s">
        <v>307</v>
      </c>
      <c r="C387" s="4">
        <v>360</v>
      </c>
      <c r="D387" s="4">
        <v>38</v>
      </c>
      <c r="E387" s="4">
        <f t="shared" ref="E387:E450" si="48">D387*C387</f>
        <v>13680</v>
      </c>
      <c r="F387" s="4"/>
      <c r="G387" s="4"/>
      <c r="H387" s="4"/>
      <c r="I387" s="4"/>
      <c r="J387" s="4"/>
      <c r="K387" s="4"/>
      <c r="L387" s="4">
        <v>3</v>
      </c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86">
        <f t="shared" si="45"/>
        <v>3</v>
      </c>
      <c r="AA387">
        <f t="shared" si="46"/>
        <v>1080</v>
      </c>
      <c r="AC387" s="11" t="s">
        <v>307</v>
      </c>
      <c r="AD387" s="189">
        <v>360</v>
      </c>
      <c r="AE387" s="5">
        <f t="shared" si="47"/>
        <v>35</v>
      </c>
      <c r="AF387" s="5">
        <f t="shared" ref="AF387:AF450" si="49">AE387*AD387</f>
        <v>12600</v>
      </c>
      <c r="AG387" s="64">
        <v>3</v>
      </c>
    </row>
    <row r="388" spans="2:33">
      <c r="B388" s="4" t="s">
        <v>322</v>
      </c>
      <c r="C388" s="4">
        <v>182</v>
      </c>
      <c r="D388" s="4">
        <v>10.9</v>
      </c>
      <c r="E388" s="4">
        <f t="shared" si="48"/>
        <v>1983.8</v>
      </c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86">
        <f t="shared" si="45"/>
        <v>0</v>
      </c>
      <c r="AA388">
        <f t="shared" si="46"/>
        <v>0</v>
      </c>
      <c r="AC388" s="11" t="s">
        <v>322</v>
      </c>
      <c r="AD388" s="189">
        <v>182</v>
      </c>
      <c r="AE388" s="5">
        <f t="shared" si="47"/>
        <v>10.9</v>
      </c>
      <c r="AF388" s="5">
        <f t="shared" si="49"/>
        <v>1983.8</v>
      </c>
      <c r="AG388" s="64">
        <v>0</v>
      </c>
    </row>
    <row r="389" spans="2:33">
      <c r="B389" s="4" t="s">
        <v>97</v>
      </c>
      <c r="C389" s="4">
        <v>140</v>
      </c>
      <c r="D389" s="4">
        <v>30.7</v>
      </c>
      <c r="E389" s="4">
        <f t="shared" si="48"/>
        <v>4298</v>
      </c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86">
        <f t="shared" si="45"/>
        <v>0</v>
      </c>
      <c r="AA389">
        <f t="shared" si="46"/>
        <v>0</v>
      </c>
      <c r="AC389" s="11" t="s">
        <v>97</v>
      </c>
      <c r="AD389" s="189">
        <v>140</v>
      </c>
      <c r="AE389" s="5">
        <f t="shared" si="47"/>
        <v>30.7</v>
      </c>
      <c r="AF389" s="5">
        <f t="shared" si="49"/>
        <v>4298</v>
      </c>
      <c r="AG389" s="64">
        <v>0</v>
      </c>
    </row>
    <row r="390" spans="2:33">
      <c r="B390" s="4" t="s">
        <v>188</v>
      </c>
      <c r="C390" s="4">
        <v>182</v>
      </c>
      <c r="D390" s="4">
        <v>2.1</v>
      </c>
      <c r="E390" s="4">
        <f t="shared" si="48"/>
        <v>382.2</v>
      </c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86">
        <f t="shared" si="45"/>
        <v>0</v>
      </c>
      <c r="AA390">
        <f t="shared" si="46"/>
        <v>0</v>
      </c>
      <c r="AC390" s="11" t="s">
        <v>188</v>
      </c>
      <c r="AD390" s="189">
        <v>182</v>
      </c>
      <c r="AE390" s="5">
        <f t="shared" si="47"/>
        <v>2.1</v>
      </c>
      <c r="AF390" s="5">
        <f t="shared" si="49"/>
        <v>382.2</v>
      </c>
      <c r="AG390" s="64">
        <v>0</v>
      </c>
    </row>
    <row r="391" spans="2:33">
      <c r="B391" s="4" t="s">
        <v>518</v>
      </c>
      <c r="C391" s="4">
        <v>154</v>
      </c>
      <c r="D391" s="4">
        <v>40</v>
      </c>
      <c r="E391" s="4">
        <f t="shared" si="48"/>
        <v>6160</v>
      </c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86">
        <f t="shared" si="45"/>
        <v>0</v>
      </c>
      <c r="AA391">
        <f t="shared" si="46"/>
        <v>0</v>
      </c>
      <c r="AC391" s="11" t="s">
        <v>518</v>
      </c>
      <c r="AD391" s="189">
        <v>154</v>
      </c>
      <c r="AE391" s="5">
        <f t="shared" si="47"/>
        <v>40</v>
      </c>
      <c r="AF391" s="5">
        <f t="shared" si="49"/>
        <v>6160</v>
      </c>
      <c r="AG391" s="64">
        <v>0</v>
      </c>
    </row>
    <row r="392" spans="2:33">
      <c r="B392" s="4" t="s">
        <v>299</v>
      </c>
      <c r="C392" s="4">
        <v>224</v>
      </c>
      <c r="D392" s="4">
        <v>21.9</v>
      </c>
      <c r="E392" s="4">
        <f t="shared" si="48"/>
        <v>4905.5999999999995</v>
      </c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86">
        <f t="shared" si="45"/>
        <v>0</v>
      </c>
      <c r="AA392">
        <f t="shared" si="46"/>
        <v>0</v>
      </c>
      <c r="AC392" s="11" t="s">
        <v>299</v>
      </c>
      <c r="AD392" s="189">
        <v>224</v>
      </c>
      <c r="AE392" s="5">
        <f t="shared" si="47"/>
        <v>21.9</v>
      </c>
      <c r="AF392" s="5">
        <f t="shared" si="49"/>
        <v>4905.5999999999995</v>
      </c>
      <c r="AG392" s="64">
        <v>0</v>
      </c>
    </row>
    <row r="393" spans="2:33">
      <c r="B393" s="4" t="s">
        <v>322</v>
      </c>
      <c r="C393" s="4">
        <v>196</v>
      </c>
      <c r="D393" s="4">
        <v>24.1</v>
      </c>
      <c r="E393" s="4">
        <f t="shared" si="48"/>
        <v>4723.6000000000004</v>
      </c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86">
        <f t="shared" si="45"/>
        <v>0</v>
      </c>
      <c r="AA393">
        <f t="shared" si="46"/>
        <v>0</v>
      </c>
      <c r="AC393" s="11" t="s">
        <v>322</v>
      </c>
      <c r="AD393" s="189">
        <v>196</v>
      </c>
      <c r="AE393" s="5">
        <f t="shared" si="47"/>
        <v>24.1</v>
      </c>
      <c r="AF393" s="5">
        <f t="shared" si="49"/>
        <v>4723.6000000000004</v>
      </c>
      <c r="AG393" s="64">
        <v>0</v>
      </c>
    </row>
    <row r="394" spans="2:33">
      <c r="B394" s="4" t="s">
        <v>55</v>
      </c>
      <c r="C394" s="4">
        <v>56</v>
      </c>
      <c r="D394" s="4">
        <v>150</v>
      </c>
      <c r="E394" s="4">
        <f t="shared" si="48"/>
        <v>8400</v>
      </c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>
        <v>15</v>
      </c>
      <c r="W394" s="4"/>
      <c r="X394" s="4"/>
      <c r="Y394" s="4"/>
      <c r="Z394" s="86">
        <f t="shared" si="45"/>
        <v>15</v>
      </c>
      <c r="AA394">
        <f t="shared" si="46"/>
        <v>840</v>
      </c>
      <c r="AC394" s="4" t="s">
        <v>55</v>
      </c>
      <c r="AD394" s="189">
        <v>56</v>
      </c>
      <c r="AE394" s="5">
        <f t="shared" si="47"/>
        <v>135</v>
      </c>
      <c r="AF394" s="5">
        <f t="shared" si="49"/>
        <v>7560</v>
      </c>
      <c r="AG394" s="64">
        <v>15</v>
      </c>
    </row>
    <row r="395" spans="2:33">
      <c r="B395" s="4" t="s">
        <v>18</v>
      </c>
      <c r="C395" s="4">
        <v>151.32</v>
      </c>
      <c r="D395" s="4">
        <v>17</v>
      </c>
      <c r="E395" s="4">
        <f t="shared" si="48"/>
        <v>2572.44</v>
      </c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86">
        <f t="shared" si="45"/>
        <v>0</v>
      </c>
      <c r="AA395">
        <f t="shared" si="46"/>
        <v>0</v>
      </c>
      <c r="AC395" s="11" t="s">
        <v>18</v>
      </c>
      <c r="AD395" s="189">
        <v>151.32</v>
      </c>
      <c r="AE395" s="5">
        <f t="shared" si="47"/>
        <v>17</v>
      </c>
      <c r="AF395" s="5">
        <f t="shared" si="49"/>
        <v>2572.44</v>
      </c>
      <c r="AG395" s="64">
        <v>0</v>
      </c>
    </row>
    <row r="396" spans="2:33">
      <c r="B396" s="4" t="s">
        <v>113</v>
      </c>
      <c r="C396" s="4">
        <v>225.95</v>
      </c>
      <c r="D396" s="4">
        <v>20</v>
      </c>
      <c r="E396" s="4">
        <f t="shared" si="48"/>
        <v>4519</v>
      </c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86">
        <f t="shared" si="45"/>
        <v>0</v>
      </c>
      <c r="AA396">
        <f t="shared" si="46"/>
        <v>0</v>
      </c>
      <c r="AC396" s="4" t="s">
        <v>113</v>
      </c>
      <c r="AD396" s="189">
        <v>225.95</v>
      </c>
      <c r="AE396" s="5">
        <f t="shared" si="47"/>
        <v>20</v>
      </c>
      <c r="AF396" s="5">
        <f t="shared" si="49"/>
        <v>4519</v>
      </c>
      <c r="AG396" s="64">
        <v>0</v>
      </c>
    </row>
    <row r="397" spans="2:33">
      <c r="B397" s="4" t="s">
        <v>45</v>
      </c>
      <c r="C397" s="4">
        <v>41.5</v>
      </c>
      <c r="D397" s="4">
        <v>48</v>
      </c>
      <c r="E397" s="4">
        <f t="shared" si="48"/>
        <v>1992</v>
      </c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86">
        <f t="shared" si="45"/>
        <v>0</v>
      </c>
      <c r="AA397">
        <f t="shared" si="46"/>
        <v>0</v>
      </c>
      <c r="AC397" s="11" t="s">
        <v>45</v>
      </c>
      <c r="AD397" s="189">
        <v>41.5</v>
      </c>
      <c r="AE397" s="5">
        <f t="shared" si="47"/>
        <v>48</v>
      </c>
      <c r="AF397" s="5">
        <f t="shared" si="49"/>
        <v>1992</v>
      </c>
      <c r="AG397" s="64">
        <v>0</v>
      </c>
    </row>
    <row r="398" spans="2:33">
      <c r="B398" s="4" t="s">
        <v>45</v>
      </c>
      <c r="C398" s="4">
        <v>41.5</v>
      </c>
      <c r="D398" s="4">
        <v>48</v>
      </c>
      <c r="E398" s="4">
        <f t="shared" si="48"/>
        <v>1992</v>
      </c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86">
        <f t="shared" si="45"/>
        <v>0</v>
      </c>
      <c r="AA398">
        <f t="shared" si="46"/>
        <v>0</v>
      </c>
      <c r="AC398" s="11" t="s">
        <v>45</v>
      </c>
      <c r="AD398" s="189">
        <v>41.5</v>
      </c>
      <c r="AE398" s="5">
        <f t="shared" si="47"/>
        <v>48</v>
      </c>
      <c r="AF398" s="5">
        <f t="shared" si="49"/>
        <v>1992</v>
      </c>
      <c r="AG398" s="64">
        <v>0</v>
      </c>
    </row>
    <row r="399" spans="2:33">
      <c r="B399" s="4" t="s">
        <v>122</v>
      </c>
      <c r="C399" s="4">
        <v>206.55</v>
      </c>
      <c r="D399" s="4">
        <v>7</v>
      </c>
      <c r="E399" s="4">
        <f t="shared" si="48"/>
        <v>1445.8500000000001</v>
      </c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86">
        <f t="shared" si="45"/>
        <v>0</v>
      </c>
      <c r="AA399">
        <f t="shared" si="46"/>
        <v>0</v>
      </c>
      <c r="AC399" s="11" t="s">
        <v>122</v>
      </c>
      <c r="AD399" s="189">
        <v>206.55</v>
      </c>
      <c r="AE399" s="5">
        <f t="shared" si="47"/>
        <v>7</v>
      </c>
      <c r="AF399" s="5">
        <f t="shared" si="49"/>
        <v>1445.8500000000001</v>
      </c>
      <c r="AG399" s="64">
        <v>0</v>
      </c>
    </row>
    <row r="400" spans="2:33">
      <c r="B400" s="4" t="s">
        <v>40</v>
      </c>
      <c r="C400" s="4">
        <v>375.87</v>
      </c>
      <c r="D400" s="4">
        <v>5</v>
      </c>
      <c r="E400" s="4">
        <f t="shared" si="48"/>
        <v>1879.35</v>
      </c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86">
        <f t="shared" si="45"/>
        <v>0</v>
      </c>
      <c r="AA400">
        <f t="shared" si="46"/>
        <v>0</v>
      </c>
      <c r="AC400" s="11" t="s">
        <v>40</v>
      </c>
      <c r="AD400" s="189">
        <v>375.87</v>
      </c>
      <c r="AE400" s="5">
        <f t="shared" si="47"/>
        <v>5</v>
      </c>
      <c r="AF400" s="5">
        <f t="shared" si="49"/>
        <v>1879.35</v>
      </c>
      <c r="AG400" s="64">
        <v>0</v>
      </c>
    </row>
    <row r="401" spans="2:33">
      <c r="B401" s="4" t="s">
        <v>27</v>
      </c>
      <c r="C401" s="4">
        <v>243.36</v>
      </c>
      <c r="D401" s="4">
        <v>30</v>
      </c>
      <c r="E401" s="4">
        <f t="shared" si="48"/>
        <v>7300.8</v>
      </c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86">
        <f t="shared" si="45"/>
        <v>0</v>
      </c>
      <c r="AA401">
        <f t="shared" si="46"/>
        <v>0</v>
      </c>
      <c r="AC401" s="11" t="s">
        <v>27</v>
      </c>
      <c r="AD401" s="189">
        <v>243.36</v>
      </c>
      <c r="AE401" s="5">
        <f t="shared" si="47"/>
        <v>30</v>
      </c>
      <c r="AF401" s="5">
        <f t="shared" si="49"/>
        <v>7300.8</v>
      </c>
      <c r="AG401" s="64"/>
    </row>
    <row r="402" spans="2:33">
      <c r="B402" s="4" t="s">
        <v>184</v>
      </c>
      <c r="C402" s="4">
        <v>235.4</v>
      </c>
      <c r="D402" s="4">
        <v>40</v>
      </c>
      <c r="E402" s="4">
        <f t="shared" si="48"/>
        <v>9416</v>
      </c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>
        <v>3.1</v>
      </c>
      <c r="S402" s="4"/>
      <c r="T402" s="4"/>
      <c r="U402" s="4"/>
      <c r="V402" s="4"/>
      <c r="W402" s="4"/>
      <c r="X402" s="4"/>
      <c r="Y402" s="4"/>
      <c r="Z402" s="86">
        <f t="shared" si="45"/>
        <v>3.1</v>
      </c>
      <c r="AA402">
        <f t="shared" si="46"/>
        <v>729.74</v>
      </c>
      <c r="AC402" s="11" t="s">
        <v>184</v>
      </c>
      <c r="AD402" s="189">
        <v>235.4</v>
      </c>
      <c r="AE402" s="5">
        <f t="shared" si="47"/>
        <v>36.9</v>
      </c>
      <c r="AF402" s="5">
        <f t="shared" si="49"/>
        <v>8686.26</v>
      </c>
      <c r="AG402" s="64">
        <v>3.1</v>
      </c>
    </row>
    <row r="403" spans="2:33">
      <c r="B403" s="4" t="s">
        <v>16</v>
      </c>
      <c r="C403" s="4">
        <v>118.61</v>
      </c>
      <c r="D403" s="4">
        <v>40</v>
      </c>
      <c r="E403" s="4">
        <f t="shared" si="48"/>
        <v>4744.3999999999996</v>
      </c>
      <c r="F403" s="4"/>
      <c r="G403" s="4"/>
      <c r="H403" s="4"/>
      <c r="I403" s="4"/>
      <c r="J403" s="4"/>
      <c r="K403" s="4"/>
      <c r="L403" s="4"/>
      <c r="M403" s="4">
        <v>2</v>
      </c>
      <c r="N403" s="4"/>
      <c r="O403" s="4"/>
      <c r="P403" s="4">
        <v>3.05</v>
      </c>
      <c r="Q403" s="4"/>
      <c r="R403" s="4"/>
      <c r="S403" s="4"/>
      <c r="T403" s="4"/>
      <c r="U403" s="4"/>
      <c r="V403" s="4"/>
      <c r="W403" s="4"/>
      <c r="X403" s="4"/>
      <c r="Y403" s="4"/>
      <c r="Z403" s="86">
        <f t="shared" si="45"/>
        <v>5.05</v>
      </c>
      <c r="AA403">
        <f t="shared" si="46"/>
        <v>598.98050000000001</v>
      </c>
      <c r="AC403" s="11" t="s">
        <v>16</v>
      </c>
      <c r="AD403" s="189">
        <v>118.61</v>
      </c>
      <c r="AE403" s="5">
        <f t="shared" si="47"/>
        <v>34.950000000000003</v>
      </c>
      <c r="AF403" s="5">
        <f t="shared" si="49"/>
        <v>4145.4195</v>
      </c>
      <c r="AG403" s="64">
        <v>5.05</v>
      </c>
    </row>
    <row r="404" spans="2:33">
      <c r="B404" s="4" t="s">
        <v>12</v>
      </c>
      <c r="C404" s="4">
        <v>40.51</v>
      </c>
      <c r="D404" s="4">
        <v>20</v>
      </c>
      <c r="E404" s="4">
        <f t="shared" si="48"/>
        <v>810.19999999999993</v>
      </c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86">
        <f t="shared" si="45"/>
        <v>0</v>
      </c>
      <c r="AA404">
        <f t="shared" si="46"/>
        <v>0</v>
      </c>
      <c r="AC404" s="4" t="s">
        <v>12</v>
      </c>
      <c r="AD404" s="189">
        <v>40.51</v>
      </c>
      <c r="AE404" s="5">
        <f t="shared" si="47"/>
        <v>20</v>
      </c>
      <c r="AF404" s="5">
        <f t="shared" si="49"/>
        <v>810.19999999999993</v>
      </c>
      <c r="AG404" s="64">
        <v>0</v>
      </c>
    </row>
    <row r="405" spans="2:33">
      <c r="B405" s="4" t="s">
        <v>15</v>
      </c>
      <c r="C405" s="4">
        <v>79.25</v>
      </c>
      <c r="D405" s="4">
        <v>50</v>
      </c>
      <c r="E405" s="4">
        <f t="shared" si="48"/>
        <v>3962.5</v>
      </c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>
        <v>0.71499999999999997</v>
      </c>
      <c r="Q405" s="4"/>
      <c r="R405" s="4"/>
      <c r="S405" s="4"/>
      <c r="T405" s="4"/>
      <c r="U405" s="4"/>
      <c r="V405" s="4"/>
      <c r="W405" s="4"/>
      <c r="X405" s="4">
        <v>1</v>
      </c>
      <c r="Y405" s="4"/>
      <c r="Z405" s="86">
        <f t="shared" si="45"/>
        <v>1.7149999999999999</v>
      </c>
      <c r="AA405">
        <f t="shared" si="46"/>
        <v>135.91374999999999</v>
      </c>
      <c r="AC405" s="4" t="s">
        <v>15</v>
      </c>
      <c r="AD405" s="11">
        <v>79.25</v>
      </c>
      <c r="AE405" s="5">
        <f t="shared" si="47"/>
        <v>48.284999999999997</v>
      </c>
      <c r="AF405" s="5">
        <f t="shared" si="49"/>
        <v>3826.5862499999998</v>
      </c>
      <c r="AG405" s="64">
        <v>1.7150000000000001</v>
      </c>
    </row>
    <row r="406" spans="2:33">
      <c r="B406" s="4" t="s">
        <v>672</v>
      </c>
      <c r="C406" s="4">
        <v>192.75</v>
      </c>
      <c r="D406" s="4">
        <v>7</v>
      </c>
      <c r="E406" s="4">
        <f t="shared" si="48"/>
        <v>1349.25</v>
      </c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86">
        <f t="shared" si="45"/>
        <v>0</v>
      </c>
      <c r="AA406">
        <f t="shared" si="46"/>
        <v>0</v>
      </c>
      <c r="AC406" s="11" t="s">
        <v>672</v>
      </c>
      <c r="AD406" s="11">
        <v>192.75</v>
      </c>
      <c r="AE406" s="5">
        <f t="shared" si="47"/>
        <v>7</v>
      </c>
      <c r="AF406" s="5">
        <f t="shared" si="49"/>
        <v>1349.25</v>
      </c>
      <c r="AG406" s="64">
        <v>0</v>
      </c>
    </row>
    <row r="407" spans="2:33">
      <c r="B407" s="4" t="s">
        <v>44</v>
      </c>
      <c r="C407" s="4">
        <v>98.7</v>
      </c>
      <c r="D407" s="4">
        <v>36</v>
      </c>
      <c r="E407" s="4">
        <f t="shared" si="48"/>
        <v>3553.2000000000003</v>
      </c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86">
        <f t="shared" si="45"/>
        <v>0</v>
      </c>
      <c r="AA407">
        <f t="shared" si="46"/>
        <v>0</v>
      </c>
      <c r="AC407" s="4" t="s">
        <v>44</v>
      </c>
      <c r="AD407" s="11">
        <v>98.7</v>
      </c>
      <c r="AE407" s="5">
        <f t="shared" si="47"/>
        <v>36</v>
      </c>
      <c r="AF407" s="5">
        <f t="shared" si="49"/>
        <v>3553.2000000000003</v>
      </c>
      <c r="AG407" s="64">
        <v>0</v>
      </c>
    </row>
    <row r="408" spans="2:33">
      <c r="B408" s="4" t="s">
        <v>138</v>
      </c>
      <c r="C408" s="4">
        <v>319</v>
      </c>
      <c r="D408" s="4">
        <v>31.08</v>
      </c>
      <c r="E408" s="4">
        <f t="shared" si="48"/>
        <v>9914.5199999999986</v>
      </c>
      <c r="F408" s="4"/>
      <c r="G408" s="4"/>
      <c r="H408" s="4"/>
      <c r="I408" s="4"/>
      <c r="J408" s="4"/>
      <c r="K408" s="4"/>
      <c r="L408" s="4"/>
      <c r="M408" s="4">
        <v>2</v>
      </c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86">
        <f t="shared" si="45"/>
        <v>2</v>
      </c>
      <c r="AA408">
        <f t="shared" si="46"/>
        <v>638</v>
      </c>
      <c r="AC408" s="11" t="s">
        <v>138</v>
      </c>
      <c r="AD408" s="11">
        <v>319</v>
      </c>
      <c r="AE408" s="5">
        <f t="shared" si="47"/>
        <v>29.08</v>
      </c>
      <c r="AF408" s="5">
        <f t="shared" si="49"/>
        <v>9276.5199999999986</v>
      </c>
      <c r="AG408" s="64">
        <v>2</v>
      </c>
    </row>
    <row r="409" spans="2:33">
      <c r="B409" s="4" t="s">
        <v>189</v>
      </c>
      <c r="C409" s="4">
        <v>382</v>
      </c>
      <c r="D409" s="4">
        <v>13.51</v>
      </c>
      <c r="E409" s="4">
        <f t="shared" si="48"/>
        <v>5160.82</v>
      </c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86">
        <f t="shared" si="45"/>
        <v>0</v>
      </c>
      <c r="AA409">
        <f t="shared" si="46"/>
        <v>0</v>
      </c>
      <c r="AC409" s="11" t="s">
        <v>189</v>
      </c>
      <c r="AD409" s="11">
        <v>382</v>
      </c>
      <c r="AE409" s="5">
        <f t="shared" si="47"/>
        <v>13.51</v>
      </c>
      <c r="AF409" s="5">
        <f t="shared" si="49"/>
        <v>5160.82</v>
      </c>
      <c r="AG409" s="64">
        <v>0</v>
      </c>
    </row>
    <row r="410" spans="2:33">
      <c r="B410" s="4" t="s">
        <v>674</v>
      </c>
      <c r="C410" s="4">
        <v>350</v>
      </c>
      <c r="D410" s="4">
        <v>19.16</v>
      </c>
      <c r="E410" s="4">
        <f t="shared" si="48"/>
        <v>6706</v>
      </c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86">
        <f t="shared" si="45"/>
        <v>0</v>
      </c>
      <c r="AA410">
        <f t="shared" si="46"/>
        <v>0</v>
      </c>
      <c r="AC410" s="11" t="s">
        <v>674</v>
      </c>
      <c r="AD410" s="11">
        <v>350</v>
      </c>
      <c r="AE410" s="5">
        <f t="shared" si="47"/>
        <v>19.16</v>
      </c>
      <c r="AF410" s="5">
        <f t="shared" si="49"/>
        <v>6706</v>
      </c>
      <c r="AG410" s="64">
        <v>0</v>
      </c>
    </row>
    <row r="411" spans="2:33">
      <c r="B411" s="4" t="s">
        <v>403</v>
      </c>
      <c r="C411" s="4">
        <v>53.6</v>
      </c>
      <c r="D411" s="4">
        <v>20</v>
      </c>
      <c r="E411" s="4">
        <f t="shared" si="48"/>
        <v>1072</v>
      </c>
      <c r="F411" s="4"/>
      <c r="G411" s="4"/>
      <c r="H411" s="4"/>
      <c r="I411" s="4"/>
      <c r="J411" s="4"/>
      <c r="K411" s="4"/>
      <c r="L411" s="4"/>
      <c r="M411" s="4"/>
      <c r="N411" s="4"/>
      <c r="O411" s="4">
        <v>2</v>
      </c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86">
        <f t="shared" si="45"/>
        <v>2</v>
      </c>
      <c r="AA411">
        <f t="shared" si="46"/>
        <v>107.2</v>
      </c>
      <c r="AC411" s="11" t="s">
        <v>403</v>
      </c>
      <c r="AD411" s="11">
        <v>53.6</v>
      </c>
      <c r="AE411" s="5">
        <f t="shared" si="47"/>
        <v>18</v>
      </c>
      <c r="AF411" s="5">
        <f t="shared" si="49"/>
        <v>964.80000000000007</v>
      </c>
      <c r="AG411" s="64">
        <v>2</v>
      </c>
    </row>
    <row r="412" spans="2:33">
      <c r="B412" s="4" t="s">
        <v>31</v>
      </c>
      <c r="C412" s="4">
        <v>86.5</v>
      </c>
      <c r="D412" s="4">
        <v>36</v>
      </c>
      <c r="E412" s="4">
        <f t="shared" si="48"/>
        <v>3114</v>
      </c>
      <c r="F412" s="4"/>
      <c r="G412" s="4"/>
      <c r="H412" s="4"/>
      <c r="I412" s="4"/>
      <c r="J412" s="4"/>
      <c r="K412" s="4"/>
      <c r="L412" s="4"/>
      <c r="M412" s="4"/>
      <c r="N412" s="4"/>
      <c r="O412" s="4">
        <v>1</v>
      </c>
      <c r="P412" s="4"/>
      <c r="Q412" s="4">
        <v>1</v>
      </c>
      <c r="R412" s="4">
        <v>1</v>
      </c>
      <c r="S412" s="4">
        <v>1</v>
      </c>
      <c r="T412" s="4">
        <v>1</v>
      </c>
      <c r="U412" s="4">
        <v>1</v>
      </c>
      <c r="V412" s="4">
        <v>2</v>
      </c>
      <c r="W412" s="4">
        <v>2</v>
      </c>
      <c r="X412" s="4"/>
      <c r="Y412" s="4"/>
      <c r="Z412" s="86">
        <f t="shared" si="45"/>
        <v>10</v>
      </c>
      <c r="AA412">
        <f t="shared" si="46"/>
        <v>865</v>
      </c>
      <c r="AC412" s="11" t="s">
        <v>31</v>
      </c>
      <c r="AD412" s="11">
        <v>86.5</v>
      </c>
      <c r="AE412" s="5">
        <f t="shared" si="47"/>
        <v>26</v>
      </c>
      <c r="AF412" s="5">
        <f t="shared" si="49"/>
        <v>2249</v>
      </c>
      <c r="AG412" s="64">
        <v>10</v>
      </c>
    </row>
    <row r="413" spans="2:33">
      <c r="B413" s="4" t="s">
        <v>681</v>
      </c>
      <c r="C413" s="4">
        <v>113</v>
      </c>
      <c r="D413" s="4">
        <v>12</v>
      </c>
      <c r="E413" s="4">
        <f t="shared" si="48"/>
        <v>1356</v>
      </c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86">
        <f t="shared" si="45"/>
        <v>0</v>
      </c>
      <c r="AA413">
        <f t="shared" si="46"/>
        <v>0</v>
      </c>
      <c r="AC413" s="11" t="s">
        <v>681</v>
      </c>
      <c r="AD413" s="11">
        <v>113</v>
      </c>
      <c r="AE413" s="5">
        <f t="shared" si="47"/>
        <v>12</v>
      </c>
      <c r="AF413" s="5">
        <f t="shared" si="49"/>
        <v>1356</v>
      </c>
      <c r="AG413" s="64">
        <v>0</v>
      </c>
    </row>
    <row r="414" spans="2:33">
      <c r="B414" s="4" t="s">
        <v>49</v>
      </c>
      <c r="C414" s="4">
        <v>244</v>
      </c>
      <c r="D414" s="4">
        <v>9</v>
      </c>
      <c r="E414" s="4">
        <f t="shared" si="48"/>
        <v>2196</v>
      </c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>
        <v>1</v>
      </c>
      <c r="Y414" s="4"/>
      <c r="Z414" s="86">
        <f t="shared" si="45"/>
        <v>1</v>
      </c>
      <c r="AA414">
        <f t="shared" si="46"/>
        <v>244</v>
      </c>
      <c r="AC414" s="4" t="s">
        <v>49</v>
      </c>
      <c r="AD414" s="11">
        <v>244</v>
      </c>
      <c r="AE414" s="5">
        <f t="shared" si="47"/>
        <v>8</v>
      </c>
      <c r="AF414" s="5">
        <f t="shared" si="49"/>
        <v>1952</v>
      </c>
      <c r="AG414" s="64">
        <v>1</v>
      </c>
    </row>
    <row r="415" spans="2:33">
      <c r="B415" s="4" t="s">
        <v>16</v>
      </c>
      <c r="C415" s="4">
        <v>103</v>
      </c>
      <c r="D415" s="4">
        <v>25</v>
      </c>
      <c r="E415" s="4">
        <f t="shared" si="48"/>
        <v>2575</v>
      </c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>
        <v>3</v>
      </c>
      <c r="T415" s="4"/>
      <c r="U415" s="4"/>
      <c r="V415" s="4"/>
      <c r="W415" s="4"/>
      <c r="X415" s="4"/>
      <c r="Y415" s="4"/>
      <c r="Z415" s="86">
        <f t="shared" si="45"/>
        <v>3</v>
      </c>
      <c r="AA415">
        <f t="shared" si="46"/>
        <v>309</v>
      </c>
      <c r="AC415" s="69" t="s">
        <v>16</v>
      </c>
      <c r="AD415" s="11">
        <v>103</v>
      </c>
      <c r="AE415" s="5">
        <f t="shared" si="47"/>
        <v>22</v>
      </c>
      <c r="AF415" s="5">
        <f t="shared" si="49"/>
        <v>2266</v>
      </c>
      <c r="AG415" s="64">
        <v>3</v>
      </c>
    </row>
    <row r="416" spans="2:33">
      <c r="B416" s="4" t="s">
        <v>672</v>
      </c>
      <c r="C416" s="4">
        <v>162</v>
      </c>
      <c r="D416" s="4">
        <v>8</v>
      </c>
      <c r="E416" s="4">
        <f t="shared" si="48"/>
        <v>1296</v>
      </c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86">
        <f t="shared" si="45"/>
        <v>0</v>
      </c>
      <c r="AA416">
        <f t="shared" si="46"/>
        <v>0</v>
      </c>
      <c r="AC416" s="11" t="s">
        <v>672</v>
      </c>
      <c r="AD416" s="11">
        <v>162</v>
      </c>
      <c r="AE416" s="5">
        <f t="shared" si="47"/>
        <v>8</v>
      </c>
      <c r="AF416" s="5">
        <f t="shared" si="49"/>
        <v>1296</v>
      </c>
      <c r="AG416" s="64">
        <v>0</v>
      </c>
    </row>
    <row r="417" spans="2:33">
      <c r="B417" s="4" t="s">
        <v>193</v>
      </c>
      <c r="C417" s="4">
        <v>237</v>
      </c>
      <c r="D417" s="4">
        <v>6</v>
      </c>
      <c r="E417" s="4">
        <f t="shared" si="48"/>
        <v>1422</v>
      </c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86">
        <f t="shared" si="45"/>
        <v>0</v>
      </c>
      <c r="AA417">
        <f t="shared" si="46"/>
        <v>0</v>
      </c>
      <c r="AC417" s="11" t="s">
        <v>193</v>
      </c>
      <c r="AD417" s="11">
        <v>237</v>
      </c>
      <c r="AE417" s="5">
        <f t="shared" si="47"/>
        <v>6</v>
      </c>
      <c r="AF417" s="5">
        <f t="shared" si="49"/>
        <v>1422</v>
      </c>
      <c r="AG417" s="64">
        <v>0</v>
      </c>
    </row>
    <row r="418" spans="2:33">
      <c r="B418" s="4" t="s">
        <v>702</v>
      </c>
      <c r="C418" s="4">
        <v>252</v>
      </c>
      <c r="D418" s="4">
        <v>4</v>
      </c>
      <c r="E418" s="4">
        <f t="shared" si="48"/>
        <v>1008</v>
      </c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86">
        <f t="shared" ref="Z418:Z449" si="50">SUM(F418:Y418)</f>
        <v>0</v>
      </c>
      <c r="AA418">
        <f t="shared" ref="AA418:AA449" si="51">Z418*AD418</f>
        <v>0</v>
      </c>
      <c r="AC418" s="11" t="s">
        <v>682</v>
      </c>
      <c r="AD418" s="11">
        <v>252</v>
      </c>
      <c r="AE418" s="5">
        <f t="shared" ref="AE418:AE449" si="52">D418-Z418</f>
        <v>4</v>
      </c>
      <c r="AF418" s="5">
        <f t="shared" si="49"/>
        <v>1008</v>
      </c>
      <c r="AG418" s="64">
        <v>0</v>
      </c>
    </row>
    <row r="419" spans="2:33">
      <c r="B419" s="4" t="s">
        <v>703</v>
      </c>
      <c r="C419" s="4">
        <v>225</v>
      </c>
      <c r="D419" s="4">
        <v>5</v>
      </c>
      <c r="E419" s="4">
        <f t="shared" si="48"/>
        <v>1125</v>
      </c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86">
        <f t="shared" si="50"/>
        <v>0</v>
      </c>
      <c r="AA419">
        <f t="shared" si="51"/>
        <v>0</v>
      </c>
      <c r="AC419" s="11" t="s">
        <v>703</v>
      </c>
      <c r="AD419" s="11">
        <v>225</v>
      </c>
      <c r="AE419" s="5">
        <f t="shared" si="52"/>
        <v>5</v>
      </c>
      <c r="AF419" s="5">
        <f t="shared" si="49"/>
        <v>1125</v>
      </c>
      <c r="AG419" s="64">
        <v>0</v>
      </c>
    </row>
    <row r="420" spans="2:33">
      <c r="B420" s="4" t="s">
        <v>551</v>
      </c>
      <c r="C420" s="4">
        <v>185</v>
      </c>
      <c r="D420" s="4">
        <v>6</v>
      </c>
      <c r="E420" s="4">
        <f t="shared" si="48"/>
        <v>1110</v>
      </c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86">
        <f t="shared" si="50"/>
        <v>0</v>
      </c>
      <c r="AA420">
        <f t="shared" si="51"/>
        <v>0</v>
      </c>
      <c r="AC420" s="11" t="s">
        <v>551</v>
      </c>
      <c r="AD420" s="11">
        <v>185</v>
      </c>
      <c r="AE420" s="5">
        <f t="shared" si="52"/>
        <v>6</v>
      </c>
      <c r="AF420" s="5">
        <f t="shared" si="49"/>
        <v>1110</v>
      </c>
      <c r="AG420" s="64">
        <v>0</v>
      </c>
    </row>
    <row r="421" spans="2:33">
      <c r="B421" s="4" t="s">
        <v>551</v>
      </c>
      <c r="C421" s="4">
        <v>172</v>
      </c>
      <c r="D421" s="4">
        <v>3</v>
      </c>
      <c r="E421" s="4">
        <f t="shared" si="48"/>
        <v>516</v>
      </c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86">
        <f t="shared" si="50"/>
        <v>0</v>
      </c>
      <c r="AA421">
        <f t="shared" si="51"/>
        <v>0</v>
      </c>
      <c r="AC421" s="11" t="s">
        <v>551</v>
      </c>
      <c r="AD421" s="11">
        <v>172</v>
      </c>
      <c r="AE421" s="5">
        <f t="shared" si="52"/>
        <v>3</v>
      </c>
      <c r="AF421" s="5">
        <f t="shared" si="49"/>
        <v>516</v>
      </c>
      <c r="AG421" s="64">
        <v>0</v>
      </c>
    </row>
    <row r="422" spans="2:33">
      <c r="B422" s="4" t="s">
        <v>551</v>
      </c>
      <c r="C422" s="4">
        <v>104</v>
      </c>
      <c r="D422" s="4">
        <v>6</v>
      </c>
      <c r="E422" s="4">
        <f t="shared" si="48"/>
        <v>624</v>
      </c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>
        <v>1</v>
      </c>
      <c r="Q422" s="4">
        <v>2</v>
      </c>
      <c r="R422" s="4"/>
      <c r="S422" s="4"/>
      <c r="T422" s="4"/>
      <c r="U422" s="4"/>
      <c r="V422" s="4"/>
      <c r="W422" s="4"/>
      <c r="X422" s="4"/>
      <c r="Y422" s="4"/>
      <c r="Z422" s="86">
        <f t="shared" si="50"/>
        <v>3</v>
      </c>
      <c r="AA422">
        <f t="shared" si="51"/>
        <v>312</v>
      </c>
      <c r="AC422" s="11" t="s">
        <v>551</v>
      </c>
      <c r="AD422" s="11">
        <v>104</v>
      </c>
      <c r="AE422" s="5">
        <f t="shared" si="52"/>
        <v>3</v>
      </c>
      <c r="AF422" s="5">
        <f t="shared" si="49"/>
        <v>312</v>
      </c>
      <c r="AG422" s="64">
        <v>3</v>
      </c>
    </row>
    <row r="423" spans="2:33">
      <c r="B423" s="4" t="s">
        <v>580</v>
      </c>
      <c r="C423" s="4">
        <v>135</v>
      </c>
      <c r="D423" s="4">
        <v>15</v>
      </c>
      <c r="E423" s="4">
        <f t="shared" si="48"/>
        <v>2025</v>
      </c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86">
        <f t="shared" si="50"/>
        <v>0</v>
      </c>
      <c r="AA423">
        <f t="shared" si="51"/>
        <v>0</v>
      </c>
      <c r="AC423" s="4" t="s">
        <v>580</v>
      </c>
      <c r="AD423" s="11">
        <v>135</v>
      </c>
      <c r="AE423" s="5">
        <f t="shared" si="52"/>
        <v>15</v>
      </c>
      <c r="AF423" s="5">
        <f t="shared" si="49"/>
        <v>2025</v>
      </c>
      <c r="AG423" s="64">
        <v>0</v>
      </c>
    </row>
    <row r="424" spans="2:33">
      <c r="B424" s="4" t="s">
        <v>683</v>
      </c>
      <c r="C424" s="4">
        <v>112</v>
      </c>
      <c r="D424" s="4">
        <v>22</v>
      </c>
      <c r="E424" s="4">
        <f t="shared" si="48"/>
        <v>2464</v>
      </c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86">
        <f t="shared" si="50"/>
        <v>0</v>
      </c>
      <c r="AA424">
        <f t="shared" si="51"/>
        <v>0</v>
      </c>
      <c r="AC424" s="11" t="s">
        <v>683</v>
      </c>
      <c r="AD424" s="11">
        <v>112</v>
      </c>
      <c r="AE424" s="5">
        <f t="shared" si="52"/>
        <v>22</v>
      </c>
      <c r="AF424" s="5">
        <f t="shared" si="49"/>
        <v>2464</v>
      </c>
      <c r="AG424" s="64">
        <v>0</v>
      </c>
    </row>
    <row r="425" spans="2:33">
      <c r="B425" s="4" t="s">
        <v>684</v>
      </c>
      <c r="C425" s="4">
        <v>255</v>
      </c>
      <c r="D425" s="4">
        <v>1</v>
      </c>
      <c r="E425" s="4">
        <f t="shared" si="48"/>
        <v>255</v>
      </c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86">
        <f t="shared" si="50"/>
        <v>0</v>
      </c>
      <c r="AA425">
        <f t="shared" si="51"/>
        <v>0</v>
      </c>
      <c r="AC425" s="11" t="s">
        <v>684</v>
      </c>
      <c r="AD425" s="11">
        <v>255</v>
      </c>
      <c r="AE425" s="5">
        <f t="shared" si="52"/>
        <v>1</v>
      </c>
      <c r="AF425" s="5">
        <f t="shared" si="49"/>
        <v>255</v>
      </c>
      <c r="AG425" s="64">
        <v>0</v>
      </c>
    </row>
    <row r="426" spans="2:33">
      <c r="B426" s="4" t="s">
        <v>135</v>
      </c>
      <c r="C426" s="4">
        <v>330</v>
      </c>
      <c r="D426" s="4">
        <v>45</v>
      </c>
      <c r="E426" s="4">
        <f t="shared" si="48"/>
        <v>14850</v>
      </c>
      <c r="F426" s="4"/>
      <c r="G426" s="4"/>
      <c r="H426" s="4"/>
      <c r="I426" s="4"/>
      <c r="J426" s="4"/>
      <c r="K426" s="4"/>
      <c r="L426" s="4"/>
      <c r="M426" s="4"/>
      <c r="N426" s="4"/>
      <c r="O426" s="4">
        <v>4</v>
      </c>
      <c r="P426" s="4">
        <v>5.0999999999999996</v>
      </c>
      <c r="Q426" s="4"/>
      <c r="R426" s="4"/>
      <c r="S426" s="4"/>
      <c r="T426" s="4"/>
      <c r="U426" s="4"/>
      <c r="V426" s="4"/>
      <c r="W426" s="4"/>
      <c r="X426" s="4"/>
      <c r="Y426" s="4"/>
      <c r="Z426" s="86">
        <f t="shared" si="50"/>
        <v>9.1</v>
      </c>
      <c r="AA426">
        <f t="shared" si="51"/>
        <v>3003</v>
      </c>
      <c r="AC426" s="11" t="s">
        <v>135</v>
      </c>
      <c r="AD426" s="11">
        <v>330</v>
      </c>
      <c r="AE426" s="5">
        <f t="shared" si="52"/>
        <v>35.9</v>
      </c>
      <c r="AF426" s="5">
        <f t="shared" si="49"/>
        <v>11847</v>
      </c>
      <c r="AG426" s="64">
        <v>9.1</v>
      </c>
    </row>
    <row r="427" spans="2:33">
      <c r="B427" s="4" t="s">
        <v>58</v>
      </c>
      <c r="C427" s="4">
        <v>33</v>
      </c>
      <c r="D427" s="4">
        <v>31.7</v>
      </c>
      <c r="E427" s="4">
        <f t="shared" si="48"/>
        <v>1046.0999999999999</v>
      </c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>
        <v>0.1</v>
      </c>
      <c r="S427" s="4"/>
      <c r="T427" s="4"/>
      <c r="U427" s="4"/>
      <c r="V427" s="4"/>
      <c r="W427" s="4"/>
      <c r="X427" s="4">
        <v>0.5</v>
      </c>
      <c r="Y427" s="4"/>
      <c r="Z427" s="86">
        <f t="shared" si="50"/>
        <v>0.6</v>
      </c>
      <c r="AA427">
        <f t="shared" si="51"/>
        <v>19.8</v>
      </c>
      <c r="AC427" s="4" t="s">
        <v>58</v>
      </c>
      <c r="AD427" s="11">
        <v>33</v>
      </c>
      <c r="AE427" s="5">
        <f t="shared" si="52"/>
        <v>31.099999999999998</v>
      </c>
      <c r="AF427" s="5">
        <f t="shared" si="49"/>
        <v>1026.3</v>
      </c>
      <c r="AG427" s="64">
        <v>0.6</v>
      </c>
    </row>
    <row r="428" spans="2:33">
      <c r="B428" s="4" t="s">
        <v>133</v>
      </c>
      <c r="C428" s="4">
        <v>310</v>
      </c>
      <c r="D428" s="4">
        <v>10.5</v>
      </c>
      <c r="E428" s="4">
        <f t="shared" si="48"/>
        <v>3255</v>
      </c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86">
        <f t="shared" si="50"/>
        <v>0</v>
      </c>
      <c r="AA428">
        <f t="shared" si="51"/>
        <v>0</v>
      </c>
      <c r="AC428" s="11" t="s">
        <v>133</v>
      </c>
      <c r="AD428" s="11">
        <v>310</v>
      </c>
      <c r="AE428" s="5">
        <f t="shared" si="52"/>
        <v>10.5</v>
      </c>
      <c r="AF428" s="5">
        <f t="shared" si="49"/>
        <v>3255</v>
      </c>
      <c r="AG428" s="64">
        <v>0</v>
      </c>
    </row>
    <row r="429" spans="2:33">
      <c r="B429" s="4" t="s">
        <v>97</v>
      </c>
      <c r="C429" s="4">
        <v>147</v>
      </c>
      <c r="D429" s="4">
        <v>26.2</v>
      </c>
      <c r="E429" s="4">
        <f t="shared" si="48"/>
        <v>3851.4</v>
      </c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86">
        <f t="shared" si="50"/>
        <v>0</v>
      </c>
      <c r="AA429">
        <f t="shared" si="51"/>
        <v>0</v>
      </c>
      <c r="AC429" s="11" t="s">
        <v>97</v>
      </c>
      <c r="AD429" s="11">
        <v>147</v>
      </c>
      <c r="AE429" s="5">
        <f t="shared" si="52"/>
        <v>26.2</v>
      </c>
      <c r="AF429" s="5">
        <f t="shared" si="49"/>
        <v>3851.4</v>
      </c>
      <c r="AG429" s="64">
        <v>0</v>
      </c>
    </row>
    <row r="430" spans="2:33">
      <c r="B430" s="4" t="s">
        <v>106</v>
      </c>
      <c r="C430" s="4">
        <v>150</v>
      </c>
      <c r="D430" s="4">
        <v>43.6</v>
      </c>
      <c r="E430" s="4">
        <f t="shared" si="48"/>
        <v>6540</v>
      </c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86">
        <f t="shared" si="50"/>
        <v>0</v>
      </c>
      <c r="AA430">
        <f t="shared" si="51"/>
        <v>0</v>
      </c>
      <c r="AC430" s="11" t="s">
        <v>106</v>
      </c>
      <c r="AD430" s="11">
        <v>150</v>
      </c>
      <c r="AE430" s="5">
        <f t="shared" si="52"/>
        <v>43.6</v>
      </c>
      <c r="AF430" s="5">
        <f t="shared" si="49"/>
        <v>6540</v>
      </c>
      <c r="AG430" s="64">
        <v>0</v>
      </c>
    </row>
    <row r="431" spans="2:33">
      <c r="B431" s="4" t="s">
        <v>62</v>
      </c>
      <c r="C431" s="4">
        <v>265</v>
      </c>
      <c r="D431" s="4">
        <v>47.2</v>
      </c>
      <c r="E431" s="4">
        <f t="shared" si="48"/>
        <v>12508</v>
      </c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86">
        <f t="shared" si="50"/>
        <v>0</v>
      </c>
      <c r="AA431">
        <f t="shared" si="51"/>
        <v>0</v>
      </c>
      <c r="AC431" s="11" t="s">
        <v>62</v>
      </c>
      <c r="AD431" s="11">
        <v>265</v>
      </c>
      <c r="AE431" s="5">
        <f t="shared" si="52"/>
        <v>47.2</v>
      </c>
      <c r="AF431" s="5">
        <f t="shared" si="49"/>
        <v>12508</v>
      </c>
      <c r="AG431" s="64">
        <v>0</v>
      </c>
    </row>
    <row r="432" spans="2:33">
      <c r="B432" s="4" t="s">
        <v>61</v>
      </c>
      <c r="C432" s="4">
        <v>196</v>
      </c>
      <c r="D432" s="4">
        <v>55.7</v>
      </c>
      <c r="E432" s="4">
        <f t="shared" si="48"/>
        <v>10917.2</v>
      </c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86">
        <f t="shared" si="50"/>
        <v>0</v>
      </c>
      <c r="AA432">
        <f t="shared" si="51"/>
        <v>0</v>
      </c>
      <c r="AC432" s="11" t="s">
        <v>61</v>
      </c>
      <c r="AD432" s="11">
        <v>196</v>
      </c>
      <c r="AE432" s="5">
        <f t="shared" si="52"/>
        <v>55.7</v>
      </c>
      <c r="AF432" s="5">
        <f t="shared" si="49"/>
        <v>10917.2</v>
      </c>
      <c r="AG432" s="64">
        <v>0</v>
      </c>
    </row>
    <row r="433" spans="2:33">
      <c r="B433" s="4" t="s">
        <v>322</v>
      </c>
      <c r="C433" s="4">
        <v>182</v>
      </c>
      <c r="D433" s="4">
        <v>17.3</v>
      </c>
      <c r="E433" s="4">
        <f t="shared" si="48"/>
        <v>3148.6</v>
      </c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86">
        <f t="shared" si="50"/>
        <v>0</v>
      </c>
      <c r="AA433">
        <f t="shared" si="51"/>
        <v>0</v>
      </c>
      <c r="AC433" s="11" t="s">
        <v>322</v>
      </c>
      <c r="AD433" s="11">
        <v>182</v>
      </c>
      <c r="AE433" s="5">
        <f t="shared" si="52"/>
        <v>17.3</v>
      </c>
      <c r="AF433" s="5">
        <f t="shared" si="49"/>
        <v>3148.6</v>
      </c>
      <c r="AG433" s="64">
        <v>0</v>
      </c>
    </row>
    <row r="434" spans="2:33">
      <c r="B434" s="4" t="s">
        <v>299</v>
      </c>
      <c r="C434" s="4">
        <v>210</v>
      </c>
      <c r="D434" s="4">
        <v>23</v>
      </c>
      <c r="E434" s="4">
        <f t="shared" si="48"/>
        <v>4830</v>
      </c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86">
        <f t="shared" si="50"/>
        <v>0</v>
      </c>
      <c r="AA434">
        <f t="shared" si="51"/>
        <v>0</v>
      </c>
      <c r="AC434" s="11" t="s">
        <v>299</v>
      </c>
      <c r="AD434" s="11">
        <v>210</v>
      </c>
      <c r="AE434" s="5">
        <f t="shared" si="52"/>
        <v>23</v>
      </c>
      <c r="AF434" s="5">
        <f t="shared" si="49"/>
        <v>4830</v>
      </c>
      <c r="AG434" s="64">
        <v>0</v>
      </c>
    </row>
    <row r="435" spans="2:33">
      <c r="B435" s="4" t="s">
        <v>611</v>
      </c>
      <c r="C435" s="4">
        <v>77</v>
      </c>
      <c r="D435" s="4">
        <v>20.399999999999999</v>
      </c>
      <c r="E435" s="4">
        <f t="shared" si="48"/>
        <v>1570.8</v>
      </c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>
        <v>0.1</v>
      </c>
      <c r="S435" s="4"/>
      <c r="T435" s="4"/>
      <c r="U435" s="4"/>
      <c r="V435" s="4"/>
      <c r="W435" s="4"/>
      <c r="X435" s="4"/>
      <c r="Y435" s="4"/>
      <c r="Z435" s="86">
        <f t="shared" si="50"/>
        <v>0.1</v>
      </c>
      <c r="AA435">
        <f t="shared" si="51"/>
        <v>7.7</v>
      </c>
      <c r="AC435" s="11" t="s">
        <v>611</v>
      </c>
      <c r="AD435" s="11">
        <v>77</v>
      </c>
      <c r="AE435" s="5">
        <f t="shared" si="52"/>
        <v>20.299999999999997</v>
      </c>
      <c r="AF435" s="5">
        <f t="shared" si="49"/>
        <v>1563.0999999999997</v>
      </c>
      <c r="AG435" s="64">
        <v>0.1</v>
      </c>
    </row>
    <row r="436" spans="2:33">
      <c r="B436" s="4" t="s">
        <v>188</v>
      </c>
      <c r="C436" s="4">
        <v>182</v>
      </c>
      <c r="D436" s="4">
        <v>2.6</v>
      </c>
      <c r="E436" s="4">
        <f t="shared" si="48"/>
        <v>473.2</v>
      </c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86">
        <f t="shared" si="50"/>
        <v>0</v>
      </c>
      <c r="AA436">
        <f t="shared" si="51"/>
        <v>0</v>
      </c>
      <c r="AC436" s="11" t="s">
        <v>188</v>
      </c>
      <c r="AD436" s="11">
        <v>182</v>
      </c>
      <c r="AE436" s="5">
        <f t="shared" si="52"/>
        <v>2.6</v>
      </c>
      <c r="AF436" s="5">
        <f t="shared" si="49"/>
        <v>473.2</v>
      </c>
      <c r="AG436" s="64">
        <v>0</v>
      </c>
    </row>
    <row r="437" spans="2:33">
      <c r="B437" s="4" t="s">
        <v>56</v>
      </c>
      <c r="C437" s="4">
        <v>84</v>
      </c>
      <c r="D437" s="4">
        <v>36.700000000000003</v>
      </c>
      <c r="E437" s="4">
        <f t="shared" si="48"/>
        <v>3082.8</v>
      </c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>
        <v>3.7</v>
      </c>
      <c r="W437" s="4"/>
      <c r="X437" s="4"/>
      <c r="Y437" s="4"/>
      <c r="Z437" s="86">
        <f t="shared" si="50"/>
        <v>3.7</v>
      </c>
      <c r="AA437">
        <f t="shared" si="51"/>
        <v>310.8</v>
      </c>
      <c r="AC437" s="11" t="s">
        <v>56</v>
      </c>
      <c r="AD437" s="11">
        <v>84</v>
      </c>
      <c r="AE437" s="5">
        <f t="shared" si="52"/>
        <v>33</v>
      </c>
      <c r="AF437" s="5">
        <f t="shared" si="49"/>
        <v>2772</v>
      </c>
      <c r="AG437" s="64">
        <v>3.7</v>
      </c>
    </row>
    <row r="438" spans="2:33">
      <c r="B438" s="4" t="s">
        <v>155</v>
      </c>
      <c r="C438" s="4">
        <v>130</v>
      </c>
      <c r="D438" s="4">
        <v>22</v>
      </c>
      <c r="E438" s="4">
        <f t="shared" si="48"/>
        <v>2860</v>
      </c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86">
        <f t="shared" si="50"/>
        <v>0</v>
      </c>
      <c r="AA438">
        <f t="shared" si="51"/>
        <v>0</v>
      </c>
      <c r="AC438" s="11" t="s">
        <v>155</v>
      </c>
      <c r="AD438" s="11">
        <v>130</v>
      </c>
      <c r="AE438" s="5">
        <f t="shared" si="52"/>
        <v>22</v>
      </c>
      <c r="AF438" s="5">
        <f t="shared" si="49"/>
        <v>2860</v>
      </c>
      <c r="AG438" s="64">
        <v>0</v>
      </c>
    </row>
    <row r="439" spans="2:33">
      <c r="B439" s="4" t="s">
        <v>59</v>
      </c>
      <c r="C439" s="4">
        <v>280</v>
      </c>
      <c r="D439" s="4">
        <v>10</v>
      </c>
      <c r="E439" s="4">
        <f t="shared" si="48"/>
        <v>2800</v>
      </c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86">
        <f t="shared" si="50"/>
        <v>0</v>
      </c>
      <c r="AA439">
        <f t="shared" si="51"/>
        <v>0</v>
      </c>
      <c r="AC439" s="11" t="s">
        <v>59</v>
      </c>
      <c r="AD439" s="11">
        <v>280</v>
      </c>
      <c r="AE439" s="5">
        <f t="shared" si="52"/>
        <v>10</v>
      </c>
      <c r="AF439" s="5">
        <f t="shared" si="49"/>
        <v>2800</v>
      </c>
      <c r="AG439" s="64">
        <v>0</v>
      </c>
    </row>
    <row r="440" spans="2:33">
      <c r="B440" s="4" t="s">
        <v>307</v>
      </c>
      <c r="C440" s="4">
        <v>360</v>
      </c>
      <c r="D440" s="4">
        <v>47</v>
      </c>
      <c r="E440" s="4">
        <f t="shared" si="48"/>
        <v>16920</v>
      </c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>
        <v>8.9</v>
      </c>
      <c r="U440" s="4"/>
      <c r="V440" s="4"/>
      <c r="W440" s="4"/>
      <c r="X440" s="4"/>
      <c r="Y440" s="4"/>
      <c r="Z440" s="86">
        <f t="shared" si="50"/>
        <v>8.9</v>
      </c>
      <c r="AA440">
        <f t="shared" si="51"/>
        <v>3204</v>
      </c>
      <c r="AC440" s="11" t="s">
        <v>307</v>
      </c>
      <c r="AD440" s="11">
        <v>360</v>
      </c>
      <c r="AE440" s="5">
        <f t="shared" si="52"/>
        <v>38.1</v>
      </c>
      <c r="AF440" s="5">
        <f t="shared" si="49"/>
        <v>13716</v>
      </c>
      <c r="AG440" s="64">
        <v>8.9</v>
      </c>
    </row>
    <row r="441" spans="2:33">
      <c r="B441" s="4" t="s">
        <v>65</v>
      </c>
      <c r="C441" s="4">
        <v>340</v>
      </c>
      <c r="D441" s="4">
        <v>42</v>
      </c>
      <c r="E441" s="4">
        <f t="shared" si="48"/>
        <v>14280</v>
      </c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>
        <v>5.0999999999999996</v>
      </c>
      <c r="T441" s="4"/>
      <c r="U441" s="4"/>
      <c r="V441" s="4"/>
      <c r="W441" s="4"/>
      <c r="X441" s="4"/>
      <c r="Y441" s="4"/>
      <c r="Z441" s="86">
        <f t="shared" si="50"/>
        <v>5.0999999999999996</v>
      </c>
      <c r="AA441">
        <f t="shared" si="51"/>
        <v>1733.9999999999998</v>
      </c>
      <c r="AC441" s="11" t="s">
        <v>65</v>
      </c>
      <c r="AD441" s="11">
        <v>340</v>
      </c>
      <c r="AE441" s="5">
        <f t="shared" si="52"/>
        <v>36.9</v>
      </c>
      <c r="AF441" s="5">
        <f t="shared" si="49"/>
        <v>12546</v>
      </c>
      <c r="AG441" s="64">
        <v>5.0999999999999996</v>
      </c>
    </row>
    <row r="442" spans="2:33">
      <c r="B442" s="4" t="s">
        <v>137</v>
      </c>
      <c r="C442" s="4">
        <v>110</v>
      </c>
      <c r="D442" s="4">
        <v>15</v>
      </c>
      <c r="E442" s="4">
        <f t="shared" si="48"/>
        <v>1650</v>
      </c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86">
        <f t="shared" si="50"/>
        <v>0</v>
      </c>
      <c r="AA442">
        <f t="shared" si="51"/>
        <v>0</v>
      </c>
      <c r="AC442" s="11" t="s">
        <v>137</v>
      </c>
      <c r="AD442" s="11">
        <v>110</v>
      </c>
      <c r="AE442" s="5">
        <f t="shared" si="52"/>
        <v>15</v>
      </c>
      <c r="AF442" s="5">
        <f t="shared" si="49"/>
        <v>1650</v>
      </c>
      <c r="AG442" s="64">
        <v>0</v>
      </c>
    </row>
    <row r="443" spans="2:33">
      <c r="B443" s="4" t="s">
        <v>136</v>
      </c>
      <c r="C443" s="4">
        <v>123</v>
      </c>
      <c r="D443" s="4">
        <v>30</v>
      </c>
      <c r="E443" s="4">
        <f t="shared" si="48"/>
        <v>3690</v>
      </c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86">
        <f t="shared" si="50"/>
        <v>0</v>
      </c>
      <c r="AA443">
        <f t="shared" si="51"/>
        <v>0</v>
      </c>
      <c r="AC443" s="11" t="s">
        <v>136</v>
      </c>
      <c r="AD443" s="11">
        <v>123</v>
      </c>
      <c r="AE443" s="5">
        <f t="shared" si="52"/>
        <v>30</v>
      </c>
      <c r="AF443" s="5">
        <f t="shared" si="49"/>
        <v>3690</v>
      </c>
      <c r="AG443" s="64">
        <v>0</v>
      </c>
    </row>
    <row r="444" spans="2:33">
      <c r="B444" s="4" t="s">
        <v>674</v>
      </c>
      <c r="C444" s="4">
        <v>350</v>
      </c>
      <c r="D444" s="4">
        <v>12.15</v>
      </c>
      <c r="E444" s="4">
        <f t="shared" si="48"/>
        <v>4252.5</v>
      </c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86">
        <f t="shared" si="50"/>
        <v>0</v>
      </c>
      <c r="AA444">
        <f t="shared" si="51"/>
        <v>0</v>
      </c>
      <c r="AC444" s="11" t="s">
        <v>674</v>
      </c>
      <c r="AD444" s="11">
        <v>350</v>
      </c>
      <c r="AE444" s="5">
        <f t="shared" si="52"/>
        <v>12.15</v>
      </c>
      <c r="AF444" s="5">
        <f t="shared" si="49"/>
        <v>4252.5</v>
      </c>
      <c r="AG444" s="64">
        <v>0</v>
      </c>
    </row>
    <row r="445" spans="2:33">
      <c r="B445" s="4" t="s">
        <v>189</v>
      </c>
      <c r="C445" s="4">
        <v>382</v>
      </c>
      <c r="D445" s="4">
        <v>30.45</v>
      </c>
      <c r="E445" s="4">
        <f t="shared" si="48"/>
        <v>11631.9</v>
      </c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>
        <v>6.1</v>
      </c>
      <c r="X445" s="4"/>
      <c r="Y445" s="4"/>
      <c r="Z445" s="86">
        <f t="shared" si="50"/>
        <v>6.1</v>
      </c>
      <c r="AA445">
        <f t="shared" si="51"/>
        <v>2330.1999999999998</v>
      </c>
      <c r="AC445" s="11" t="s">
        <v>189</v>
      </c>
      <c r="AD445" s="11">
        <v>382</v>
      </c>
      <c r="AE445" s="5">
        <f t="shared" si="52"/>
        <v>24.35</v>
      </c>
      <c r="AF445" s="5">
        <f t="shared" si="49"/>
        <v>9301.7000000000007</v>
      </c>
      <c r="AG445" s="64">
        <v>6.1</v>
      </c>
    </row>
    <row r="446" spans="2:33">
      <c r="B446" s="4" t="s">
        <v>711</v>
      </c>
      <c r="C446" s="4">
        <v>198</v>
      </c>
      <c r="D446" s="4">
        <v>45</v>
      </c>
      <c r="E446" s="4">
        <f t="shared" si="48"/>
        <v>8910</v>
      </c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>
        <v>9</v>
      </c>
      <c r="V446" s="4"/>
      <c r="W446" s="4"/>
      <c r="X446" s="4"/>
      <c r="Y446" s="4"/>
      <c r="Z446" s="86">
        <f t="shared" si="50"/>
        <v>9</v>
      </c>
      <c r="AA446">
        <f t="shared" si="51"/>
        <v>1782</v>
      </c>
      <c r="AC446" s="11" t="s">
        <v>711</v>
      </c>
      <c r="AD446" s="11">
        <v>198</v>
      </c>
      <c r="AE446" s="5">
        <f t="shared" si="52"/>
        <v>36</v>
      </c>
      <c r="AF446" s="5">
        <f t="shared" si="49"/>
        <v>7128</v>
      </c>
      <c r="AG446" s="64">
        <v>9</v>
      </c>
    </row>
    <row r="447" spans="2:33">
      <c r="B447" s="4" t="s">
        <v>27</v>
      </c>
      <c r="C447" s="4">
        <v>260</v>
      </c>
      <c r="D447" s="4">
        <v>60</v>
      </c>
      <c r="E447" s="4">
        <f t="shared" si="48"/>
        <v>15600</v>
      </c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>
        <v>3</v>
      </c>
      <c r="W447" s="4"/>
      <c r="X447" s="4">
        <v>4.5</v>
      </c>
      <c r="Y447" s="4"/>
      <c r="Z447" s="86">
        <f t="shared" si="50"/>
        <v>7.5</v>
      </c>
      <c r="AA447">
        <f t="shared" si="51"/>
        <v>1950</v>
      </c>
      <c r="AC447" s="11" t="s">
        <v>27</v>
      </c>
      <c r="AD447" s="11">
        <v>260</v>
      </c>
      <c r="AE447" s="5">
        <f t="shared" si="52"/>
        <v>52.5</v>
      </c>
      <c r="AF447" s="5">
        <f t="shared" si="49"/>
        <v>13650</v>
      </c>
      <c r="AG447" s="64">
        <v>7.5</v>
      </c>
    </row>
    <row r="448" spans="2:33">
      <c r="B448" s="4" t="s">
        <v>61</v>
      </c>
      <c r="C448" s="4">
        <v>224</v>
      </c>
      <c r="D448" s="4">
        <v>55</v>
      </c>
      <c r="E448" s="4">
        <f t="shared" si="48"/>
        <v>12320</v>
      </c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86">
        <f t="shared" si="50"/>
        <v>0</v>
      </c>
      <c r="AA448">
        <f t="shared" si="51"/>
        <v>0</v>
      </c>
      <c r="AC448" s="11" t="s">
        <v>61</v>
      </c>
      <c r="AD448" s="11">
        <v>224</v>
      </c>
      <c r="AE448" s="5">
        <f t="shared" si="52"/>
        <v>55</v>
      </c>
      <c r="AF448" s="5">
        <f t="shared" si="49"/>
        <v>12320</v>
      </c>
      <c r="AG448" s="64">
        <v>0</v>
      </c>
    </row>
    <row r="449" spans="2:33">
      <c r="B449" s="4" t="s">
        <v>611</v>
      </c>
      <c r="C449" s="4">
        <v>89</v>
      </c>
      <c r="D449" s="4">
        <v>10.199999999999999</v>
      </c>
      <c r="E449" s="4">
        <f t="shared" si="48"/>
        <v>907.8</v>
      </c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>
        <v>2.63</v>
      </c>
      <c r="W449" s="4"/>
      <c r="X449" s="4"/>
      <c r="Y449" s="4"/>
      <c r="Z449" s="86">
        <f t="shared" si="50"/>
        <v>2.63</v>
      </c>
      <c r="AA449">
        <f t="shared" si="51"/>
        <v>234.07</v>
      </c>
      <c r="AC449" s="11" t="s">
        <v>611</v>
      </c>
      <c r="AD449" s="11">
        <v>89</v>
      </c>
      <c r="AE449" s="5">
        <f t="shared" si="52"/>
        <v>7.5699999999999994</v>
      </c>
      <c r="AF449" s="5">
        <f t="shared" si="49"/>
        <v>673.7299999999999</v>
      </c>
      <c r="AG449" s="64">
        <v>2.63</v>
      </c>
    </row>
    <row r="450" spans="2:33">
      <c r="B450" s="4" t="s">
        <v>141</v>
      </c>
      <c r="C450" s="4">
        <v>135</v>
      </c>
      <c r="D450" s="4">
        <v>25.5</v>
      </c>
      <c r="E450" s="4">
        <f t="shared" si="48"/>
        <v>3442.5</v>
      </c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86">
        <f t="shared" ref="Z450:Z454" si="53">SUM(F450:Y450)</f>
        <v>0</v>
      </c>
      <c r="AA450">
        <f t="shared" ref="AA450:AA475" si="54">Z450*AD450</f>
        <v>0</v>
      </c>
      <c r="AC450" s="11" t="s">
        <v>141</v>
      </c>
      <c r="AD450" s="11">
        <v>135</v>
      </c>
      <c r="AE450" s="5">
        <f t="shared" ref="AE450:AE457" si="55">D450-Z450</f>
        <v>25.5</v>
      </c>
      <c r="AF450" s="5">
        <f t="shared" si="49"/>
        <v>3442.5</v>
      </c>
      <c r="AG450" s="64">
        <v>0</v>
      </c>
    </row>
    <row r="451" spans="2:33">
      <c r="B451" s="4" t="s">
        <v>106</v>
      </c>
      <c r="C451" s="4">
        <v>150</v>
      </c>
      <c r="D451" s="4">
        <v>42.3</v>
      </c>
      <c r="E451" s="4">
        <f t="shared" ref="E451:E475" si="56">D451*C451</f>
        <v>6345</v>
      </c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86">
        <f t="shared" si="53"/>
        <v>0</v>
      </c>
      <c r="AA451">
        <f t="shared" si="54"/>
        <v>0</v>
      </c>
      <c r="AC451" s="11" t="s">
        <v>106</v>
      </c>
      <c r="AD451" s="11">
        <v>150</v>
      </c>
      <c r="AE451" s="5">
        <f t="shared" si="55"/>
        <v>42.3</v>
      </c>
      <c r="AF451" s="5">
        <f t="shared" ref="AF451:AF475" si="57">AE451*AD451</f>
        <v>6345</v>
      </c>
      <c r="AG451" s="64">
        <v>0</v>
      </c>
    </row>
    <row r="452" spans="2:33">
      <c r="B452" s="4" t="s">
        <v>29</v>
      </c>
      <c r="C452" s="4">
        <v>95</v>
      </c>
      <c r="D452" s="4">
        <v>15.3</v>
      </c>
      <c r="E452" s="4">
        <f t="shared" si="56"/>
        <v>1453.5</v>
      </c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>
        <v>7.3</v>
      </c>
      <c r="X452" s="4"/>
      <c r="Y452" s="4"/>
      <c r="Z452" s="86">
        <f t="shared" si="53"/>
        <v>7.3</v>
      </c>
      <c r="AA452">
        <f t="shared" si="54"/>
        <v>693.5</v>
      </c>
      <c r="AC452" s="11" t="s">
        <v>29</v>
      </c>
      <c r="AD452" s="11">
        <v>95</v>
      </c>
      <c r="AE452" s="5">
        <f t="shared" si="55"/>
        <v>8</v>
      </c>
      <c r="AF452" s="5">
        <f t="shared" si="57"/>
        <v>760</v>
      </c>
      <c r="AG452" s="64">
        <v>7.3</v>
      </c>
    </row>
    <row r="453" spans="2:33">
      <c r="B453" s="117" t="s">
        <v>175</v>
      </c>
      <c r="C453" s="117">
        <v>45</v>
      </c>
      <c r="D453" s="117">
        <v>25</v>
      </c>
      <c r="E453" s="4">
        <f t="shared" si="56"/>
        <v>1125</v>
      </c>
      <c r="F453" s="117"/>
      <c r="G453" s="117"/>
      <c r="H453" s="117"/>
      <c r="I453" s="117"/>
      <c r="J453" s="117"/>
      <c r="K453" s="117"/>
      <c r="L453" s="117"/>
      <c r="M453" s="117"/>
      <c r="N453" s="117"/>
      <c r="O453" s="117"/>
      <c r="P453" s="117"/>
      <c r="Q453" s="117"/>
      <c r="R453" s="117"/>
      <c r="S453" s="117"/>
      <c r="T453" s="117"/>
      <c r="U453" s="117">
        <v>4.4000000000000004</v>
      </c>
      <c r="V453" s="117"/>
      <c r="W453" s="4"/>
      <c r="X453" s="4"/>
      <c r="Y453" s="4"/>
      <c r="Z453" s="86">
        <f t="shared" si="53"/>
        <v>4.4000000000000004</v>
      </c>
      <c r="AA453">
        <f t="shared" si="54"/>
        <v>198.00000000000003</v>
      </c>
      <c r="AC453" s="11" t="s">
        <v>175</v>
      </c>
      <c r="AD453" s="11">
        <v>45</v>
      </c>
      <c r="AE453" s="5">
        <f t="shared" si="55"/>
        <v>20.6</v>
      </c>
      <c r="AF453" s="5">
        <f t="shared" si="57"/>
        <v>927.00000000000011</v>
      </c>
      <c r="AG453" s="64">
        <v>4.4000000000000004</v>
      </c>
    </row>
    <row r="454" spans="2:33">
      <c r="B454" s="4" t="s">
        <v>307</v>
      </c>
      <c r="C454" s="4">
        <v>360</v>
      </c>
      <c r="D454" s="4">
        <v>53</v>
      </c>
      <c r="E454" s="4">
        <f t="shared" si="56"/>
        <v>19080</v>
      </c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>
        <v>9.1</v>
      </c>
      <c r="Z454" s="86">
        <f t="shared" si="53"/>
        <v>9.1</v>
      </c>
      <c r="AA454">
        <f t="shared" si="54"/>
        <v>3276</v>
      </c>
      <c r="AC454" s="11" t="s">
        <v>307</v>
      </c>
      <c r="AD454" s="11">
        <v>360</v>
      </c>
      <c r="AE454" s="5">
        <f t="shared" si="55"/>
        <v>43.9</v>
      </c>
      <c r="AF454" s="5">
        <f t="shared" si="57"/>
        <v>15804</v>
      </c>
      <c r="AG454" s="64">
        <v>9.1</v>
      </c>
    </row>
    <row r="455" spans="2:33">
      <c r="B455" s="4" t="s">
        <v>18</v>
      </c>
      <c r="C455" s="4">
        <v>180</v>
      </c>
      <c r="D455" s="4">
        <v>18</v>
      </c>
      <c r="E455" s="4">
        <f t="shared" si="56"/>
        <v>3240</v>
      </c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86"/>
      <c r="AA455">
        <f t="shared" si="54"/>
        <v>0</v>
      </c>
      <c r="AC455" s="189" t="s">
        <v>18</v>
      </c>
      <c r="AD455" s="11">
        <v>180</v>
      </c>
      <c r="AE455" s="5">
        <f t="shared" si="55"/>
        <v>18</v>
      </c>
      <c r="AF455" s="5">
        <f t="shared" si="57"/>
        <v>3240</v>
      </c>
      <c r="AG455" s="64">
        <v>0</v>
      </c>
    </row>
    <row r="456" spans="2:33">
      <c r="B456" s="4" t="s">
        <v>611</v>
      </c>
      <c r="C456" s="4">
        <v>91</v>
      </c>
      <c r="D456" s="4">
        <v>20</v>
      </c>
      <c r="E456" s="4">
        <f t="shared" si="56"/>
        <v>1820</v>
      </c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86">
        <f>SUM(F456:Y456)</f>
        <v>0</v>
      </c>
      <c r="AA456">
        <f t="shared" si="54"/>
        <v>0</v>
      </c>
      <c r="AC456" s="11" t="s">
        <v>611</v>
      </c>
      <c r="AD456" s="11">
        <v>91</v>
      </c>
      <c r="AE456" s="5">
        <f t="shared" si="55"/>
        <v>20</v>
      </c>
      <c r="AF456" s="5">
        <f t="shared" si="57"/>
        <v>1820</v>
      </c>
      <c r="AG456" s="64">
        <v>0</v>
      </c>
    </row>
    <row r="457" spans="2:33">
      <c r="B457" s="4" t="s">
        <v>106</v>
      </c>
      <c r="C457" s="4">
        <v>155</v>
      </c>
      <c r="D457" s="4">
        <v>43.9</v>
      </c>
      <c r="E457" s="4">
        <f t="shared" si="56"/>
        <v>6804.5</v>
      </c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86">
        <f>SUM(F457:Y457)</f>
        <v>0</v>
      </c>
      <c r="AA457">
        <f t="shared" si="54"/>
        <v>0</v>
      </c>
      <c r="AC457" s="11" t="s">
        <v>106</v>
      </c>
      <c r="AD457" s="11">
        <v>155</v>
      </c>
      <c r="AE457" s="5">
        <f t="shared" si="55"/>
        <v>43.9</v>
      </c>
      <c r="AF457" s="5">
        <f t="shared" si="57"/>
        <v>6804.5</v>
      </c>
      <c r="AG457" s="64">
        <v>0</v>
      </c>
    </row>
    <row r="458" spans="2:33">
      <c r="B458" s="4" t="s">
        <v>97</v>
      </c>
      <c r="C458" s="4">
        <v>147</v>
      </c>
      <c r="D458" s="4">
        <v>22.8</v>
      </c>
      <c r="E458" s="4">
        <f t="shared" si="56"/>
        <v>3351.6</v>
      </c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86"/>
      <c r="AA458">
        <f t="shared" si="54"/>
        <v>0</v>
      </c>
      <c r="AC458" s="11" t="s">
        <v>97</v>
      </c>
      <c r="AD458" s="11">
        <v>147</v>
      </c>
      <c r="AE458" s="5">
        <v>22.8</v>
      </c>
      <c r="AF458" s="5">
        <f t="shared" si="57"/>
        <v>3351.6</v>
      </c>
      <c r="AG458" s="64">
        <v>0</v>
      </c>
    </row>
    <row r="459" spans="2:33">
      <c r="B459" s="4" t="s">
        <v>61</v>
      </c>
      <c r="C459" s="4">
        <v>231</v>
      </c>
      <c r="D459" s="4">
        <v>60.6</v>
      </c>
      <c r="E459" s="4">
        <f t="shared" si="56"/>
        <v>13998.6</v>
      </c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86"/>
      <c r="AA459">
        <f t="shared" si="54"/>
        <v>0</v>
      </c>
      <c r="AC459" s="11" t="s">
        <v>61</v>
      </c>
      <c r="AD459" s="11">
        <v>231</v>
      </c>
      <c r="AE459" s="5">
        <v>60.6</v>
      </c>
      <c r="AF459" s="5">
        <f t="shared" si="57"/>
        <v>13998.6</v>
      </c>
      <c r="AG459" s="64">
        <v>0</v>
      </c>
    </row>
    <row r="460" spans="2:33">
      <c r="B460" s="4" t="s">
        <v>106</v>
      </c>
      <c r="C460" s="4">
        <v>160</v>
      </c>
      <c r="D460" s="4">
        <v>44.4</v>
      </c>
      <c r="E460" s="4">
        <f t="shared" si="56"/>
        <v>7104</v>
      </c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86"/>
      <c r="AA460">
        <f t="shared" si="54"/>
        <v>0</v>
      </c>
      <c r="AC460" s="11" t="s">
        <v>106</v>
      </c>
      <c r="AD460" s="11">
        <v>160</v>
      </c>
      <c r="AE460" s="5">
        <v>44.4</v>
      </c>
      <c r="AF460" s="5">
        <f t="shared" si="57"/>
        <v>7104</v>
      </c>
      <c r="AG460" s="64">
        <v>0</v>
      </c>
    </row>
    <row r="461" spans="2:33">
      <c r="B461" s="4" t="s">
        <v>62</v>
      </c>
      <c r="C461" s="4">
        <v>294</v>
      </c>
      <c r="D461" s="4">
        <v>48.7</v>
      </c>
      <c r="E461" s="4">
        <f t="shared" si="56"/>
        <v>14317.800000000001</v>
      </c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86"/>
      <c r="AA461">
        <f t="shared" si="54"/>
        <v>0</v>
      </c>
      <c r="AC461" s="11" t="s">
        <v>62</v>
      </c>
      <c r="AD461" s="11">
        <v>294</v>
      </c>
      <c r="AE461" s="5">
        <v>48.7</v>
      </c>
      <c r="AF461" s="5">
        <f t="shared" si="57"/>
        <v>14317.800000000001</v>
      </c>
      <c r="AG461" s="64">
        <v>0</v>
      </c>
    </row>
    <row r="462" spans="2:33">
      <c r="B462" s="4" t="s">
        <v>322</v>
      </c>
      <c r="C462" s="4">
        <v>210</v>
      </c>
      <c r="D462" s="4">
        <v>20.3</v>
      </c>
      <c r="E462" s="4">
        <f t="shared" si="56"/>
        <v>4263</v>
      </c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86"/>
      <c r="AA462">
        <f t="shared" si="54"/>
        <v>0</v>
      </c>
      <c r="AC462" s="11" t="s">
        <v>322</v>
      </c>
      <c r="AD462" s="11">
        <v>210</v>
      </c>
      <c r="AE462" s="5">
        <v>20.3</v>
      </c>
      <c r="AF462" s="5">
        <f t="shared" si="57"/>
        <v>4263</v>
      </c>
      <c r="AG462" s="64">
        <v>0</v>
      </c>
    </row>
    <row r="463" spans="2:33">
      <c r="B463" s="4" t="s">
        <v>58</v>
      </c>
      <c r="C463" s="4">
        <v>33</v>
      </c>
      <c r="D463" s="4">
        <v>29.9</v>
      </c>
      <c r="E463" s="4">
        <f t="shared" si="56"/>
        <v>986.69999999999993</v>
      </c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86"/>
      <c r="AA463">
        <f t="shared" si="54"/>
        <v>0</v>
      </c>
      <c r="AC463" s="11" t="s">
        <v>58</v>
      </c>
      <c r="AD463" s="11">
        <v>33</v>
      </c>
      <c r="AE463" s="5">
        <v>29.9</v>
      </c>
      <c r="AF463" s="5">
        <f t="shared" si="57"/>
        <v>986.69999999999993</v>
      </c>
      <c r="AG463" s="64">
        <v>0</v>
      </c>
    </row>
    <row r="464" spans="2:33">
      <c r="B464" s="4" t="s">
        <v>133</v>
      </c>
      <c r="C464" s="4">
        <v>294</v>
      </c>
      <c r="D464" s="4">
        <v>10.1</v>
      </c>
      <c r="E464" s="4">
        <f t="shared" si="56"/>
        <v>2969.4</v>
      </c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86"/>
      <c r="AA464">
        <f t="shared" si="54"/>
        <v>0</v>
      </c>
      <c r="AC464" s="11" t="s">
        <v>133</v>
      </c>
      <c r="AD464" s="11">
        <v>294</v>
      </c>
      <c r="AE464" s="5">
        <v>10.1</v>
      </c>
      <c r="AF464" s="5">
        <f t="shared" si="57"/>
        <v>2969.4</v>
      </c>
      <c r="AG464" s="64">
        <v>0</v>
      </c>
    </row>
    <row r="465" spans="2:33">
      <c r="B465" s="4" t="s">
        <v>59</v>
      </c>
      <c r="C465" s="4">
        <v>308</v>
      </c>
      <c r="D465" s="4">
        <v>10.1</v>
      </c>
      <c r="E465" s="4">
        <f t="shared" si="56"/>
        <v>3110.7999999999997</v>
      </c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86"/>
      <c r="AA465">
        <f t="shared" si="54"/>
        <v>0</v>
      </c>
      <c r="AC465" s="11" t="s">
        <v>59</v>
      </c>
      <c r="AD465" s="11">
        <v>308</v>
      </c>
      <c r="AE465" s="5">
        <v>10.1</v>
      </c>
      <c r="AF465" s="5">
        <f t="shared" si="57"/>
        <v>3110.7999999999997</v>
      </c>
      <c r="AG465" s="64">
        <v>0</v>
      </c>
    </row>
    <row r="466" spans="2:33">
      <c r="B466" s="4" t="s">
        <v>15</v>
      </c>
      <c r="C466" s="4">
        <v>70</v>
      </c>
      <c r="D466" s="4">
        <v>10</v>
      </c>
      <c r="E466" s="4">
        <f t="shared" si="56"/>
        <v>700</v>
      </c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>
        <v>1</v>
      </c>
      <c r="Z466" s="86">
        <v>1</v>
      </c>
      <c r="AA466">
        <f t="shared" si="54"/>
        <v>70</v>
      </c>
      <c r="AC466" s="11" t="s">
        <v>15</v>
      </c>
      <c r="AD466" s="11">
        <v>70</v>
      </c>
      <c r="AE466" s="5">
        <v>10</v>
      </c>
      <c r="AF466" s="5">
        <f t="shared" si="57"/>
        <v>700</v>
      </c>
      <c r="AG466" s="64">
        <v>1</v>
      </c>
    </row>
    <row r="467" spans="2:33">
      <c r="B467" s="4" t="s">
        <v>56</v>
      </c>
      <c r="C467" s="4">
        <v>97</v>
      </c>
      <c r="D467" s="4">
        <v>33</v>
      </c>
      <c r="E467" s="4">
        <f t="shared" si="56"/>
        <v>3201</v>
      </c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86"/>
      <c r="AA467">
        <f t="shared" si="54"/>
        <v>0</v>
      </c>
      <c r="AC467" s="11" t="s">
        <v>56</v>
      </c>
      <c r="AD467" s="11">
        <v>97</v>
      </c>
      <c r="AE467" s="5">
        <v>33</v>
      </c>
      <c r="AF467" s="5">
        <f t="shared" si="57"/>
        <v>3201</v>
      </c>
      <c r="AG467" s="64">
        <v>0</v>
      </c>
    </row>
    <row r="468" spans="2:33">
      <c r="B468" s="4" t="s">
        <v>57</v>
      </c>
      <c r="C468" s="4">
        <v>70</v>
      </c>
      <c r="D468" s="4">
        <v>10.199999999999999</v>
      </c>
      <c r="E468" s="4">
        <f t="shared" si="56"/>
        <v>714</v>
      </c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86"/>
      <c r="AA468">
        <f t="shared" si="54"/>
        <v>0</v>
      </c>
      <c r="AC468" s="11" t="s">
        <v>57</v>
      </c>
      <c r="AD468" s="11">
        <v>70</v>
      </c>
      <c r="AE468" s="5">
        <v>10.199999999999999</v>
      </c>
      <c r="AF468" s="5">
        <f t="shared" si="57"/>
        <v>714</v>
      </c>
      <c r="AG468" s="64">
        <v>0</v>
      </c>
    </row>
    <row r="469" spans="2:33">
      <c r="B469" s="4" t="s">
        <v>29</v>
      </c>
      <c r="C469" s="4">
        <v>90</v>
      </c>
      <c r="D469" s="4">
        <v>25</v>
      </c>
      <c r="E469" s="4">
        <f t="shared" si="56"/>
        <v>2250</v>
      </c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86"/>
      <c r="AA469">
        <f t="shared" si="54"/>
        <v>0</v>
      </c>
      <c r="AC469" s="11" t="s">
        <v>29</v>
      </c>
      <c r="AD469" s="11">
        <v>90</v>
      </c>
      <c r="AE469" s="5">
        <v>25</v>
      </c>
      <c r="AF469" s="5">
        <f t="shared" si="57"/>
        <v>2250</v>
      </c>
      <c r="AG469" s="64">
        <v>0</v>
      </c>
    </row>
    <row r="470" spans="2:33">
      <c r="B470" s="4" t="s">
        <v>10</v>
      </c>
      <c r="C470" s="4">
        <v>86</v>
      </c>
      <c r="D470" s="4">
        <v>14</v>
      </c>
      <c r="E470" s="4">
        <f t="shared" si="56"/>
        <v>1204</v>
      </c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86"/>
      <c r="AA470">
        <f t="shared" si="54"/>
        <v>0</v>
      </c>
      <c r="AC470" s="11" t="s">
        <v>10</v>
      </c>
      <c r="AD470" s="11">
        <v>86</v>
      </c>
      <c r="AE470" s="5">
        <v>14</v>
      </c>
      <c r="AF470" s="5">
        <f t="shared" si="57"/>
        <v>1204</v>
      </c>
      <c r="AG470" s="64">
        <v>0</v>
      </c>
    </row>
    <row r="471" spans="2:33">
      <c r="B471" s="4" t="s">
        <v>51</v>
      </c>
      <c r="C471" s="4">
        <v>15</v>
      </c>
      <c r="D471" s="4">
        <v>35</v>
      </c>
      <c r="E471" s="4">
        <f t="shared" si="56"/>
        <v>525</v>
      </c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86"/>
      <c r="AA471">
        <f t="shared" si="54"/>
        <v>0</v>
      </c>
      <c r="AC471" s="11" t="s">
        <v>51</v>
      </c>
      <c r="AD471" s="11">
        <v>15</v>
      </c>
      <c r="AE471" s="5">
        <v>35</v>
      </c>
      <c r="AF471" s="5">
        <f t="shared" si="57"/>
        <v>525</v>
      </c>
      <c r="AG471" s="64">
        <v>0</v>
      </c>
    </row>
    <row r="472" spans="2:33">
      <c r="B472" s="4" t="s">
        <v>299</v>
      </c>
      <c r="C472" s="4">
        <v>238</v>
      </c>
      <c r="D472" s="4">
        <v>18.5</v>
      </c>
      <c r="E472" s="4">
        <f t="shared" si="56"/>
        <v>4403</v>
      </c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86"/>
      <c r="AA472">
        <f t="shared" si="54"/>
        <v>0</v>
      </c>
      <c r="AC472" s="11" t="s">
        <v>299</v>
      </c>
      <c r="AD472" s="11">
        <v>238</v>
      </c>
      <c r="AE472" s="5">
        <v>18.5</v>
      </c>
      <c r="AF472" s="5">
        <f t="shared" si="57"/>
        <v>4403</v>
      </c>
      <c r="AG472" s="64">
        <v>0</v>
      </c>
    </row>
    <row r="473" spans="2:33">
      <c r="B473" s="4" t="s">
        <v>155</v>
      </c>
      <c r="C473" s="4">
        <v>145</v>
      </c>
      <c r="D473" s="4">
        <v>22</v>
      </c>
      <c r="E473" s="4">
        <f t="shared" si="56"/>
        <v>3190</v>
      </c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86"/>
      <c r="AA473">
        <f t="shared" si="54"/>
        <v>0</v>
      </c>
      <c r="AC473" s="11" t="s">
        <v>155</v>
      </c>
      <c r="AD473" s="11">
        <v>145</v>
      </c>
      <c r="AE473" s="5">
        <v>22</v>
      </c>
      <c r="AF473" s="5">
        <f t="shared" si="57"/>
        <v>3190</v>
      </c>
      <c r="AG473" s="64">
        <v>0</v>
      </c>
    </row>
    <row r="474" spans="2:33">
      <c r="B474" s="4" t="s">
        <v>207</v>
      </c>
      <c r="C474" s="4">
        <v>280</v>
      </c>
      <c r="D474" s="4">
        <v>1</v>
      </c>
      <c r="E474" s="4">
        <f t="shared" si="56"/>
        <v>280</v>
      </c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86"/>
      <c r="AA474">
        <f t="shared" si="54"/>
        <v>0</v>
      </c>
      <c r="AC474" s="11" t="s">
        <v>207</v>
      </c>
      <c r="AD474" s="11">
        <v>280</v>
      </c>
      <c r="AE474" s="5">
        <v>1</v>
      </c>
      <c r="AF474" s="5">
        <f t="shared" si="57"/>
        <v>280</v>
      </c>
      <c r="AG474" s="64">
        <v>0</v>
      </c>
    </row>
    <row r="475" spans="2:33">
      <c r="B475" s="4" t="s">
        <v>55</v>
      </c>
      <c r="C475" s="4">
        <v>65</v>
      </c>
      <c r="D475" s="4">
        <v>199.8</v>
      </c>
      <c r="E475" s="4">
        <f t="shared" si="56"/>
        <v>12987</v>
      </c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86"/>
      <c r="AA475">
        <f t="shared" si="54"/>
        <v>0</v>
      </c>
      <c r="AC475" s="11" t="s">
        <v>55</v>
      </c>
      <c r="AD475" s="11">
        <v>65</v>
      </c>
      <c r="AE475" s="5">
        <v>199.8</v>
      </c>
      <c r="AF475" s="5">
        <f t="shared" si="57"/>
        <v>12987</v>
      </c>
      <c r="AG475" s="64">
        <v>0</v>
      </c>
    </row>
    <row r="476" spans="2:33">
      <c r="B476" s="79"/>
      <c r="C476" s="79"/>
      <c r="D476" s="231"/>
      <c r="E476" s="65">
        <f>SUM(E322:E475)</f>
        <v>641076.62699999998</v>
      </c>
      <c r="F476" s="86">
        <v>687.18</v>
      </c>
      <c r="G476" s="79">
        <v>1581</v>
      </c>
      <c r="H476" s="79">
        <v>1050.05</v>
      </c>
      <c r="I476" s="79">
        <v>1164.5999999999999</v>
      </c>
      <c r="J476" s="79">
        <v>833.3</v>
      </c>
      <c r="K476" s="79">
        <v>1066.58</v>
      </c>
      <c r="L476" s="79">
        <v>1218.5</v>
      </c>
      <c r="M476" s="79">
        <v>1013.72</v>
      </c>
      <c r="N476" s="79">
        <v>929.9</v>
      </c>
      <c r="O476" s="79">
        <v>1565.7</v>
      </c>
      <c r="P476" s="79">
        <v>2257.42</v>
      </c>
      <c r="Q476" s="79">
        <v>2314.15</v>
      </c>
      <c r="R476" s="79">
        <v>879.24</v>
      </c>
      <c r="S476" s="79">
        <v>2181.5</v>
      </c>
      <c r="T476" s="79">
        <v>3342.5</v>
      </c>
      <c r="U476" s="79">
        <v>2449.25</v>
      </c>
      <c r="V476" s="79">
        <v>2441.87</v>
      </c>
      <c r="W476" s="79">
        <v>3300.7</v>
      </c>
      <c r="X476" s="79">
        <v>1809.8</v>
      </c>
      <c r="Y476" s="79">
        <v>3450</v>
      </c>
      <c r="Z476" s="86">
        <f>SUM(F476:Y476)</f>
        <v>35536.959999999999</v>
      </c>
      <c r="AA476">
        <f>SUM(AA322:AA475)</f>
        <v>35536.95925</v>
      </c>
      <c r="AE476" s="13">
        <f>SUM(AE322:AE457)</f>
        <v>3887.2350000000001</v>
      </c>
      <c r="AF476" s="13">
        <f>SUM(AF322:AF475)</f>
        <v>605609.66774999991</v>
      </c>
      <c r="AG476">
        <f>AF476+AA476</f>
        <v>641146.62699999986</v>
      </c>
    </row>
    <row r="477" spans="2:33">
      <c r="B477" s="86"/>
      <c r="C477" s="86"/>
      <c r="D477" s="86"/>
      <c r="E477" s="86">
        <v>0.4</v>
      </c>
      <c r="F477" s="86">
        <v>1</v>
      </c>
      <c r="G477" s="86">
        <v>2</v>
      </c>
      <c r="H477" s="86">
        <v>3</v>
      </c>
      <c r="I477" s="86">
        <v>4</v>
      </c>
      <c r="J477" s="86">
        <v>5</v>
      </c>
      <c r="K477" s="86">
        <v>6</v>
      </c>
      <c r="L477" s="86">
        <v>7</v>
      </c>
      <c r="M477" s="86">
        <v>8</v>
      </c>
      <c r="N477" s="86">
        <v>9</v>
      </c>
      <c r="O477" s="86">
        <v>10</v>
      </c>
      <c r="P477" s="79">
        <v>11</v>
      </c>
      <c r="Q477" s="79">
        <v>12</v>
      </c>
      <c r="R477" s="79">
        <v>13</v>
      </c>
      <c r="S477" s="79">
        <v>14</v>
      </c>
      <c r="T477" s="79">
        <v>15</v>
      </c>
      <c r="U477" s="79">
        <v>16</v>
      </c>
      <c r="V477" s="79">
        <v>17</v>
      </c>
      <c r="W477" s="79">
        <v>18</v>
      </c>
      <c r="X477" s="79">
        <v>19</v>
      </c>
      <c r="Y477" s="79">
        <v>20</v>
      </c>
      <c r="Z477" s="86"/>
    </row>
    <row r="478" spans="2:33">
      <c r="B478" s="86"/>
      <c r="C478" s="86"/>
      <c r="D478" s="86"/>
      <c r="E478" s="86"/>
      <c r="F478" s="86" t="s">
        <v>7</v>
      </c>
      <c r="G478" s="86" t="s">
        <v>7</v>
      </c>
      <c r="H478" s="86" t="s">
        <v>7</v>
      </c>
      <c r="I478" s="86" t="s">
        <v>7</v>
      </c>
      <c r="J478" s="86" t="s">
        <v>7</v>
      </c>
      <c r="K478" s="86" t="s">
        <v>7</v>
      </c>
      <c r="L478" s="86" t="s">
        <v>7</v>
      </c>
      <c r="M478" s="86" t="s">
        <v>7</v>
      </c>
      <c r="N478" s="86" t="s">
        <v>7</v>
      </c>
      <c r="O478" s="86" t="s">
        <v>7</v>
      </c>
      <c r="P478" s="86" t="s">
        <v>7</v>
      </c>
      <c r="Q478" s="86" t="s">
        <v>7</v>
      </c>
      <c r="R478" s="86" t="s">
        <v>7</v>
      </c>
      <c r="S478" s="86" t="s">
        <v>7</v>
      </c>
      <c r="T478" s="86" t="s">
        <v>7</v>
      </c>
      <c r="U478" s="86" t="s">
        <v>7</v>
      </c>
      <c r="V478" s="86" t="s">
        <v>7</v>
      </c>
      <c r="W478" s="86" t="s">
        <v>7</v>
      </c>
      <c r="X478" s="86" t="s">
        <v>7</v>
      </c>
      <c r="Y478" s="86" t="s">
        <v>7</v>
      </c>
      <c r="Z478" s="86"/>
    </row>
    <row r="479" spans="2:33">
      <c r="B479" s="86" t="s">
        <v>730</v>
      </c>
      <c r="C479" s="86" t="s">
        <v>731</v>
      </c>
      <c r="D479" s="86"/>
      <c r="E479" s="86"/>
      <c r="F479" s="86"/>
      <c r="G479" s="86"/>
      <c r="H479" s="86"/>
      <c r="I479" s="86"/>
      <c r="J479" s="86"/>
      <c r="K479" s="86"/>
      <c r="L479" s="86"/>
      <c r="M479" s="86"/>
      <c r="N479" s="86"/>
      <c r="O479" s="86"/>
      <c r="P479" s="86"/>
      <c r="Q479" s="86"/>
      <c r="R479" s="86"/>
      <c r="S479" s="86"/>
      <c r="T479" s="86"/>
      <c r="U479" s="86"/>
      <c r="V479" s="86"/>
      <c r="W479" s="86"/>
      <c r="X479" s="86"/>
      <c r="Y479" s="86"/>
      <c r="Z479" s="86"/>
    </row>
    <row r="480" spans="2:33">
      <c r="B480" s="4" t="s">
        <v>2</v>
      </c>
      <c r="C480" s="4" t="s">
        <v>3</v>
      </c>
      <c r="D480" s="4" t="s">
        <v>217</v>
      </c>
      <c r="E480" s="4"/>
      <c r="F480" s="4" t="s">
        <v>218</v>
      </c>
      <c r="G480" s="4"/>
      <c r="H480" s="4" t="s">
        <v>219</v>
      </c>
      <c r="I480" s="4"/>
      <c r="J480" s="4" t="s">
        <v>327</v>
      </c>
      <c r="K480" s="4" t="s">
        <v>5</v>
      </c>
      <c r="L480" s="4" t="s">
        <v>220</v>
      </c>
      <c r="M480" s="4"/>
      <c r="N480" s="4" t="s">
        <v>4</v>
      </c>
      <c r="O480" s="4"/>
      <c r="P480" s="86"/>
      <c r="Q480" s="86"/>
      <c r="R480" s="86"/>
      <c r="S480" s="86"/>
      <c r="T480" s="86"/>
      <c r="U480" s="86"/>
      <c r="V480" s="86"/>
      <c r="W480" s="86"/>
      <c r="X480" s="86"/>
      <c r="Y480" s="86"/>
      <c r="Z480" s="86"/>
    </row>
    <row r="481" spans="2:26">
      <c r="B481" s="4" t="s">
        <v>2</v>
      </c>
      <c r="C481" s="4" t="s">
        <v>3</v>
      </c>
      <c r="D481" s="4" t="s">
        <v>8</v>
      </c>
      <c r="E481" s="4" t="s">
        <v>9</v>
      </c>
      <c r="F481" s="4" t="s">
        <v>8</v>
      </c>
      <c r="G481" s="4" t="s">
        <v>9</v>
      </c>
      <c r="H481" s="4" t="s">
        <v>8</v>
      </c>
      <c r="I481" s="4" t="s">
        <v>9</v>
      </c>
      <c r="J481" s="4" t="s">
        <v>8</v>
      </c>
      <c r="K481" s="4" t="s">
        <v>9</v>
      </c>
      <c r="L481" s="4" t="s">
        <v>221</v>
      </c>
      <c r="M481" s="4" t="s">
        <v>9</v>
      </c>
      <c r="N481" s="4" t="s">
        <v>8</v>
      </c>
      <c r="O481" s="4" t="s">
        <v>9</v>
      </c>
      <c r="P481" s="86"/>
      <c r="Q481" s="86"/>
      <c r="R481" s="86"/>
      <c r="S481" s="86"/>
      <c r="T481" s="86"/>
      <c r="U481" s="86"/>
      <c r="V481" s="86"/>
      <c r="W481" s="86"/>
      <c r="X481" s="86"/>
      <c r="Y481" s="86"/>
      <c r="Z481" s="86"/>
    </row>
    <row r="482" spans="2:26">
      <c r="B482" s="4" t="s">
        <v>51</v>
      </c>
      <c r="C482" s="4">
        <v>47</v>
      </c>
      <c r="D482" s="4">
        <v>3</v>
      </c>
      <c r="E482" s="4">
        <f>D482*C482</f>
        <v>141</v>
      </c>
      <c r="F482" s="4"/>
      <c r="G482" s="4"/>
      <c r="H482" s="4">
        <v>0</v>
      </c>
      <c r="I482" s="4">
        <f>H482*C482</f>
        <v>0</v>
      </c>
      <c r="J482" s="4">
        <v>3</v>
      </c>
      <c r="K482" s="4">
        <f>J482*C482</f>
        <v>141</v>
      </c>
      <c r="L482" s="4">
        <v>0</v>
      </c>
      <c r="M482" s="4">
        <f>L482*C482</f>
        <v>0</v>
      </c>
      <c r="N482" s="4">
        <v>0</v>
      </c>
      <c r="O482" s="4">
        <f>N482*C482</f>
        <v>0</v>
      </c>
      <c r="P482" s="86"/>
      <c r="Q482" s="86"/>
      <c r="R482" s="86"/>
      <c r="S482" s="86"/>
      <c r="T482" s="86"/>
      <c r="U482" s="86"/>
      <c r="V482" s="86"/>
      <c r="W482" s="86"/>
      <c r="X482" s="86"/>
      <c r="Y482" s="86"/>
      <c r="Z482" s="86"/>
    </row>
    <row r="483" spans="2:26">
      <c r="B483" s="4" t="s">
        <v>49</v>
      </c>
      <c r="C483" s="4">
        <v>242</v>
      </c>
      <c r="D483" s="4">
        <v>4</v>
      </c>
      <c r="E483" s="4">
        <f t="shared" ref="E483:E546" si="58">D483*C483</f>
        <v>968</v>
      </c>
      <c r="F483" s="4"/>
      <c r="G483" s="4"/>
      <c r="H483" s="4">
        <v>0</v>
      </c>
      <c r="I483" s="4">
        <f t="shared" ref="I483:I546" si="59">H483*C483</f>
        <v>0</v>
      </c>
      <c r="J483" s="4">
        <v>4</v>
      </c>
      <c r="K483" s="4">
        <f t="shared" ref="K483:K546" si="60">J483*C483</f>
        <v>968</v>
      </c>
      <c r="L483" s="4">
        <v>0</v>
      </c>
      <c r="M483" s="4">
        <f t="shared" ref="M483:M546" si="61">L483*C483</f>
        <v>0</v>
      </c>
      <c r="N483" s="4">
        <v>0</v>
      </c>
      <c r="O483" s="4">
        <f t="shared" ref="O483:O546" si="62">N483*C483</f>
        <v>0</v>
      </c>
      <c r="P483" s="86"/>
      <c r="Q483" s="86"/>
      <c r="R483" s="86"/>
      <c r="S483" s="86"/>
      <c r="T483" s="86"/>
      <c r="U483" s="86"/>
      <c r="V483" s="86"/>
      <c r="W483" s="86"/>
      <c r="X483" s="86"/>
      <c r="Y483" s="86"/>
      <c r="Z483" s="86"/>
    </row>
    <row r="484" spans="2:26">
      <c r="B484" s="4" t="s">
        <v>26</v>
      </c>
      <c r="C484" s="4">
        <v>180</v>
      </c>
      <c r="D484" s="4">
        <v>15</v>
      </c>
      <c r="E484" s="4">
        <f t="shared" si="58"/>
        <v>2700</v>
      </c>
      <c r="F484" s="4"/>
      <c r="G484" s="4"/>
      <c r="H484" s="4">
        <v>0</v>
      </c>
      <c r="I484" s="4">
        <f t="shared" si="59"/>
        <v>0</v>
      </c>
      <c r="J484" s="4">
        <v>6</v>
      </c>
      <c r="K484" s="4">
        <f t="shared" si="60"/>
        <v>1080</v>
      </c>
      <c r="L484" s="4">
        <v>6</v>
      </c>
      <c r="M484" s="4">
        <f t="shared" si="61"/>
        <v>1080</v>
      </c>
      <c r="N484" s="4">
        <v>3</v>
      </c>
      <c r="O484" s="4">
        <f t="shared" si="62"/>
        <v>540</v>
      </c>
      <c r="P484" s="86"/>
      <c r="Q484" s="86"/>
      <c r="R484" s="86"/>
      <c r="S484" s="86"/>
      <c r="T484" s="86"/>
      <c r="U484" s="86"/>
      <c r="V484" s="86"/>
      <c r="W484" s="86"/>
      <c r="X484" s="86"/>
      <c r="Y484" s="86"/>
      <c r="Z484" s="86"/>
    </row>
    <row r="485" spans="2:26">
      <c r="B485" s="4" t="s">
        <v>36</v>
      </c>
      <c r="C485" s="4">
        <v>295</v>
      </c>
      <c r="D485" s="4">
        <v>58.5</v>
      </c>
      <c r="E485" s="4">
        <f t="shared" si="58"/>
        <v>17257.5</v>
      </c>
      <c r="F485" s="4"/>
      <c r="G485" s="4"/>
      <c r="H485" s="4">
        <v>9.6</v>
      </c>
      <c r="I485" s="4">
        <f t="shared" si="59"/>
        <v>2832</v>
      </c>
      <c r="J485" s="4">
        <v>26.3</v>
      </c>
      <c r="K485" s="4">
        <f t="shared" si="60"/>
        <v>7758.5</v>
      </c>
      <c r="L485" s="4">
        <v>22.6</v>
      </c>
      <c r="M485" s="4">
        <f t="shared" si="61"/>
        <v>6667</v>
      </c>
      <c r="N485" s="4"/>
      <c r="O485" s="4">
        <f t="shared" si="62"/>
        <v>0</v>
      </c>
      <c r="P485" s="86"/>
      <c r="Q485" s="86"/>
      <c r="R485" s="86"/>
      <c r="S485" s="86"/>
      <c r="T485" s="86"/>
      <c r="U485" s="86"/>
      <c r="V485" s="86"/>
      <c r="W485" s="86"/>
      <c r="X485" s="86"/>
      <c r="Y485" s="86"/>
      <c r="Z485" s="86"/>
    </row>
    <row r="486" spans="2:26">
      <c r="B486" s="4" t="s">
        <v>113</v>
      </c>
      <c r="C486" s="4">
        <v>225.95</v>
      </c>
      <c r="D486" s="4">
        <v>1.1000000000000001</v>
      </c>
      <c r="E486" s="4">
        <f t="shared" si="58"/>
        <v>248.54500000000002</v>
      </c>
      <c r="F486" s="4"/>
      <c r="G486" s="4"/>
      <c r="H486" s="4">
        <v>0</v>
      </c>
      <c r="I486" s="4">
        <f t="shared" si="59"/>
        <v>0</v>
      </c>
      <c r="J486" s="4">
        <v>1.1000000000000001</v>
      </c>
      <c r="K486" s="4">
        <f t="shared" si="60"/>
        <v>248.54500000000002</v>
      </c>
      <c r="L486" s="4">
        <v>0</v>
      </c>
      <c r="M486" s="4">
        <f t="shared" si="61"/>
        <v>0</v>
      </c>
      <c r="N486" s="4"/>
      <c r="O486" s="4">
        <f t="shared" si="62"/>
        <v>0</v>
      </c>
      <c r="P486" s="86"/>
      <c r="Q486" s="86"/>
      <c r="R486" s="86"/>
      <c r="S486" s="86"/>
      <c r="T486" s="86"/>
      <c r="U486" s="86"/>
      <c r="V486" s="86"/>
      <c r="W486" s="86"/>
      <c r="X486" s="86"/>
      <c r="Y486" s="86"/>
      <c r="Z486" s="86"/>
    </row>
    <row r="487" spans="2:26">
      <c r="B487" s="4" t="s">
        <v>27</v>
      </c>
      <c r="C487" s="4">
        <v>222.04</v>
      </c>
      <c r="D487" s="4">
        <v>11.9</v>
      </c>
      <c r="E487" s="4">
        <f t="shared" si="58"/>
        <v>2642.2759999999998</v>
      </c>
      <c r="F487" s="4"/>
      <c r="G487" s="4"/>
      <c r="H487" s="4">
        <v>2</v>
      </c>
      <c r="I487" s="4">
        <f t="shared" si="59"/>
        <v>444.08</v>
      </c>
      <c r="J487" s="4">
        <v>9.9</v>
      </c>
      <c r="K487" s="4">
        <f t="shared" si="60"/>
        <v>2198.1959999999999</v>
      </c>
      <c r="L487" s="4">
        <v>0</v>
      </c>
      <c r="M487" s="4">
        <f t="shared" si="61"/>
        <v>0</v>
      </c>
      <c r="N487" s="4"/>
      <c r="O487" s="4">
        <f t="shared" si="62"/>
        <v>0</v>
      </c>
      <c r="P487" s="86"/>
      <c r="Q487" s="86"/>
      <c r="R487" s="86"/>
      <c r="S487" s="86"/>
      <c r="T487" s="86"/>
      <c r="U487" s="86"/>
      <c r="V487" s="86"/>
      <c r="W487" s="86"/>
      <c r="X487" s="86"/>
      <c r="Y487" s="86"/>
      <c r="Z487" s="86"/>
    </row>
    <row r="488" spans="2:26">
      <c r="B488" s="4" t="s">
        <v>553</v>
      </c>
      <c r="C488" s="4">
        <v>39.21</v>
      </c>
      <c r="D488" s="4">
        <v>10</v>
      </c>
      <c r="E488" s="4">
        <f t="shared" si="58"/>
        <v>392.1</v>
      </c>
      <c r="F488" s="4"/>
      <c r="G488" s="4"/>
      <c r="H488" s="4">
        <v>5</v>
      </c>
      <c r="I488" s="4">
        <f t="shared" si="59"/>
        <v>196.05</v>
      </c>
      <c r="J488" s="4">
        <v>0</v>
      </c>
      <c r="K488" s="4">
        <f t="shared" si="60"/>
        <v>0</v>
      </c>
      <c r="L488" s="4">
        <v>0</v>
      </c>
      <c r="M488" s="4">
        <f t="shared" si="61"/>
        <v>0</v>
      </c>
      <c r="N488" s="4">
        <v>5</v>
      </c>
      <c r="O488" s="4">
        <f t="shared" si="62"/>
        <v>196.05</v>
      </c>
      <c r="P488" s="86"/>
      <c r="Q488" s="86"/>
      <c r="R488" s="86"/>
      <c r="S488" s="86"/>
      <c r="T488" s="86"/>
      <c r="U488" s="86"/>
      <c r="V488" s="86"/>
      <c r="W488" s="86"/>
      <c r="X488" s="86"/>
      <c r="Y488" s="86"/>
      <c r="Z488" s="86"/>
    </row>
    <row r="489" spans="2:26">
      <c r="B489" s="4" t="s">
        <v>12</v>
      </c>
      <c r="C489" s="4">
        <v>40.51</v>
      </c>
      <c r="D489" s="4">
        <v>5.5</v>
      </c>
      <c r="E489" s="4">
        <f t="shared" si="58"/>
        <v>222.80499999999998</v>
      </c>
      <c r="F489" s="4"/>
      <c r="G489" s="4"/>
      <c r="H489" s="4">
        <v>0</v>
      </c>
      <c r="I489" s="4">
        <f t="shared" si="59"/>
        <v>0</v>
      </c>
      <c r="J489" s="4">
        <v>5</v>
      </c>
      <c r="K489" s="4">
        <f t="shared" si="60"/>
        <v>202.54999999999998</v>
      </c>
      <c r="L489" s="4">
        <v>0.5</v>
      </c>
      <c r="M489" s="4">
        <f t="shared" si="61"/>
        <v>20.254999999999999</v>
      </c>
      <c r="N489" s="4"/>
      <c r="O489" s="4">
        <f t="shared" si="62"/>
        <v>0</v>
      </c>
      <c r="P489" s="86"/>
      <c r="Q489" s="86"/>
      <c r="R489" s="86"/>
      <c r="S489" s="86"/>
      <c r="T489" s="86"/>
      <c r="U489" s="86"/>
      <c r="V489" s="86"/>
      <c r="W489" s="86"/>
      <c r="X489" s="86"/>
      <c r="Y489" s="86"/>
      <c r="Z489" s="86"/>
    </row>
    <row r="490" spans="2:26">
      <c r="B490" s="4" t="s">
        <v>17</v>
      </c>
      <c r="C490" s="4">
        <v>18.41</v>
      </c>
      <c r="D490" s="4">
        <v>17</v>
      </c>
      <c r="E490" s="4">
        <f t="shared" si="58"/>
        <v>312.97000000000003</v>
      </c>
      <c r="F490" s="4"/>
      <c r="G490" s="4"/>
      <c r="H490" s="4">
        <v>0</v>
      </c>
      <c r="I490" s="4">
        <f t="shared" si="59"/>
        <v>0</v>
      </c>
      <c r="J490" s="4">
        <v>12</v>
      </c>
      <c r="K490" s="4">
        <f t="shared" si="60"/>
        <v>220.92000000000002</v>
      </c>
      <c r="L490" s="4">
        <v>2</v>
      </c>
      <c r="M490" s="4">
        <f t="shared" si="61"/>
        <v>36.82</v>
      </c>
      <c r="N490" s="4">
        <v>3</v>
      </c>
      <c r="O490" s="4">
        <f t="shared" si="62"/>
        <v>55.230000000000004</v>
      </c>
      <c r="P490" s="86"/>
      <c r="Q490" s="86"/>
      <c r="R490" s="86"/>
      <c r="S490" s="86"/>
      <c r="T490" s="86"/>
      <c r="U490" s="86"/>
      <c r="V490" s="86"/>
      <c r="W490" s="86"/>
      <c r="X490" s="86"/>
      <c r="Y490" s="86"/>
      <c r="Z490" s="86"/>
    </row>
    <row r="491" spans="2:26">
      <c r="B491" s="4" t="s">
        <v>121</v>
      </c>
      <c r="C491" s="4">
        <v>719</v>
      </c>
      <c r="D491" s="4">
        <v>12.3</v>
      </c>
      <c r="E491" s="4">
        <f t="shared" si="58"/>
        <v>8843.7000000000007</v>
      </c>
      <c r="F491" s="4"/>
      <c r="G491" s="4"/>
      <c r="H491" s="4">
        <v>0</v>
      </c>
      <c r="I491" s="4">
        <f t="shared" si="59"/>
        <v>0</v>
      </c>
      <c r="J491" s="4">
        <v>9.26</v>
      </c>
      <c r="K491" s="4">
        <f t="shared" si="60"/>
        <v>6657.94</v>
      </c>
      <c r="L491" s="4">
        <v>3.04</v>
      </c>
      <c r="M491" s="4">
        <f t="shared" si="61"/>
        <v>2185.7600000000002</v>
      </c>
      <c r="N491" s="4"/>
      <c r="O491" s="4">
        <f t="shared" si="62"/>
        <v>0</v>
      </c>
      <c r="P491" s="86"/>
      <c r="Q491" s="86"/>
      <c r="R491" s="86"/>
      <c r="S491" s="86"/>
      <c r="T491" s="86"/>
      <c r="U491" s="86"/>
      <c r="V491" s="86"/>
      <c r="W491" s="86"/>
      <c r="X491" s="86"/>
      <c r="Y491" s="86"/>
      <c r="Z491" s="86"/>
    </row>
    <row r="492" spans="2:26">
      <c r="B492" s="4" t="s">
        <v>31</v>
      </c>
      <c r="C492" s="4">
        <v>89</v>
      </c>
      <c r="D492" s="4">
        <v>17</v>
      </c>
      <c r="E492" s="4">
        <f t="shared" si="58"/>
        <v>1513</v>
      </c>
      <c r="F492" s="4"/>
      <c r="G492" s="4"/>
      <c r="H492" s="4">
        <v>3</v>
      </c>
      <c r="I492" s="4">
        <f t="shared" si="59"/>
        <v>267</v>
      </c>
      <c r="J492" s="4">
        <v>8</v>
      </c>
      <c r="K492" s="4">
        <f t="shared" si="60"/>
        <v>712</v>
      </c>
      <c r="L492" s="4">
        <v>6</v>
      </c>
      <c r="M492" s="4">
        <f t="shared" si="61"/>
        <v>534</v>
      </c>
      <c r="N492" s="4"/>
      <c r="O492" s="4">
        <f t="shared" si="62"/>
        <v>0</v>
      </c>
      <c r="P492" s="86"/>
      <c r="Q492" s="86"/>
      <c r="R492" s="86"/>
      <c r="S492" s="86"/>
      <c r="T492" s="86"/>
      <c r="U492" s="86"/>
      <c r="V492" s="86"/>
      <c r="W492" s="86"/>
      <c r="X492" s="86"/>
      <c r="Y492" s="86"/>
      <c r="Z492" s="86"/>
    </row>
    <row r="493" spans="2:26">
      <c r="B493" s="4" t="s">
        <v>584</v>
      </c>
      <c r="C493" s="4">
        <v>17</v>
      </c>
      <c r="D493" s="4">
        <v>63</v>
      </c>
      <c r="E493" s="4">
        <f t="shared" si="58"/>
        <v>1071</v>
      </c>
      <c r="F493" s="4"/>
      <c r="G493" s="4"/>
      <c r="H493" s="4">
        <v>0</v>
      </c>
      <c r="I493" s="4">
        <f t="shared" si="59"/>
        <v>0</v>
      </c>
      <c r="J493" s="4">
        <v>63</v>
      </c>
      <c r="K493" s="4">
        <f t="shared" si="60"/>
        <v>1071</v>
      </c>
      <c r="L493" s="4">
        <v>0</v>
      </c>
      <c r="M493" s="4">
        <f t="shared" si="61"/>
        <v>0</v>
      </c>
      <c r="N493" s="4"/>
      <c r="O493" s="4">
        <f t="shared" si="62"/>
        <v>0</v>
      </c>
      <c r="P493" s="86"/>
      <c r="Q493" s="86"/>
      <c r="R493" s="86"/>
      <c r="S493" s="86"/>
      <c r="T493" s="86"/>
      <c r="U493" s="86"/>
      <c r="V493" s="86"/>
      <c r="W493" s="86"/>
      <c r="X493" s="86"/>
      <c r="Y493" s="86"/>
      <c r="Z493" s="86"/>
    </row>
    <row r="494" spans="2:26">
      <c r="B494" s="4" t="s">
        <v>10</v>
      </c>
      <c r="C494" s="4">
        <v>75</v>
      </c>
      <c r="D494" s="4">
        <v>19</v>
      </c>
      <c r="E494" s="4">
        <f t="shared" si="58"/>
        <v>1425</v>
      </c>
      <c r="F494" s="4"/>
      <c r="G494" s="4"/>
      <c r="H494" s="4">
        <v>0</v>
      </c>
      <c r="I494" s="4">
        <f t="shared" si="59"/>
        <v>0</v>
      </c>
      <c r="J494" s="4">
        <v>12</v>
      </c>
      <c r="K494" s="4">
        <f t="shared" si="60"/>
        <v>900</v>
      </c>
      <c r="L494" s="4">
        <v>7</v>
      </c>
      <c r="M494" s="4">
        <f t="shared" si="61"/>
        <v>525</v>
      </c>
      <c r="N494" s="4"/>
      <c r="O494" s="4">
        <f t="shared" si="62"/>
        <v>0</v>
      </c>
      <c r="P494" s="86"/>
      <c r="Q494" s="86"/>
      <c r="R494" s="86"/>
      <c r="S494" s="86"/>
      <c r="T494" s="86"/>
      <c r="U494" s="86"/>
      <c r="V494" s="86"/>
      <c r="W494" s="86"/>
      <c r="X494" s="86"/>
      <c r="Y494" s="86"/>
      <c r="Z494" s="86"/>
    </row>
    <row r="495" spans="2:26">
      <c r="B495" s="117" t="s">
        <v>58</v>
      </c>
      <c r="C495" s="4">
        <v>32</v>
      </c>
      <c r="D495" s="4">
        <v>1.94</v>
      </c>
      <c r="E495" s="4">
        <f t="shared" si="58"/>
        <v>62.08</v>
      </c>
      <c r="F495" s="4"/>
      <c r="G495" s="4"/>
      <c r="H495" s="4">
        <v>0</v>
      </c>
      <c r="I495" s="4">
        <f t="shared" si="59"/>
        <v>0</v>
      </c>
      <c r="J495" s="4">
        <v>1.94</v>
      </c>
      <c r="K495" s="4">
        <f t="shared" si="60"/>
        <v>62.08</v>
      </c>
      <c r="L495" s="4">
        <v>0</v>
      </c>
      <c r="M495" s="4">
        <f t="shared" si="61"/>
        <v>0</v>
      </c>
      <c r="N495" s="4"/>
      <c r="O495" s="4">
        <f t="shared" si="62"/>
        <v>0</v>
      </c>
      <c r="P495" s="86"/>
      <c r="Q495" s="86"/>
      <c r="R495" s="86"/>
      <c r="S495" s="86"/>
      <c r="T495" s="86"/>
      <c r="U495" s="86"/>
      <c r="V495" s="86"/>
      <c r="W495" s="86"/>
      <c r="X495" s="86"/>
      <c r="Y495" s="86"/>
      <c r="Z495" s="86"/>
    </row>
    <row r="496" spans="2:26">
      <c r="B496" s="4" t="s">
        <v>291</v>
      </c>
      <c r="C496" s="4">
        <v>62.59</v>
      </c>
      <c r="D496" s="4">
        <v>24</v>
      </c>
      <c r="E496" s="4">
        <f t="shared" si="58"/>
        <v>1502.16</v>
      </c>
      <c r="F496" s="4"/>
      <c r="G496" s="4"/>
      <c r="H496" s="4">
        <v>0</v>
      </c>
      <c r="I496" s="4">
        <f t="shared" si="59"/>
        <v>0</v>
      </c>
      <c r="J496" s="4">
        <v>16</v>
      </c>
      <c r="K496" s="4">
        <f t="shared" si="60"/>
        <v>1001.44</v>
      </c>
      <c r="L496" s="4">
        <v>8</v>
      </c>
      <c r="M496" s="4">
        <f t="shared" si="61"/>
        <v>500.72</v>
      </c>
      <c r="N496" s="4"/>
      <c r="O496" s="4">
        <f t="shared" si="62"/>
        <v>0</v>
      </c>
      <c r="P496" s="86"/>
      <c r="Q496" s="86"/>
      <c r="R496" s="86"/>
      <c r="S496" s="86"/>
      <c r="T496" s="86"/>
      <c r="U496" s="86"/>
      <c r="V496" s="86"/>
      <c r="W496" s="86"/>
      <c r="X496" s="86"/>
      <c r="Y496" s="86"/>
      <c r="Z496" s="86"/>
    </row>
    <row r="497" spans="2:26">
      <c r="B497" s="4" t="s">
        <v>172</v>
      </c>
      <c r="C497" s="4">
        <v>121.35</v>
      </c>
      <c r="D497" s="4">
        <v>16</v>
      </c>
      <c r="E497" s="4">
        <f t="shared" si="58"/>
        <v>1941.6</v>
      </c>
      <c r="F497" s="4"/>
      <c r="G497" s="4"/>
      <c r="H497" s="4">
        <v>0</v>
      </c>
      <c r="I497" s="4">
        <f t="shared" si="59"/>
        <v>0</v>
      </c>
      <c r="J497" s="4">
        <v>10</v>
      </c>
      <c r="K497" s="4">
        <f t="shared" si="60"/>
        <v>1213.5</v>
      </c>
      <c r="L497" s="4">
        <v>6</v>
      </c>
      <c r="M497" s="4">
        <f t="shared" si="61"/>
        <v>728.09999999999991</v>
      </c>
      <c r="N497" s="4"/>
      <c r="O497" s="4">
        <f t="shared" si="62"/>
        <v>0</v>
      </c>
      <c r="P497" s="86"/>
      <c r="Q497" s="86"/>
      <c r="R497" s="86"/>
      <c r="S497" s="86"/>
      <c r="T497" s="86"/>
      <c r="U497" s="86"/>
      <c r="V497" s="86"/>
      <c r="W497" s="86"/>
      <c r="X497" s="86"/>
      <c r="Y497" s="86"/>
      <c r="Z497" s="86"/>
    </row>
    <row r="498" spans="2:26">
      <c r="B498" s="4" t="s">
        <v>580</v>
      </c>
      <c r="C498" s="4">
        <v>122.32</v>
      </c>
      <c r="D498" s="4">
        <v>30</v>
      </c>
      <c r="E498" s="4">
        <f t="shared" si="58"/>
        <v>3669.6</v>
      </c>
      <c r="F498" s="4"/>
      <c r="G498" s="4"/>
      <c r="H498" s="4">
        <v>0</v>
      </c>
      <c r="I498" s="4">
        <f t="shared" si="59"/>
        <v>0</v>
      </c>
      <c r="J498" s="4">
        <v>20.55</v>
      </c>
      <c r="K498" s="4">
        <f t="shared" si="60"/>
        <v>2513.6759999999999</v>
      </c>
      <c r="L498" s="4">
        <v>9.4499999999999993</v>
      </c>
      <c r="M498" s="4">
        <f t="shared" si="61"/>
        <v>1155.9239999999998</v>
      </c>
      <c r="N498" s="4"/>
      <c r="O498" s="4">
        <f t="shared" si="62"/>
        <v>0</v>
      </c>
      <c r="P498" s="86"/>
      <c r="Q498" s="86"/>
      <c r="R498" s="86"/>
      <c r="S498" s="86"/>
      <c r="T498" s="86"/>
      <c r="U498" s="86"/>
      <c r="V498" s="86"/>
      <c r="W498" s="86"/>
      <c r="X498" s="86"/>
      <c r="Y498" s="86"/>
      <c r="Z498" s="86"/>
    </row>
    <row r="499" spans="2:26">
      <c r="B499" s="4" t="s">
        <v>551</v>
      </c>
      <c r="C499" s="4">
        <v>133.07</v>
      </c>
      <c r="D499" s="4">
        <v>8</v>
      </c>
      <c r="E499" s="4">
        <f t="shared" si="58"/>
        <v>1064.56</v>
      </c>
      <c r="F499" s="4"/>
      <c r="G499" s="4"/>
      <c r="H499" s="4">
        <v>0</v>
      </c>
      <c r="I499" s="4">
        <f t="shared" si="59"/>
        <v>0</v>
      </c>
      <c r="J499" s="4">
        <v>8</v>
      </c>
      <c r="K499" s="4">
        <f t="shared" si="60"/>
        <v>1064.56</v>
      </c>
      <c r="L499" s="4">
        <v>0</v>
      </c>
      <c r="M499" s="4">
        <f t="shared" si="61"/>
        <v>0</v>
      </c>
      <c r="N499" s="4"/>
      <c r="O499" s="4">
        <f t="shared" si="62"/>
        <v>0</v>
      </c>
      <c r="P499" s="86"/>
      <c r="Q499" s="86"/>
      <c r="R499" s="86"/>
      <c r="S499" s="86"/>
      <c r="T499" s="86"/>
      <c r="U499" s="86"/>
      <c r="V499" s="86"/>
      <c r="W499" s="86"/>
      <c r="X499" s="86"/>
      <c r="Y499" s="86"/>
      <c r="Z499" s="86"/>
    </row>
    <row r="500" spans="2:26">
      <c r="B500" s="4" t="s">
        <v>551</v>
      </c>
      <c r="C500" s="4">
        <v>167.59</v>
      </c>
      <c r="D500" s="4">
        <v>8</v>
      </c>
      <c r="E500" s="4">
        <f t="shared" si="58"/>
        <v>1340.72</v>
      </c>
      <c r="F500" s="4"/>
      <c r="G500" s="4"/>
      <c r="H500" s="4">
        <v>0</v>
      </c>
      <c r="I500" s="4">
        <f t="shared" si="59"/>
        <v>0</v>
      </c>
      <c r="J500" s="4">
        <v>8</v>
      </c>
      <c r="K500" s="4">
        <f t="shared" si="60"/>
        <v>1340.72</v>
      </c>
      <c r="L500" s="4">
        <v>0</v>
      </c>
      <c r="M500" s="4">
        <f t="shared" si="61"/>
        <v>0</v>
      </c>
      <c r="N500" s="4"/>
      <c r="O500" s="4">
        <f t="shared" si="62"/>
        <v>0</v>
      </c>
      <c r="P500" s="86"/>
      <c r="Q500" s="86"/>
      <c r="R500" s="86"/>
      <c r="S500" s="86"/>
      <c r="T500" s="86"/>
      <c r="U500" s="86"/>
      <c r="V500" s="86"/>
      <c r="W500" s="86"/>
      <c r="X500" s="86"/>
      <c r="Y500" s="86"/>
      <c r="Z500" s="86"/>
    </row>
    <row r="501" spans="2:26">
      <c r="B501" s="4" t="s">
        <v>14</v>
      </c>
      <c r="C501" s="4">
        <v>185.97</v>
      </c>
      <c r="D501" s="4">
        <v>7</v>
      </c>
      <c r="E501" s="4">
        <f t="shared" si="58"/>
        <v>1301.79</v>
      </c>
      <c r="F501" s="4"/>
      <c r="G501" s="4"/>
      <c r="H501" s="4">
        <v>0</v>
      </c>
      <c r="I501" s="4">
        <f t="shared" si="59"/>
        <v>0</v>
      </c>
      <c r="J501" s="4">
        <v>5</v>
      </c>
      <c r="K501" s="4">
        <f t="shared" si="60"/>
        <v>929.85</v>
      </c>
      <c r="L501" s="4">
        <v>2</v>
      </c>
      <c r="M501" s="4">
        <f t="shared" si="61"/>
        <v>371.94</v>
      </c>
      <c r="N501" s="4"/>
      <c r="O501" s="4">
        <f t="shared" si="62"/>
        <v>0</v>
      </c>
      <c r="P501" s="86"/>
      <c r="Q501" s="86"/>
      <c r="R501" s="86"/>
      <c r="S501" s="86"/>
      <c r="T501" s="86"/>
      <c r="U501" s="86"/>
      <c r="V501" s="86"/>
      <c r="W501" s="86"/>
      <c r="X501" s="86"/>
      <c r="Y501" s="86"/>
      <c r="Z501" s="86"/>
    </row>
    <row r="502" spans="2:26">
      <c r="B502" s="4" t="s">
        <v>113</v>
      </c>
      <c r="C502" s="4">
        <v>225.95</v>
      </c>
      <c r="D502" s="4">
        <v>20</v>
      </c>
      <c r="E502" s="4">
        <f t="shared" si="58"/>
        <v>4519</v>
      </c>
      <c r="F502" s="4"/>
      <c r="G502" s="4"/>
      <c r="H502" s="4">
        <v>0</v>
      </c>
      <c r="I502" s="4">
        <f t="shared" si="59"/>
        <v>0</v>
      </c>
      <c r="J502" s="4">
        <v>11.5</v>
      </c>
      <c r="K502" s="4">
        <f t="shared" si="60"/>
        <v>2598.4249999999997</v>
      </c>
      <c r="L502" s="4">
        <v>8.5</v>
      </c>
      <c r="M502" s="4">
        <f t="shared" si="61"/>
        <v>1920.5749999999998</v>
      </c>
      <c r="N502" s="4"/>
      <c r="O502" s="4">
        <f t="shared" si="62"/>
        <v>0</v>
      </c>
      <c r="P502" s="86"/>
      <c r="Q502" s="86"/>
      <c r="R502" s="86"/>
      <c r="S502" s="86"/>
      <c r="T502" s="86"/>
      <c r="U502" s="86"/>
      <c r="V502" s="86"/>
      <c r="W502" s="86"/>
      <c r="X502" s="86"/>
      <c r="Y502" s="86"/>
      <c r="Z502" s="86"/>
    </row>
    <row r="503" spans="2:26">
      <c r="B503" s="4" t="s">
        <v>40</v>
      </c>
      <c r="C503" s="4">
        <v>236.83</v>
      </c>
      <c r="D503" s="4">
        <v>5</v>
      </c>
      <c r="E503" s="4">
        <f t="shared" si="58"/>
        <v>1184.1500000000001</v>
      </c>
      <c r="F503" s="4"/>
      <c r="G503" s="4"/>
      <c r="H503" s="4">
        <v>0</v>
      </c>
      <c r="I503" s="4">
        <f t="shared" si="59"/>
        <v>0</v>
      </c>
      <c r="J503" s="4">
        <v>4</v>
      </c>
      <c r="K503" s="4">
        <f t="shared" si="60"/>
        <v>947.32</v>
      </c>
      <c r="L503" s="4">
        <v>1</v>
      </c>
      <c r="M503" s="4">
        <f t="shared" si="61"/>
        <v>236.83</v>
      </c>
      <c r="N503" s="4"/>
      <c r="O503" s="4">
        <f t="shared" si="62"/>
        <v>0</v>
      </c>
      <c r="P503" s="86"/>
      <c r="Q503" s="86"/>
      <c r="R503" s="86"/>
      <c r="S503" s="86"/>
      <c r="T503" s="86"/>
      <c r="U503" s="86"/>
      <c r="V503" s="86"/>
      <c r="W503" s="86"/>
      <c r="X503" s="86"/>
      <c r="Y503" s="86"/>
      <c r="Z503" s="86"/>
    </row>
    <row r="504" spans="2:26">
      <c r="B504" s="4" t="s">
        <v>16</v>
      </c>
      <c r="C504" s="4">
        <v>116.27</v>
      </c>
      <c r="D504" s="4">
        <v>21.8</v>
      </c>
      <c r="E504" s="4">
        <f t="shared" si="58"/>
        <v>2534.6860000000001</v>
      </c>
      <c r="F504" s="4"/>
      <c r="G504" s="4"/>
      <c r="H504" s="4">
        <v>0</v>
      </c>
      <c r="I504" s="4">
        <f t="shared" si="59"/>
        <v>0</v>
      </c>
      <c r="J504" s="4">
        <v>8</v>
      </c>
      <c r="K504" s="4">
        <f t="shared" si="60"/>
        <v>930.16</v>
      </c>
      <c r="L504" s="4">
        <v>13.8</v>
      </c>
      <c r="M504" s="4">
        <f t="shared" si="61"/>
        <v>1604.5260000000001</v>
      </c>
      <c r="N504" s="4"/>
      <c r="O504" s="4">
        <f t="shared" si="62"/>
        <v>0</v>
      </c>
      <c r="P504" s="86"/>
      <c r="Q504" s="86"/>
      <c r="R504" s="86"/>
      <c r="S504" s="86"/>
      <c r="T504" s="86"/>
      <c r="U504" s="86"/>
      <c r="V504" s="86"/>
      <c r="W504" s="86"/>
      <c r="X504" s="86"/>
      <c r="Y504" s="86"/>
      <c r="Z504" s="86"/>
    </row>
    <row r="505" spans="2:26">
      <c r="B505" s="4" t="s">
        <v>15</v>
      </c>
      <c r="C505" s="4">
        <v>77.95</v>
      </c>
      <c r="D505" s="4">
        <v>38.299999999999997</v>
      </c>
      <c r="E505" s="4">
        <f t="shared" si="58"/>
        <v>2985.4849999999997</v>
      </c>
      <c r="F505" s="4"/>
      <c r="G505" s="4"/>
      <c r="H505" s="4">
        <v>0.5</v>
      </c>
      <c r="I505" s="4">
        <f t="shared" si="59"/>
        <v>38.975000000000001</v>
      </c>
      <c r="J505" s="4">
        <v>20</v>
      </c>
      <c r="K505" s="4">
        <f t="shared" si="60"/>
        <v>1559</v>
      </c>
      <c r="L505" s="4">
        <v>17.8</v>
      </c>
      <c r="M505" s="4">
        <f t="shared" si="61"/>
        <v>1387.5100000000002</v>
      </c>
      <c r="N505" s="4"/>
      <c r="O505" s="4">
        <f t="shared" si="62"/>
        <v>0</v>
      </c>
      <c r="P505" s="86"/>
      <c r="Q505" s="86"/>
      <c r="R505" s="86"/>
      <c r="S505" s="86"/>
      <c r="T505" s="86"/>
      <c r="U505" s="86"/>
      <c r="V505" s="86"/>
      <c r="W505" s="86"/>
      <c r="X505" s="86"/>
      <c r="Y505" s="86"/>
      <c r="Z505" s="86"/>
    </row>
    <row r="506" spans="2:26">
      <c r="B506" s="4" t="s">
        <v>595</v>
      </c>
      <c r="C506" s="4">
        <v>51.05</v>
      </c>
      <c r="D506" s="4">
        <v>40</v>
      </c>
      <c r="E506" s="4">
        <f t="shared" si="58"/>
        <v>2042</v>
      </c>
      <c r="F506" s="4"/>
      <c r="G506" s="4"/>
      <c r="H506" s="4">
        <v>5</v>
      </c>
      <c r="I506" s="4">
        <f t="shared" si="59"/>
        <v>255.25</v>
      </c>
      <c r="J506" s="4">
        <v>18.399999999999999</v>
      </c>
      <c r="K506" s="4">
        <f t="shared" si="60"/>
        <v>939.31999999999982</v>
      </c>
      <c r="L506" s="4">
        <v>16.600000000000001</v>
      </c>
      <c r="M506" s="4">
        <f t="shared" si="61"/>
        <v>847.43000000000006</v>
      </c>
      <c r="N506" s="4"/>
      <c r="O506" s="4">
        <f t="shared" si="62"/>
        <v>0</v>
      </c>
      <c r="P506" s="86"/>
      <c r="Q506" s="86"/>
      <c r="R506" s="86"/>
      <c r="S506" s="86"/>
      <c r="T506" s="86"/>
      <c r="U506" s="86"/>
      <c r="V506" s="86"/>
      <c r="W506" s="86"/>
      <c r="X506" s="86"/>
      <c r="Y506" s="86"/>
      <c r="Z506" s="86"/>
    </row>
    <row r="507" spans="2:26">
      <c r="B507" s="4" t="s">
        <v>611</v>
      </c>
      <c r="C507" s="4">
        <v>98</v>
      </c>
      <c r="D507" s="4">
        <v>0.89</v>
      </c>
      <c r="E507" s="4">
        <f t="shared" si="58"/>
        <v>87.22</v>
      </c>
      <c r="F507" s="4"/>
      <c r="G507" s="4"/>
      <c r="H507" s="4">
        <v>0</v>
      </c>
      <c r="I507" s="4">
        <f t="shared" si="59"/>
        <v>0</v>
      </c>
      <c r="J507" s="4">
        <v>0.89</v>
      </c>
      <c r="K507" s="4">
        <f t="shared" si="60"/>
        <v>87.22</v>
      </c>
      <c r="L507" s="4">
        <v>0</v>
      </c>
      <c r="M507" s="4">
        <f t="shared" si="61"/>
        <v>0</v>
      </c>
      <c r="N507" s="4"/>
      <c r="O507" s="4">
        <f t="shared" si="62"/>
        <v>0</v>
      </c>
      <c r="P507" s="86"/>
      <c r="Q507" s="86"/>
      <c r="R507" s="86"/>
      <c r="S507" s="86"/>
      <c r="T507" s="86"/>
      <c r="U507" s="86"/>
      <c r="V507" s="86"/>
      <c r="W507" s="86"/>
      <c r="X507" s="86"/>
      <c r="Y507" s="86"/>
      <c r="Z507" s="86"/>
    </row>
    <row r="508" spans="2:26">
      <c r="B508" s="4" t="s">
        <v>58</v>
      </c>
      <c r="C508" s="4">
        <v>33</v>
      </c>
      <c r="D508" s="4">
        <v>33</v>
      </c>
      <c r="E508" s="4">
        <f t="shared" si="58"/>
        <v>1089</v>
      </c>
      <c r="F508" s="4"/>
      <c r="G508" s="4"/>
      <c r="H508" s="4">
        <v>0.35</v>
      </c>
      <c r="I508" s="4">
        <f t="shared" si="59"/>
        <v>11.549999999999999</v>
      </c>
      <c r="J508" s="4">
        <v>20.7</v>
      </c>
      <c r="K508" s="4">
        <f t="shared" si="60"/>
        <v>683.1</v>
      </c>
      <c r="L508" s="4">
        <v>11.95</v>
      </c>
      <c r="M508" s="4">
        <f t="shared" si="61"/>
        <v>394.34999999999997</v>
      </c>
      <c r="N508" s="4"/>
      <c r="O508" s="4">
        <f t="shared" si="62"/>
        <v>0</v>
      </c>
      <c r="P508" s="86"/>
      <c r="Q508" s="86"/>
      <c r="R508" s="86"/>
      <c r="S508" s="86"/>
      <c r="T508" s="86"/>
      <c r="U508" s="86"/>
      <c r="V508" s="86"/>
      <c r="W508" s="86"/>
      <c r="X508" s="86"/>
      <c r="Y508" s="86"/>
      <c r="Z508" s="86"/>
    </row>
    <row r="509" spans="2:26">
      <c r="B509" s="4" t="s">
        <v>57</v>
      </c>
      <c r="C509" s="4">
        <v>67</v>
      </c>
      <c r="D509" s="4">
        <v>4.5999999999999996</v>
      </c>
      <c r="E509" s="4">
        <f t="shared" si="58"/>
        <v>308.2</v>
      </c>
      <c r="F509" s="4"/>
      <c r="G509" s="4"/>
      <c r="H509" s="4">
        <v>0</v>
      </c>
      <c r="I509" s="4">
        <f t="shared" si="59"/>
        <v>0</v>
      </c>
      <c r="J509" s="4">
        <v>4.5999999999999996</v>
      </c>
      <c r="K509" s="4">
        <f t="shared" si="60"/>
        <v>308.2</v>
      </c>
      <c r="L509" s="4">
        <v>0</v>
      </c>
      <c r="M509" s="4">
        <f t="shared" si="61"/>
        <v>0</v>
      </c>
      <c r="N509" s="4"/>
      <c r="O509" s="4">
        <f t="shared" si="62"/>
        <v>0</v>
      </c>
      <c r="P509" s="86"/>
      <c r="Q509" s="86"/>
      <c r="R509" s="86"/>
      <c r="S509" s="86"/>
      <c r="T509" s="86"/>
      <c r="U509" s="86"/>
      <c r="V509" s="86"/>
      <c r="W509" s="86"/>
      <c r="X509" s="86"/>
      <c r="Y509" s="86"/>
      <c r="Z509" s="86"/>
    </row>
    <row r="510" spans="2:26">
      <c r="B510" s="4" t="s">
        <v>29</v>
      </c>
      <c r="C510" s="4">
        <v>95</v>
      </c>
      <c r="D510" s="4">
        <v>14.35</v>
      </c>
      <c r="E510" s="4">
        <f t="shared" si="58"/>
        <v>1363.25</v>
      </c>
      <c r="F510" s="4"/>
      <c r="G510" s="4"/>
      <c r="H510" s="4">
        <v>0</v>
      </c>
      <c r="I510" s="4">
        <f t="shared" si="59"/>
        <v>0</v>
      </c>
      <c r="J510" s="4">
        <v>8</v>
      </c>
      <c r="K510" s="4">
        <f t="shared" si="60"/>
        <v>760</v>
      </c>
      <c r="L510" s="4">
        <v>6.35</v>
      </c>
      <c r="M510" s="4">
        <f t="shared" si="61"/>
        <v>603.25</v>
      </c>
      <c r="N510" s="4"/>
      <c r="O510" s="4">
        <f t="shared" si="62"/>
        <v>0</v>
      </c>
      <c r="P510" s="86"/>
      <c r="Q510" s="86"/>
      <c r="R510" s="86"/>
      <c r="S510" s="86"/>
      <c r="T510" s="86"/>
      <c r="U510" s="86"/>
      <c r="V510" s="86"/>
      <c r="W510" s="86"/>
      <c r="X510" s="86"/>
      <c r="Y510" s="86"/>
      <c r="Z510" s="86"/>
    </row>
    <row r="511" spans="2:26">
      <c r="B511" s="4" t="s">
        <v>27</v>
      </c>
      <c r="C511" s="4">
        <v>260</v>
      </c>
      <c r="D511" s="4">
        <v>45</v>
      </c>
      <c r="E511" s="4">
        <f t="shared" si="58"/>
        <v>11700</v>
      </c>
      <c r="F511" s="4"/>
      <c r="G511" s="4"/>
      <c r="H511" s="4">
        <v>3.3</v>
      </c>
      <c r="I511" s="4">
        <f t="shared" si="59"/>
        <v>858</v>
      </c>
      <c r="J511" s="4">
        <v>16.8</v>
      </c>
      <c r="K511" s="4">
        <f t="shared" si="60"/>
        <v>4368</v>
      </c>
      <c r="L511" s="4">
        <v>24.9</v>
      </c>
      <c r="M511" s="4">
        <f t="shared" si="61"/>
        <v>6474</v>
      </c>
      <c r="N511" s="4"/>
      <c r="O511" s="4">
        <f t="shared" si="62"/>
        <v>0</v>
      </c>
      <c r="P511" s="86"/>
      <c r="Q511" s="86"/>
      <c r="R511" s="86"/>
      <c r="S511" s="86"/>
      <c r="T511" s="86"/>
      <c r="U511" s="86"/>
      <c r="V511" s="86"/>
      <c r="W511" s="86"/>
      <c r="X511" s="86"/>
      <c r="Y511" s="86"/>
      <c r="Z511" s="86"/>
    </row>
    <row r="512" spans="2:26">
      <c r="B512" s="4" t="s">
        <v>55</v>
      </c>
      <c r="C512" s="4"/>
      <c r="D512" s="4">
        <v>10</v>
      </c>
      <c r="E512" s="4">
        <f t="shared" si="58"/>
        <v>0</v>
      </c>
      <c r="F512" s="4"/>
      <c r="G512" s="4"/>
      <c r="H512" s="4">
        <v>10</v>
      </c>
      <c r="I512" s="4">
        <f t="shared" si="59"/>
        <v>0</v>
      </c>
      <c r="J512" s="4">
        <v>0</v>
      </c>
      <c r="K512" s="4">
        <f t="shared" si="60"/>
        <v>0</v>
      </c>
      <c r="L512" s="4">
        <v>0</v>
      </c>
      <c r="M512" s="4">
        <f t="shared" si="61"/>
        <v>0</v>
      </c>
      <c r="N512" s="4"/>
      <c r="O512" s="4">
        <f t="shared" si="62"/>
        <v>0</v>
      </c>
      <c r="P512" s="86"/>
      <c r="Q512" s="86"/>
      <c r="R512" s="86"/>
      <c r="S512" s="86"/>
      <c r="T512" s="86"/>
      <c r="U512" s="86"/>
      <c r="V512" s="86"/>
      <c r="W512" s="86"/>
      <c r="X512" s="86"/>
      <c r="Y512" s="86"/>
      <c r="Z512" s="86"/>
    </row>
    <row r="513" spans="2:26">
      <c r="B513" s="4" t="s">
        <v>34</v>
      </c>
      <c r="C513" s="4">
        <v>26</v>
      </c>
      <c r="D513" s="4"/>
      <c r="E513" s="4">
        <f t="shared" si="58"/>
        <v>0</v>
      </c>
      <c r="F513" s="4">
        <v>565</v>
      </c>
      <c r="G513" s="4">
        <f>F513*C513</f>
        <v>14690</v>
      </c>
      <c r="H513" s="4">
        <v>47</v>
      </c>
      <c r="I513" s="4">
        <f t="shared" si="59"/>
        <v>1222</v>
      </c>
      <c r="J513" s="4">
        <v>285</v>
      </c>
      <c r="K513" s="4">
        <f t="shared" si="60"/>
        <v>7410</v>
      </c>
      <c r="L513" s="4">
        <v>233</v>
      </c>
      <c r="M513" s="4">
        <f t="shared" si="61"/>
        <v>6058</v>
      </c>
      <c r="N513" s="4"/>
      <c r="O513" s="4">
        <f t="shared" si="62"/>
        <v>0</v>
      </c>
      <c r="P513" s="86"/>
      <c r="Q513" s="86"/>
      <c r="R513" s="86"/>
      <c r="S513" s="86"/>
      <c r="T513" s="86"/>
      <c r="U513" s="86"/>
      <c r="V513" s="86"/>
      <c r="W513" s="86"/>
      <c r="X513" s="86"/>
      <c r="Y513" s="86"/>
      <c r="Z513" s="86"/>
    </row>
    <row r="514" spans="2:26">
      <c r="B514" s="4" t="s">
        <v>141</v>
      </c>
      <c r="C514" s="4">
        <v>154</v>
      </c>
      <c r="D514" s="4"/>
      <c r="E514" s="4">
        <f t="shared" si="58"/>
        <v>0</v>
      </c>
      <c r="F514" s="4">
        <v>26.4</v>
      </c>
      <c r="G514" s="4">
        <f t="shared" ref="G514:G577" si="63">F514*C514</f>
        <v>4065.6</v>
      </c>
      <c r="H514" s="4">
        <v>0</v>
      </c>
      <c r="I514" s="4">
        <f t="shared" si="59"/>
        <v>0</v>
      </c>
      <c r="J514" s="4">
        <v>26.4</v>
      </c>
      <c r="K514" s="4">
        <f t="shared" si="60"/>
        <v>4065.6</v>
      </c>
      <c r="L514" s="4">
        <v>0</v>
      </c>
      <c r="M514" s="4">
        <f t="shared" si="61"/>
        <v>0</v>
      </c>
      <c r="N514" s="4"/>
      <c r="O514" s="4">
        <f t="shared" si="62"/>
        <v>0</v>
      </c>
      <c r="P514" s="86"/>
      <c r="Q514" s="86"/>
      <c r="R514" s="86"/>
      <c r="S514" s="86"/>
      <c r="T514" s="86"/>
      <c r="U514" s="86"/>
      <c r="V514" s="86"/>
      <c r="W514" s="86"/>
      <c r="X514" s="86"/>
      <c r="Y514" s="86"/>
      <c r="Z514" s="86"/>
    </row>
    <row r="515" spans="2:26">
      <c r="B515" s="4" t="s">
        <v>322</v>
      </c>
      <c r="C515" s="4">
        <v>210</v>
      </c>
      <c r="D515" s="4"/>
      <c r="E515" s="4">
        <f t="shared" si="58"/>
        <v>0</v>
      </c>
      <c r="F515" s="4">
        <v>21.5</v>
      </c>
      <c r="G515" s="4">
        <f t="shared" si="63"/>
        <v>4515</v>
      </c>
      <c r="H515" s="4">
        <v>0</v>
      </c>
      <c r="I515" s="4">
        <f t="shared" si="59"/>
        <v>0</v>
      </c>
      <c r="J515" s="4">
        <v>21.5</v>
      </c>
      <c r="K515" s="4">
        <f t="shared" si="60"/>
        <v>4515</v>
      </c>
      <c r="L515" s="4">
        <v>0</v>
      </c>
      <c r="M515" s="4">
        <f t="shared" si="61"/>
        <v>0</v>
      </c>
      <c r="N515" s="4"/>
      <c r="O515" s="4">
        <f t="shared" si="62"/>
        <v>0</v>
      </c>
      <c r="P515" s="86"/>
      <c r="Q515" s="86"/>
      <c r="R515" s="86"/>
      <c r="S515" s="86"/>
      <c r="T515" s="86"/>
      <c r="U515" s="86"/>
      <c r="V515" s="86"/>
      <c r="W515" s="86"/>
      <c r="X515" s="86"/>
      <c r="Y515" s="86"/>
      <c r="Z515" s="86"/>
    </row>
    <row r="516" spans="2:26">
      <c r="B516" s="4" t="s">
        <v>611</v>
      </c>
      <c r="C516" s="4">
        <v>112</v>
      </c>
      <c r="D516" s="4"/>
      <c r="E516" s="4">
        <f t="shared" si="58"/>
        <v>0</v>
      </c>
      <c r="F516" s="4">
        <v>5.0999999999999996</v>
      </c>
      <c r="G516" s="4">
        <f t="shared" si="63"/>
        <v>571.19999999999993</v>
      </c>
      <c r="H516" s="4">
        <v>0</v>
      </c>
      <c r="I516" s="4">
        <f t="shared" si="59"/>
        <v>0</v>
      </c>
      <c r="J516" s="4">
        <v>3.88</v>
      </c>
      <c r="K516" s="4">
        <f t="shared" si="60"/>
        <v>434.56</v>
      </c>
      <c r="L516" s="4">
        <v>1.22</v>
      </c>
      <c r="M516" s="4">
        <f t="shared" si="61"/>
        <v>136.63999999999999</v>
      </c>
      <c r="N516" s="4"/>
      <c r="O516" s="4">
        <f t="shared" si="62"/>
        <v>0</v>
      </c>
      <c r="P516" s="86"/>
      <c r="Q516" s="86"/>
      <c r="R516" s="86"/>
      <c r="S516" s="86"/>
      <c r="T516" s="86"/>
      <c r="U516" s="86"/>
      <c r="V516" s="86"/>
      <c r="W516" s="86"/>
      <c r="X516" s="86"/>
      <c r="Y516" s="86"/>
      <c r="Z516" s="86"/>
    </row>
    <row r="517" spans="2:26">
      <c r="B517" s="4" t="s">
        <v>582</v>
      </c>
      <c r="C517" s="4">
        <v>15</v>
      </c>
      <c r="D517" s="4"/>
      <c r="E517" s="4">
        <f t="shared" si="58"/>
        <v>0</v>
      </c>
      <c r="F517" s="4">
        <v>200</v>
      </c>
      <c r="G517" s="4">
        <f t="shared" si="63"/>
        <v>3000</v>
      </c>
      <c r="H517" s="4">
        <v>0</v>
      </c>
      <c r="I517" s="4">
        <f t="shared" si="59"/>
        <v>0</v>
      </c>
      <c r="J517" s="4">
        <v>200</v>
      </c>
      <c r="K517" s="4">
        <f t="shared" si="60"/>
        <v>3000</v>
      </c>
      <c r="L517" s="4">
        <v>0</v>
      </c>
      <c r="M517" s="4">
        <f t="shared" si="61"/>
        <v>0</v>
      </c>
      <c r="N517" s="4"/>
      <c r="O517" s="4">
        <f t="shared" si="62"/>
        <v>0</v>
      </c>
      <c r="P517" s="86"/>
      <c r="Q517" s="86"/>
      <c r="R517" s="86"/>
      <c r="S517" s="86"/>
      <c r="T517" s="86"/>
      <c r="U517" s="86"/>
      <c r="V517" s="86"/>
      <c r="W517" s="86"/>
      <c r="X517" s="86"/>
      <c r="Y517" s="86"/>
      <c r="Z517" s="86"/>
    </row>
    <row r="518" spans="2:26">
      <c r="B518" s="4" t="s">
        <v>307</v>
      </c>
      <c r="C518" s="4">
        <v>360</v>
      </c>
      <c r="D518" s="4"/>
      <c r="E518" s="4">
        <f t="shared" si="58"/>
        <v>0</v>
      </c>
      <c r="F518" s="4">
        <v>40</v>
      </c>
      <c r="G518" s="4">
        <f t="shared" si="63"/>
        <v>14400</v>
      </c>
      <c r="H518" s="4">
        <v>4</v>
      </c>
      <c r="I518" s="4">
        <f t="shared" si="59"/>
        <v>1440</v>
      </c>
      <c r="J518" s="4">
        <v>19</v>
      </c>
      <c r="K518" s="4">
        <f t="shared" si="60"/>
        <v>6840</v>
      </c>
      <c r="L518" s="4">
        <v>17</v>
      </c>
      <c r="M518" s="4">
        <f t="shared" si="61"/>
        <v>6120</v>
      </c>
      <c r="N518" s="4"/>
      <c r="O518" s="4">
        <f t="shared" si="62"/>
        <v>0</v>
      </c>
      <c r="P518" s="86"/>
      <c r="Q518" s="86"/>
      <c r="R518" s="86"/>
      <c r="S518" s="86"/>
      <c r="T518" s="86"/>
      <c r="U518" s="86"/>
      <c r="V518" s="86"/>
      <c r="W518" s="86"/>
      <c r="X518" s="86"/>
      <c r="Y518" s="86"/>
      <c r="Z518" s="86"/>
    </row>
    <row r="519" spans="2:26">
      <c r="B519" s="4" t="s">
        <v>304</v>
      </c>
      <c r="C519" s="4">
        <v>238</v>
      </c>
      <c r="D519" s="4"/>
      <c r="E519" s="4">
        <f t="shared" si="58"/>
        <v>0</v>
      </c>
      <c r="F519" s="4">
        <v>22</v>
      </c>
      <c r="G519" s="4">
        <f t="shared" si="63"/>
        <v>5236</v>
      </c>
      <c r="H519" s="115"/>
      <c r="I519" s="4">
        <f t="shared" si="59"/>
        <v>0</v>
      </c>
      <c r="J519" s="4">
        <v>22</v>
      </c>
      <c r="K519" s="4">
        <f t="shared" si="60"/>
        <v>5236</v>
      </c>
      <c r="L519" s="115"/>
      <c r="M519" s="4">
        <f t="shared" si="61"/>
        <v>0</v>
      </c>
      <c r="N519" s="115"/>
      <c r="O519" s="4">
        <f t="shared" si="62"/>
        <v>0</v>
      </c>
      <c r="P519" s="86"/>
      <c r="Q519" s="86"/>
      <c r="R519" s="86"/>
      <c r="S519" s="86"/>
      <c r="T519" s="86"/>
      <c r="U519" s="86"/>
      <c r="V519" s="86"/>
      <c r="W519" s="86"/>
      <c r="X519" s="86"/>
      <c r="Y519" s="86"/>
      <c r="Z519" s="86"/>
    </row>
    <row r="520" spans="2:26">
      <c r="B520" s="4" t="s">
        <v>106</v>
      </c>
      <c r="C520" s="4">
        <v>155</v>
      </c>
      <c r="D520" s="4"/>
      <c r="E520" s="4">
        <f t="shared" si="58"/>
        <v>0</v>
      </c>
      <c r="F520" s="4">
        <v>43.6</v>
      </c>
      <c r="G520" s="4">
        <f t="shared" si="63"/>
        <v>6758</v>
      </c>
      <c r="H520" s="4">
        <v>0</v>
      </c>
      <c r="I520" s="4">
        <f t="shared" si="59"/>
        <v>0</v>
      </c>
      <c r="J520" s="4">
        <v>43.6</v>
      </c>
      <c r="K520" s="4">
        <f t="shared" si="60"/>
        <v>6758</v>
      </c>
      <c r="L520" s="4">
        <v>0</v>
      </c>
      <c r="M520" s="4">
        <f t="shared" si="61"/>
        <v>0</v>
      </c>
      <c r="N520" s="4"/>
      <c r="O520" s="4">
        <f t="shared" si="62"/>
        <v>0</v>
      </c>
      <c r="P520" s="86"/>
      <c r="Q520" s="86"/>
      <c r="R520" s="86"/>
      <c r="S520" s="86"/>
      <c r="T520" s="86"/>
      <c r="U520" s="86"/>
      <c r="V520" s="86"/>
      <c r="W520" s="86"/>
      <c r="X520" s="86"/>
      <c r="Y520" s="86"/>
      <c r="Z520" s="86"/>
    </row>
    <row r="521" spans="2:26">
      <c r="B521" s="4" t="s">
        <v>299</v>
      </c>
      <c r="C521" s="4">
        <v>238</v>
      </c>
      <c r="D521" s="4"/>
      <c r="E521" s="4">
        <f t="shared" si="58"/>
        <v>0</v>
      </c>
      <c r="F521" s="4">
        <v>20.399999999999999</v>
      </c>
      <c r="G521" s="4">
        <f t="shared" si="63"/>
        <v>4855.2</v>
      </c>
      <c r="H521" s="4">
        <v>0</v>
      </c>
      <c r="I521" s="4">
        <f t="shared" si="59"/>
        <v>0</v>
      </c>
      <c r="J521" s="4">
        <v>20.399999999999999</v>
      </c>
      <c r="K521" s="4">
        <f t="shared" si="60"/>
        <v>4855.2</v>
      </c>
      <c r="L521" s="4">
        <v>0</v>
      </c>
      <c r="M521" s="4">
        <f t="shared" si="61"/>
        <v>0</v>
      </c>
      <c r="N521" s="4"/>
      <c r="O521" s="4">
        <f t="shared" si="62"/>
        <v>0</v>
      </c>
      <c r="P521" s="86"/>
      <c r="Q521" s="86"/>
      <c r="R521" s="86"/>
      <c r="S521" s="86"/>
      <c r="T521" s="86"/>
      <c r="U521" s="86"/>
      <c r="V521" s="86"/>
      <c r="W521" s="86"/>
      <c r="X521" s="86"/>
      <c r="Y521" s="86"/>
      <c r="Z521" s="86"/>
    </row>
    <row r="522" spans="2:26">
      <c r="B522" s="4" t="s">
        <v>65</v>
      </c>
      <c r="C522" s="4">
        <v>340</v>
      </c>
      <c r="D522" s="4"/>
      <c r="E522" s="4">
        <f t="shared" si="58"/>
        <v>0</v>
      </c>
      <c r="F522" s="4">
        <v>25</v>
      </c>
      <c r="G522" s="4">
        <f t="shared" si="63"/>
        <v>8500</v>
      </c>
      <c r="H522" s="4">
        <v>2.6</v>
      </c>
      <c r="I522" s="4">
        <f t="shared" si="59"/>
        <v>884</v>
      </c>
      <c r="J522" s="4">
        <v>11.8</v>
      </c>
      <c r="K522" s="4">
        <f t="shared" si="60"/>
        <v>4012.0000000000005</v>
      </c>
      <c r="L522" s="4">
        <v>10.6</v>
      </c>
      <c r="M522" s="4">
        <f t="shared" si="61"/>
        <v>3604</v>
      </c>
      <c r="N522" s="4"/>
      <c r="O522" s="4">
        <f t="shared" si="62"/>
        <v>0</v>
      </c>
      <c r="P522" s="86"/>
      <c r="Q522" s="86"/>
      <c r="R522" s="86"/>
      <c r="S522" s="86"/>
      <c r="T522" s="86"/>
      <c r="U522" s="86"/>
      <c r="V522" s="86"/>
      <c r="W522" s="86"/>
      <c r="X522" s="86"/>
      <c r="Y522" s="86"/>
      <c r="Z522" s="86"/>
    </row>
    <row r="523" spans="2:26">
      <c r="B523" s="4" t="s">
        <v>362</v>
      </c>
      <c r="C523" s="4">
        <v>154</v>
      </c>
      <c r="D523" s="4"/>
      <c r="E523" s="4">
        <f t="shared" si="58"/>
        <v>0</v>
      </c>
      <c r="F523" s="4">
        <v>27.9</v>
      </c>
      <c r="G523" s="4">
        <f t="shared" si="63"/>
        <v>4296.5999999999995</v>
      </c>
      <c r="H523" s="4">
        <v>0</v>
      </c>
      <c r="I523" s="4">
        <f t="shared" si="59"/>
        <v>0</v>
      </c>
      <c r="J523" s="4">
        <v>27.9</v>
      </c>
      <c r="K523" s="4">
        <f t="shared" si="60"/>
        <v>4296.5999999999995</v>
      </c>
      <c r="L523" s="4">
        <v>0</v>
      </c>
      <c r="M523" s="4">
        <f t="shared" si="61"/>
        <v>0</v>
      </c>
      <c r="N523" s="4"/>
      <c r="O523" s="4">
        <f t="shared" si="62"/>
        <v>0</v>
      </c>
      <c r="P523" s="86"/>
      <c r="Q523" s="86"/>
      <c r="R523" s="86"/>
      <c r="S523" s="86"/>
      <c r="T523" s="86"/>
      <c r="U523" s="86"/>
      <c r="V523" s="86"/>
      <c r="W523" s="86"/>
      <c r="X523" s="86"/>
      <c r="Y523" s="86"/>
      <c r="Z523" s="86"/>
    </row>
    <row r="524" spans="2:26">
      <c r="B524" s="4" t="s">
        <v>106</v>
      </c>
      <c r="C524" s="4">
        <v>140</v>
      </c>
      <c r="D524" s="4"/>
      <c r="E524" s="4">
        <f t="shared" si="58"/>
        <v>0</v>
      </c>
      <c r="F524" s="4">
        <v>40</v>
      </c>
      <c r="G524" s="4">
        <f t="shared" si="63"/>
        <v>5600</v>
      </c>
      <c r="H524" s="4">
        <v>0</v>
      </c>
      <c r="I524" s="4">
        <f t="shared" si="59"/>
        <v>0</v>
      </c>
      <c r="J524" s="4">
        <v>40</v>
      </c>
      <c r="K524" s="4">
        <f t="shared" si="60"/>
        <v>5600</v>
      </c>
      <c r="L524" s="4">
        <v>0</v>
      </c>
      <c r="M524" s="4">
        <f t="shared" si="61"/>
        <v>0</v>
      </c>
      <c r="N524" s="4"/>
      <c r="O524" s="4">
        <f t="shared" si="62"/>
        <v>0</v>
      </c>
      <c r="P524" s="86"/>
      <c r="Q524" s="86"/>
      <c r="R524" s="86"/>
      <c r="S524" s="86"/>
      <c r="T524" s="86"/>
      <c r="U524" s="86"/>
      <c r="V524" s="86"/>
      <c r="W524" s="86"/>
      <c r="X524" s="86"/>
      <c r="Y524" s="86"/>
      <c r="Z524" s="86"/>
    </row>
    <row r="525" spans="2:26">
      <c r="B525" s="4" t="s">
        <v>611</v>
      </c>
      <c r="C525" s="4">
        <v>91</v>
      </c>
      <c r="D525" s="4"/>
      <c r="E525" s="4">
        <f t="shared" si="58"/>
        <v>0</v>
      </c>
      <c r="F525" s="4">
        <v>12.5</v>
      </c>
      <c r="G525" s="4">
        <f t="shared" si="63"/>
        <v>1137.5</v>
      </c>
      <c r="H525" s="4">
        <v>0.1</v>
      </c>
      <c r="I525" s="4">
        <f t="shared" si="59"/>
        <v>9.1</v>
      </c>
      <c r="J525" s="4">
        <v>7.1</v>
      </c>
      <c r="K525" s="4">
        <f t="shared" si="60"/>
        <v>646.1</v>
      </c>
      <c r="L525" s="4">
        <v>5.3</v>
      </c>
      <c r="M525" s="4">
        <f t="shared" si="61"/>
        <v>482.3</v>
      </c>
      <c r="N525" s="4"/>
      <c r="O525" s="4">
        <f t="shared" si="62"/>
        <v>0</v>
      </c>
      <c r="P525" s="86"/>
      <c r="Q525" s="86"/>
      <c r="R525" s="86"/>
      <c r="S525" s="86"/>
      <c r="T525" s="86"/>
      <c r="U525" s="86"/>
      <c r="V525" s="86"/>
      <c r="W525" s="86"/>
      <c r="X525" s="86"/>
      <c r="Y525" s="86"/>
      <c r="Z525" s="86"/>
    </row>
    <row r="526" spans="2:26">
      <c r="B526" s="4" t="s">
        <v>59</v>
      </c>
      <c r="C526" s="4">
        <v>300</v>
      </c>
      <c r="D526" s="4"/>
      <c r="E526" s="4">
        <f t="shared" si="58"/>
        <v>0</v>
      </c>
      <c r="F526" s="4">
        <v>10</v>
      </c>
      <c r="G526" s="4">
        <f t="shared" si="63"/>
        <v>3000</v>
      </c>
      <c r="H526" s="4">
        <v>0</v>
      </c>
      <c r="I526" s="4">
        <f t="shared" si="59"/>
        <v>0</v>
      </c>
      <c r="J526" s="4">
        <v>10</v>
      </c>
      <c r="K526" s="4">
        <f t="shared" si="60"/>
        <v>3000</v>
      </c>
      <c r="L526" s="4">
        <v>0</v>
      </c>
      <c r="M526" s="4">
        <f t="shared" si="61"/>
        <v>0</v>
      </c>
      <c r="N526" s="4"/>
      <c r="O526" s="4">
        <f t="shared" si="62"/>
        <v>0</v>
      </c>
      <c r="P526" s="86"/>
      <c r="Q526" s="86"/>
      <c r="R526" s="86"/>
      <c r="S526" s="86"/>
      <c r="T526" s="86"/>
      <c r="U526" s="86"/>
      <c r="V526" s="86"/>
      <c r="W526" s="86"/>
      <c r="X526" s="86"/>
      <c r="Y526" s="86"/>
      <c r="Z526" s="86"/>
    </row>
    <row r="527" spans="2:26">
      <c r="B527" s="4" t="s">
        <v>133</v>
      </c>
      <c r="C527" s="4">
        <v>300</v>
      </c>
      <c r="D527" s="4"/>
      <c r="E527" s="4">
        <f t="shared" si="58"/>
        <v>0</v>
      </c>
      <c r="F527" s="4">
        <v>10</v>
      </c>
      <c r="G527" s="4">
        <f t="shared" si="63"/>
        <v>3000</v>
      </c>
      <c r="H527" s="4">
        <v>0</v>
      </c>
      <c r="I527" s="4">
        <f t="shared" si="59"/>
        <v>0</v>
      </c>
      <c r="J527" s="4">
        <v>10</v>
      </c>
      <c r="K527" s="4">
        <f t="shared" si="60"/>
        <v>3000</v>
      </c>
      <c r="L527" s="4">
        <v>0</v>
      </c>
      <c r="M527" s="4">
        <f t="shared" si="61"/>
        <v>0</v>
      </c>
      <c r="N527" s="4"/>
      <c r="O527" s="4">
        <f t="shared" si="62"/>
        <v>0</v>
      </c>
      <c r="P527" s="86"/>
      <c r="Q527" s="86"/>
      <c r="R527" s="86"/>
      <c r="S527" s="86"/>
      <c r="T527" s="86"/>
      <c r="U527" s="86"/>
      <c r="V527" s="86"/>
      <c r="W527" s="86"/>
      <c r="X527" s="86"/>
      <c r="Y527" s="86"/>
      <c r="Z527" s="86"/>
    </row>
    <row r="528" spans="2:26">
      <c r="B528" s="4" t="s">
        <v>583</v>
      </c>
      <c r="C528" s="4">
        <v>15</v>
      </c>
      <c r="D528" s="4"/>
      <c r="E528" s="4">
        <f t="shared" si="58"/>
        <v>0</v>
      </c>
      <c r="F528" s="4">
        <v>200</v>
      </c>
      <c r="G528" s="4">
        <f t="shared" si="63"/>
        <v>3000</v>
      </c>
      <c r="H528" s="4">
        <v>0</v>
      </c>
      <c r="I528" s="4">
        <f t="shared" si="59"/>
        <v>0</v>
      </c>
      <c r="J528" s="4">
        <v>200</v>
      </c>
      <c r="K528" s="4">
        <f t="shared" si="60"/>
        <v>3000</v>
      </c>
      <c r="L528" s="4">
        <v>0</v>
      </c>
      <c r="M528" s="4">
        <f t="shared" si="61"/>
        <v>0</v>
      </c>
      <c r="N528" s="4"/>
      <c r="O528" s="4">
        <f t="shared" si="62"/>
        <v>0</v>
      </c>
      <c r="P528" s="86"/>
      <c r="Q528" s="86"/>
      <c r="R528" s="86"/>
      <c r="S528" s="86"/>
      <c r="T528" s="86"/>
      <c r="U528" s="86"/>
      <c r="V528" s="86"/>
      <c r="W528" s="86"/>
      <c r="X528" s="86"/>
      <c r="Y528" s="86"/>
      <c r="Z528" s="86"/>
    </row>
    <row r="529" spans="2:26">
      <c r="B529" s="4" t="s">
        <v>322</v>
      </c>
      <c r="C529" s="4">
        <v>210</v>
      </c>
      <c r="D529" s="4"/>
      <c r="E529" s="4">
        <f t="shared" si="58"/>
        <v>0</v>
      </c>
      <c r="F529" s="4">
        <v>12.2</v>
      </c>
      <c r="G529" s="4">
        <f t="shared" si="63"/>
        <v>2562</v>
      </c>
      <c r="H529" s="4">
        <v>0</v>
      </c>
      <c r="I529" s="4">
        <f t="shared" si="59"/>
        <v>0</v>
      </c>
      <c r="J529" s="4">
        <v>12.2</v>
      </c>
      <c r="K529" s="4">
        <f t="shared" si="60"/>
        <v>2562</v>
      </c>
      <c r="L529" s="4">
        <v>0</v>
      </c>
      <c r="M529" s="4">
        <f t="shared" si="61"/>
        <v>0</v>
      </c>
      <c r="N529" s="4"/>
      <c r="O529" s="4">
        <f t="shared" si="62"/>
        <v>0</v>
      </c>
      <c r="P529" s="86"/>
      <c r="Q529" s="86"/>
      <c r="R529" s="86"/>
      <c r="S529" s="86"/>
      <c r="T529" s="86"/>
      <c r="U529" s="86"/>
      <c r="V529" s="86"/>
      <c r="W529" s="86"/>
      <c r="X529" s="86"/>
      <c r="Y529" s="86"/>
      <c r="Z529" s="86"/>
    </row>
    <row r="530" spans="2:26">
      <c r="B530" s="4" t="s">
        <v>31</v>
      </c>
      <c r="C530" s="4">
        <v>86.5</v>
      </c>
      <c r="D530" s="4"/>
      <c r="E530" s="4">
        <f t="shared" si="58"/>
        <v>0</v>
      </c>
      <c r="F530" s="4">
        <v>36</v>
      </c>
      <c r="G530" s="4">
        <f t="shared" si="63"/>
        <v>3114</v>
      </c>
      <c r="H530" s="4">
        <v>5</v>
      </c>
      <c r="I530" s="4">
        <f t="shared" si="59"/>
        <v>432.5</v>
      </c>
      <c r="J530" s="4">
        <v>19</v>
      </c>
      <c r="K530" s="4">
        <f t="shared" si="60"/>
        <v>1643.5</v>
      </c>
      <c r="L530" s="4">
        <v>12</v>
      </c>
      <c r="M530" s="4">
        <f t="shared" si="61"/>
        <v>1038</v>
      </c>
      <c r="N530" s="4"/>
      <c r="O530" s="4">
        <f t="shared" si="62"/>
        <v>0</v>
      </c>
      <c r="P530" s="86"/>
      <c r="Q530" s="86"/>
      <c r="R530" s="86"/>
      <c r="S530" s="86"/>
      <c r="T530" s="86"/>
      <c r="U530" s="86"/>
      <c r="V530" s="86"/>
      <c r="W530" s="86"/>
      <c r="X530" s="86"/>
      <c r="Y530" s="86"/>
      <c r="Z530" s="86"/>
    </row>
    <row r="531" spans="2:26">
      <c r="B531" s="4" t="s">
        <v>121</v>
      </c>
      <c r="C531" s="4">
        <v>735</v>
      </c>
      <c r="D531" s="4"/>
      <c r="E531" s="4">
        <f t="shared" si="58"/>
        <v>0</v>
      </c>
      <c r="F531" s="4">
        <v>16</v>
      </c>
      <c r="G531" s="4">
        <f t="shared" si="63"/>
        <v>11760</v>
      </c>
      <c r="H531" s="4">
        <v>0.45</v>
      </c>
      <c r="I531" s="4">
        <f t="shared" si="59"/>
        <v>330.75</v>
      </c>
      <c r="J531" s="4">
        <v>10.28</v>
      </c>
      <c r="K531" s="4">
        <f t="shared" si="60"/>
        <v>7555.7999999999993</v>
      </c>
      <c r="L531" s="4">
        <v>5.27</v>
      </c>
      <c r="M531" s="4">
        <f t="shared" si="61"/>
        <v>3873.45</v>
      </c>
      <c r="N531" s="4"/>
      <c r="O531" s="4">
        <f t="shared" si="62"/>
        <v>0</v>
      </c>
      <c r="P531" s="86"/>
      <c r="Q531" s="86"/>
      <c r="R531" s="86"/>
      <c r="S531" s="86"/>
      <c r="T531" s="86"/>
      <c r="U531" s="86"/>
      <c r="V531" s="86"/>
      <c r="W531" s="86"/>
      <c r="X531" s="86"/>
      <c r="Y531" s="86"/>
      <c r="Z531" s="86"/>
    </row>
    <row r="532" spans="2:26">
      <c r="B532" s="4" t="s">
        <v>175</v>
      </c>
      <c r="C532" s="4">
        <v>58.8</v>
      </c>
      <c r="D532" s="4"/>
      <c r="E532" s="4">
        <f t="shared" si="58"/>
        <v>0</v>
      </c>
      <c r="F532" s="4">
        <v>20</v>
      </c>
      <c r="G532" s="4">
        <f t="shared" si="63"/>
        <v>1176</v>
      </c>
      <c r="H532" s="4">
        <v>2</v>
      </c>
      <c r="I532" s="4">
        <f t="shared" si="59"/>
        <v>117.6</v>
      </c>
      <c r="J532" s="4">
        <v>10.8</v>
      </c>
      <c r="K532" s="4">
        <f t="shared" si="60"/>
        <v>635.04</v>
      </c>
      <c r="L532" s="4">
        <v>7.2</v>
      </c>
      <c r="M532" s="4">
        <f t="shared" si="61"/>
        <v>423.36</v>
      </c>
      <c r="N532" s="4"/>
      <c r="O532" s="4">
        <f t="shared" si="62"/>
        <v>0</v>
      </c>
      <c r="P532" s="86"/>
      <c r="Q532" s="86"/>
      <c r="R532" s="86"/>
      <c r="S532" s="86"/>
      <c r="T532" s="86"/>
      <c r="U532" s="86"/>
      <c r="V532" s="86"/>
      <c r="W532" s="86"/>
      <c r="X532" s="86"/>
      <c r="Y532" s="86"/>
      <c r="Z532" s="86"/>
    </row>
    <row r="533" spans="2:26">
      <c r="B533" s="4" t="s">
        <v>172</v>
      </c>
      <c r="C533" s="4">
        <v>115</v>
      </c>
      <c r="D533" s="4"/>
      <c r="E533" s="4">
        <f t="shared" si="58"/>
        <v>0</v>
      </c>
      <c r="F533" s="4">
        <v>12</v>
      </c>
      <c r="G533" s="4">
        <f t="shared" si="63"/>
        <v>1380</v>
      </c>
      <c r="H533" s="4">
        <v>0</v>
      </c>
      <c r="I533" s="4">
        <f t="shared" si="59"/>
        <v>0</v>
      </c>
      <c r="J533" s="4">
        <v>12</v>
      </c>
      <c r="K533" s="4">
        <f t="shared" si="60"/>
        <v>1380</v>
      </c>
      <c r="L533" s="4">
        <v>0</v>
      </c>
      <c r="M533" s="4">
        <f t="shared" si="61"/>
        <v>0</v>
      </c>
      <c r="N533" s="4"/>
      <c r="O533" s="4">
        <f t="shared" si="62"/>
        <v>0</v>
      </c>
      <c r="P533" s="86"/>
      <c r="Q533" s="86"/>
      <c r="R533" s="86"/>
      <c r="S533" s="86"/>
      <c r="T533" s="86"/>
      <c r="U533" s="86"/>
      <c r="V533" s="86"/>
      <c r="W533" s="86"/>
      <c r="X533" s="86"/>
      <c r="Y533" s="86"/>
      <c r="Z533" s="86"/>
    </row>
    <row r="534" spans="2:26">
      <c r="B534" s="4" t="s">
        <v>14</v>
      </c>
      <c r="C534" s="4">
        <v>130</v>
      </c>
      <c r="D534" s="4"/>
      <c r="E534" s="4">
        <f t="shared" si="58"/>
        <v>0</v>
      </c>
      <c r="F534" s="4">
        <v>12</v>
      </c>
      <c r="G534" s="4">
        <f t="shared" si="63"/>
        <v>1560</v>
      </c>
      <c r="H534" s="4">
        <v>0</v>
      </c>
      <c r="I534" s="4">
        <f t="shared" si="59"/>
        <v>0</v>
      </c>
      <c r="J534" s="4">
        <v>12</v>
      </c>
      <c r="K534" s="4">
        <f t="shared" si="60"/>
        <v>1560</v>
      </c>
      <c r="L534" s="4">
        <v>0</v>
      </c>
      <c r="M534" s="4">
        <f t="shared" si="61"/>
        <v>0</v>
      </c>
      <c r="N534" s="4"/>
      <c r="O534" s="4">
        <f t="shared" si="62"/>
        <v>0</v>
      </c>
      <c r="P534" s="86"/>
      <c r="Q534" s="86"/>
      <c r="R534" s="86"/>
      <c r="S534" s="86"/>
      <c r="T534" s="86"/>
      <c r="U534" s="86"/>
      <c r="V534" s="86"/>
      <c r="W534" s="86"/>
      <c r="X534" s="86"/>
      <c r="Y534" s="86"/>
      <c r="Z534" s="86"/>
    </row>
    <row r="535" spans="2:26">
      <c r="B535" s="4" t="s">
        <v>10</v>
      </c>
      <c r="C535" s="4">
        <v>65</v>
      </c>
      <c r="D535" s="4"/>
      <c r="E535" s="4">
        <f t="shared" si="58"/>
        <v>0</v>
      </c>
      <c r="F535" s="4">
        <v>20</v>
      </c>
      <c r="G535" s="4">
        <f t="shared" si="63"/>
        <v>1300</v>
      </c>
      <c r="H535" s="4">
        <v>0</v>
      </c>
      <c r="I535" s="4">
        <f t="shared" si="59"/>
        <v>0</v>
      </c>
      <c r="J535" s="4">
        <v>13</v>
      </c>
      <c r="K535" s="4">
        <f t="shared" si="60"/>
        <v>845</v>
      </c>
      <c r="L535" s="4">
        <v>7</v>
      </c>
      <c r="M535" s="4">
        <f t="shared" si="61"/>
        <v>455</v>
      </c>
      <c r="N535" s="4"/>
      <c r="O535" s="4">
        <f t="shared" si="62"/>
        <v>0</v>
      </c>
      <c r="P535" s="86"/>
      <c r="Q535" s="86"/>
      <c r="R535" s="86"/>
      <c r="S535" s="86"/>
      <c r="T535" s="86"/>
      <c r="U535" s="86"/>
      <c r="V535" s="86"/>
      <c r="W535" s="86"/>
      <c r="X535" s="86"/>
      <c r="Y535" s="86"/>
      <c r="Z535" s="86"/>
    </row>
    <row r="536" spans="2:26">
      <c r="B536" s="4" t="s">
        <v>51</v>
      </c>
      <c r="C536" s="4">
        <v>47</v>
      </c>
      <c r="D536" s="4"/>
      <c r="E536" s="4">
        <f t="shared" si="58"/>
        <v>0</v>
      </c>
      <c r="F536" s="4">
        <v>20</v>
      </c>
      <c r="G536" s="4">
        <f t="shared" si="63"/>
        <v>940</v>
      </c>
      <c r="H536" s="4">
        <v>0</v>
      </c>
      <c r="I536" s="4">
        <f t="shared" si="59"/>
        <v>0</v>
      </c>
      <c r="J536" s="4">
        <v>14</v>
      </c>
      <c r="K536" s="4">
        <f t="shared" si="60"/>
        <v>658</v>
      </c>
      <c r="L536" s="4">
        <v>6</v>
      </c>
      <c r="M536" s="4">
        <f t="shared" si="61"/>
        <v>282</v>
      </c>
      <c r="N536" s="4"/>
      <c r="O536" s="4">
        <f t="shared" si="62"/>
        <v>0</v>
      </c>
      <c r="P536" s="86"/>
      <c r="Q536" s="86"/>
      <c r="R536" s="86"/>
      <c r="S536" s="86"/>
      <c r="T536" s="86"/>
      <c r="U536" s="86"/>
      <c r="V536" s="86"/>
      <c r="W536" s="86"/>
      <c r="X536" s="86"/>
      <c r="Y536" s="86"/>
      <c r="Z536" s="86"/>
    </row>
    <row r="537" spans="2:26">
      <c r="B537" s="4" t="s">
        <v>40</v>
      </c>
      <c r="C537" s="4">
        <v>235</v>
      </c>
      <c r="D537" s="4"/>
      <c r="E537" s="4">
        <f t="shared" si="58"/>
        <v>0</v>
      </c>
      <c r="F537" s="4">
        <v>5</v>
      </c>
      <c r="G537" s="4">
        <f t="shared" si="63"/>
        <v>1175</v>
      </c>
      <c r="H537" s="4">
        <v>0</v>
      </c>
      <c r="I537" s="4">
        <f t="shared" si="59"/>
        <v>0</v>
      </c>
      <c r="J537" s="4">
        <v>5</v>
      </c>
      <c r="K537" s="4">
        <f t="shared" si="60"/>
        <v>1175</v>
      </c>
      <c r="L537" s="4">
        <v>0</v>
      </c>
      <c r="M537" s="4">
        <f t="shared" si="61"/>
        <v>0</v>
      </c>
      <c r="N537" s="4"/>
      <c r="O537" s="4">
        <f t="shared" si="62"/>
        <v>0</v>
      </c>
      <c r="P537" s="86"/>
      <c r="Q537" s="86"/>
      <c r="R537" s="86"/>
      <c r="S537" s="86"/>
      <c r="T537" s="86"/>
      <c r="U537" s="86"/>
      <c r="V537" s="86"/>
      <c r="W537" s="86"/>
      <c r="X537" s="86"/>
      <c r="Y537" s="86"/>
      <c r="Z537" s="86"/>
    </row>
    <row r="538" spans="2:26">
      <c r="B538" s="4" t="s">
        <v>657</v>
      </c>
      <c r="C538" s="4">
        <v>190</v>
      </c>
      <c r="D538" s="4"/>
      <c r="E538" s="4">
        <f t="shared" si="58"/>
        <v>0</v>
      </c>
      <c r="F538" s="4">
        <v>6</v>
      </c>
      <c r="G538" s="4">
        <f t="shared" si="63"/>
        <v>1140</v>
      </c>
      <c r="H538" s="4">
        <v>0</v>
      </c>
      <c r="I538" s="4">
        <f t="shared" si="59"/>
        <v>0</v>
      </c>
      <c r="J538" s="4">
        <v>6</v>
      </c>
      <c r="K538" s="4">
        <f t="shared" si="60"/>
        <v>1140</v>
      </c>
      <c r="L538" s="4">
        <v>0</v>
      </c>
      <c r="M538" s="4">
        <f t="shared" si="61"/>
        <v>0</v>
      </c>
      <c r="N538" s="4"/>
      <c r="O538" s="4">
        <f t="shared" si="62"/>
        <v>0</v>
      </c>
      <c r="P538" s="86"/>
      <c r="Q538" s="86"/>
      <c r="R538" s="86"/>
      <c r="S538" s="86"/>
      <c r="T538" s="86"/>
      <c r="U538" s="86"/>
      <c r="V538" s="86"/>
      <c r="W538" s="86"/>
      <c r="X538" s="86"/>
      <c r="Y538" s="86"/>
      <c r="Z538" s="86"/>
    </row>
    <row r="539" spans="2:26">
      <c r="B539" s="4" t="s">
        <v>658</v>
      </c>
      <c r="C539" s="4">
        <v>330</v>
      </c>
      <c r="D539" s="4"/>
      <c r="E539" s="4">
        <f t="shared" si="58"/>
        <v>0</v>
      </c>
      <c r="F539" s="4">
        <v>6</v>
      </c>
      <c r="G539" s="4">
        <f t="shared" si="63"/>
        <v>1980</v>
      </c>
      <c r="H539" s="4">
        <v>0</v>
      </c>
      <c r="I539" s="4">
        <f t="shared" si="59"/>
        <v>0</v>
      </c>
      <c r="J539" s="4">
        <v>6</v>
      </c>
      <c r="K539" s="4">
        <f t="shared" si="60"/>
        <v>1980</v>
      </c>
      <c r="L539" s="4">
        <v>0</v>
      </c>
      <c r="M539" s="4">
        <f t="shared" si="61"/>
        <v>0</v>
      </c>
      <c r="N539" s="4"/>
      <c r="O539" s="4">
        <f t="shared" si="62"/>
        <v>0</v>
      </c>
      <c r="P539" s="86"/>
      <c r="Q539" s="86"/>
      <c r="R539" s="86"/>
      <c r="S539" s="86"/>
      <c r="T539" s="86"/>
      <c r="U539" s="86"/>
      <c r="V539" s="86"/>
      <c r="W539" s="86"/>
      <c r="X539" s="86"/>
      <c r="Y539" s="86"/>
      <c r="Z539" s="86"/>
    </row>
    <row r="540" spans="2:26">
      <c r="B540" s="4" t="s">
        <v>135</v>
      </c>
      <c r="C540" s="4">
        <v>330</v>
      </c>
      <c r="D540" s="4"/>
      <c r="E540" s="4">
        <f t="shared" si="58"/>
        <v>0</v>
      </c>
      <c r="F540" s="4">
        <v>34</v>
      </c>
      <c r="G540" s="4">
        <f t="shared" si="63"/>
        <v>11220</v>
      </c>
      <c r="H540" s="4">
        <v>2.8</v>
      </c>
      <c r="I540" s="4">
        <f t="shared" si="59"/>
        <v>923.99999999999989</v>
      </c>
      <c r="J540" s="4">
        <v>17.399999999999999</v>
      </c>
      <c r="K540" s="4">
        <f t="shared" si="60"/>
        <v>5741.9999999999991</v>
      </c>
      <c r="L540" s="4">
        <v>13.8</v>
      </c>
      <c r="M540" s="4">
        <f t="shared" si="61"/>
        <v>4554</v>
      </c>
      <c r="N540" s="4"/>
      <c r="O540" s="4">
        <f t="shared" si="62"/>
        <v>0</v>
      </c>
      <c r="P540" s="86"/>
      <c r="Q540" s="86"/>
      <c r="R540" s="86"/>
      <c r="S540" s="86"/>
      <c r="T540" s="86"/>
      <c r="U540" s="86"/>
      <c r="V540" s="86"/>
      <c r="W540" s="86"/>
      <c r="X540" s="86"/>
      <c r="Y540" s="86"/>
      <c r="Z540" s="86"/>
    </row>
    <row r="541" spans="2:26">
      <c r="B541" s="4" t="s">
        <v>97</v>
      </c>
      <c r="C541" s="4">
        <v>140</v>
      </c>
      <c r="D541" s="4"/>
      <c r="E541" s="4">
        <f t="shared" si="58"/>
        <v>0</v>
      </c>
      <c r="F541" s="4">
        <v>30.1</v>
      </c>
      <c r="G541" s="4">
        <f t="shared" si="63"/>
        <v>4214</v>
      </c>
      <c r="H541" s="4">
        <v>0</v>
      </c>
      <c r="I541" s="4">
        <f t="shared" si="59"/>
        <v>0</v>
      </c>
      <c r="J541" s="4">
        <v>30.1</v>
      </c>
      <c r="K541" s="4">
        <f t="shared" si="60"/>
        <v>4214</v>
      </c>
      <c r="L541" s="4">
        <v>0</v>
      </c>
      <c r="M541" s="4">
        <f t="shared" si="61"/>
        <v>0</v>
      </c>
      <c r="N541" s="4"/>
      <c r="O541" s="4">
        <f t="shared" si="62"/>
        <v>0</v>
      </c>
      <c r="P541" s="86"/>
      <c r="Q541" s="86"/>
      <c r="R541" s="86"/>
      <c r="S541" s="86"/>
      <c r="T541" s="86"/>
      <c r="U541" s="86"/>
      <c r="V541" s="86"/>
      <c r="W541" s="86"/>
      <c r="X541" s="86"/>
      <c r="Y541" s="86"/>
      <c r="Z541" s="86"/>
    </row>
    <row r="542" spans="2:26">
      <c r="B542" s="4" t="s">
        <v>322</v>
      </c>
      <c r="C542" s="4">
        <v>224</v>
      </c>
      <c r="D542" s="4"/>
      <c r="E542" s="4">
        <f t="shared" si="58"/>
        <v>0</v>
      </c>
      <c r="F542" s="4">
        <v>23.6</v>
      </c>
      <c r="G542" s="4">
        <f t="shared" si="63"/>
        <v>5286.4000000000005</v>
      </c>
      <c r="H542" s="4">
        <v>0</v>
      </c>
      <c r="I542" s="4">
        <f t="shared" si="59"/>
        <v>0</v>
      </c>
      <c r="J542" s="4">
        <v>23.6</v>
      </c>
      <c r="K542" s="4">
        <f t="shared" si="60"/>
        <v>5286.4000000000005</v>
      </c>
      <c r="L542" s="4">
        <v>0</v>
      </c>
      <c r="M542" s="4">
        <f t="shared" si="61"/>
        <v>0</v>
      </c>
      <c r="N542" s="4"/>
      <c r="O542" s="4">
        <f t="shared" si="62"/>
        <v>0</v>
      </c>
      <c r="P542" s="86"/>
      <c r="Q542" s="86"/>
      <c r="R542" s="86"/>
      <c r="S542" s="86"/>
      <c r="T542" s="86"/>
      <c r="U542" s="86"/>
      <c r="V542" s="86"/>
      <c r="W542" s="86"/>
      <c r="X542" s="86"/>
      <c r="Y542" s="86"/>
      <c r="Z542" s="86"/>
    </row>
    <row r="543" spans="2:26">
      <c r="B543" s="4" t="s">
        <v>29</v>
      </c>
      <c r="C543" s="4">
        <v>95</v>
      </c>
      <c r="D543" s="4"/>
      <c r="E543" s="4">
        <f t="shared" si="58"/>
        <v>0</v>
      </c>
      <c r="F543" s="4">
        <v>50</v>
      </c>
      <c r="G543" s="4">
        <f t="shared" si="63"/>
        <v>4750</v>
      </c>
      <c r="H543" s="4">
        <v>5.0999999999999996</v>
      </c>
      <c r="I543" s="4">
        <f t="shared" si="59"/>
        <v>484.49999999999994</v>
      </c>
      <c r="J543" s="4">
        <v>29.7</v>
      </c>
      <c r="K543" s="4">
        <f t="shared" si="60"/>
        <v>2821.5</v>
      </c>
      <c r="L543" s="4">
        <v>15.2</v>
      </c>
      <c r="M543" s="4">
        <f t="shared" si="61"/>
        <v>1444</v>
      </c>
      <c r="N543" s="4"/>
      <c r="O543" s="4">
        <f t="shared" si="62"/>
        <v>0</v>
      </c>
      <c r="P543" s="86"/>
      <c r="Q543" s="86"/>
      <c r="R543" s="86"/>
      <c r="S543" s="86"/>
      <c r="T543" s="86"/>
      <c r="U543" s="86"/>
      <c r="V543" s="86"/>
      <c r="W543" s="86"/>
      <c r="X543" s="86"/>
      <c r="Y543" s="86"/>
      <c r="Z543" s="86"/>
    </row>
    <row r="544" spans="2:26">
      <c r="B544" s="4" t="s">
        <v>57</v>
      </c>
      <c r="C544" s="4">
        <v>63</v>
      </c>
      <c r="D544" s="4"/>
      <c r="E544" s="4">
        <f t="shared" si="58"/>
        <v>0</v>
      </c>
      <c r="F544" s="4">
        <v>15</v>
      </c>
      <c r="G544" s="4">
        <f t="shared" si="63"/>
        <v>945</v>
      </c>
      <c r="H544" s="4">
        <v>0</v>
      </c>
      <c r="I544" s="4">
        <f t="shared" si="59"/>
        <v>0</v>
      </c>
      <c r="J544" s="4">
        <v>11</v>
      </c>
      <c r="K544" s="4">
        <f t="shared" si="60"/>
        <v>693</v>
      </c>
      <c r="L544" s="4">
        <v>4</v>
      </c>
      <c r="M544" s="4">
        <f t="shared" si="61"/>
        <v>252</v>
      </c>
      <c r="N544" s="4"/>
      <c r="O544" s="4">
        <f t="shared" si="62"/>
        <v>0</v>
      </c>
      <c r="P544" s="86"/>
      <c r="Q544" s="86"/>
      <c r="R544" s="86"/>
      <c r="S544" s="86"/>
      <c r="T544" s="86"/>
      <c r="U544" s="86"/>
      <c r="V544" s="86"/>
      <c r="W544" s="86"/>
      <c r="X544" s="86"/>
      <c r="Y544" s="86"/>
      <c r="Z544" s="86"/>
    </row>
    <row r="545" spans="2:26">
      <c r="B545" s="4" t="s">
        <v>611</v>
      </c>
      <c r="C545" s="4">
        <v>81</v>
      </c>
      <c r="D545" s="4"/>
      <c r="E545" s="4">
        <f t="shared" si="58"/>
        <v>0</v>
      </c>
      <c r="F545" s="4">
        <v>20.100000000000001</v>
      </c>
      <c r="G545" s="4">
        <f t="shared" si="63"/>
        <v>1628.1000000000001</v>
      </c>
      <c r="H545" s="4">
        <v>0.3</v>
      </c>
      <c r="I545" s="4">
        <f t="shared" si="59"/>
        <v>24.3</v>
      </c>
      <c r="J545" s="4">
        <v>11.1</v>
      </c>
      <c r="K545" s="4">
        <f t="shared" si="60"/>
        <v>899.1</v>
      </c>
      <c r="L545" s="4">
        <v>8.6999999999999993</v>
      </c>
      <c r="M545" s="4">
        <f t="shared" si="61"/>
        <v>704.69999999999993</v>
      </c>
      <c r="N545" s="4"/>
      <c r="O545" s="4">
        <f t="shared" si="62"/>
        <v>0</v>
      </c>
      <c r="P545" s="86"/>
      <c r="Q545" s="86"/>
      <c r="R545" s="86"/>
      <c r="S545" s="86"/>
      <c r="T545" s="86"/>
      <c r="U545" s="86"/>
      <c r="V545" s="86"/>
      <c r="W545" s="86"/>
      <c r="X545" s="86"/>
      <c r="Y545" s="86"/>
      <c r="Z545" s="86"/>
    </row>
    <row r="546" spans="2:26">
      <c r="B546" s="4" t="s">
        <v>56</v>
      </c>
      <c r="C546" s="4">
        <v>84</v>
      </c>
      <c r="D546" s="4"/>
      <c r="E546" s="4">
        <f t="shared" si="58"/>
        <v>0</v>
      </c>
      <c r="F546" s="4">
        <v>37.1</v>
      </c>
      <c r="G546" s="4">
        <f t="shared" si="63"/>
        <v>3116.4</v>
      </c>
      <c r="H546" s="4">
        <v>1.1000000000000001</v>
      </c>
      <c r="I546" s="4">
        <f t="shared" si="59"/>
        <v>92.4</v>
      </c>
      <c r="J546" s="4">
        <v>20.3</v>
      </c>
      <c r="K546" s="4">
        <f t="shared" si="60"/>
        <v>1705.2</v>
      </c>
      <c r="L546" s="4">
        <v>15.7</v>
      </c>
      <c r="M546" s="4">
        <f t="shared" si="61"/>
        <v>1318.8</v>
      </c>
      <c r="N546" s="4"/>
      <c r="O546" s="4">
        <f t="shared" si="62"/>
        <v>0</v>
      </c>
      <c r="P546" s="86"/>
      <c r="Q546" s="86"/>
      <c r="R546" s="86"/>
      <c r="S546" s="86"/>
      <c r="T546" s="86"/>
      <c r="U546" s="86"/>
      <c r="V546" s="86"/>
      <c r="W546" s="86"/>
      <c r="X546" s="86"/>
      <c r="Y546" s="86"/>
      <c r="Z546" s="86"/>
    </row>
    <row r="547" spans="2:26">
      <c r="B547" s="4" t="s">
        <v>307</v>
      </c>
      <c r="C547" s="4">
        <v>360</v>
      </c>
      <c r="D547" s="4"/>
      <c r="E547" s="4">
        <f t="shared" ref="E547:E610" si="64">D547*C547</f>
        <v>0</v>
      </c>
      <c r="F547" s="4">
        <v>38</v>
      </c>
      <c r="G547" s="4">
        <f t="shared" si="63"/>
        <v>13680</v>
      </c>
      <c r="H547" s="4">
        <v>3</v>
      </c>
      <c r="I547" s="4">
        <f t="shared" ref="I547:I610" si="65">H547*C547</f>
        <v>1080</v>
      </c>
      <c r="J547" s="4">
        <v>16.8</v>
      </c>
      <c r="K547" s="4">
        <f t="shared" ref="K547:K610" si="66">J547*C547</f>
        <v>6048</v>
      </c>
      <c r="L547" s="4">
        <v>18.2</v>
      </c>
      <c r="M547" s="4">
        <f t="shared" ref="M547:M610" si="67">L547*C547</f>
        <v>6552</v>
      </c>
      <c r="N547" s="4"/>
      <c r="O547" s="4">
        <f t="shared" ref="O547:O610" si="68">N547*C547</f>
        <v>0</v>
      </c>
      <c r="P547" s="86"/>
      <c r="Q547" s="86"/>
      <c r="R547" s="86"/>
      <c r="S547" s="86"/>
      <c r="T547" s="86"/>
      <c r="U547" s="86"/>
      <c r="V547" s="86"/>
      <c r="W547" s="86"/>
      <c r="X547" s="86"/>
      <c r="Y547" s="86"/>
      <c r="Z547" s="86"/>
    </row>
    <row r="548" spans="2:26">
      <c r="B548" s="4" t="s">
        <v>322</v>
      </c>
      <c r="C548" s="4">
        <v>182</v>
      </c>
      <c r="D548" s="4"/>
      <c r="E548" s="4">
        <f t="shared" si="64"/>
        <v>0</v>
      </c>
      <c r="F548" s="4">
        <v>10.9</v>
      </c>
      <c r="G548" s="4">
        <f t="shared" si="63"/>
        <v>1983.8</v>
      </c>
      <c r="H548" s="4">
        <v>0</v>
      </c>
      <c r="I548" s="4">
        <f t="shared" si="65"/>
        <v>0</v>
      </c>
      <c r="J548" s="4">
        <v>10.9</v>
      </c>
      <c r="K548" s="4">
        <f t="shared" si="66"/>
        <v>1983.8</v>
      </c>
      <c r="L548" s="4">
        <v>0</v>
      </c>
      <c r="M548" s="4">
        <f t="shared" si="67"/>
        <v>0</v>
      </c>
      <c r="N548" s="4"/>
      <c r="O548" s="4">
        <f t="shared" si="68"/>
        <v>0</v>
      </c>
      <c r="P548" s="86"/>
      <c r="Q548" s="86"/>
      <c r="R548" s="86"/>
      <c r="S548" s="86"/>
      <c r="T548" s="86"/>
      <c r="U548" s="86"/>
      <c r="V548" s="86"/>
      <c r="W548" s="86"/>
      <c r="X548" s="86"/>
      <c r="Y548" s="86"/>
      <c r="Z548" s="86"/>
    </row>
    <row r="549" spans="2:26">
      <c r="B549" s="4" t="s">
        <v>97</v>
      </c>
      <c r="C549" s="4">
        <v>140</v>
      </c>
      <c r="D549" s="4"/>
      <c r="E549" s="4">
        <f t="shared" si="64"/>
        <v>0</v>
      </c>
      <c r="F549" s="4">
        <v>30.7</v>
      </c>
      <c r="G549" s="4">
        <f t="shared" si="63"/>
        <v>4298</v>
      </c>
      <c r="H549" s="4">
        <v>0</v>
      </c>
      <c r="I549" s="4">
        <f t="shared" si="65"/>
        <v>0</v>
      </c>
      <c r="J549" s="4">
        <v>30.7</v>
      </c>
      <c r="K549" s="4">
        <f t="shared" si="66"/>
        <v>4298</v>
      </c>
      <c r="L549" s="4">
        <v>0</v>
      </c>
      <c r="M549" s="4">
        <f t="shared" si="67"/>
        <v>0</v>
      </c>
      <c r="N549" s="4"/>
      <c r="O549" s="4">
        <f t="shared" si="68"/>
        <v>0</v>
      </c>
      <c r="P549" s="86"/>
      <c r="Q549" s="86"/>
      <c r="R549" s="86"/>
      <c r="S549" s="86"/>
      <c r="T549" s="86"/>
      <c r="U549" s="86"/>
      <c r="V549" s="86"/>
      <c r="W549" s="86"/>
      <c r="X549" s="86"/>
      <c r="Y549" s="86"/>
      <c r="Z549" s="86"/>
    </row>
    <row r="550" spans="2:26">
      <c r="B550" s="4" t="s">
        <v>188</v>
      </c>
      <c r="C550" s="4">
        <v>182</v>
      </c>
      <c r="D550" s="4"/>
      <c r="E550" s="4">
        <f t="shared" si="64"/>
        <v>0</v>
      </c>
      <c r="F550" s="4">
        <v>2.1</v>
      </c>
      <c r="G550" s="4">
        <f t="shared" si="63"/>
        <v>382.2</v>
      </c>
      <c r="H550" s="4">
        <v>0</v>
      </c>
      <c r="I550" s="4">
        <f t="shared" si="65"/>
        <v>0</v>
      </c>
      <c r="J550" s="4">
        <v>1.28</v>
      </c>
      <c r="K550" s="4">
        <f t="shared" si="66"/>
        <v>232.96</v>
      </c>
      <c r="L550" s="4">
        <v>0.82</v>
      </c>
      <c r="M550" s="4">
        <f t="shared" si="67"/>
        <v>149.23999999999998</v>
      </c>
      <c r="N550" s="4"/>
      <c r="O550" s="4">
        <f t="shared" si="68"/>
        <v>0</v>
      </c>
      <c r="P550" s="86"/>
      <c r="Q550" s="86"/>
      <c r="R550" s="86"/>
      <c r="S550" s="86"/>
      <c r="T550" s="86"/>
      <c r="U550" s="86"/>
      <c r="V550" s="86"/>
      <c r="W550" s="86"/>
      <c r="X550" s="86"/>
      <c r="Y550" s="86"/>
      <c r="Z550" s="86"/>
    </row>
    <row r="551" spans="2:26">
      <c r="B551" s="4" t="s">
        <v>518</v>
      </c>
      <c r="C551" s="4">
        <v>154</v>
      </c>
      <c r="D551" s="4"/>
      <c r="E551" s="4">
        <f t="shared" si="64"/>
        <v>0</v>
      </c>
      <c r="F551" s="4">
        <v>40</v>
      </c>
      <c r="G551" s="4">
        <f t="shared" si="63"/>
        <v>6160</v>
      </c>
      <c r="H551" s="4">
        <v>0</v>
      </c>
      <c r="I551" s="4">
        <f t="shared" si="65"/>
        <v>0</v>
      </c>
      <c r="J551" s="4">
        <v>40</v>
      </c>
      <c r="K551" s="4">
        <f t="shared" si="66"/>
        <v>6160</v>
      </c>
      <c r="L551" s="4">
        <v>0</v>
      </c>
      <c r="M551" s="4">
        <f t="shared" si="67"/>
        <v>0</v>
      </c>
      <c r="N551" s="4"/>
      <c r="O551" s="4">
        <f t="shared" si="68"/>
        <v>0</v>
      </c>
      <c r="P551" s="86"/>
      <c r="Q551" s="86"/>
      <c r="R551" s="86"/>
      <c r="S551" s="86"/>
      <c r="T551" s="86"/>
      <c r="U551" s="86"/>
      <c r="V551" s="86"/>
      <c r="W551" s="86"/>
      <c r="X551" s="86"/>
      <c r="Y551" s="86"/>
      <c r="Z551" s="86"/>
    </row>
    <row r="552" spans="2:26">
      <c r="B552" s="4" t="s">
        <v>299</v>
      </c>
      <c r="C552" s="4">
        <v>224</v>
      </c>
      <c r="D552" s="4"/>
      <c r="E552" s="4">
        <f t="shared" si="64"/>
        <v>0</v>
      </c>
      <c r="F552" s="4">
        <v>21.9</v>
      </c>
      <c r="G552" s="4">
        <f t="shared" si="63"/>
        <v>4905.5999999999995</v>
      </c>
      <c r="H552" s="4">
        <v>0</v>
      </c>
      <c r="I552" s="4">
        <f t="shared" si="65"/>
        <v>0</v>
      </c>
      <c r="J552" s="4">
        <v>21.9</v>
      </c>
      <c r="K552" s="4">
        <f t="shared" si="66"/>
        <v>4905.5999999999995</v>
      </c>
      <c r="L552" s="4">
        <v>0</v>
      </c>
      <c r="M552" s="4">
        <f t="shared" si="67"/>
        <v>0</v>
      </c>
      <c r="N552" s="4"/>
      <c r="O552" s="4">
        <f t="shared" si="68"/>
        <v>0</v>
      </c>
      <c r="P552" s="86"/>
      <c r="Q552" s="86"/>
      <c r="R552" s="86"/>
      <c r="S552" s="86"/>
      <c r="T552" s="86"/>
      <c r="U552" s="86"/>
      <c r="V552" s="86"/>
      <c r="W552" s="86"/>
      <c r="X552" s="86"/>
      <c r="Y552" s="86"/>
      <c r="Z552" s="86"/>
    </row>
    <row r="553" spans="2:26">
      <c r="B553" s="4" t="s">
        <v>322</v>
      </c>
      <c r="C553" s="4">
        <v>196</v>
      </c>
      <c r="D553" s="4"/>
      <c r="E553" s="4">
        <f t="shared" si="64"/>
        <v>0</v>
      </c>
      <c r="F553" s="4">
        <v>24.1</v>
      </c>
      <c r="G553" s="4">
        <f t="shared" si="63"/>
        <v>4723.6000000000004</v>
      </c>
      <c r="H553" s="4">
        <v>0</v>
      </c>
      <c r="I553" s="4">
        <f t="shared" si="65"/>
        <v>0</v>
      </c>
      <c r="J553" s="4">
        <v>24.1</v>
      </c>
      <c r="K553" s="4">
        <f t="shared" si="66"/>
        <v>4723.6000000000004</v>
      </c>
      <c r="L553" s="4">
        <v>0</v>
      </c>
      <c r="M553" s="4">
        <f t="shared" si="67"/>
        <v>0</v>
      </c>
      <c r="N553" s="4"/>
      <c r="O553" s="4">
        <f t="shared" si="68"/>
        <v>0</v>
      </c>
      <c r="P553" s="86"/>
      <c r="Q553" s="86"/>
      <c r="R553" s="86"/>
      <c r="S553" s="86"/>
      <c r="T553" s="86"/>
      <c r="U553" s="86"/>
      <c r="V553" s="86"/>
      <c r="W553" s="86"/>
      <c r="X553" s="86"/>
      <c r="Y553" s="86"/>
      <c r="Z553" s="86"/>
    </row>
    <row r="554" spans="2:26">
      <c r="B554" s="4" t="s">
        <v>55</v>
      </c>
      <c r="C554" s="4">
        <v>56</v>
      </c>
      <c r="D554" s="4"/>
      <c r="E554" s="4">
        <f t="shared" si="64"/>
        <v>0</v>
      </c>
      <c r="F554" s="4">
        <v>150</v>
      </c>
      <c r="G554" s="4">
        <f t="shared" si="63"/>
        <v>8400</v>
      </c>
      <c r="H554" s="4">
        <v>15</v>
      </c>
      <c r="I554" s="4">
        <f t="shared" si="65"/>
        <v>840</v>
      </c>
      <c r="J554" s="4">
        <v>78.7</v>
      </c>
      <c r="K554" s="4">
        <f t="shared" si="66"/>
        <v>4407.2</v>
      </c>
      <c r="L554" s="4">
        <v>48.3</v>
      </c>
      <c r="M554" s="4">
        <f t="shared" si="67"/>
        <v>2704.7999999999997</v>
      </c>
      <c r="N554" s="4">
        <v>8</v>
      </c>
      <c r="O554" s="4">
        <f t="shared" si="68"/>
        <v>448</v>
      </c>
      <c r="P554" s="86"/>
      <c r="Q554" s="86"/>
      <c r="R554" s="86"/>
      <c r="S554" s="86"/>
      <c r="T554" s="86"/>
      <c r="U554" s="86"/>
      <c r="V554" s="86"/>
      <c r="W554" s="86"/>
      <c r="X554" s="86"/>
      <c r="Y554" s="86"/>
      <c r="Z554" s="86"/>
    </row>
    <row r="555" spans="2:26">
      <c r="B555" s="4" t="s">
        <v>18</v>
      </c>
      <c r="C555" s="4">
        <v>151.32</v>
      </c>
      <c r="D555" s="4"/>
      <c r="E555" s="4">
        <f t="shared" si="64"/>
        <v>0</v>
      </c>
      <c r="F555" s="4">
        <v>17</v>
      </c>
      <c r="G555" s="4">
        <f t="shared" si="63"/>
        <v>2572.44</v>
      </c>
      <c r="H555" s="4">
        <v>0</v>
      </c>
      <c r="I555" s="4">
        <f t="shared" si="65"/>
        <v>0</v>
      </c>
      <c r="J555" s="4">
        <v>17</v>
      </c>
      <c r="K555" s="4">
        <f t="shared" si="66"/>
        <v>2572.44</v>
      </c>
      <c r="L555" s="4">
        <v>0</v>
      </c>
      <c r="M555" s="4">
        <f t="shared" si="67"/>
        <v>0</v>
      </c>
      <c r="N555" s="4"/>
      <c r="O555" s="4">
        <f t="shared" si="68"/>
        <v>0</v>
      </c>
      <c r="P555" s="86"/>
      <c r="Q555" s="86"/>
      <c r="R555" s="86"/>
      <c r="S555" s="86"/>
      <c r="T555" s="86"/>
      <c r="U555" s="86"/>
      <c r="V555" s="86"/>
      <c r="W555" s="86"/>
      <c r="X555" s="86"/>
      <c r="Y555" s="86"/>
      <c r="Z555" s="86"/>
    </row>
    <row r="556" spans="2:26">
      <c r="B556" s="4" t="s">
        <v>113</v>
      </c>
      <c r="C556" s="4">
        <v>225.95</v>
      </c>
      <c r="D556" s="4"/>
      <c r="E556" s="4">
        <f t="shared" si="64"/>
        <v>0</v>
      </c>
      <c r="F556" s="4">
        <v>20</v>
      </c>
      <c r="G556" s="4">
        <f t="shared" si="63"/>
        <v>4519</v>
      </c>
      <c r="H556" s="4">
        <v>0</v>
      </c>
      <c r="I556" s="4">
        <f t="shared" si="65"/>
        <v>0</v>
      </c>
      <c r="J556" s="4">
        <v>4.3</v>
      </c>
      <c r="K556" s="4">
        <f t="shared" si="66"/>
        <v>971.58499999999992</v>
      </c>
      <c r="L556" s="4">
        <v>5.6</v>
      </c>
      <c r="M556" s="4">
        <f t="shared" si="67"/>
        <v>1265.32</v>
      </c>
      <c r="N556" s="4">
        <v>10.1</v>
      </c>
      <c r="O556" s="4">
        <f t="shared" si="68"/>
        <v>2282.0949999999998</v>
      </c>
      <c r="P556" s="86"/>
      <c r="Q556" s="86"/>
      <c r="R556" s="86"/>
      <c r="S556" s="86"/>
      <c r="T556" s="86"/>
      <c r="U556" s="86"/>
      <c r="V556" s="86"/>
      <c r="W556" s="86"/>
      <c r="X556" s="86"/>
      <c r="Y556" s="86"/>
      <c r="Z556" s="86"/>
    </row>
    <row r="557" spans="2:26">
      <c r="B557" s="4" t="s">
        <v>45</v>
      </c>
      <c r="C557" s="4">
        <v>41.5</v>
      </c>
      <c r="D557" s="4"/>
      <c r="E557" s="4">
        <f t="shared" si="64"/>
        <v>0</v>
      </c>
      <c r="F557" s="4">
        <v>48</v>
      </c>
      <c r="G557" s="4">
        <f t="shared" si="63"/>
        <v>1992</v>
      </c>
      <c r="H557" s="4">
        <v>0</v>
      </c>
      <c r="I557" s="4">
        <f t="shared" si="65"/>
        <v>0</v>
      </c>
      <c r="J557" s="4">
        <v>35</v>
      </c>
      <c r="K557" s="4">
        <f t="shared" si="66"/>
        <v>1452.5</v>
      </c>
      <c r="L557" s="4">
        <v>13</v>
      </c>
      <c r="M557" s="4">
        <f t="shared" si="67"/>
        <v>539.5</v>
      </c>
      <c r="N557" s="4"/>
      <c r="O557" s="4">
        <f t="shared" si="68"/>
        <v>0</v>
      </c>
      <c r="P557" s="86"/>
      <c r="Q557" s="86"/>
      <c r="R557" s="86"/>
      <c r="S557" s="86"/>
      <c r="T557" s="86"/>
      <c r="U557" s="86"/>
      <c r="V557" s="86"/>
      <c r="W557" s="86"/>
      <c r="X557" s="86"/>
      <c r="Y557" s="86"/>
      <c r="Z557" s="86"/>
    </row>
    <row r="558" spans="2:26">
      <c r="B558" s="4" t="s">
        <v>45</v>
      </c>
      <c r="C558" s="4">
        <v>41.5</v>
      </c>
      <c r="D558" s="4"/>
      <c r="E558" s="4">
        <f t="shared" si="64"/>
        <v>0</v>
      </c>
      <c r="F558" s="4">
        <v>48</v>
      </c>
      <c r="G558" s="4">
        <f t="shared" si="63"/>
        <v>1992</v>
      </c>
      <c r="H558" s="4">
        <v>0</v>
      </c>
      <c r="I558" s="4">
        <f t="shared" si="65"/>
        <v>0</v>
      </c>
      <c r="J558" s="4">
        <v>22</v>
      </c>
      <c r="K558" s="4">
        <f t="shared" si="66"/>
        <v>913</v>
      </c>
      <c r="L558" s="4">
        <v>26</v>
      </c>
      <c r="M558" s="4">
        <f t="shared" si="67"/>
        <v>1079</v>
      </c>
      <c r="N558" s="4"/>
      <c r="O558" s="4">
        <f t="shared" si="68"/>
        <v>0</v>
      </c>
      <c r="P558" s="86"/>
      <c r="Q558" s="86"/>
      <c r="R558" s="86"/>
      <c r="S558" s="86"/>
      <c r="T558" s="86"/>
      <c r="U558" s="86"/>
      <c r="V558" s="86"/>
      <c r="W558" s="86"/>
      <c r="X558" s="86"/>
      <c r="Y558" s="86"/>
      <c r="Z558" s="86"/>
    </row>
    <row r="559" spans="2:26">
      <c r="B559" s="4" t="s">
        <v>122</v>
      </c>
      <c r="C559" s="4">
        <v>206.55</v>
      </c>
      <c r="D559" s="4"/>
      <c r="E559" s="4">
        <f t="shared" si="64"/>
        <v>0</v>
      </c>
      <c r="F559" s="4">
        <v>7</v>
      </c>
      <c r="G559" s="4">
        <f t="shared" si="63"/>
        <v>1445.8500000000001</v>
      </c>
      <c r="H559" s="4">
        <v>0</v>
      </c>
      <c r="I559" s="4">
        <f t="shared" si="65"/>
        <v>0</v>
      </c>
      <c r="J559" s="4">
        <v>7</v>
      </c>
      <c r="K559" s="4">
        <f t="shared" si="66"/>
        <v>1445.8500000000001</v>
      </c>
      <c r="L559" s="4">
        <v>0</v>
      </c>
      <c r="M559" s="4">
        <f t="shared" si="67"/>
        <v>0</v>
      </c>
      <c r="N559" s="4"/>
      <c r="O559" s="4">
        <f t="shared" si="68"/>
        <v>0</v>
      </c>
      <c r="P559" s="86"/>
      <c r="Q559" s="86"/>
      <c r="R559" s="86"/>
      <c r="S559" s="86"/>
      <c r="T559" s="86"/>
      <c r="U559" s="86"/>
      <c r="V559" s="86"/>
      <c r="W559" s="86"/>
      <c r="X559" s="86"/>
      <c r="Y559" s="86"/>
      <c r="Z559" s="86"/>
    </row>
    <row r="560" spans="2:26">
      <c r="B560" s="4" t="s">
        <v>40</v>
      </c>
      <c r="C560" s="4">
        <v>375.87</v>
      </c>
      <c r="D560" s="4"/>
      <c r="E560" s="4">
        <f t="shared" si="64"/>
        <v>0</v>
      </c>
      <c r="F560" s="4">
        <v>5</v>
      </c>
      <c r="G560" s="4">
        <f t="shared" si="63"/>
        <v>1879.35</v>
      </c>
      <c r="H560" s="4">
        <v>0</v>
      </c>
      <c r="I560" s="4">
        <f t="shared" si="65"/>
        <v>0</v>
      </c>
      <c r="J560" s="4">
        <v>5</v>
      </c>
      <c r="K560" s="4">
        <f t="shared" si="66"/>
        <v>1879.35</v>
      </c>
      <c r="L560" s="4">
        <v>0</v>
      </c>
      <c r="M560" s="4">
        <f t="shared" si="67"/>
        <v>0</v>
      </c>
      <c r="N560" s="4"/>
      <c r="O560" s="4">
        <f t="shared" si="68"/>
        <v>0</v>
      </c>
      <c r="P560" s="86"/>
      <c r="Q560" s="86"/>
      <c r="R560" s="86"/>
      <c r="S560" s="86"/>
      <c r="T560" s="86"/>
      <c r="U560" s="86"/>
      <c r="V560" s="86"/>
      <c r="W560" s="86"/>
      <c r="X560" s="86"/>
      <c r="Y560" s="86"/>
      <c r="Z560" s="86"/>
    </row>
    <row r="561" spans="2:26">
      <c r="B561" s="4" t="s">
        <v>27</v>
      </c>
      <c r="C561" s="4">
        <v>243.36</v>
      </c>
      <c r="D561" s="4"/>
      <c r="E561" s="4">
        <f t="shared" si="64"/>
        <v>0</v>
      </c>
      <c r="F561" s="4">
        <v>30</v>
      </c>
      <c r="G561" s="4">
        <f t="shared" si="63"/>
        <v>7300.8</v>
      </c>
      <c r="H561" s="4"/>
      <c r="I561" s="4">
        <f t="shared" si="65"/>
        <v>0</v>
      </c>
      <c r="J561" s="4">
        <v>21.7</v>
      </c>
      <c r="K561" s="4">
        <f t="shared" si="66"/>
        <v>5280.9120000000003</v>
      </c>
      <c r="L561" s="4">
        <v>8.3000000000000007</v>
      </c>
      <c r="M561" s="4">
        <f t="shared" si="67"/>
        <v>2019.8880000000004</v>
      </c>
      <c r="N561" s="4"/>
      <c r="O561" s="4">
        <f t="shared" si="68"/>
        <v>0</v>
      </c>
      <c r="P561" s="86"/>
      <c r="Q561" s="86"/>
      <c r="R561" s="86"/>
      <c r="S561" s="86"/>
      <c r="T561" s="86"/>
      <c r="U561" s="86"/>
      <c r="V561" s="86"/>
      <c r="W561" s="86"/>
      <c r="X561" s="86"/>
      <c r="Y561" s="86"/>
      <c r="Z561" s="86"/>
    </row>
    <row r="562" spans="2:26">
      <c r="B562" s="4" t="s">
        <v>184</v>
      </c>
      <c r="C562" s="4">
        <v>235.4</v>
      </c>
      <c r="D562" s="4"/>
      <c r="E562" s="4">
        <f t="shared" si="64"/>
        <v>0</v>
      </c>
      <c r="F562" s="4">
        <v>40</v>
      </c>
      <c r="G562" s="4">
        <f t="shared" si="63"/>
        <v>9416</v>
      </c>
      <c r="H562" s="4">
        <v>3.1</v>
      </c>
      <c r="I562" s="4">
        <f t="shared" si="65"/>
        <v>729.74</v>
      </c>
      <c r="J562" s="4">
        <v>21.7</v>
      </c>
      <c r="K562" s="4">
        <f t="shared" si="66"/>
        <v>5108.18</v>
      </c>
      <c r="L562" s="4">
        <v>15.2</v>
      </c>
      <c r="M562" s="4">
        <f t="shared" si="67"/>
        <v>3578.08</v>
      </c>
      <c r="N562" s="4"/>
      <c r="O562" s="4">
        <f t="shared" si="68"/>
        <v>0</v>
      </c>
      <c r="P562" s="86"/>
      <c r="Q562" s="86"/>
      <c r="R562" s="86"/>
      <c r="S562" s="86"/>
      <c r="T562" s="86"/>
      <c r="U562" s="86"/>
      <c r="V562" s="86"/>
      <c r="W562" s="86"/>
      <c r="X562" s="86"/>
      <c r="Y562" s="86"/>
      <c r="Z562" s="86"/>
    </row>
    <row r="563" spans="2:26">
      <c r="B563" s="4" t="s">
        <v>16</v>
      </c>
      <c r="C563" s="4">
        <v>118.61</v>
      </c>
      <c r="D563" s="4"/>
      <c r="E563" s="4">
        <f t="shared" si="64"/>
        <v>0</v>
      </c>
      <c r="F563" s="4">
        <v>40</v>
      </c>
      <c r="G563" s="4">
        <f t="shared" si="63"/>
        <v>4744.3999999999996</v>
      </c>
      <c r="H563" s="4">
        <v>5.05</v>
      </c>
      <c r="I563" s="4">
        <f t="shared" si="65"/>
        <v>598.98050000000001</v>
      </c>
      <c r="J563" s="4">
        <v>26.9</v>
      </c>
      <c r="K563" s="4">
        <f t="shared" si="66"/>
        <v>3190.6089999999999</v>
      </c>
      <c r="L563" s="4">
        <v>8.0500000000000007</v>
      </c>
      <c r="M563" s="4">
        <f t="shared" si="67"/>
        <v>954.81050000000005</v>
      </c>
      <c r="N563" s="4"/>
      <c r="O563" s="4">
        <f t="shared" si="68"/>
        <v>0</v>
      </c>
      <c r="P563" s="86"/>
      <c r="Q563" s="86"/>
      <c r="R563" s="86"/>
      <c r="S563" s="86"/>
      <c r="T563" s="86"/>
      <c r="U563" s="86"/>
      <c r="V563" s="86"/>
      <c r="W563" s="86"/>
      <c r="X563" s="86"/>
      <c r="Y563" s="86"/>
      <c r="Z563" s="86"/>
    </row>
    <row r="564" spans="2:26">
      <c r="B564" s="4" t="s">
        <v>12</v>
      </c>
      <c r="C564" s="4">
        <v>40.51</v>
      </c>
      <c r="D564" s="4"/>
      <c r="E564" s="4">
        <f t="shared" si="64"/>
        <v>0</v>
      </c>
      <c r="F564" s="4">
        <v>20</v>
      </c>
      <c r="G564" s="4">
        <f t="shared" si="63"/>
        <v>810.19999999999993</v>
      </c>
      <c r="H564" s="4">
        <v>0</v>
      </c>
      <c r="I564" s="4">
        <f t="shared" si="65"/>
        <v>0</v>
      </c>
      <c r="J564" s="4">
        <v>6.5</v>
      </c>
      <c r="K564" s="4">
        <f t="shared" si="66"/>
        <v>263.315</v>
      </c>
      <c r="L564" s="4">
        <v>4</v>
      </c>
      <c r="M564" s="4">
        <f t="shared" si="67"/>
        <v>162.04</v>
      </c>
      <c r="N564" s="4">
        <v>9.5</v>
      </c>
      <c r="O564" s="4">
        <f t="shared" si="68"/>
        <v>384.84499999999997</v>
      </c>
      <c r="P564" s="86"/>
      <c r="Q564" s="86"/>
      <c r="R564" s="86"/>
      <c r="S564" s="86"/>
      <c r="T564" s="86"/>
      <c r="U564" s="86"/>
      <c r="V564" s="86"/>
      <c r="W564" s="86"/>
      <c r="X564" s="86"/>
      <c r="Y564" s="86"/>
      <c r="Z564" s="86"/>
    </row>
    <row r="565" spans="2:26">
      <c r="B565" s="4" t="s">
        <v>15</v>
      </c>
      <c r="C565" s="4">
        <v>79.25</v>
      </c>
      <c r="D565" s="4"/>
      <c r="E565" s="4">
        <f t="shared" si="64"/>
        <v>0</v>
      </c>
      <c r="F565" s="4">
        <v>50</v>
      </c>
      <c r="G565" s="4">
        <f t="shared" si="63"/>
        <v>3962.5</v>
      </c>
      <c r="H565" s="4">
        <v>1.7150000000000001</v>
      </c>
      <c r="I565" s="4">
        <f t="shared" si="65"/>
        <v>135.91374999999999</v>
      </c>
      <c r="J565" s="4">
        <v>27.024999999999999</v>
      </c>
      <c r="K565" s="4">
        <f t="shared" si="66"/>
        <v>2141.7312499999998</v>
      </c>
      <c r="L565" s="4">
        <v>21.26</v>
      </c>
      <c r="M565" s="4">
        <f t="shared" si="67"/>
        <v>1684.855</v>
      </c>
      <c r="N565" s="4"/>
      <c r="O565" s="4">
        <f t="shared" si="68"/>
        <v>0</v>
      </c>
      <c r="P565" s="86"/>
      <c r="Q565" s="86"/>
      <c r="R565" s="86"/>
      <c r="S565" s="86"/>
      <c r="T565" s="86"/>
      <c r="U565" s="86"/>
      <c r="V565" s="86"/>
      <c r="W565" s="86"/>
      <c r="X565" s="86"/>
      <c r="Y565" s="86"/>
      <c r="Z565" s="86"/>
    </row>
    <row r="566" spans="2:26">
      <c r="B566" s="4" t="s">
        <v>672</v>
      </c>
      <c r="C566" s="4">
        <v>192.75</v>
      </c>
      <c r="D566" s="4"/>
      <c r="E566" s="4">
        <f t="shared" si="64"/>
        <v>0</v>
      </c>
      <c r="F566" s="4">
        <v>7</v>
      </c>
      <c r="G566" s="4">
        <f t="shared" si="63"/>
        <v>1349.25</v>
      </c>
      <c r="H566" s="4">
        <v>0</v>
      </c>
      <c r="I566" s="4">
        <f t="shared" si="65"/>
        <v>0</v>
      </c>
      <c r="J566" s="4">
        <v>7</v>
      </c>
      <c r="K566" s="4">
        <f t="shared" si="66"/>
        <v>1349.25</v>
      </c>
      <c r="L566" s="4">
        <v>0</v>
      </c>
      <c r="M566" s="4">
        <f t="shared" si="67"/>
        <v>0</v>
      </c>
      <c r="N566" s="4"/>
      <c r="O566" s="4">
        <f t="shared" si="68"/>
        <v>0</v>
      </c>
      <c r="P566" s="86"/>
      <c r="Q566" s="86"/>
      <c r="R566" s="86"/>
      <c r="S566" s="86"/>
      <c r="T566" s="86"/>
      <c r="U566" s="86"/>
      <c r="V566" s="86"/>
      <c r="W566" s="86"/>
      <c r="X566" s="86"/>
      <c r="Y566" s="86"/>
      <c r="Z566" s="86"/>
    </row>
    <row r="567" spans="2:26">
      <c r="B567" s="4" t="s">
        <v>44</v>
      </c>
      <c r="C567" s="4">
        <v>98.7</v>
      </c>
      <c r="D567" s="4"/>
      <c r="E567" s="4">
        <f t="shared" si="64"/>
        <v>0</v>
      </c>
      <c r="F567" s="4">
        <v>36</v>
      </c>
      <c r="G567" s="4">
        <f t="shared" si="63"/>
        <v>3553.2000000000003</v>
      </c>
      <c r="H567" s="4">
        <v>0</v>
      </c>
      <c r="I567" s="4">
        <f t="shared" si="65"/>
        <v>0</v>
      </c>
      <c r="J567" s="4">
        <v>17.3</v>
      </c>
      <c r="K567" s="4">
        <f t="shared" si="66"/>
        <v>1707.5100000000002</v>
      </c>
      <c r="L567" s="4">
        <v>15.2</v>
      </c>
      <c r="M567" s="4">
        <f t="shared" si="67"/>
        <v>1500.24</v>
      </c>
      <c r="N567" s="4">
        <v>3.5</v>
      </c>
      <c r="O567" s="4">
        <f t="shared" si="68"/>
        <v>345.45</v>
      </c>
      <c r="P567" s="86"/>
      <c r="Q567" s="86"/>
      <c r="R567" s="86"/>
      <c r="S567" s="86"/>
      <c r="T567" s="86"/>
      <c r="U567" s="86"/>
      <c r="V567" s="86"/>
      <c r="W567" s="86"/>
      <c r="X567" s="86"/>
      <c r="Y567" s="86"/>
      <c r="Z567" s="86"/>
    </row>
    <row r="568" spans="2:26">
      <c r="B568" s="4" t="s">
        <v>138</v>
      </c>
      <c r="C568" s="4">
        <v>319</v>
      </c>
      <c r="D568" s="4"/>
      <c r="E568" s="4">
        <f t="shared" si="64"/>
        <v>0</v>
      </c>
      <c r="F568" s="4">
        <v>31.08</v>
      </c>
      <c r="G568" s="4">
        <f t="shared" si="63"/>
        <v>9914.5199999999986</v>
      </c>
      <c r="H568" s="4">
        <v>2</v>
      </c>
      <c r="I568" s="4">
        <f t="shared" si="65"/>
        <v>638</v>
      </c>
      <c r="J568" s="4">
        <v>16.079999999999998</v>
      </c>
      <c r="K568" s="4">
        <f t="shared" si="66"/>
        <v>5129.5199999999995</v>
      </c>
      <c r="L568" s="4">
        <v>13</v>
      </c>
      <c r="M568" s="4">
        <f t="shared" si="67"/>
        <v>4147</v>
      </c>
      <c r="N568" s="4"/>
      <c r="O568" s="4">
        <f t="shared" si="68"/>
        <v>0</v>
      </c>
      <c r="P568" s="86"/>
      <c r="Q568" s="86"/>
      <c r="R568" s="86"/>
      <c r="S568" s="86"/>
      <c r="T568" s="86"/>
      <c r="U568" s="86"/>
      <c r="V568" s="86"/>
      <c r="W568" s="86"/>
      <c r="X568" s="86"/>
      <c r="Y568" s="86"/>
      <c r="Z568" s="86"/>
    </row>
    <row r="569" spans="2:26">
      <c r="B569" s="4" t="s">
        <v>189</v>
      </c>
      <c r="C569" s="4">
        <v>382</v>
      </c>
      <c r="D569" s="4"/>
      <c r="E569" s="4">
        <f t="shared" si="64"/>
        <v>0</v>
      </c>
      <c r="F569" s="4">
        <v>13.51</v>
      </c>
      <c r="G569" s="4">
        <f t="shared" si="63"/>
        <v>5160.82</v>
      </c>
      <c r="H569" s="4">
        <v>0</v>
      </c>
      <c r="I569" s="4">
        <f t="shared" si="65"/>
        <v>0</v>
      </c>
      <c r="J569" s="4">
        <v>13.51</v>
      </c>
      <c r="K569" s="4">
        <f t="shared" si="66"/>
        <v>5160.82</v>
      </c>
      <c r="L569" s="4">
        <v>0</v>
      </c>
      <c r="M569" s="4">
        <f t="shared" si="67"/>
        <v>0</v>
      </c>
      <c r="N569" s="4"/>
      <c r="O569" s="4">
        <f t="shared" si="68"/>
        <v>0</v>
      </c>
      <c r="P569" s="86"/>
      <c r="Q569" s="86"/>
      <c r="R569" s="86"/>
      <c r="S569" s="86"/>
      <c r="T569" s="86"/>
      <c r="U569" s="86"/>
      <c r="V569" s="86"/>
      <c r="W569" s="86"/>
      <c r="X569" s="86"/>
      <c r="Y569" s="86"/>
      <c r="Z569" s="86"/>
    </row>
    <row r="570" spans="2:26">
      <c r="B570" s="4" t="s">
        <v>674</v>
      </c>
      <c r="C570" s="4">
        <v>350</v>
      </c>
      <c r="D570" s="4"/>
      <c r="E570" s="4">
        <f t="shared" si="64"/>
        <v>0</v>
      </c>
      <c r="F570" s="4">
        <v>19.16</v>
      </c>
      <c r="G570" s="4">
        <f t="shared" si="63"/>
        <v>6706</v>
      </c>
      <c r="H570" s="4">
        <v>0</v>
      </c>
      <c r="I570" s="4">
        <f t="shared" si="65"/>
        <v>0</v>
      </c>
      <c r="J570" s="4">
        <v>8.16</v>
      </c>
      <c r="K570" s="4">
        <f t="shared" si="66"/>
        <v>2856</v>
      </c>
      <c r="L570" s="4">
        <v>11</v>
      </c>
      <c r="M570" s="4">
        <f t="shared" si="67"/>
        <v>3850</v>
      </c>
      <c r="N570" s="4"/>
      <c r="O570" s="4">
        <f t="shared" si="68"/>
        <v>0</v>
      </c>
      <c r="P570" s="86"/>
      <c r="Q570" s="86"/>
      <c r="R570" s="86"/>
      <c r="S570" s="86"/>
      <c r="T570" s="86"/>
      <c r="U570" s="86"/>
      <c r="V570" s="86"/>
      <c r="W570" s="86"/>
      <c r="X570" s="86"/>
      <c r="Y570" s="86"/>
      <c r="Z570" s="86"/>
    </row>
    <row r="571" spans="2:26">
      <c r="B571" s="4" t="s">
        <v>403</v>
      </c>
      <c r="C571" s="4">
        <v>53.6</v>
      </c>
      <c r="D571" s="4"/>
      <c r="E571" s="4">
        <f t="shared" si="64"/>
        <v>0</v>
      </c>
      <c r="F571" s="4">
        <v>20</v>
      </c>
      <c r="G571" s="4">
        <f t="shared" si="63"/>
        <v>1072</v>
      </c>
      <c r="H571" s="4">
        <v>2</v>
      </c>
      <c r="I571" s="4">
        <f t="shared" si="65"/>
        <v>107.2</v>
      </c>
      <c r="J571" s="4">
        <v>10.6</v>
      </c>
      <c r="K571" s="4">
        <f t="shared" si="66"/>
        <v>568.16</v>
      </c>
      <c r="L571" s="4">
        <v>7.4</v>
      </c>
      <c r="M571" s="4">
        <f t="shared" si="67"/>
        <v>396.64000000000004</v>
      </c>
      <c r="N571" s="4"/>
      <c r="O571" s="4">
        <f t="shared" si="68"/>
        <v>0</v>
      </c>
      <c r="P571" s="86"/>
      <c r="Q571" s="86"/>
      <c r="R571" s="86"/>
      <c r="S571" s="86"/>
      <c r="T571" s="86"/>
      <c r="U571" s="86"/>
      <c r="V571" s="86"/>
      <c r="W571" s="86"/>
      <c r="X571" s="86"/>
      <c r="Y571" s="86"/>
      <c r="Z571" s="86"/>
    </row>
    <row r="572" spans="2:26">
      <c r="B572" s="4" t="s">
        <v>31</v>
      </c>
      <c r="C572" s="4">
        <v>86.5</v>
      </c>
      <c r="D572" s="4"/>
      <c r="E572" s="4">
        <f t="shared" si="64"/>
        <v>0</v>
      </c>
      <c r="F572" s="4">
        <v>36</v>
      </c>
      <c r="G572" s="4">
        <f t="shared" si="63"/>
        <v>3114</v>
      </c>
      <c r="H572" s="4">
        <v>10</v>
      </c>
      <c r="I572" s="4">
        <f t="shared" si="65"/>
        <v>865</v>
      </c>
      <c r="J572" s="4">
        <v>16</v>
      </c>
      <c r="K572" s="4">
        <f t="shared" si="66"/>
        <v>1384</v>
      </c>
      <c r="L572" s="4">
        <v>10</v>
      </c>
      <c r="M572" s="4">
        <f t="shared" si="67"/>
        <v>865</v>
      </c>
      <c r="N572" s="4"/>
      <c r="O572" s="4">
        <f t="shared" si="68"/>
        <v>0</v>
      </c>
      <c r="P572" s="86"/>
      <c r="Q572" s="86"/>
      <c r="R572" s="86"/>
      <c r="S572" s="86"/>
      <c r="T572" s="86"/>
      <c r="U572" s="86"/>
      <c r="V572" s="86"/>
      <c r="W572" s="86"/>
      <c r="X572" s="86"/>
      <c r="Y572" s="86"/>
      <c r="Z572" s="86"/>
    </row>
    <row r="573" spans="2:26">
      <c r="B573" s="4" t="s">
        <v>681</v>
      </c>
      <c r="C573" s="4">
        <v>113</v>
      </c>
      <c r="D573" s="4"/>
      <c r="E573" s="4">
        <f t="shared" si="64"/>
        <v>0</v>
      </c>
      <c r="F573" s="4">
        <v>12</v>
      </c>
      <c r="G573" s="4">
        <f t="shared" si="63"/>
        <v>1356</v>
      </c>
      <c r="H573" s="4">
        <v>0</v>
      </c>
      <c r="I573" s="4">
        <f t="shared" si="65"/>
        <v>0</v>
      </c>
      <c r="J573" s="4">
        <v>4</v>
      </c>
      <c r="K573" s="4">
        <f t="shared" si="66"/>
        <v>452</v>
      </c>
      <c r="L573" s="4">
        <v>8</v>
      </c>
      <c r="M573" s="4">
        <f t="shared" si="67"/>
        <v>904</v>
      </c>
      <c r="N573" s="4"/>
      <c r="O573" s="4">
        <f t="shared" si="68"/>
        <v>0</v>
      </c>
      <c r="P573" s="86"/>
      <c r="Q573" s="86"/>
      <c r="R573" s="86"/>
      <c r="S573" s="86"/>
      <c r="T573" s="86"/>
      <c r="U573" s="86"/>
      <c r="V573" s="86"/>
      <c r="W573" s="86"/>
      <c r="X573" s="86"/>
      <c r="Y573" s="86"/>
      <c r="Z573" s="86"/>
    </row>
    <row r="574" spans="2:26">
      <c r="B574" s="4" t="s">
        <v>49</v>
      </c>
      <c r="C574" s="4">
        <v>244</v>
      </c>
      <c r="D574" s="4"/>
      <c r="E574" s="4">
        <f t="shared" si="64"/>
        <v>0</v>
      </c>
      <c r="F574" s="4">
        <v>9</v>
      </c>
      <c r="G574" s="4">
        <f t="shared" si="63"/>
        <v>2196</v>
      </c>
      <c r="H574" s="4">
        <v>1</v>
      </c>
      <c r="I574" s="4">
        <f t="shared" si="65"/>
        <v>244</v>
      </c>
      <c r="J574" s="4">
        <v>3</v>
      </c>
      <c r="K574" s="4">
        <f t="shared" si="66"/>
        <v>732</v>
      </c>
      <c r="L574" s="4">
        <v>0</v>
      </c>
      <c r="M574" s="4">
        <f t="shared" si="67"/>
        <v>0</v>
      </c>
      <c r="N574" s="4">
        <v>5</v>
      </c>
      <c r="O574" s="4">
        <f t="shared" si="68"/>
        <v>1220</v>
      </c>
      <c r="P574" s="86"/>
      <c r="Q574" s="86"/>
      <c r="R574" s="86"/>
      <c r="S574" s="86"/>
      <c r="T574" s="86"/>
      <c r="U574" s="86"/>
      <c r="V574" s="86"/>
      <c r="W574" s="86"/>
      <c r="X574" s="86"/>
      <c r="Y574" s="86"/>
      <c r="Z574" s="86"/>
    </row>
    <row r="575" spans="2:26">
      <c r="B575" s="4" t="s">
        <v>16</v>
      </c>
      <c r="C575" s="4">
        <v>103</v>
      </c>
      <c r="D575" s="4"/>
      <c r="E575" s="4">
        <f t="shared" si="64"/>
        <v>0</v>
      </c>
      <c r="F575" s="4">
        <v>25</v>
      </c>
      <c r="G575" s="4">
        <f t="shared" si="63"/>
        <v>2575</v>
      </c>
      <c r="H575" s="4">
        <v>3</v>
      </c>
      <c r="I575" s="4">
        <f t="shared" si="65"/>
        <v>309</v>
      </c>
      <c r="J575" s="4">
        <v>3.3</v>
      </c>
      <c r="K575" s="4">
        <f t="shared" si="66"/>
        <v>339.9</v>
      </c>
      <c r="L575" s="4">
        <v>7.6</v>
      </c>
      <c r="M575" s="4">
        <f t="shared" si="67"/>
        <v>782.8</v>
      </c>
      <c r="N575" s="4">
        <v>11.1</v>
      </c>
      <c r="O575" s="4">
        <f t="shared" si="68"/>
        <v>1143.3</v>
      </c>
      <c r="P575" s="86"/>
      <c r="Q575" s="86"/>
      <c r="R575" s="86"/>
      <c r="S575" s="86"/>
      <c r="T575" s="86"/>
      <c r="U575" s="86"/>
      <c r="V575" s="86"/>
      <c r="W575" s="86"/>
      <c r="X575" s="86"/>
      <c r="Y575" s="86"/>
      <c r="Z575" s="86"/>
    </row>
    <row r="576" spans="2:26">
      <c r="B576" s="4" t="s">
        <v>672</v>
      </c>
      <c r="C576" s="4">
        <v>162</v>
      </c>
      <c r="D576" s="4"/>
      <c r="E576" s="4">
        <f t="shared" si="64"/>
        <v>0</v>
      </c>
      <c r="F576" s="4">
        <v>8</v>
      </c>
      <c r="G576" s="4">
        <f t="shared" si="63"/>
        <v>1296</v>
      </c>
      <c r="H576" s="4">
        <v>0</v>
      </c>
      <c r="I576" s="4">
        <f t="shared" si="65"/>
        <v>0</v>
      </c>
      <c r="J576" s="4">
        <v>8</v>
      </c>
      <c r="K576" s="4">
        <f t="shared" si="66"/>
        <v>1296</v>
      </c>
      <c r="L576" s="4">
        <v>0</v>
      </c>
      <c r="M576" s="4">
        <f t="shared" si="67"/>
        <v>0</v>
      </c>
      <c r="N576" s="4"/>
      <c r="O576" s="4">
        <f t="shared" si="68"/>
        <v>0</v>
      </c>
      <c r="P576" s="86"/>
      <c r="Q576" s="86"/>
      <c r="R576" s="86"/>
      <c r="S576" s="86"/>
      <c r="T576" s="86"/>
      <c r="U576" s="86"/>
      <c r="V576" s="86"/>
      <c r="W576" s="86"/>
      <c r="X576" s="86"/>
      <c r="Y576" s="86"/>
      <c r="Z576" s="86"/>
    </row>
    <row r="577" spans="2:26">
      <c r="B577" s="4" t="s">
        <v>193</v>
      </c>
      <c r="C577" s="4">
        <v>237</v>
      </c>
      <c r="D577" s="4"/>
      <c r="E577" s="4">
        <f t="shared" si="64"/>
        <v>0</v>
      </c>
      <c r="F577" s="4">
        <v>6</v>
      </c>
      <c r="G577" s="4">
        <f t="shared" si="63"/>
        <v>1422</v>
      </c>
      <c r="H577" s="4">
        <v>0</v>
      </c>
      <c r="I577" s="4">
        <f t="shared" si="65"/>
        <v>0</v>
      </c>
      <c r="J577" s="4">
        <v>0</v>
      </c>
      <c r="K577" s="4">
        <f t="shared" si="66"/>
        <v>0</v>
      </c>
      <c r="L577" s="4">
        <v>6</v>
      </c>
      <c r="M577" s="4">
        <f t="shared" si="67"/>
        <v>1422</v>
      </c>
      <c r="N577" s="4"/>
      <c r="O577" s="4">
        <f t="shared" si="68"/>
        <v>0</v>
      </c>
      <c r="P577" s="86"/>
      <c r="Q577" s="86"/>
      <c r="R577" s="86"/>
      <c r="S577" s="86"/>
      <c r="T577" s="86"/>
      <c r="U577" s="86"/>
      <c r="V577" s="86"/>
      <c r="W577" s="86"/>
      <c r="X577" s="86"/>
      <c r="Y577" s="86"/>
      <c r="Z577" s="86"/>
    </row>
    <row r="578" spans="2:26">
      <c r="B578" s="4" t="s">
        <v>702</v>
      </c>
      <c r="C578" s="4">
        <v>252</v>
      </c>
      <c r="D578" s="4"/>
      <c r="E578" s="4">
        <f t="shared" si="64"/>
        <v>0</v>
      </c>
      <c r="F578" s="4">
        <v>4</v>
      </c>
      <c r="G578" s="4">
        <f t="shared" ref="G578:G635" si="69">F578*C578</f>
        <v>1008</v>
      </c>
      <c r="H578" s="4">
        <v>0</v>
      </c>
      <c r="I578" s="4">
        <f t="shared" si="65"/>
        <v>0</v>
      </c>
      <c r="J578" s="4">
        <v>4</v>
      </c>
      <c r="K578" s="4">
        <f t="shared" si="66"/>
        <v>1008</v>
      </c>
      <c r="L578" s="4">
        <v>0</v>
      </c>
      <c r="M578" s="4">
        <f t="shared" si="67"/>
        <v>0</v>
      </c>
      <c r="N578" s="4"/>
      <c r="O578" s="4">
        <f t="shared" si="68"/>
        <v>0</v>
      </c>
      <c r="P578" s="86"/>
      <c r="Q578" s="86"/>
      <c r="R578" s="86"/>
      <c r="S578" s="86"/>
      <c r="T578" s="86"/>
      <c r="U578" s="86"/>
      <c r="V578" s="86"/>
      <c r="W578" s="86"/>
      <c r="X578" s="86"/>
      <c r="Y578" s="86"/>
      <c r="Z578" s="86"/>
    </row>
    <row r="579" spans="2:26">
      <c r="B579" s="4" t="s">
        <v>703</v>
      </c>
      <c r="C579" s="4">
        <v>225</v>
      </c>
      <c r="D579" s="4"/>
      <c r="E579" s="4">
        <f t="shared" si="64"/>
        <v>0</v>
      </c>
      <c r="F579" s="4">
        <v>5</v>
      </c>
      <c r="G579" s="4">
        <f t="shared" si="69"/>
        <v>1125</v>
      </c>
      <c r="H579" s="4">
        <v>0</v>
      </c>
      <c r="I579" s="4">
        <f t="shared" si="65"/>
        <v>0</v>
      </c>
      <c r="J579" s="4">
        <v>1</v>
      </c>
      <c r="K579" s="4">
        <f t="shared" si="66"/>
        <v>225</v>
      </c>
      <c r="L579" s="4">
        <v>4</v>
      </c>
      <c r="M579" s="4">
        <f t="shared" si="67"/>
        <v>900</v>
      </c>
      <c r="N579" s="4"/>
      <c r="O579" s="4">
        <f t="shared" si="68"/>
        <v>0</v>
      </c>
      <c r="P579" s="86"/>
      <c r="Q579" s="86"/>
      <c r="R579" s="86"/>
      <c r="S579" s="86"/>
      <c r="T579" s="86"/>
      <c r="U579" s="86"/>
      <c r="V579" s="86"/>
      <c r="W579" s="86"/>
      <c r="X579" s="86"/>
      <c r="Y579" s="86"/>
      <c r="Z579" s="86"/>
    </row>
    <row r="580" spans="2:26">
      <c r="B580" s="4" t="s">
        <v>551</v>
      </c>
      <c r="C580" s="4">
        <v>185</v>
      </c>
      <c r="D580" s="4"/>
      <c r="E580" s="4">
        <f t="shared" si="64"/>
        <v>0</v>
      </c>
      <c r="F580" s="4">
        <v>6</v>
      </c>
      <c r="G580" s="4">
        <f t="shared" si="69"/>
        <v>1110</v>
      </c>
      <c r="H580" s="4">
        <v>0</v>
      </c>
      <c r="I580" s="4">
        <f t="shared" si="65"/>
        <v>0</v>
      </c>
      <c r="J580" s="4">
        <v>6</v>
      </c>
      <c r="K580" s="4">
        <f t="shared" si="66"/>
        <v>1110</v>
      </c>
      <c r="L580" s="4">
        <v>0</v>
      </c>
      <c r="M580" s="4">
        <f t="shared" si="67"/>
        <v>0</v>
      </c>
      <c r="N580" s="4"/>
      <c r="O580" s="4">
        <f t="shared" si="68"/>
        <v>0</v>
      </c>
      <c r="P580" s="86"/>
      <c r="Q580" s="86"/>
      <c r="R580" s="86"/>
      <c r="S580" s="86"/>
      <c r="T580" s="86"/>
      <c r="U580" s="86"/>
      <c r="V580" s="86"/>
      <c r="W580" s="86"/>
      <c r="X580" s="86"/>
      <c r="Y580" s="86"/>
      <c r="Z580" s="86"/>
    </row>
    <row r="581" spans="2:26">
      <c r="B581" s="4" t="s">
        <v>551</v>
      </c>
      <c r="C581" s="4">
        <v>172</v>
      </c>
      <c r="D581" s="4"/>
      <c r="E581" s="4">
        <f t="shared" si="64"/>
        <v>0</v>
      </c>
      <c r="F581" s="4">
        <v>3</v>
      </c>
      <c r="G581" s="4">
        <f t="shared" si="69"/>
        <v>516</v>
      </c>
      <c r="H581" s="4">
        <v>0</v>
      </c>
      <c r="I581" s="4">
        <f t="shared" si="65"/>
        <v>0</v>
      </c>
      <c r="J581" s="4">
        <v>0</v>
      </c>
      <c r="K581" s="4">
        <f t="shared" si="66"/>
        <v>0</v>
      </c>
      <c r="L581" s="4">
        <v>3</v>
      </c>
      <c r="M581" s="4">
        <f t="shared" si="67"/>
        <v>516</v>
      </c>
      <c r="N581" s="4"/>
      <c r="O581" s="4">
        <f t="shared" si="68"/>
        <v>0</v>
      </c>
      <c r="P581" s="86"/>
      <c r="Q581" s="86"/>
      <c r="R581" s="86"/>
      <c r="S581" s="86"/>
      <c r="T581" s="86"/>
      <c r="U581" s="86"/>
      <c r="V581" s="86"/>
      <c r="W581" s="86"/>
      <c r="X581" s="86"/>
      <c r="Y581" s="86"/>
      <c r="Z581" s="86"/>
    </row>
    <row r="582" spans="2:26">
      <c r="B582" s="4" t="s">
        <v>551</v>
      </c>
      <c r="C582" s="4">
        <v>104</v>
      </c>
      <c r="D582" s="4"/>
      <c r="E582" s="4">
        <f t="shared" si="64"/>
        <v>0</v>
      </c>
      <c r="F582" s="4">
        <v>6</v>
      </c>
      <c r="G582" s="4">
        <f t="shared" si="69"/>
        <v>624</v>
      </c>
      <c r="H582" s="4">
        <v>3</v>
      </c>
      <c r="I582" s="4">
        <f t="shared" si="65"/>
        <v>312</v>
      </c>
      <c r="J582" s="4">
        <v>0</v>
      </c>
      <c r="K582" s="4">
        <f t="shared" si="66"/>
        <v>0</v>
      </c>
      <c r="L582" s="4">
        <v>3</v>
      </c>
      <c r="M582" s="4">
        <f t="shared" si="67"/>
        <v>312</v>
      </c>
      <c r="N582" s="4"/>
      <c r="O582" s="4">
        <f t="shared" si="68"/>
        <v>0</v>
      </c>
      <c r="P582" s="86"/>
      <c r="Q582" s="86"/>
      <c r="R582" s="86"/>
      <c r="S582" s="86"/>
      <c r="T582" s="86"/>
      <c r="U582" s="86"/>
      <c r="V582" s="86"/>
      <c r="W582" s="86"/>
      <c r="X582" s="86"/>
      <c r="Y582" s="86"/>
      <c r="Z582" s="86"/>
    </row>
    <row r="583" spans="2:26">
      <c r="B583" s="4" t="s">
        <v>580</v>
      </c>
      <c r="C583" s="4">
        <v>135</v>
      </c>
      <c r="D583" s="4"/>
      <c r="E583" s="4">
        <f t="shared" si="64"/>
        <v>0</v>
      </c>
      <c r="F583" s="4">
        <v>15</v>
      </c>
      <c r="G583" s="4">
        <f t="shared" si="69"/>
        <v>2025</v>
      </c>
      <c r="H583" s="4">
        <v>0</v>
      </c>
      <c r="I583" s="4">
        <f t="shared" si="65"/>
        <v>0</v>
      </c>
      <c r="J583" s="4">
        <v>6</v>
      </c>
      <c r="K583" s="4">
        <f t="shared" si="66"/>
        <v>810</v>
      </c>
      <c r="L583" s="4">
        <v>4</v>
      </c>
      <c r="M583" s="4">
        <f t="shared" si="67"/>
        <v>540</v>
      </c>
      <c r="N583" s="4">
        <v>5</v>
      </c>
      <c r="O583" s="4">
        <f t="shared" si="68"/>
        <v>675</v>
      </c>
      <c r="P583" s="86"/>
      <c r="Q583" s="86"/>
      <c r="R583" s="86"/>
      <c r="S583" s="86"/>
      <c r="T583" s="86"/>
      <c r="U583" s="86"/>
      <c r="V583" s="86"/>
      <c r="W583" s="86"/>
      <c r="X583" s="86"/>
      <c r="Y583" s="86"/>
      <c r="Z583" s="86"/>
    </row>
    <row r="584" spans="2:26">
      <c r="B584" s="4" t="s">
        <v>683</v>
      </c>
      <c r="C584" s="4">
        <v>112</v>
      </c>
      <c r="D584" s="4"/>
      <c r="E584" s="4">
        <f t="shared" si="64"/>
        <v>0</v>
      </c>
      <c r="F584" s="4">
        <v>22</v>
      </c>
      <c r="G584" s="4">
        <f t="shared" si="69"/>
        <v>2464</v>
      </c>
      <c r="H584" s="4">
        <v>0</v>
      </c>
      <c r="I584" s="4">
        <f t="shared" si="65"/>
        <v>0</v>
      </c>
      <c r="J584" s="4">
        <v>22</v>
      </c>
      <c r="K584" s="4">
        <f t="shared" si="66"/>
        <v>2464</v>
      </c>
      <c r="L584" s="4">
        <v>0</v>
      </c>
      <c r="M584" s="4">
        <f t="shared" si="67"/>
        <v>0</v>
      </c>
      <c r="N584" s="4">
        <v>0</v>
      </c>
      <c r="O584" s="4">
        <f t="shared" si="68"/>
        <v>0</v>
      </c>
      <c r="P584" s="86"/>
      <c r="Q584" s="86"/>
      <c r="R584" s="86"/>
      <c r="S584" s="86"/>
      <c r="T584" s="86"/>
      <c r="U584" s="86"/>
      <c r="V584" s="86"/>
      <c r="W584" s="86"/>
      <c r="X584" s="86"/>
      <c r="Y584" s="86"/>
      <c r="Z584" s="86"/>
    </row>
    <row r="585" spans="2:26">
      <c r="B585" s="4" t="s">
        <v>684</v>
      </c>
      <c r="C585" s="4">
        <v>255</v>
      </c>
      <c r="D585" s="4"/>
      <c r="E585" s="4">
        <f t="shared" si="64"/>
        <v>0</v>
      </c>
      <c r="F585" s="4">
        <v>1</v>
      </c>
      <c r="G585" s="4">
        <f t="shared" si="69"/>
        <v>255</v>
      </c>
      <c r="H585" s="4">
        <v>0</v>
      </c>
      <c r="I585" s="4">
        <f t="shared" si="65"/>
        <v>0</v>
      </c>
      <c r="J585" s="4">
        <v>1</v>
      </c>
      <c r="K585" s="4">
        <f t="shared" si="66"/>
        <v>255</v>
      </c>
      <c r="L585" s="4">
        <v>0</v>
      </c>
      <c r="M585" s="4">
        <f t="shared" si="67"/>
        <v>0</v>
      </c>
      <c r="N585" s="4">
        <v>0</v>
      </c>
      <c r="O585" s="4">
        <f t="shared" si="68"/>
        <v>0</v>
      </c>
      <c r="P585" s="86"/>
      <c r="Q585" s="86"/>
      <c r="R585" s="86"/>
      <c r="S585" s="86"/>
      <c r="T585" s="86"/>
      <c r="U585" s="86"/>
      <c r="V585" s="86"/>
      <c r="W585" s="86"/>
      <c r="X585" s="86"/>
      <c r="Y585" s="86"/>
      <c r="Z585" s="86"/>
    </row>
    <row r="586" spans="2:26">
      <c r="B586" s="4" t="s">
        <v>135</v>
      </c>
      <c r="C586" s="4">
        <v>330</v>
      </c>
      <c r="D586" s="4"/>
      <c r="E586" s="4">
        <f t="shared" si="64"/>
        <v>0</v>
      </c>
      <c r="F586" s="4">
        <v>45</v>
      </c>
      <c r="G586" s="4">
        <f t="shared" si="69"/>
        <v>14850</v>
      </c>
      <c r="H586" s="4">
        <v>9.1</v>
      </c>
      <c r="I586" s="4">
        <f t="shared" si="65"/>
        <v>3003</v>
      </c>
      <c r="J586" s="4">
        <v>17.399999999999999</v>
      </c>
      <c r="K586" s="4">
        <f t="shared" si="66"/>
        <v>5741.9999999999991</v>
      </c>
      <c r="L586" s="4">
        <v>18.5</v>
      </c>
      <c r="M586" s="4">
        <f t="shared" si="67"/>
        <v>6105</v>
      </c>
      <c r="N586" s="4"/>
      <c r="O586" s="4">
        <f t="shared" si="68"/>
        <v>0</v>
      </c>
      <c r="P586" s="86"/>
      <c r="Q586" s="86"/>
      <c r="R586" s="86"/>
      <c r="S586" s="86"/>
      <c r="T586" s="86"/>
      <c r="U586" s="86"/>
      <c r="V586" s="86"/>
      <c r="W586" s="86"/>
      <c r="X586" s="86"/>
      <c r="Y586" s="86"/>
      <c r="Z586" s="86"/>
    </row>
    <row r="587" spans="2:26">
      <c r="B587" s="4" t="s">
        <v>58</v>
      </c>
      <c r="C587" s="4">
        <v>33</v>
      </c>
      <c r="D587" s="4"/>
      <c r="E587" s="4">
        <f t="shared" si="64"/>
        <v>0</v>
      </c>
      <c r="F587" s="4">
        <v>31.7</v>
      </c>
      <c r="G587" s="4">
        <f t="shared" si="69"/>
        <v>1046.0999999999999</v>
      </c>
      <c r="H587" s="4">
        <v>0.6</v>
      </c>
      <c r="I587" s="4">
        <f t="shared" si="65"/>
        <v>19.8</v>
      </c>
      <c r="J587" s="4">
        <v>18.600000000000001</v>
      </c>
      <c r="K587" s="4">
        <f t="shared" si="66"/>
        <v>613.80000000000007</v>
      </c>
      <c r="L587" s="4">
        <v>10.039999999999999</v>
      </c>
      <c r="M587" s="4">
        <f t="shared" si="67"/>
        <v>331.32</v>
      </c>
      <c r="N587" s="4">
        <v>2.46</v>
      </c>
      <c r="O587" s="4">
        <f t="shared" si="68"/>
        <v>81.179999999999993</v>
      </c>
      <c r="P587" s="86"/>
      <c r="Q587" s="86"/>
      <c r="R587" s="86"/>
      <c r="S587" s="86"/>
      <c r="T587" s="86"/>
      <c r="U587" s="86"/>
      <c r="V587" s="86"/>
      <c r="W587" s="86"/>
      <c r="X587" s="86"/>
      <c r="Y587" s="86"/>
      <c r="Z587" s="86"/>
    </row>
    <row r="588" spans="2:26">
      <c r="B588" s="4" t="s">
        <v>133</v>
      </c>
      <c r="C588" s="4">
        <v>310</v>
      </c>
      <c r="D588" s="4"/>
      <c r="E588" s="4">
        <f t="shared" si="64"/>
        <v>0</v>
      </c>
      <c r="F588" s="4">
        <v>10.5</v>
      </c>
      <c r="G588" s="4">
        <f t="shared" si="69"/>
        <v>3255</v>
      </c>
      <c r="H588" s="4">
        <v>0</v>
      </c>
      <c r="I588" s="4">
        <f t="shared" si="65"/>
        <v>0</v>
      </c>
      <c r="J588" s="4">
        <v>10.5</v>
      </c>
      <c r="K588" s="4">
        <f t="shared" si="66"/>
        <v>3255</v>
      </c>
      <c r="L588" s="4">
        <v>0</v>
      </c>
      <c r="M588" s="4">
        <f t="shared" si="67"/>
        <v>0</v>
      </c>
      <c r="N588" s="4">
        <v>0</v>
      </c>
      <c r="O588" s="4">
        <f t="shared" si="68"/>
        <v>0</v>
      </c>
      <c r="P588" s="86"/>
      <c r="Q588" s="86"/>
      <c r="R588" s="86"/>
      <c r="S588" s="86"/>
      <c r="T588" s="86"/>
      <c r="U588" s="86"/>
      <c r="V588" s="86"/>
      <c r="W588" s="86"/>
      <c r="X588" s="86"/>
      <c r="Y588" s="86"/>
      <c r="Z588" s="86"/>
    </row>
    <row r="589" spans="2:26">
      <c r="B589" s="4" t="s">
        <v>97</v>
      </c>
      <c r="C589" s="4">
        <v>147</v>
      </c>
      <c r="D589" s="4"/>
      <c r="E589" s="4">
        <f t="shared" si="64"/>
        <v>0</v>
      </c>
      <c r="F589" s="4">
        <v>26.2</v>
      </c>
      <c r="G589" s="4">
        <f t="shared" si="69"/>
        <v>3851.4</v>
      </c>
      <c r="H589" s="4">
        <v>0</v>
      </c>
      <c r="I589" s="4">
        <f t="shared" si="65"/>
        <v>0</v>
      </c>
      <c r="J589" s="4">
        <v>26.2</v>
      </c>
      <c r="K589" s="4">
        <f t="shared" si="66"/>
        <v>3851.4</v>
      </c>
      <c r="L589" s="4">
        <v>0</v>
      </c>
      <c r="M589" s="4">
        <f t="shared" si="67"/>
        <v>0</v>
      </c>
      <c r="N589" s="4">
        <v>0</v>
      </c>
      <c r="O589" s="4">
        <f t="shared" si="68"/>
        <v>0</v>
      </c>
      <c r="P589" s="86"/>
      <c r="Q589" s="86"/>
      <c r="R589" s="86"/>
      <c r="S589" s="86"/>
      <c r="T589" s="86"/>
      <c r="U589" s="86"/>
      <c r="V589" s="86"/>
      <c r="W589" s="86"/>
      <c r="X589" s="86"/>
      <c r="Y589" s="86"/>
      <c r="Z589" s="86"/>
    </row>
    <row r="590" spans="2:26">
      <c r="B590" s="4" t="s">
        <v>106</v>
      </c>
      <c r="C590" s="4">
        <v>150</v>
      </c>
      <c r="D590" s="4"/>
      <c r="E590" s="4">
        <f t="shared" si="64"/>
        <v>0</v>
      </c>
      <c r="F590" s="4">
        <v>43.6</v>
      </c>
      <c r="G590" s="4">
        <f t="shared" si="69"/>
        <v>6540</v>
      </c>
      <c r="H590" s="4">
        <v>0</v>
      </c>
      <c r="I590" s="4">
        <f t="shared" si="65"/>
        <v>0</v>
      </c>
      <c r="J590" s="4">
        <v>43.6</v>
      </c>
      <c r="K590" s="4">
        <f t="shared" si="66"/>
        <v>6540</v>
      </c>
      <c r="L590" s="4">
        <v>0</v>
      </c>
      <c r="M590" s="4">
        <f t="shared" si="67"/>
        <v>0</v>
      </c>
      <c r="N590" s="4">
        <v>0</v>
      </c>
      <c r="O590" s="4">
        <f t="shared" si="68"/>
        <v>0</v>
      </c>
      <c r="P590" s="86"/>
      <c r="Q590" s="86"/>
      <c r="R590" s="86"/>
      <c r="S590" s="86"/>
      <c r="T590" s="86"/>
      <c r="U590" s="86"/>
      <c r="V590" s="86"/>
      <c r="W590" s="86"/>
      <c r="X590" s="86"/>
      <c r="Y590" s="86"/>
      <c r="Z590" s="86"/>
    </row>
    <row r="591" spans="2:26">
      <c r="B591" s="4" t="s">
        <v>62</v>
      </c>
      <c r="C591" s="4">
        <v>265</v>
      </c>
      <c r="D591" s="4"/>
      <c r="E591" s="4">
        <f t="shared" si="64"/>
        <v>0</v>
      </c>
      <c r="F591" s="4">
        <v>47.2</v>
      </c>
      <c r="G591" s="4">
        <f t="shared" si="69"/>
        <v>12508</v>
      </c>
      <c r="H591" s="4">
        <v>0</v>
      </c>
      <c r="I591" s="4">
        <f t="shared" si="65"/>
        <v>0</v>
      </c>
      <c r="J591" s="4">
        <v>47.2</v>
      </c>
      <c r="K591" s="4">
        <f t="shared" si="66"/>
        <v>12508</v>
      </c>
      <c r="L591" s="4">
        <v>0</v>
      </c>
      <c r="M591" s="4">
        <f t="shared" si="67"/>
        <v>0</v>
      </c>
      <c r="N591" s="4">
        <v>0</v>
      </c>
      <c r="O591" s="4">
        <f t="shared" si="68"/>
        <v>0</v>
      </c>
      <c r="P591" s="86"/>
      <c r="Q591" s="86"/>
      <c r="R591" s="86"/>
      <c r="S591" s="86"/>
      <c r="T591" s="86"/>
      <c r="U591" s="86"/>
      <c r="V591" s="86"/>
      <c r="W591" s="86"/>
      <c r="X591" s="86"/>
      <c r="Y591" s="86"/>
      <c r="Z591" s="86"/>
    </row>
    <row r="592" spans="2:26">
      <c r="B592" s="4" t="s">
        <v>61</v>
      </c>
      <c r="C592" s="4">
        <v>196</v>
      </c>
      <c r="D592" s="4"/>
      <c r="E592" s="4">
        <f t="shared" si="64"/>
        <v>0</v>
      </c>
      <c r="F592" s="4">
        <v>55.7</v>
      </c>
      <c r="G592" s="4">
        <f t="shared" si="69"/>
        <v>10917.2</v>
      </c>
      <c r="H592" s="4">
        <v>0</v>
      </c>
      <c r="I592" s="4">
        <f t="shared" si="65"/>
        <v>0</v>
      </c>
      <c r="J592" s="4">
        <v>55.7</v>
      </c>
      <c r="K592" s="4">
        <f t="shared" si="66"/>
        <v>10917.2</v>
      </c>
      <c r="L592" s="4"/>
      <c r="M592" s="4">
        <f t="shared" si="67"/>
        <v>0</v>
      </c>
      <c r="N592" s="4">
        <v>0</v>
      </c>
      <c r="O592" s="4">
        <f t="shared" si="68"/>
        <v>0</v>
      </c>
      <c r="P592" s="86"/>
      <c r="Q592" s="86"/>
      <c r="R592" s="86"/>
      <c r="S592" s="86"/>
      <c r="T592" s="86"/>
      <c r="U592" s="86"/>
      <c r="V592" s="86"/>
      <c r="W592" s="86"/>
      <c r="X592" s="86"/>
      <c r="Y592" s="86"/>
      <c r="Z592" s="86"/>
    </row>
    <row r="593" spans="2:26">
      <c r="B593" s="4" t="s">
        <v>322</v>
      </c>
      <c r="C593" s="4">
        <v>182</v>
      </c>
      <c r="D593" s="4"/>
      <c r="E593" s="4">
        <f t="shared" si="64"/>
        <v>0</v>
      </c>
      <c r="F593" s="4">
        <v>17.3</v>
      </c>
      <c r="G593" s="4">
        <f t="shared" si="69"/>
        <v>3148.6</v>
      </c>
      <c r="H593" s="4">
        <v>0</v>
      </c>
      <c r="I593" s="4">
        <f t="shared" si="65"/>
        <v>0</v>
      </c>
      <c r="J593" s="4">
        <v>17.3</v>
      </c>
      <c r="K593" s="4">
        <f t="shared" si="66"/>
        <v>3148.6</v>
      </c>
      <c r="L593" s="4">
        <v>0</v>
      </c>
      <c r="M593" s="4">
        <f t="shared" si="67"/>
        <v>0</v>
      </c>
      <c r="N593" s="4">
        <v>0</v>
      </c>
      <c r="O593" s="4">
        <f t="shared" si="68"/>
        <v>0</v>
      </c>
      <c r="P593" s="86"/>
      <c r="Q593" s="86"/>
      <c r="R593" s="86"/>
      <c r="S593" s="86"/>
      <c r="T593" s="86"/>
      <c r="U593" s="86"/>
      <c r="V593" s="86"/>
      <c r="W593" s="86"/>
      <c r="X593" s="86"/>
      <c r="Y593" s="86"/>
      <c r="Z593" s="86"/>
    </row>
    <row r="594" spans="2:26">
      <c r="B594" s="4" t="s">
        <v>299</v>
      </c>
      <c r="C594" s="4">
        <v>210</v>
      </c>
      <c r="D594" s="4"/>
      <c r="E594" s="4">
        <f t="shared" si="64"/>
        <v>0</v>
      </c>
      <c r="F594" s="4">
        <v>23</v>
      </c>
      <c r="G594" s="4">
        <f t="shared" si="69"/>
        <v>4830</v>
      </c>
      <c r="H594" s="4">
        <v>0</v>
      </c>
      <c r="I594" s="4">
        <f t="shared" si="65"/>
        <v>0</v>
      </c>
      <c r="J594" s="4">
        <v>23</v>
      </c>
      <c r="K594" s="4">
        <f t="shared" si="66"/>
        <v>4830</v>
      </c>
      <c r="L594" s="4">
        <v>0</v>
      </c>
      <c r="M594" s="4">
        <f t="shared" si="67"/>
        <v>0</v>
      </c>
      <c r="N594" s="4">
        <v>0</v>
      </c>
      <c r="O594" s="4">
        <f t="shared" si="68"/>
        <v>0</v>
      </c>
      <c r="P594" s="86"/>
      <c r="Q594" s="86"/>
      <c r="R594" s="86"/>
      <c r="S594" s="86"/>
      <c r="T594" s="86"/>
      <c r="U594" s="86"/>
      <c r="V594" s="86"/>
      <c r="W594" s="86"/>
      <c r="X594" s="86"/>
      <c r="Y594" s="86"/>
      <c r="Z594" s="86"/>
    </row>
    <row r="595" spans="2:26">
      <c r="B595" s="4" t="s">
        <v>611</v>
      </c>
      <c r="C595" s="4">
        <v>77</v>
      </c>
      <c r="D595" s="4"/>
      <c r="E595" s="4">
        <f t="shared" si="64"/>
        <v>0</v>
      </c>
      <c r="F595" s="4">
        <v>20.399999999999999</v>
      </c>
      <c r="G595" s="4">
        <f t="shared" si="69"/>
        <v>1570.8</v>
      </c>
      <c r="H595" s="4">
        <v>0.1</v>
      </c>
      <c r="I595" s="4">
        <f t="shared" si="65"/>
        <v>7.7</v>
      </c>
      <c r="J595" s="4">
        <v>15.83</v>
      </c>
      <c r="K595" s="4">
        <f t="shared" si="66"/>
        <v>1218.9100000000001</v>
      </c>
      <c r="L595" s="4">
        <v>4.47</v>
      </c>
      <c r="M595" s="4">
        <f t="shared" si="67"/>
        <v>344.19</v>
      </c>
      <c r="N595" s="4">
        <v>0</v>
      </c>
      <c r="O595" s="4">
        <f t="shared" si="68"/>
        <v>0</v>
      </c>
      <c r="P595" s="86"/>
      <c r="Q595" s="86"/>
      <c r="R595" s="86"/>
      <c r="S595" s="86"/>
      <c r="T595" s="86"/>
      <c r="U595" s="86"/>
      <c r="V595" s="86"/>
      <c r="W595" s="86"/>
      <c r="X595" s="86"/>
      <c r="Y595" s="86"/>
      <c r="Z595" s="86"/>
    </row>
    <row r="596" spans="2:26">
      <c r="B596" s="4" t="s">
        <v>188</v>
      </c>
      <c r="C596" s="4">
        <v>182</v>
      </c>
      <c r="D596" s="4"/>
      <c r="E596" s="4">
        <f t="shared" si="64"/>
        <v>0</v>
      </c>
      <c r="F596" s="4">
        <v>2.6</v>
      </c>
      <c r="G596" s="4">
        <f t="shared" si="69"/>
        <v>473.2</v>
      </c>
      <c r="H596" s="4">
        <v>0</v>
      </c>
      <c r="I596" s="4">
        <f t="shared" si="65"/>
        <v>0</v>
      </c>
      <c r="J596" s="4">
        <v>2.1</v>
      </c>
      <c r="K596" s="4">
        <f t="shared" si="66"/>
        <v>382.2</v>
      </c>
      <c r="L596" s="4">
        <v>0.5</v>
      </c>
      <c r="M596" s="4">
        <f t="shared" si="67"/>
        <v>91</v>
      </c>
      <c r="N596" s="4">
        <v>0</v>
      </c>
      <c r="O596" s="4">
        <f t="shared" si="68"/>
        <v>0</v>
      </c>
      <c r="P596" s="86"/>
      <c r="Q596" s="86"/>
      <c r="R596" s="86"/>
      <c r="S596" s="86"/>
      <c r="T596" s="86"/>
      <c r="U596" s="86"/>
      <c r="V596" s="86"/>
      <c r="W596" s="86"/>
      <c r="X596" s="86"/>
      <c r="Y596" s="86"/>
      <c r="Z596" s="86"/>
    </row>
    <row r="597" spans="2:26">
      <c r="B597" s="4" t="s">
        <v>56</v>
      </c>
      <c r="C597" s="4">
        <v>84</v>
      </c>
      <c r="D597" s="4"/>
      <c r="E597" s="4">
        <f t="shared" si="64"/>
        <v>0</v>
      </c>
      <c r="F597" s="4">
        <v>36.700000000000003</v>
      </c>
      <c r="G597" s="4">
        <f t="shared" si="69"/>
        <v>3082.8</v>
      </c>
      <c r="H597" s="4">
        <v>3.7</v>
      </c>
      <c r="I597" s="4">
        <f t="shared" si="65"/>
        <v>310.8</v>
      </c>
      <c r="J597" s="4">
        <v>21</v>
      </c>
      <c r="K597" s="4">
        <f t="shared" si="66"/>
        <v>1764</v>
      </c>
      <c r="L597" s="4">
        <v>12</v>
      </c>
      <c r="M597" s="4">
        <f t="shared" si="67"/>
        <v>1008</v>
      </c>
      <c r="N597" s="4">
        <v>0</v>
      </c>
      <c r="O597" s="4">
        <f t="shared" si="68"/>
        <v>0</v>
      </c>
      <c r="P597" s="86"/>
      <c r="Q597" s="86"/>
      <c r="R597" s="86"/>
      <c r="S597" s="86"/>
      <c r="T597" s="86"/>
      <c r="U597" s="86"/>
      <c r="V597" s="86"/>
      <c r="W597" s="86"/>
      <c r="X597" s="86"/>
      <c r="Y597" s="86"/>
      <c r="Z597" s="86"/>
    </row>
    <row r="598" spans="2:26">
      <c r="B598" s="4" t="s">
        <v>155</v>
      </c>
      <c r="C598" s="4">
        <v>130</v>
      </c>
      <c r="D598" s="4"/>
      <c r="E598" s="4">
        <f t="shared" si="64"/>
        <v>0</v>
      </c>
      <c r="F598" s="4">
        <v>22</v>
      </c>
      <c r="G598" s="4">
        <f t="shared" si="69"/>
        <v>2860</v>
      </c>
      <c r="H598" s="4">
        <v>0</v>
      </c>
      <c r="I598" s="4">
        <f t="shared" si="65"/>
        <v>0</v>
      </c>
      <c r="J598" s="4">
        <v>22</v>
      </c>
      <c r="K598" s="4">
        <f t="shared" si="66"/>
        <v>2860</v>
      </c>
      <c r="L598" s="4">
        <v>0</v>
      </c>
      <c r="M598" s="4">
        <f t="shared" si="67"/>
        <v>0</v>
      </c>
      <c r="N598" s="4">
        <v>0</v>
      </c>
      <c r="O598" s="4">
        <f t="shared" si="68"/>
        <v>0</v>
      </c>
      <c r="P598" s="86"/>
      <c r="Q598" s="86"/>
      <c r="R598" s="86"/>
      <c r="S598" s="86"/>
      <c r="T598" s="86"/>
      <c r="U598" s="86"/>
      <c r="V598" s="86"/>
      <c r="W598" s="86"/>
      <c r="X598" s="86"/>
      <c r="Y598" s="86"/>
      <c r="Z598" s="86"/>
    </row>
    <row r="599" spans="2:26">
      <c r="B599" s="4" t="s">
        <v>59</v>
      </c>
      <c r="C599" s="4">
        <v>280</v>
      </c>
      <c r="D599" s="4"/>
      <c r="E599" s="4">
        <f t="shared" si="64"/>
        <v>0</v>
      </c>
      <c r="F599" s="4">
        <v>10</v>
      </c>
      <c r="G599" s="4">
        <f t="shared" si="69"/>
        <v>2800</v>
      </c>
      <c r="H599" s="4">
        <v>0</v>
      </c>
      <c r="I599" s="4">
        <f t="shared" si="65"/>
        <v>0</v>
      </c>
      <c r="J599" s="4">
        <v>10</v>
      </c>
      <c r="K599" s="4">
        <f t="shared" si="66"/>
        <v>2800</v>
      </c>
      <c r="L599" s="4">
        <v>0</v>
      </c>
      <c r="M599" s="4">
        <f t="shared" si="67"/>
        <v>0</v>
      </c>
      <c r="N599" s="4">
        <v>0</v>
      </c>
      <c r="O599" s="4">
        <f t="shared" si="68"/>
        <v>0</v>
      </c>
      <c r="P599" s="86"/>
      <c r="Q599" s="86"/>
      <c r="R599" s="86"/>
      <c r="S599" s="86"/>
      <c r="T599" s="86"/>
      <c r="U599" s="86"/>
      <c r="V599" s="86"/>
      <c r="W599" s="86"/>
      <c r="X599" s="86"/>
      <c r="Y599" s="86"/>
      <c r="Z599" s="86"/>
    </row>
    <row r="600" spans="2:26">
      <c r="B600" s="4" t="s">
        <v>307</v>
      </c>
      <c r="C600" s="4">
        <v>360</v>
      </c>
      <c r="D600" s="4"/>
      <c r="E600" s="4">
        <f t="shared" si="64"/>
        <v>0</v>
      </c>
      <c r="F600" s="4">
        <v>47</v>
      </c>
      <c r="G600" s="4">
        <f t="shared" si="69"/>
        <v>16920</v>
      </c>
      <c r="H600" s="4">
        <v>8.9</v>
      </c>
      <c r="I600" s="4">
        <f t="shared" si="65"/>
        <v>3204</v>
      </c>
      <c r="J600" s="4">
        <v>22</v>
      </c>
      <c r="K600" s="4">
        <f t="shared" si="66"/>
        <v>7920</v>
      </c>
      <c r="L600" s="4">
        <v>16.100000000000001</v>
      </c>
      <c r="M600" s="4">
        <f t="shared" si="67"/>
        <v>5796.0000000000009</v>
      </c>
      <c r="N600" s="4">
        <v>0</v>
      </c>
      <c r="O600" s="4">
        <f t="shared" si="68"/>
        <v>0</v>
      </c>
      <c r="P600" s="86"/>
      <c r="Q600" s="86"/>
      <c r="R600" s="86"/>
      <c r="S600" s="86"/>
      <c r="T600" s="86"/>
      <c r="U600" s="86"/>
      <c r="V600" s="86"/>
      <c r="W600" s="86"/>
      <c r="X600" s="86"/>
      <c r="Y600" s="86"/>
      <c r="Z600" s="86"/>
    </row>
    <row r="601" spans="2:26">
      <c r="B601" s="4" t="s">
        <v>65</v>
      </c>
      <c r="C601" s="4">
        <v>340</v>
      </c>
      <c r="D601" s="4"/>
      <c r="E601" s="4">
        <f t="shared" si="64"/>
        <v>0</v>
      </c>
      <c r="F601" s="4">
        <v>42</v>
      </c>
      <c r="G601" s="4">
        <f t="shared" si="69"/>
        <v>14280</v>
      </c>
      <c r="H601" s="4">
        <v>5.0999999999999996</v>
      </c>
      <c r="I601" s="4">
        <f t="shared" si="65"/>
        <v>1733.9999999999998</v>
      </c>
      <c r="J601" s="4">
        <v>21.7</v>
      </c>
      <c r="K601" s="4">
        <f t="shared" si="66"/>
        <v>7378</v>
      </c>
      <c r="L601" s="4">
        <v>15.2</v>
      </c>
      <c r="M601" s="4">
        <f t="shared" si="67"/>
        <v>5168</v>
      </c>
      <c r="N601" s="4">
        <v>0</v>
      </c>
      <c r="O601" s="4">
        <f t="shared" si="68"/>
        <v>0</v>
      </c>
      <c r="P601" s="86"/>
      <c r="Q601" s="86"/>
      <c r="R601" s="86"/>
      <c r="S601" s="86"/>
      <c r="T601" s="86"/>
      <c r="U601" s="86"/>
      <c r="V601" s="86"/>
      <c r="W601" s="86"/>
      <c r="X601" s="86"/>
      <c r="Y601" s="86"/>
      <c r="Z601" s="86"/>
    </row>
    <row r="602" spans="2:26">
      <c r="B602" s="4" t="s">
        <v>137</v>
      </c>
      <c r="C602" s="4">
        <v>110</v>
      </c>
      <c r="D602" s="4"/>
      <c r="E602" s="4">
        <f t="shared" si="64"/>
        <v>0</v>
      </c>
      <c r="F602" s="4">
        <v>15</v>
      </c>
      <c r="G602" s="4">
        <f t="shared" si="69"/>
        <v>1650</v>
      </c>
      <c r="H602" s="4">
        <v>0</v>
      </c>
      <c r="I602" s="4">
        <f t="shared" si="65"/>
        <v>0</v>
      </c>
      <c r="J602" s="4">
        <v>15</v>
      </c>
      <c r="K602" s="4">
        <f t="shared" si="66"/>
        <v>1650</v>
      </c>
      <c r="L602" s="4">
        <v>0</v>
      </c>
      <c r="M602" s="4">
        <f t="shared" si="67"/>
        <v>0</v>
      </c>
      <c r="N602" s="4">
        <v>0</v>
      </c>
      <c r="O602" s="4">
        <f t="shared" si="68"/>
        <v>0</v>
      </c>
      <c r="P602" s="86"/>
      <c r="Q602" s="86"/>
      <c r="R602" s="86"/>
      <c r="S602" s="86"/>
      <c r="T602" s="86"/>
      <c r="U602" s="86"/>
      <c r="V602" s="86"/>
      <c r="W602" s="86"/>
      <c r="X602" s="86"/>
      <c r="Y602" s="86"/>
      <c r="Z602" s="86"/>
    </row>
    <row r="603" spans="2:26">
      <c r="B603" s="4" t="s">
        <v>136</v>
      </c>
      <c r="C603" s="4">
        <v>123</v>
      </c>
      <c r="D603" s="4"/>
      <c r="E603" s="4">
        <f t="shared" si="64"/>
        <v>0</v>
      </c>
      <c r="F603" s="4">
        <v>30</v>
      </c>
      <c r="G603" s="4">
        <f t="shared" si="69"/>
        <v>3690</v>
      </c>
      <c r="H603" s="4">
        <v>0</v>
      </c>
      <c r="I603" s="4">
        <f t="shared" si="65"/>
        <v>0</v>
      </c>
      <c r="J603" s="4">
        <v>30</v>
      </c>
      <c r="K603" s="4">
        <f t="shared" si="66"/>
        <v>3690</v>
      </c>
      <c r="L603" s="4">
        <v>0</v>
      </c>
      <c r="M603" s="4">
        <f t="shared" si="67"/>
        <v>0</v>
      </c>
      <c r="N603" s="4">
        <v>0</v>
      </c>
      <c r="O603" s="4">
        <f t="shared" si="68"/>
        <v>0</v>
      </c>
      <c r="P603" s="86"/>
      <c r="Q603" s="86"/>
      <c r="R603" s="86"/>
      <c r="S603" s="86"/>
      <c r="T603" s="86"/>
      <c r="U603" s="86"/>
      <c r="V603" s="86"/>
      <c r="W603" s="86"/>
      <c r="X603" s="86"/>
      <c r="Y603" s="86"/>
      <c r="Z603" s="86"/>
    </row>
    <row r="604" spans="2:26">
      <c r="B604" s="4" t="s">
        <v>674</v>
      </c>
      <c r="C604" s="4">
        <v>350</v>
      </c>
      <c r="D604" s="4"/>
      <c r="E604" s="4">
        <f t="shared" si="64"/>
        <v>0</v>
      </c>
      <c r="F604" s="4">
        <v>12.15</v>
      </c>
      <c r="G604" s="4">
        <f t="shared" si="69"/>
        <v>4252.5</v>
      </c>
      <c r="H604" s="4">
        <v>0</v>
      </c>
      <c r="I604" s="4">
        <f t="shared" si="65"/>
        <v>0</v>
      </c>
      <c r="J604" s="4">
        <v>0</v>
      </c>
      <c r="K604" s="4">
        <f t="shared" si="66"/>
        <v>0</v>
      </c>
      <c r="L604" s="4">
        <v>12.15</v>
      </c>
      <c r="M604" s="4">
        <f t="shared" si="67"/>
        <v>4252.5</v>
      </c>
      <c r="N604" s="4">
        <v>0</v>
      </c>
      <c r="O604" s="4">
        <f t="shared" si="68"/>
        <v>0</v>
      </c>
      <c r="P604" s="86"/>
      <c r="Q604" s="86"/>
      <c r="R604" s="86"/>
      <c r="S604" s="86"/>
      <c r="T604" s="86"/>
      <c r="U604" s="86"/>
      <c r="V604" s="86"/>
      <c r="W604" s="86"/>
      <c r="X604" s="86"/>
      <c r="Y604" s="86"/>
      <c r="Z604" s="86"/>
    </row>
    <row r="605" spans="2:26">
      <c r="B605" s="4" t="s">
        <v>189</v>
      </c>
      <c r="C605" s="4">
        <v>382</v>
      </c>
      <c r="D605" s="4"/>
      <c r="E605" s="4">
        <f t="shared" si="64"/>
        <v>0</v>
      </c>
      <c r="F605" s="4">
        <v>30.45</v>
      </c>
      <c r="G605" s="4">
        <f t="shared" si="69"/>
        <v>11631.9</v>
      </c>
      <c r="H605" s="4">
        <v>6.1</v>
      </c>
      <c r="I605" s="4">
        <f t="shared" si="65"/>
        <v>2330.1999999999998</v>
      </c>
      <c r="J605" s="4">
        <v>22.3</v>
      </c>
      <c r="K605" s="4">
        <f t="shared" si="66"/>
        <v>8518.6</v>
      </c>
      <c r="L605" s="4">
        <v>2.0499999999999998</v>
      </c>
      <c r="M605" s="4">
        <f t="shared" si="67"/>
        <v>783.09999999999991</v>
      </c>
      <c r="N605" s="4">
        <v>0</v>
      </c>
      <c r="O605" s="4">
        <f t="shared" si="68"/>
        <v>0</v>
      </c>
      <c r="P605" s="86"/>
      <c r="Q605" s="86"/>
      <c r="R605" s="86"/>
      <c r="S605" s="86"/>
      <c r="T605" s="86"/>
      <c r="U605" s="86"/>
      <c r="V605" s="86"/>
      <c r="W605" s="86"/>
      <c r="X605" s="86"/>
      <c r="Y605" s="86"/>
      <c r="Z605" s="86"/>
    </row>
    <row r="606" spans="2:26">
      <c r="B606" s="4" t="s">
        <v>711</v>
      </c>
      <c r="C606" s="4">
        <v>198</v>
      </c>
      <c r="D606" s="4"/>
      <c r="E606" s="4">
        <f t="shared" si="64"/>
        <v>0</v>
      </c>
      <c r="F606" s="4">
        <v>45</v>
      </c>
      <c r="G606" s="4">
        <f t="shared" si="69"/>
        <v>8910</v>
      </c>
      <c r="H606" s="4">
        <v>9</v>
      </c>
      <c r="I606" s="4">
        <f t="shared" si="65"/>
        <v>1782</v>
      </c>
      <c r="J606" s="4">
        <v>19</v>
      </c>
      <c r="K606" s="4">
        <f t="shared" si="66"/>
        <v>3762</v>
      </c>
      <c r="L606" s="4">
        <v>17</v>
      </c>
      <c r="M606" s="4">
        <f t="shared" si="67"/>
        <v>3366</v>
      </c>
      <c r="N606" s="4">
        <v>0</v>
      </c>
      <c r="O606" s="4">
        <f t="shared" si="68"/>
        <v>0</v>
      </c>
      <c r="P606" s="86"/>
      <c r="Q606" s="86"/>
      <c r="R606" s="86"/>
      <c r="S606" s="86"/>
      <c r="T606" s="86"/>
      <c r="U606" s="86"/>
      <c r="V606" s="86"/>
      <c r="W606" s="86"/>
      <c r="X606" s="86"/>
      <c r="Y606" s="86"/>
      <c r="Z606" s="86"/>
    </row>
    <row r="607" spans="2:26">
      <c r="B607" s="4" t="s">
        <v>27</v>
      </c>
      <c r="C607" s="4">
        <v>260</v>
      </c>
      <c r="D607" s="4"/>
      <c r="E607" s="4">
        <f t="shared" si="64"/>
        <v>0</v>
      </c>
      <c r="F607" s="4">
        <v>60</v>
      </c>
      <c r="G607" s="4">
        <f t="shared" si="69"/>
        <v>15600</v>
      </c>
      <c r="H607" s="4">
        <v>7.5</v>
      </c>
      <c r="I607" s="4">
        <f t="shared" si="65"/>
        <v>1950</v>
      </c>
      <c r="J607" s="4">
        <v>31.9</v>
      </c>
      <c r="K607" s="4">
        <f t="shared" si="66"/>
        <v>8294</v>
      </c>
      <c r="L607" s="4">
        <v>20.6</v>
      </c>
      <c r="M607" s="4">
        <f t="shared" si="67"/>
        <v>5356</v>
      </c>
      <c r="N607" s="4">
        <v>0</v>
      </c>
      <c r="O607" s="4">
        <f t="shared" si="68"/>
        <v>0</v>
      </c>
      <c r="P607" s="86"/>
      <c r="Q607" s="86"/>
      <c r="R607" s="86"/>
      <c r="S607" s="86"/>
      <c r="T607" s="86"/>
      <c r="U607" s="86"/>
      <c r="V607" s="86"/>
      <c r="W607" s="86"/>
      <c r="X607" s="86"/>
      <c r="Y607" s="86"/>
      <c r="Z607" s="86"/>
    </row>
    <row r="608" spans="2:26">
      <c r="B608" s="4" t="s">
        <v>61</v>
      </c>
      <c r="C608" s="4">
        <v>224</v>
      </c>
      <c r="D608" s="4"/>
      <c r="E608" s="4">
        <f t="shared" si="64"/>
        <v>0</v>
      </c>
      <c r="F608" s="4">
        <v>55</v>
      </c>
      <c r="G608" s="4">
        <f t="shared" si="69"/>
        <v>12320</v>
      </c>
      <c r="H608" s="4">
        <v>0</v>
      </c>
      <c r="I608" s="4">
        <f t="shared" si="65"/>
        <v>0</v>
      </c>
      <c r="J608" s="4">
        <v>55</v>
      </c>
      <c r="K608" s="4">
        <f t="shared" si="66"/>
        <v>12320</v>
      </c>
      <c r="L608" s="4">
        <v>0</v>
      </c>
      <c r="M608" s="4">
        <f t="shared" si="67"/>
        <v>0</v>
      </c>
      <c r="N608" s="4">
        <v>0</v>
      </c>
      <c r="O608" s="4">
        <f t="shared" si="68"/>
        <v>0</v>
      </c>
      <c r="P608" s="86"/>
      <c r="Q608" s="86"/>
      <c r="R608" s="86"/>
      <c r="S608" s="86"/>
      <c r="T608" s="86"/>
      <c r="U608" s="86"/>
      <c r="V608" s="86"/>
      <c r="W608" s="86"/>
      <c r="X608" s="86"/>
      <c r="Y608" s="86"/>
      <c r="Z608" s="86"/>
    </row>
    <row r="609" spans="2:26">
      <c r="B609" s="4" t="s">
        <v>611</v>
      </c>
      <c r="C609" s="4">
        <v>89</v>
      </c>
      <c r="D609" s="4"/>
      <c r="E609" s="4">
        <f t="shared" si="64"/>
        <v>0</v>
      </c>
      <c r="F609" s="4">
        <v>10.199999999999999</v>
      </c>
      <c r="G609" s="4">
        <f t="shared" si="69"/>
        <v>907.8</v>
      </c>
      <c r="H609" s="4">
        <v>2.63</v>
      </c>
      <c r="I609" s="4">
        <f t="shared" si="65"/>
        <v>234.07</v>
      </c>
      <c r="J609" s="4">
        <v>5.2</v>
      </c>
      <c r="K609" s="4">
        <f t="shared" si="66"/>
        <v>462.8</v>
      </c>
      <c r="L609" s="4">
        <v>2.37</v>
      </c>
      <c r="M609" s="4">
        <f t="shared" si="67"/>
        <v>210.93</v>
      </c>
      <c r="N609" s="4">
        <v>0</v>
      </c>
      <c r="O609" s="4">
        <f t="shared" si="68"/>
        <v>0</v>
      </c>
      <c r="P609" s="86"/>
      <c r="Q609" s="86"/>
      <c r="R609" s="86"/>
      <c r="S609" s="86"/>
      <c r="T609" s="86"/>
      <c r="U609" s="86"/>
      <c r="V609" s="86"/>
      <c r="W609" s="86"/>
      <c r="X609" s="86"/>
      <c r="Y609" s="86"/>
      <c r="Z609" s="86"/>
    </row>
    <row r="610" spans="2:26">
      <c r="B610" s="4" t="s">
        <v>141</v>
      </c>
      <c r="C610" s="4">
        <v>135</v>
      </c>
      <c r="D610" s="4"/>
      <c r="E610" s="4">
        <f t="shared" si="64"/>
        <v>0</v>
      </c>
      <c r="F610" s="4">
        <v>25.5</v>
      </c>
      <c r="G610" s="4">
        <f t="shared" si="69"/>
        <v>3442.5</v>
      </c>
      <c r="H610" s="4">
        <v>0</v>
      </c>
      <c r="I610" s="4">
        <f t="shared" si="65"/>
        <v>0</v>
      </c>
      <c r="J610" s="4">
        <v>25.5</v>
      </c>
      <c r="K610" s="4">
        <f t="shared" si="66"/>
        <v>3442.5</v>
      </c>
      <c r="L610" s="4">
        <v>0</v>
      </c>
      <c r="M610" s="4">
        <f t="shared" si="67"/>
        <v>0</v>
      </c>
      <c r="N610" s="4">
        <v>0</v>
      </c>
      <c r="O610" s="4">
        <f t="shared" si="68"/>
        <v>0</v>
      </c>
      <c r="P610" s="86"/>
      <c r="Q610" s="86"/>
      <c r="R610" s="86"/>
      <c r="S610" s="86"/>
      <c r="T610" s="86"/>
      <c r="U610" s="86"/>
      <c r="V610" s="86"/>
      <c r="W610" s="86"/>
      <c r="X610" s="86"/>
      <c r="Y610" s="86"/>
      <c r="Z610" s="86"/>
    </row>
    <row r="611" spans="2:26">
      <c r="B611" s="4" t="s">
        <v>106</v>
      </c>
      <c r="C611" s="4">
        <v>150</v>
      </c>
      <c r="D611" s="4"/>
      <c r="E611" s="4">
        <f t="shared" ref="E611:E635" si="70">D611*C611</f>
        <v>0</v>
      </c>
      <c r="F611" s="4">
        <v>42.3</v>
      </c>
      <c r="G611" s="4">
        <f t="shared" si="69"/>
        <v>6345</v>
      </c>
      <c r="H611" s="4">
        <v>0</v>
      </c>
      <c r="I611" s="4">
        <f t="shared" ref="I611:I635" si="71">H611*C611</f>
        <v>0</v>
      </c>
      <c r="J611" s="4">
        <v>42.3</v>
      </c>
      <c r="K611" s="4">
        <f t="shared" ref="K611:K635" si="72">J611*C611</f>
        <v>6345</v>
      </c>
      <c r="L611" s="4">
        <v>0</v>
      </c>
      <c r="M611" s="4">
        <f t="shared" ref="M611:M635" si="73">L611*C611</f>
        <v>0</v>
      </c>
      <c r="N611" s="4">
        <v>0</v>
      </c>
      <c r="O611" s="4">
        <f t="shared" ref="O611:O635" si="74">N611*C611</f>
        <v>0</v>
      </c>
      <c r="P611" s="86"/>
      <c r="Q611" s="86"/>
      <c r="R611" s="86"/>
      <c r="S611" s="86"/>
      <c r="T611" s="86"/>
      <c r="U611" s="86"/>
      <c r="V611" s="86"/>
      <c r="W611" s="86"/>
      <c r="X611" s="86"/>
      <c r="Y611" s="86"/>
      <c r="Z611" s="86"/>
    </row>
    <row r="612" spans="2:26">
      <c r="B612" s="4" t="s">
        <v>29</v>
      </c>
      <c r="C612" s="4">
        <v>95</v>
      </c>
      <c r="D612" s="4"/>
      <c r="E612" s="4">
        <f t="shared" si="70"/>
        <v>0</v>
      </c>
      <c r="F612" s="4">
        <v>15.3</v>
      </c>
      <c r="G612" s="4">
        <f t="shared" si="69"/>
        <v>1453.5</v>
      </c>
      <c r="H612" s="4">
        <v>7.3</v>
      </c>
      <c r="I612" s="4">
        <f t="shared" si="71"/>
        <v>693.5</v>
      </c>
      <c r="J612" s="4">
        <v>0.4</v>
      </c>
      <c r="K612" s="4">
        <f t="shared" si="72"/>
        <v>38</v>
      </c>
      <c r="L612" s="4">
        <v>7.6</v>
      </c>
      <c r="M612" s="4">
        <f t="shared" si="73"/>
        <v>722</v>
      </c>
      <c r="N612" s="4">
        <v>0</v>
      </c>
      <c r="O612" s="4">
        <f t="shared" si="74"/>
        <v>0</v>
      </c>
      <c r="P612" s="86"/>
      <c r="Q612" s="86"/>
      <c r="R612" s="86"/>
      <c r="S612" s="86"/>
      <c r="T612" s="86"/>
      <c r="U612" s="86"/>
      <c r="V612" s="86"/>
      <c r="W612" s="86"/>
      <c r="X612" s="86"/>
      <c r="Y612" s="86"/>
      <c r="Z612" s="86"/>
    </row>
    <row r="613" spans="2:26">
      <c r="B613" s="117" t="s">
        <v>175</v>
      </c>
      <c r="C613" s="4">
        <v>45</v>
      </c>
      <c r="D613" s="4"/>
      <c r="E613" s="4">
        <f t="shared" si="70"/>
        <v>0</v>
      </c>
      <c r="F613" s="4">
        <v>25</v>
      </c>
      <c r="G613" s="4">
        <f t="shared" si="69"/>
        <v>1125</v>
      </c>
      <c r="H613" s="4">
        <v>4.4000000000000004</v>
      </c>
      <c r="I613" s="4">
        <f t="shared" si="71"/>
        <v>198.00000000000003</v>
      </c>
      <c r="J613" s="4">
        <v>10.6</v>
      </c>
      <c r="K613" s="4">
        <f t="shared" si="72"/>
        <v>477</v>
      </c>
      <c r="L613" s="4">
        <v>10</v>
      </c>
      <c r="M613" s="4">
        <f t="shared" si="73"/>
        <v>450</v>
      </c>
      <c r="N613" s="4">
        <v>0</v>
      </c>
      <c r="O613" s="4">
        <f t="shared" si="74"/>
        <v>0</v>
      </c>
      <c r="P613" s="86"/>
      <c r="Q613" s="86"/>
      <c r="R613" s="86"/>
      <c r="S613" s="86"/>
      <c r="T613" s="86"/>
      <c r="U613" s="86"/>
      <c r="V613" s="86"/>
      <c r="W613" s="86"/>
      <c r="X613" s="86"/>
      <c r="Y613" s="86"/>
      <c r="Z613" s="86"/>
    </row>
    <row r="614" spans="2:26">
      <c r="B614" s="4" t="s">
        <v>307</v>
      </c>
      <c r="C614" s="4">
        <v>360</v>
      </c>
      <c r="D614" s="4"/>
      <c r="E614" s="4">
        <f t="shared" si="70"/>
        <v>0</v>
      </c>
      <c r="F614" s="4">
        <v>53</v>
      </c>
      <c r="G614" s="4">
        <f t="shared" si="69"/>
        <v>19080</v>
      </c>
      <c r="H614" s="4">
        <v>9.1</v>
      </c>
      <c r="I614" s="4">
        <f t="shared" si="71"/>
        <v>3276</v>
      </c>
      <c r="J614" s="4">
        <v>25</v>
      </c>
      <c r="K614" s="4">
        <f t="shared" si="72"/>
        <v>9000</v>
      </c>
      <c r="L614" s="4">
        <v>18.899999999999999</v>
      </c>
      <c r="M614" s="4">
        <f t="shared" si="73"/>
        <v>6803.9999999999991</v>
      </c>
      <c r="N614" s="4">
        <v>0</v>
      </c>
      <c r="O614" s="4">
        <f t="shared" si="74"/>
        <v>0</v>
      </c>
      <c r="P614" s="86"/>
      <c r="Q614" s="86"/>
      <c r="R614" s="86"/>
      <c r="S614" s="86"/>
      <c r="T614" s="86"/>
      <c r="U614" s="86"/>
      <c r="V614" s="86"/>
      <c r="W614" s="86"/>
      <c r="X614" s="86"/>
      <c r="Y614" s="86"/>
      <c r="Z614" s="86"/>
    </row>
    <row r="615" spans="2:26">
      <c r="B615" s="4" t="s">
        <v>18</v>
      </c>
      <c r="C615" s="4">
        <v>180</v>
      </c>
      <c r="D615" s="4"/>
      <c r="E615" s="4">
        <f t="shared" si="70"/>
        <v>0</v>
      </c>
      <c r="F615" s="4">
        <v>18</v>
      </c>
      <c r="G615" s="4">
        <f t="shared" si="69"/>
        <v>3240</v>
      </c>
      <c r="H615" s="4">
        <v>0</v>
      </c>
      <c r="I615" s="4">
        <f t="shared" si="71"/>
        <v>0</v>
      </c>
      <c r="J615" s="4">
        <v>18</v>
      </c>
      <c r="K615" s="4">
        <f t="shared" si="72"/>
        <v>3240</v>
      </c>
      <c r="L615" s="4">
        <v>0</v>
      </c>
      <c r="M615" s="4">
        <f t="shared" si="73"/>
        <v>0</v>
      </c>
      <c r="N615" s="4">
        <v>0</v>
      </c>
      <c r="O615" s="4">
        <f t="shared" si="74"/>
        <v>0</v>
      </c>
      <c r="P615" s="86"/>
      <c r="Q615" s="86"/>
      <c r="R615" s="86"/>
      <c r="S615" s="86"/>
      <c r="T615" s="86"/>
      <c r="U615" s="86"/>
      <c r="V615" s="86"/>
      <c r="W615" s="86"/>
      <c r="X615" s="86"/>
      <c r="Y615" s="86"/>
      <c r="Z615" s="86"/>
    </row>
    <row r="616" spans="2:26">
      <c r="B616" s="4" t="s">
        <v>611</v>
      </c>
      <c r="C616" s="4">
        <v>91</v>
      </c>
      <c r="D616" s="4"/>
      <c r="E616" s="4">
        <f t="shared" si="70"/>
        <v>0</v>
      </c>
      <c r="F616" s="4">
        <v>20</v>
      </c>
      <c r="G616" s="4">
        <f t="shared" si="69"/>
        <v>1820</v>
      </c>
      <c r="H616" s="4">
        <v>0</v>
      </c>
      <c r="I616" s="4">
        <f t="shared" si="71"/>
        <v>0</v>
      </c>
      <c r="J616" s="4">
        <v>1.7</v>
      </c>
      <c r="K616" s="4">
        <f t="shared" si="72"/>
        <v>154.69999999999999</v>
      </c>
      <c r="L616" s="4">
        <v>6.5</v>
      </c>
      <c r="M616" s="4">
        <f t="shared" si="73"/>
        <v>591.5</v>
      </c>
      <c r="N616" s="4">
        <v>11.8</v>
      </c>
      <c r="O616" s="4">
        <f t="shared" si="74"/>
        <v>1073.8</v>
      </c>
      <c r="P616" s="86"/>
      <c r="Q616" s="86"/>
      <c r="R616" s="86"/>
      <c r="S616" s="86"/>
      <c r="T616" s="86"/>
      <c r="U616" s="86"/>
      <c r="V616" s="86"/>
      <c r="W616" s="86"/>
      <c r="X616" s="86"/>
      <c r="Y616" s="86"/>
      <c r="Z616" s="86"/>
    </row>
    <row r="617" spans="2:26">
      <c r="B617" s="4" t="s">
        <v>106</v>
      </c>
      <c r="C617" s="4">
        <v>155</v>
      </c>
      <c r="D617" s="4"/>
      <c r="E617" s="4">
        <f t="shared" si="70"/>
        <v>0</v>
      </c>
      <c r="F617" s="4">
        <v>43.9</v>
      </c>
      <c r="G617" s="4">
        <f t="shared" si="69"/>
        <v>6804.5</v>
      </c>
      <c r="H617" s="4">
        <v>0</v>
      </c>
      <c r="I617" s="4">
        <f t="shared" si="71"/>
        <v>0</v>
      </c>
      <c r="J617" s="4">
        <v>43.9</v>
      </c>
      <c r="K617" s="4">
        <f t="shared" si="72"/>
        <v>6804.5</v>
      </c>
      <c r="L617" s="4">
        <v>0</v>
      </c>
      <c r="M617" s="4">
        <f t="shared" si="73"/>
        <v>0</v>
      </c>
      <c r="N617" s="4">
        <v>0</v>
      </c>
      <c r="O617" s="4">
        <f t="shared" si="74"/>
        <v>0</v>
      </c>
      <c r="P617" s="86"/>
      <c r="Q617" s="86"/>
      <c r="R617" s="86"/>
      <c r="S617" s="86"/>
      <c r="T617" s="86"/>
      <c r="U617" s="86"/>
      <c r="V617" s="86"/>
      <c r="W617" s="86"/>
      <c r="X617" s="86"/>
      <c r="Y617" s="86"/>
      <c r="Z617" s="86"/>
    </row>
    <row r="618" spans="2:26">
      <c r="B618" s="4" t="s">
        <v>97</v>
      </c>
      <c r="C618" s="4">
        <v>147</v>
      </c>
      <c r="D618" s="4"/>
      <c r="E618" s="4">
        <f t="shared" si="70"/>
        <v>0</v>
      </c>
      <c r="F618" s="4">
        <v>22.8</v>
      </c>
      <c r="G618" s="4">
        <f t="shared" si="69"/>
        <v>3351.6</v>
      </c>
      <c r="H618" s="4">
        <v>0</v>
      </c>
      <c r="I618" s="4">
        <f t="shared" si="71"/>
        <v>0</v>
      </c>
      <c r="J618" s="4">
        <v>0</v>
      </c>
      <c r="K618" s="4">
        <f t="shared" si="72"/>
        <v>0</v>
      </c>
      <c r="L618" s="4">
        <v>0</v>
      </c>
      <c r="M618" s="4">
        <f t="shared" si="73"/>
        <v>0</v>
      </c>
      <c r="N618" s="4">
        <v>22.8</v>
      </c>
      <c r="O618" s="4">
        <f t="shared" si="74"/>
        <v>3351.6</v>
      </c>
      <c r="P618" s="86"/>
      <c r="Q618" s="86"/>
      <c r="R618" s="86"/>
      <c r="S618" s="86"/>
      <c r="T618" s="86"/>
      <c r="U618" s="86"/>
      <c r="V618" s="86"/>
      <c r="W618" s="86"/>
      <c r="X618" s="86"/>
      <c r="Y618" s="86"/>
      <c r="Z618" s="86"/>
    </row>
    <row r="619" spans="2:26">
      <c r="B619" s="4" t="s">
        <v>61</v>
      </c>
      <c r="C619" s="4">
        <v>231</v>
      </c>
      <c r="D619" s="4"/>
      <c r="E619" s="4">
        <f t="shared" si="70"/>
        <v>0</v>
      </c>
      <c r="F619" s="4">
        <v>60.6</v>
      </c>
      <c r="G619" s="4">
        <f t="shared" si="69"/>
        <v>13998.6</v>
      </c>
      <c r="H619" s="4">
        <v>0</v>
      </c>
      <c r="I619" s="4">
        <f t="shared" si="71"/>
        <v>0</v>
      </c>
      <c r="J619" s="4">
        <v>0</v>
      </c>
      <c r="K619" s="4">
        <f t="shared" si="72"/>
        <v>0</v>
      </c>
      <c r="L619" s="4">
        <v>0</v>
      </c>
      <c r="M619" s="4">
        <f t="shared" si="73"/>
        <v>0</v>
      </c>
      <c r="N619" s="4">
        <v>60.6</v>
      </c>
      <c r="O619" s="4">
        <f t="shared" si="74"/>
        <v>13998.6</v>
      </c>
      <c r="P619" s="86"/>
      <c r="Q619" s="86"/>
      <c r="R619" s="86"/>
      <c r="S619" s="86"/>
      <c r="T619" s="86"/>
      <c r="U619" s="86"/>
      <c r="V619" s="86"/>
      <c r="W619" s="86"/>
      <c r="X619" s="86"/>
      <c r="Y619" s="86"/>
      <c r="Z619" s="86"/>
    </row>
    <row r="620" spans="2:26">
      <c r="B620" s="4" t="s">
        <v>106</v>
      </c>
      <c r="C620" s="4">
        <v>160</v>
      </c>
      <c r="D620" s="4"/>
      <c r="E620" s="4">
        <f t="shared" si="70"/>
        <v>0</v>
      </c>
      <c r="F620" s="4">
        <v>44.4</v>
      </c>
      <c r="G620" s="4">
        <f t="shared" si="69"/>
        <v>7104</v>
      </c>
      <c r="H620" s="4">
        <v>0</v>
      </c>
      <c r="I620" s="4">
        <f t="shared" si="71"/>
        <v>0</v>
      </c>
      <c r="J620" s="4">
        <v>0</v>
      </c>
      <c r="K620" s="4">
        <f t="shared" si="72"/>
        <v>0</v>
      </c>
      <c r="L620" s="4">
        <v>0</v>
      </c>
      <c r="M620" s="4">
        <f t="shared" si="73"/>
        <v>0</v>
      </c>
      <c r="N620" s="4">
        <v>44.4</v>
      </c>
      <c r="O620" s="4">
        <f t="shared" si="74"/>
        <v>7104</v>
      </c>
      <c r="P620" s="86"/>
      <c r="Q620" s="86"/>
      <c r="R620" s="86"/>
      <c r="S620" s="86"/>
      <c r="T620" s="86"/>
      <c r="U620" s="86"/>
      <c r="V620" s="86"/>
      <c r="W620" s="86"/>
      <c r="X620" s="86"/>
      <c r="Y620" s="86"/>
      <c r="Z620" s="86"/>
    </row>
    <row r="621" spans="2:26">
      <c r="B621" s="4" t="s">
        <v>62</v>
      </c>
      <c r="C621" s="4">
        <v>294</v>
      </c>
      <c r="D621" s="4"/>
      <c r="E621" s="4">
        <f t="shared" si="70"/>
        <v>0</v>
      </c>
      <c r="F621" s="4">
        <v>48.7</v>
      </c>
      <c r="G621" s="4">
        <f t="shared" si="69"/>
        <v>14317.800000000001</v>
      </c>
      <c r="H621" s="4">
        <v>0</v>
      </c>
      <c r="I621" s="4">
        <f t="shared" si="71"/>
        <v>0</v>
      </c>
      <c r="J621" s="4">
        <v>0</v>
      </c>
      <c r="K621" s="4">
        <f t="shared" si="72"/>
        <v>0</v>
      </c>
      <c r="L621" s="4">
        <v>0</v>
      </c>
      <c r="M621" s="4">
        <f t="shared" si="73"/>
        <v>0</v>
      </c>
      <c r="N621" s="4">
        <v>48.7</v>
      </c>
      <c r="O621" s="4">
        <f t="shared" si="74"/>
        <v>14317.800000000001</v>
      </c>
      <c r="P621" s="86"/>
      <c r="Q621" s="86"/>
      <c r="R621" s="86"/>
      <c r="S621" s="86"/>
      <c r="T621" s="86"/>
      <c r="U621" s="86"/>
      <c r="V621" s="86"/>
      <c r="W621" s="86"/>
      <c r="X621" s="86"/>
      <c r="Y621" s="86"/>
      <c r="Z621" s="86"/>
    </row>
    <row r="622" spans="2:26">
      <c r="B622" s="4" t="s">
        <v>322</v>
      </c>
      <c r="C622" s="4">
        <v>210</v>
      </c>
      <c r="D622" s="4"/>
      <c r="E622" s="4">
        <f t="shared" si="70"/>
        <v>0</v>
      </c>
      <c r="F622" s="4">
        <v>20.3</v>
      </c>
      <c r="G622" s="4">
        <f t="shared" si="69"/>
        <v>4263</v>
      </c>
      <c r="H622" s="4">
        <v>0</v>
      </c>
      <c r="I622" s="4">
        <f t="shared" si="71"/>
        <v>0</v>
      </c>
      <c r="J622" s="4">
        <v>20.3</v>
      </c>
      <c r="K622" s="4">
        <f t="shared" si="72"/>
        <v>4263</v>
      </c>
      <c r="L622" s="4">
        <v>0</v>
      </c>
      <c r="M622" s="4">
        <f t="shared" si="73"/>
        <v>0</v>
      </c>
      <c r="N622" s="4">
        <v>0</v>
      </c>
      <c r="O622" s="4">
        <f t="shared" si="74"/>
        <v>0</v>
      </c>
      <c r="P622" s="86"/>
      <c r="Q622" s="86"/>
      <c r="R622" s="86"/>
      <c r="S622" s="86"/>
      <c r="T622" s="86"/>
      <c r="U622" s="86"/>
      <c r="V622" s="86"/>
      <c r="W622" s="86"/>
      <c r="X622" s="86"/>
      <c r="Y622" s="86"/>
      <c r="Z622" s="86"/>
    </row>
    <row r="623" spans="2:26">
      <c r="B623" s="4" t="s">
        <v>58</v>
      </c>
      <c r="C623" s="4">
        <v>33</v>
      </c>
      <c r="D623" s="4"/>
      <c r="E623" s="4">
        <f t="shared" si="70"/>
        <v>0</v>
      </c>
      <c r="F623" s="4">
        <v>29.9</v>
      </c>
      <c r="G623" s="4">
        <f t="shared" si="69"/>
        <v>986.69999999999993</v>
      </c>
      <c r="H623" s="4">
        <v>0</v>
      </c>
      <c r="I623" s="4">
        <f t="shared" si="71"/>
        <v>0</v>
      </c>
      <c r="J623" s="4">
        <v>0</v>
      </c>
      <c r="K623" s="4">
        <f t="shared" si="72"/>
        <v>0</v>
      </c>
      <c r="L623" s="4">
        <v>0</v>
      </c>
      <c r="M623" s="4">
        <f t="shared" si="73"/>
        <v>0</v>
      </c>
      <c r="N623" s="4">
        <v>29.9</v>
      </c>
      <c r="O623" s="4">
        <f t="shared" si="74"/>
        <v>986.69999999999993</v>
      </c>
      <c r="P623" s="86"/>
      <c r="Q623" s="86"/>
      <c r="R623" s="86"/>
      <c r="S623" s="86"/>
      <c r="T623" s="86"/>
      <c r="U623" s="86"/>
      <c r="V623" s="86"/>
      <c r="W623" s="86"/>
      <c r="X623" s="86"/>
      <c r="Y623" s="86"/>
      <c r="Z623" s="86"/>
    </row>
    <row r="624" spans="2:26">
      <c r="B624" s="4" t="s">
        <v>133</v>
      </c>
      <c r="C624" s="4">
        <v>294</v>
      </c>
      <c r="D624" s="40"/>
      <c r="E624" s="40">
        <f t="shared" si="70"/>
        <v>0</v>
      </c>
      <c r="F624" s="40">
        <v>10.1</v>
      </c>
      <c r="G624" s="40">
        <f t="shared" si="69"/>
        <v>2969.4</v>
      </c>
      <c r="H624" s="40">
        <v>0</v>
      </c>
      <c r="I624" s="40">
        <f t="shared" si="71"/>
        <v>0</v>
      </c>
      <c r="J624" s="40">
        <v>5.0999999999999996</v>
      </c>
      <c r="K624" s="40">
        <f t="shared" si="72"/>
        <v>1499.3999999999999</v>
      </c>
      <c r="L624" s="40">
        <v>0</v>
      </c>
      <c r="M624" s="5">
        <f t="shared" si="73"/>
        <v>0</v>
      </c>
      <c r="N624" s="5">
        <v>5</v>
      </c>
      <c r="O624" s="5">
        <f t="shared" si="74"/>
        <v>1470</v>
      </c>
    </row>
    <row r="625" spans="2:15">
      <c r="B625" s="4" t="s">
        <v>59</v>
      </c>
      <c r="C625" s="4">
        <v>308</v>
      </c>
      <c r="D625" s="40"/>
      <c r="E625" s="40">
        <f t="shared" si="70"/>
        <v>0</v>
      </c>
      <c r="F625" s="40">
        <v>10.1</v>
      </c>
      <c r="G625" s="40">
        <f t="shared" si="69"/>
        <v>3110.7999999999997</v>
      </c>
      <c r="H625" s="40">
        <v>0</v>
      </c>
      <c r="I625" s="40">
        <f t="shared" si="71"/>
        <v>0</v>
      </c>
      <c r="J625" s="40">
        <v>0</v>
      </c>
      <c r="K625" s="40">
        <f t="shared" si="72"/>
        <v>0</v>
      </c>
      <c r="L625" s="40">
        <v>0</v>
      </c>
      <c r="M625" s="5">
        <f t="shared" si="73"/>
        <v>0</v>
      </c>
      <c r="N625" s="5">
        <v>10.1</v>
      </c>
      <c r="O625" s="5">
        <f t="shared" si="74"/>
        <v>3110.7999999999997</v>
      </c>
    </row>
    <row r="626" spans="2:15">
      <c r="B626" s="4" t="s">
        <v>15</v>
      </c>
      <c r="C626" s="4">
        <v>70</v>
      </c>
      <c r="D626" s="40"/>
      <c r="E626" s="40">
        <f t="shared" si="70"/>
        <v>0</v>
      </c>
      <c r="F626" s="40">
        <v>10</v>
      </c>
      <c r="G626" s="40">
        <f t="shared" si="69"/>
        <v>700</v>
      </c>
      <c r="H626" s="40">
        <v>1</v>
      </c>
      <c r="I626" s="40">
        <f t="shared" si="71"/>
        <v>70</v>
      </c>
      <c r="J626" s="40">
        <v>1.5</v>
      </c>
      <c r="K626" s="40">
        <f t="shared" si="72"/>
        <v>105</v>
      </c>
      <c r="L626" s="40">
        <v>3</v>
      </c>
      <c r="M626" s="5">
        <f t="shared" si="73"/>
        <v>210</v>
      </c>
      <c r="N626" s="5">
        <v>4.5</v>
      </c>
      <c r="O626" s="5">
        <f t="shared" si="74"/>
        <v>315</v>
      </c>
    </row>
    <row r="627" spans="2:15">
      <c r="B627" s="4" t="s">
        <v>56</v>
      </c>
      <c r="C627" s="4">
        <v>97</v>
      </c>
      <c r="D627" s="40"/>
      <c r="E627" s="40">
        <f t="shared" si="70"/>
        <v>0</v>
      </c>
      <c r="F627" s="40">
        <v>33</v>
      </c>
      <c r="G627" s="40">
        <f t="shared" si="69"/>
        <v>3201</v>
      </c>
      <c r="H627" s="40">
        <v>0</v>
      </c>
      <c r="I627" s="40">
        <f t="shared" si="71"/>
        <v>0</v>
      </c>
      <c r="J627" s="40">
        <v>0</v>
      </c>
      <c r="K627" s="40">
        <f t="shared" si="72"/>
        <v>0</v>
      </c>
      <c r="L627" s="40">
        <v>0</v>
      </c>
      <c r="M627" s="5">
        <f t="shared" si="73"/>
        <v>0</v>
      </c>
      <c r="N627" s="5">
        <v>33</v>
      </c>
      <c r="O627" s="5">
        <f t="shared" si="74"/>
        <v>3201</v>
      </c>
    </row>
    <row r="628" spans="2:15">
      <c r="B628" s="4" t="s">
        <v>57</v>
      </c>
      <c r="C628" s="4">
        <v>70</v>
      </c>
      <c r="D628" s="40"/>
      <c r="E628" s="40">
        <f t="shared" si="70"/>
        <v>0</v>
      </c>
      <c r="F628" s="40">
        <v>10.199999999999999</v>
      </c>
      <c r="G628" s="40">
        <f t="shared" si="69"/>
        <v>714</v>
      </c>
      <c r="H628" s="40">
        <v>0</v>
      </c>
      <c r="I628" s="40">
        <f t="shared" si="71"/>
        <v>0</v>
      </c>
      <c r="J628" s="40">
        <v>0</v>
      </c>
      <c r="K628" s="40">
        <f t="shared" si="72"/>
        <v>0</v>
      </c>
      <c r="L628" s="40">
        <v>0</v>
      </c>
      <c r="M628" s="5">
        <f t="shared" si="73"/>
        <v>0</v>
      </c>
      <c r="N628" s="5">
        <v>10.199999999999999</v>
      </c>
      <c r="O628" s="5">
        <f t="shared" si="74"/>
        <v>714</v>
      </c>
    </row>
    <row r="629" spans="2:15">
      <c r="B629" s="4" t="s">
        <v>29</v>
      </c>
      <c r="C629" s="4">
        <v>90</v>
      </c>
      <c r="D629" s="40"/>
      <c r="E629" s="40">
        <f t="shared" si="70"/>
        <v>0</v>
      </c>
      <c r="F629" s="40">
        <v>25</v>
      </c>
      <c r="G629" s="40">
        <f t="shared" si="69"/>
        <v>2250</v>
      </c>
      <c r="H629" s="40">
        <v>0</v>
      </c>
      <c r="I629" s="40">
        <f t="shared" si="71"/>
        <v>0</v>
      </c>
      <c r="J629" s="40">
        <v>0</v>
      </c>
      <c r="K629" s="40">
        <f t="shared" si="72"/>
        <v>0</v>
      </c>
      <c r="L629" s="40">
        <v>0</v>
      </c>
      <c r="M629" s="5">
        <f t="shared" si="73"/>
        <v>0</v>
      </c>
      <c r="N629" s="5">
        <v>25</v>
      </c>
      <c r="O629" s="5">
        <f t="shared" si="74"/>
        <v>2250</v>
      </c>
    </row>
    <row r="630" spans="2:15">
      <c r="B630" s="4" t="s">
        <v>10</v>
      </c>
      <c r="C630" s="4">
        <v>86</v>
      </c>
      <c r="D630" s="40"/>
      <c r="E630" s="40">
        <f t="shared" si="70"/>
        <v>0</v>
      </c>
      <c r="F630" s="40">
        <v>14</v>
      </c>
      <c r="G630" s="40">
        <f t="shared" si="69"/>
        <v>1204</v>
      </c>
      <c r="H630" s="40">
        <v>0</v>
      </c>
      <c r="I630" s="40">
        <f t="shared" si="71"/>
        <v>0</v>
      </c>
      <c r="J630" s="40">
        <v>0</v>
      </c>
      <c r="K630" s="40">
        <f t="shared" si="72"/>
        <v>0</v>
      </c>
      <c r="L630" s="40">
        <v>0</v>
      </c>
      <c r="M630" s="5">
        <f t="shared" si="73"/>
        <v>0</v>
      </c>
      <c r="N630" s="5">
        <v>14</v>
      </c>
      <c r="O630" s="5">
        <f t="shared" si="74"/>
        <v>1204</v>
      </c>
    </row>
    <row r="631" spans="2:15">
      <c r="B631" s="4" t="s">
        <v>51</v>
      </c>
      <c r="C631" s="4">
        <v>15</v>
      </c>
      <c r="D631" s="40"/>
      <c r="E631" s="40">
        <f t="shared" si="70"/>
        <v>0</v>
      </c>
      <c r="F631" s="40">
        <v>35</v>
      </c>
      <c r="G631" s="40">
        <f t="shared" si="69"/>
        <v>525</v>
      </c>
      <c r="H631" s="40">
        <v>0</v>
      </c>
      <c r="I631" s="40">
        <f t="shared" si="71"/>
        <v>0</v>
      </c>
      <c r="J631" s="40">
        <v>0</v>
      </c>
      <c r="K631" s="40">
        <f t="shared" si="72"/>
        <v>0</v>
      </c>
      <c r="L631" s="40">
        <v>0</v>
      </c>
      <c r="M631" s="5">
        <f t="shared" si="73"/>
        <v>0</v>
      </c>
      <c r="N631" s="5">
        <v>35</v>
      </c>
      <c r="O631" s="5">
        <f t="shared" si="74"/>
        <v>525</v>
      </c>
    </row>
    <row r="632" spans="2:15">
      <c r="B632" s="4" t="s">
        <v>299</v>
      </c>
      <c r="C632" s="4">
        <v>238</v>
      </c>
      <c r="D632" s="40"/>
      <c r="E632" s="40">
        <f t="shared" si="70"/>
        <v>0</v>
      </c>
      <c r="F632" s="40">
        <v>18.5</v>
      </c>
      <c r="G632" s="40">
        <f t="shared" si="69"/>
        <v>4403</v>
      </c>
      <c r="H632" s="40">
        <v>0</v>
      </c>
      <c r="I632" s="40">
        <f t="shared" si="71"/>
        <v>0</v>
      </c>
      <c r="J632" s="40">
        <v>0</v>
      </c>
      <c r="K632" s="40">
        <f t="shared" si="72"/>
        <v>0</v>
      </c>
      <c r="L632" s="40">
        <v>0</v>
      </c>
      <c r="M632" s="5">
        <f t="shared" si="73"/>
        <v>0</v>
      </c>
      <c r="N632" s="5">
        <v>18.5</v>
      </c>
      <c r="O632" s="5">
        <f t="shared" si="74"/>
        <v>4403</v>
      </c>
    </row>
    <row r="633" spans="2:15">
      <c r="B633" s="4" t="s">
        <v>155</v>
      </c>
      <c r="C633" s="4">
        <v>145</v>
      </c>
      <c r="D633" s="40"/>
      <c r="E633" s="40">
        <f t="shared" si="70"/>
        <v>0</v>
      </c>
      <c r="F633" s="40">
        <v>22</v>
      </c>
      <c r="G633" s="40">
        <f t="shared" si="69"/>
        <v>3190</v>
      </c>
      <c r="H633" s="40">
        <v>0</v>
      </c>
      <c r="I633" s="40">
        <f t="shared" si="71"/>
        <v>0</v>
      </c>
      <c r="J633" s="40">
        <v>0</v>
      </c>
      <c r="K633" s="40">
        <f t="shared" si="72"/>
        <v>0</v>
      </c>
      <c r="L633" s="40">
        <v>0</v>
      </c>
      <c r="M633" s="5">
        <f t="shared" si="73"/>
        <v>0</v>
      </c>
      <c r="N633" s="5">
        <v>22</v>
      </c>
      <c r="O633" s="5">
        <f t="shared" si="74"/>
        <v>3190</v>
      </c>
    </row>
    <row r="634" spans="2:15">
      <c r="B634" s="4" t="s">
        <v>207</v>
      </c>
      <c r="C634" s="4">
        <v>280</v>
      </c>
      <c r="D634" s="40"/>
      <c r="E634" s="40">
        <f t="shared" si="70"/>
        <v>0</v>
      </c>
      <c r="F634" s="40">
        <v>1</v>
      </c>
      <c r="G634" s="40">
        <f t="shared" si="69"/>
        <v>280</v>
      </c>
      <c r="H634" s="40">
        <v>0</v>
      </c>
      <c r="I634" s="40">
        <f t="shared" si="71"/>
        <v>0</v>
      </c>
      <c r="J634" s="40">
        <v>0</v>
      </c>
      <c r="K634" s="40">
        <f t="shared" si="72"/>
        <v>0</v>
      </c>
      <c r="L634" s="40">
        <v>0</v>
      </c>
      <c r="M634" s="5">
        <f t="shared" si="73"/>
        <v>0</v>
      </c>
      <c r="N634" s="5">
        <v>1</v>
      </c>
      <c r="O634" s="5">
        <f t="shared" si="74"/>
        <v>280</v>
      </c>
    </row>
    <row r="635" spans="2:15">
      <c r="B635" s="4" t="s">
        <v>55</v>
      </c>
      <c r="C635" s="4">
        <v>65</v>
      </c>
      <c r="D635" s="40"/>
      <c r="E635" s="40">
        <f t="shared" si="70"/>
        <v>0</v>
      </c>
      <c r="F635" s="40">
        <v>199.8</v>
      </c>
      <c r="G635" s="40">
        <f t="shared" si="69"/>
        <v>12987</v>
      </c>
      <c r="H635" s="40">
        <v>0</v>
      </c>
      <c r="I635" s="40">
        <f t="shared" si="71"/>
        <v>0</v>
      </c>
      <c r="J635" s="40">
        <v>0</v>
      </c>
      <c r="K635" s="40">
        <f t="shared" si="72"/>
        <v>0</v>
      </c>
      <c r="L635" s="40">
        <v>0</v>
      </c>
      <c r="M635" s="5">
        <f t="shared" si="73"/>
        <v>0</v>
      </c>
      <c r="N635" s="5">
        <v>199.8</v>
      </c>
      <c r="O635" s="5">
        <f t="shared" si="74"/>
        <v>12987</v>
      </c>
    </row>
    <row r="636" spans="2:15">
      <c r="C636" s="19"/>
      <c r="D636" s="19"/>
      <c r="E636" s="87">
        <f>SUM(E482:E635)</f>
        <v>76433.396999999997</v>
      </c>
      <c r="F636" s="19"/>
      <c r="G636" s="19">
        <f>SUM(G513:G635)</f>
        <v>564643.23</v>
      </c>
      <c r="H636" s="19"/>
      <c r="I636" s="19">
        <f>SUM(I482:I635)</f>
        <v>35536.95925</v>
      </c>
      <c r="J636" s="19"/>
      <c r="K636" s="19">
        <f>SUM(K482:K635)</f>
        <v>387251.22425000003</v>
      </c>
      <c r="L636" s="19"/>
      <c r="M636">
        <f>SUM(M482:M635)</f>
        <v>136434.99350000001</v>
      </c>
      <c r="O636">
        <f>SUM(O482:O635)</f>
        <v>81853.450000000012</v>
      </c>
    </row>
    <row r="638" spans="2:15">
      <c r="G638">
        <f>G636+E636</f>
        <v>641076.62699999998</v>
      </c>
      <c r="I638">
        <f>G638-I636-K636-M636</f>
        <v>81853.449999999983</v>
      </c>
    </row>
    <row r="640" spans="2:15">
      <c r="K640">
        <v>0</v>
      </c>
    </row>
    <row r="678" spans="10:10">
      <c r="J678" s="60"/>
    </row>
    <row r="702" spans="10:10">
      <c r="J702" s="64"/>
    </row>
    <row r="703" spans="10:10">
      <c r="J703" s="64"/>
    </row>
    <row r="704" spans="10:10">
      <c r="J704" s="64"/>
    </row>
    <row r="705" spans="10:10">
      <c r="J705" s="64"/>
    </row>
    <row r="706" spans="10:10">
      <c r="J706" s="64"/>
    </row>
    <row r="707" spans="10:10">
      <c r="J707" s="64"/>
    </row>
    <row r="708" spans="10:10">
      <c r="J708" s="64"/>
    </row>
    <row r="709" spans="10:10">
      <c r="J709" s="64"/>
    </row>
    <row r="710" spans="10:10">
      <c r="J710" s="64"/>
    </row>
    <row r="711" spans="10:10">
      <c r="J711" s="64"/>
    </row>
    <row r="712" spans="10:10">
      <c r="J712" s="64"/>
    </row>
    <row r="713" spans="10:10">
      <c r="J713" s="64"/>
    </row>
    <row r="714" spans="10:10">
      <c r="J714" s="64"/>
    </row>
    <row r="715" spans="10:10">
      <c r="J715" s="64"/>
    </row>
    <row r="716" spans="10:10">
      <c r="J716" s="64"/>
    </row>
    <row r="717" spans="10:10">
      <c r="J717" s="64"/>
    </row>
    <row r="718" spans="10:10">
      <c r="J718" s="64"/>
    </row>
    <row r="719" spans="10:10">
      <c r="J719" s="64"/>
    </row>
    <row r="720" spans="10:10">
      <c r="J720" s="64"/>
    </row>
    <row r="721" spans="10:10">
      <c r="J721" s="64"/>
    </row>
    <row r="722" spans="10:10">
      <c r="J722" s="64"/>
    </row>
    <row r="723" spans="10:10">
      <c r="J723" s="64"/>
    </row>
    <row r="724" spans="10:10">
      <c r="J724" s="64"/>
    </row>
    <row r="725" spans="10:10">
      <c r="J725" s="64"/>
    </row>
    <row r="726" spans="10:10">
      <c r="J726" s="64"/>
    </row>
    <row r="727" spans="10:10">
      <c r="J727" s="64"/>
    </row>
    <row r="728" spans="10:10">
      <c r="J728" s="64"/>
    </row>
    <row r="729" spans="10:10">
      <c r="J729" s="64"/>
    </row>
    <row r="730" spans="10:10">
      <c r="J730" s="64"/>
    </row>
    <row r="731" spans="10:10">
      <c r="J731" s="64"/>
    </row>
    <row r="732" spans="10:10">
      <c r="J732" s="64"/>
    </row>
    <row r="733" spans="10:10">
      <c r="J733" s="64"/>
    </row>
    <row r="734" spans="10:10">
      <c r="J734" s="64"/>
    </row>
    <row r="735" spans="10:10">
      <c r="J735" s="64"/>
    </row>
    <row r="736" spans="10:10">
      <c r="J736" s="64"/>
    </row>
    <row r="737" spans="10:10">
      <c r="J737" s="64"/>
    </row>
    <row r="738" spans="10:10">
      <c r="J738" s="64"/>
    </row>
    <row r="739" spans="10:10">
      <c r="J739" s="64"/>
    </row>
    <row r="740" spans="10:10">
      <c r="J740" s="64"/>
    </row>
    <row r="741" spans="10:10">
      <c r="J741" s="64"/>
    </row>
    <row r="742" spans="10:10">
      <c r="J742" s="64"/>
    </row>
    <row r="743" spans="10:10">
      <c r="J743" s="64"/>
    </row>
    <row r="744" spans="10:10">
      <c r="J744" s="64"/>
    </row>
    <row r="745" spans="10:10">
      <c r="J745" s="64"/>
    </row>
    <row r="746" spans="10:10">
      <c r="J746" s="64"/>
    </row>
    <row r="747" spans="10:10">
      <c r="J747" s="64"/>
    </row>
    <row r="748" spans="10:10">
      <c r="J748" s="64"/>
    </row>
    <row r="749" spans="10:10">
      <c r="J749" s="64"/>
    </row>
    <row r="750" spans="10:10">
      <c r="J750" s="64"/>
    </row>
    <row r="752" spans="10:10">
      <c r="J752" s="64"/>
    </row>
    <row r="753" spans="10:10">
      <c r="J753" s="64"/>
    </row>
    <row r="754" spans="10:10">
      <c r="J754" s="64"/>
    </row>
    <row r="755" spans="10:10">
      <c r="J755" s="64"/>
    </row>
    <row r="756" spans="10:10">
      <c r="J756" s="64"/>
    </row>
    <row r="757" spans="10:10">
      <c r="J757" s="64"/>
    </row>
    <row r="758" spans="10:10">
      <c r="J758" s="64"/>
    </row>
    <row r="759" spans="10:10">
      <c r="J759" s="64"/>
    </row>
    <row r="760" spans="10:10">
      <c r="J760" s="64"/>
    </row>
    <row r="761" spans="10:10">
      <c r="J761" s="64"/>
    </row>
    <row r="762" spans="10:10">
      <c r="J762" s="64"/>
    </row>
    <row r="763" spans="10:10">
      <c r="J763" s="64"/>
    </row>
    <row r="764" spans="10:10">
      <c r="J764" s="64"/>
    </row>
    <row r="765" spans="10:10">
      <c r="J765" s="64"/>
    </row>
    <row r="766" spans="10:10">
      <c r="J766" s="64"/>
    </row>
    <row r="767" spans="10:10">
      <c r="J767" s="64"/>
    </row>
    <row r="768" spans="10:10">
      <c r="J768" s="64"/>
    </row>
    <row r="769" spans="10:10">
      <c r="J769" s="64"/>
    </row>
    <row r="770" spans="10:10">
      <c r="J770" s="64"/>
    </row>
    <row r="771" spans="10:10">
      <c r="J771" s="64"/>
    </row>
    <row r="772" spans="10:10">
      <c r="J772" s="64"/>
    </row>
    <row r="773" spans="10:10">
      <c r="J773" s="64"/>
    </row>
    <row r="774" spans="10:10">
      <c r="J774" s="64"/>
    </row>
    <row r="775" spans="10:10">
      <c r="J775" s="64"/>
    </row>
    <row r="776" spans="10:10">
      <c r="J776" s="64"/>
    </row>
    <row r="777" spans="10:10">
      <c r="J777" s="64"/>
    </row>
    <row r="778" spans="10:10">
      <c r="J778" s="64"/>
    </row>
    <row r="779" spans="10:10">
      <c r="J779" s="64"/>
    </row>
    <row r="780" spans="10:10">
      <c r="J780" s="64"/>
    </row>
    <row r="781" spans="10:10">
      <c r="J781" s="64"/>
    </row>
    <row r="782" spans="10:10">
      <c r="J782" s="64"/>
    </row>
    <row r="783" spans="10:10">
      <c r="J783" s="64"/>
    </row>
    <row r="784" spans="10:10">
      <c r="J784" s="64"/>
    </row>
    <row r="785" spans="10:10">
      <c r="J785" s="64"/>
    </row>
    <row r="786" spans="10:10">
      <c r="J786" s="64"/>
    </row>
    <row r="787" spans="10:10">
      <c r="J787" s="64"/>
    </row>
    <row r="788" spans="10:10">
      <c r="J788" s="64"/>
    </row>
    <row r="789" spans="10:10">
      <c r="J789" s="64"/>
    </row>
    <row r="790" spans="10:10">
      <c r="J790" s="64"/>
    </row>
    <row r="791" spans="10:10">
      <c r="J791" s="64"/>
    </row>
    <row r="792" spans="10:10">
      <c r="J792" s="64"/>
    </row>
    <row r="793" spans="10:10">
      <c r="J793" s="64"/>
    </row>
    <row r="794" spans="10:10">
      <c r="J794" s="6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W2603"/>
  <sheetViews>
    <sheetView topLeftCell="A601" zoomScale="64" zoomScaleNormal="64" workbookViewId="0">
      <selection activeCell="Q613" sqref="Q613"/>
    </sheetView>
  </sheetViews>
  <sheetFormatPr defaultRowHeight="15"/>
  <cols>
    <col min="1" max="1" width="26" customWidth="1"/>
    <col min="2" max="2" width="11.42578125" customWidth="1"/>
    <col min="3" max="3" width="8.5703125" customWidth="1"/>
    <col min="4" max="4" width="8.85546875" customWidth="1"/>
    <col min="5" max="5" width="7.85546875" customWidth="1"/>
    <col min="6" max="6" width="8.140625" customWidth="1"/>
    <col min="7" max="7" width="7.28515625" customWidth="1"/>
    <col min="8" max="8" width="8" customWidth="1"/>
    <col min="9" max="9" width="7.7109375" customWidth="1"/>
    <col min="10" max="10" width="7.28515625" customWidth="1"/>
    <col min="11" max="11" width="8.42578125" customWidth="1"/>
    <col min="12" max="12" width="13.140625" customWidth="1"/>
    <col min="13" max="13" width="8.5703125" customWidth="1"/>
    <col min="14" max="14" width="8" customWidth="1"/>
    <col min="15" max="15" width="9.140625" customWidth="1"/>
    <col min="16" max="16" width="10.85546875" customWidth="1"/>
    <col min="17" max="17" width="11.28515625" customWidth="1"/>
    <col min="18" max="18" width="11" customWidth="1"/>
  </cols>
  <sheetData>
    <row r="1" spans="1:17">
      <c r="A1" t="s">
        <v>114</v>
      </c>
    </row>
    <row r="3" spans="1:17" ht="18.75">
      <c r="D3" s="15"/>
      <c r="G3" s="16" t="s">
        <v>67</v>
      </c>
      <c r="H3" s="16"/>
      <c r="I3" s="17"/>
      <c r="J3" s="17"/>
      <c r="L3" s="17"/>
      <c r="O3" s="18"/>
      <c r="P3" s="18"/>
      <c r="Q3" s="19"/>
    </row>
    <row r="4" spans="1:17" ht="18.75">
      <c r="A4" s="20"/>
      <c r="D4" s="15"/>
      <c r="E4" s="15"/>
      <c r="G4" s="16" t="s">
        <v>68</v>
      </c>
      <c r="H4" s="16"/>
      <c r="I4" s="16"/>
      <c r="J4" s="16"/>
      <c r="K4" s="17"/>
      <c r="L4" s="21"/>
      <c r="O4" s="18"/>
      <c r="P4" s="18"/>
      <c r="Q4" s="19"/>
    </row>
    <row r="5" spans="1:17" ht="18.75">
      <c r="A5" s="22" t="s">
        <v>69</v>
      </c>
      <c r="B5" s="20"/>
      <c r="C5" s="21"/>
      <c r="D5" s="23" t="s">
        <v>70</v>
      </c>
      <c r="E5" s="23"/>
      <c r="F5" s="23"/>
      <c r="M5" s="21"/>
      <c r="N5" s="21"/>
      <c r="O5" s="21"/>
      <c r="P5" s="21"/>
      <c r="Q5" s="19"/>
    </row>
    <row r="6" spans="1:17">
      <c r="A6" s="24" t="s">
        <v>71</v>
      </c>
      <c r="B6" s="25" t="s">
        <v>72</v>
      </c>
      <c r="C6" s="26"/>
      <c r="D6" s="27"/>
      <c r="E6" s="27"/>
      <c r="F6" s="27"/>
      <c r="G6" s="27"/>
      <c r="H6" s="21"/>
      <c r="I6" s="21"/>
      <c r="J6" s="21"/>
      <c r="K6" s="21"/>
      <c r="L6" s="21"/>
      <c r="M6" s="21"/>
      <c r="N6" s="21"/>
      <c r="O6" s="21"/>
      <c r="P6" s="21"/>
      <c r="Q6" s="19"/>
    </row>
    <row r="7" spans="1:17">
      <c r="A7" s="24" t="s">
        <v>73</v>
      </c>
      <c r="B7" s="24" t="s">
        <v>74</v>
      </c>
      <c r="D7" s="25"/>
      <c r="E7" s="28"/>
      <c r="F7" s="28" t="s">
        <v>75</v>
      </c>
      <c r="G7" s="27"/>
      <c r="H7" s="21"/>
      <c r="I7" s="21"/>
      <c r="J7" s="21"/>
      <c r="K7" s="21"/>
      <c r="L7" s="21"/>
      <c r="M7" s="21"/>
      <c r="N7" s="21"/>
      <c r="O7" s="21"/>
      <c r="P7" s="21"/>
      <c r="Q7" s="19"/>
    </row>
    <row r="8" spans="1:17">
      <c r="A8" s="29" t="s">
        <v>76</v>
      </c>
      <c r="B8" s="24"/>
      <c r="C8" s="20"/>
      <c r="D8" s="20"/>
      <c r="E8" s="27"/>
      <c r="F8" s="27"/>
      <c r="G8" s="27"/>
      <c r="H8" s="21"/>
      <c r="I8" s="21"/>
      <c r="J8" s="21"/>
      <c r="K8" s="21"/>
      <c r="L8" s="21"/>
      <c r="M8" s="21"/>
      <c r="N8" s="21"/>
      <c r="O8" s="21"/>
      <c r="P8" s="21"/>
      <c r="Q8" s="19"/>
    </row>
    <row r="9" spans="1:17">
      <c r="A9" s="30"/>
      <c r="B9" s="29"/>
      <c r="C9" s="29"/>
      <c r="D9" s="29"/>
      <c r="E9" s="21"/>
      <c r="F9" s="27"/>
      <c r="G9" s="27"/>
      <c r="H9" s="21"/>
      <c r="I9" s="21"/>
      <c r="J9" s="21"/>
      <c r="K9" s="21"/>
      <c r="L9" s="21"/>
      <c r="M9" s="21"/>
      <c r="N9" s="21"/>
      <c r="O9" s="21"/>
      <c r="P9">
        <v>220</v>
      </c>
      <c r="Q9" s="19"/>
    </row>
    <row r="10" spans="1:17">
      <c r="A10" s="31" t="s">
        <v>77</v>
      </c>
      <c r="B10" s="32"/>
      <c r="C10" s="33" t="s">
        <v>78</v>
      </c>
      <c r="D10" s="34"/>
      <c r="E10" s="34" t="s">
        <v>79</v>
      </c>
      <c r="F10" s="34"/>
      <c r="G10" s="34" t="s">
        <v>80</v>
      </c>
      <c r="H10" s="34" t="s">
        <v>81</v>
      </c>
      <c r="I10" s="34"/>
      <c r="J10" s="34"/>
      <c r="K10" s="34"/>
      <c r="L10" s="34" t="s">
        <v>82</v>
      </c>
      <c r="M10" s="34"/>
      <c r="N10" s="34"/>
      <c r="O10" s="35" t="s">
        <v>83</v>
      </c>
      <c r="P10" s="36" t="s">
        <v>3</v>
      </c>
      <c r="Q10" s="36" t="s">
        <v>9</v>
      </c>
    </row>
    <row r="11" spans="1:17">
      <c r="A11" s="37"/>
      <c r="B11" s="38" t="s">
        <v>84</v>
      </c>
      <c r="C11" s="39" t="s">
        <v>85</v>
      </c>
      <c r="D11" s="37" t="s">
        <v>86</v>
      </c>
      <c r="E11" s="37" t="s">
        <v>87</v>
      </c>
      <c r="F11" s="37" t="s">
        <v>88</v>
      </c>
      <c r="G11" s="37"/>
      <c r="H11" s="37" t="s">
        <v>89</v>
      </c>
      <c r="I11" s="37" t="s">
        <v>90</v>
      </c>
      <c r="J11" s="37" t="s">
        <v>91</v>
      </c>
      <c r="K11" s="37" t="s">
        <v>92</v>
      </c>
      <c r="L11" s="37" t="s">
        <v>93</v>
      </c>
      <c r="M11" s="37" t="s">
        <v>94</v>
      </c>
      <c r="N11" s="37" t="s">
        <v>95</v>
      </c>
      <c r="O11" s="40"/>
      <c r="P11" s="4"/>
      <c r="Q11" s="40"/>
    </row>
    <row r="12" spans="1:17">
      <c r="A12" s="31"/>
      <c r="B12" s="31"/>
      <c r="C12" s="41">
        <v>200</v>
      </c>
      <c r="D12" s="42">
        <v>16</v>
      </c>
      <c r="E12" s="43">
        <v>8</v>
      </c>
      <c r="F12" s="43">
        <v>41.2</v>
      </c>
      <c r="G12" s="43">
        <v>252</v>
      </c>
      <c r="H12" s="43">
        <v>0.14000000000000001</v>
      </c>
      <c r="I12" s="43">
        <v>1.8</v>
      </c>
      <c r="J12" s="43">
        <v>0</v>
      </c>
      <c r="K12" s="43">
        <v>0.14000000000000001</v>
      </c>
      <c r="L12" s="43">
        <v>220</v>
      </c>
      <c r="M12" s="43">
        <v>28</v>
      </c>
      <c r="N12" s="43">
        <v>0.9</v>
      </c>
      <c r="O12" s="40"/>
      <c r="P12" s="40"/>
      <c r="Q12" s="40">
        <f>O12*P12</f>
        <v>0</v>
      </c>
    </row>
    <row r="13" spans="1:17">
      <c r="A13" s="44" t="s">
        <v>54</v>
      </c>
      <c r="B13" s="45">
        <v>100</v>
      </c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4">
        <v>220</v>
      </c>
      <c r="P13" s="46">
        <v>56</v>
      </c>
      <c r="Q13" s="47">
        <f>P13*O13</f>
        <v>12320</v>
      </c>
    </row>
    <row r="14" spans="1:17">
      <c r="A14" s="45" t="s">
        <v>96</v>
      </c>
      <c r="B14" s="45">
        <v>200</v>
      </c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4">
        <v>220</v>
      </c>
      <c r="P14" s="46">
        <v>21</v>
      </c>
      <c r="Q14" s="47">
        <f t="shared" ref="Q14:Q16" si="0">P14*O14</f>
        <v>4620</v>
      </c>
    </row>
    <row r="15" spans="1:17">
      <c r="A15" s="45" t="s">
        <v>18</v>
      </c>
      <c r="B15" s="45">
        <v>1.4999999999999999E-2</v>
      </c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4">
        <v>18</v>
      </c>
      <c r="P15" s="46">
        <v>118.04</v>
      </c>
      <c r="Q15" s="47">
        <f t="shared" si="0"/>
        <v>2124.7200000000003</v>
      </c>
    </row>
    <row r="16" spans="1:17">
      <c r="A16" s="45" t="s">
        <v>97</v>
      </c>
      <c r="B16" s="45">
        <v>100</v>
      </c>
      <c r="C16" s="37"/>
      <c r="D16" s="37"/>
      <c r="E16" s="37"/>
      <c r="F16" s="37"/>
      <c r="G16" s="37"/>
      <c r="H16" s="37"/>
      <c r="I16" s="37"/>
      <c r="J16" s="37"/>
      <c r="K16" s="37"/>
      <c r="L16" s="37"/>
      <c r="M16" s="37"/>
      <c r="N16" s="37"/>
      <c r="O16" s="4">
        <v>32.340000000000003</v>
      </c>
      <c r="P16" s="46">
        <v>135</v>
      </c>
      <c r="Q16" s="47">
        <f t="shared" si="0"/>
        <v>4365.9000000000005</v>
      </c>
    </row>
    <row r="17" spans="1:17">
      <c r="A17" s="24"/>
      <c r="B17" s="48"/>
      <c r="C17" s="48"/>
      <c r="D17" t="s">
        <v>98</v>
      </c>
      <c r="L17" t="s">
        <v>99</v>
      </c>
      <c r="N17" s="48"/>
      <c r="O17" s="49"/>
      <c r="P17" s="50"/>
      <c r="Q17" s="50">
        <f>SUM(Q13:Q16)</f>
        <v>23430.620000000003</v>
      </c>
    </row>
    <row r="18" spans="1:17">
      <c r="D18" s="48" t="s">
        <v>100</v>
      </c>
      <c r="E18" s="48"/>
      <c r="F18" s="51"/>
      <c r="G18" s="48"/>
      <c r="H18" s="48"/>
      <c r="I18" s="48"/>
      <c r="J18" s="48"/>
      <c r="K18" s="48"/>
      <c r="L18" s="48" t="s">
        <v>99</v>
      </c>
      <c r="M18" s="48"/>
      <c r="N18" t="s">
        <v>99</v>
      </c>
      <c r="Q18" s="19"/>
    </row>
    <row r="19" spans="1:17">
      <c r="D19" s="48"/>
      <c r="E19" s="48"/>
      <c r="F19" s="51"/>
      <c r="G19" s="48"/>
      <c r="H19" s="48"/>
      <c r="I19" s="48"/>
      <c r="J19" s="48"/>
      <c r="K19" s="48"/>
      <c r="L19" s="48"/>
      <c r="M19" s="48"/>
      <c r="Q19" s="19"/>
    </row>
    <row r="20" spans="1:17">
      <c r="D20" s="48"/>
      <c r="E20" s="48"/>
      <c r="F20" s="51"/>
      <c r="G20" s="48"/>
      <c r="H20" s="48"/>
      <c r="I20" s="48"/>
      <c r="J20" s="48"/>
      <c r="K20" s="48"/>
      <c r="L20" s="48"/>
      <c r="M20" s="48"/>
      <c r="Q20" s="19"/>
    </row>
    <row r="21" spans="1:17">
      <c r="D21" s="48"/>
      <c r="E21" s="48"/>
      <c r="F21" s="51"/>
      <c r="G21" s="48"/>
      <c r="H21" s="48"/>
      <c r="I21" s="48"/>
      <c r="J21" s="48"/>
      <c r="K21" s="48"/>
      <c r="L21" s="48"/>
      <c r="M21" s="48"/>
      <c r="Q21" s="19"/>
    </row>
    <row r="22" spans="1:17">
      <c r="D22" s="48"/>
      <c r="E22" s="48"/>
      <c r="F22" s="51"/>
      <c r="G22" s="48"/>
      <c r="H22" s="48"/>
      <c r="I22" s="48"/>
      <c r="J22" s="48"/>
      <c r="K22" s="48"/>
      <c r="L22" s="48"/>
      <c r="M22" s="48"/>
      <c r="Q22" s="19"/>
    </row>
    <row r="23" spans="1:17">
      <c r="D23" s="48"/>
      <c r="E23" s="48"/>
      <c r="F23" s="51"/>
      <c r="G23" s="48"/>
      <c r="H23" s="48"/>
      <c r="I23" s="48"/>
      <c r="J23" s="48"/>
      <c r="K23" s="48"/>
      <c r="L23" s="48"/>
      <c r="M23" s="48"/>
      <c r="Q23" s="19"/>
    </row>
    <row r="24" spans="1:17">
      <c r="D24" s="48"/>
      <c r="E24" s="48"/>
      <c r="F24" s="51"/>
      <c r="G24" s="48"/>
      <c r="H24" s="48"/>
      <c r="I24" s="48"/>
      <c r="J24" s="48"/>
      <c r="K24" s="48"/>
      <c r="L24" s="48"/>
      <c r="M24" s="48"/>
      <c r="Q24" s="19"/>
    </row>
    <row r="25" spans="1:17">
      <c r="D25" s="48"/>
      <c r="E25" s="48"/>
      <c r="F25" s="51"/>
      <c r="G25" s="48"/>
      <c r="H25" s="48"/>
      <c r="I25" s="48"/>
      <c r="J25" s="48"/>
      <c r="K25" s="48"/>
      <c r="L25" s="48"/>
      <c r="M25" s="48"/>
      <c r="Q25" s="19"/>
    </row>
    <row r="26" spans="1:17">
      <c r="D26" s="48"/>
      <c r="E26" s="48"/>
      <c r="F26" s="51"/>
      <c r="G26" s="48"/>
      <c r="H26" s="48"/>
      <c r="I26" s="48"/>
      <c r="J26" s="48"/>
      <c r="K26" s="48"/>
      <c r="L26" s="48"/>
      <c r="M26" s="48"/>
      <c r="Q26" s="19"/>
    </row>
    <row r="27" spans="1:17">
      <c r="D27" s="48"/>
      <c r="E27" s="48"/>
      <c r="F27" s="51"/>
      <c r="G27" s="48"/>
      <c r="H27" s="48"/>
      <c r="I27" s="48"/>
      <c r="J27" s="48"/>
      <c r="K27" s="48"/>
      <c r="L27" s="48"/>
      <c r="M27" s="48"/>
      <c r="Q27" s="19"/>
    </row>
    <row r="28" spans="1:17">
      <c r="D28" s="48"/>
      <c r="E28" s="48"/>
      <c r="F28" s="51"/>
      <c r="G28" s="48"/>
      <c r="H28" s="48"/>
      <c r="I28" s="48"/>
      <c r="J28" s="48"/>
      <c r="K28" s="48"/>
      <c r="L28" s="48"/>
      <c r="M28" s="48"/>
      <c r="Q28" s="19"/>
    </row>
    <row r="29" spans="1:17">
      <c r="D29" s="48"/>
      <c r="E29" s="48"/>
      <c r="F29" s="51"/>
      <c r="G29" s="48"/>
      <c r="H29" s="48"/>
      <c r="I29" s="48"/>
      <c r="J29" s="48"/>
      <c r="K29" s="48"/>
      <c r="L29" s="48"/>
      <c r="M29" s="48"/>
      <c r="Q29" s="19"/>
    </row>
    <row r="30" spans="1:17">
      <c r="D30" s="48"/>
      <c r="E30" s="48"/>
      <c r="F30" s="51"/>
      <c r="G30" s="48"/>
      <c r="H30" s="48"/>
      <c r="I30" s="48"/>
      <c r="J30" s="48"/>
      <c r="K30" s="48"/>
      <c r="L30" s="48"/>
      <c r="M30" s="48"/>
      <c r="Q30" s="19"/>
    </row>
    <row r="31" spans="1:17">
      <c r="D31" s="48"/>
      <c r="E31" s="48"/>
      <c r="F31" s="51"/>
      <c r="G31" s="48"/>
      <c r="H31" s="48"/>
      <c r="I31" s="48"/>
      <c r="J31" s="48"/>
      <c r="K31" s="48"/>
      <c r="L31" s="48"/>
      <c r="M31" s="48"/>
      <c r="Q31" s="19"/>
    </row>
    <row r="32" spans="1:17">
      <c r="D32" s="48"/>
      <c r="E32" s="48"/>
      <c r="F32" s="51"/>
      <c r="G32" s="48"/>
      <c r="H32" s="48"/>
      <c r="I32" s="48"/>
      <c r="J32" s="48"/>
      <c r="K32" s="48"/>
      <c r="L32" s="48"/>
      <c r="M32" s="48"/>
      <c r="Q32" s="19"/>
    </row>
    <row r="33" spans="1:17">
      <c r="D33" s="48"/>
      <c r="E33" s="48"/>
      <c r="F33" s="51"/>
      <c r="G33" s="48"/>
      <c r="H33" s="48"/>
      <c r="I33" s="48"/>
      <c r="J33" s="48"/>
      <c r="K33" s="48"/>
      <c r="L33" s="48"/>
      <c r="M33" s="48"/>
      <c r="Q33" s="19"/>
    </row>
    <row r="34" spans="1:17">
      <c r="D34" s="48"/>
      <c r="E34" s="48"/>
      <c r="F34" s="51"/>
      <c r="G34" s="48"/>
      <c r="H34" s="48"/>
      <c r="I34" s="48"/>
      <c r="J34" s="48"/>
      <c r="K34" s="48"/>
      <c r="L34" s="48"/>
      <c r="M34" s="48"/>
      <c r="Q34" s="19"/>
    </row>
    <row r="35" spans="1:17">
      <c r="D35" s="48"/>
      <c r="E35" s="48"/>
      <c r="F35" s="51"/>
      <c r="G35" s="48"/>
      <c r="H35" s="48"/>
      <c r="I35" s="48"/>
      <c r="J35" s="48"/>
      <c r="K35" s="48"/>
      <c r="L35" s="48"/>
      <c r="M35" s="48"/>
      <c r="Q35" s="19"/>
    </row>
    <row r="36" spans="1:17">
      <c r="D36" s="48"/>
      <c r="E36" s="48"/>
      <c r="F36" s="51"/>
      <c r="G36" s="48"/>
      <c r="H36" s="48"/>
      <c r="I36" s="48"/>
      <c r="J36" s="48"/>
      <c r="K36" s="48"/>
      <c r="L36" s="48"/>
      <c r="M36" s="48"/>
      <c r="Q36" s="19"/>
    </row>
    <row r="37" spans="1:17">
      <c r="D37" s="48"/>
      <c r="E37" s="48"/>
      <c r="F37" s="51"/>
      <c r="G37" s="48"/>
      <c r="H37" s="48"/>
      <c r="I37" s="48"/>
      <c r="J37" s="48"/>
      <c r="K37" s="48"/>
      <c r="L37" s="48"/>
      <c r="M37" s="48"/>
      <c r="Q37" s="19"/>
    </row>
    <row r="38" spans="1:17">
      <c r="D38" s="48"/>
      <c r="E38" s="48"/>
      <c r="F38" s="51"/>
      <c r="G38" s="48"/>
      <c r="H38" s="48"/>
      <c r="I38" s="48"/>
      <c r="J38" s="48"/>
      <c r="K38" s="48"/>
      <c r="L38" s="48"/>
      <c r="M38" s="48"/>
      <c r="Q38" s="19"/>
    </row>
    <row r="39" spans="1:17">
      <c r="D39" s="48"/>
      <c r="E39" s="48"/>
      <c r="F39" s="51"/>
      <c r="G39" s="48"/>
      <c r="H39" s="48"/>
      <c r="I39" s="48"/>
      <c r="J39" s="48"/>
      <c r="K39" s="48"/>
      <c r="L39" s="48"/>
      <c r="M39" s="48"/>
      <c r="Q39" s="19"/>
    </row>
    <row r="40" spans="1:17">
      <c r="D40" s="48"/>
      <c r="E40" s="48"/>
      <c r="F40" s="51"/>
      <c r="G40" s="48"/>
      <c r="H40" s="48"/>
      <c r="I40" s="48"/>
      <c r="J40" s="48"/>
      <c r="K40" s="48"/>
      <c r="L40" s="48"/>
      <c r="M40" s="48"/>
      <c r="Q40" s="19"/>
    </row>
    <row r="41" spans="1:17">
      <c r="D41" s="48"/>
      <c r="E41" s="48"/>
      <c r="F41" s="51"/>
      <c r="G41" s="48"/>
      <c r="H41" s="48"/>
      <c r="I41" s="48"/>
      <c r="J41" s="48"/>
      <c r="K41" s="48"/>
      <c r="L41" s="48"/>
      <c r="M41" s="48"/>
      <c r="Q41" s="19"/>
    </row>
    <row r="42" spans="1:17">
      <c r="D42" s="48"/>
      <c r="E42" s="48"/>
      <c r="F42" s="51"/>
      <c r="G42" s="48"/>
      <c r="H42" s="48"/>
      <c r="I42" s="48"/>
      <c r="J42" s="48"/>
      <c r="K42" s="48"/>
      <c r="L42" s="48"/>
      <c r="M42" s="48"/>
      <c r="Q42" s="19"/>
    </row>
    <row r="43" spans="1:17">
      <c r="D43" s="48"/>
      <c r="E43" s="48"/>
      <c r="F43" s="51"/>
      <c r="G43" s="48"/>
      <c r="H43" s="48"/>
      <c r="I43" s="48"/>
      <c r="J43" s="48"/>
      <c r="K43" s="48"/>
      <c r="L43" s="48"/>
      <c r="M43" s="48"/>
      <c r="Q43" s="19"/>
    </row>
    <row r="44" spans="1:17">
      <c r="D44" s="48"/>
      <c r="E44" s="48"/>
      <c r="F44" s="51"/>
      <c r="G44" s="48"/>
      <c r="H44" s="48"/>
      <c r="I44" s="48"/>
      <c r="J44" s="48"/>
      <c r="K44" s="48"/>
      <c r="L44" s="48"/>
      <c r="M44" s="48"/>
      <c r="Q44" s="19"/>
    </row>
    <row r="45" spans="1:17" ht="18.75">
      <c r="D45" s="15"/>
      <c r="G45" s="16" t="s">
        <v>67</v>
      </c>
      <c r="H45" s="16"/>
      <c r="I45" s="17"/>
      <c r="J45" s="17"/>
      <c r="L45" s="17"/>
      <c r="O45" s="18"/>
      <c r="P45" s="18"/>
      <c r="Q45" s="19"/>
    </row>
    <row r="46" spans="1:17" ht="18.75">
      <c r="A46" s="20"/>
      <c r="D46" s="15"/>
      <c r="E46" s="15"/>
      <c r="G46" s="16" t="s">
        <v>68</v>
      </c>
      <c r="H46" s="16"/>
      <c r="I46" s="16"/>
      <c r="J46" s="16"/>
      <c r="K46" s="17"/>
      <c r="L46" s="21"/>
      <c r="O46" s="18"/>
      <c r="P46" s="18"/>
      <c r="Q46" s="19"/>
    </row>
    <row r="47" spans="1:17" ht="18.75">
      <c r="A47" s="22" t="s">
        <v>69</v>
      </c>
      <c r="B47" s="20"/>
      <c r="C47" s="21"/>
      <c r="D47" s="23" t="s">
        <v>70</v>
      </c>
      <c r="E47" s="23"/>
      <c r="F47" s="23"/>
      <c r="M47" s="21"/>
      <c r="N47" s="21"/>
      <c r="O47" s="21"/>
      <c r="P47" s="21"/>
      <c r="Q47" s="19"/>
    </row>
    <row r="48" spans="1:17">
      <c r="A48" s="24" t="s">
        <v>71</v>
      </c>
      <c r="B48" s="25" t="s">
        <v>72</v>
      </c>
      <c r="C48" s="26"/>
      <c r="D48" s="27"/>
      <c r="E48" s="27"/>
      <c r="F48" s="27"/>
      <c r="G48" s="27"/>
      <c r="H48" s="21"/>
      <c r="I48" s="21"/>
      <c r="J48" s="21"/>
      <c r="K48" s="21"/>
      <c r="L48" s="21"/>
      <c r="M48" s="21"/>
      <c r="N48" s="21"/>
      <c r="O48" s="21"/>
      <c r="P48" s="21"/>
      <c r="Q48" s="19"/>
    </row>
    <row r="49" spans="1:17">
      <c r="A49" s="24" t="s">
        <v>149</v>
      </c>
      <c r="B49" s="24" t="s">
        <v>74</v>
      </c>
      <c r="D49" s="25"/>
      <c r="E49" s="28"/>
      <c r="F49" s="28" t="s">
        <v>6</v>
      </c>
      <c r="G49" s="27"/>
      <c r="H49" s="21"/>
      <c r="I49" s="21"/>
      <c r="J49" s="21"/>
      <c r="K49" s="21"/>
      <c r="L49" s="21"/>
      <c r="M49" s="21"/>
      <c r="N49" s="21"/>
      <c r="O49" s="21"/>
      <c r="P49" s="21"/>
      <c r="Q49" s="19"/>
    </row>
    <row r="50" spans="1:17">
      <c r="A50" s="29" t="s">
        <v>76</v>
      </c>
      <c r="B50" s="24"/>
      <c r="C50" s="20"/>
      <c r="D50" s="20"/>
      <c r="E50" s="27"/>
      <c r="F50" s="27"/>
      <c r="G50" s="27"/>
      <c r="H50" s="21"/>
      <c r="I50" s="21"/>
      <c r="J50" s="21"/>
      <c r="K50" s="21"/>
      <c r="L50" s="21"/>
      <c r="M50" s="21"/>
      <c r="N50" s="21"/>
      <c r="O50" s="21"/>
      <c r="P50" s="21"/>
      <c r="Q50" s="19"/>
    </row>
    <row r="51" spans="1:17">
      <c r="A51" s="30"/>
      <c r="B51" s="29"/>
      <c r="C51" s="29"/>
      <c r="D51" s="29"/>
      <c r="E51" s="21"/>
      <c r="F51" s="27"/>
      <c r="G51" s="27"/>
      <c r="H51" s="21"/>
      <c r="I51" s="21"/>
      <c r="J51" s="21"/>
      <c r="K51" s="21"/>
      <c r="L51" s="21"/>
      <c r="M51" s="21"/>
      <c r="N51" s="21"/>
      <c r="O51" s="21"/>
      <c r="P51">
        <v>139</v>
      </c>
      <c r="Q51" s="19"/>
    </row>
    <row r="52" spans="1:17">
      <c r="A52" s="31" t="s">
        <v>77</v>
      </c>
      <c r="B52" s="32"/>
      <c r="C52" s="33" t="s">
        <v>78</v>
      </c>
      <c r="D52" s="34"/>
      <c r="E52" s="34" t="s">
        <v>79</v>
      </c>
      <c r="F52" s="34"/>
      <c r="G52" s="34" t="s">
        <v>80</v>
      </c>
      <c r="H52" s="34" t="s">
        <v>81</v>
      </c>
      <c r="I52" s="34"/>
      <c r="J52" s="34"/>
      <c r="K52" s="34"/>
      <c r="L52" s="34" t="s">
        <v>82</v>
      </c>
      <c r="M52" s="34"/>
      <c r="N52" s="34"/>
      <c r="O52" s="35" t="s">
        <v>83</v>
      </c>
      <c r="P52" s="36" t="s">
        <v>3</v>
      </c>
      <c r="Q52" s="36" t="s">
        <v>9</v>
      </c>
    </row>
    <row r="53" spans="1:17">
      <c r="A53" s="37"/>
      <c r="B53" s="38" t="s">
        <v>84</v>
      </c>
      <c r="C53" s="39" t="s">
        <v>85</v>
      </c>
      <c r="D53" s="37" t="s">
        <v>86</v>
      </c>
      <c r="E53" s="37" t="s">
        <v>87</v>
      </c>
      <c r="F53" s="37" t="s">
        <v>88</v>
      </c>
      <c r="G53" s="37"/>
      <c r="H53" s="37" t="s">
        <v>89</v>
      </c>
      <c r="I53" s="37" t="s">
        <v>90</v>
      </c>
      <c r="J53" s="37" t="s">
        <v>91</v>
      </c>
      <c r="K53" s="37" t="s">
        <v>92</v>
      </c>
      <c r="L53" s="37" t="s">
        <v>93</v>
      </c>
      <c r="M53" s="37" t="s">
        <v>94</v>
      </c>
      <c r="N53" s="37" t="s">
        <v>95</v>
      </c>
      <c r="O53" s="40"/>
      <c r="P53" s="4"/>
      <c r="Q53" s="40"/>
    </row>
    <row r="54" spans="1:17">
      <c r="A54" s="31"/>
      <c r="B54" s="31"/>
      <c r="C54" s="41">
        <v>200</v>
      </c>
      <c r="D54" s="42">
        <v>16</v>
      </c>
      <c r="E54" s="43">
        <v>8</v>
      </c>
      <c r="F54" s="43">
        <v>41.2</v>
      </c>
      <c r="G54" s="43">
        <v>252</v>
      </c>
      <c r="H54" s="43">
        <v>0.14000000000000001</v>
      </c>
      <c r="I54" s="43">
        <v>1.8</v>
      </c>
      <c r="J54" s="43">
        <v>0</v>
      </c>
      <c r="K54" s="43">
        <v>0.14000000000000001</v>
      </c>
      <c r="L54" s="43">
        <v>220</v>
      </c>
      <c r="M54" s="43">
        <v>28</v>
      </c>
      <c r="N54" s="43">
        <v>0.9</v>
      </c>
      <c r="O54" s="40"/>
      <c r="P54" s="40"/>
      <c r="Q54" s="40">
        <f>O54*P54</f>
        <v>0</v>
      </c>
    </row>
    <row r="55" spans="1:17">
      <c r="A55" s="44" t="s">
        <v>54</v>
      </c>
      <c r="B55" s="45">
        <v>100</v>
      </c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4"/>
      <c r="P55" s="46">
        <v>56</v>
      </c>
      <c r="Q55" s="47">
        <f>P55*O55</f>
        <v>0</v>
      </c>
    </row>
    <row r="56" spans="1:17">
      <c r="A56" s="45" t="s">
        <v>96</v>
      </c>
      <c r="B56" s="45">
        <v>200</v>
      </c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4">
        <v>139</v>
      </c>
      <c r="P56" s="46">
        <v>21</v>
      </c>
      <c r="Q56" s="47">
        <f t="shared" ref="Q56:Q58" si="1">P56*O56</f>
        <v>2919</v>
      </c>
    </row>
    <row r="57" spans="1:17">
      <c r="A57" s="45" t="s">
        <v>18</v>
      </c>
      <c r="B57" s="45">
        <v>1.4999999999999999E-2</v>
      </c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4">
        <v>11</v>
      </c>
      <c r="P57" s="46">
        <v>118.04</v>
      </c>
      <c r="Q57" s="47">
        <f t="shared" si="1"/>
        <v>1298.44</v>
      </c>
    </row>
    <row r="58" spans="1:17">
      <c r="A58" s="45" t="s">
        <v>97</v>
      </c>
      <c r="B58" s="45">
        <v>100</v>
      </c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4">
        <v>15.09</v>
      </c>
      <c r="P58" s="46">
        <v>135</v>
      </c>
      <c r="Q58" s="47">
        <f t="shared" si="1"/>
        <v>2037.15</v>
      </c>
    </row>
    <row r="59" spans="1:17">
      <c r="A59" s="24"/>
      <c r="B59" s="48"/>
      <c r="C59" s="48"/>
      <c r="D59" t="s">
        <v>98</v>
      </c>
      <c r="L59" t="s">
        <v>99</v>
      </c>
      <c r="N59" s="48"/>
      <c r="O59" s="49"/>
      <c r="P59" s="50"/>
      <c r="Q59" s="50">
        <f>SUM(Q55:Q58)</f>
        <v>6254.59</v>
      </c>
    </row>
    <row r="60" spans="1:17">
      <c r="D60" s="48" t="s">
        <v>100</v>
      </c>
      <c r="E60" s="48"/>
      <c r="F60" s="51"/>
      <c r="G60" s="48"/>
      <c r="H60" s="48"/>
      <c r="I60" s="48"/>
      <c r="J60" s="48"/>
      <c r="K60" s="48"/>
      <c r="L60" s="48" t="s">
        <v>99</v>
      </c>
      <c r="M60" s="48"/>
      <c r="N60" t="s">
        <v>99</v>
      </c>
      <c r="Q60" s="19"/>
    </row>
    <row r="61" spans="1:17">
      <c r="D61" s="48"/>
      <c r="E61" s="48"/>
      <c r="F61" s="51"/>
      <c r="G61" s="48"/>
      <c r="H61" s="48"/>
      <c r="I61" s="48"/>
      <c r="J61" s="48"/>
      <c r="K61" s="48"/>
      <c r="L61" s="48"/>
      <c r="M61" s="48"/>
      <c r="Q61" s="19"/>
    </row>
    <row r="62" spans="1:17">
      <c r="D62" s="48"/>
      <c r="E62" s="48"/>
      <c r="F62" s="51"/>
      <c r="G62" s="48"/>
      <c r="H62" s="48"/>
      <c r="I62" s="48"/>
      <c r="J62" s="48"/>
      <c r="K62" s="48"/>
      <c r="L62" s="48"/>
      <c r="M62" s="48"/>
      <c r="Q62" s="19"/>
    </row>
    <row r="63" spans="1:17">
      <c r="D63" s="48"/>
      <c r="E63" s="48"/>
      <c r="F63" s="51"/>
      <c r="G63" s="48"/>
      <c r="H63" s="48"/>
      <c r="I63" s="48"/>
      <c r="J63" s="48"/>
      <c r="K63" s="48"/>
      <c r="L63" s="48"/>
      <c r="M63" s="48"/>
      <c r="Q63" s="19"/>
    </row>
    <row r="64" spans="1:17">
      <c r="D64" s="48"/>
      <c r="E64" s="48"/>
      <c r="F64" s="51"/>
      <c r="G64" s="48"/>
      <c r="H64" s="48"/>
      <c r="I64" s="48"/>
      <c r="J64" s="48"/>
      <c r="K64" s="48"/>
      <c r="L64" s="48"/>
      <c r="M64" s="48"/>
      <c r="Q64" s="19"/>
    </row>
    <row r="65" spans="4:17">
      <c r="D65" s="48"/>
      <c r="E65" s="48"/>
      <c r="F65" s="51"/>
      <c r="G65" s="48"/>
      <c r="H65" s="48"/>
      <c r="I65" s="48"/>
      <c r="J65" s="48"/>
      <c r="K65" s="48"/>
      <c r="L65" s="48"/>
      <c r="M65" s="48"/>
      <c r="Q65" s="19"/>
    </row>
    <row r="66" spans="4:17">
      <c r="D66" s="48"/>
      <c r="E66" s="48"/>
      <c r="F66" s="51"/>
      <c r="G66" s="48"/>
      <c r="H66" s="48"/>
      <c r="I66" s="48"/>
      <c r="J66" s="48"/>
      <c r="K66" s="48"/>
      <c r="L66" s="48"/>
      <c r="M66" s="48"/>
      <c r="Q66" s="19"/>
    </row>
    <row r="67" spans="4:17">
      <c r="D67" s="48"/>
      <c r="E67" s="48"/>
      <c r="F67" s="51"/>
      <c r="G67" s="48"/>
      <c r="H67" s="48"/>
      <c r="I67" s="48"/>
      <c r="J67" s="48"/>
      <c r="K67" s="48"/>
      <c r="L67" s="48"/>
      <c r="M67" s="48"/>
      <c r="Q67" s="19"/>
    </row>
    <row r="68" spans="4:17">
      <c r="D68" s="48"/>
      <c r="E68" s="48"/>
      <c r="F68" s="51"/>
      <c r="G68" s="48"/>
      <c r="H68" s="48"/>
      <c r="I68" s="48"/>
      <c r="J68" s="48"/>
      <c r="K68" s="48"/>
      <c r="L68" s="48"/>
      <c r="M68" s="48"/>
      <c r="Q68" s="19"/>
    </row>
    <row r="69" spans="4:17">
      <c r="D69" s="48"/>
      <c r="E69" s="48"/>
      <c r="F69" s="51"/>
      <c r="G69" s="48"/>
      <c r="H69" s="48"/>
      <c r="I69" s="48"/>
      <c r="J69" s="48"/>
      <c r="K69" s="48"/>
      <c r="L69" s="48"/>
      <c r="M69" s="48"/>
      <c r="Q69" s="19"/>
    </row>
    <row r="70" spans="4:17">
      <c r="D70" s="48"/>
      <c r="E70" s="48"/>
      <c r="F70" s="51"/>
      <c r="G70" s="48"/>
      <c r="H70" s="48"/>
      <c r="I70" s="48"/>
      <c r="J70" s="48"/>
      <c r="K70" s="48"/>
      <c r="L70" s="48"/>
      <c r="M70" s="48"/>
      <c r="Q70" s="19"/>
    </row>
    <row r="71" spans="4:17">
      <c r="D71" s="48"/>
      <c r="E71" s="48"/>
      <c r="F71" s="51"/>
      <c r="G71" s="48"/>
      <c r="H71" s="48"/>
      <c r="I71" s="48"/>
      <c r="J71" s="48"/>
      <c r="K71" s="48"/>
      <c r="L71" s="48"/>
      <c r="M71" s="48"/>
      <c r="Q71" s="19"/>
    </row>
    <row r="72" spans="4:17">
      <c r="D72" s="48"/>
      <c r="E72" s="48"/>
      <c r="F72" s="51"/>
      <c r="G72" s="48"/>
      <c r="H72" s="48"/>
      <c r="I72" s="48"/>
      <c r="J72" s="48"/>
      <c r="K72" s="48"/>
      <c r="L72" s="48"/>
      <c r="M72" s="48"/>
      <c r="Q72" s="19"/>
    </row>
    <row r="73" spans="4:17">
      <c r="D73" s="48"/>
      <c r="E73" s="48"/>
      <c r="F73" s="51"/>
      <c r="G73" s="48"/>
      <c r="H73" s="48"/>
      <c r="I73" s="48"/>
      <c r="J73" s="48"/>
      <c r="K73" s="48"/>
      <c r="L73" s="48"/>
      <c r="M73" s="48"/>
      <c r="Q73" s="19"/>
    </row>
    <row r="74" spans="4:17">
      <c r="D74" s="48"/>
      <c r="E74" s="48"/>
      <c r="F74" s="51"/>
      <c r="G74" s="48"/>
      <c r="H74" s="48"/>
      <c r="I74" s="48"/>
      <c r="J74" s="48"/>
      <c r="K74" s="48"/>
      <c r="L74" s="48"/>
      <c r="M74" s="48"/>
      <c r="Q74" s="19"/>
    </row>
    <row r="75" spans="4:17">
      <c r="D75" s="48"/>
      <c r="E75" s="48"/>
      <c r="F75" s="51"/>
      <c r="G75" s="48"/>
      <c r="H75" s="48"/>
      <c r="I75" s="48"/>
      <c r="J75" s="48"/>
      <c r="K75" s="48"/>
      <c r="L75" s="48"/>
      <c r="M75" s="48"/>
      <c r="Q75" s="19"/>
    </row>
    <row r="76" spans="4:17">
      <c r="D76" s="48"/>
      <c r="E76" s="48"/>
      <c r="F76" s="51"/>
      <c r="G76" s="48"/>
      <c r="H76" s="48"/>
      <c r="I76" s="48"/>
      <c r="J76" s="48"/>
      <c r="K76" s="48"/>
      <c r="L76" s="48"/>
      <c r="M76" s="48"/>
      <c r="Q76" s="19"/>
    </row>
    <row r="77" spans="4:17">
      <c r="D77" s="48"/>
      <c r="E77" s="48"/>
      <c r="F77" s="51"/>
      <c r="G77" s="48"/>
      <c r="H77" s="48"/>
      <c r="I77" s="48"/>
      <c r="J77" s="48"/>
      <c r="K77" s="48"/>
      <c r="L77" s="48"/>
      <c r="M77" s="48"/>
      <c r="Q77" s="19"/>
    </row>
    <row r="78" spans="4:17">
      <c r="D78" s="48"/>
      <c r="E78" s="48"/>
      <c r="F78" s="51"/>
      <c r="G78" s="48"/>
      <c r="H78" s="48"/>
      <c r="I78" s="48"/>
      <c r="J78" s="48"/>
      <c r="K78" s="48"/>
      <c r="L78" s="48"/>
      <c r="M78" s="48"/>
      <c r="Q78" s="19"/>
    </row>
    <row r="79" spans="4:17">
      <c r="D79" s="48"/>
      <c r="E79" s="48"/>
      <c r="F79" s="51"/>
      <c r="G79" s="48"/>
      <c r="H79" s="48"/>
      <c r="I79" s="48"/>
      <c r="J79" s="48"/>
      <c r="K79" s="48"/>
      <c r="L79" s="48"/>
      <c r="M79" s="48"/>
      <c r="Q79" s="19"/>
    </row>
    <row r="80" spans="4:17">
      <c r="D80" s="48"/>
      <c r="E80" s="48"/>
      <c r="F80" s="51"/>
      <c r="G80" s="48"/>
      <c r="H80" s="48"/>
      <c r="I80" s="48"/>
      <c r="J80" s="48"/>
      <c r="K80" s="48"/>
      <c r="L80" s="48"/>
      <c r="M80" s="48"/>
      <c r="Q80" s="19"/>
    </row>
    <row r="81" spans="1:17">
      <c r="D81" s="48"/>
      <c r="E81" s="48"/>
      <c r="F81" s="51"/>
      <c r="G81" s="48"/>
      <c r="H81" s="48"/>
      <c r="I81" s="48"/>
      <c r="J81" s="48"/>
      <c r="K81" s="48"/>
      <c r="L81" s="48"/>
      <c r="M81" s="48"/>
      <c r="Q81" s="19"/>
    </row>
    <row r="82" spans="1:17">
      <c r="D82" s="48"/>
      <c r="E82" s="48"/>
      <c r="F82" s="51"/>
      <c r="G82" s="48"/>
      <c r="H82" s="48"/>
      <c r="I82" s="48"/>
      <c r="J82" s="48"/>
      <c r="K82" s="48"/>
      <c r="L82" s="48"/>
      <c r="M82" s="48"/>
      <c r="Q82" s="19"/>
    </row>
    <row r="83" spans="1:17">
      <c r="D83" s="48"/>
      <c r="E83" s="48"/>
      <c r="F83" s="51"/>
      <c r="G83" s="48"/>
      <c r="H83" s="48"/>
      <c r="I83" s="48"/>
      <c r="J83" s="48"/>
      <c r="K83" s="48"/>
      <c r="L83" s="48"/>
      <c r="M83" s="48"/>
      <c r="Q83" s="19"/>
    </row>
    <row r="84" spans="1:17">
      <c r="D84" s="48"/>
      <c r="E84" s="48"/>
      <c r="F84" s="51"/>
      <c r="G84" s="48"/>
      <c r="H84" s="48"/>
      <c r="I84" s="48"/>
      <c r="J84" s="48"/>
      <c r="K84" s="48"/>
      <c r="L84" s="48"/>
      <c r="M84" s="48"/>
      <c r="Q84" s="19"/>
    </row>
    <row r="85" spans="1:17">
      <c r="D85" s="48"/>
      <c r="E85" s="48"/>
      <c r="F85" s="51"/>
      <c r="G85" s="48"/>
      <c r="H85" s="48"/>
      <c r="I85" s="48"/>
      <c r="J85" s="48"/>
      <c r="K85" s="48"/>
      <c r="L85" s="48"/>
      <c r="M85" s="48"/>
      <c r="Q85" s="19"/>
    </row>
    <row r="86" spans="1:17">
      <c r="D86" s="48"/>
      <c r="E86" s="48"/>
      <c r="F86" s="51"/>
      <c r="G86" s="48"/>
      <c r="H86" s="48"/>
      <c r="I86" s="48"/>
      <c r="J86" s="48"/>
      <c r="K86" s="48"/>
      <c r="L86" s="48"/>
      <c r="M86" s="48"/>
      <c r="Q86" s="19"/>
    </row>
    <row r="87" spans="1:17">
      <c r="D87" s="48"/>
      <c r="E87" s="48"/>
      <c r="F87" s="51"/>
      <c r="G87" s="48"/>
      <c r="H87" s="48"/>
      <c r="I87" s="48"/>
      <c r="J87" s="48"/>
      <c r="K87" s="48"/>
      <c r="L87" s="48"/>
      <c r="M87" s="48"/>
      <c r="Q87" s="19"/>
    </row>
    <row r="88" spans="1:17" ht="18.75">
      <c r="D88" s="15"/>
      <c r="G88" s="16" t="s">
        <v>67</v>
      </c>
      <c r="H88" s="16"/>
      <c r="I88" s="17"/>
      <c r="J88" s="17"/>
      <c r="L88" s="17"/>
    </row>
    <row r="89" spans="1:17" ht="18.75">
      <c r="D89" s="15"/>
      <c r="E89" s="15"/>
      <c r="G89" s="16" t="s">
        <v>68</v>
      </c>
      <c r="H89" s="16"/>
      <c r="I89" s="16"/>
      <c r="J89" s="16"/>
      <c r="K89" s="17"/>
      <c r="L89" s="21"/>
    </row>
    <row r="90" spans="1:17" ht="18.75">
      <c r="D90" s="23" t="s">
        <v>70</v>
      </c>
      <c r="E90" s="23"/>
      <c r="F90" s="23"/>
    </row>
    <row r="91" spans="1:17">
      <c r="A91" t="s">
        <v>115</v>
      </c>
    </row>
    <row r="92" spans="1:17">
      <c r="A92" s="24" t="s">
        <v>151</v>
      </c>
      <c r="B92" s="24" t="s">
        <v>74</v>
      </c>
      <c r="D92" s="25"/>
      <c r="E92" s="28"/>
      <c r="F92" s="28" t="s">
        <v>75</v>
      </c>
      <c r="G92" s="27"/>
      <c r="H92" s="21"/>
      <c r="I92" s="21"/>
      <c r="J92" s="21"/>
      <c r="K92" s="21"/>
      <c r="L92" s="21"/>
      <c r="M92" s="21"/>
      <c r="N92" s="21"/>
      <c r="O92" s="21"/>
      <c r="P92" s="21"/>
      <c r="Q92" s="19"/>
    </row>
    <row r="93" spans="1:17">
      <c r="A93" s="29" t="s">
        <v>76</v>
      </c>
      <c r="B93" s="24"/>
      <c r="C93" s="20"/>
      <c r="D93" s="20"/>
      <c r="E93" s="27"/>
      <c r="F93" s="27"/>
      <c r="G93" s="27"/>
      <c r="H93" s="21"/>
      <c r="I93" s="21"/>
      <c r="J93" s="21"/>
      <c r="K93" s="21"/>
      <c r="L93" s="21"/>
      <c r="M93" s="21"/>
      <c r="N93" s="21"/>
      <c r="O93" s="21"/>
      <c r="P93" s="21"/>
      <c r="Q93" s="19"/>
    </row>
    <row r="94" spans="1:17">
      <c r="A94" s="30"/>
      <c r="B94" s="29"/>
      <c r="C94" s="29"/>
      <c r="D94" s="29"/>
      <c r="E94" s="21"/>
      <c r="F94" s="27"/>
      <c r="G94" s="27"/>
      <c r="H94" s="21"/>
      <c r="I94" s="21"/>
      <c r="J94" s="21"/>
      <c r="K94" s="21"/>
      <c r="L94" s="21"/>
      <c r="M94" s="21"/>
      <c r="N94" s="21"/>
      <c r="O94" s="21"/>
      <c r="P94">
        <v>220</v>
      </c>
      <c r="Q94" s="19"/>
    </row>
    <row r="95" spans="1:17">
      <c r="A95" s="31" t="s">
        <v>77</v>
      </c>
      <c r="B95" s="32"/>
      <c r="C95" s="33" t="s">
        <v>78</v>
      </c>
      <c r="D95" s="34"/>
      <c r="E95" s="34" t="s">
        <v>79</v>
      </c>
      <c r="F95" s="34"/>
      <c r="G95" s="34" t="s">
        <v>80</v>
      </c>
      <c r="H95" s="34" t="s">
        <v>81</v>
      </c>
      <c r="I95" s="34"/>
      <c r="J95" s="34"/>
      <c r="K95" s="34"/>
      <c r="L95" s="34" t="s">
        <v>82</v>
      </c>
      <c r="M95" s="34"/>
      <c r="N95" s="34"/>
      <c r="O95" s="35" t="s">
        <v>83</v>
      </c>
      <c r="P95" s="36" t="s">
        <v>3</v>
      </c>
      <c r="Q95" s="36" t="s">
        <v>9</v>
      </c>
    </row>
    <row r="96" spans="1:17">
      <c r="A96" s="37"/>
      <c r="B96" s="38" t="s">
        <v>84</v>
      </c>
      <c r="C96" s="39" t="s">
        <v>85</v>
      </c>
      <c r="D96" s="37" t="s">
        <v>86</v>
      </c>
      <c r="E96" s="37" t="s">
        <v>87</v>
      </c>
      <c r="F96" s="37" t="s">
        <v>88</v>
      </c>
      <c r="G96" s="37"/>
      <c r="H96" s="37" t="s">
        <v>89</v>
      </c>
      <c r="I96" s="37" t="s">
        <v>90</v>
      </c>
      <c r="J96" s="37" t="s">
        <v>91</v>
      </c>
      <c r="K96" s="37" t="s">
        <v>92</v>
      </c>
      <c r="L96" s="37" t="s">
        <v>93</v>
      </c>
      <c r="M96" s="37" t="s">
        <v>94</v>
      </c>
      <c r="N96" s="37" t="s">
        <v>95</v>
      </c>
      <c r="O96" s="40"/>
      <c r="P96" s="4"/>
      <c r="Q96" s="40"/>
    </row>
    <row r="97" spans="1:17">
      <c r="A97" s="31" t="s">
        <v>102</v>
      </c>
      <c r="B97" s="31"/>
      <c r="C97" s="41">
        <v>200</v>
      </c>
      <c r="D97" s="42">
        <v>16</v>
      </c>
      <c r="E97" s="43">
        <v>8</v>
      </c>
      <c r="F97" s="43">
        <v>41.2</v>
      </c>
      <c r="G97" s="43">
        <v>252</v>
      </c>
      <c r="H97" s="43">
        <v>0.14000000000000001</v>
      </c>
      <c r="I97" s="43">
        <v>1.8</v>
      </c>
      <c r="J97" s="43">
        <v>0</v>
      </c>
      <c r="K97" s="43">
        <v>0.14000000000000001</v>
      </c>
      <c r="L97" s="43">
        <v>220</v>
      </c>
      <c r="M97" s="43">
        <v>28</v>
      </c>
      <c r="N97" s="43">
        <v>0.9</v>
      </c>
      <c r="O97" s="40"/>
      <c r="P97" s="40"/>
      <c r="Q97" s="40">
        <f>O97*P97</f>
        <v>0</v>
      </c>
    </row>
    <row r="98" spans="1:17">
      <c r="A98" s="45" t="s">
        <v>27</v>
      </c>
      <c r="B98" s="45">
        <v>100</v>
      </c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4">
        <v>22.6</v>
      </c>
      <c r="P98" s="46">
        <v>217.89</v>
      </c>
      <c r="Q98" s="47">
        <f>P98*O98</f>
        <v>4924.3140000000003</v>
      </c>
    </row>
    <row r="99" spans="1:17">
      <c r="A99" s="45" t="s">
        <v>16</v>
      </c>
      <c r="B99" s="45">
        <v>60</v>
      </c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4">
        <v>5</v>
      </c>
      <c r="P99" s="46">
        <v>72</v>
      </c>
      <c r="Q99" s="47">
        <f t="shared" ref="Q99:Q118" si="2">P99*O99</f>
        <v>360</v>
      </c>
    </row>
    <row r="100" spans="1:17">
      <c r="A100" s="45" t="s">
        <v>16</v>
      </c>
      <c r="B100" s="45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4">
        <v>9</v>
      </c>
      <c r="P100" s="46">
        <v>110.96</v>
      </c>
      <c r="Q100" s="47">
        <f t="shared" si="2"/>
        <v>998.64</v>
      </c>
    </row>
    <row r="101" spans="1:17">
      <c r="A101" s="45" t="s">
        <v>58</v>
      </c>
      <c r="B101" s="45">
        <v>12</v>
      </c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4">
        <v>2</v>
      </c>
      <c r="P101" s="46">
        <v>47</v>
      </c>
      <c r="Q101" s="47">
        <f t="shared" si="2"/>
        <v>94</v>
      </c>
    </row>
    <row r="102" spans="1:17">
      <c r="A102" s="45" t="s">
        <v>13</v>
      </c>
      <c r="B102" s="45">
        <v>3</v>
      </c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4">
        <v>2</v>
      </c>
      <c r="P102" s="46">
        <v>130.01</v>
      </c>
      <c r="Q102" s="47">
        <f t="shared" si="2"/>
        <v>260.02</v>
      </c>
    </row>
    <row r="103" spans="1:17">
      <c r="A103" s="45" t="s">
        <v>103</v>
      </c>
      <c r="B103" s="45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4">
        <v>1.8</v>
      </c>
      <c r="P103" s="46">
        <v>61</v>
      </c>
      <c r="Q103" s="47">
        <f t="shared" si="2"/>
        <v>109.8</v>
      </c>
    </row>
    <row r="104" spans="1:17">
      <c r="A104" s="45" t="s">
        <v>14</v>
      </c>
      <c r="B104" s="45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4">
        <v>1</v>
      </c>
      <c r="P104" s="46">
        <v>113.33</v>
      </c>
      <c r="Q104" s="47">
        <f t="shared" si="2"/>
        <v>113.33</v>
      </c>
    </row>
    <row r="105" spans="1:17">
      <c r="A105" s="45" t="s">
        <v>10</v>
      </c>
      <c r="B105" s="45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4">
        <v>1.5</v>
      </c>
      <c r="P105" s="46">
        <v>35</v>
      </c>
      <c r="Q105" s="47">
        <f t="shared" si="2"/>
        <v>52.5</v>
      </c>
    </row>
    <row r="106" spans="1:17">
      <c r="A106" s="45" t="s">
        <v>12</v>
      </c>
      <c r="B106" s="45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4"/>
      <c r="P106" s="46">
        <v>35</v>
      </c>
      <c r="Q106" s="47">
        <f t="shared" si="2"/>
        <v>0</v>
      </c>
    </row>
    <row r="107" spans="1:17">
      <c r="A107" s="45" t="s">
        <v>17</v>
      </c>
      <c r="B107" s="45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4">
        <v>1</v>
      </c>
      <c r="P107" s="46">
        <v>20</v>
      </c>
      <c r="Q107" s="47">
        <f t="shared" si="2"/>
        <v>20</v>
      </c>
    </row>
    <row r="108" spans="1:17">
      <c r="A108" s="31" t="s">
        <v>104</v>
      </c>
      <c r="B108" s="45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4"/>
      <c r="P108" s="46"/>
      <c r="Q108" s="47">
        <f t="shared" si="2"/>
        <v>0</v>
      </c>
    </row>
    <row r="109" spans="1:17">
      <c r="A109" s="45" t="s">
        <v>57</v>
      </c>
      <c r="B109" s="45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4">
        <v>8.6</v>
      </c>
      <c r="P109" s="46">
        <v>63</v>
      </c>
      <c r="Q109" s="47">
        <f t="shared" si="2"/>
        <v>541.79999999999995</v>
      </c>
    </row>
    <row r="110" spans="1:17">
      <c r="A110" s="44" t="s">
        <v>34</v>
      </c>
      <c r="B110" s="45"/>
      <c r="C110" s="31">
        <v>30</v>
      </c>
      <c r="D110" s="37">
        <v>0.6</v>
      </c>
      <c r="E110" s="37"/>
      <c r="F110" s="37">
        <v>15.5</v>
      </c>
      <c r="G110" s="37"/>
      <c r="H110" s="37">
        <v>0.04</v>
      </c>
      <c r="I110" s="37"/>
      <c r="J110" s="37">
        <v>0.24</v>
      </c>
      <c r="K110" s="37">
        <v>0.8</v>
      </c>
      <c r="L110" s="37">
        <v>24</v>
      </c>
      <c r="M110" s="37">
        <v>16</v>
      </c>
      <c r="N110" s="37">
        <v>22</v>
      </c>
      <c r="O110" s="52"/>
      <c r="P110" s="46"/>
      <c r="Q110" s="47">
        <f t="shared" si="2"/>
        <v>0</v>
      </c>
    </row>
    <row r="111" spans="1:17">
      <c r="A111" s="45" t="s">
        <v>105</v>
      </c>
      <c r="B111" s="45">
        <v>30</v>
      </c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5">
        <v>15</v>
      </c>
      <c r="P111" s="5">
        <v>26</v>
      </c>
      <c r="Q111" s="47">
        <f t="shared" si="2"/>
        <v>390</v>
      </c>
    </row>
    <row r="112" spans="1:17">
      <c r="A112" s="45" t="s">
        <v>44</v>
      </c>
      <c r="B112" s="45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5">
        <v>6.3</v>
      </c>
      <c r="P112" s="5">
        <v>220</v>
      </c>
      <c r="Q112" s="47">
        <f t="shared" si="2"/>
        <v>1386</v>
      </c>
    </row>
    <row r="113" spans="1:17">
      <c r="A113" s="44" t="s">
        <v>45</v>
      </c>
      <c r="B113" s="45"/>
      <c r="C113" s="37">
        <v>200</v>
      </c>
      <c r="D113" s="37">
        <v>0.6</v>
      </c>
      <c r="E113" s="37"/>
      <c r="F113" s="37">
        <v>30.1</v>
      </c>
      <c r="G113" s="37">
        <v>130</v>
      </c>
      <c r="H113" s="37">
        <v>0.04</v>
      </c>
      <c r="I113" s="37"/>
      <c r="J113" s="37">
        <v>0.05</v>
      </c>
      <c r="K113" s="37">
        <v>135</v>
      </c>
      <c r="L113" s="37">
        <v>46</v>
      </c>
      <c r="M113" s="37">
        <v>13</v>
      </c>
      <c r="N113" s="37">
        <v>0.5</v>
      </c>
      <c r="O113" s="5"/>
      <c r="P113" s="5"/>
      <c r="Q113" s="47">
        <f t="shared" si="2"/>
        <v>0</v>
      </c>
    </row>
    <row r="114" spans="1:17">
      <c r="A114" s="44" t="s">
        <v>45</v>
      </c>
      <c r="B114" s="45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5">
        <v>12</v>
      </c>
      <c r="P114" s="5">
        <v>73</v>
      </c>
      <c r="Q114" s="47">
        <f t="shared" si="2"/>
        <v>876</v>
      </c>
    </row>
    <row r="115" spans="1:17">
      <c r="A115" s="44" t="s">
        <v>106</v>
      </c>
      <c r="B115" s="45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5">
        <v>3</v>
      </c>
      <c r="P115" s="5">
        <v>1950</v>
      </c>
      <c r="Q115" s="47">
        <f t="shared" si="2"/>
        <v>5850</v>
      </c>
    </row>
    <row r="116" spans="1:17">
      <c r="A116" s="44" t="s">
        <v>40</v>
      </c>
      <c r="B116" s="45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5">
        <v>5</v>
      </c>
      <c r="P116" s="5">
        <v>218</v>
      </c>
      <c r="Q116" s="47">
        <f t="shared" si="2"/>
        <v>1090</v>
      </c>
    </row>
    <row r="117" spans="1:17">
      <c r="A117" s="44" t="s">
        <v>107</v>
      </c>
      <c r="B117" s="45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5">
        <v>5.5</v>
      </c>
      <c r="P117" s="5">
        <v>173</v>
      </c>
      <c r="Q117" s="47">
        <f t="shared" si="2"/>
        <v>951.5</v>
      </c>
    </row>
    <row r="118" spans="1:17">
      <c r="A118" s="44" t="s">
        <v>22</v>
      </c>
      <c r="B118" s="45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5">
        <v>4</v>
      </c>
      <c r="P118" s="5">
        <v>129.78</v>
      </c>
      <c r="Q118" s="47">
        <f t="shared" si="2"/>
        <v>519.12</v>
      </c>
    </row>
    <row r="119" spans="1:17">
      <c r="A119" s="44" t="s">
        <v>54</v>
      </c>
      <c r="B119" s="45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5"/>
      <c r="P119" s="5"/>
      <c r="Q119" s="47"/>
    </row>
    <row r="120" spans="1:17">
      <c r="A120" s="24"/>
      <c r="B120" s="48"/>
      <c r="C120" s="48"/>
      <c r="D120" t="s">
        <v>98</v>
      </c>
      <c r="L120" t="s">
        <v>99</v>
      </c>
      <c r="N120" s="48"/>
      <c r="O120" s="49"/>
      <c r="P120" s="50"/>
      <c r="Q120" s="50">
        <f>SUM(Q98:Q119)</f>
        <v>18537.024000000001</v>
      </c>
    </row>
    <row r="121" spans="1:17">
      <c r="D121" s="48" t="s">
        <v>100</v>
      </c>
      <c r="E121" s="48"/>
      <c r="F121" s="51"/>
      <c r="G121" s="48"/>
      <c r="H121" s="48"/>
      <c r="I121" s="48"/>
      <c r="J121" s="48"/>
      <c r="K121" s="48"/>
      <c r="L121" s="48" t="s">
        <v>99</v>
      </c>
      <c r="M121" s="48"/>
      <c r="N121" t="s">
        <v>99</v>
      </c>
      <c r="Q121" s="19"/>
    </row>
    <row r="122" spans="1:17">
      <c r="D122" s="48"/>
      <c r="E122" s="48"/>
      <c r="F122" s="51"/>
      <c r="G122" s="48"/>
      <c r="H122" s="48"/>
      <c r="I122" s="48"/>
      <c r="J122" s="48"/>
      <c r="K122" s="48"/>
      <c r="L122" s="48"/>
      <c r="M122" s="48"/>
      <c r="Q122" s="19"/>
    </row>
    <row r="123" spans="1:17">
      <c r="D123" s="48"/>
      <c r="E123" s="48"/>
      <c r="F123" s="51"/>
      <c r="G123" s="48"/>
      <c r="H123" s="48"/>
      <c r="I123" s="48"/>
      <c r="J123" s="48"/>
      <c r="K123" s="48"/>
      <c r="L123" s="48"/>
      <c r="M123" s="48"/>
      <c r="Q123" s="19"/>
    </row>
    <row r="124" spans="1:17">
      <c r="D124" s="48"/>
      <c r="E124" s="48"/>
      <c r="F124" s="51"/>
      <c r="G124" s="48"/>
      <c r="H124" s="48"/>
      <c r="I124" s="48"/>
      <c r="J124" s="48"/>
      <c r="K124" s="48"/>
      <c r="L124" s="48"/>
      <c r="M124" s="48"/>
      <c r="Q124" s="19"/>
    </row>
    <row r="125" spans="1:17">
      <c r="D125" s="48"/>
      <c r="E125" s="48"/>
      <c r="F125" s="51"/>
      <c r="G125" s="48"/>
      <c r="H125" s="48"/>
      <c r="I125" s="48"/>
      <c r="J125" s="48"/>
      <c r="K125" s="48"/>
      <c r="L125" s="48"/>
      <c r="M125" s="48"/>
      <c r="Q125" s="19"/>
    </row>
    <row r="126" spans="1:17">
      <c r="D126" s="48"/>
      <c r="E126" s="48"/>
      <c r="F126" s="51"/>
      <c r="G126" s="48"/>
      <c r="H126" s="48"/>
      <c r="I126" s="48"/>
      <c r="J126" s="48"/>
      <c r="K126" s="48"/>
      <c r="L126" s="48"/>
      <c r="M126" s="48"/>
      <c r="Q126" s="19"/>
    </row>
    <row r="127" spans="1:17">
      <c r="D127" s="48"/>
      <c r="E127" s="48"/>
      <c r="F127" s="51"/>
      <c r="G127" s="48"/>
      <c r="H127" s="48"/>
      <c r="I127" s="48"/>
      <c r="J127" s="48"/>
      <c r="K127" s="48"/>
      <c r="L127" s="48"/>
      <c r="M127" s="48"/>
      <c r="Q127" s="19"/>
    </row>
    <row r="128" spans="1:17">
      <c r="D128" s="48"/>
      <c r="E128" s="48"/>
      <c r="F128" s="51"/>
      <c r="G128" s="48"/>
      <c r="H128" s="48"/>
      <c r="I128" s="48"/>
      <c r="J128" s="48"/>
      <c r="K128" s="48"/>
      <c r="L128" s="48"/>
      <c r="M128" s="48"/>
      <c r="Q128" s="19"/>
    </row>
    <row r="129" spans="1:17">
      <c r="D129" s="48"/>
      <c r="E129" s="48"/>
      <c r="F129" s="51"/>
      <c r="G129" s="48"/>
      <c r="H129" s="48"/>
      <c r="I129" s="48"/>
      <c r="J129" s="48"/>
      <c r="K129" s="48"/>
      <c r="L129" s="48"/>
      <c r="M129" s="48"/>
      <c r="Q129" s="19"/>
    </row>
    <row r="130" spans="1:17">
      <c r="D130" s="48"/>
      <c r="E130" s="48"/>
      <c r="F130" s="51"/>
      <c r="G130" s="48"/>
      <c r="H130" s="48"/>
      <c r="I130" s="48"/>
      <c r="J130" s="48"/>
      <c r="K130" s="48"/>
      <c r="L130" s="48"/>
      <c r="M130" s="48"/>
      <c r="Q130" s="19"/>
    </row>
    <row r="131" spans="1:17" ht="18.75">
      <c r="D131" s="15"/>
      <c r="G131" s="16" t="s">
        <v>67</v>
      </c>
      <c r="H131" s="16"/>
      <c r="I131" s="17"/>
      <c r="J131" s="17"/>
      <c r="L131" s="17"/>
    </row>
    <row r="132" spans="1:17" ht="18.75">
      <c r="D132" s="15"/>
      <c r="E132" s="15"/>
      <c r="G132" s="16" t="s">
        <v>68</v>
      </c>
      <c r="H132" s="16"/>
      <c r="I132" s="16"/>
      <c r="J132" s="16"/>
      <c r="K132" s="17"/>
      <c r="L132" s="21"/>
    </row>
    <row r="133" spans="1:17" ht="18.75">
      <c r="D133" s="23" t="s">
        <v>70</v>
      </c>
      <c r="E133" s="23"/>
      <c r="F133" s="23"/>
    </row>
    <row r="134" spans="1:17">
      <c r="A134" t="s">
        <v>101</v>
      </c>
    </row>
    <row r="135" spans="1:17">
      <c r="A135" s="24" t="s">
        <v>149</v>
      </c>
      <c r="B135" s="24" t="s">
        <v>74</v>
      </c>
      <c r="D135" s="25"/>
      <c r="E135" s="28"/>
      <c r="F135" s="28" t="s">
        <v>6</v>
      </c>
      <c r="G135" s="27"/>
      <c r="H135" s="21"/>
      <c r="I135" s="21"/>
      <c r="J135" s="21"/>
      <c r="K135" s="21"/>
      <c r="L135" s="21"/>
      <c r="M135" s="21"/>
      <c r="N135" s="21"/>
      <c r="O135" s="21"/>
      <c r="P135" s="21"/>
      <c r="Q135" s="19"/>
    </row>
    <row r="136" spans="1:17">
      <c r="A136" s="29" t="s">
        <v>76</v>
      </c>
      <c r="B136" s="24"/>
      <c r="C136" s="20"/>
      <c r="D136" s="20"/>
      <c r="E136" s="27"/>
      <c r="F136" s="27"/>
      <c r="G136" s="27"/>
      <c r="H136" s="21"/>
      <c r="I136" s="21"/>
      <c r="J136" s="21"/>
      <c r="K136" s="21"/>
      <c r="L136" s="21"/>
      <c r="M136" s="21"/>
      <c r="N136" s="21"/>
      <c r="O136" s="21"/>
      <c r="P136" s="21"/>
      <c r="Q136" s="19"/>
    </row>
    <row r="137" spans="1:17">
      <c r="A137" s="30"/>
      <c r="B137" s="29"/>
      <c r="C137" s="29"/>
      <c r="D137" s="29"/>
      <c r="E137" s="21"/>
      <c r="F137" s="27"/>
      <c r="G137" s="27"/>
      <c r="H137" s="21"/>
      <c r="I137" s="21"/>
      <c r="J137" s="21"/>
      <c r="K137" s="21"/>
      <c r="L137" s="21"/>
      <c r="M137" s="21"/>
      <c r="N137" s="21"/>
      <c r="O137" s="21"/>
      <c r="P137">
        <v>139</v>
      </c>
      <c r="Q137" s="19"/>
    </row>
    <row r="138" spans="1:17">
      <c r="A138" s="31" t="s">
        <v>77</v>
      </c>
      <c r="B138" s="32"/>
      <c r="C138" s="33" t="s">
        <v>78</v>
      </c>
      <c r="D138" s="34"/>
      <c r="E138" s="34" t="s">
        <v>79</v>
      </c>
      <c r="F138" s="34"/>
      <c r="G138" s="34" t="s">
        <v>80</v>
      </c>
      <c r="H138" s="34" t="s">
        <v>81</v>
      </c>
      <c r="I138" s="34"/>
      <c r="J138" s="34"/>
      <c r="K138" s="34"/>
      <c r="L138" s="34" t="s">
        <v>82</v>
      </c>
      <c r="M138" s="34"/>
      <c r="N138" s="34"/>
      <c r="O138" s="35" t="s">
        <v>83</v>
      </c>
      <c r="P138" s="36" t="s">
        <v>3</v>
      </c>
      <c r="Q138" s="36" t="s">
        <v>9</v>
      </c>
    </row>
    <row r="139" spans="1:17">
      <c r="A139" s="37"/>
      <c r="B139" s="38" t="s">
        <v>84</v>
      </c>
      <c r="C139" s="39" t="s">
        <v>85</v>
      </c>
      <c r="D139" s="37" t="s">
        <v>86</v>
      </c>
      <c r="E139" s="37" t="s">
        <v>87</v>
      </c>
      <c r="F139" s="37" t="s">
        <v>88</v>
      </c>
      <c r="G139" s="37"/>
      <c r="H139" s="37" t="s">
        <v>89</v>
      </c>
      <c r="I139" s="37" t="s">
        <v>90</v>
      </c>
      <c r="J139" s="37" t="s">
        <v>91</v>
      </c>
      <c r="K139" s="37" t="s">
        <v>92</v>
      </c>
      <c r="L139" s="37" t="s">
        <v>93</v>
      </c>
      <c r="M139" s="37" t="s">
        <v>94</v>
      </c>
      <c r="N139" s="37" t="s">
        <v>95</v>
      </c>
      <c r="O139" s="40"/>
      <c r="P139" s="4"/>
      <c r="Q139" s="40"/>
    </row>
    <row r="140" spans="1:17">
      <c r="A140" s="31" t="s">
        <v>102</v>
      </c>
      <c r="B140" s="31"/>
      <c r="C140" s="41">
        <v>200</v>
      </c>
      <c r="D140" s="42">
        <v>16</v>
      </c>
      <c r="E140" s="43">
        <v>8</v>
      </c>
      <c r="F140" s="43">
        <v>41.2</v>
      </c>
      <c r="G140" s="43">
        <v>252</v>
      </c>
      <c r="H140" s="43">
        <v>0.14000000000000001</v>
      </c>
      <c r="I140" s="43">
        <v>1.8</v>
      </c>
      <c r="J140" s="43">
        <v>0</v>
      </c>
      <c r="K140" s="43">
        <v>0.14000000000000001</v>
      </c>
      <c r="L140" s="43">
        <v>220</v>
      </c>
      <c r="M140" s="43">
        <v>28</v>
      </c>
      <c r="N140" s="43">
        <v>0.9</v>
      </c>
      <c r="O140" s="40"/>
      <c r="P140" s="40"/>
      <c r="Q140" s="40">
        <f>O140*P140</f>
        <v>0</v>
      </c>
    </row>
    <row r="141" spans="1:17">
      <c r="A141" s="45" t="s">
        <v>27</v>
      </c>
      <c r="B141" s="45">
        <v>100</v>
      </c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4">
        <v>16.8</v>
      </c>
      <c r="P141" s="46">
        <v>217.89</v>
      </c>
      <c r="Q141" s="47">
        <f>P141*O141</f>
        <v>3660.5520000000001</v>
      </c>
    </row>
    <row r="142" spans="1:17">
      <c r="A142" s="45" t="s">
        <v>16</v>
      </c>
      <c r="B142" s="45">
        <v>60</v>
      </c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4">
        <v>1.5</v>
      </c>
      <c r="P142" s="46">
        <v>103.43</v>
      </c>
      <c r="Q142" s="47">
        <f t="shared" ref="Q142:Q153" si="3">P142*O142</f>
        <v>155.14500000000001</v>
      </c>
    </row>
    <row r="143" spans="1:17">
      <c r="A143" s="45" t="s">
        <v>58</v>
      </c>
      <c r="B143" s="45">
        <v>12</v>
      </c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4">
        <v>1.07</v>
      </c>
      <c r="P143" s="46">
        <v>47</v>
      </c>
      <c r="Q143" s="47">
        <f t="shared" si="3"/>
        <v>50.290000000000006</v>
      </c>
    </row>
    <row r="144" spans="1:17">
      <c r="A144" s="45" t="s">
        <v>16</v>
      </c>
      <c r="B144" s="45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4">
        <v>7</v>
      </c>
      <c r="P144" s="46">
        <v>72</v>
      </c>
      <c r="Q144" s="47">
        <f t="shared" si="3"/>
        <v>504</v>
      </c>
    </row>
    <row r="145" spans="1:17">
      <c r="A145" s="45" t="s">
        <v>13</v>
      </c>
      <c r="B145" s="45">
        <v>3</v>
      </c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4"/>
      <c r="P145" s="46">
        <v>140</v>
      </c>
      <c r="Q145" s="47">
        <f t="shared" si="3"/>
        <v>0</v>
      </c>
    </row>
    <row r="146" spans="1:17">
      <c r="A146" s="45" t="s">
        <v>103</v>
      </c>
      <c r="B146" s="45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4">
        <v>1.3</v>
      </c>
      <c r="P146" s="46">
        <v>61</v>
      </c>
      <c r="Q146" s="47">
        <f t="shared" si="3"/>
        <v>79.3</v>
      </c>
    </row>
    <row r="147" spans="1:17">
      <c r="A147" s="45" t="s">
        <v>14</v>
      </c>
      <c r="B147" s="45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4">
        <v>1</v>
      </c>
      <c r="P147" s="46">
        <v>113.33</v>
      </c>
      <c r="Q147" s="47">
        <f t="shared" si="3"/>
        <v>113.33</v>
      </c>
    </row>
    <row r="148" spans="1:17">
      <c r="A148" s="45" t="s">
        <v>17</v>
      </c>
      <c r="B148" s="45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4">
        <v>1</v>
      </c>
      <c r="P148" s="46">
        <v>20</v>
      </c>
      <c r="Q148" s="47">
        <f t="shared" si="3"/>
        <v>20</v>
      </c>
    </row>
    <row r="149" spans="1:17">
      <c r="A149" s="44" t="s">
        <v>34</v>
      </c>
      <c r="B149" s="45"/>
      <c r="C149" s="31">
        <v>30</v>
      </c>
      <c r="D149" s="37">
        <v>0.6</v>
      </c>
      <c r="E149" s="37"/>
      <c r="F149" s="37">
        <v>15.5</v>
      </c>
      <c r="G149" s="37"/>
      <c r="H149" s="37">
        <v>0.04</v>
      </c>
      <c r="I149" s="37"/>
      <c r="J149" s="37">
        <v>0.24</v>
      </c>
      <c r="K149" s="37">
        <v>0.8</v>
      </c>
      <c r="L149" s="37">
        <v>24</v>
      </c>
      <c r="M149" s="37">
        <v>16</v>
      </c>
      <c r="N149" s="37">
        <v>22</v>
      </c>
      <c r="O149" s="52"/>
      <c r="P149" s="46"/>
      <c r="Q149" s="47">
        <f t="shared" si="3"/>
        <v>0</v>
      </c>
    </row>
    <row r="150" spans="1:17">
      <c r="A150" s="45" t="s">
        <v>105</v>
      </c>
      <c r="B150" s="45">
        <v>30</v>
      </c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5">
        <v>11</v>
      </c>
      <c r="P150" s="5">
        <v>26</v>
      </c>
      <c r="Q150" s="47">
        <f t="shared" si="3"/>
        <v>286</v>
      </c>
    </row>
    <row r="151" spans="1:17">
      <c r="A151" s="44" t="s">
        <v>45</v>
      </c>
      <c r="B151" s="45"/>
      <c r="C151" s="37">
        <v>200</v>
      </c>
      <c r="D151" s="37">
        <v>0.6</v>
      </c>
      <c r="E151" s="37"/>
      <c r="F151" s="37">
        <v>30.1</v>
      </c>
      <c r="G151" s="37">
        <v>130</v>
      </c>
      <c r="H151" s="37">
        <v>0.04</v>
      </c>
      <c r="I151" s="37"/>
      <c r="J151" s="37">
        <v>0.05</v>
      </c>
      <c r="K151" s="37">
        <v>135</v>
      </c>
      <c r="L151" s="37">
        <v>46</v>
      </c>
      <c r="M151" s="37">
        <v>13</v>
      </c>
      <c r="N151" s="37">
        <v>0.5</v>
      </c>
      <c r="O151" s="5"/>
      <c r="P151" s="5"/>
      <c r="Q151" s="47">
        <f t="shared" si="3"/>
        <v>0</v>
      </c>
    </row>
    <row r="152" spans="1:17">
      <c r="A152" s="44" t="s">
        <v>45</v>
      </c>
      <c r="B152" s="45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5">
        <v>7</v>
      </c>
      <c r="P152" s="5">
        <v>73</v>
      </c>
      <c r="Q152" s="47">
        <f t="shared" si="3"/>
        <v>511</v>
      </c>
    </row>
    <row r="153" spans="1:17">
      <c r="A153" s="44" t="s">
        <v>44</v>
      </c>
      <c r="B153" s="45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N153" s="37"/>
      <c r="O153" s="5">
        <v>140</v>
      </c>
      <c r="P153" s="5">
        <v>6.3</v>
      </c>
      <c r="Q153" s="47">
        <f t="shared" si="3"/>
        <v>882</v>
      </c>
    </row>
    <row r="154" spans="1:17">
      <c r="A154" s="24"/>
      <c r="B154" s="48"/>
      <c r="C154" s="48"/>
      <c r="D154" t="s">
        <v>98</v>
      </c>
      <c r="L154" t="s">
        <v>99</v>
      </c>
      <c r="M154" s="48"/>
      <c r="N154" s="48"/>
      <c r="O154" s="49"/>
      <c r="P154" s="50"/>
      <c r="Q154" s="50">
        <f>SUM(Q141:Q153)</f>
        <v>6261.6170000000002</v>
      </c>
    </row>
    <row r="155" spans="1:17">
      <c r="D155" s="48" t="s">
        <v>100</v>
      </c>
      <c r="E155" s="48"/>
      <c r="F155" s="51"/>
      <c r="G155" s="48"/>
      <c r="H155" s="48"/>
      <c r="I155" s="48"/>
      <c r="J155" s="48"/>
      <c r="K155" s="48"/>
      <c r="L155" s="48" t="s">
        <v>99</v>
      </c>
      <c r="N155" t="s">
        <v>99</v>
      </c>
      <c r="Q155" s="19"/>
    </row>
    <row r="156" spans="1:17">
      <c r="D156" s="48"/>
      <c r="E156" s="48"/>
      <c r="F156" s="51"/>
      <c r="G156" s="48"/>
      <c r="H156" s="48"/>
      <c r="I156" s="48"/>
      <c r="J156" s="48"/>
      <c r="K156" s="48"/>
      <c r="L156" s="48"/>
      <c r="Q156" s="19"/>
    </row>
    <row r="157" spans="1:17">
      <c r="D157" s="48"/>
      <c r="E157" s="48"/>
      <c r="F157" s="51"/>
      <c r="G157" s="48"/>
      <c r="H157" s="48"/>
      <c r="I157" s="48"/>
      <c r="J157" s="48"/>
      <c r="K157" s="48"/>
      <c r="L157" s="48"/>
      <c r="Q157" s="19"/>
    </row>
    <row r="158" spans="1:17">
      <c r="D158" s="48"/>
      <c r="E158" s="48"/>
      <c r="F158" s="51"/>
      <c r="G158" s="48"/>
      <c r="H158" s="48"/>
      <c r="I158" s="48"/>
      <c r="J158" s="48"/>
      <c r="K158" s="48"/>
      <c r="L158" s="48"/>
      <c r="Q158" s="19"/>
    </row>
    <row r="159" spans="1:17">
      <c r="D159" s="48"/>
      <c r="E159" s="48"/>
      <c r="F159" s="51"/>
      <c r="G159" s="48"/>
      <c r="H159" s="48"/>
      <c r="I159" s="48"/>
      <c r="J159" s="48"/>
      <c r="K159" s="48"/>
      <c r="L159" s="48"/>
      <c r="Q159" s="19"/>
    </row>
    <row r="160" spans="1:17">
      <c r="D160" s="48"/>
      <c r="E160" s="48"/>
      <c r="F160" s="51"/>
      <c r="G160" s="48"/>
      <c r="H160" s="48"/>
      <c r="I160" s="48"/>
      <c r="J160" s="48"/>
      <c r="K160" s="48"/>
      <c r="L160" s="48"/>
      <c r="Q160" s="19"/>
    </row>
    <row r="161" spans="4:17">
      <c r="D161" s="48"/>
      <c r="E161" s="48"/>
      <c r="F161" s="51"/>
      <c r="G161" s="48"/>
      <c r="H161" s="48"/>
      <c r="I161" s="48"/>
      <c r="J161" s="48"/>
      <c r="K161" s="48"/>
      <c r="L161" s="48"/>
      <c r="Q161" s="19"/>
    </row>
    <row r="162" spans="4:17">
      <c r="D162" s="48"/>
      <c r="E162" s="48"/>
      <c r="F162" s="51"/>
      <c r="G162" s="48"/>
      <c r="H162" s="48"/>
      <c r="I162" s="48"/>
      <c r="J162" s="48"/>
      <c r="K162" s="48"/>
      <c r="L162" s="48"/>
      <c r="Q162" s="19"/>
    </row>
    <row r="163" spans="4:17">
      <c r="D163" s="48"/>
      <c r="E163" s="48"/>
      <c r="F163" s="51"/>
      <c r="G163" s="48"/>
      <c r="H163" s="48"/>
      <c r="I163" s="48"/>
      <c r="J163" s="48"/>
      <c r="K163" s="48"/>
      <c r="L163" s="48"/>
      <c r="Q163" s="19"/>
    </row>
    <row r="164" spans="4:17">
      <c r="D164" s="48"/>
      <c r="E164" s="48"/>
      <c r="F164" s="51"/>
      <c r="G164" s="48"/>
      <c r="H164" s="48"/>
      <c r="I164" s="48"/>
      <c r="J164" s="48"/>
      <c r="K164" s="48"/>
      <c r="L164" s="48"/>
      <c r="Q164" s="19"/>
    </row>
    <row r="165" spans="4:17">
      <c r="D165" s="48"/>
      <c r="E165" s="48"/>
      <c r="F165" s="51"/>
      <c r="G165" s="48"/>
      <c r="H165" s="48"/>
      <c r="I165" s="48"/>
      <c r="J165" s="48"/>
      <c r="K165" s="48"/>
      <c r="L165" s="48"/>
      <c r="Q165" s="19"/>
    </row>
    <row r="166" spans="4:17">
      <c r="D166" s="48"/>
      <c r="E166" s="48"/>
      <c r="F166" s="51"/>
      <c r="G166" s="48"/>
      <c r="H166" s="48"/>
      <c r="I166" s="48"/>
      <c r="J166" s="48"/>
      <c r="K166" s="48"/>
      <c r="L166" s="48"/>
      <c r="Q166" s="19"/>
    </row>
    <row r="167" spans="4:17">
      <c r="D167" s="48"/>
      <c r="E167" s="48"/>
      <c r="F167" s="51"/>
      <c r="G167" s="48"/>
      <c r="H167" s="48"/>
      <c r="I167" s="48"/>
      <c r="J167" s="48"/>
      <c r="K167" s="48"/>
      <c r="L167" s="48"/>
      <c r="Q167" s="19"/>
    </row>
    <row r="168" spans="4:17">
      <c r="D168" s="48"/>
      <c r="E168" s="48"/>
      <c r="F168" s="51"/>
      <c r="G168" s="48"/>
      <c r="H168" s="48"/>
      <c r="I168" s="48"/>
      <c r="J168" s="48"/>
      <c r="K168" s="48"/>
      <c r="L168" s="48"/>
      <c r="Q168" s="19"/>
    </row>
    <row r="169" spans="4:17">
      <c r="D169" s="48"/>
      <c r="E169" s="48"/>
      <c r="F169" s="51"/>
      <c r="G169" s="48"/>
      <c r="H169" s="48"/>
      <c r="I169" s="48"/>
      <c r="J169" s="48"/>
      <c r="K169" s="48"/>
      <c r="L169" s="48"/>
      <c r="Q169" s="19"/>
    </row>
    <row r="170" spans="4:17">
      <c r="D170" s="48"/>
      <c r="E170" s="48"/>
      <c r="F170" s="51"/>
      <c r="G170" s="48"/>
      <c r="H170" s="48"/>
      <c r="I170" s="48"/>
      <c r="J170" s="48"/>
      <c r="K170" s="48"/>
      <c r="L170" s="48"/>
      <c r="Q170" s="19"/>
    </row>
    <row r="171" spans="4:17">
      <c r="D171" s="48"/>
      <c r="E171" s="48"/>
      <c r="F171" s="51"/>
      <c r="G171" s="48"/>
      <c r="H171" s="48"/>
      <c r="I171" s="48"/>
      <c r="J171" s="48"/>
      <c r="K171" s="48"/>
      <c r="L171" s="48"/>
      <c r="Q171" s="19"/>
    </row>
    <row r="172" spans="4:17">
      <c r="D172" s="48"/>
      <c r="E172" s="48"/>
      <c r="F172" s="51"/>
      <c r="G172" s="48"/>
      <c r="H172" s="48"/>
      <c r="I172" s="48"/>
      <c r="J172" s="48"/>
      <c r="K172" s="48"/>
      <c r="L172" s="48"/>
      <c r="Q172" s="19"/>
    </row>
    <row r="173" spans="4:17">
      <c r="D173" s="48"/>
      <c r="E173" s="48"/>
      <c r="F173" s="51"/>
      <c r="G173" s="48"/>
      <c r="H173" s="48"/>
      <c r="I173" s="48"/>
      <c r="J173" s="48"/>
      <c r="K173" s="48"/>
      <c r="L173" s="48"/>
      <c r="Q173" s="19"/>
    </row>
    <row r="174" spans="4:17" ht="18.75">
      <c r="D174" s="15"/>
      <c r="G174" s="16" t="s">
        <v>67</v>
      </c>
      <c r="H174" s="16"/>
      <c r="I174" s="17"/>
      <c r="J174" s="17"/>
      <c r="L174" s="17"/>
    </row>
    <row r="175" spans="4:17" ht="18.75">
      <c r="D175" s="15"/>
      <c r="E175" s="15"/>
      <c r="G175" s="16" t="s">
        <v>68</v>
      </c>
      <c r="H175" s="16"/>
      <c r="I175" s="16"/>
      <c r="J175" s="16"/>
      <c r="K175" s="17"/>
      <c r="L175" s="21"/>
    </row>
    <row r="176" spans="4:17" ht="18.75">
      <c r="D176" s="23" t="s">
        <v>70</v>
      </c>
      <c r="E176" s="23"/>
      <c r="F176" s="23"/>
    </row>
    <row r="177" spans="1:17">
      <c r="A177" t="s">
        <v>115</v>
      </c>
      <c r="M177" s="21"/>
    </row>
    <row r="178" spans="1:17">
      <c r="A178" s="24" t="s">
        <v>149</v>
      </c>
      <c r="B178" s="24" t="s">
        <v>74</v>
      </c>
      <c r="D178" s="25"/>
      <c r="E178" s="28"/>
      <c r="F178" s="28" t="s">
        <v>75</v>
      </c>
      <c r="G178" s="27"/>
      <c r="H178" s="21"/>
      <c r="I178" s="21"/>
      <c r="J178" s="21"/>
      <c r="K178" s="21"/>
      <c r="L178" s="21"/>
      <c r="M178" s="21"/>
      <c r="N178" s="21"/>
      <c r="O178" s="21"/>
      <c r="P178" s="21"/>
      <c r="Q178" s="19"/>
    </row>
    <row r="179" spans="1:17">
      <c r="A179" s="29" t="s">
        <v>76</v>
      </c>
      <c r="B179" s="24"/>
      <c r="C179" s="20"/>
      <c r="D179" s="20"/>
      <c r="E179" s="27"/>
      <c r="F179" s="27"/>
      <c r="G179" s="27"/>
      <c r="H179" s="21"/>
      <c r="I179" s="21"/>
      <c r="J179" s="21"/>
      <c r="K179" s="21"/>
      <c r="L179" s="21"/>
      <c r="M179" s="21"/>
      <c r="N179" s="21"/>
      <c r="O179" s="21"/>
      <c r="P179" s="21"/>
      <c r="Q179" s="19"/>
    </row>
    <row r="180" spans="1:17">
      <c r="A180" s="30"/>
      <c r="B180" s="29"/>
      <c r="C180" s="29"/>
      <c r="D180" s="29"/>
      <c r="E180" s="21"/>
      <c r="F180" s="27"/>
      <c r="G180" s="27"/>
      <c r="H180" s="21"/>
      <c r="I180" s="21"/>
      <c r="J180" s="21"/>
      <c r="K180" s="21"/>
      <c r="L180" s="21"/>
      <c r="M180" s="28"/>
      <c r="N180" s="21"/>
      <c r="O180" s="21"/>
      <c r="P180">
        <v>226</v>
      </c>
      <c r="Q180" s="19"/>
    </row>
    <row r="181" spans="1:17">
      <c r="A181" s="31" t="s">
        <v>77</v>
      </c>
      <c r="B181" s="32"/>
      <c r="C181" s="33" t="s">
        <v>78</v>
      </c>
      <c r="D181" s="34"/>
      <c r="E181" s="34" t="s">
        <v>79</v>
      </c>
      <c r="F181" s="34"/>
      <c r="G181" s="34" t="s">
        <v>80</v>
      </c>
      <c r="H181" s="34" t="s">
        <v>81</v>
      </c>
      <c r="I181" s="34"/>
      <c r="J181" s="34"/>
      <c r="K181" s="34"/>
      <c r="L181" s="34" t="s">
        <v>82</v>
      </c>
      <c r="M181" s="37"/>
      <c r="N181" s="34"/>
      <c r="O181" s="35" t="s">
        <v>83</v>
      </c>
      <c r="P181" s="36" t="s">
        <v>3</v>
      </c>
      <c r="Q181" s="36" t="s">
        <v>9</v>
      </c>
    </row>
    <row r="182" spans="1:17">
      <c r="A182" s="37"/>
      <c r="B182" s="38" t="s">
        <v>84</v>
      </c>
      <c r="C182" s="39" t="s">
        <v>85</v>
      </c>
      <c r="D182" s="37" t="s">
        <v>86</v>
      </c>
      <c r="E182" s="37" t="s">
        <v>87</v>
      </c>
      <c r="F182" s="37" t="s">
        <v>88</v>
      </c>
      <c r="G182" s="37"/>
      <c r="H182" s="37" t="s">
        <v>89</v>
      </c>
      <c r="I182" s="37" t="s">
        <v>90</v>
      </c>
      <c r="J182" s="37" t="s">
        <v>91</v>
      </c>
      <c r="K182" s="37" t="s">
        <v>92</v>
      </c>
      <c r="L182" s="37" t="s">
        <v>93</v>
      </c>
      <c r="M182" s="37" t="s">
        <v>94</v>
      </c>
      <c r="N182" s="37" t="s">
        <v>95</v>
      </c>
      <c r="O182" s="40"/>
      <c r="P182" s="4"/>
      <c r="Q182" s="40"/>
    </row>
    <row r="183" spans="1:17">
      <c r="A183" s="31" t="s">
        <v>102</v>
      </c>
      <c r="B183" s="31"/>
      <c r="C183" s="41">
        <v>200</v>
      </c>
      <c r="D183" s="42">
        <v>16</v>
      </c>
      <c r="E183" s="43">
        <v>8</v>
      </c>
      <c r="F183" s="43">
        <v>41.2</v>
      </c>
      <c r="G183" s="43">
        <v>252</v>
      </c>
      <c r="H183" s="43">
        <v>0.14000000000000001</v>
      </c>
      <c r="I183" s="43">
        <v>1.8</v>
      </c>
      <c r="J183" s="43">
        <v>0</v>
      </c>
      <c r="K183" s="43">
        <v>0.14000000000000001</v>
      </c>
      <c r="L183" s="43">
        <v>220</v>
      </c>
      <c r="M183" s="43">
        <v>28</v>
      </c>
      <c r="N183" s="43">
        <v>0.9</v>
      </c>
      <c r="O183" s="40"/>
      <c r="P183" s="40"/>
      <c r="Q183" s="40">
        <f>O183*P183</f>
        <v>0</v>
      </c>
    </row>
    <row r="184" spans="1:17">
      <c r="A184" s="45" t="s">
        <v>27</v>
      </c>
      <c r="B184" s="45">
        <v>100</v>
      </c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4">
        <v>5.6</v>
      </c>
      <c r="P184" s="46">
        <v>217.89</v>
      </c>
      <c r="Q184" s="47">
        <f>P184*O184</f>
        <v>1220.1839999999997</v>
      </c>
    </row>
    <row r="185" spans="1:17">
      <c r="A185" s="45" t="s">
        <v>16</v>
      </c>
      <c r="B185" s="45">
        <v>60</v>
      </c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4">
        <v>3</v>
      </c>
      <c r="P185" s="46">
        <v>103.43</v>
      </c>
      <c r="Q185" s="47">
        <f t="shared" ref="Q185:Q192" si="4">P185*O185</f>
        <v>310.29000000000002</v>
      </c>
    </row>
    <row r="186" spans="1:17">
      <c r="A186" s="45" t="s">
        <v>58</v>
      </c>
      <c r="B186" s="45">
        <v>12</v>
      </c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4">
        <v>0.2</v>
      </c>
      <c r="P186" s="46">
        <v>47</v>
      </c>
      <c r="Q186" s="47">
        <f t="shared" si="4"/>
        <v>9.4</v>
      </c>
    </row>
    <row r="187" spans="1:17">
      <c r="A187" s="45" t="s">
        <v>103</v>
      </c>
      <c r="B187" s="45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4">
        <v>0.2</v>
      </c>
      <c r="P187" s="46">
        <v>61</v>
      </c>
      <c r="Q187" s="47">
        <f t="shared" si="4"/>
        <v>12.200000000000001</v>
      </c>
    </row>
    <row r="188" spans="1:17">
      <c r="A188" s="44" t="s">
        <v>34</v>
      </c>
      <c r="B188" s="45"/>
      <c r="C188" s="31">
        <v>30</v>
      </c>
      <c r="D188" s="37">
        <v>0.6</v>
      </c>
      <c r="E188" s="37"/>
      <c r="F188" s="37">
        <v>15.5</v>
      </c>
      <c r="G188" s="37"/>
      <c r="H188" s="37">
        <v>0.04</v>
      </c>
      <c r="I188" s="37"/>
      <c r="J188" s="37">
        <v>0.24</v>
      </c>
      <c r="K188" s="37">
        <v>0.8</v>
      </c>
      <c r="L188" s="37">
        <v>24</v>
      </c>
      <c r="M188" s="37">
        <v>16</v>
      </c>
      <c r="N188" s="37">
        <v>22</v>
      </c>
      <c r="O188" s="52"/>
      <c r="P188" s="46"/>
      <c r="Q188" s="47">
        <f t="shared" si="4"/>
        <v>0</v>
      </c>
    </row>
    <row r="189" spans="1:17">
      <c r="A189" s="45" t="s">
        <v>105</v>
      </c>
      <c r="B189" s="45">
        <v>30</v>
      </c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5">
        <v>4</v>
      </c>
      <c r="P189" s="5">
        <v>26</v>
      </c>
      <c r="Q189" s="47">
        <f t="shared" si="4"/>
        <v>104</v>
      </c>
    </row>
    <row r="190" spans="1:17">
      <c r="A190" s="44" t="s">
        <v>108</v>
      </c>
      <c r="B190" s="45"/>
      <c r="C190" s="37">
        <v>200</v>
      </c>
      <c r="D190" s="37">
        <v>0.6</v>
      </c>
      <c r="E190" s="37"/>
      <c r="F190" s="37">
        <v>30.1</v>
      </c>
      <c r="G190" s="37">
        <v>130</v>
      </c>
      <c r="H190" s="37">
        <v>0.04</v>
      </c>
      <c r="I190" s="37"/>
      <c r="J190" s="37">
        <v>0.05</v>
      </c>
      <c r="K190" s="37">
        <v>135</v>
      </c>
      <c r="L190" s="37">
        <v>46</v>
      </c>
      <c r="M190" s="37">
        <v>13</v>
      </c>
      <c r="N190" s="37">
        <v>0.5</v>
      </c>
      <c r="O190" s="5"/>
      <c r="P190" s="5"/>
      <c r="Q190" s="47">
        <f t="shared" si="4"/>
        <v>0</v>
      </c>
    </row>
    <row r="191" spans="1:17">
      <c r="A191" s="44" t="s">
        <v>109</v>
      </c>
      <c r="B191" s="45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5">
        <v>1</v>
      </c>
      <c r="P191" s="5">
        <v>118</v>
      </c>
      <c r="Q191" s="47">
        <f t="shared" si="4"/>
        <v>118</v>
      </c>
    </row>
    <row r="192" spans="1:17">
      <c r="A192" s="44" t="s">
        <v>31</v>
      </c>
      <c r="B192" s="45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5">
        <v>4</v>
      </c>
      <c r="P192" s="5">
        <v>60.58</v>
      </c>
      <c r="Q192" s="47">
        <f t="shared" si="4"/>
        <v>242.32</v>
      </c>
    </row>
    <row r="193" spans="1:17">
      <c r="A193" s="24"/>
      <c r="B193" s="48"/>
      <c r="C193" s="48"/>
      <c r="D193" t="s">
        <v>98</v>
      </c>
      <c r="L193" t="s">
        <v>99</v>
      </c>
      <c r="M193" s="48"/>
      <c r="N193" s="48"/>
      <c r="O193" s="49"/>
      <c r="P193" s="50"/>
      <c r="Q193" s="50">
        <f>SUM(Q184:Q192)</f>
        <v>2016.3939999999998</v>
      </c>
    </row>
    <row r="194" spans="1:17">
      <c r="D194" s="48" t="s">
        <v>100</v>
      </c>
      <c r="E194" s="48"/>
      <c r="F194" s="51"/>
      <c r="G194" s="48"/>
      <c r="H194" s="48"/>
      <c r="I194" s="48"/>
      <c r="J194" s="48"/>
      <c r="K194" s="48"/>
      <c r="L194" s="48" t="s">
        <v>99</v>
      </c>
      <c r="N194" t="s">
        <v>99</v>
      </c>
      <c r="Q194" s="19"/>
    </row>
    <row r="195" spans="1:17">
      <c r="D195" s="48"/>
      <c r="E195" s="48"/>
      <c r="F195" s="51"/>
      <c r="G195" s="48"/>
      <c r="H195" s="48"/>
      <c r="I195" s="48"/>
      <c r="J195" s="48"/>
      <c r="K195" s="48"/>
      <c r="L195" s="48"/>
      <c r="Q195" s="19"/>
    </row>
    <row r="196" spans="1:17">
      <c r="D196" s="48"/>
      <c r="E196" s="48"/>
      <c r="F196" s="51"/>
      <c r="G196" s="48"/>
      <c r="H196" s="48"/>
      <c r="I196" s="48"/>
      <c r="J196" s="48"/>
      <c r="K196" s="48"/>
      <c r="L196" s="48"/>
      <c r="Q196" s="19"/>
    </row>
    <row r="197" spans="1:17">
      <c r="D197" s="48"/>
      <c r="E197" s="48"/>
      <c r="F197" s="51"/>
      <c r="G197" s="48"/>
      <c r="H197" s="48"/>
      <c r="I197" s="48"/>
      <c r="J197" s="48"/>
      <c r="K197" s="48"/>
      <c r="L197" s="48"/>
      <c r="Q197" s="19"/>
    </row>
    <row r="198" spans="1:17">
      <c r="D198" s="48"/>
      <c r="E198" s="48"/>
      <c r="F198" s="51"/>
      <c r="G198" s="48"/>
      <c r="H198" s="48"/>
      <c r="I198" s="48"/>
      <c r="J198" s="48"/>
      <c r="K198" s="48"/>
      <c r="L198" s="48"/>
      <c r="Q198" s="19"/>
    </row>
    <row r="199" spans="1:17">
      <c r="D199" s="48"/>
      <c r="E199" s="48"/>
      <c r="F199" s="51"/>
      <c r="G199" s="48"/>
      <c r="H199" s="48"/>
      <c r="I199" s="48"/>
      <c r="J199" s="48"/>
      <c r="K199" s="48"/>
      <c r="L199" s="48"/>
      <c r="Q199" s="19"/>
    </row>
    <row r="200" spans="1:17">
      <c r="D200" s="48"/>
      <c r="E200" s="48"/>
      <c r="F200" s="51"/>
      <c r="G200" s="48"/>
      <c r="H200" s="48"/>
      <c r="I200" s="48"/>
      <c r="J200" s="48"/>
      <c r="K200" s="48"/>
      <c r="L200" s="48"/>
      <c r="Q200" s="19"/>
    </row>
    <row r="201" spans="1:17">
      <c r="D201" s="48"/>
      <c r="E201" s="48"/>
      <c r="F201" s="51"/>
      <c r="G201" s="48"/>
      <c r="H201" s="48"/>
      <c r="I201" s="48"/>
      <c r="J201" s="48"/>
      <c r="K201" s="48"/>
      <c r="L201" s="48"/>
      <c r="Q201" s="19"/>
    </row>
    <row r="202" spans="1:17">
      <c r="D202" s="48"/>
      <c r="E202" s="48"/>
      <c r="F202" s="51"/>
      <c r="G202" s="48"/>
      <c r="H202" s="48"/>
      <c r="I202" s="48"/>
      <c r="J202" s="48"/>
      <c r="K202" s="48"/>
      <c r="L202" s="48"/>
      <c r="Q202" s="19"/>
    </row>
    <row r="203" spans="1:17">
      <c r="D203" s="48"/>
      <c r="E203" s="48"/>
      <c r="F203" s="51"/>
      <c r="G203" s="48"/>
      <c r="H203" s="48"/>
      <c r="I203" s="48"/>
      <c r="J203" s="48"/>
      <c r="K203" s="48"/>
      <c r="L203" s="48"/>
      <c r="Q203" s="19"/>
    </row>
    <row r="204" spans="1:17">
      <c r="D204" s="48"/>
      <c r="E204" s="48"/>
      <c r="F204" s="51"/>
      <c r="G204" s="48"/>
      <c r="H204" s="48"/>
      <c r="I204" s="48"/>
      <c r="J204" s="48"/>
      <c r="K204" s="48"/>
      <c r="L204" s="48"/>
      <c r="Q204" s="19"/>
    </row>
    <row r="205" spans="1:17">
      <c r="D205" s="48"/>
      <c r="E205" s="48"/>
      <c r="F205" s="51"/>
      <c r="G205" s="48"/>
      <c r="H205" s="48"/>
      <c r="I205" s="48"/>
      <c r="J205" s="48"/>
      <c r="K205" s="48"/>
      <c r="L205" s="48"/>
      <c r="Q205" s="19"/>
    </row>
    <row r="206" spans="1:17">
      <c r="D206" s="48"/>
      <c r="E206" s="48"/>
      <c r="F206" s="51"/>
      <c r="G206" s="48"/>
      <c r="H206" s="48"/>
      <c r="I206" s="48"/>
      <c r="J206" s="48"/>
      <c r="K206" s="48"/>
      <c r="L206" s="48"/>
      <c r="Q206" s="19"/>
    </row>
    <row r="207" spans="1:17">
      <c r="D207" s="48"/>
      <c r="E207" s="48"/>
      <c r="F207" s="51"/>
      <c r="G207" s="48"/>
      <c r="H207" s="48"/>
      <c r="I207" s="48"/>
      <c r="J207" s="48"/>
      <c r="K207" s="48"/>
      <c r="L207" s="48"/>
      <c r="Q207" s="19"/>
    </row>
    <row r="208" spans="1:17">
      <c r="D208" s="48"/>
      <c r="E208" s="48"/>
      <c r="F208" s="51"/>
      <c r="G208" s="48"/>
      <c r="H208" s="48"/>
      <c r="I208" s="48"/>
      <c r="J208" s="48"/>
      <c r="K208" s="48"/>
      <c r="L208" s="48"/>
      <c r="Q208" s="19"/>
    </row>
    <row r="209" spans="1:17">
      <c r="D209" s="48"/>
      <c r="E209" s="48"/>
      <c r="F209" s="51"/>
      <c r="G209" s="48"/>
      <c r="H209" s="48"/>
      <c r="I209" s="48"/>
      <c r="J209" s="48"/>
      <c r="K209" s="48"/>
      <c r="L209" s="48"/>
      <c r="Q209" s="19"/>
    </row>
    <row r="210" spans="1:17">
      <c r="D210" s="48"/>
      <c r="E210" s="48"/>
      <c r="F210" s="51"/>
      <c r="G210" s="48"/>
      <c r="H210" s="48"/>
      <c r="I210" s="48"/>
      <c r="J210" s="48"/>
      <c r="K210" s="48"/>
      <c r="L210" s="48"/>
      <c r="Q210" s="19"/>
    </row>
    <row r="211" spans="1:17">
      <c r="D211" s="48"/>
      <c r="E211" s="48"/>
      <c r="F211" s="51"/>
      <c r="G211" s="48"/>
      <c r="H211" s="48"/>
      <c r="I211" s="48"/>
      <c r="J211" s="48"/>
      <c r="K211" s="48"/>
      <c r="L211" s="48"/>
      <c r="Q211" s="19"/>
    </row>
    <row r="212" spans="1:17">
      <c r="D212" s="48"/>
      <c r="E212" s="48"/>
      <c r="F212" s="51"/>
      <c r="G212" s="48"/>
      <c r="H212" s="48"/>
      <c r="I212" s="48"/>
      <c r="J212" s="48"/>
      <c r="K212" s="48"/>
      <c r="L212" s="48"/>
      <c r="Q212" s="19"/>
    </row>
    <row r="213" spans="1:17">
      <c r="D213" s="48"/>
      <c r="E213" s="48"/>
      <c r="F213" s="51"/>
      <c r="G213" s="48"/>
      <c r="H213" s="48"/>
      <c r="I213" s="48"/>
      <c r="J213" s="48"/>
      <c r="K213" s="48"/>
      <c r="L213" s="48"/>
      <c r="Q213" s="19"/>
    </row>
    <row r="214" spans="1:17">
      <c r="D214" s="48"/>
      <c r="E214" s="48"/>
      <c r="F214" s="51"/>
      <c r="G214" s="48"/>
      <c r="H214" s="48"/>
      <c r="I214" s="48"/>
      <c r="J214" s="48"/>
      <c r="K214" s="48"/>
      <c r="L214" s="48"/>
      <c r="Q214" s="19"/>
    </row>
    <row r="215" spans="1:17">
      <c r="D215" s="48"/>
      <c r="E215" s="48"/>
      <c r="F215" s="51"/>
      <c r="G215" s="48"/>
      <c r="H215" s="48"/>
      <c r="I215" s="48"/>
      <c r="J215" s="48"/>
      <c r="K215" s="48"/>
      <c r="L215" s="48"/>
      <c r="Q215" s="19"/>
    </row>
    <row r="216" spans="1:17">
      <c r="D216" s="48"/>
      <c r="E216" s="48"/>
      <c r="F216" s="51"/>
      <c r="G216" s="48"/>
      <c r="H216" s="48"/>
      <c r="I216" s="48"/>
      <c r="J216" s="48"/>
      <c r="K216" s="48"/>
      <c r="L216" s="48"/>
      <c r="Q216" s="19"/>
    </row>
    <row r="217" spans="1:17" ht="18.75">
      <c r="D217" s="15"/>
      <c r="G217" s="16" t="s">
        <v>67</v>
      </c>
      <c r="H217" s="16"/>
      <c r="I217" s="17"/>
      <c r="J217" s="17"/>
      <c r="L217" s="17"/>
    </row>
    <row r="218" spans="1:17" ht="18.75">
      <c r="D218" s="15"/>
      <c r="E218" s="15"/>
      <c r="G218" s="16" t="s">
        <v>68</v>
      </c>
      <c r="H218" s="16"/>
      <c r="I218" s="16"/>
      <c r="J218" s="16"/>
      <c r="K218" s="17"/>
      <c r="L218" s="21"/>
    </row>
    <row r="219" spans="1:17" ht="18.75">
      <c r="D219" s="23" t="s">
        <v>70</v>
      </c>
      <c r="E219" s="23"/>
      <c r="F219" s="23"/>
    </row>
    <row r="220" spans="1:17">
      <c r="A220" s="53">
        <v>44442</v>
      </c>
      <c r="M220" s="21"/>
    </row>
    <row r="221" spans="1:17">
      <c r="A221" s="24" t="s">
        <v>149</v>
      </c>
      <c r="B221" s="24" t="s">
        <v>74</v>
      </c>
      <c r="D221" s="25"/>
      <c r="E221" s="28"/>
      <c r="F221" s="28" t="s">
        <v>75</v>
      </c>
      <c r="G221" s="27"/>
      <c r="H221" s="21"/>
      <c r="I221" s="21"/>
      <c r="J221" s="21"/>
      <c r="K221" s="21"/>
      <c r="L221" s="21"/>
      <c r="M221" s="21"/>
      <c r="N221" s="21"/>
      <c r="O221" s="21"/>
      <c r="P221" s="21"/>
      <c r="Q221" s="19"/>
    </row>
    <row r="222" spans="1:17">
      <c r="A222" s="29" t="s">
        <v>76</v>
      </c>
      <c r="B222" s="24"/>
      <c r="C222" s="20"/>
      <c r="D222" s="20"/>
      <c r="E222" s="27"/>
      <c r="F222" s="27"/>
      <c r="G222" s="27"/>
      <c r="H222" s="21"/>
      <c r="I222" s="21"/>
      <c r="J222" s="21"/>
      <c r="K222" s="21"/>
      <c r="L222" s="21"/>
      <c r="M222" s="21"/>
      <c r="N222" s="21"/>
      <c r="O222" s="21"/>
      <c r="P222" s="21"/>
      <c r="Q222" s="19"/>
    </row>
    <row r="223" spans="1:17">
      <c r="A223" s="30"/>
      <c r="B223" s="29"/>
      <c r="C223" s="29"/>
      <c r="D223" s="29"/>
      <c r="E223" s="21"/>
      <c r="F223" s="27"/>
      <c r="G223" s="27"/>
      <c r="H223" s="21"/>
      <c r="I223" s="21"/>
      <c r="J223" s="21"/>
      <c r="K223" s="21"/>
      <c r="L223" s="21"/>
      <c r="M223" s="28"/>
      <c r="N223" s="21"/>
      <c r="O223" s="21"/>
      <c r="P223">
        <v>220</v>
      </c>
      <c r="Q223" s="19"/>
    </row>
    <row r="224" spans="1:17">
      <c r="A224" s="31" t="s">
        <v>77</v>
      </c>
      <c r="B224" s="32"/>
      <c r="C224" s="33" t="s">
        <v>78</v>
      </c>
      <c r="D224" s="34"/>
      <c r="E224" s="34" t="s">
        <v>79</v>
      </c>
      <c r="F224" s="34"/>
      <c r="G224" s="34" t="s">
        <v>80</v>
      </c>
      <c r="H224" s="34" t="s">
        <v>81</v>
      </c>
      <c r="I224" s="34"/>
      <c r="J224" s="34"/>
      <c r="K224" s="34"/>
      <c r="L224" s="34" t="s">
        <v>82</v>
      </c>
      <c r="M224" s="37"/>
      <c r="N224" s="34"/>
      <c r="O224" s="35" t="s">
        <v>83</v>
      </c>
      <c r="P224" s="36" t="s">
        <v>3</v>
      </c>
      <c r="Q224" s="36" t="s">
        <v>9</v>
      </c>
    </row>
    <row r="225" spans="1:17">
      <c r="A225" s="37"/>
      <c r="B225" s="38" t="s">
        <v>84</v>
      </c>
      <c r="C225" s="39" t="s">
        <v>85</v>
      </c>
      <c r="D225" s="37" t="s">
        <v>86</v>
      </c>
      <c r="E225" s="37" t="s">
        <v>87</v>
      </c>
      <c r="F225" s="37" t="s">
        <v>88</v>
      </c>
      <c r="G225" s="37"/>
      <c r="H225" s="37" t="s">
        <v>89</v>
      </c>
      <c r="I225" s="37" t="s">
        <v>90</v>
      </c>
      <c r="J225" s="37" t="s">
        <v>91</v>
      </c>
      <c r="K225" s="37" t="s">
        <v>92</v>
      </c>
      <c r="L225" s="37" t="s">
        <v>93</v>
      </c>
      <c r="M225" s="37" t="s">
        <v>94</v>
      </c>
      <c r="N225" s="37" t="s">
        <v>95</v>
      </c>
      <c r="O225" s="40"/>
      <c r="P225" s="4"/>
      <c r="Q225" s="40"/>
    </row>
    <row r="226" spans="1:17">
      <c r="A226" s="31" t="s">
        <v>23</v>
      </c>
      <c r="B226" s="31"/>
      <c r="C226" s="41">
        <v>200</v>
      </c>
      <c r="D226" s="42">
        <v>16</v>
      </c>
      <c r="E226" s="43">
        <v>8</v>
      </c>
      <c r="F226" s="43">
        <v>41.2</v>
      </c>
      <c r="G226" s="43">
        <v>252</v>
      </c>
      <c r="H226" s="43">
        <v>0.14000000000000001</v>
      </c>
      <c r="I226" s="43">
        <v>1.8</v>
      </c>
      <c r="J226" s="43">
        <v>0</v>
      </c>
      <c r="K226" s="43">
        <v>0.14000000000000001</v>
      </c>
      <c r="L226" s="43">
        <v>220</v>
      </c>
      <c r="M226" s="43">
        <v>28</v>
      </c>
      <c r="N226" s="43">
        <v>0.9</v>
      </c>
      <c r="O226" s="40"/>
      <c r="P226" s="40"/>
      <c r="Q226" s="40">
        <f>O226*P226</f>
        <v>0</v>
      </c>
    </row>
    <row r="227" spans="1:17">
      <c r="A227" s="45" t="s">
        <v>36</v>
      </c>
      <c r="B227" s="45">
        <v>100</v>
      </c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4">
        <v>11.3</v>
      </c>
      <c r="P227" s="46">
        <v>260</v>
      </c>
      <c r="Q227" s="47">
        <f>P227*O227</f>
        <v>2938</v>
      </c>
    </row>
    <row r="228" spans="1:17">
      <c r="A228" s="45" t="s">
        <v>110</v>
      </c>
      <c r="B228" s="45">
        <v>60</v>
      </c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4">
        <v>3</v>
      </c>
      <c r="P228" s="46">
        <v>54.15</v>
      </c>
      <c r="Q228" s="47">
        <f t="shared" ref="Q228:Q245" si="5">P228*O228</f>
        <v>162.44999999999999</v>
      </c>
    </row>
    <row r="229" spans="1:17">
      <c r="A229" s="45" t="s">
        <v>58</v>
      </c>
      <c r="B229" s="45">
        <v>12</v>
      </c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4">
        <v>2.2000000000000002</v>
      </c>
      <c r="P229" s="46">
        <v>47</v>
      </c>
      <c r="Q229" s="47">
        <f t="shared" si="5"/>
        <v>103.4</v>
      </c>
    </row>
    <row r="230" spans="1:17">
      <c r="A230" s="45" t="s">
        <v>13</v>
      </c>
      <c r="B230" s="45">
        <v>3</v>
      </c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4">
        <v>0.7</v>
      </c>
      <c r="P230" s="46">
        <v>130.01</v>
      </c>
      <c r="Q230" s="47">
        <f t="shared" si="5"/>
        <v>91.006999999999991</v>
      </c>
    </row>
    <row r="231" spans="1:17">
      <c r="A231" s="45" t="s">
        <v>103</v>
      </c>
      <c r="B231" s="45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4">
        <v>2.2000000000000002</v>
      </c>
      <c r="P231" s="46">
        <v>61</v>
      </c>
      <c r="Q231" s="47">
        <f t="shared" si="5"/>
        <v>134.20000000000002</v>
      </c>
    </row>
    <row r="232" spans="1:17">
      <c r="A232" s="45" t="s">
        <v>10</v>
      </c>
      <c r="B232" s="45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4">
        <v>2</v>
      </c>
      <c r="P232" s="46">
        <v>65</v>
      </c>
      <c r="Q232" s="47">
        <f t="shared" si="5"/>
        <v>130</v>
      </c>
    </row>
    <row r="233" spans="1:17">
      <c r="A233" s="45" t="s">
        <v>23</v>
      </c>
      <c r="B233" s="45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4">
        <v>7</v>
      </c>
      <c r="P233" s="46">
        <v>48.39</v>
      </c>
      <c r="Q233" s="47">
        <f t="shared" si="5"/>
        <v>338.73</v>
      </c>
    </row>
    <row r="234" spans="1:17">
      <c r="A234" s="45" t="s">
        <v>17</v>
      </c>
      <c r="B234" s="45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4">
        <v>1</v>
      </c>
      <c r="P234" s="46">
        <v>20</v>
      </c>
      <c r="Q234" s="47">
        <f t="shared" si="5"/>
        <v>20</v>
      </c>
    </row>
    <row r="235" spans="1:17">
      <c r="A235" s="45" t="s">
        <v>55</v>
      </c>
      <c r="B235" s="45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4">
        <v>25.9</v>
      </c>
      <c r="P235" s="46">
        <v>48</v>
      </c>
      <c r="Q235" s="47">
        <f t="shared" si="5"/>
        <v>1243.1999999999998</v>
      </c>
    </row>
    <row r="236" spans="1:17">
      <c r="A236" s="31" t="s">
        <v>111</v>
      </c>
      <c r="B236" s="45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4"/>
      <c r="P236" s="46"/>
      <c r="Q236" s="47">
        <f t="shared" si="5"/>
        <v>0</v>
      </c>
    </row>
    <row r="237" spans="1:17">
      <c r="A237" s="45" t="s">
        <v>59</v>
      </c>
      <c r="B237" s="45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4">
        <v>6</v>
      </c>
      <c r="P237" s="46">
        <v>63</v>
      </c>
      <c r="Q237" s="47">
        <f t="shared" si="5"/>
        <v>378</v>
      </c>
    </row>
    <row r="238" spans="1:17">
      <c r="A238" s="45" t="s">
        <v>13</v>
      </c>
      <c r="B238" s="45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4">
        <v>0.3</v>
      </c>
      <c r="P238" s="46">
        <v>130.01</v>
      </c>
      <c r="Q238" s="47">
        <f t="shared" si="5"/>
        <v>39.002999999999993</v>
      </c>
    </row>
    <row r="239" spans="1:17">
      <c r="A239" s="44" t="s">
        <v>34</v>
      </c>
      <c r="B239" s="45"/>
      <c r="C239" s="31">
        <v>30</v>
      </c>
      <c r="D239" s="37">
        <v>0.6</v>
      </c>
      <c r="E239" s="37"/>
      <c r="F239" s="37">
        <v>15.5</v>
      </c>
      <c r="G239" s="37"/>
      <c r="H239" s="37">
        <v>0.04</v>
      </c>
      <c r="I239" s="37"/>
      <c r="J239" s="37">
        <v>0.24</v>
      </c>
      <c r="K239" s="37">
        <v>0.8</v>
      </c>
      <c r="L239" s="37">
        <v>24</v>
      </c>
      <c r="M239" s="37">
        <v>16</v>
      </c>
      <c r="N239" s="37">
        <v>22</v>
      </c>
      <c r="O239" s="52"/>
      <c r="P239" s="46"/>
      <c r="Q239" s="47">
        <f t="shared" si="5"/>
        <v>0</v>
      </c>
    </row>
    <row r="240" spans="1:17">
      <c r="A240" s="45" t="s">
        <v>105</v>
      </c>
      <c r="B240" s="45">
        <v>30</v>
      </c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5">
        <v>15</v>
      </c>
      <c r="P240" s="5">
        <v>26</v>
      </c>
      <c r="Q240" s="47">
        <f t="shared" si="5"/>
        <v>390</v>
      </c>
    </row>
    <row r="241" spans="1:17">
      <c r="A241" s="45" t="s">
        <v>35</v>
      </c>
      <c r="B241" s="45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5">
        <v>220</v>
      </c>
      <c r="P241" s="5">
        <v>12</v>
      </c>
      <c r="Q241" s="47">
        <f t="shared" si="5"/>
        <v>2640</v>
      </c>
    </row>
    <row r="242" spans="1:17">
      <c r="A242" s="44" t="s">
        <v>112</v>
      </c>
      <c r="B242" s="45"/>
      <c r="C242" s="37">
        <v>200</v>
      </c>
      <c r="D242" s="37">
        <v>0.6</v>
      </c>
      <c r="E242" s="37"/>
      <c r="F242" s="37">
        <v>30.1</v>
      </c>
      <c r="G242" s="37">
        <v>130</v>
      </c>
      <c r="H242" s="37">
        <v>0.04</v>
      </c>
      <c r="I242" s="37"/>
      <c r="J242" s="37">
        <v>0.05</v>
      </c>
      <c r="K242" s="37">
        <v>135</v>
      </c>
      <c r="L242" s="37">
        <v>46</v>
      </c>
      <c r="M242" s="37">
        <v>13</v>
      </c>
      <c r="N242" s="37">
        <v>0.5</v>
      </c>
      <c r="O242" s="5"/>
      <c r="P242" s="5"/>
      <c r="Q242" s="47">
        <f t="shared" si="5"/>
        <v>0</v>
      </c>
    </row>
    <row r="243" spans="1:17">
      <c r="A243" s="44" t="s">
        <v>113</v>
      </c>
      <c r="B243" s="45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5">
        <v>4.5</v>
      </c>
      <c r="P243" s="5">
        <v>225.95</v>
      </c>
      <c r="Q243" s="47">
        <f t="shared" si="5"/>
        <v>1016.775</v>
      </c>
    </row>
    <row r="244" spans="1:17">
      <c r="A244" s="44" t="s">
        <v>15</v>
      </c>
      <c r="B244" s="45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5">
        <v>4.5</v>
      </c>
      <c r="P244" s="5">
        <v>74.900000000000006</v>
      </c>
      <c r="Q244" s="47">
        <f t="shared" si="5"/>
        <v>337.05</v>
      </c>
    </row>
    <row r="245" spans="1:17">
      <c r="A245" s="44" t="s">
        <v>62</v>
      </c>
      <c r="B245" s="45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N245" s="37"/>
      <c r="O245" s="5">
        <v>72.8</v>
      </c>
      <c r="P245" s="5">
        <v>185</v>
      </c>
      <c r="Q245" s="47">
        <f t="shared" si="5"/>
        <v>13468</v>
      </c>
    </row>
    <row r="246" spans="1:17">
      <c r="A246" s="24"/>
      <c r="B246" s="48"/>
      <c r="C246" s="48"/>
      <c r="D246" t="s">
        <v>98</v>
      </c>
      <c r="L246" t="s">
        <v>99</v>
      </c>
      <c r="M246" s="48"/>
      <c r="N246" s="48"/>
      <c r="O246" s="49"/>
      <c r="P246" s="50"/>
      <c r="Q246" s="50">
        <f>SUM(Q227:Q245)</f>
        <v>23429.814999999995</v>
      </c>
    </row>
    <row r="247" spans="1:17">
      <c r="D247" s="48" t="s">
        <v>100</v>
      </c>
      <c r="E247" s="48"/>
      <c r="F247" s="51"/>
      <c r="G247" s="48"/>
      <c r="H247" s="48"/>
      <c r="I247" s="48"/>
      <c r="J247" s="48"/>
      <c r="K247" s="48"/>
      <c r="L247" s="48" t="s">
        <v>99</v>
      </c>
      <c r="N247" t="s">
        <v>99</v>
      </c>
      <c r="Q247" s="19"/>
    </row>
    <row r="248" spans="1:17">
      <c r="D248" s="48"/>
      <c r="E248" s="48"/>
      <c r="F248" s="51"/>
      <c r="G248" s="48"/>
      <c r="H248" s="48"/>
      <c r="I248" s="48"/>
      <c r="J248" s="48"/>
      <c r="K248" s="48"/>
      <c r="L248" s="48"/>
      <c r="Q248" s="19"/>
    </row>
    <row r="249" spans="1:17">
      <c r="D249" s="48"/>
      <c r="E249" s="48"/>
      <c r="F249" s="51"/>
      <c r="G249" s="48"/>
      <c r="H249" s="48"/>
      <c r="I249" s="48"/>
      <c r="J249" s="48"/>
      <c r="K249" s="48"/>
      <c r="L249" s="48"/>
      <c r="Q249" s="19"/>
    </row>
    <row r="250" spans="1:17">
      <c r="D250" s="48"/>
      <c r="E250" s="48"/>
      <c r="F250" s="51"/>
      <c r="G250" s="48"/>
      <c r="H250" s="48"/>
      <c r="I250" s="48"/>
      <c r="J250" s="48"/>
      <c r="K250" s="48"/>
      <c r="L250" s="48"/>
      <c r="Q250" s="19"/>
    </row>
    <row r="251" spans="1:17">
      <c r="D251" s="48"/>
      <c r="E251" s="48"/>
      <c r="F251" s="51"/>
      <c r="G251" s="48"/>
      <c r="H251" s="48"/>
      <c r="I251" s="48"/>
      <c r="J251" s="48"/>
      <c r="K251" s="48"/>
      <c r="L251" s="48"/>
      <c r="Q251" s="19"/>
    </row>
    <row r="252" spans="1:17">
      <c r="D252" s="48"/>
      <c r="E252" s="48"/>
      <c r="F252" s="51"/>
      <c r="G252" s="48"/>
      <c r="H252" s="48"/>
      <c r="I252" s="48"/>
      <c r="J252" s="48"/>
      <c r="K252" s="48"/>
      <c r="L252" s="48"/>
      <c r="Q252" s="19"/>
    </row>
    <row r="253" spans="1:17">
      <c r="D253" s="48"/>
      <c r="E253" s="48"/>
      <c r="F253" s="51"/>
      <c r="G253" s="48"/>
      <c r="H253" s="48"/>
      <c r="I253" s="48"/>
      <c r="J253" s="48"/>
      <c r="K253" s="48"/>
      <c r="L253" s="48"/>
      <c r="Q253" s="19"/>
    </row>
    <row r="254" spans="1:17">
      <c r="D254" s="48"/>
      <c r="E254" s="48"/>
      <c r="F254" s="51"/>
      <c r="G254" s="48"/>
      <c r="H254" s="48"/>
      <c r="I254" s="48"/>
      <c r="J254" s="48"/>
      <c r="K254" s="48"/>
      <c r="L254" s="48"/>
      <c r="Q254" s="19"/>
    </row>
    <row r="255" spans="1:17">
      <c r="D255" s="48"/>
      <c r="E255" s="48"/>
      <c r="F255" s="51"/>
      <c r="G255" s="48"/>
      <c r="H255" s="48"/>
      <c r="I255" s="48"/>
      <c r="J255" s="48"/>
      <c r="K255" s="48"/>
      <c r="L255" s="48"/>
      <c r="Q255" s="19"/>
    </row>
    <row r="256" spans="1:17">
      <c r="D256" s="48"/>
      <c r="E256" s="48"/>
      <c r="F256" s="51"/>
      <c r="G256" s="48"/>
      <c r="H256" s="48"/>
      <c r="I256" s="48"/>
      <c r="J256" s="48"/>
      <c r="K256" s="48"/>
      <c r="L256" s="48"/>
      <c r="Q256" s="19"/>
    </row>
    <row r="257" spans="1:17">
      <c r="D257" s="48"/>
      <c r="E257" s="48"/>
      <c r="F257" s="51"/>
      <c r="G257" s="48"/>
      <c r="H257" s="48"/>
      <c r="I257" s="48"/>
      <c r="J257" s="48"/>
      <c r="K257" s="48"/>
      <c r="L257" s="48"/>
      <c r="Q257" s="19"/>
    </row>
    <row r="258" spans="1:17">
      <c r="D258" s="48"/>
      <c r="E258" s="48"/>
      <c r="F258" s="51"/>
      <c r="G258" s="48"/>
      <c r="H258" s="48"/>
      <c r="I258" s="48"/>
      <c r="J258" s="48"/>
      <c r="K258" s="48"/>
      <c r="L258" s="48"/>
      <c r="Q258" s="19"/>
    </row>
    <row r="259" spans="1:17">
      <c r="D259" s="48"/>
      <c r="E259" s="48"/>
      <c r="F259" s="51"/>
      <c r="G259" s="48"/>
      <c r="H259" s="48"/>
      <c r="I259" s="48"/>
      <c r="J259" s="48"/>
      <c r="K259" s="48"/>
      <c r="L259" s="48"/>
      <c r="Q259" s="19"/>
    </row>
    <row r="260" spans="1:17" ht="18.75">
      <c r="D260" s="15"/>
      <c r="G260" s="16" t="s">
        <v>67</v>
      </c>
      <c r="H260" s="16"/>
      <c r="I260" s="17"/>
      <c r="J260" s="17"/>
      <c r="L260" s="17"/>
    </row>
    <row r="261" spans="1:17" ht="18.75">
      <c r="D261" s="15"/>
      <c r="E261" s="15"/>
      <c r="G261" s="16" t="s">
        <v>68</v>
      </c>
      <c r="H261" s="16"/>
      <c r="I261" s="16"/>
      <c r="J261" s="16"/>
      <c r="K261" s="17"/>
      <c r="L261" s="21"/>
    </row>
    <row r="262" spans="1:17" ht="18.75">
      <c r="D262" s="23" t="s">
        <v>70</v>
      </c>
      <c r="E262" s="23"/>
      <c r="F262" s="23"/>
    </row>
    <row r="263" spans="1:17">
      <c r="A263" s="53">
        <v>44442</v>
      </c>
      <c r="M263" s="21"/>
    </row>
    <row r="264" spans="1:17">
      <c r="A264" s="24" t="s">
        <v>149</v>
      </c>
      <c r="B264" s="24" t="s">
        <v>74</v>
      </c>
      <c r="D264" s="25"/>
      <c r="E264" s="28"/>
      <c r="F264" s="28" t="s">
        <v>6</v>
      </c>
      <c r="G264" s="27"/>
      <c r="H264" s="21"/>
      <c r="I264" s="21"/>
      <c r="J264" s="21"/>
      <c r="K264" s="21"/>
      <c r="L264" s="21"/>
      <c r="M264" s="21"/>
      <c r="N264" s="21"/>
      <c r="O264" s="21"/>
      <c r="P264" s="21"/>
      <c r="Q264" s="19"/>
    </row>
    <row r="265" spans="1:17">
      <c r="A265" s="29" t="s">
        <v>76</v>
      </c>
      <c r="B265" s="24"/>
      <c r="C265" s="20"/>
      <c r="D265" s="20"/>
      <c r="E265" s="27"/>
      <c r="F265" s="27"/>
      <c r="G265" s="27"/>
      <c r="H265" s="21"/>
      <c r="I265" s="21"/>
      <c r="J265" s="21"/>
      <c r="K265" s="21"/>
      <c r="L265" s="21"/>
      <c r="M265" s="21"/>
      <c r="N265" s="21"/>
      <c r="O265" s="21"/>
      <c r="P265" s="21"/>
      <c r="Q265" s="19"/>
    </row>
    <row r="266" spans="1:17">
      <c r="A266" s="30"/>
      <c r="B266" s="29"/>
      <c r="C266" s="29"/>
      <c r="D266" s="29"/>
      <c r="E266" s="21"/>
      <c r="F266" s="27"/>
      <c r="G266" s="27"/>
      <c r="H266" s="21"/>
      <c r="I266" s="21"/>
      <c r="J266" s="21"/>
      <c r="K266" s="21"/>
      <c r="L266" s="21"/>
      <c r="M266" s="95"/>
      <c r="N266" s="21"/>
      <c r="O266" s="21"/>
      <c r="P266">
        <v>139</v>
      </c>
      <c r="Q266" s="19"/>
    </row>
    <row r="267" spans="1:17">
      <c r="A267" s="31" t="s">
        <v>77</v>
      </c>
      <c r="B267" s="32"/>
      <c r="C267" s="33" t="s">
        <v>78</v>
      </c>
      <c r="D267" s="34"/>
      <c r="E267" s="34" t="s">
        <v>79</v>
      </c>
      <c r="F267" s="34"/>
      <c r="G267" s="34" t="s">
        <v>80</v>
      </c>
      <c r="H267" s="34" t="s">
        <v>81</v>
      </c>
      <c r="I267" s="34"/>
      <c r="J267" s="34"/>
      <c r="K267" s="34"/>
      <c r="L267" s="34" t="s">
        <v>82</v>
      </c>
      <c r="M267" s="37"/>
      <c r="N267" s="34"/>
      <c r="O267" s="35" t="s">
        <v>83</v>
      </c>
      <c r="P267" s="36" t="s">
        <v>3</v>
      </c>
      <c r="Q267" s="36" t="s">
        <v>9</v>
      </c>
    </row>
    <row r="268" spans="1:17">
      <c r="A268" s="37"/>
      <c r="B268" s="38" t="s">
        <v>84</v>
      </c>
      <c r="C268" s="39" t="s">
        <v>85</v>
      </c>
      <c r="D268" s="37" t="s">
        <v>86</v>
      </c>
      <c r="E268" s="37" t="s">
        <v>87</v>
      </c>
      <c r="F268" s="37" t="s">
        <v>88</v>
      </c>
      <c r="G268" s="37"/>
      <c r="H268" s="37" t="s">
        <v>89</v>
      </c>
      <c r="I268" s="37" t="s">
        <v>90</v>
      </c>
      <c r="J268" s="37" t="s">
        <v>91</v>
      </c>
      <c r="K268" s="37" t="s">
        <v>92</v>
      </c>
      <c r="L268" s="37" t="s">
        <v>93</v>
      </c>
      <c r="M268" s="37" t="s">
        <v>94</v>
      </c>
      <c r="N268" s="37" t="s">
        <v>95</v>
      </c>
      <c r="O268" s="40"/>
      <c r="P268" s="4"/>
      <c r="Q268" s="40"/>
    </row>
    <row r="269" spans="1:17">
      <c r="A269" s="31" t="s">
        <v>23</v>
      </c>
      <c r="B269" s="31"/>
      <c r="C269" s="41">
        <v>200</v>
      </c>
      <c r="D269" s="42">
        <v>16</v>
      </c>
      <c r="E269" s="43">
        <v>8</v>
      </c>
      <c r="F269" s="43">
        <v>41.2</v>
      </c>
      <c r="G269" s="43">
        <v>252</v>
      </c>
      <c r="H269" s="43">
        <v>0.14000000000000001</v>
      </c>
      <c r="I269" s="43">
        <v>1.8</v>
      </c>
      <c r="J269" s="43">
        <v>0</v>
      </c>
      <c r="K269" s="43">
        <v>0.14000000000000001</v>
      </c>
      <c r="L269" s="43">
        <v>220</v>
      </c>
      <c r="M269" s="43">
        <v>28</v>
      </c>
      <c r="N269" s="43">
        <v>0.9</v>
      </c>
      <c r="O269" s="40"/>
      <c r="P269" s="40"/>
      <c r="Q269" s="40">
        <f>O269*P269</f>
        <v>0</v>
      </c>
    </row>
    <row r="270" spans="1:17">
      <c r="A270" s="45" t="s">
        <v>36</v>
      </c>
      <c r="B270" s="45">
        <v>100</v>
      </c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4">
        <v>6</v>
      </c>
      <c r="P270" s="46">
        <v>260</v>
      </c>
      <c r="Q270" s="47">
        <f>P270*O270</f>
        <v>1560</v>
      </c>
    </row>
    <row r="271" spans="1:17">
      <c r="A271" s="45" t="s">
        <v>110</v>
      </c>
      <c r="B271" s="45">
        <v>60</v>
      </c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4">
        <v>1.5</v>
      </c>
      <c r="P271" s="46">
        <v>54.15</v>
      </c>
      <c r="Q271" s="47">
        <f t="shared" ref="Q271:Q277" si="6">P271*O271</f>
        <v>81.224999999999994</v>
      </c>
    </row>
    <row r="272" spans="1:17">
      <c r="A272" s="45" t="s">
        <v>58</v>
      </c>
      <c r="B272" s="45">
        <v>12</v>
      </c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4">
        <v>1.3</v>
      </c>
      <c r="P272" s="46">
        <v>47</v>
      </c>
      <c r="Q272" s="47">
        <f t="shared" si="6"/>
        <v>61.1</v>
      </c>
    </row>
    <row r="273" spans="1:18">
      <c r="A273" s="45" t="s">
        <v>103</v>
      </c>
      <c r="B273" s="45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4">
        <v>1.3</v>
      </c>
      <c r="P273" s="46">
        <v>61</v>
      </c>
      <c r="Q273" s="47">
        <f t="shared" si="6"/>
        <v>79.3</v>
      </c>
    </row>
    <row r="274" spans="1:18">
      <c r="A274" s="45" t="s">
        <v>10</v>
      </c>
      <c r="B274" s="45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4">
        <v>2</v>
      </c>
      <c r="P274" s="46">
        <v>65</v>
      </c>
      <c r="Q274" s="47">
        <f t="shared" si="6"/>
        <v>130</v>
      </c>
    </row>
    <row r="275" spans="1:18">
      <c r="A275" s="45" t="s">
        <v>23</v>
      </c>
      <c r="B275" s="45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4">
        <v>4</v>
      </c>
      <c r="P275" s="46">
        <v>48.39</v>
      </c>
      <c r="Q275" s="47">
        <f t="shared" si="6"/>
        <v>193.56</v>
      </c>
    </row>
    <row r="276" spans="1:18">
      <c r="A276" s="45" t="s">
        <v>17</v>
      </c>
      <c r="B276" s="45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4"/>
      <c r="P276" s="46">
        <v>20</v>
      </c>
      <c r="Q276" s="47">
        <f t="shared" si="6"/>
        <v>0</v>
      </c>
    </row>
    <row r="277" spans="1:18">
      <c r="A277" s="45" t="s">
        <v>55</v>
      </c>
      <c r="B277" s="45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4">
        <v>14.8</v>
      </c>
      <c r="P277" s="46">
        <v>48</v>
      </c>
      <c r="Q277" s="47">
        <f t="shared" si="6"/>
        <v>710.40000000000009</v>
      </c>
    </row>
    <row r="278" spans="1:18">
      <c r="A278" s="31" t="s">
        <v>111</v>
      </c>
      <c r="B278" s="45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4"/>
      <c r="P278" s="46"/>
      <c r="Q278" s="47">
        <f t="shared" ref="Q278:Q287" si="7">P278*O278</f>
        <v>0</v>
      </c>
    </row>
    <row r="279" spans="1:18">
      <c r="A279" s="45" t="s">
        <v>59</v>
      </c>
      <c r="B279" s="45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4">
        <v>4</v>
      </c>
      <c r="P279" s="46">
        <v>63</v>
      </c>
      <c r="Q279" s="47">
        <f t="shared" si="7"/>
        <v>252</v>
      </c>
    </row>
    <row r="280" spans="1:18">
      <c r="A280" s="45" t="s">
        <v>13</v>
      </c>
      <c r="B280" s="45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4"/>
      <c r="P280" s="46">
        <v>130.01</v>
      </c>
      <c r="Q280" s="47">
        <f t="shared" si="7"/>
        <v>0</v>
      </c>
    </row>
    <row r="281" spans="1:18">
      <c r="A281" s="44" t="s">
        <v>34</v>
      </c>
      <c r="B281" s="45"/>
      <c r="C281" s="31">
        <v>30</v>
      </c>
      <c r="D281" s="37">
        <v>0.6</v>
      </c>
      <c r="E281" s="37"/>
      <c r="F281" s="37">
        <v>15.5</v>
      </c>
      <c r="G281" s="37"/>
      <c r="H281" s="37">
        <v>0.04</v>
      </c>
      <c r="I281" s="37"/>
      <c r="J281" s="37">
        <v>0.24</v>
      </c>
      <c r="K281" s="37">
        <v>0.8</v>
      </c>
      <c r="L281" s="37">
        <v>24</v>
      </c>
      <c r="M281" s="37">
        <v>16</v>
      </c>
      <c r="N281" s="37">
        <v>22</v>
      </c>
      <c r="O281" s="52"/>
      <c r="P281" s="46"/>
      <c r="Q281" s="47">
        <f t="shared" si="7"/>
        <v>0</v>
      </c>
    </row>
    <row r="282" spans="1:18">
      <c r="A282" s="45" t="s">
        <v>105</v>
      </c>
      <c r="B282" s="45">
        <v>30</v>
      </c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5">
        <v>12</v>
      </c>
      <c r="P282" s="5">
        <v>26</v>
      </c>
      <c r="Q282" s="47">
        <f t="shared" si="7"/>
        <v>312</v>
      </c>
    </row>
    <row r="283" spans="1:18">
      <c r="A283" s="45" t="s">
        <v>22</v>
      </c>
      <c r="B283" s="45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5">
        <v>129.78</v>
      </c>
      <c r="P283" s="5">
        <v>4</v>
      </c>
      <c r="Q283" s="47">
        <f t="shared" si="7"/>
        <v>519.12</v>
      </c>
    </row>
    <row r="284" spans="1:18">
      <c r="A284" s="45" t="s">
        <v>60</v>
      </c>
      <c r="B284" s="45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5">
        <v>3.4</v>
      </c>
      <c r="P284" s="5">
        <v>454</v>
      </c>
      <c r="Q284" s="47">
        <f t="shared" si="7"/>
        <v>1543.6</v>
      </c>
    </row>
    <row r="285" spans="1:18">
      <c r="A285" s="44" t="s">
        <v>112</v>
      </c>
      <c r="B285" s="45"/>
      <c r="C285" s="37">
        <v>200</v>
      </c>
      <c r="D285" s="37">
        <v>0.6</v>
      </c>
      <c r="E285" s="37"/>
      <c r="F285" s="37">
        <v>30.1</v>
      </c>
      <c r="G285" s="37">
        <v>130</v>
      </c>
      <c r="H285" s="37">
        <v>0.04</v>
      </c>
      <c r="I285" s="37"/>
      <c r="J285" s="37">
        <v>0.05</v>
      </c>
      <c r="K285" s="37">
        <v>135</v>
      </c>
      <c r="L285" s="37">
        <v>46</v>
      </c>
      <c r="M285" s="37">
        <v>13</v>
      </c>
      <c r="N285" s="37">
        <v>0.5</v>
      </c>
      <c r="O285" s="5"/>
      <c r="P285" s="5"/>
      <c r="Q285" s="47">
        <f t="shared" si="7"/>
        <v>0</v>
      </c>
    </row>
    <row r="286" spans="1:18">
      <c r="A286" s="44" t="s">
        <v>113</v>
      </c>
      <c r="B286" s="45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5">
        <v>2.7</v>
      </c>
      <c r="P286" s="5">
        <v>225.95</v>
      </c>
      <c r="Q286" s="47">
        <f t="shared" si="7"/>
        <v>610.06500000000005</v>
      </c>
    </row>
    <row r="287" spans="1:18">
      <c r="A287" s="44" t="s">
        <v>15</v>
      </c>
      <c r="B287" s="45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5">
        <v>2.7</v>
      </c>
      <c r="P287" s="5">
        <v>74.900000000000006</v>
      </c>
      <c r="Q287" s="47">
        <f t="shared" si="7"/>
        <v>202.23000000000002</v>
      </c>
    </row>
    <row r="288" spans="1:18">
      <c r="A288" s="24"/>
      <c r="B288" s="48"/>
      <c r="C288" s="48"/>
      <c r="D288" t="s">
        <v>98</v>
      </c>
      <c r="L288" t="s">
        <v>99</v>
      </c>
      <c r="M288" s="48"/>
      <c r="N288" s="48"/>
      <c r="O288" s="49"/>
      <c r="P288" s="50"/>
      <c r="Q288" s="50">
        <f>SUM(Q270:Q287)</f>
        <v>6254.6</v>
      </c>
      <c r="R288" s="68"/>
    </row>
    <row r="289" spans="4:17">
      <c r="D289" s="48" t="s">
        <v>100</v>
      </c>
      <c r="E289" s="48"/>
      <c r="F289" s="51"/>
      <c r="G289" s="48"/>
      <c r="H289" s="48"/>
      <c r="I289" s="48"/>
      <c r="J289" s="48"/>
      <c r="K289" s="48"/>
      <c r="L289" s="48" t="s">
        <v>99</v>
      </c>
      <c r="N289" t="s">
        <v>99</v>
      </c>
      <c r="Q289" s="19"/>
    </row>
    <row r="290" spans="4:17">
      <c r="D290" s="48"/>
      <c r="E290" s="48"/>
      <c r="F290" s="51"/>
      <c r="G290" s="48"/>
      <c r="H290" s="48"/>
      <c r="I290" s="48"/>
      <c r="J290" s="48"/>
      <c r="K290" s="48"/>
      <c r="L290" s="48"/>
      <c r="Q290" s="19"/>
    </row>
    <row r="291" spans="4:17">
      <c r="D291" s="48"/>
      <c r="E291" s="48"/>
      <c r="F291" s="51"/>
      <c r="G291" s="48"/>
      <c r="H291" s="48"/>
      <c r="I291" s="48"/>
      <c r="J291" s="48"/>
      <c r="K291" s="48"/>
      <c r="L291" s="48"/>
      <c r="Q291" s="19"/>
    </row>
    <row r="292" spans="4:17">
      <c r="D292" s="48"/>
      <c r="E292" s="48"/>
      <c r="F292" s="51"/>
      <c r="G292" s="48"/>
      <c r="H292" s="48"/>
      <c r="I292" s="48"/>
      <c r="J292" s="48"/>
      <c r="K292" s="48"/>
      <c r="L292" s="48"/>
      <c r="Q292" s="19"/>
    </row>
    <row r="293" spans="4:17">
      <c r="D293" s="48"/>
      <c r="E293" s="48"/>
      <c r="F293" s="51"/>
      <c r="G293" s="48"/>
      <c r="H293" s="48"/>
      <c r="I293" s="48"/>
      <c r="J293" s="48"/>
      <c r="K293" s="48"/>
      <c r="L293" s="48"/>
      <c r="Q293" s="19"/>
    </row>
    <row r="294" spans="4:17">
      <c r="D294" s="48"/>
      <c r="E294" s="48"/>
      <c r="F294" s="51"/>
      <c r="G294" s="48"/>
      <c r="H294" s="48"/>
      <c r="I294" s="48"/>
      <c r="J294" s="48"/>
      <c r="K294" s="48"/>
      <c r="L294" s="48"/>
      <c r="Q294" s="19"/>
    </row>
    <row r="295" spans="4:17">
      <c r="D295" s="48"/>
      <c r="E295" s="48"/>
      <c r="F295" s="51"/>
      <c r="G295" s="48"/>
      <c r="H295" s="48"/>
      <c r="I295" s="48"/>
      <c r="J295" s="48"/>
      <c r="K295" s="48"/>
      <c r="L295" s="48"/>
      <c r="Q295" s="19"/>
    </row>
    <row r="296" spans="4:17">
      <c r="D296" s="48"/>
      <c r="E296" s="48"/>
      <c r="F296" s="51"/>
      <c r="G296" s="48"/>
      <c r="H296" s="48"/>
      <c r="I296" s="48"/>
      <c r="J296" s="48"/>
      <c r="K296" s="48"/>
      <c r="L296" s="48"/>
      <c r="Q296" s="19"/>
    </row>
    <row r="297" spans="4:17">
      <c r="D297" s="48"/>
      <c r="E297" s="48"/>
      <c r="F297" s="51"/>
      <c r="G297" s="48"/>
      <c r="H297" s="48"/>
      <c r="I297" s="48"/>
      <c r="J297" s="48"/>
      <c r="K297" s="48"/>
      <c r="L297" s="48"/>
      <c r="Q297" s="19"/>
    </row>
    <row r="298" spans="4:17">
      <c r="D298" s="48"/>
      <c r="E298" s="48"/>
      <c r="F298" s="51"/>
      <c r="G298" s="48"/>
      <c r="H298" s="48"/>
      <c r="I298" s="48"/>
      <c r="J298" s="48"/>
      <c r="K298" s="48"/>
      <c r="L298" s="48"/>
      <c r="Q298" s="19"/>
    </row>
    <row r="299" spans="4:17">
      <c r="D299" s="48"/>
      <c r="E299" s="48"/>
      <c r="F299" s="51"/>
      <c r="G299" s="48"/>
      <c r="H299" s="48"/>
      <c r="I299" s="48"/>
      <c r="J299" s="48"/>
      <c r="K299" s="48"/>
      <c r="L299" s="48"/>
      <c r="Q299" s="19"/>
    </row>
    <row r="300" spans="4:17">
      <c r="D300" s="48"/>
      <c r="E300" s="48"/>
      <c r="F300" s="51"/>
      <c r="G300" s="48"/>
      <c r="H300" s="48"/>
      <c r="I300" s="48"/>
      <c r="J300" s="48"/>
      <c r="K300" s="48"/>
      <c r="L300" s="48"/>
      <c r="Q300" s="19"/>
    </row>
    <row r="301" spans="4:17">
      <c r="D301" s="48"/>
      <c r="E301" s="48"/>
      <c r="F301" s="51"/>
      <c r="G301" s="48"/>
      <c r="H301" s="48"/>
      <c r="I301" s="48"/>
      <c r="J301" s="48"/>
      <c r="K301" s="48"/>
      <c r="L301" s="48"/>
      <c r="Q301" s="19"/>
    </row>
    <row r="302" spans="4:17">
      <c r="D302" s="48"/>
      <c r="E302" s="48"/>
      <c r="F302" s="51"/>
      <c r="G302" s="48"/>
      <c r="H302" s="48"/>
      <c r="I302" s="48"/>
      <c r="J302" s="48"/>
      <c r="K302" s="48"/>
      <c r="L302" s="48"/>
      <c r="Q302" s="19"/>
    </row>
    <row r="303" spans="4:17" ht="18.75">
      <c r="D303" s="15"/>
      <c r="G303" s="16" t="s">
        <v>67</v>
      </c>
      <c r="H303" s="16"/>
      <c r="I303" s="17"/>
      <c r="J303" s="17"/>
      <c r="L303" s="17"/>
    </row>
    <row r="304" spans="4:17" ht="18.75">
      <c r="D304" s="15"/>
      <c r="E304" s="15"/>
      <c r="G304" s="16" t="s">
        <v>68</v>
      </c>
      <c r="H304" s="16"/>
      <c r="I304" s="16"/>
      <c r="J304" s="16"/>
      <c r="K304" s="17"/>
      <c r="L304" s="21"/>
    </row>
    <row r="305" spans="1:17" ht="18.75">
      <c r="D305" s="23" t="s">
        <v>70</v>
      </c>
      <c r="E305" s="23"/>
      <c r="F305" s="23"/>
    </row>
    <row r="306" spans="1:17">
      <c r="A306" s="53">
        <v>44442</v>
      </c>
      <c r="M306" s="21"/>
    </row>
    <row r="307" spans="1:17">
      <c r="A307" s="24" t="s">
        <v>149</v>
      </c>
      <c r="B307" s="24" t="s">
        <v>74</v>
      </c>
      <c r="D307" s="25"/>
      <c r="E307" s="28"/>
      <c r="F307" s="28" t="s">
        <v>7</v>
      </c>
      <c r="G307" s="27"/>
      <c r="H307" s="21"/>
      <c r="I307" s="21"/>
      <c r="J307" s="21"/>
      <c r="K307" s="21"/>
      <c r="L307" s="21"/>
      <c r="M307" s="21"/>
      <c r="N307" s="21"/>
      <c r="O307" s="21"/>
      <c r="P307" s="21"/>
      <c r="Q307" s="19"/>
    </row>
    <row r="308" spans="1:17">
      <c r="A308" s="29" t="s">
        <v>76</v>
      </c>
      <c r="B308" s="24"/>
      <c r="C308" s="20"/>
      <c r="D308" s="20"/>
      <c r="E308" s="27"/>
      <c r="F308" s="27"/>
      <c r="G308" s="27"/>
      <c r="H308" s="21"/>
      <c r="I308" s="21"/>
      <c r="J308" s="21"/>
      <c r="K308" s="21"/>
      <c r="L308" s="21"/>
      <c r="M308" s="21"/>
      <c r="N308" s="21"/>
      <c r="O308" s="21"/>
      <c r="P308" s="21"/>
      <c r="Q308" s="19"/>
    </row>
    <row r="309" spans="1:17">
      <c r="A309" s="30"/>
      <c r="B309" s="29"/>
      <c r="C309" s="29"/>
      <c r="D309" s="29"/>
      <c r="E309" s="21"/>
      <c r="F309" s="27"/>
      <c r="G309" s="27"/>
      <c r="H309" s="21"/>
      <c r="I309" s="21"/>
      <c r="J309" s="21"/>
      <c r="K309" s="21"/>
      <c r="L309" s="21"/>
      <c r="M309" s="28"/>
      <c r="N309" s="21"/>
      <c r="O309" s="21"/>
      <c r="P309">
        <v>139</v>
      </c>
      <c r="Q309" s="19"/>
    </row>
    <row r="310" spans="1:17">
      <c r="A310" s="31" t="s">
        <v>77</v>
      </c>
      <c r="B310" s="32"/>
      <c r="C310" s="33" t="s">
        <v>78</v>
      </c>
      <c r="D310" s="34"/>
      <c r="E310" s="34" t="s">
        <v>79</v>
      </c>
      <c r="F310" s="34"/>
      <c r="G310" s="34" t="s">
        <v>80</v>
      </c>
      <c r="H310" s="34" t="s">
        <v>81</v>
      </c>
      <c r="I310" s="34"/>
      <c r="J310" s="34"/>
      <c r="K310" s="34"/>
      <c r="L310" s="34" t="s">
        <v>82</v>
      </c>
      <c r="M310" s="37"/>
      <c r="N310" s="34"/>
      <c r="O310" s="35" t="s">
        <v>83</v>
      </c>
      <c r="P310" s="36" t="s">
        <v>3</v>
      </c>
      <c r="Q310" s="36" t="s">
        <v>9</v>
      </c>
    </row>
    <row r="311" spans="1:17">
      <c r="A311" s="37"/>
      <c r="B311" s="38" t="s">
        <v>84</v>
      </c>
      <c r="C311" s="39" t="s">
        <v>85</v>
      </c>
      <c r="D311" s="37" t="s">
        <v>86</v>
      </c>
      <c r="E311" s="37" t="s">
        <v>87</v>
      </c>
      <c r="F311" s="37" t="s">
        <v>88</v>
      </c>
      <c r="G311" s="37"/>
      <c r="H311" s="37" t="s">
        <v>89</v>
      </c>
      <c r="I311" s="37" t="s">
        <v>90</v>
      </c>
      <c r="J311" s="37" t="s">
        <v>91</v>
      </c>
      <c r="K311" s="37" t="s">
        <v>92</v>
      </c>
      <c r="L311" s="37" t="s">
        <v>93</v>
      </c>
      <c r="M311" s="37" t="s">
        <v>94</v>
      </c>
      <c r="N311" s="37" t="s">
        <v>95</v>
      </c>
      <c r="O311" s="40"/>
      <c r="P311" s="4"/>
      <c r="Q311" s="40"/>
    </row>
    <row r="312" spans="1:17">
      <c r="A312" s="31" t="s">
        <v>23</v>
      </c>
      <c r="B312" s="31"/>
      <c r="C312" s="41">
        <v>200</v>
      </c>
      <c r="D312" s="42">
        <v>16</v>
      </c>
      <c r="E312" s="43">
        <v>8</v>
      </c>
      <c r="F312" s="43">
        <v>41.2</v>
      </c>
      <c r="G312" s="43">
        <v>252</v>
      </c>
      <c r="H312" s="43">
        <v>0.14000000000000001</v>
      </c>
      <c r="I312" s="43">
        <v>1.8</v>
      </c>
      <c r="J312" s="43">
        <v>0</v>
      </c>
      <c r="K312" s="43">
        <v>0.14000000000000001</v>
      </c>
      <c r="L312" s="43">
        <v>220</v>
      </c>
      <c r="M312" s="43">
        <v>28</v>
      </c>
      <c r="N312" s="43">
        <v>0.9</v>
      </c>
      <c r="O312" s="40"/>
      <c r="P312" s="40"/>
      <c r="Q312" s="40">
        <f>O312*P312</f>
        <v>0</v>
      </c>
    </row>
    <row r="313" spans="1:17">
      <c r="A313" s="45" t="s">
        <v>36</v>
      </c>
      <c r="B313" s="45">
        <v>100</v>
      </c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4">
        <v>2</v>
      </c>
      <c r="P313" s="46">
        <v>260</v>
      </c>
      <c r="Q313" s="47">
        <f>P313*O313</f>
        <v>520</v>
      </c>
    </row>
    <row r="314" spans="1:17">
      <c r="A314" s="45" t="s">
        <v>110</v>
      </c>
      <c r="B314" s="45">
        <v>60</v>
      </c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4">
        <v>0.5</v>
      </c>
      <c r="P314" s="46">
        <v>54.15</v>
      </c>
      <c r="Q314" s="47">
        <f t="shared" ref="Q314:Q324" si="8">P314*O314</f>
        <v>27.074999999999999</v>
      </c>
    </row>
    <row r="315" spans="1:17">
      <c r="A315" s="45" t="s">
        <v>58</v>
      </c>
      <c r="B315" s="45">
        <v>12</v>
      </c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4">
        <v>0.2</v>
      </c>
      <c r="P315" s="46">
        <v>47</v>
      </c>
      <c r="Q315" s="47">
        <f t="shared" si="8"/>
        <v>9.4</v>
      </c>
    </row>
    <row r="316" spans="1:17">
      <c r="A316" s="45" t="s">
        <v>37</v>
      </c>
      <c r="B316" s="45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4">
        <v>0.2</v>
      </c>
      <c r="P316" s="46">
        <v>61</v>
      </c>
      <c r="Q316" s="47">
        <f t="shared" si="8"/>
        <v>12.200000000000001</v>
      </c>
    </row>
    <row r="317" spans="1:17">
      <c r="A317" s="45" t="s">
        <v>23</v>
      </c>
      <c r="B317" s="45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4">
        <v>1</v>
      </c>
      <c r="P317" s="46">
        <v>48.39</v>
      </c>
      <c r="Q317" s="47">
        <f t="shared" si="8"/>
        <v>48.39</v>
      </c>
    </row>
    <row r="318" spans="1:17">
      <c r="A318" s="45" t="s">
        <v>55</v>
      </c>
      <c r="B318" s="45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4">
        <v>2</v>
      </c>
      <c r="P318" s="46">
        <v>48</v>
      </c>
      <c r="Q318" s="47">
        <f t="shared" si="8"/>
        <v>96</v>
      </c>
    </row>
    <row r="319" spans="1:17">
      <c r="A319" s="45" t="s">
        <v>10</v>
      </c>
      <c r="B319" s="45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4">
        <v>1</v>
      </c>
      <c r="P319" s="46">
        <v>65</v>
      </c>
      <c r="Q319" s="47">
        <f t="shared" si="8"/>
        <v>65</v>
      </c>
    </row>
    <row r="320" spans="1:17">
      <c r="A320" s="44" t="s">
        <v>34</v>
      </c>
      <c r="B320" s="45"/>
      <c r="C320" s="31">
        <v>30</v>
      </c>
      <c r="D320" s="37">
        <v>0.6</v>
      </c>
      <c r="E320" s="37"/>
      <c r="F320" s="37">
        <v>15.5</v>
      </c>
      <c r="G320" s="37"/>
      <c r="H320" s="37">
        <v>0.04</v>
      </c>
      <c r="I320" s="37"/>
      <c r="J320" s="37">
        <v>0.24</v>
      </c>
      <c r="K320" s="37">
        <v>0.8</v>
      </c>
      <c r="L320" s="37">
        <v>24</v>
      </c>
      <c r="M320" s="37">
        <v>16</v>
      </c>
      <c r="N320" s="37">
        <v>22</v>
      </c>
      <c r="O320" s="52"/>
      <c r="P320" s="46"/>
      <c r="Q320" s="47">
        <f t="shared" si="8"/>
        <v>0</v>
      </c>
    </row>
    <row r="321" spans="1:17">
      <c r="A321" s="45" t="s">
        <v>105</v>
      </c>
      <c r="B321" s="45">
        <v>30</v>
      </c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5">
        <v>3</v>
      </c>
      <c r="P321" s="5">
        <v>26</v>
      </c>
      <c r="Q321" s="47">
        <f t="shared" si="8"/>
        <v>78</v>
      </c>
    </row>
    <row r="322" spans="1:17">
      <c r="A322" s="44" t="s">
        <v>108</v>
      </c>
      <c r="B322" s="45"/>
      <c r="C322" s="37">
        <v>200</v>
      </c>
      <c r="D322" s="37">
        <v>0.6</v>
      </c>
      <c r="E322" s="37"/>
      <c r="F322" s="37">
        <v>30.1</v>
      </c>
      <c r="G322" s="37">
        <v>130</v>
      </c>
      <c r="H322" s="37">
        <v>0.04</v>
      </c>
      <c r="I322" s="37"/>
      <c r="J322" s="37">
        <v>0.05</v>
      </c>
      <c r="K322" s="37">
        <v>135</v>
      </c>
      <c r="L322" s="37">
        <v>46</v>
      </c>
      <c r="M322" s="37"/>
      <c r="N322" s="37">
        <v>0.5</v>
      </c>
      <c r="O322" s="5"/>
      <c r="P322" s="5"/>
      <c r="Q322" s="47">
        <f t="shared" si="8"/>
        <v>0</v>
      </c>
    </row>
    <row r="323" spans="1:17">
      <c r="A323" s="44" t="s">
        <v>49</v>
      </c>
      <c r="B323" s="45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5"/>
      <c r="P323" s="5">
        <v>225.95</v>
      </c>
      <c r="Q323" s="47">
        <f t="shared" si="8"/>
        <v>0</v>
      </c>
    </row>
    <row r="324" spans="1:17">
      <c r="A324" s="44" t="s">
        <v>31</v>
      </c>
      <c r="B324" s="45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N324" s="37"/>
      <c r="O324" s="5">
        <v>3</v>
      </c>
      <c r="P324" s="5">
        <v>60.58</v>
      </c>
      <c r="Q324" s="47">
        <f t="shared" si="8"/>
        <v>181.74</v>
      </c>
    </row>
    <row r="325" spans="1:17">
      <c r="A325" s="24"/>
      <c r="B325" s="48"/>
      <c r="C325" s="48"/>
      <c r="D325" t="s">
        <v>98</v>
      </c>
      <c r="L325" t="s">
        <v>99</v>
      </c>
      <c r="M325" s="48"/>
      <c r="N325" s="48"/>
      <c r="O325" s="49"/>
      <c r="P325" s="50"/>
      <c r="Q325" s="50">
        <f>SUM(Q313:Q324)</f>
        <v>1037.8050000000001</v>
      </c>
    </row>
    <row r="326" spans="1:17">
      <c r="D326" s="48" t="s">
        <v>100</v>
      </c>
      <c r="E326" s="48"/>
      <c r="F326" s="51"/>
      <c r="G326" s="48"/>
      <c r="H326" s="48"/>
      <c r="I326" s="48"/>
      <c r="J326" s="48"/>
      <c r="K326" s="48"/>
      <c r="L326" s="48" t="s">
        <v>99</v>
      </c>
      <c r="N326" t="s">
        <v>99</v>
      </c>
      <c r="Q326" s="19"/>
    </row>
    <row r="327" spans="1:17">
      <c r="D327" s="48"/>
      <c r="E327" s="48"/>
      <c r="F327" s="51"/>
      <c r="G327" s="48"/>
      <c r="H327" s="48"/>
      <c r="I327" s="48"/>
      <c r="J327" s="48"/>
      <c r="K327" s="48"/>
      <c r="L327" s="48"/>
      <c r="Q327" s="19"/>
    </row>
    <row r="328" spans="1:17">
      <c r="D328" s="48"/>
      <c r="E328" s="48"/>
      <c r="F328" s="51"/>
      <c r="G328" s="48"/>
      <c r="H328" s="48"/>
      <c r="I328" s="48"/>
      <c r="J328" s="48"/>
      <c r="K328" s="48"/>
      <c r="L328" s="48"/>
      <c r="Q328" s="19"/>
    </row>
    <row r="329" spans="1:17">
      <c r="D329" s="48"/>
      <c r="E329" s="48"/>
      <c r="F329" s="51"/>
      <c r="G329" s="48"/>
      <c r="H329" s="48"/>
      <c r="I329" s="48"/>
      <c r="J329" s="48"/>
      <c r="K329" s="48"/>
      <c r="L329" s="48"/>
      <c r="Q329" s="19"/>
    </row>
    <row r="330" spans="1:17">
      <c r="D330" s="48"/>
      <c r="E330" s="48"/>
      <c r="F330" s="51"/>
      <c r="G330" s="48"/>
      <c r="H330" s="48"/>
      <c r="I330" s="48"/>
      <c r="J330" s="48"/>
      <c r="K330" s="48"/>
      <c r="L330" s="48"/>
      <c r="Q330" s="19"/>
    </row>
    <row r="331" spans="1:17">
      <c r="D331" s="48"/>
      <c r="E331" s="48"/>
      <c r="F331" s="51"/>
      <c r="G331" s="48"/>
      <c r="H331" s="48"/>
      <c r="I331" s="48"/>
      <c r="J331" s="48"/>
      <c r="K331" s="48"/>
      <c r="L331" s="48"/>
      <c r="Q331" s="19"/>
    </row>
    <row r="332" spans="1:17">
      <c r="D332" s="48"/>
      <c r="E332" s="48"/>
      <c r="F332" s="51"/>
      <c r="G332" s="48"/>
      <c r="H332" s="48"/>
      <c r="I332" s="48"/>
      <c r="J332" s="48"/>
      <c r="K332" s="48"/>
      <c r="L332" s="48"/>
      <c r="Q332" s="19"/>
    </row>
    <row r="333" spans="1:17">
      <c r="D333" s="48"/>
      <c r="E333" s="48"/>
      <c r="F333" s="51"/>
      <c r="G333" s="48"/>
      <c r="H333" s="48"/>
      <c r="I333" s="48"/>
      <c r="J333" s="48"/>
      <c r="K333" s="48"/>
      <c r="L333" s="48"/>
      <c r="Q333" s="19"/>
    </row>
    <row r="334" spans="1:17">
      <c r="D334" s="48"/>
      <c r="E334" s="48"/>
      <c r="F334" s="51"/>
      <c r="G334" s="48"/>
      <c r="H334" s="48"/>
      <c r="I334" s="48"/>
      <c r="J334" s="48"/>
      <c r="K334" s="48"/>
      <c r="L334" s="48"/>
      <c r="Q334" s="19"/>
    </row>
    <row r="335" spans="1:17">
      <c r="D335" s="48"/>
      <c r="E335" s="48"/>
      <c r="F335" s="51"/>
      <c r="G335" s="48"/>
      <c r="H335" s="48"/>
      <c r="I335" s="48"/>
      <c r="J335" s="48"/>
      <c r="K335" s="48"/>
      <c r="L335" s="48"/>
      <c r="Q335" s="19"/>
    </row>
    <row r="336" spans="1:17">
      <c r="D336" s="48"/>
      <c r="E336" s="48"/>
      <c r="F336" s="51"/>
      <c r="G336" s="48"/>
      <c r="H336" s="48"/>
      <c r="I336" s="48"/>
      <c r="J336" s="48"/>
      <c r="K336" s="48"/>
      <c r="L336" s="48"/>
      <c r="Q336" s="19"/>
    </row>
    <row r="337" spans="1:17">
      <c r="D337" s="48"/>
      <c r="E337" s="48"/>
      <c r="F337" s="51"/>
      <c r="G337" s="48"/>
      <c r="H337" s="48"/>
      <c r="I337" s="48"/>
      <c r="J337" s="48"/>
      <c r="K337" s="48"/>
      <c r="L337" s="48"/>
      <c r="Q337" s="19"/>
    </row>
    <row r="338" spans="1:17">
      <c r="D338" s="48"/>
      <c r="E338" s="48"/>
      <c r="F338" s="51"/>
      <c r="G338" s="48"/>
      <c r="H338" s="48"/>
      <c r="I338" s="48"/>
      <c r="J338" s="48"/>
      <c r="K338" s="48"/>
      <c r="L338" s="48"/>
      <c r="Q338" s="19"/>
    </row>
    <row r="339" spans="1:17">
      <c r="D339" s="48"/>
      <c r="E339" s="48"/>
      <c r="F339" s="51"/>
      <c r="G339" s="48"/>
      <c r="H339" s="48"/>
      <c r="I339" s="48"/>
      <c r="J339" s="48"/>
      <c r="K339" s="48"/>
      <c r="L339" s="48"/>
      <c r="Q339" s="19"/>
    </row>
    <row r="340" spans="1:17">
      <c r="D340" s="48"/>
      <c r="E340" s="48"/>
      <c r="F340" s="51"/>
      <c r="G340" s="48"/>
      <c r="H340" s="48"/>
      <c r="I340" s="48"/>
      <c r="J340" s="48"/>
      <c r="K340" s="48"/>
      <c r="L340" s="48"/>
      <c r="Q340" s="19"/>
    </row>
    <row r="341" spans="1:17">
      <c r="D341" s="48"/>
      <c r="E341" s="48"/>
      <c r="F341" s="51"/>
      <c r="G341" s="48"/>
      <c r="H341" s="48"/>
      <c r="I341" s="48"/>
      <c r="J341" s="48"/>
      <c r="K341" s="48"/>
      <c r="L341" s="48"/>
      <c r="Q341" s="19"/>
    </row>
    <row r="342" spans="1:17">
      <c r="D342" s="48"/>
      <c r="E342" s="48"/>
      <c r="F342" s="51"/>
      <c r="G342" s="48"/>
      <c r="H342" s="48"/>
      <c r="I342" s="48"/>
      <c r="J342" s="48"/>
      <c r="K342" s="48"/>
      <c r="L342" s="48"/>
      <c r="Q342" s="19"/>
    </row>
    <row r="343" spans="1:17">
      <c r="D343" s="48"/>
      <c r="E343" s="48"/>
      <c r="F343" s="51"/>
      <c r="G343" s="48"/>
      <c r="H343" s="48"/>
      <c r="I343" s="48"/>
      <c r="J343" s="48"/>
      <c r="K343" s="48"/>
      <c r="L343" s="48"/>
      <c r="Q343" s="19"/>
    </row>
    <row r="344" spans="1:17">
      <c r="D344" s="48"/>
      <c r="E344" s="48"/>
      <c r="F344" s="51"/>
      <c r="G344" s="48"/>
      <c r="H344" s="48"/>
      <c r="I344" s="48"/>
      <c r="J344" s="48"/>
      <c r="K344" s="48"/>
      <c r="L344" s="48"/>
      <c r="Q344" s="19"/>
    </row>
    <row r="345" spans="1:17">
      <c r="D345" s="48"/>
      <c r="E345" s="48"/>
      <c r="F345" s="51"/>
      <c r="G345" s="48"/>
      <c r="H345" s="48"/>
      <c r="I345" s="48"/>
      <c r="J345" s="48"/>
      <c r="K345" s="48"/>
      <c r="L345" s="48"/>
      <c r="Q345" s="19"/>
    </row>
    <row r="346" spans="1:17" ht="18.75">
      <c r="D346" s="15"/>
      <c r="G346" s="16" t="s">
        <v>67</v>
      </c>
      <c r="H346" s="16"/>
      <c r="I346" s="17"/>
      <c r="J346" s="17"/>
      <c r="L346" s="17"/>
    </row>
    <row r="347" spans="1:17" ht="18.75">
      <c r="D347" s="15"/>
      <c r="E347" s="15"/>
      <c r="G347" s="16" t="s">
        <v>68</v>
      </c>
      <c r="H347" s="16"/>
      <c r="I347" s="16"/>
      <c r="J347" s="16"/>
      <c r="K347" s="17"/>
      <c r="L347" s="21"/>
    </row>
    <row r="348" spans="1:17" ht="18.75">
      <c r="D348" s="23" t="s">
        <v>70</v>
      </c>
      <c r="E348" s="23"/>
      <c r="F348" s="23"/>
    </row>
    <row r="349" spans="1:17">
      <c r="A349" s="53">
        <v>44445</v>
      </c>
      <c r="M349" s="21"/>
    </row>
    <row r="350" spans="1:17">
      <c r="A350" s="24" t="s">
        <v>149</v>
      </c>
      <c r="B350" s="24" t="s">
        <v>74</v>
      </c>
      <c r="D350" s="25"/>
      <c r="E350" s="28"/>
      <c r="F350" s="28" t="s">
        <v>6</v>
      </c>
      <c r="G350" s="27"/>
      <c r="H350" s="21"/>
      <c r="I350" s="21"/>
      <c r="J350" s="21"/>
      <c r="K350" s="21"/>
      <c r="L350" s="21"/>
      <c r="M350" s="21"/>
      <c r="N350" s="21"/>
      <c r="O350" s="21"/>
      <c r="P350" s="21"/>
      <c r="Q350" s="19"/>
    </row>
    <row r="351" spans="1:17">
      <c r="A351" s="29" t="s">
        <v>76</v>
      </c>
      <c r="B351" s="24"/>
      <c r="C351" s="20"/>
      <c r="D351" s="20"/>
      <c r="E351" s="27"/>
      <c r="F351" s="27"/>
      <c r="G351" s="27"/>
      <c r="H351" s="21"/>
      <c r="I351" s="21"/>
      <c r="J351" s="21"/>
      <c r="K351" s="21"/>
      <c r="L351" s="21"/>
      <c r="M351" s="21"/>
      <c r="N351" s="21"/>
      <c r="O351" s="21"/>
      <c r="P351" s="21"/>
      <c r="Q351" s="19"/>
    </row>
    <row r="352" spans="1:17">
      <c r="A352" s="30"/>
      <c r="B352" s="29"/>
      <c r="C352" s="29"/>
      <c r="D352" s="29"/>
      <c r="E352" s="21"/>
      <c r="F352" s="27"/>
      <c r="G352" s="27"/>
      <c r="H352" s="21"/>
      <c r="I352" s="21"/>
      <c r="J352" s="21"/>
      <c r="K352" s="21"/>
      <c r="L352" s="21"/>
      <c r="M352" s="34"/>
      <c r="N352" s="21"/>
      <c r="O352" s="21"/>
      <c r="P352">
        <v>128</v>
      </c>
      <c r="Q352" s="19"/>
    </row>
    <row r="353" spans="1:17">
      <c r="A353" s="31" t="s">
        <v>77</v>
      </c>
      <c r="B353" s="32"/>
      <c r="C353" s="33" t="s">
        <v>78</v>
      </c>
      <c r="D353" s="34"/>
      <c r="E353" s="34" t="s">
        <v>79</v>
      </c>
      <c r="F353" s="34"/>
      <c r="G353" s="34" t="s">
        <v>80</v>
      </c>
      <c r="H353" s="34" t="s">
        <v>81</v>
      </c>
      <c r="I353" s="34"/>
      <c r="J353" s="34"/>
      <c r="K353" s="34"/>
      <c r="L353" s="34" t="s">
        <v>82</v>
      </c>
      <c r="M353" s="37"/>
      <c r="N353" s="34"/>
      <c r="O353" s="35" t="s">
        <v>83</v>
      </c>
      <c r="P353" s="36" t="s">
        <v>3</v>
      </c>
      <c r="Q353" s="36" t="s">
        <v>9</v>
      </c>
    </row>
    <row r="354" spans="1:17">
      <c r="A354" s="37"/>
      <c r="B354" s="38" t="s">
        <v>84</v>
      </c>
      <c r="C354" s="39" t="s">
        <v>85</v>
      </c>
      <c r="D354" s="37" t="s">
        <v>86</v>
      </c>
      <c r="E354" s="37" t="s">
        <v>87</v>
      </c>
      <c r="F354" s="37" t="s">
        <v>88</v>
      </c>
      <c r="G354" s="37"/>
      <c r="H354" s="37" t="s">
        <v>89</v>
      </c>
      <c r="I354" s="37" t="s">
        <v>90</v>
      </c>
      <c r="J354" s="37" t="s">
        <v>91</v>
      </c>
      <c r="K354" s="37" t="s">
        <v>92</v>
      </c>
      <c r="L354" s="37" t="s">
        <v>93</v>
      </c>
      <c r="M354" s="37" t="s">
        <v>94</v>
      </c>
      <c r="N354" s="37" t="s">
        <v>95</v>
      </c>
      <c r="O354" s="40"/>
      <c r="P354" s="4"/>
      <c r="Q354" s="40"/>
    </row>
    <row r="355" spans="1:17">
      <c r="A355" s="31" t="s">
        <v>116</v>
      </c>
      <c r="B355" s="31"/>
      <c r="C355" s="41">
        <v>200</v>
      </c>
      <c r="D355" s="42">
        <v>16</v>
      </c>
      <c r="E355" s="43">
        <v>8</v>
      </c>
      <c r="F355" s="43">
        <v>41.2</v>
      </c>
      <c r="G355" s="43">
        <v>252</v>
      </c>
      <c r="H355" s="43">
        <v>0.14000000000000001</v>
      </c>
      <c r="I355" s="43">
        <v>1.8</v>
      </c>
      <c r="J355" s="43">
        <v>0</v>
      </c>
      <c r="K355" s="43">
        <v>0.14000000000000001</v>
      </c>
      <c r="L355" s="43">
        <v>220</v>
      </c>
      <c r="M355" s="43">
        <v>28</v>
      </c>
      <c r="N355" s="43">
        <v>0.9</v>
      </c>
      <c r="O355" s="40"/>
      <c r="P355" s="40"/>
      <c r="Q355" s="40">
        <f>O355*P355</f>
        <v>0</v>
      </c>
    </row>
    <row r="356" spans="1:17">
      <c r="A356" s="45" t="s">
        <v>65</v>
      </c>
      <c r="B356" s="45">
        <v>100</v>
      </c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4">
        <v>12.1</v>
      </c>
      <c r="P356" s="46">
        <v>320</v>
      </c>
      <c r="Q356" s="47">
        <f>P356*O356</f>
        <v>3872</v>
      </c>
    </row>
    <row r="357" spans="1:17">
      <c r="A357" s="45" t="s">
        <v>29</v>
      </c>
      <c r="B357" s="45">
        <v>60</v>
      </c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4">
        <v>6.4</v>
      </c>
      <c r="P357" s="46">
        <v>71.25</v>
      </c>
      <c r="Q357" s="47">
        <f t="shared" ref="Q357:Q369" si="9">P357*O357</f>
        <v>456</v>
      </c>
    </row>
    <row r="358" spans="1:17">
      <c r="A358" s="45" t="s">
        <v>58</v>
      </c>
      <c r="B358" s="45">
        <v>12</v>
      </c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4">
        <v>1.3</v>
      </c>
      <c r="P358" s="46">
        <v>47</v>
      </c>
      <c r="Q358" s="47">
        <f t="shared" si="9"/>
        <v>61.1</v>
      </c>
    </row>
    <row r="359" spans="1:17">
      <c r="A359" s="45" t="s">
        <v>103</v>
      </c>
      <c r="B359" s="45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4">
        <v>1.3</v>
      </c>
      <c r="P359" s="46">
        <v>61</v>
      </c>
      <c r="Q359" s="47">
        <f t="shared" si="9"/>
        <v>79.3</v>
      </c>
    </row>
    <row r="360" spans="1:17">
      <c r="A360" s="45" t="s">
        <v>10</v>
      </c>
      <c r="B360" s="45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4">
        <v>2</v>
      </c>
      <c r="P360" s="46">
        <v>65</v>
      </c>
      <c r="Q360" s="47">
        <f t="shared" si="9"/>
        <v>130</v>
      </c>
    </row>
    <row r="361" spans="1:17">
      <c r="A361" s="45" t="s">
        <v>13</v>
      </c>
      <c r="B361" s="45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4">
        <v>1</v>
      </c>
      <c r="P361" s="46">
        <v>140</v>
      </c>
      <c r="Q361" s="47">
        <f t="shared" si="9"/>
        <v>140</v>
      </c>
    </row>
    <row r="362" spans="1:17">
      <c r="A362" s="45" t="s">
        <v>12</v>
      </c>
      <c r="B362" s="45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4">
        <v>1</v>
      </c>
      <c r="P362" s="46">
        <v>35</v>
      </c>
      <c r="Q362" s="47">
        <f t="shared" si="9"/>
        <v>35</v>
      </c>
    </row>
    <row r="363" spans="1:17">
      <c r="A363" s="45" t="s">
        <v>14</v>
      </c>
      <c r="B363" s="45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4">
        <v>1</v>
      </c>
      <c r="P363" s="46">
        <v>113.33</v>
      </c>
      <c r="Q363" s="47">
        <f t="shared" si="9"/>
        <v>113.33</v>
      </c>
    </row>
    <row r="364" spans="1:17">
      <c r="A364" s="44" t="s">
        <v>34</v>
      </c>
      <c r="B364" s="45"/>
      <c r="C364" s="31">
        <v>30</v>
      </c>
      <c r="D364" s="37">
        <v>0.6</v>
      </c>
      <c r="E364" s="37"/>
      <c r="F364" s="37">
        <v>15.5</v>
      </c>
      <c r="G364" s="37"/>
      <c r="H364" s="37">
        <v>0.04</v>
      </c>
      <c r="I364" s="37"/>
      <c r="J364" s="37">
        <v>0.24</v>
      </c>
      <c r="K364" s="37">
        <v>0.8</v>
      </c>
      <c r="L364" s="37">
        <v>24</v>
      </c>
      <c r="M364" s="37"/>
      <c r="N364" s="37">
        <v>22</v>
      </c>
      <c r="O364" s="52"/>
      <c r="P364" s="46"/>
      <c r="Q364" s="47">
        <f t="shared" si="9"/>
        <v>0</v>
      </c>
    </row>
    <row r="365" spans="1:17">
      <c r="A365" s="45" t="s">
        <v>105</v>
      </c>
      <c r="B365" s="45">
        <v>30</v>
      </c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5">
        <v>13</v>
      </c>
      <c r="P365" s="5">
        <v>26</v>
      </c>
      <c r="Q365" s="47">
        <f t="shared" si="9"/>
        <v>338</v>
      </c>
    </row>
    <row r="366" spans="1:17">
      <c r="A366" s="45" t="s">
        <v>22</v>
      </c>
      <c r="B366" s="45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5">
        <v>4</v>
      </c>
      <c r="P366" s="5">
        <v>55</v>
      </c>
      <c r="Q366" s="47">
        <f t="shared" si="9"/>
        <v>220</v>
      </c>
    </row>
    <row r="367" spans="1:17">
      <c r="A367" s="44" t="s">
        <v>117</v>
      </c>
      <c r="B367" s="45"/>
      <c r="C367" s="37">
        <v>200</v>
      </c>
      <c r="D367" s="37">
        <v>0.6</v>
      </c>
      <c r="E367" s="37"/>
      <c r="F367" s="37">
        <v>30.1</v>
      </c>
      <c r="G367" s="37">
        <v>130</v>
      </c>
      <c r="H367" s="37">
        <v>0.04</v>
      </c>
      <c r="I367" s="37"/>
      <c r="J367" s="37">
        <v>0.05</v>
      </c>
      <c r="K367" s="37">
        <v>135</v>
      </c>
      <c r="L367" s="37">
        <v>46</v>
      </c>
      <c r="M367" s="37"/>
      <c r="N367" s="37">
        <v>0.5</v>
      </c>
      <c r="O367" s="5"/>
      <c r="P367" s="5"/>
      <c r="Q367" s="47">
        <f t="shared" si="9"/>
        <v>0</v>
      </c>
    </row>
    <row r="368" spans="1:17">
      <c r="A368" s="44" t="s">
        <v>109</v>
      </c>
      <c r="B368" s="45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5">
        <v>1</v>
      </c>
      <c r="P368" s="5">
        <v>118</v>
      </c>
      <c r="Q368" s="47">
        <f t="shared" si="9"/>
        <v>118</v>
      </c>
    </row>
    <row r="369" spans="1:17">
      <c r="A369" s="44" t="s">
        <v>15</v>
      </c>
      <c r="B369" s="45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N369" s="37"/>
      <c r="O369" s="5">
        <v>2.1</v>
      </c>
      <c r="P369" s="5">
        <v>74.900000000000006</v>
      </c>
      <c r="Q369" s="47">
        <f t="shared" si="9"/>
        <v>157.29000000000002</v>
      </c>
    </row>
    <row r="370" spans="1:17">
      <c r="A370" s="24"/>
      <c r="B370" s="48"/>
      <c r="C370" s="48"/>
      <c r="D370" t="s">
        <v>98</v>
      </c>
      <c r="L370" t="s">
        <v>99</v>
      </c>
      <c r="M370" s="48"/>
      <c r="N370" s="48"/>
      <c r="O370" s="49"/>
      <c r="P370" s="50"/>
      <c r="Q370" s="50">
        <f>SUM(Q356:Q369)</f>
        <v>5720.02</v>
      </c>
    </row>
    <row r="371" spans="1:17">
      <c r="D371" s="48" t="s">
        <v>100</v>
      </c>
      <c r="E371" s="48"/>
      <c r="F371" s="51"/>
      <c r="G371" s="48"/>
      <c r="H371" s="48"/>
      <c r="I371" s="48"/>
      <c r="J371" s="48"/>
      <c r="K371" s="48"/>
      <c r="L371" s="48" t="s">
        <v>99</v>
      </c>
      <c r="N371" t="s">
        <v>99</v>
      </c>
      <c r="Q371" s="19"/>
    </row>
    <row r="372" spans="1:17">
      <c r="D372" s="48"/>
      <c r="E372" s="48"/>
      <c r="F372" s="51"/>
      <c r="G372" s="48"/>
      <c r="H372" s="48"/>
      <c r="I372" s="48"/>
      <c r="J372" s="48"/>
      <c r="K372" s="48"/>
      <c r="L372" s="48"/>
      <c r="Q372" s="19"/>
    </row>
    <row r="373" spans="1:17">
      <c r="D373" s="48"/>
      <c r="E373" s="48"/>
      <c r="F373" s="51"/>
      <c r="G373" s="48"/>
      <c r="H373" s="48"/>
      <c r="I373" s="48"/>
      <c r="J373" s="48"/>
      <c r="K373" s="48"/>
      <c r="L373" s="48"/>
      <c r="Q373" s="19"/>
    </row>
    <row r="374" spans="1:17">
      <c r="D374" s="48"/>
      <c r="E374" s="48"/>
      <c r="F374" s="51"/>
      <c r="G374" s="48"/>
      <c r="H374" s="48"/>
      <c r="I374" s="48"/>
      <c r="J374" s="48"/>
      <c r="K374" s="48"/>
      <c r="L374" s="48"/>
      <c r="Q374" s="19"/>
    </row>
    <row r="375" spans="1:17">
      <c r="D375" s="48"/>
      <c r="E375" s="48"/>
      <c r="F375" s="51"/>
      <c r="G375" s="48"/>
      <c r="H375" s="48"/>
      <c r="I375" s="48"/>
      <c r="J375" s="48"/>
      <c r="K375" s="48"/>
      <c r="L375" s="48"/>
      <c r="Q375" s="19"/>
    </row>
    <row r="376" spans="1:17">
      <c r="D376" s="48"/>
      <c r="E376" s="48"/>
      <c r="F376" s="51"/>
      <c r="G376" s="48"/>
      <c r="H376" s="48"/>
      <c r="I376" s="48"/>
      <c r="J376" s="48"/>
      <c r="K376" s="48"/>
      <c r="L376" s="48"/>
      <c r="Q376" s="19"/>
    </row>
    <row r="377" spans="1:17">
      <c r="D377" s="48"/>
      <c r="E377" s="48"/>
      <c r="F377" s="51"/>
      <c r="G377" s="48"/>
      <c r="H377" s="48"/>
      <c r="I377" s="48"/>
      <c r="J377" s="48"/>
      <c r="K377" s="48"/>
      <c r="L377" s="48"/>
      <c r="Q377" s="19"/>
    </row>
    <row r="378" spans="1:17">
      <c r="D378" s="48"/>
      <c r="E378" s="48"/>
      <c r="F378" s="51"/>
      <c r="G378" s="48"/>
      <c r="H378" s="48"/>
      <c r="I378" s="48"/>
      <c r="J378" s="48"/>
      <c r="K378" s="48"/>
      <c r="L378" s="48"/>
      <c r="Q378" s="19"/>
    </row>
    <row r="379" spans="1:17">
      <c r="D379" s="48"/>
      <c r="E379" s="48"/>
      <c r="F379" s="51"/>
      <c r="G379" s="48"/>
      <c r="H379" s="48"/>
      <c r="I379" s="48"/>
      <c r="J379" s="48"/>
      <c r="K379" s="48"/>
      <c r="L379" s="48"/>
      <c r="Q379" s="19"/>
    </row>
    <row r="380" spans="1:17">
      <c r="D380" s="48"/>
      <c r="E380" s="48"/>
      <c r="F380" s="51"/>
      <c r="G380" s="48"/>
      <c r="H380" s="48"/>
      <c r="I380" s="48"/>
      <c r="J380" s="48"/>
      <c r="K380" s="48"/>
      <c r="L380" s="48"/>
      <c r="Q380" s="19"/>
    </row>
    <row r="381" spans="1:17">
      <c r="D381" s="48"/>
      <c r="E381" s="48"/>
      <c r="F381" s="51"/>
      <c r="G381" s="48"/>
      <c r="H381" s="48"/>
      <c r="I381" s="48"/>
      <c r="J381" s="48"/>
      <c r="K381" s="48"/>
      <c r="L381" s="48"/>
      <c r="Q381" s="19"/>
    </row>
    <row r="382" spans="1:17">
      <c r="D382" s="48"/>
      <c r="E382" s="48"/>
      <c r="F382" s="51"/>
      <c r="G382" s="48"/>
      <c r="H382" s="48"/>
      <c r="I382" s="48"/>
      <c r="J382" s="48"/>
      <c r="K382" s="48"/>
      <c r="L382" s="48"/>
      <c r="Q382" s="19"/>
    </row>
    <row r="383" spans="1:17">
      <c r="D383" s="48"/>
      <c r="E383" s="48"/>
      <c r="F383" s="51"/>
      <c r="G383" s="48"/>
      <c r="H383" s="48"/>
      <c r="I383" s="48"/>
      <c r="J383" s="48"/>
      <c r="K383" s="48"/>
      <c r="L383" s="48"/>
      <c r="Q383" s="19"/>
    </row>
    <row r="384" spans="1:17">
      <c r="D384" s="48"/>
      <c r="E384" s="48"/>
      <c r="F384" s="51"/>
      <c r="G384" s="48"/>
      <c r="H384" s="48"/>
      <c r="I384" s="48"/>
      <c r="J384" s="48"/>
      <c r="K384" s="48"/>
      <c r="L384" s="48"/>
      <c r="Q384" s="19"/>
    </row>
    <row r="385" spans="1:17">
      <c r="D385" s="48"/>
      <c r="E385" s="48"/>
      <c r="F385" s="51"/>
      <c r="G385" s="48"/>
      <c r="H385" s="48"/>
      <c r="I385" s="48"/>
      <c r="J385" s="48"/>
      <c r="K385" s="48"/>
      <c r="L385" s="48"/>
      <c r="Q385" s="19"/>
    </row>
    <row r="386" spans="1:17">
      <c r="D386" s="48"/>
      <c r="E386" s="48"/>
      <c r="F386" s="51"/>
      <c r="G386" s="48"/>
      <c r="H386" s="48"/>
      <c r="I386" s="48"/>
      <c r="J386" s="48"/>
      <c r="K386" s="48"/>
      <c r="L386" s="48"/>
      <c r="Q386" s="19"/>
    </row>
    <row r="387" spans="1:17">
      <c r="D387" s="48"/>
      <c r="E387" s="48"/>
      <c r="F387" s="51"/>
      <c r="G387" s="48"/>
      <c r="H387" s="48"/>
      <c r="I387" s="48"/>
      <c r="J387" s="48"/>
      <c r="K387" s="48"/>
      <c r="L387" s="48"/>
      <c r="Q387" s="19"/>
    </row>
    <row r="388" spans="1:17">
      <c r="D388" s="48"/>
      <c r="E388" s="48"/>
      <c r="F388" s="51"/>
      <c r="G388" s="48"/>
      <c r="H388" s="48"/>
      <c r="I388" s="48"/>
      <c r="J388" s="48"/>
      <c r="K388" s="48"/>
      <c r="L388" s="48"/>
      <c r="Q388" s="19"/>
    </row>
    <row r="389" spans="1:17" ht="18.75">
      <c r="D389" s="15"/>
      <c r="G389" s="16" t="s">
        <v>67</v>
      </c>
      <c r="H389" s="16"/>
      <c r="I389" s="17"/>
      <c r="J389" s="17"/>
      <c r="L389" s="17"/>
    </row>
    <row r="390" spans="1:17" ht="18.75">
      <c r="D390" s="15"/>
      <c r="E390" s="15"/>
      <c r="G390" s="16" t="s">
        <v>68</v>
      </c>
      <c r="H390" s="16"/>
      <c r="I390" s="16"/>
      <c r="J390" s="16"/>
      <c r="K390" s="17"/>
      <c r="L390" s="21"/>
    </row>
    <row r="391" spans="1:17" ht="18.75">
      <c r="D391" s="23" t="s">
        <v>70</v>
      </c>
      <c r="E391" s="23"/>
      <c r="F391" s="23"/>
    </row>
    <row r="392" spans="1:17">
      <c r="A392" s="53">
        <v>44445</v>
      </c>
      <c r="M392" s="21"/>
    </row>
    <row r="393" spans="1:17">
      <c r="A393" s="24" t="s">
        <v>149</v>
      </c>
      <c r="B393" s="24" t="s">
        <v>74</v>
      </c>
      <c r="D393" s="25"/>
      <c r="E393" s="28"/>
      <c r="F393" s="28" t="s">
        <v>7</v>
      </c>
      <c r="G393" s="27"/>
      <c r="H393" s="21"/>
      <c r="I393" s="21"/>
      <c r="J393" s="21"/>
      <c r="K393" s="21"/>
      <c r="L393" s="21"/>
      <c r="M393" s="21"/>
      <c r="N393" s="21"/>
      <c r="O393" s="21"/>
      <c r="P393" s="21"/>
      <c r="Q393" s="19"/>
    </row>
    <row r="394" spans="1:17">
      <c r="A394" s="29" t="s">
        <v>76</v>
      </c>
      <c r="B394" s="24"/>
      <c r="C394" s="20"/>
      <c r="D394" s="20"/>
      <c r="E394" s="27"/>
      <c r="F394" s="27"/>
      <c r="G394" s="27"/>
      <c r="H394" s="21"/>
      <c r="I394" s="21"/>
      <c r="J394" s="21"/>
      <c r="K394" s="21"/>
      <c r="L394" s="21"/>
      <c r="M394" s="21"/>
      <c r="N394" s="21"/>
      <c r="O394" s="21"/>
      <c r="P394" s="21"/>
      <c r="Q394" s="19"/>
    </row>
    <row r="395" spans="1:17">
      <c r="A395" s="30"/>
      <c r="B395" s="29"/>
      <c r="C395" s="29"/>
      <c r="D395" s="29"/>
      <c r="E395" s="21"/>
      <c r="F395" s="27"/>
      <c r="G395" s="27"/>
      <c r="H395" s="21"/>
      <c r="I395" s="21"/>
      <c r="J395" s="21"/>
      <c r="K395" s="21"/>
      <c r="L395" s="21"/>
      <c r="M395" s="28"/>
      <c r="N395" s="21"/>
      <c r="O395" s="21"/>
      <c r="Q395" s="19"/>
    </row>
    <row r="396" spans="1:17">
      <c r="A396" s="31" t="s">
        <v>77</v>
      </c>
      <c r="B396" s="32"/>
      <c r="C396" s="33" t="s">
        <v>78</v>
      </c>
      <c r="D396" s="34"/>
      <c r="E396" s="34" t="s">
        <v>79</v>
      </c>
      <c r="F396" s="34"/>
      <c r="G396" s="34" t="s">
        <v>80</v>
      </c>
      <c r="H396" s="34" t="s">
        <v>81</v>
      </c>
      <c r="I396" s="34"/>
      <c r="J396" s="34"/>
      <c r="K396" s="34"/>
      <c r="L396" s="34" t="s">
        <v>82</v>
      </c>
      <c r="M396" s="37"/>
      <c r="N396" s="34"/>
      <c r="O396" s="35" t="s">
        <v>83</v>
      </c>
      <c r="P396" s="36" t="s">
        <v>3</v>
      </c>
      <c r="Q396" s="36" t="s">
        <v>9</v>
      </c>
    </row>
    <row r="397" spans="1:17">
      <c r="A397" s="37"/>
      <c r="B397" s="38" t="s">
        <v>84</v>
      </c>
      <c r="C397" s="39" t="s">
        <v>85</v>
      </c>
      <c r="D397" s="37" t="s">
        <v>86</v>
      </c>
      <c r="E397" s="37" t="s">
        <v>87</v>
      </c>
      <c r="F397" s="37" t="s">
        <v>88</v>
      </c>
      <c r="G397" s="37"/>
      <c r="H397" s="37" t="s">
        <v>89</v>
      </c>
      <c r="I397" s="37" t="s">
        <v>90</v>
      </c>
      <c r="J397" s="37" t="s">
        <v>91</v>
      </c>
      <c r="K397" s="37" t="s">
        <v>92</v>
      </c>
      <c r="L397" s="37" t="s">
        <v>93</v>
      </c>
      <c r="M397" s="37" t="s">
        <v>94</v>
      </c>
      <c r="N397" s="37" t="s">
        <v>95</v>
      </c>
      <c r="O397" s="40"/>
      <c r="P397" s="4"/>
      <c r="Q397" s="40"/>
    </row>
    <row r="398" spans="1:17">
      <c r="A398" s="31" t="s">
        <v>116</v>
      </c>
      <c r="B398" s="31"/>
      <c r="C398" s="41">
        <v>200</v>
      </c>
      <c r="D398" s="42">
        <v>16</v>
      </c>
      <c r="E398" s="43">
        <v>8</v>
      </c>
      <c r="F398" s="43">
        <v>41.2</v>
      </c>
      <c r="G398" s="43">
        <v>252</v>
      </c>
      <c r="H398" s="43">
        <v>0.14000000000000001</v>
      </c>
      <c r="I398" s="43">
        <v>1.8</v>
      </c>
      <c r="J398" s="43">
        <v>0</v>
      </c>
      <c r="K398" s="43">
        <v>0.14000000000000001</v>
      </c>
      <c r="L398" s="43">
        <v>220</v>
      </c>
      <c r="M398" s="43">
        <v>28</v>
      </c>
      <c r="N398" s="43">
        <v>0.9</v>
      </c>
      <c r="O398" s="40"/>
      <c r="P398" s="40"/>
      <c r="Q398" s="40">
        <f>O398*P398</f>
        <v>0</v>
      </c>
    </row>
    <row r="399" spans="1:17">
      <c r="A399" s="45" t="s">
        <v>65</v>
      </c>
      <c r="B399" s="45">
        <v>100</v>
      </c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4">
        <v>12</v>
      </c>
      <c r="P399" s="46">
        <v>320</v>
      </c>
      <c r="Q399" s="47">
        <f>P399*O399</f>
        <v>3840</v>
      </c>
    </row>
    <row r="400" spans="1:17">
      <c r="A400" s="45" t="s">
        <v>29</v>
      </c>
      <c r="B400" s="45">
        <v>60</v>
      </c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4">
        <v>9</v>
      </c>
      <c r="P400" s="46">
        <v>71.25</v>
      </c>
      <c r="Q400" s="47">
        <f t="shared" ref="Q400:Q411" si="10">P400*O400</f>
        <v>641.25</v>
      </c>
    </row>
    <row r="401" spans="1:17">
      <c r="A401" s="45" t="s">
        <v>58</v>
      </c>
      <c r="B401" s="45">
        <v>12</v>
      </c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4">
        <v>0.2</v>
      </c>
      <c r="P401" s="46">
        <v>47</v>
      </c>
      <c r="Q401" s="47">
        <f t="shared" si="10"/>
        <v>9.4</v>
      </c>
    </row>
    <row r="402" spans="1:17">
      <c r="A402" s="45" t="s">
        <v>103</v>
      </c>
      <c r="B402" s="45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4">
        <v>0.2</v>
      </c>
      <c r="P402" s="46">
        <v>61</v>
      </c>
      <c r="Q402" s="47">
        <f t="shared" si="10"/>
        <v>12.200000000000001</v>
      </c>
    </row>
    <row r="403" spans="1:17">
      <c r="A403" s="45" t="s">
        <v>10</v>
      </c>
      <c r="B403" s="45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4"/>
      <c r="P403" s="46">
        <v>65</v>
      </c>
      <c r="Q403" s="47">
        <f t="shared" si="10"/>
        <v>0</v>
      </c>
    </row>
    <row r="404" spans="1:17">
      <c r="A404" s="45" t="s">
        <v>13</v>
      </c>
      <c r="B404" s="45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4"/>
      <c r="P404" s="46">
        <v>140</v>
      </c>
      <c r="Q404" s="47">
        <f t="shared" si="10"/>
        <v>0</v>
      </c>
    </row>
    <row r="405" spans="1:17">
      <c r="A405" s="45" t="s">
        <v>12</v>
      </c>
      <c r="B405" s="45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4"/>
      <c r="P405" s="46">
        <v>35</v>
      </c>
      <c r="Q405" s="47">
        <f t="shared" si="10"/>
        <v>0</v>
      </c>
    </row>
    <row r="406" spans="1:17">
      <c r="A406" s="45" t="s">
        <v>14</v>
      </c>
      <c r="B406" s="45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4"/>
      <c r="P406" s="46">
        <v>113.33</v>
      </c>
      <c r="Q406" s="47">
        <f t="shared" si="10"/>
        <v>0</v>
      </c>
    </row>
    <row r="407" spans="1:17">
      <c r="A407" s="44" t="s">
        <v>34</v>
      </c>
      <c r="B407" s="45"/>
      <c r="C407" s="31">
        <v>30</v>
      </c>
      <c r="D407" s="37">
        <v>0.6</v>
      </c>
      <c r="E407" s="37"/>
      <c r="F407" s="37">
        <v>15.5</v>
      </c>
      <c r="G407" s="37"/>
      <c r="H407" s="37">
        <v>0.04</v>
      </c>
      <c r="I407" s="37"/>
      <c r="J407" s="37">
        <v>0.24</v>
      </c>
      <c r="K407" s="37">
        <v>0.8</v>
      </c>
      <c r="L407" s="37">
        <v>24</v>
      </c>
      <c r="M407" s="37"/>
      <c r="N407" s="37">
        <v>22</v>
      </c>
      <c r="O407" s="52"/>
      <c r="P407" s="46"/>
      <c r="Q407" s="47">
        <f t="shared" si="10"/>
        <v>0</v>
      </c>
    </row>
    <row r="408" spans="1:17">
      <c r="A408" s="45" t="s">
        <v>105</v>
      </c>
      <c r="B408" s="45">
        <v>30</v>
      </c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5">
        <v>2</v>
      </c>
      <c r="P408" s="5">
        <v>26</v>
      </c>
      <c r="Q408" s="47">
        <f t="shared" si="10"/>
        <v>52</v>
      </c>
    </row>
    <row r="409" spans="1:17">
      <c r="A409" s="44" t="s">
        <v>108</v>
      </c>
      <c r="B409" s="45"/>
      <c r="C409" s="37">
        <v>200</v>
      </c>
      <c r="D409" s="37">
        <v>0.6</v>
      </c>
      <c r="E409" s="37"/>
      <c r="F409" s="37">
        <v>30.1</v>
      </c>
      <c r="G409" s="37">
        <v>130</v>
      </c>
      <c r="H409" s="37">
        <v>0.04</v>
      </c>
      <c r="I409" s="37"/>
      <c r="J409" s="37">
        <v>0.05</v>
      </c>
      <c r="K409" s="37">
        <v>135</v>
      </c>
      <c r="L409" s="37">
        <v>46</v>
      </c>
      <c r="M409" s="37"/>
      <c r="N409" s="37">
        <v>0.5</v>
      </c>
      <c r="O409" s="5"/>
      <c r="P409" s="5"/>
      <c r="Q409" s="47">
        <f t="shared" si="10"/>
        <v>0</v>
      </c>
    </row>
    <row r="410" spans="1:17">
      <c r="A410" s="44" t="s">
        <v>109</v>
      </c>
      <c r="B410" s="45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5"/>
      <c r="P410" s="5">
        <v>118</v>
      </c>
      <c r="Q410" s="47">
        <f t="shared" si="10"/>
        <v>0</v>
      </c>
    </row>
    <row r="411" spans="1:17">
      <c r="A411" s="44" t="s">
        <v>31</v>
      </c>
      <c r="B411" s="45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N411" s="37"/>
      <c r="O411" s="5">
        <v>3</v>
      </c>
      <c r="P411" s="5">
        <v>60.58</v>
      </c>
      <c r="Q411" s="47">
        <f t="shared" si="10"/>
        <v>181.74</v>
      </c>
    </row>
    <row r="412" spans="1:17">
      <c r="A412" s="24"/>
      <c r="B412" s="48"/>
      <c r="C412" s="48"/>
      <c r="D412" t="s">
        <v>98</v>
      </c>
      <c r="L412" t="s">
        <v>99</v>
      </c>
      <c r="M412" s="48"/>
      <c r="N412" s="48"/>
      <c r="O412" s="49"/>
      <c r="P412" s="50"/>
      <c r="Q412" s="50">
        <f>SUM(Q399:Q411)</f>
        <v>4736.5899999999992</v>
      </c>
    </row>
    <row r="413" spans="1:17">
      <c r="D413" s="48" t="s">
        <v>100</v>
      </c>
      <c r="E413" s="48"/>
      <c r="F413" s="51"/>
      <c r="G413" s="48"/>
      <c r="H413" s="48"/>
      <c r="I413" s="48"/>
      <c r="J413" s="48"/>
      <c r="K413" s="48"/>
      <c r="L413" s="48" t="s">
        <v>99</v>
      </c>
      <c r="N413" t="s">
        <v>99</v>
      </c>
      <c r="Q413" s="19"/>
    </row>
    <row r="414" spans="1:17">
      <c r="D414" s="48"/>
      <c r="E414" s="48"/>
      <c r="F414" s="51"/>
      <c r="G414" s="48"/>
      <c r="H414" s="48"/>
      <c r="I414" s="48"/>
      <c r="J414" s="48"/>
      <c r="K414" s="48"/>
      <c r="L414" s="48"/>
      <c r="Q414" s="19"/>
    </row>
    <row r="415" spans="1:17">
      <c r="D415" s="48"/>
      <c r="E415" s="48"/>
      <c r="F415" s="51"/>
      <c r="G415" s="48"/>
      <c r="H415" s="48"/>
      <c r="I415" s="48"/>
      <c r="J415" s="48"/>
      <c r="K415" s="48"/>
      <c r="L415" s="48"/>
      <c r="Q415" s="19"/>
    </row>
    <row r="416" spans="1:17">
      <c r="D416" s="48"/>
      <c r="E416" s="48"/>
      <c r="F416" s="51"/>
      <c r="G416" s="48"/>
      <c r="H416" s="48"/>
      <c r="I416" s="48"/>
      <c r="J416" s="48"/>
      <c r="K416" s="48"/>
      <c r="L416" s="48"/>
      <c r="Q416" s="19"/>
    </row>
    <row r="417" spans="4:17">
      <c r="D417" s="48"/>
      <c r="E417" s="48"/>
      <c r="F417" s="51"/>
      <c r="G417" s="48"/>
      <c r="H417" s="48"/>
      <c r="I417" s="48"/>
      <c r="J417" s="48"/>
      <c r="K417" s="48"/>
      <c r="L417" s="48"/>
      <c r="Q417" s="19"/>
    </row>
    <row r="418" spans="4:17">
      <c r="D418" s="48"/>
      <c r="E418" s="48"/>
      <c r="F418" s="51"/>
      <c r="G418" s="48"/>
      <c r="H418" s="48"/>
      <c r="I418" s="48"/>
      <c r="J418" s="48"/>
      <c r="K418" s="48"/>
      <c r="L418" s="48"/>
      <c r="Q418" s="19"/>
    </row>
    <row r="419" spans="4:17">
      <c r="D419" s="48"/>
      <c r="E419" s="48"/>
      <c r="F419" s="51"/>
      <c r="G419" s="48"/>
      <c r="H419" s="48"/>
      <c r="I419" s="48"/>
      <c r="J419" s="48"/>
      <c r="K419" s="48"/>
      <c r="L419" s="48"/>
      <c r="Q419" s="19"/>
    </row>
    <row r="420" spans="4:17">
      <c r="D420" s="48"/>
      <c r="E420" s="48"/>
      <c r="F420" s="51"/>
      <c r="G420" s="48"/>
      <c r="H420" s="48"/>
      <c r="I420" s="48"/>
      <c r="J420" s="48"/>
      <c r="K420" s="48"/>
      <c r="L420" s="48"/>
      <c r="Q420" s="19"/>
    </row>
    <row r="421" spans="4:17">
      <c r="D421" s="48"/>
      <c r="E421" s="48"/>
      <c r="F421" s="51"/>
      <c r="G421" s="48"/>
      <c r="H421" s="48"/>
      <c r="I421" s="48"/>
      <c r="J421" s="48"/>
      <c r="K421" s="48"/>
      <c r="L421" s="48"/>
      <c r="Q421" s="19"/>
    </row>
    <row r="422" spans="4:17">
      <c r="D422" s="48"/>
      <c r="E422" s="48"/>
      <c r="F422" s="51"/>
      <c r="G422" s="48"/>
      <c r="H422" s="48"/>
      <c r="I422" s="48"/>
      <c r="J422" s="48"/>
      <c r="K422" s="48"/>
      <c r="L422" s="48"/>
      <c r="Q422" s="19"/>
    </row>
    <row r="423" spans="4:17">
      <c r="D423" s="48"/>
      <c r="E423" s="48"/>
      <c r="F423" s="51"/>
      <c r="G423" s="48"/>
      <c r="H423" s="48"/>
      <c r="I423" s="48"/>
      <c r="J423" s="48"/>
      <c r="K423" s="48"/>
      <c r="L423" s="48"/>
      <c r="Q423" s="19"/>
    </row>
    <row r="424" spans="4:17">
      <c r="D424" s="48"/>
      <c r="E424" s="48"/>
      <c r="F424" s="51"/>
      <c r="G424" s="48"/>
      <c r="H424" s="48"/>
      <c r="I424" s="48"/>
      <c r="J424" s="48"/>
      <c r="K424" s="48"/>
      <c r="L424" s="48"/>
      <c r="Q424" s="19"/>
    </row>
    <row r="425" spans="4:17">
      <c r="D425" s="48"/>
      <c r="E425" s="48"/>
      <c r="F425" s="51"/>
      <c r="G425" s="48"/>
      <c r="H425" s="48"/>
      <c r="I425" s="48"/>
      <c r="J425" s="48"/>
      <c r="K425" s="48"/>
      <c r="L425" s="48"/>
      <c r="Q425" s="19"/>
    </row>
    <row r="426" spans="4:17">
      <c r="D426" s="48"/>
      <c r="E426" s="48"/>
      <c r="F426" s="51"/>
      <c r="G426" s="48"/>
      <c r="H426" s="48"/>
      <c r="I426" s="48"/>
      <c r="J426" s="48"/>
      <c r="K426" s="48"/>
      <c r="L426" s="48"/>
      <c r="Q426" s="19"/>
    </row>
    <row r="427" spans="4:17">
      <c r="D427" s="48"/>
      <c r="E427" s="48"/>
      <c r="F427" s="51"/>
      <c r="G427" s="48"/>
      <c r="H427" s="48"/>
      <c r="I427" s="48"/>
      <c r="J427" s="48"/>
      <c r="K427" s="48"/>
      <c r="L427" s="48"/>
      <c r="Q427" s="19"/>
    </row>
    <row r="428" spans="4:17">
      <c r="D428" s="48"/>
      <c r="E428" s="48"/>
      <c r="F428" s="51"/>
      <c r="G428" s="48"/>
      <c r="H428" s="48"/>
      <c r="I428" s="48"/>
      <c r="J428" s="48"/>
      <c r="K428" s="48"/>
      <c r="L428" s="48"/>
      <c r="Q428" s="19"/>
    </row>
    <row r="429" spans="4:17">
      <c r="D429" s="48"/>
      <c r="E429" s="48"/>
      <c r="F429" s="51"/>
      <c r="G429" s="48"/>
      <c r="H429" s="48"/>
      <c r="I429" s="48"/>
      <c r="J429" s="48"/>
      <c r="K429" s="48"/>
      <c r="L429" s="48"/>
      <c r="Q429" s="19"/>
    </row>
    <row r="430" spans="4:17">
      <c r="D430" s="48"/>
      <c r="E430" s="48"/>
      <c r="F430" s="51"/>
      <c r="G430" s="48"/>
      <c r="H430" s="48"/>
      <c r="I430" s="48"/>
      <c r="J430" s="48"/>
      <c r="K430" s="48"/>
      <c r="L430" s="48"/>
      <c r="Q430" s="19"/>
    </row>
    <row r="431" spans="4:17">
      <c r="D431" s="48"/>
      <c r="E431" s="48"/>
      <c r="F431" s="51"/>
      <c r="G431" s="48"/>
      <c r="H431" s="48"/>
      <c r="I431" s="48"/>
      <c r="J431" s="48"/>
      <c r="K431" s="48"/>
      <c r="L431" s="48"/>
      <c r="Q431" s="19"/>
    </row>
    <row r="432" spans="4:17" ht="18.75">
      <c r="D432" s="15"/>
      <c r="G432" s="16" t="s">
        <v>67</v>
      </c>
      <c r="H432" s="16"/>
      <c r="I432" s="17"/>
      <c r="J432" s="17"/>
      <c r="L432" s="17"/>
    </row>
    <row r="433" spans="1:17" ht="18.75">
      <c r="D433" s="15"/>
      <c r="E433" s="15"/>
      <c r="G433" s="16" t="s">
        <v>68</v>
      </c>
      <c r="H433" s="16"/>
      <c r="I433" s="16"/>
      <c r="J433" s="16"/>
      <c r="K433" s="17"/>
      <c r="L433" s="21"/>
    </row>
    <row r="434" spans="1:17" ht="18.75">
      <c r="D434" s="23" t="s">
        <v>70</v>
      </c>
      <c r="E434" s="23"/>
      <c r="F434" s="23"/>
    </row>
    <row r="435" spans="1:17">
      <c r="A435" s="53">
        <v>44446</v>
      </c>
      <c r="M435" s="21"/>
    </row>
    <row r="436" spans="1:17">
      <c r="A436" s="24" t="s">
        <v>149</v>
      </c>
      <c r="B436" s="24" t="s">
        <v>74</v>
      </c>
      <c r="D436" s="25"/>
      <c r="E436" s="28"/>
      <c r="F436" s="28" t="s">
        <v>75</v>
      </c>
      <c r="G436" s="27"/>
      <c r="H436" s="21"/>
      <c r="I436" s="21"/>
      <c r="J436" s="21"/>
      <c r="K436" s="21"/>
      <c r="L436" s="21"/>
      <c r="M436" s="21"/>
      <c r="N436" s="21"/>
      <c r="O436" s="21"/>
      <c r="P436" s="21"/>
      <c r="Q436" s="19"/>
    </row>
    <row r="437" spans="1:17">
      <c r="A437" s="29" t="s">
        <v>76</v>
      </c>
      <c r="B437" s="24"/>
      <c r="C437" s="20"/>
      <c r="D437" s="20"/>
      <c r="E437" s="27"/>
      <c r="F437" s="27"/>
      <c r="G437" s="27"/>
      <c r="H437" s="21"/>
      <c r="I437" s="21"/>
      <c r="J437" s="21"/>
      <c r="K437" s="21"/>
      <c r="L437" s="21"/>
      <c r="M437" s="21"/>
      <c r="N437" s="21"/>
      <c r="O437" s="21"/>
      <c r="P437" s="21"/>
      <c r="Q437" s="19"/>
    </row>
    <row r="438" spans="1:17">
      <c r="A438" s="30"/>
      <c r="B438" s="29"/>
      <c r="C438" s="29"/>
      <c r="D438" s="29"/>
      <c r="E438" s="21"/>
      <c r="F438" s="27"/>
      <c r="G438" s="27"/>
      <c r="H438" s="21"/>
      <c r="I438" s="21"/>
      <c r="J438" s="21"/>
      <c r="K438" s="21"/>
      <c r="L438" s="21"/>
      <c r="M438" s="34"/>
      <c r="N438" s="21"/>
      <c r="O438" s="21"/>
      <c r="P438">
        <v>211</v>
      </c>
      <c r="Q438" s="19"/>
    </row>
    <row r="439" spans="1:17">
      <c r="A439" s="31" t="s">
        <v>77</v>
      </c>
      <c r="B439" s="32"/>
      <c r="C439" s="33" t="s">
        <v>78</v>
      </c>
      <c r="D439" s="34"/>
      <c r="E439" s="34" t="s">
        <v>79</v>
      </c>
      <c r="F439" s="34"/>
      <c r="G439" s="34" t="s">
        <v>80</v>
      </c>
      <c r="H439" s="34" t="s">
        <v>81</v>
      </c>
      <c r="I439" s="34"/>
      <c r="J439" s="34"/>
      <c r="K439" s="34"/>
      <c r="L439" s="34" t="s">
        <v>82</v>
      </c>
      <c r="M439" s="37"/>
      <c r="N439" s="34"/>
      <c r="O439" s="35" t="s">
        <v>83</v>
      </c>
      <c r="P439" s="36" t="s">
        <v>3</v>
      </c>
      <c r="Q439" s="36" t="s">
        <v>9</v>
      </c>
    </row>
    <row r="440" spans="1:17">
      <c r="B440" s="38" t="s">
        <v>84</v>
      </c>
      <c r="C440" s="39" t="s">
        <v>85</v>
      </c>
      <c r="D440" s="37" t="s">
        <v>86</v>
      </c>
      <c r="E440" s="37" t="s">
        <v>87</v>
      </c>
      <c r="F440" s="37" t="s">
        <v>88</v>
      </c>
      <c r="G440" s="37"/>
      <c r="H440" s="37" t="s">
        <v>89</v>
      </c>
      <c r="I440" s="37" t="s">
        <v>90</v>
      </c>
      <c r="J440" s="37" t="s">
        <v>91</v>
      </c>
      <c r="K440" s="37" t="s">
        <v>92</v>
      </c>
      <c r="L440" s="37" t="s">
        <v>93</v>
      </c>
      <c r="M440" s="37" t="s">
        <v>94</v>
      </c>
      <c r="N440" s="37" t="s">
        <v>95</v>
      </c>
      <c r="O440" s="40"/>
      <c r="P440" s="4"/>
      <c r="Q440" s="40"/>
    </row>
    <row r="441" spans="1:17" ht="15.75">
      <c r="A441" s="54" t="s">
        <v>126</v>
      </c>
      <c r="B441" s="31"/>
      <c r="C441" s="41">
        <v>200</v>
      </c>
      <c r="D441" s="42">
        <v>16</v>
      </c>
      <c r="E441" s="43">
        <v>8</v>
      </c>
      <c r="F441" s="43">
        <v>41.2</v>
      </c>
      <c r="G441" s="43">
        <v>252</v>
      </c>
      <c r="H441" s="43">
        <v>0.14000000000000001</v>
      </c>
      <c r="I441" s="43">
        <v>1.8</v>
      </c>
      <c r="J441" s="43">
        <v>0</v>
      </c>
      <c r="K441" s="43">
        <v>0.14000000000000001</v>
      </c>
      <c r="L441" s="43">
        <v>220</v>
      </c>
      <c r="M441" s="43">
        <v>28</v>
      </c>
      <c r="N441" s="43">
        <v>0.9</v>
      </c>
      <c r="O441" s="40"/>
      <c r="P441" s="40"/>
      <c r="Q441" s="40">
        <f>O441*P441</f>
        <v>0</v>
      </c>
    </row>
    <row r="442" spans="1:17">
      <c r="A442" s="45" t="s">
        <v>36</v>
      </c>
      <c r="B442" s="45">
        <v>100</v>
      </c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4">
        <v>12.6</v>
      </c>
      <c r="P442" s="46">
        <v>260</v>
      </c>
      <c r="Q442" s="47">
        <f>P442*O442</f>
        <v>3276</v>
      </c>
    </row>
    <row r="443" spans="1:17">
      <c r="A443" s="45" t="s">
        <v>127</v>
      </c>
      <c r="B443" s="45">
        <v>60</v>
      </c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4">
        <v>10.6</v>
      </c>
      <c r="P443" s="46">
        <v>40</v>
      </c>
      <c r="Q443" s="47">
        <f t="shared" ref="Q443:Q465" si="11">P443*O443</f>
        <v>424</v>
      </c>
    </row>
    <row r="444" spans="1:17">
      <c r="A444" s="45" t="s">
        <v>58</v>
      </c>
      <c r="B444" s="45">
        <v>12</v>
      </c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4">
        <v>2.4300000000000002</v>
      </c>
      <c r="P444" s="46">
        <v>47</v>
      </c>
      <c r="Q444" s="47">
        <f t="shared" si="11"/>
        <v>114.21000000000001</v>
      </c>
    </row>
    <row r="445" spans="1:17">
      <c r="A445" s="45" t="s">
        <v>13</v>
      </c>
      <c r="B445" s="45">
        <v>3</v>
      </c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4">
        <v>1.5</v>
      </c>
      <c r="P445" s="46">
        <v>140</v>
      </c>
      <c r="Q445" s="47">
        <f t="shared" si="11"/>
        <v>210</v>
      </c>
    </row>
    <row r="446" spans="1:17">
      <c r="A446" s="45" t="s">
        <v>103</v>
      </c>
      <c r="B446" s="45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4">
        <v>2.2000000000000002</v>
      </c>
      <c r="P446" s="46">
        <v>61</v>
      </c>
      <c r="Q446" s="47">
        <f t="shared" si="11"/>
        <v>134.20000000000002</v>
      </c>
    </row>
    <row r="447" spans="1:17">
      <c r="A447" s="45" t="s">
        <v>10</v>
      </c>
      <c r="B447" s="45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4">
        <v>1</v>
      </c>
      <c r="P447" s="46">
        <v>65</v>
      </c>
      <c r="Q447" s="47">
        <f t="shared" si="11"/>
        <v>65</v>
      </c>
    </row>
    <row r="448" spans="1:17">
      <c r="A448" s="45" t="s">
        <v>51</v>
      </c>
      <c r="B448" s="45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4">
        <v>1</v>
      </c>
      <c r="P448" s="46">
        <v>43</v>
      </c>
      <c r="Q448" s="47">
        <f t="shared" si="11"/>
        <v>43</v>
      </c>
    </row>
    <row r="449" spans="1:17">
      <c r="A449" s="45" t="s">
        <v>17</v>
      </c>
      <c r="B449" s="45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4">
        <v>1</v>
      </c>
      <c r="P449" s="46">
        <v>20</v>
      </c>
      <c r="Q449" s="47">
        <f t="shared" si="11"/>
        <v>20</v>
      </c>
    </row>
    <row r="450" spans="1:17">
      <c r="A450" s="45" t="s">
        <v>14</v>
      </c>
      <c r="B450" s="45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4">
        <v>1</v>
      </c>
      <c r="P450" s="46">
        <v>113.33</v>
      </c>
      <c r="Q450" s="47">
        <f t="shared" si="11"/>
        <v>113.33</v>
      </c>
    </row>
    <row r="451" spans="1:17">
      <c r="A451" s="45" t="s">
        <v>12</v>
      </c>
      <c r="B451" s="45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4">
        <v>1.5</v>
      </c>
      <c r="P451" s="46">
        <v>35</v>
      </c>
      <c r="Q451" s="47">
        <f t="shared" si="11"/>
        <v>52.5</v>
      </c>
    </row>
    <row r="452" spans="1:17">
      <c r="A452" s="31" t="s">
        <v>111</v>
      </c>
      <c r="B452" s="45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4"/>
      <c r="P452" s="46"/>
      <c r="Q452" s="47">
        <f t="shared" si="11"/>
        <v>0</v>
      </c>
    </row>
    <row r="453" spans="1:17">
      <c r="A453" s="45" t="s">
        <v>59</v>
      </c>
      <c r="B453" s="45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4">
        <v>10</v>
      </c>
      <c r="P453" s="46">
        <v>63</v>
      </c>
      <c r="Q453" s="47">
        <f t="shared" si="11"/>
        <v>630</v>
      </c>
    </row>
    <row r="454" spans="1:17">
      <c r="A454" s="45" t="s">
        <v>13</v>
      </c>
      <c r="B454" s="45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4">
        <v>0.5</v>
      </c>
      <c r="P454" s="46">
        <v>140</v>
      </c>
      <c r="Q454" s="47">
        <f t="shared" si="11"/>
        <v>70</v>
      </c>
    </row>
    <row r="455" spans="1:17">
      <c r="A455" s="44" t="s">
        <v>128</v>
      </c>
      <c r="B455" s="45"/>
      <c r="C455" s="31">
        <v>30</v>
      </c>
      <c r="D455" s="37">
        <v>0.6</v>
      </c>
      <c r="E455" s="37"/>
      <c r="F455" s="37">
        <v>15.5</v>
      </c>
      <c r="G455" s="37"/>
      <c r="H455" s="37">
        <v>0.04</v>
      </c>
      <c r="I455" s="37"/>
      <c r="J455" s="37">
        <v>0.24</v>
      </c>
      <c r="K455" s="37">
        <v>0.8</v>
      </c>
      <c r="L455" s="37">
        <v>24</v>
      </c>
      <c r="M455" s="37"/>
      <c r="N455" s="37">
        <v>22</v>
      </c>
      <c r="O455" s="52"/>
      <c r="P455" s="46"/>
      <c r="Q455" s="47">
        <f t="shared" si="11"/>
        <v>0</v>
      </c>
    </row>
    <row r="456" spans="1:17">
      <c r="A456" s="45" t="s">
        <v>105</v>
      </c>
      <c r="B456" s="45">
        <v>30</v>
      </c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5">
        <v>15</v>
      </c>
      <c r="P456" s="5">
        <v>26</v>
      </c>
      <c r="Q456" s="47">
        <f t="shared" si="11"/>
        <v>390</v>
      </c>
    </row>
    <row r="457" spans="1:17">
      <c r="A457" s="45" t="s">
        <v>121</v>
      </c>
      <c r="B457" s="45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5">
        <v>2.2000000000000002</v>
      </c>
      <c r="P457" s="5">
        <v>536.42999999999995</v>
      </c>
      <c r="Q457" s="47">
        <f t="shared" si="11"/>
        <v>1180.146</v>
      </c>
    </row>
    <row r="458" spans="1:17">
      <c r="A458" s="45" t="s">
        <v>60</v>
      </c>
      <c r="B458" s="45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5">
        <v>3.2</v>
      </c>
      <c r="P458" s="5">
        <v>454</v>
      </c>
      <c r="Q458" s="47">
        <f t="shared" si="11"/>
        <v>1452.8000000000002</v>
      </c>
    </row>
    <row r="459" spans="1:17">
      <c r="A459" s="44" t="s">
        <v>54</v>
      </c>
      <c r="B459" s="45"/>
      <c r="C459" s="37">
        <v>200</v>
      </c>
      <c r="D459" s="37">
        <v>0.6</v>
      </c>
      <c r="E459" s="37"/>
      <c r="F459" s="37">
        <v>30.1</v>
      </c>
      <c r="G459" s="37">
        <v>130</v>
      </c>
      <c r="H459" s="37">
        <v>0.04</v>
      </c>
      <c r="I459" s="37"/>
      <c r="J459" s="37">
        <v>0.05</v>
      </c>
      <c r="K459" s="37">
        <v>135</v>
      </c>
      <c r="L459" s="37">
        <v>46</v>
      </c>
      <c r="M459" s="37">
        <v>13</v>
      </c>
      <c r="N459" s="37">
        <v>0.5</v>
      </c>
      <c r="O459" s="5"/>
      <c r="P459" s="5"/>
      <c r="Q459" s="47">
        <f t="shared" si="11"/>
        <v>0</v>
      </c>
    </row>
    <row r="460" spans="1:17">
      <c r="A460" s="44" t="s">
        <v>54</v>
      </c>
      <c r="B460" s="45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5">
        <v>85</v>
      </c>
      <c r="P460" s="5">
        <v>56</v>
      </c>
      <c r="Q460" s="47">
        <f t="shared" si="11"/>
        <v>4760</v>
      </c>
    </row>
    <row r="461" spans="1:17">
      <c r="A461" s="44" t="s">
        <v>15</v>
      </c>
      <c r="B461" s="45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5"/>
      <c r="P461" s="5">
        <v>74.900000000000006</v>
      </c>
      <c r="Q461" s="47">
        <f t="shared" si="11"/>
        <v>0</v>
      </c>
    </row>
    <row r="462" spans="1:17">
      <c r="A462" s="55" t="s">
        <v>18</v>
      </c>
      <c r="B462" s="56"/>
      <c r="C462" s="57"/>
      <c r="D462" s="57"/>
      <c r="E462" s="57"/>
      <c r="F462" s="57"/>
      <c r="G462" s="57"/>
      <c r="H462" s="57"/>
      <c r="I462" s="57"/>
      <c r="J462" s="57"/>
      <c r="K462" s="57"/>
      <c r="L462" s="57"/>
      <c r="N462" s="57"/>
      <c r="O462" s="58">
        <v>5</v>
      </c>
      <c r="P462" s="58">
        <v>141.58000000000001</v>
      </c>
      <c r="Q462" s="47">
        <f t="shared" si="11"/>
        <v>707.90000000000009</v>
      </c>
    </row>
    <row r="463" spans="1:17">
      <c r="A463" s="44" t="s">
        <v>18</v>
      </c>
      <c r="B463" s="45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5"/>
      <c r="N463" s="37"/>
      <c r="O463" s="6">
        <v>13</v>
      </c>
      <c r="P463" s="5">
        <v>118.04</v>
      </c>
      <c r="Q463" s="47">
        <f t="shared" si="11"/>
        <v>1534.52</v>
      </c>
    </row>
    <row r="464" spans="1:17">
      <c r="A464" s="44" t="s">
        <v>61</v>
      </c>
      <c r="B464" s="45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5"/>
      <c r="N464" s="37"/>
      <c r="O464" s="5">
        <v>35.1</v>
      </c>
      <c r="P464" s="6">
        <v>147</v>
      </c>
      <c r="Q464" s="47">
        <f t="shared" si="11"/>
        <v>5159.7</v>
      </c>
    </row>
    <row r="465" spans="1:17">
      <c r="A465" s="44" t="s">
        <v>40</v>
      </c>
      <c r="B465" s="45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5"/>
      <c r="N465" s="37"/>
      <c r="O465" s="6">
        <v>6.6</v>
      </c>
      <c r="P465" s="6">
        <v>323.35000000000002</v>
      </c>
      <c r="Q465" s="47">
        <f t="shared" si="11"/>
        <v>2134.11</v>
      </c>
    </row>
    <row r="466" spans="1:17">
      <c r="A466" s="24"/>
      <c r="B466" s="48"/>
      <c r="C466" s="48"/>
      <c r="D466" t="s">
        <v>98</v>
      </c>
      <c r="L466" t="s">
        <v>99</v>
      </c>
      <c r="M466" s="48"/>
      <c r="N466" s="48"/>
      <c r="O466" s="49"/>
      <c r="P466" s="50"/>
      <c r="Q466" s="50">
        <f>SUM(Q442:Q465)</f>
        <v>22471.416000000001</v>
      </c>
    </row>
    <row r="467" spans="1:17">
      <c r="D467" s="48" t="s">
        <v>100</v>
      </c>
      <c r="E467" s="48"/>
      <c r="F467" s="51"/>
      <c r="G467" s="48"/>
      <c r="H467" s="48"/>
      <c r="I467" s="48"/>
      <c r="J467" s="48"/>
      <c r="K467" s="48"/>
      <c r="L467" s="48" t="s">
        <v>99</v>
      </c>
      <c r="N467" t="s">
        <v>99</v>
      </c>
      <c r="Q467" s="19"/>
    </row>
    <row r="468" spans="1:17">
      <c r="D468" s="48"/>
      <c r="E468" s="48"/>
      <c r="F468" s="51"/>
      <c r="G468" s="48"/>
      <c r="H468" s="48"/>
      <c r="I468" s="48"/>
      <c r="J468" s="48"/>
      <c r="K468" s="48"/>
      <c r="L468" s="48"/>
      <c r="Q468" s="19"/>
    </row>
    <row r="469" spans="1:17">
      <c r="D469" s="48"/>
      <c r="E469" s="48"/>
      <c r="F469" s="51"/>
      <c r="G469" s="48"/>
      <c r="H469" s="48"/>
      <c r="I469" s="48"/>
      <c r="J469" s="48"/>
      <c r="K469" s="48"/>
      <c r="L469" s="48"/>
      <c r="Q469" s="19"/>
    </row>
    <row r="470" spans="1:17">
      <c r="D470" s="48"/>
      <c r="E470" s="48"/>
      <c r="F470" s="51"/>
      <c r="G470" s="48"/>
      <c r="H470" s="48"/>
      <c r="I470" s="48"/>
      <c r="J470" s="48"/>
      <c r="K470" s="48"/>
      <c r="L470" s="48"/>
      <c r="Q470" s="19"/>
    </row>
    <row r="471" spans="1:17">
      <c r="D471" s="48"/>
      <c r="E471" s="48"/>
      <c r="F471" s="51"/>
      <c r="G471" s="48"/>
      <c r="H471" s="48"/>
      <c r="I471" s="48"/>
      <c r="J471" s="48"/>
      <c r="K471" s="48"/>
      <c r="L471" s="48"/>
      <c r="Q471" s="19"/>
    </row>
    <row r="472" spans="1:17">
      <c r="D472" s="48"/>
      <c r="E472" s="48"/>
      <c r="F472" s="51"/>
      <c r="G472" s="48"/>
      <c r="H472" s="48"/>
      <c r="I472" s="48"/>
      <c r="J472" s="48"/>
      <c r="K472" s="48"/>
      <c r="L472" s="48"/>
      <c r="Q472" s="19"/>
    </row>
    <row r="473" spans="1:17">
      <c r="D473" s="48"/>
      <c r="E473" s="48"/>
      <c r="F473" s="51"/>
      <c r="G473" s="48"/>
      <c r="H473" s="48"/>
      <c r="I473" s="48"/>
      <c r="J473" s="48"/>
      <c r="K473" s="48"/>
      <c r="L473" s="48"/>
      <c r="Q473" s="19"/>
    </row>
    <row r="474" spans="1:17">
      <c r="D474" s="48"/>
      <c r="E474" s="48"/>
      <c r="F474" s="51"/>
      <c r="G474" s="48"/>
      <c r="H474" s="48"/>
      <c r="I474" s="48"/>
      <c r="J474" s="48"/>
      <c r="K474" s="48"/>
      <c r="L474" s="48"/>
      <c r="Q474" s="19"/>
    </row>
    <row r="475" spans="1:17" ht="18.75">
      <c r="D475" s="15"/>
      <c r="G475" s="16" t="s">
        <v>67</v>
      </c>
      <c r="H475" s="16"/>
      <c r="I475" s="17"/>
      <c r="J475" s="17"/>
      <c r="L475" s="17"/>
    </row>
    <row r="476" spans="1:17" ht="18.75">
      <c r="D476" s="15"/>
      <c r="E476" s="15"/>
      <c r="G476" s="16" t="s">
        <v>68</v>
      </c>
      <c r="H476" s="16"/>
      <c r="I476" s="16"/>
      <c r="J476" s="16"/>
      <c r="K476" s="17"/>
      <c r="L476" s="21"/>
    </row>
    <row r="477" spans="1:17" ht="18.75">
      <c r="D477" s="23" t="s">
        <v>70</v>
      </c>
      <c r="E477" s="23"/>
      <c r="F477" s="23"/>
    </row>
    <row r="478" spans="1:17">
      <c r="A478" s="53">
        <v>44446</v>
      </c>
      <c r="M478" s="21"/>
    </row>
    <row r="479" spans="1:17">
      <c r="A479" s="24" t="s">
        <v>149</v>
      </c>
      <c r="B479" s="24" t="s">
        <v>74</v>
      </c>
      <c r="D479" s="25"/>
      <c r="E479" s="28"/>
      <c r="F479" s="28" t="s">
        <v>6</v>
      </c>
      <c r="G479" s="27"/>
      <c r="H479" s="21"/>
      <c r="I479" s="21"/>
      <c r="J479" s="21"/>
      <c r="K479" s="21"/>
      <c r="L479" s="21"/>
      <c r="M479" s="21"/>
      <c r="N479" s="21"/>
      <c r="O479" s="21"/>
      <c r="P479" s="21"/>
      <c r="Q479" s="19"/>
    </row>
    <row r="480" spans="1:17">
      <c r="A480" s="29" t="s">
        <v>76</v>
      </c>
      <c r="B480" s="24"/>
      <c r="C480" s="20"/>
      <c r="D480" s="20"/>
      <c r="E480" s="27"/>
      <c r="F480" s="27"/>
      <c r="G480" s="27"/>
      <c r="H480" s="21"/>
      <c r="I480" s="21"/>
      <c r="J480" s="21"/>
      <c r="K480" s="21"/>
      <c r="L480" s="21"/>
      <c r="M480" s="21"/>
      <c r="N480" s="21"/>
      <c r="O480" s="21"/>
      <c r="P480" s="21"/>
      <c r="Q480" s="19"/>
    </row>
    <row r="481" spans="1:17">
      <c r="A481" s="30"/>
      <c r="B481" s="29"/>
      <c r="C481" s="29"/>
      <c r="D481" s="29"/>
      <c r="E481" s="21"/>
      <c r="F481" s="27"/>
      <c r="G481" s="27"/>
      <c r="H481" s="21"/>
      <c r="I481" s="21"/>
      <c r="J481" s="21"/>
      <c r="K481" s="21"/>
      <c r="L481" s="21"/>
      <c r="M481" s="34"/>
      <c r="N481" s="21"/>
      <c r="O481" s="21"/>
      <c r="P481">
        <v>128</v>
      </c>
      <c r="Q481" s="19"/>
    </row>
    <row r="482" spans="1:17">
      <c r="A482" s="31" t="s">
        <v>77</v>
      </c>
      <c r="B482" s="32"/>
      <c r="C482" s="33" t="s">
        <v>78</v>
      </c>
      <c r="D482" s="34"/>
      <c r="E482" s="34" t="s">
        <v>79</v>
      </c>
      <c r="F482" s="34"/>
      <c r="G482" s="34" t="s">
        <v>80</v>
      </c>
      <c r="H482" s="34" t="s">
        <v>81</v>
      </c>
      <c r="I482" s="34"/>
      <c r="J482" s="34"/>
      <c r="K482" s="34"/>
      <c r="L482" s="34" t="s">
        <v>82</v>
      </c>
      <c r="M482" s="37"/>
      <c r="N482" s="34"/>
      <c r="O482" s="35" t="s">
        <v>83</v>
      </c>
      <c r="P482" s="36" t="s">
        <v>3</v>
      </c>
      <c r="Q482" s="36" t="s">
        <v>9</v>
      </c>
    </row>
    <row r="483" spans="1:17">
      <c r="B483" s="38" t="s">
        <v>84</v>
      </c>
      <c r="C483" s="39" t="s">
        <v>85</v>
      </c>
      <c r="D483" s="37" t="s">
        <v>86</v>
      </c>
      <c r="E483" s="37" t="s">
        <v>87</v>
      </c>
      <c r="F483" s="37" t="s">
        <v>88</v>
      </c>
      <c r="G483" s="37"/>
      <c r="H483" s="37" t="s">
        <v>89</v>
      </c>
      <c r="I483" s="37" t="s">
        <v>90</v>
      </c>
      <c r="J483" s="37" t="s">
        <v>91</v>
      </c>
      <c r="K483" s="37" t="s">
        <v>92</v>
      </c>
      <c r="L483" s="37" t="s">
        <v>93</v>
      </c>
      <c r="M483" s="37" t="s">
        <v>94</v>
      </c>
      <c r="N483" s="37" t="s">
        <v>95</v>
      </c>
      <c r="O483" s="40"/>
      <c r="P483" s="4"/>
      <c r="Q483" s="40"/>
    </row>
    <row r="484" spans="1:17" ht="15.75">
      <c r="A484" s="54" t="s">
        <v>126</v>
      </c>
      <c r="B484" s="31"/>
      <c r="C484" s="41">
        <v>200</v>
      </c>
      <c r="D484" s="42">
        <v>16</v>
      </c>
      <c r="E484" s="43">
        <v>8</v>
      </c>
      <c r="F484" s="43">
        <v>41.2</v>
      </c>
      <c r="G484" s="43">
        <v>252</v>
      </c>
      <c r="H484" s="43">
        <v>0.14000000000000001</v>
      </c>
      <c r="I484" s="43">
        <v>1.8</v>
      </c>
      <c r="J484" s="43">
        <v>0</v>
      </c>
      <c r="K484" s="43">
        <v>0.14000000000000001</v>
      </c>
      <c r="L484" s="43">
        <v>220</v>
      </c>
      <c r="M484" s="43">
        <v>28</v>
      </c>
      <c r="N484" s="43">
        <v>0.9</v>
      </c>
      <c r="O484" s="40"/>
      <c r="P484" s="40"/>
      <c r="Q484" s="40">
        <f>O484*P484</f>
        <v>0</v>
      </c>
    </row>
    <row r="485" spans="1:17">
      <c r="A485" s="45" t="s">
        <v>36</v>
      </c>
      <c r="B485" s="45">
        <v>100</v>
      </c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4">
        <v>7.6</v>
      </c>
      <c r="P485" s="46">
        <v>260</v>
      </c>
      <c r="Q485" s="47">
        <f>P485*O485</f>
        <v>1976</v>
      </c>
    </row>
    <row r="486" spans="1:17">
      <c r="A486" s="45" t="s">
        <v>127</v>
      </c>
      <c r="B486" s="45">
        <v>60</v>
      </c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4">
        <v>6.9</v>
      </c>
      <c r="P486" s="46">
        <v>40</v>
      </c>
      <c r="Q486" s="47">
        <f t="shared" ref="Q486:Q496" si="12">P486*O486</f>
        <v>276</v>
      </c>
    </row>
    <row r="487" spans="1:17">
      <c r="A487" s="45" t="s">
        <v>58</v>
      </c>
      <c r="B487" s="45">
        <v>12</v>
      </c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4">
        <v>1.2</v>
      </c>
      <c r="P487" s="46">
        <v>47</v>
      </c>
      <c r="Q487" s="47">
        <f t="shared" si="12"/>
        <v>56.4</v>
      </c>
    </row>
    <row r="488" spans="1:17">
      <c r="A488" s="45" t="s">
        <v>13</v>
      </c>
      <c r="B488" s="45">
        <v>3</v>
      </c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4">
        <v>1</v>
      </c>
      <c r="P488" s="46">
        <v>140</v>
      </c>
      <c r="Q488" s="47">
        <f t="shared" si="12"/>
        <v>140</v>
      </c>
    </row>
    <row r="489" spans="1:17">
      <c r="A489" s="45" t="s">
        <v>103</v>
      </c>
      <c r="B489" s="45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4">
        <v>1.2</v>
      </c>
      <c r="P489" s="46">
        <v>61</v>
      </c>
      <c r="Q489" s="47">
        <f t="shared" si="12"/>
        <v>73.2</v>
      </c>
    </row>
    <row r="490" spans="1:17">
      <c r="A490" s="45" t="s">
        <v>10</v>
      </c>
      <c r="B490" s="45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4">
        <v>1</v>
      </c>
      <c r="P490" s="46">
        <v>65</v>
      </c>
      <c r="Q490" s="47">
        <f t="shared" si="12"/>
        <v>65</v>
      </c>
    </row>
    <row r="491" spans="1:17">
      <c r="A491" s="45" t="s">
        <v>14</v>
      </c>
      <c r="B491" s="45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4">
        <v>1</v>
      </c>
      <c r="P491" s="46">
        <v>131.06</v>
      </c>
      <c r="Q491" s="47">
        <f t="shared" si="12"/>
        <v>131.06</v>
      </c>
    </row>
    <row r="492" spans="1:17">
      <c r="A492" s="45" t="s">
        <v>12</v>
      </c>
      <c r="B492" s="45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4">
        <v>1</v>
      </c>
      <c r="P492" s="46">
        <v>35</v>
      </c>
      <c r="Q492" s="47">
        <f t="shared" si="12"/>
        <v>35</v>
      </c>
    </row>
    <row r="493" spans="1:17">
      <c r="A493" s="44" t="s">
        <v>105</v>
      </c>
      <c r="B493" s="45"/>
      <c r="C493" s="31">
        <v>30</v>
      </c>
      <c r="D493" s="37">
        <v>0.6</v>
      </c>
      <c r="E493" s="37"/>
      <c r="F493" s="37">
        <v>15.5</v>
      </c>
      <c r="G493" s="37"/>
      <c r="H493" s="37">
        <v>0.04</v>
      </c>
      <c r="I493" s="37"/>
      <c r="J493" s="37">
        <v>0.24</v>
      </c>
      <c r="K493" s="37">
        <v>0.8</v>
      </c>
      <c r="L493" s="37">
        <v>24</v>
      </c>
      <c r="M493" s="37"/>
      <c r="N493" s="37">
        <v>22</v>
      </c>
      <c r="O493" s="52"/>
      <c r="P493" s="46"/>
      <c r="Q493" s="47">
        <f t="shared" si="12"/>
        <v>0</v>
      </c>
    </row>
    <row r="494" spans="1:17">
      <c r="A494" s="45" t="s">
        <v>105</v>
      </c>
      <c r="B494" s="45">
        <v>30</v>
      </c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5">
        <v>4</v>
      </c>
      <c r="P494" s="5">
        <v>26</v>
      </c>
      <c r="Q494" s="47">
        <f t="shared" si="12"/>
        <v>104</v>
      </c>
    </row>
    <row r="495" spans="1:17">
      <c r="A495" s="44" t="s">
        <v>54</v>
      </c>
      <c r="B495" s="45"/>
      <c r="C495" s="37">
        <v>200</v>
      </c>
      <c r="D495" s="37">
        <v>0.6</v>
      </c>
      <c r="E495" s="37"/>
      <c r="F495" s="37">
        <v>30.1</v>
      </c>
      <c r="G495" s="37">
        <v>130</v>
      </c>
      <c r="H495" s="37">
        <v>0.04</v>
      </c>
      <c r="I495" s="37"/>
      <c r="J495" s="37">
        <v>0.05</v>
      </c>
      <c r="K495" s="37">
        <v>135</v>
      </c>
      <c r="L495" s="37">
        <v>46</v>
      </c>
      <c r="M495" s="37"/>
      <c r="N495" s="37">
        <v>0.5</v>
      </c>
      <c r="O495" s="5"/>
      <c r="P495" s="5"/>
      <c r="Q495" s="47">
        <f t="shared" si="12"/>
        <v>0</v>
      </c>
    </row>
    <row r="496" spans="1:17">
      <c r="A496" s="44" t="s">
        <v>54</v>
      </c>
      <c r="B496" s="45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5">
        <v>52</v>
      </c>
      <c r="P496" s="5">
        <v>56</v>
      </c>
      <c r="Q496" s="47">
        <f t="shared" si="12"/>
        <v>2912</v>
      </c>
    </row>
    <row r="497" spans="1:17">
      <c r="A497" s="24"/>
      <c r="B497" s="48"/>
      <c r="C497" s="48"/>
      <c r="D497" t="s">
        <v>98</v>
      </c>
      <c r="L497" t="s">
        <v>99</v>
      </c>
      <c r="M497" s="48"/>
      <c r="N497" s="48"/>
      <c r="O497" s="49"/>
      <c r="P497" s="50"/>
      <c r="Q497" s="50">
        <f>SUM(Q485:Q496)</f>
        <v>5768.66</v>
      </c>
    </row>
    <row r="498" spans="1:17">
      <c r="D498" s="48" t="s">
        <v>100</v>
      </c>
      <c r="E498" s="48"/>
      <c r="F498" s="51"/>
      <c r="G498" s="48"/>
      <c r="H498" s="48"/>
      <c r="I498" s="48"/>
      <c r="J498" s="48"/>
      <c r="K498" s="48"/>
      <c r="L498" s="48" t="s">
        <v>99</v>
      </c>
      <c r="N498" t="s">
        <v>99</v>
      </c>
      <c r="Q498" s="19"/>
    </row>
    <row r="499" spans="1:17">
      <c r="D499" s="48"/>
      <c r="E499" s="48"/>
      <c r="F499" s="51"/>
      <c r="G499" s="48"/>
      <c r="H499" s="48"/>
      <c r="I499" s="48"/>
      <c r="J499" s="48"/>
      <c r="K499" s="48"/>
      <c r="L499" s="48"/>
      <c r="Q499" s="19"/>
    </row>
    <row r="500" spans="1:17">
      <c r="D500" s="48"/>
      <c r="E500" s="48"/>
      <c r="F500" s="51"/>
      <c r="G500" s="48"/>
      <c r="H500" s="48"/>
      <c r="I500" s="48"/>
      <c r="J500" s="48"/>
      <c r="K500" s="48"/>
      <c r="L500" s="48"/>
      <c r="Q500" s="19"/>
    </row>
    <row r="501" spans="1:17">
      <c r="D501" s="48"/>
      <c r="E501" s="48"/>
      <c r="F501" s="51"/>
      <c r="G501" s="48"/>
      <c r="H501" s="48"/>
      <c r="I501" s="48"/>
      <c r="J501" s="48"/>
      <c r="K501" s="48"/>
      <c r="L501" s="48"/>
      <c r="Q501" s="19"/>
    </row>
    <row r="502" spans="1:17">
      <c r="D502" s="48"/>
      <c r="E502" s="48"/>
      <c r="F502" s="51"/>
      <c r="G502" s="48"/>
      <c r="H502" s="48"/>
      <c r="I502" s="48"/>
      <c r="J502" s="48"/>
      <c r="K502" s="48"/>
      <c r="L502" s="48"/>
      <c r="Q502" s="19"/>
    </row>
    <row r="503" spans="1:17">
      <c r="D503" s="48"/>
      <c r="E503" s="48"/>
      <c r="F503" s="51"/>
      <c r="G503" s="48"/>
      <c r="H503" s="48"/>
      <c r="I503" s="48"/>
      <c r="J503" s="48"/>
      <c r="K503" s="48"/>
      <c r="L503" s="48"/>
      <c r="Q503" s="19"/>
    </row>
    <row r="504" spans="1:17">
      <c r="D504" s="48"/>
      <c r="E504" s="48"/>
      <c r="F504" s="51"/>
      <c r="G504" s="48"/>
      <c r="H504" s="48"/>
      <c r="I504" s="48"/>
      <c r="J504" s="48"/>
      <c r="K504" s="48"/>
      <c r="L504" s="48"/>
      <c r="Q504" s="19"/>
    </row>
    <row r="505" spans="1:17">
      <c r="D505" s="48"/>
      <c r="E505" s="48"/>
      <c r="F505" s="51"/>
      <c r="G505" s="48"/>
      <c r="H505" s="48"/>
      <c r="I505" s="48"/>
      <c r="J505" s="48"/>
      <c r="K505" s="48"/>
      <c r="L505" s="48"/>
      <c r="Q505" s="19"/>
    </row>
    <row r="506" spans="1:17">
      <c r="D506" s="48"/>
      <c r="E506" s="48"/>
      <c r="F506" s="51"/>
      <c r="G506" s="48"/>
      <c r="H506" s="48"/>
      <c r="I506" s="48"/>
      <c r="J506" s="48"/>
      <c r="K506" s="48"/>
      <c r="L506" s="48"/>
      <c r="Q506" s="19"/>
    </row>
    <row r="507" spans="1:17">
      <c r="D507" s="48"/>
      <c r="E507" s="48"/>
      <c r="F507" s="51"/>
      <c r="G507" s="48"/>
      <c r="H507" s="48"/>
      <c r="I507" s="48"/>
      <c r="J507" s="48"/>
      <c r="K507" s="48"/>
      <c r="L507" s="48"/>
      <c r="Q507" s="19"/>
    </row>
    <row r="508" spans="1:17">
      <c r="D508" s="48"/>
      <c r="E508" s="48"/>
      <c r="F508" s="51"/>
      <c r="G508" s="48"/>
      <c r="H508" s="48"/>
      <c r="I508" s="48"/>
      <c r="J508" s="48"/>
      <c r="K508" s="48"/>
      <c r="L508" s="48"/>
      <c r="Q508" s="19"/>
    </row>
    <row r="509" spans="1:17">
      <c r="D509" s="48"/>
      <c r="E509" s="48"/>
      <c r="F509" s="51"/>
      <c r="G509" s="48"/>
      <c r="H509" s="48"/>
      <c r="I509" s="48"/>
      <c r="J509" s="48"/>
      <c r="K509" s="48"/>
      <c r="L509" s="48"/>
      <c r="Q509" s="19"/>
    </row>
    <row r="510" spans="1:17">
      <c r="D510" s="48"/>
      <c r="E510" s="48"/>
      <c r="F510" s="51"/>
      <c r="G510" s="48"/>
      <c r="H510" s="48"/>
      <c r="I510" s="48"/>
      <c r="J510" s="48"/>
      <c r="K510" s="48"/>
      <c r="L510" s="48"/>
      <c r="Q510" s="19"/>
    </row>
    <row r="511" spans="1:17">
      <c r="D511" s="48"/>
      <c r="E511" s="48"/>
      <c r="F511" s="51"/>
      <c r="G511" s="48"/>
      <c r="H511" s="48"/>
      <c r="I511" s="48"/>
      <c r="J511" s="48"/>
      <c r="K511" s="48"/>
      <c r="L511" s="48"/>
      <c r="Q511" s="19"/>
    </row>
    <row r="512" spans="1:17">
      <c r="D512" s="48"/>
      <c r="E512" s="48"/>
      <c r="F512" s="51"/>
      <c r="G512" s="48"/>
      <c r="H512" s="48"/>
      <c r="I512" s="48"/>
      <c r="J512" s="48"/>
      <c r="K512" s="48"/>
      <c r="L512" s="48"/>
      <c r="Q512" s="19"/>
    </row>
    <row r="513" spans="1:17">
      <c r="D513" s="48"/>
      <c r="E513" s="48"/>
      <c r="F513" s="51"/>
      <c r="G513" s="48"/>
      <c r="H513" s="48"/>
      <c r="I513" s="48"/>
      <c r="J513" s="48"/>
      <c r="K513" s="48"/>
      <c r="L513" s="48"/>
      <c r="Q513" s="19"/>
    </row>
    <row r="514" spans="1:17">
      <c r="D514" s="48"/>
      <c r="E514" s="48"/>
      <c r="F514" s="51"/>
      <c r="G514" s="48"/>
      <c r="H514" s="48"/>
      <c r="I514" s="48"/>
      <c r="J514" s="48"/>
      <c r="K514" s="48"/>
      <c r="L514" s="48"/>
      <c r="Q514" s="19"/>
    </row>
    <row r="515" spans="1:17">
      <c r="D515" s="48"/>
      <c r="E515" s="48"/>
      <c r="F515" s="51"/>
      <c r="G515" s="48"/>
      <c r="H515" s="48"/>
      <c r="I515" s="48"/>
      <c r="J515" s="48"/>
      <c r="K515" s="48"/>
      <c r="L515" s="48"/>
      <c r="Q515" s="19"/>
    </row>
    <row r="516" spans="1:17">
      <c r="D516" s="48"/>
      <c r="E516" s="48"/>
      <c r="F516" s="51"/>
      <c r="G516" s="48"/>
      <c r="H516" s="48"/>
      <c r="I516" s="48"/>
      <c r="J516" s="48"/>
      <c r="K516" s="48"/>
      <c r="L516" s="48"/>
      <c r="Q516" s="19"/>
    </row>
    <row r="517" spans="1:17" ht="18.75">
      <c r="D517" s="15"/>
      <c r="G517" s="16" t="s">
        <v>67</v>
      </c>
      <c r="H517" s="16"/>
      <c r="I517" s="17"/>
      <c r="J517" s="17"/>
      <c r="L517" s="17"/>
    </row>
    <row r="518" spans="1:17" ht="18.75">
      <c r="D518" s="15"/>
      <c r="E518" s="15"/>
      <c r="G518" s="16" t="s">
        <v>68</v>
      </c>
      <c r="H518" s="16"/>
      <c r="I518" s="16"/>
      <c r="J518" s="16"/>
      <c r="K518" s="17"/>
      <c r="L518" s="21"/>
    </row>
    <row r="519" spans="1:17" ht="18.75">
      <c r="D519" s="23" t="s">
        <v>70</v>
      </c>
      <c r="E519" s="23"/>
      <c r="F519" s="23"/>
    </row>
    <row r="520" spans="1:17">
      <c r="A520" s="53">
        <v>44446</v>
      </c>
      <c r="M520" s="21"/>
    </row>
    <row r="521" spans="1:17">
      <c r="A521" s="24" t="s">
        <v>149</v>
      </c>
      <c r="B521" s="24" t="s">
        <v>74</v>
      </c>
      <c r="D521" s="25"/>
      <c r="E521" s="28"/>
      <c r="F521" s="28" t="s">
        <v>7</v>
      </c>
      <c r="G521" s="27"/>
      <c r="H521" s="21"/>
      <c r="I521" s="21"/>
      <c r="J521" s="21"/>
      <c r="K521" s="21"/>
      <c r="L521" s="21"/>
      <c r="M521" s="21"/>
      <c r="N521" s="21"/>
      <c r="O521" s="21"/>
      <c r="P521" s="21"/>
      <c r="Q521" s="19"/>
    </row>
    <row r="522" spans="1:17">
      <c r="A522" s="29" t="s">
        <v>76</v>
      </c>
      <c r="B522" s="24"/>
      <c r="C522" s="20"/>
      <c r="D522" s="20"/>
      <c r="E522" s="27"/>
      <c r="F522" s="27"/>
      <c r="G522" s="27"/>
      <c r="H522" s="21"/>
      <c r="I522" s="21"/>
      <c r="J522" s="21"/>
      <c r="K522" s="21"/>
      <c r="L522" s="21"/>
      <c r="M522" s="21"/>
      <c r="N522" s="21"/>
      <c r="O522" s="21"/>
      <c r="P522" s="21"/>
      <c r="Q522" s="19"/>
    </row>
    <row r="523" spans="1:17">
      <c r="A523" s="30"/>
      <c r="B523" s="29"/>
      <c r="C523" s="29"/>
      <c r="D523" s="29"/>
      <c r="E523" s="21"/>
      <c r="F523" s="27"/>
      <c r="G523" s="27"/>
      <c r="H523" s="21"/>
      <c r="I523" s="21"/>
      <c r="J523" s="21"/>
      <c r="K523" s="21"/>
      <c r="L523" s="21"/>
      <c r="M523" s="34"/>
      <c r="N523" s="21"/>
      <c r="O523" s="21"/>
      <c r="Q523" s="19"/>
    </row>
    <row r="524" spans="1:17">
      <c r="A524" s="31" t="s">
        <v>77</v>
      </c>
      <c r="B524" s="32"/>
      <c r="C524" s="33" t="s">
        <v>78</v>
      </c>
      <c r="D524" s="34"/>
      <c r="E524" s="34" t="s">
        <v>79</v>
      </c>
      <c r="F524" s="34"/>
      <c r="G524" s="34" t="s">
        <v>80</v>
      </c>
      <c r="H524" s="34" t="s">
        <v>81</v>
      </c>
      <c r="I524" s="34"/>
      <c r="J524" s="34"/>
      <c r="K524" s="34"/>
      <c r="L524" s="34" t="s">
        <v>82</v>
      </c>
      <c r="M524" s="37"/>
      <c r="N524" s="34"/>
      <c r="O524" s="35" t="s">
        <v>83</v>
      </c>
      <c r="P524" s="36" t="s">
        <v>3</v>
      </c>
      <c r="Q524" s="36" t="s">
        <v>9</v>
      </c>
    </row>
    <row r="525" spans="1:17">
      <c r="B525" s="38" t="s">
        <v>84</v>
      </c>
      <c r="C525" s="39" t="s">
        <v>85</v>
      </c>
      <c r="D525" s="37" t="s">
        <v>86</v>
      </c>
      <c r="E525" s="37" t="s">
        <v>87</v>
      </c>
      <c r="F525" s="37" t="s">
        <v>88</v>
      </c>
      <c r="G525" s="37"/>
      <c r="H525" s="37" t="s">
        <v>89</v>
      </c>
      <c r="I525" s="37" t="s">
        <v>90</v>
      </c>
      <c r="J525" s="37" t="s">
        <v>91</v>
      </c>
      <c r="K525" s="37" t="s">
        <v>92</v>
      </c>
      <c r="L525" s="37" t="s">
        <v>93</v>
      </c>
      <c r="M525" s="37" t="s">
        <v>94</v>
      </c>
      <c r="N525" s="37" t="s">
        <v>95</v>
      </c>
      <c r="O525" s="40"/>
      <c r="P525" s="4"/>
      <c r="Q525" s="40"/>
    </row>
    <row r="526" spans="1:17" ht="15.75">
      <c r="A526" s="54" t="s">
        <v>126</v>
      </c>
      <c r="B526" s="31"/>
      <c r="C526" s="41">
        <v>200</v>
      </c>
      <c r="D526" s="42">
        <v>16</v>
      </c>
      <c r="E526" s="43">
        <v>8</v>
      </c>
      <c r="F526" s="43">
        <v>41.2</v>
      </c>
      <c r="G526" s="43">
        <v>252</v>
      </c>
      <c r="H526" s="43">
        <v>0.14000000000000001</v>
      </c>
      <c r="I526" s="43">
        <v>1.8</v>
      </c>
      <c r="J526" s="43">
        <v>0</v>
      </c>
      <c r="K526" s="43">
        <v>0.14000000000000001</v>
      </c>
      <c r="L526" s="43">
        <v>220</v>
      </c>
      <c r="M526" s="43">
        <v>28</v>
      </c>
      <c r="N526" s="43">
        <v>0.9</v>
      </c>
      <c r="O526" s="40"/>
      <c r="P526" s="40"/>
      <c r="Q526" s="40">
        <f>O526*P526</f>
        <v>0</v>
      </c>
    </row>
    <row r="527" spans="1:17">
      <c r="A527" s="45" t="s">
        <v>36</v>
      </c>
      <c r="B527" s="45">
        <v>100</v>
      </c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4">
        <v>3</v>
      </c>
      <c r="P527" s="46">
        <v>260</v>
      </c>
      <c r="Q527" s="47">
        <f>P527*O527</f>
        <v>780</v>
      </c>
    </row>
    <row r="528" spans="1:17">
      <c r="A528" s="45" t="s">
        <v>127</v>
      </c>
      <c r="B528" s="45">
        <v>60</v>
      </c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4">
        <v>3</v>
      </c>
      <c r="P528" s="46">
        <v>40</v>
      </c>
      <c r="Q528" s="47">
        <f t="shared" ref="Q528:Q535" si="13">P528*O528</f>
        <v>120</v>
      </c>
    </row>
    <row r="529" spans="1:17">
      <c r="A529" s="45" t="s">
        <v>58</v>
      </c>
      <c r="B529" s="45">
        <v>12</v>
      </c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4">
        <v>0.2</v>
      </c>
      <c r="P529" s="46">
        <v>47</v>
      </c>
      <c r="Q529" s="47">
        <f t="shared" si="13"/>
        <v>9.4</v>
      </c>
    </row>
    <row r="530" spans="1:17">
      <c r="A530" s="45" t="s">
        <v>103</v>
      </c>
      <c r="B530" s="45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4">
        <v>0.2</v>
      </c>
      <c r="P530" s="46">
        <v>61</v>
      </c>
      <c r="Q530" s="47">
        <f t="shared" si="13"/>
        <v>12.200000000000001</v>
      </c>
    </row>
    <row r="531" spans="1:17">
      <c r="A531" s="44" t="s">
        <v>105</v>
      </c>
      <c r="B531" s="45"/>
      <c r="C531" s="31">
        <v>30</v>
      </c>
      <c r="D531" s="37">
        <v>0.6</v>
      </c>
      <c r="E531" s="37"/>
      <c r="F531" s="37">
        <v>15.5</v>
      </c>
      <c r="G531" s="37"/>
      <c r="H531" s="37">
        <v>0.04</v>
      </c>
      <c r="I531" s="37"/>
      <c r="J531" s="37">
        <v>0.24</v>
      </c>
      <c r="K531" s="37">
        <v>0.8</v>
      </c>
      <c r="L531" s="37">
        <v>24</v>
      </c>
      <c r="M531" s="37"/>
      <c r="N531" s="37">
        <v>22</v>
      </c>
      <c r="O531" s="52"/>
      <c r="P531" s="46"/>
      <c r="Q531" s="47">
        <f t="shared" si="13"/>
        <v>0</v>
      </c>
    </row>
    <row r="532" spans="1:17">
      <c r="A532" s="45" t="s">
        <v>105</v>
      </c>
      <c r="B532" s="45">
        <v>30</v>
      </c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5"/>
      <c r="P532" s="5">
        <v>26</v>
      </c>
      <c r="Q532" s="47">
        <f t="shared" si="13"/>
        <v>0</v>
      </c>
    </row>
    <row r="533" spans="1:17">
      <c r="A533" s="44" t="s">
        <v>108</v>
      </c>
      <c r="B533" s="45"/>
      <c r="C533" s="37">
        <v>200</v>
      </c>
      <c r="D533" s="37">
        <v>0.6</v>
      </c>
      <c r="E533" s="37"/>
      <c r="F533" s="37">
        <v>30.1</v>
      </c>
      <c r="G533" s="37">
        <v>130</v>
      </c>
      <c r="H533" s="37">
        <v>0.04</v>
      </c>
      <c r="I533" s="37"/>
      <c r="J533" s="37">
        <v>0.05</v>
      </c>
      <c r="K533" s="37">
        <v>135</v>
      </c>
      <c r="L533" s="37">
        <v>46</v>
      </c>
      <c r="M533" s="37"/>
      <c r="N533" s="37">
        <v>0.5</v>
      </c>
      <c r="O533" s="5"/>
      <c r="P533" s="5"/>
      <c r="Q533" s="47">
        <f t="shared" si="13"/>
        <v>0</v>
      </c>
    </row>
    <row r="534" spans="1:17">
      <c r="A534" s="44" t="s">
        <v>31</v>
      </c>
      <c r="B534" s="45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5">
        <v>3</v>
      </c>
      <c r="P534" s="5">
        <v>60.58</v>
      </c>
      <c r="Q534" s="47">
        <f t="shared" si="13"/>
        <v>181.74</v>
      </c>
    </row>
    <row r="535" spans="1:17">
      <c r="A535" s="44" t="s">
        <v>49</v>
      </c>
      <c r="B535" s="45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5"/>
      <c r="P535" s="5"/>
      <c r="Q535" s="47">
        <f t="shared" si="13"/>
        <v>0</v>
      </c>
    </row>
    <row r="536" spans="1:17">
      <c r="A536" s="24"/>
      <c r="B536" s="48"/>
      <c r="C536" s="48"/>
      <c r="D536" t="s">
        <v>98</v>
      </c>
      <c r="L536" t="s">
        <v>99</v>
      </c>
      <c r="M536" s="48"/>
      <c r="N536" s="48"/>
      <c r="O536" s="49"/>
      <c r="P536" s="50"/>
      <c r="Q536" s="50">
        <f>SUM(Q527:Q535)</f>
        <v>1103.3400000000001</v>
      </c>
    </row>
    <row r="537" spans="1:17">
      <c r="D537" s="48" t="s">
        <v>100</v>
      </c>
      <c r="E537" s="48"/>
      <c r="F537" s="51"/>
      <c r="G537" s="48"/>
      <c r="H537" s="48"/>
      <c r="I537" s="48"/>
      <c r="J537" s="48"/>
      <c r="K537" s="48"/>
      <c r="L537" s="48" t="s">
        <v>99</v>
      </c>
      <c r="N537" t="s">
        <v>99</v>
      </c>
      <c r="Q537" s="19"/>
    </row>
    <row r="538" spans="1:17">
      <c r="D538" s="48"/>
      <c r="E538" s="48"/>
      <c r="F538" s="51"/>
      <c r="G538" s="48"/>
      <c r="H538" s="48"/>
      <c r="I538" s="48"/>
      <c r="J538" s="48"/>
      <c r="K538" s="48"/>
      <c r="L538" s="48"/>
      <c r="Q538" s="19"/>
    </row>
    <row r="539" spans="1:17">
      <c r="D539" s="48"/>
      <c r="E539" s="48"/>
      <c r="F539" s="51"/>
      <c r="G539" s="48"/>
      <c r="H539" s="48"/>
      <c r="I539" s="48"/>
      <c r="J539" s="48"/>
      <c r="K539" s="48"/>
      <c r="L539" s="48"/>
      <c r="Q539" s="19"/>
    </row>
    <row r="540" spans="1:17">
      <c r="D540" s="48"/>
      <c r="E540" s="48"/>
      <c r="F540" s="51"/>
      <c r="G540" s="48"/>
      <c r="H540" s="48"/>
      <c r="I540" s="48"/>
      <c r="J540" s="48"/>
      <c r="K540" s="48"/>
      <c r="L540" s="48"/>
      <c r="Q540" s="19"/>
    </row>
    <row r="541" spans="1:17">
      <c r="D541" s="48"/>
      <c r="E541" s="48"/>
      <c r="F541" s="51"/>
      <c r="G541" s="48"/>
      <c r="H541" s="48"/>
      <c r="I541" s="48"/>
      <c r="J541" s="48"/>
      <c r="K541" s="48"/>
      <c r="L541" s="48"/>
      <c r="Q541" s="19"/>
    </row>
    <row r="542" spans="1:17">
      <c r="D542" s="48"/>
      <c r="E542" s="48"/>
      <c r="F542" s="51"/>
      <c r="G542" s="48"/>
      <c r="H542" s="48"/>
      <c r="I542" s="48"/>
      <c r="J542" s="48"/>
      <c r="K542" s="48"/>
      <c r="L542" s="48"/>
      <c r="Q542" s="19"/>
    </row>
    <row r="543" spans="1:17">
      <c r="D543" s="48"/>
      <c r="E543" s="48"/>
      <c r="F543" s="51"/>
      <c r="G543" s="48"/>
      <c r="H543" s="48"/>
      <c r="I543" s="48"/>
      <c r="J543" s="48"/>
      <c r="K543" s="48"/>
      <c r="L543" s="48"/>
      <c r="Q543" s="19"/>
    </row>
    <row r="544" spans="1:17">
      <c r="D544" s="48"/>
      <c r="E544" s="48"/>
      <c r="F544" s="51"/>
      <c r="G544" s="48"/>
      <c r="H544" s="48"/>
      <c r="I544" s="48"/>
      <c r="J544" s="48"/>
      <c r="K544" s="48"/>
      <c r="L544" s="48"/>
      <c r="Q544" s="19"/>
    </row>
    <row r="545" spans="4:17">
      <c r="D545" s="48"/>
      <c r="E545" s="48"/>
      <c r="F545" s="51"/>
      <c r="G545" s="48"/>
      <c r="H545" s="48"/>
      <c r="I545" s="48"/>
      <c r="J545" s="48"/>
      <c r="K545" s="48"/>
      <c r="L545" s="48"/>
      <c r="Q545" s="19"/>
    </row>
    <row r="546" spans="4:17">
      <c r="D546" s="48"/>
      <c r="E546" s="48"/>
      <c r="F546" s="51"/>
      <c r="G546" s="48"/>
      <c r="H546" s="48"/>
      <c r="I546" s="48"/>
      <c r="J546" s="48"/>
      <c r="K546" s="48"/>
      <c r="L546" s="48"/>
      <c r="Q546" s="19"/>
    </row>
    <row r="547" spans="4:17">
      <c r="D547" s="48"/>
      <c r="E547" s="48"/>
      <c r="F547" s="51"/>
      <c r="G547" s="48"/>
      <c r="H547" s="48"/>
      <c r="I547" s="48"/>
      <c r="J547" s="48"/>
      <c r="K547" s="48"/>
      <c r="L547" s="48"/>
      <c r="Q547" s="19"/>
    </row>
    <row r="548" spans="4:17">
      <c r="D548" s="48"/>
      <c r="E548" s="48"/>
      <c r="F548" s="51"/>
      <c r="G548" s="48"/>
      <c r="H548" s="48"/>
      <c r="I548" s="48"/>
      <c r="J548" s="48"/>
      <c r="K548" s="48"/>
      <c r="L548" s="48"/>
      <c r="Q548" s="19"/>
    </row>
    <row r="549" spans="4:17">
      <c r="D549" s="48"/>
      <c r="E549" s="48"/>
      <c r="F549" s="51"/>
      <c r="G549" s="48"/>
      <c r="H549" s="48"/>
      <c r="I549" s="48"/>
      <c r="J549" s="48"/>
      <c r="K549" s="48"/>
      <c r="L549" s="48"/>
      <c r="Q549" s="19"/>
    </row>
    <row r="550" spans="4:17">
      <c r="D550" s="48"/>
      <c r="E550" s="48"/>
      <c r="F550" s="51"/>
      <c r="G550" s="48"/>
      <c r="H550" s="48"/>
      <c r="I550" s="48"/>
      <c r="J550" s="48"/>
      <c r="K550" s="48"/>
      <c r="L550" s="48"/>
      <c r="Q550" s="19"/>
    </row>
    <row r="551" spans="4:17">
      <c r="D551" s="48"/>
      <c r="E551" s="48"/>
      <c r="F551" s="51"/>
      <c r="G551" s="48"/>
      <c r="H551" s="48"/>
      <c r="I551" s="48"/>
      <c r="J551" s="48"/>
      <c r="K551" s="48"/>
      <c r="L551" s="48"/>
      <c r="Q551" s="19"/>
    </row>
    <row r="552" spans="4:17">
      <c r="D552" s="48"/>
      <c r="E552" s="48"/>
      <c r="F552" s="51"/>
      <c r="G552" s="48"/>
      <c r="H552" s="48"/>
      <c r="I552" s="48"/>
      <c r="J552" s="48"/>
      <c r="K552" s="48"/>
      <c r="L552" s="48"/>
      <c r="Q552" s="19"/>
    </row>
    <row r="553" spans="4:17">
      <c r="D553" s="48"/>
      <c r="E553" s="48"/>
      <c r="F553" s="51"/>
      <c r="G553" s="48"/>
      <c r="H553" s="48"/>
      <c r="I553" s="48"/>
      <c r="J553" s="48"/>
      <c r="K553" s="48"/>
      <c r="L553" s="48"/>
      <c r="Q553" s="19"/>
    </row>
    <row r="554" spans="4:17">
      <c r="D554" s="48"/>
      <c r="E554" s="48"/>
      <c r="F554" s="51"/>
      <c r="G554" s="48"/>
      <c r="H554" s="48"/>
      <c r="I554" s="48"/>
      <c r="J554" s="48"/>
      <c r="K554" s="48"/>
      <c r="L554" s="48"/>
      <c r="Q554" s="19"/>
    </row>
    <row r="555" spans="4:17">
      <c r="D555" s="48"/>
      <c r="E555" s="48"/>
      <c r="F555" s="51"/>
      <c r="G555" s="48"/>
      <c r="H555" s="48"/>
      <c r="I555" s="48"/>
      <c r="J555" s="48"/>
      <c r="K555" s="48"/>
      <c r="L555" s="48"/>
      <c r="Q555" s="19"/>
    </row>
    <row r="556" spans="4:17">
      <c r="D556" s="48"/>
      <c r="E556" s="48"/>
      <c r="F556" s="51"/>
      <c r="G556" s="48"/>
      <c r="H556" s="48"/>
      <c r="I556" s="48"/>
      <c r="J556" s="48"/>
      <c r="K556" s="48"/>
      <c r="L556" s="48"/>
      <c r="Q556" s="19"/>
    </row>
    <row r="557" spans="4:17">
      <c r="D557" s="48"/>
      <c r="E557" s="48"/>
      <c r="F557" s="51"/>
      <c r="G557" s="48"/>
      <c r="H557" s="48"/>
      <c r="I557" s="48"/>
      <c r="J557" s="48"/>
      <c r="K557" s="48"/>
      <c r="L557" s="48"/>
      <c r="Q557" s="19"/>
    </row>
    <row r="558" spans="4:17">
      <c r="D558" s="48"/>
      <c r="E558" s="48"/>
      <c r="F558" s="51"/>
      <c r="G558" s="48"/>
      <c r="H558" s="48"/>
      <c r="I558" s="48"/>
      <c r="J558" s="48"/>
      <c r="K558" s="48"/>
      <c r="L558" s="48"/>
      <c r="Q558" s="19"/>
    </row>
    <row r="559" spans="4:17">
      <c r="D559" s="48"/>
      <c r="E559" s="48"/>
      <c r="F559" s="51"/>
      <c r="G559" s="48"/>
      <c r="H559" s="48"/>
      <c r="I559" s="48"/>
      <c r="J559" s="48"/>
      <c r="K559" s="48"/>
      <c r="L559" s="48"/>
      <c r="Q559" s="19"/>
    </row>
    <row r="560" spans="4:17" ht="18.75">
      <c r="D560" s="15"/>
      <c r="G560" s="16" t="s">
        <v>67</v>
      </c>
      <c r="H560" s="16"/>
      <c r="I560" s="17"/>
      <c r="J560" s="17"/>
      <c r="L560" s="17"/>
    </row>
    <row r="561" spans="1:17" ht="18.75">
      <c r="D561" s="15"/>
      <c r="E561" s="15"/>
      <c r="G561" s="16" t="s">
        <v>68</v>
      </c>
      <c r="H561" s="16"/>
      <c r="I561" s="16"/>
      <c r="J561" s="16"/>
      <c r="K561" s="17"/>
      <c r="L561" s="21"/>
    </row>
    <row r="562" spans="1:17" ht="18.75">
      <c r="D562" s="23" t="s">
        <v>70</v>
      </c>
      <c r="E562" s="23"/>
      <c r="F562" s="23"/>
    </row>
    <row r="563" spans="1:17">
      <c r="A563" s="53">
        <v>44447</v>
      </c>
      <c r="M563" s="21"/>
    </row>
    <row r="564" spans="1:17">
      <c r="A564" s="24" t="s">
        <v>149</v>
      </c>
      <c r="B564" s="24" t="s">
        <v>74</v>
      </c>
      <c r="D564" s="25"/>
      <c r="E564" s="28"/>
      <c r="F564" s="28" t="s">
        <v>75</v>
      </c>
      <c r="G564" s="27"/>
      <c r="H564" s="21"/>
      <c r="I564" s="21"/>
      <c r="J564" s="21"/>
      <c r="K564" s="21"/>
      <c r="L564" s="21"/>
      <c r="M564" s="21"/>
      <c r="N564" s="21"/>
      <c r="O564" s="21"/>
      <c r="P564" s="21"/>
      <c r="Q564" s="19"/>
    </row>
    <row r="565" spans="1:17">
      <c r="A565" s="29" t="s">
        <v>76</v>
      </c>
      <c r="B565" s="24"/>
      <c r="C565" s="20"/>
      <c r="D565" s="20"/>
      <c r="E565" s="27"/>
      <c r="F565" s="27"/>
      <c r="G565" s="27"/>
      <c r="H565" s="21"/>
      <c r="I565" s="21"/>
      <c r="J565" s="21"/>
      <c r="K565" s="21"/>
      <c r="L565" s="21"/>
      <c r="M565" s="21"/>
      <c r="N565" s="21"/>
      <c r="O565" s="21"/>
      <c r="P565" s="21"/>
      <c r="Q565" s="19"/>
    </row>
    <row r="566" spans="1:17">
      <c r="A566" s="30"/>
      <c r="B566" s="29"/>
      <c r="C566" s="29"/>
      <c r="D566" s="29"/>
      <c r="E566" s="21"/>
      <c r="F566" s="27"/>
      <c r="G566" s="27"/>
      <c r="H566" s="21"/>
      <c r="I566" s="21"/>
      <c r="J566" s="21"/>
      <c r="K566" s="21"/>
      <c r="L566" s="21"/>
      <c r="M566" s="34"/>
      <c r="N566" s="21"/>
      <c r="O566" s="21"/>
      <c r="P566">
        <v>211</v>
      </c>
      <c r="Q566" s="19"/>
    </row>
    <row r="567" spans="1:17">
      <c r="A567" s="31" t="s">
        <v>77</v>
      </c>
      <c r="B567" s="32"/>
      <c r="C567" s="33" t="s">
        <v>78</v>
      </c>
      <c r="D567" s="34"/>
      <c r="E567" s="34" t="s">
        <v>79</v>
      </c>
      <c r="F567" s="34"/>
      <c r="G567" s="34" t="s">
        <v>80</v>
      </c>
      <c r="H567" s="34" t="s">
        <v>81</v>
      </c>
      <c r="I567" s="34"/>
      <c r="J567" s="34"/>
      <c r="K567" s="34"/>
      <c r="L567" s="34" t="s">
        <v>82</v>
      </c>
      <c r="M567" s="37"/>
      <c r="N567" s="34"/>
      <c r="O567" s="35" t="s">
        <v>83</v>
      </c>
      <c r="P567" s="36" t="s">
        <v>3</v>
      </c>
      <c r="Q567" s="36" t="s">
        <v>9</v>
      </c>
    </row>
    <row r="568" spans="1:17">
      <c r="B568" s="38" t="s">
        <v>84</v>
      </c>
      <c r="C568" s="39" t="s">
        <v>85</v>
      </c>
      <c r="D568" s="37" t="s">
        <v>86</v>
      </c>
      <c r="E568" s="37" t="s">
        <v>87</v>
      </c>
      <c r="F568" s="37" t="s">
        <v>88</v>
      </c>
      <c r="G568" s="37"/>
      <c r="H568" s="37" t="s">
        <v>89</v>
      </c>
      <c r="I568" s="37" t="s">
        <v>90</v>
      </c>
      <c r="J568" s="37" t="s">
        <v>91</v>
      </c>
      <c r="K568" s="37" t="s">
        <v>92</v>
      </c>
      <c r="L568" s="37" t="s">
        <v>93</v>
      </c>
      <c r="M568" s="37" t="s">
        <v>94</v>
      </c>
      <c r="N568" s="37" t="s">
        <v>95</v>
      </c>
      <c r="O568" s="40"/>
      <c r="P568" s="4"/>
      <c r="Q568" s="40"/>
    </row>
    <row r="569" spans="1:17" ht="15.75">
      <c r="A569" s="59" t="s">
        <v>130</v>
      </c>
      <c r="B569" s="31"/>
      <c r="C569" s="41">
        <v>200</v>
      </c>
      <c r="D569" s="42">
        <v>16</v>
      </c>
      <c r="E569" s="43">
        <v>8</v>
      </c>
      <c r="F569" s="43">
        <v>41.2</v>
      </c>
      <c r="G569" s="43">
        <v>252</v>
      </c>
      <c r="H569" s="43">
        <v>0.14000000000000001</v>
      </c>
      <c r="I569" s="43">
        <v>1.8</v>
      </c>
      <c r="J569" s="43">
        <v>0</v>
      </c>
      <c r="K569" s="43">
        <v>0.14000000000000001</v>
      </c>
      <c r="L569" s="43">
        <v>220</v>
      </c>
      <c r="M569" s="43">
        <v>28</v>
      </c>
      <c r="N569" s="43">
        <v>0.9</v>
      </c>
      <c r="O569" s="40"/>
      <c r="P569" s="40"/>
      <c r="Q569" s="40">
        <f>O569*P569</f>
        <v>0</v>
      </c>
    </row>
    <row r="570" spans="1:17">
      <c r="A570" s="45" t="s">
        <v>36</v>
      </c>
      <c r="B570" s="45">
        <v>100</v>
      </c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4">
        <v>10.7</v>
      </c>
      <c r="P570" s="46">
        <v>260</v>
      </c>
      <c r="Q570" s="47">
        <f>P570*O570</f>
        <v>2782</v>
      </c>
    </row>
    <row r="571" spans="1:17">
      <c r="A571" s="45" t="s">
        <v>55</v>
      </c>
      <c r="B571" s="45">
        <v>60</v>
      </c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4">
        <v>23.6</v>
      </c>
      <c r="P571" s="46">
        <v>48</v>
      </c>
      <c r="Q571" s="47">
        <f t="shared" ref="Q571:Q599" si="14">P571*O571</f>
        <v>1132.8000000000002</v>
      </c>
    </row>
    <row r="572" spans="1:17">
      <c r="A572" s="45" t="s">
        <v>58</v>
      </c>
      <c r="B572" s="45">
        <v>12</v>
      </c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4">
        <v>2.42</v>
      </c>
      <c r="P572" s="46">
        <v>47</v>
      </c>
      <c r="Q572" s="47">
        <f t="shared" si="14"/>
        <v>113.74</v>
      </c>
    </row>
    <row r="573" spans="1:17">
      <c r="A573" s="45" t="s">
        <v>13</v>
      </c>
      <c r="B573" s="45">
        <v>3</v>
      </c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4">
        <v>1</v>
      </c>
      <c r="P573" s="46">
        <v>140</v>
      </c>
      <c r="Q573" s="47">
        <f t="shared" si="14"/>
        <v>140</v>
      </c>
    </row>
    <row r="574" spans="1:17">
      <c r="A574" s="45" t="s">
        <v>103</v>
      </c>
      <c r="B574" s="45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4">
        <v>2.2000000000000002</v>
      </c>
      <c r="P574" s="46">
        <v>61</v>
      </c>
      <c r="Q574" s="47">
        <f t="shared" si="14"/>
        <v>134.20000000000002</v>
      </c>
    </row>
    <row r="575" spans="1:17">
      <c r="A575" s="45" t="s">
        <v>10</v>
      </c>
      <c r="B575" s="45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4">
        <v>1</v>
      </c>
      <c r="P575" s="46">
        <v>65</v>
      </c>
      <c r="Q575" s="47">
        <f t="shared" si="14"/>
        <v>65</v>
      </c>
    </row>
    <row r="576" spans="1:17">
      <c r="A576" s="45" t="s">
        <v>51</v>
      </c>
      <c r="B576" s="45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4">
        <v>1</v>
      </c>
      <c r="P576" s="46">
        <v>43</v>
      </c>
      <c r="Q576" s="47">
        <f t="shared" si="14"/>
        <v>43</v>
      </c>
    </row>
    <row r="577" spans="1:17">
      <c r="A577" s="45" t="s">
        <v>17</v>
      </c>
      <c r="B577" s="45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4">
        <v>1</v>
      </c>
      <c r="P577" s="46">
        <v>20</v>
      </c>
      <c r="Q577" s="47">
        <f t="shared" si="14"/>
        <v>20</v>
      </c>
    </row>
    <row r="578" spans="1:17">
      <c r="A578" s="45" t="s">
        <v>14</v>
      </c>
      <c r="B578" s="45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4">
        <v>1</v>
      </c>
      <c r="P578" s="46">
        <v>131.06</v>
      </c>
      <c r="Q578" s="47">
        <f t="shared" si="14"/>
        <v>131.06</v>
      </c>
    </row>
    <row r="579" spans="1:17">
      <c r="A579" s="45" t="s">
        <v>56</v>
      </c>
      <c r="B579" s="45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4">
        <v>21.1</v>
      </c>
      <c r="P579" s="46">
        <v>45</v>
      </c>
      <c r="Q579" s="47">
        <f t="shared" si="14"/>
        <v>949.50000000000011</v>
      </c>
    </row>
    <row r="580" spans="1:17">
      <c r="A580" s="45" t="s">
        <v>132</v>
      </c>
      <c r="B580" s="45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4">
        <v>2.2000000000000002</v>
      </c>
      <c r="P580" s="46">
        <v>63</v>
      </c>
      <c r="Q580" s="47">
        <f t="shared" si="14"/>
        <v>138.60000000000002</v>
      </c>
    </row>
    <row r="581" spans="1:17">
      <c r="A581" s="45" t="s">
        <v>20</v>
      </c>
      <c r="B581" s="45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4">
        <v>8</v>
      </c>
      <c r="P581" s="46">
        <v>52.95</v>
      </c>
      <c r="Q581" s="47">
        <f t="shared" si="14"/>
        <v>423.6</v>
      </c>
    </row>
    <row r="582" spans="1:17">
      <c r="A582" s="31" t="s">
        <v>131</v>
      </c>
      <c r="B582" s="45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4"/>
      <c r="P582" s="46"/>
      <c r="Q582" s="47">
        <f t="shared" si="14"/>
        <v>0</v>
      </c>
    </row>
    <row r="583" spans="1:17">
      <c r="A583" s="45" t="s">
        <v>55</v>
      </c>
      <c r="B583" s="45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4">
        <v>8</v>
      </c>
      <c r="P583" s="46">
        <v>48</v>
      </c>
      <c r="Q583" s="47">
        <f t="shared" si="14"/>
        <v>384</v>
      </c>
    </row>
    <row r="584" spans="1:17">
      <c r="A584" s="45" t="s">
        <v>13</v>
      </c>
      <c r="B584" s="45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4"/>
      <c r="P584" s="46">
        <v>140</v>
      </c>
      <c r="Q584" s="47">
        <f t="shared" si="14"/>
        <v>0</v>
      </c>
    </row>
    <row r="585" spans="1:17">
      <c r="A585" s="45" t="s">
        <v>132</v>
      </c>
      <c r="B585" s="45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4">
        <v>3</v>
      </c>
      <c r="P585" s="46">
        <v>63</v>
      </c>
      <c r="Q585" s="47">
        <f t="shared" si="14"/>
        <v>189</v>
      </c>
    </row>
    <row r="586" spans="1:17">
      <c r="A586" s="45" t="s">
        <v>37</v>
      </c>
      <c r="B586" s="45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4">
        <v>3</v>
      </c>
      <c r="P586" s="46">
        <v>61</v>
      </c>
      <c r="Q586" s="47">
        <f t="shared" si="14"/>
        <v>183</v>
      </c>
    </row>
    <row r="587" spans="1:17">
      <c r="A587" s="45" t="s">
        <v>58</v>
      </c>
      <c r="B587" s="45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4">
        <v>3</v>
      </c>
      <c r="P587" s="46">
        <v>47</v>
      </c>
      <c r="Q587" s="47">
        <f t="shared" si="14"/>
        <v>141</v>
      </c>
    </row>
    <row r="588" spans="1:17">
      <c r="A588" s="45" t="s">
        <v>133</v>
      </c>
      <c r="B588" s="45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4">
        <v>8</v>
      </c>
      <c r="P588" s="46">
        <v>103</v>
      </c>
      <c r="Q588" s="47">
        <f t="shared" si="14"/>
        <v>824</v>
      </c>
    </row>
    <row r="589" spans="1:17">
      <c r="A589" s="44" t="s">
        <v>34</v>
      </c>
      <c r="B589" s="45"/>
      <c r="C589" s="31">
        <v>30</v>
      </c>
      <c r="D589" s="37">
        <v>0.6</v>
      </c>
      <c r="E589" s="37"/>
      <c r="F589" s="37">
        <v>15.5</v>
      </c>
      <c r="G589" s="37"/>
      <c r="H589" s="37">
        <v>0.04</v>
      </c>
      <c r="I589" s="37"/>
      <c r="J589" s="37">
        <v>0.24</v>
      </c>
      <c r="K589" s="37">
        <v>0.8</v>
      </c>
      <c r="L589" s="37">
        <v>24</v>
      </c>
      <c r="M589" s="37"/>
      <c r="N589" s="37">
        <v>22</v>
      </c>
      <c r="O589" s="52"/>
      <c r="P589" s="46"/>
      <c r="Q589" s="47">
        <f t="shared" si="14"/>
        <v>0</v>
      </c>
    </row>
    <row r="590" spans="1:17">
      <c r="A590" s="45" t="s">
        <v>105</v>
      </c>
      <c r="B590" s="45">
        <v>30</v>
      </c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5">
        <v>15</v>
      </c>
      <c r="P590" s="5">
        <v>26</v>
      </c>
      <c r="Q590" s="47">
        <f t="shared" si="14"/>
        <v>390</v>
      </c>
    </row>
    <row r="591" spans="1:17">
      <c r="A591" s="45" t="s">
        <v>60</v>
      </c>
      <c r="B591" s="45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5">
        <v>1.044</v>
      </c>
      <c r="P591" s="5">
        <v>454</v>
      </c>
      <c r="Q591" s="47">
        <f t="shared" si="14"/>
        <v>473.976</v>
      </c>
    </row>
    <row r="592" spans="1:17">
      <c r="A592" s="44" t="s">
        <v>108</v>
      </c>
      <c r="B592" s="45"/>
      <c r="C592" s="37">
        <v>200</v>
      </c>
      <c r="D592" s="37">
        <v>0.6</v>
      </c>
      <c r="E592" s="37"/>
      <c r="F592" s="37">
        <v>30.1</v>
      </c>
      <c r="G592" s="37">
        <v>130</v>
      </c>
      <c r="H592" s="37">
        <v>0.04</v>
      </c>
      <c r="I592" s="37"/>
      <c r="J592" s="37">
        <v>0.05</v>
      </c>
      <c r="K592" s="37">
        <v>135</v>
      </c>
      <c r="L592" s="37">
        <v>46</v>
      </c>
      <c r="M592" s="37"/>
      <c r="N592" s="37">
        <v>0.5</v>
      </c>
      <c r="O592" s="5"/>
      <c r="P592" s="5"/>
      <c r="Q592" s="47">
        <f t="shared" si="14"/>
        <v>0</v>
      </c>
    </row>
    <row r="593" spans="1:17">
      <c r="A593" s="45" t="s">
        <v>31</v>
      </c>
      <c r="B593" s="45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5">
        <v>13</v>
      </c>
      <c r="P593" s="5">
        <v>60.58</v>
      </c>
      <c r="Q593" s="47">
        <f t="shared" si="14"/>
        <v>787.54</v>
      </c>
    </row>
    <row r="594" spans="1:17">
      <c r="A594" s="45" t="s">
        <v>49</v>
      </c>
      <c r="B594" s="45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5">
        <v>0.6</v>
      </c>
      <c r="P594" s="5">
        <v>118</v>
      </c>
      <c r="Q594" s="47">
        <f t="shared" si="14"/>
        <v>70.8</v>
      </c>
    </row>
    <row r="595" spans="1:17">
      <c r="A595" s="56" t="s">
        <v>64</v>
      </c>
      <c r="B595" s="56"/>
      <c r="C595" s="57"/>
      <c r="D595" s="57"/>
      <c r="E595" s="57"/>
      <c r="F595" s="57"/>
      <c r="G595" s="57"/>
      <c r="H595" s="57"/>
      <c r="I595" s="57"/>
      <c r="J595" s="57"/>
      <c r="K595" s="57"/>
      <c r="L595" s="57"/>
      <c r="N595" s="57"/>
      <c r="O595" s="58">
        <v>30.9</v>
      </c>
      <c r="P595" s="58">
        <v>195</v>
      </c>
      <c r="Q595" s="47">
        <f t="shared" si="14"/>
        <v>6025.5</v>
      </c>
    </row>
    <row r="596" spans="1:17">
      <c r="A596" s="45" t="s">
        <v>125</v>
      </c>
      <c r="B596" s="45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5"/>
      <c r="N596" s="37"/>
      <c r="O596" s="6">
        <v>211</v>
      </c>
      <c r="P596" s="5">
        <v>21.63</v>
      </c>
      <c r="Q596" s="47">
        <f t="shared" si="14"/>
        <v>4563.9299999999994</v>
      </c>
    </row>
    <row r="597" spans="1:17">
      <c r="A597" s="45" t="s">
        <v>107</v>
      </c>
      <c r="B597" s="45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5"/>
      <c r="N597" s="37"/>
      <c r="O597" s="5">
        <v>6</v>
      </c>
      <c r="P597" s="6">
        <v>162</v>
      </c>
      <c r="Q597" s="47">
        <f t="shared" si="14"/>
        <v>972</v>
      </c>
    </row>
    <row r="598" spans="1:17">
      <c r="A598" s="45" t="s">
        <v>107</v>
      </c>
      <c r="B598" s="45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5"/>
      <c r="N598" s="37"/>
      <c r="O598" s="5">
        <v>0.5</v>
      </c>
      <c r="P598" s="6">
        <v>173</v>
      </c>
      <c r="Q598" s="47">
        <f t="shared" si="14"/>
        <v>86.5</v>
      </c>
    </row>
    <row r="599" spans="1:17">
      <c r="A599" s="45" t="s">
        <v>44</v>
      </c>
      <c r="B599" s="45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5"/>
      <c r="N599" s="37"/>
      <c r="O599" s="6">
        <v>21</v>
      </c>
      <c r="P599" s="6">
        <v>62.19</v>
      </c>
      <c r="Q599" s="47">
        <f t="shared" si="14"/>
        <v>1305.99</v>
      </c>
    </row>
    <row r="600" spans="1:17">
      <c r="A600" s="24"/>
      <c r="B600" s="48"/>
      <c r="C600" s="48"/>
      <c r="D600" t="s">
        <v>98</v>
      </c>
      <c r="L600" t="s">
        <v>99</v>
      </c>
      <c r="M600" s="48"/>
      <c r="N600" s="48"/>
      <c r="O600" s="49"/>
      <c r="P600" s="50"/>
      <c r="Q600" s="50">
        <f>SUM(Q570:Q599)</f>
        <v>22470.736000000001</v>
      </c>
    </row>
    <row r="601" spans="1:17">
      <c r="D601" s="48" t="s">
        <v>100</v>
      </c>
      <c r="E601" s="48"/>
      <c r="F601" s="51"/>
      <c r="G601" s="48"/>
      <c r="H601" s="48"/>
      <c r="I601" s="48"/>
      <c r="J601" s="48"/>
      <c r="K601" s="48"/>
      <c r="L601" s="48" t="s">
        <v>99</v>
      </c>
      <c r="N601" t="s">
        <v>99</v>
      </c>
      <c r="Q601" s="19"/>
    </row>
    <row r="602" spans="1:17">
      <c r="D602" s="48"/>
      <c r="E602" s="48"/>
      <c r="F602" s="51"/>
      <c r="G602" s="48"/>
      <c r="H602" s="48"/>
      <c r="I602" s="48"/>
      <c r="J602" s="48"/>
      <c r="K602" s="48"/>
      <c r="L602" s="48"/>
      <c r="Q602" s="19"/>
    </row>
    <row r="603" spans="1:17">
      <c r="D603" s="48"/>
      <c r="E603" s="48"/>
      <c r="F603" s="51"/>
      <c r="G603" s="48"/>
      <c r="H603" s="48"/>
      <c r="I603" s="48"/>
      <c r="J603" s="48"/>
      <c r="K603" s="48"/>
      <c r="L603" s="48"/>
      <c r="Q603" s="19"/>
    </row>
    <row r="604" spans="1:17" ht="18.75">
      <c r="D604" s="15"/>
      <c r="G604" s="16" t="s">
        <v>67</v>
      </c>
      <c r="H604" s="16"/>
      <c r="I604" s="17"/>
      <c r="J604" s="17"/>
      <c r="L604" s="17"/>
    </row>
    <row r="605" spans="1:17" ht="18.75">
      <c r="D605" s="15"/>
      <c r="E605" s="15"/>
      <c r="G605" s="16" t="s">
        <v>68</v>
      </c>
      <c r="H605" s="16"/>
      <c r="I605" s="16"/>
      <c r="J605" s="16"/>
      <c r="K605" s="17"/>
      <c r="L605" s="21"/>
    </row>
    <row r="606" spans="1:17" ht="18.75">
      <c r="D606" s="23" t="s">
        <v>70</v>
      </c>
      <c r="E606" s="23"/>
      <c r="F606" s="23"/>
    </row>
    <row r="607" spans="1:17">
      <c r="A607" s="53">
        <v>44447</v>
      </c>
      <c r="M607" s="21"/>
    </row>
    <row r="608" spans="1:17">
      <c r="A608" s="24" t="s">
        <v>149</v>
      </c>
      <c r="B608" s="24" t="s">
        <v>74</v>
      </c>
      <c r="D608" s="25"/>
      <c r="E608" s="28"/>
      <c r="F608" s="28" t="s">
        <v>6</v>
      </c>
      <c r="G608" s="27"/>
      <c r="H608" s="21"/>
      <c r="I608" s="21"/>
      <c r="J608" s="21"/>
      <c r="K608" s="21"/>
      <c r="L608" s="21"/>
      <c r="M608" s="21"/>
      <c r="N608" s="21"/>
      <c r="O608" s="21"/>
      <c r="P608" s="21"/>
      <c r="Q608" s="19"/>
    </row>
    <row r="609" spans="1:17">
      <c r="A609" s="29" t="s">
        <v>76</v>
      </c>
      <c r="B609" s="24"/>
      <c r="C609" s="20"/>
      <c r="D609" s="20"/>
      <c r="E609" s="27"/>
      <c r="F609" s="27"/>
      <c r="G609" s="27"/>
      <c r="H609" s="21"/>
      <c r="I609" s="21"/>
      <c r="J609" s="21"/>
      <c r="K609" s="21"/>
      <c r="L609" s="21"/>
      <c r="M609" s="21"/>
      <c r="N609" s="21"/>
      <c r="O609" s="21"/>
      <c r="P609" s="21"/>
      <c r="Q609" s="19"/>
    </row>
    <row r="610" spans="1:17">
      <c r="A610" s="30"/>
      <c r="B610" s="29"/>
      <c r="C610" s="29"/>
      <c r="D610" s="29"/>
      <c r="E610" s="21"/>
      <c r="F610" s="27"/>
      <c r="G610" s="27"/>
      <c r="H610" s="21"/>
      <c r="I610" s="21"/>
      <c r="J610" s="21"/>
      <c r="K610" s="21"/>
      <c r="L610" s="21"/>
      <c r="M610" s="34"/>
      <c r="N610" s="21"/>
      <c r="O610" s="21"/>
      <c r="P610">
        <v>135</v>
      </c>
      <c r="Q610" s="19"/>
    </row>
    <row r="611" spans="1:17">
      <c r="A611" s="31" t="s">
        <v>77</v>
      </c>
      <c r="B611" s="32"/>
      <c r="C611" s="33" t="s">
        <v>78</v>
      </c>
      <c r="D611" s="34"/>
      <c r="E611" s="34" t="s">
        <v>79</v>
      </c>
      <c r="F611" s="34"/>
      <c r="G611" s="34" t="s">
        <v>80</v>
      </c>
      <c r="H611" s="34" t="s">
        <v>81</v>
      </c>
      <c r="I611" s="34"/>
      <c r="J611" s="34"/>
      <c r="K611" s="34"/>
      <c r="L611" s="34" t="s">
        <v>82</v>
      </c>
      <c r="M611" s="37"/>
      <c r="N611" s="34"/>
      <c r="O611" s="35" t="s">
        <v>83</v>
      </c>
      <c r="P611" s="36" t="s">
        <v>3</v>
      </c>
      <c r="Q611" s="36" t="s">
        <v>9</v>
      </c>
    </row>
    <row r="612" spans="1:17">
      <c r="B612" s="38" t="s">
        <v>84</v>
      </c>
      <c r="C612" s="39" t="s">
        <v>85</v>
      </c>
      <c r="D612" s="37" t="s">
        <v>86</v>
      </c>
      <c r="E612" s="37" t="s">
        <v>87</v>
      </c>
      <c r="F612" s="37" t="s">
        <v>88</v>
      </c>
      <c r="G612" s="37"/>
      <c r="H612" s="37" t="s">
        <v>89</v>
      </c>
      <c r="I612" s="37" t="s">
        <v>90</v>
      </c>
      <c r="J612" s="37" t="s">
        <v>91</v>
      </c>
      <c r="K612" s="37" t="s">
        <v>92</v>
      </c>
      <c r="L612" s="37" t="s">
        <v>93</v>
      </c>
      <c r="M612" s="37" t="s">
        <v>94</v>
      </c>
      <c r="N612" s="37" t="s">
        <v>95</v>
      </c>
      <c r="O612" s="40"/>
      <c r="P612" s="4"/>
      <c r="Q612" s="40"/>
    </row>
    <row r="613" spans="1:17" ht="15.75">
      <c r="A613" s="59" t="s">
        <v>130</v>
      </c>
      <c r="B613" s="31"/>
      <c r="C613" s="41">
        <v>200</v>
      </c>
      <c r="D613" s="42">
        <v>16</v>
      </c>
      <c r="E613" s="43">
        <v>8</v>
      </c>
      <c r="F613" s="43">
        <v>41.2</v>
      </c>
      <c r="G613" s="43">
        <v>252</v>
      </c>
      <c r="H613" s="43">
        <v>0.14000000000000001</v>
      </c>
      <c r="I613" s="43">
        <v>1.8</v>
      </c>
      <c r="J613" s="43">
        <v>0</v>
      </c>
      <c r="K613" s="43">
        <v>0.14000000000000001</v>
      </c>
      <c r="L613" s="43">
        <v>220</v>
      </c>
      <c r="M613" s="43">
        <v>28</v>
      </c>
      <c r="N613" s="43">
        <v>0.9</v>
      </c>
      <c r="O613" s="40"/>
      <c r="P613" s="40"/>
      <c r="Q613" s="40">
        <f>O613*P613</f>
        <v>0</v>
      </c>
    </row>
    <row r="614" spans="1:17">
      <c r="A614" s="45" t="s">
        <v>36</v>
      </c>
      <c r="B614" s="45">
        <v>100</v>
      </c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4">
        <v>6.42</v>
      </c>
      <c r="P614" s="46">
        <v>260</v>
      </c>
      <c r="Q614" s="47">
        <f>P614*O614</f>
        <v>1669.2</v>
      </c>
    </row>
    <row r="615" spans="1:17">
      <c r="A615" s="45" t="s">
        <v>55</v>
      </c>
      <c r="B615" s="45">
        <v>60</v>
      </c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4">
        <v>19.2</v>
      </c>
      <c r="P615" s="46">
        <v>48</v>
      </c>
      <c r="Q615" s="47">
        <f t="shared" ref="Q615:Q633" si="15">P615*O615</f>
        <v>921.59999999999991</v>
      </c>
    </row>
    <row r="616" spans="1:17">
      <c r="A616" s="45" t="s">
        <v>58</v>
      </c>
      <c r="B616" s="45">
        <v>12</v>
      </c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4">
        <v>1.6</v>
      </c>
      <c r="P616" s="46">
        <v>47</v>
      </c>
      <c r="Q616" s="47">
        <f t="shared" si="15"/>
        <v>75.2</v>
      </c>
    </row>
    <row r="617" spans="1:17">
      <c r="A617" s="45" t="s">
        <v>13</v>
      </c>
      <c r="B617" s="45">
        <v>3</v>
      </c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4">
        <v>1</v>
      </c>
      <c r="P617" s="46">
        <v>140</v>
      </c>
      <c r="Q617" s="47">
        <f t="shared" si="15"/>
        <v>140</v>
      </c>
    </row>
    <row r="618" spans="1:17">
      <c r="A618" s="45" t="s">
        <v>103</v>
      </c>
      <c r="B618" s="45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4">
        <v>2.5</v>
      </c>
      <c r="P618" s="46">
        <v>61</v>
      </c>
      <c r="Q618" s="47">
        <f t="shared" si="15"/>
        <v>152.5</v>
      </c>
    </row>
    <row r="619" spans="1:17">
      <c r="A619" s="45" t="s">
        <v>10</v>
      </c>
      <c r="B619" s="45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4">
        <v>1</v>
      </c>
      <c r="P619" s="46">
        <v>65</v>
      </c>
      <c r="Q619" s="47">
        <f t="shared" si="15"/>
        <v>65</v>
      </c>
    </row>
    <row r="620" spans="1:17">
      <c r="A620" s="45" t="s">
        <v>51</v>
      </c>
      <c r="B620" s="45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4">
        <v>1</v>
      </c>
      <c r="P620" s="46">
        <v>43</v>
      </c>
      <c r="Q620" s="47">
        <f t="shared" si="15"/>
        <v>43</v>
      </c>
    </row>
    <row r="621" spans="1:17">
      <c r="A621" s="45" t="s">
        <v>17</v>
      </c>
      <c r="B621" s="45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4">
        <v>1</v>
      </c>
      <c r="P621" s="46">
        <v>20</v>
      </c>
      <c r="Q621" s="47">
        <f t="shared" si="15"/>
        <v>20</v>
      </c>
    </row>
    <row r="622" spans="1:17">
      <c r="A622" s="45" t="s">
        <v>14</v>
      </c>
      <c r="B622" s="45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4"/>
      <c r="P622" s="46">
        <v>131.06</v>
      </c>
      <c r="Q622" s="47">
        <f t="shared" si="15"/>
        <v>0</v>
      </c>
    </row>
    <row r="623" spans="1:17">
      <c r="A623" s="45" t="s">
        <v>56</v>
      </c>
      <c r="B623" s="45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4">
        <v>13.2</v>
      </c>
      <c r="P623" s="46">
        <v>45</v>
      </c>
      <c r="Q623" s="47">
        <f t="shared" si="15"/>
        <v>594</v>
      </c>
    </row>
    <row r="624" spans="1:17">
      <c r="A624" s="45" t="s">
        <v>132</v>
      </c>
      <c r="B624" s="45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4">
        <v>1.2</v>
      </c>
      <c r="P624" s="46">
        <v>63</v>
      </c>
      <c r="Q624" s="47">
        <f t="shared" si="15"/>
        <v>75.599999999999994</v>
      </c>
    </row>
    <row r="625" spans="1:17">
      <c r="A625" s="45" t="s">
        <v>20</v>
      </c>
      <c r="B625" s="45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4">
        <v>3</v>
      </c>
      <c r="P625" s="46">
        <v>52.95</v>
      </c>
      <c r="Q625" s="47">
        <f t="shared" si="15"/>
        <v>158.85000000000002</v>
      </c>
    </row>
    <row r="626" spans="1:17">
      <c r="A626" s="44" t="s">
        <v>128</v>
      </c>
      <c r="B626" s="45"/>
      <c r="C626" s="31">
        <v>30</v>
      </c>
      <c r="D626" s="37">
        <v>0.6</v>
      </c>
      <c r="E626" s="37"/>
      <c r="F626" s="37">
        <v>15.5</v>
      </c>
      <c r="G626" s="37"/>
      <c r="H626" s="37">
        <v>0.04</v>
      </c>
      <c r="I626" s="37"/>
      <c r="J626" s="37">
        <v>0.24</v>
      </c>
      <c r="K626" s="37">
        <v>0.8</v>
      </c>
      <c r="L626" s="37">
        <v>24</v>
      </c>
      <c r="M626" s="37"/>
      <c r="N626" s="37">
        <v>22</v>
      </c>
      <c r="O626" s="52"/>
      <c r="P626" s="46"/>
      <c r="Q626" s="47">
        <f t="shared" si="15"/>
        <v>0</v>
      </c>
    </row>
    <row r="627" spans="1:17">
      <c r="A627" s="45" t="s">
        <v>105</v>
      </c>
      <c r="B627" s="45">
        <v>30</v>
      </c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5">
        <v>11</v>
      </c>
      <c r="P627" s="5">
        <v>26</v>
      </c>
      <c r="Q627" s="47">
        <f t="shared" si="15"/>
        <v>286</v>
      </c>
    </row>
    <row r="628" spans="1:17">
      <c r="A628" s="45" t="s">
        <v>121</v>
      </c>
      <c r="B628" s="45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5">
        <v>1.2</v>
      </c>
      <c r="P628" s="5">
        <v>536.42999999999995</v>
      </c>
      <c r="Q628" s="47">
        <f t="shared" si="15"/>
        <v>643.71599999999989</v>
      </c>
    </row>
    <row r="629" spans="1:17">
      <c r="A629" s="44" t="s">
        <v>108</v>
      </c>
      <c r="B629" s="45"/>
      <c r="C629" s="37">
        <v>200</v>
      </c>
      <c r="D629" s="37">
        <v>0.6</v>
      </c>
      <c r="E629" s="37"/>
      <c r="F629" s="37">
        <v>30.1</v>
      </c>
      <c r="G629" s="37">
        <v>130</v>
      </c>
      <c r="H629" s="37">
        <v>0.04</v>
      </c>
      <c r="I629" s="37"/>
      <c r="J629" s="37">
        <v>0.05</v>
      </c>
      <c r="K629" s="37">
        <v>135</v>
      </c>
      <c r="L629" s="37">
        <v>46</v>
      </c>
      <c r="M629" s="37"/>
      <c r="N629" s="37">
        <v>0.5</v>
      </c>
      <c r="O629" s="5"/>
      <c r="P629" s="5"/>
      <c r="Q629" s="47">
        <f t="shared" si="15"/>
        <v>0</v>
      </c>
    </row>
    <row r="630" spans="1:17">
      <c r="A630" s="45" t="s">
        <v>31</v>
      </c>
      <c r="B630" s="45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5">
        <v>7</v>
      </c>
      <c r="P630" s="5">
        <v>60.58</v>
      </c>
      <c r="Q630" s="47">
        <f t="shared" si="15"/>
        <v>424.06</v>
      </c>
    </row>
    <row r="631" spans="1:17">
      <c r="A631" s="45" t="s">
        <v>49</v>
      </c>
      <c r="B631" s="45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5">
        <v>0.4</v>
      </c>
      <c r="P631" s="5">
        <v>118</v>
      </c>
      <c r="Q631" s="47">
        <f t="shared" si="15"/>
        <v>47.2</v>
      </c>
    </row>
    <row r="632" spans="1:17">
      <c r="A632" s="45" t="s">
        <v>239</v>
      </c>
      <c r="B632" s="45"/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5">
        <v>13.5</v>
      </c>
      <c r="P632" s="5">
        <v>62.19</v>
      </c>
      <c r="Q632" s="47">
        <v>839.56</v>
      </c>
    </row>
    <row r="633" spans="1:17">
      <c r="A633" s="45" t="s">
        <v>119</v>
      </c>
      <c r="B633" s="45"/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5"/>
      <c r="N633" s="37"/>
      <c r="O633" s="5">
        <v>9</v>
      </c>
      <c r="P633" s="5">
        <v>84.15</v>
      </c>
      <c r="Q633" s="47">
        <f t="shared" si="15"/>
        <v>757.35</v>
      </c>
    </row>
    <row r="634" spans="1:17">
      <c r="A634" s="24"/>
      <c r="B634" s="48"/>
      <c r="C634" s="48"/>
      <c r="D634" t="s">
        <v>98</v>
      </c>
      <c r="L634" t="s">
        <v>99</v>
      </c>
      <c r="M634" s="48"/>
      <c r="N634" s="48"/>
      <c r="O634" s="49"/>
      <c r="P634" s="50"/>
      <c r="Q634" s="50">
        <f>SUM(Q614:Q633)</f>
        <v>6912.8359999999993</v>
      </c>
    </row>
    <row r="635" spans="1:17">
      <c r="D635" s="48" t="s">
        <v>100</v>
      </c>
      <c r="E635" s="48"/>
      <c r="F635" s="51"/>
      <c r="G635" s="48"/>
      <c r="H635" s="48"/>
      <c r="I635" s="48"/>
      <c r="J635" s="48"/>
      <c r="K635" s="48"/>
      <c r="L635" s="48" t="s">
        <v>99</v>
      </c>
      <c r="N635" t="s">
        <v>99</v>
      </c>
      <c r="Q635" s="19"/>
    </row>
    <row r="636" spans="1:17">
      <c r="D636" s="48"/>
      <c r="E636" s="48"/>
      <c r="F636" s="51"/>
      <c r="G636" s="48"/>
      <c r="H636" s="48"/>
      <c r="I636" s="48"/>
      <c r="J636" s="48"/>
      <c r="K636" s="48"/>
      <c r="L636" s="48"/>
      <c r="Q636" s="19"/>
    </row>
    <row r="637" spans="1:17">
      <c r="D637" s="48"/>
      <c r="E637" s="48"/>
      <c r="F637" s="51"/>
      <c r="G637" s="48"/>
      <c r="H637" s="48"/>
      <c r="I637" s="48"/>
      <c r="J637" s="48"/>
      <c r="K637" s="48"/>
      <c r="L637" s="48"/>
      <c r="Q637" s="19"/>
    </row>
    <row r="638" spans="1:17">
      <c r="D638" s="48"/>
      <c r="E638" s="48"/>
      <c r="F638" s="51"/>
      <c r="G638" s="48"/>
      <c r="H638" s="48"/>
      <c r="I638" s="48"/>
      <c r="J638" s="48"/>
      <c r="K638" s="48"/>
      <c r="L638" s="48"/>
      <c r="Q638" s="19"/>
    </row>
    <row r="639" spans="1:17">
      <c r="D639" s="48"/>
      <c r="E639" s="48"/>
      <c r="F639" s="51"/>
      <c r="G639" s="48"/>
      <c r="H639" s="48"/>
      <c r="I639" s="48"/>
      <c r="J639" s="48"/>
      <c r="K639" s="48"/>
      <c r="L639" s="48"/>
      <c r="Q639" s="19"/>
    </row>
    <row r="640" spans="1:17">
      <c r="D640" s="48"/>
      <c r="E640" s="48"/>
      <c r="F640" s="51"/>
      <c r="G640" s="48"/>
      <c r="H640" s="48"/>
      <c r="I640" s="48"/>
      <c r="J640" s="48"/>
      <c r="K640" s="48"/>
      <c r="L640" s="48"/>
      <c r="Q640" s="19"/>
    </row>
    <row r="641" spans="1:17">
      <c r="D641" s="48"/>
      <c r="E641" s="48"/>
      <c r="F641" s="51"/>
      <c r="G641" s="48"/>
      <c r="H641" s="48"/>
      <c r="I641" s="48"/>
      <c r="J641" s="48"/>
      <c r="K641" s="48"/>
      <c r="L641" s="48"/>
      <c r="Q641" s="19"/>
    </row>
    <row r="642" spans="1:17">
      <c r="D642" s="48"/>
      <c r="E642" s="48"/>
      <c r="F642" s="51"/>
      <c r="G642" s="48"/>
      <c r="H642" s="48"/>
      <c r="I642" s="48"/>
      <c r="J642" s="48"/>
      <c r="K642" s="48"/>
      <c r="L642" s="48"/>
      <c r="Q642" s="19"/>
    </row>
    <row r="643" spans="1:17">
      <c r="D643" s="48"/>
      <c r="E643" s="48"/>
      <c r="F643" s="51"/>
      <c r="G643" s="48"/>
      <c r="H643" s="48"/>
      <c r="I643" s="48"/>
      <c r="J643" s="48"/>
      <c r="K643" s="48"/>
      <c r="L643" s="48"/>
      <c r="Q643" s="19"/>
    </row>
    <row r="644" spans="1:17">
      <c r="D644" s="48"/>
      <c r="E644" s="48"/>
      <c r="F644" s="51"/>
      <c r="G644" s="48"/>
      <c r="H644" s="48"/>
      <c r="I644" s="48"/>
      <c r="J644" s="48"/>
      <c r="K644" s="48"/>
      <c r="L644" s="48"/>
      <c r="Q644" s="19"/>
    </row>
    <row r="645" spans="1:17">
      <c r="D645" s="48"/>
      <c r="E645" s="48"/>
      <c r="F645" s="51"/>
      <c r="G645" s="48"/>
      <c r="H645" s="48"/>
      <c r="I645" s="48"/>
      <c r="J645" s="48"/>
      <c r="K645" s="48"/>
      <c r="L645" s="48"/>
      <c r="Q645" s="19"/>
    </row>
    <row r="646" spans="1:17">
      <c r="D646" s="48"/>
      <c r="E646" s="48"/>
      <c r="F646" s="51"/>
      <c r="G646" s="48"/>
      <c r="H646" s="48"/>
      <c r="I646" s="48"/>
      <c r="J646" s="48"/>
      <c r="K646" s="48"/>
      <c r="L646" s="48"/>
      <c r="Q646" s="19"/>
    </row>
    <row r="647" spans="1:17" ht="18.75">
      <c r="D647" s="15"/>
      <c r="G647" s="16" t="s">
        <v>67</v>
      </c>
      <c r="H647" s="16"/>
      <c r="I647" s="17"/>
      <c r="J647" s="17"/>
      <c r="L647" s="17"/>
    </row>
    <row r="648" spans="1:17" ht="18.75">
      <c r="D648" s="15"/>
      <c r="E648" s="15"/>
      <c r="G648" s="16" t="s">
        <v>68</v>
      </c>
      <c r="H648" s="16"/>
      <c r="I648" s="16"/>
      <c r="J648" s="16"/>
      <c r="K648" s="17"/>
      <c r="L648" s="21"/>
    </row>
    <row r="649" spans="1:17" ht="18.75">
      <c r="D649" s="23" t="s">
        <v>70</v>
      </c>
      <c r="E649" s="23"/>
      <c r="F649" s="23"/>
    </row>
    <row r="650" spans="1:17">
      <c r="A650" s="53">
        <v>44447</v>
      </c>
      <c r="M650" s="21"/>
    </row>
    <row r="651" spans="1:17">
      <c r="A651" s="24" t="s">
        <v>149</v>
      </c>
      <c r="B651" s="24" t="s">
        <v>74</v>
      </c>
      <c r="D651" s="25"/>
      <c r="E651" s="28"/>
      <c r="F651" s="28" t="s">
        <v>134</v>
      </c>
      <c r="G651" s="27"/>
      <c r="H651" s="21"/>
      <c r="I651" s="21"/>
      <c r="J651" s="21"/>
      <c r="K651" s="21"/>
      <c r="L651" s="21"/>
      <c r="M651" s="21"/>
      <c r="N651" s="21"/>
      <c r="O651" s="21"/>
      <c r="P651" s="21"/>
      <c r="Q651" s="19"/>
    </row>
    <row r="652" spans="1:17">
      <c r="A652" s="29" t="s">
        <v>76</v>
      </c>
      <c r="B652" s="24"/>
      <c r="C652" s="20"/>
      <c r="D652" s="20"/>
      <c r="E652" s="27"/>
      <c r="F652" s="27"/>
      <c r="G652" s="27"/>
      <c r="H652" s="21"/>
      <c r="I652" s="21"/>
      <c r="J652" s="21"/>
      <c r="K652" s="21"/>
      <c r="L652" s="21"/>
      <c r="M652" s="21"/>
      <c r="N652" s="21"/>
      <c r="O652" s="21"/>
      <c r="P652" s="21"/>
      <c r="Q652" s="19"/>
    </row>
    <row r="653" spans="1:17">
      <c r="A653" s="30"/>
      <c r="B653" s="29"/>
      <c r="C653" s="29"/>
      <c r="D653" s="29"/>
      <c r="E653" s="21"/>
      <c r="F653" s="27"/>
      <c r="G653" s="27"/>
      <c r="H653" s="21"/>
      <c r="I653" s="21"/>
      <c r="J653" s="21"/>
      <c r="K653" s="21"/>
      <c r="L653" s="21"/>
      <c r="M653" s="34"/>
      <c r="N653" s="21"/>
      <c r="O653" s="21"/>
      <c r="Q653" s="19"/>
    </row>
    <row r="654" spans="1:17">
      <c r="A654" s="31" t="s">
        <v>77</v>
      </c>
      <c r="B654" s="32"/>
      <c r="C654" s="33" t="s">
        <v>78</v>
      </c>
      <c r="D654" s="34"/>
      <c r="E654" s="34" t="s">
        <v>79</v>
      </c>
      <c r="F654" s="34"/>
      <c r="G654" s="34" t="s">
        <v>80</v>
      </c>
      <c r="H654" s="34" t="s">
        <v>81</v>
      </c>
      <c r="I654" s="34"/>
      <c r="J654" s="34"/>
      <c r="K654" s="34"/>
      <c r="L654" s="34" t="s">
        <v>82</v>
      </c>
      <c r="M654" s="37"/>
      <c r="N654" s="34"/>
      <c r="O654" s="35" t="s">
        <v>83</v>
      </c>
      <c r="P654" s="36" t="s">
        <v>3</v>
      </c>
      <c r="Q654" s="36" t="s">
        <v>9</v>
      </c>
    </row>
    <row r="655" spans="1:17">
      <c r="B655" s="38" t="s">
        <v>84</v>
      </c>
      <c r="C655" s="39" t="s">
        <v>85</v>
      </c>
      <c r="D655" s="37" t="s">
        <v>86</v>
      </c>
      <c r="E655" s="37" t="s">
        <v>87</v>
      </c>
      <c r="F655" s="37" t="s">
        <v>88</v>
      </c>
      <c r="G655" s="37"/>
      <c r="H655" s="37" t="s">
        <v>89</v>
      </c>
      <c r="I655" s="37" t="s">
        <v>90</v>
      </c>
      <c r="J655" s="37" t="s">
        <v>91</v>
      </c>
      <c r="K655" s="37" t="s">
        <v>92</v>
      </c>
      <c r="L655" s="37" t="s">
        <v>93</v>
      </c>
      <c r="M655" s="37" t="s">
        <v>94</v>
      </c>
      <c r="N655" s="37" t="s">
        <v>95</v>
      </c>
      <c r="O655" s="40"/>
      <c r="P655" s="4"/>
      <c r="Q655" s="40"/>
    </row>
    <row r="656" spans="1:17" ht="15.75">
      <c r="A656" s="59" t="s">
        <v>130</v>
      </c>
      <c r="B656" s="31"/>
      <c r="C656" s="41">
        <v>200</v>
      </c>
      <c r="D656" s="42">
        <v>16</v>
      </c>
      <c r="E656" s="43">
        <v>8</v>
      </c>
      <c r="F656" s="43">
        <v>41.2</v>
      </c>
      <c r="G656" s="43">
        <v>252</v>
      </c>
      <c r="H656" s="43">
        <v>0.14000000000000001</v>
      </c>
      <c r="I656" s="43">
        <v>1.8</v>
      </c>
      <c r="J656" s="43">
        <v>0</v>
      </c>
      <c r="K656" s="43">
        <v>0.14000000000000001</v>
      </c>
      <c r="L656" s="43">
        <v>220</v>
      </c>
      <c r="M656" s="43">
        <v>28</v>
      </c>
      <c r="N656" s="43">
        <v>0.9</v>
      </c>
      <c r="O656" s="40"/>
      <c r="P656" s="40"/>
      <c r="Q656" s="40">
        <f>O656*P656</f>
        <v>0</v>
      </c>
    </row>
    <row r="657" spans="1:18">
      <c r="A657" s="45" t="s">
        <v>36</v>
      </c>
      <c r="B657" s="45">
        <v>100</v>
      </c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4">
        <v>2</v>
      </c>
      <c r="P657" s="46">
        <v>260</v>
      </c>
      <c r="Q657" s="47">
        <f>P657*O657</f>
        <v>520</v>
      </c>
    </row>
    <row r="658" spans="1:18">
      <c r="A658" s="45" t="s">
        <v>55</v>
      </c>
      <c r="B658" s="45">
        <v>60</v>
      </c>
      <c r="C658" s="37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4">
        <v>4</v>
      </c>
      <c r="P658" s="46">
        <v>48</v>
      </c>
      <c r="Q658" s="47">
        <f t="shared" ref="Q658:Q667" si="16">P658*O658</f>
        <v>192</v>
      </c>
    </row>
    <row r="659" spans="1:18">
      <c r="A659" s="45" t="s">
        <v>58</v>
      </c>
      <c r="B659" s="45">
        <v>12</v>
      </c>
      <c r="C659" s="37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4">
        <v>0.2</v>
      </c>
      <c r="P659" s="46">
        <v>47</v>
      </c>
      <c r="Q659" s="47">
        <f t="shared" si="16"/>
        <v>9.4</v>
      </c>
    </row>
    <row r="660" spans="1:18">
      <c r="A660" s="45" t="s">
        <v>103</v>
      </c>
      <c r="B660" s="45"/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4">
        <v>0.2</v>
      </c>
      <c r="P660" s="46">
        <v>61</v>
      </c>
      <c r="Q660" s="47">
        <f t="shared" si="16"/>
        <v>12.200000000000001</v>
      </c>
    </row>
    <row r="661" spans="1:18">
      <c r="A661" s="45" t="s">
        <v>56</v>
      </c>
      <c r="B661" s="45"/>
      <c r="C661" s="37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4">
        <v>2</v>
      </c>
      <c r="P661" s="46">
        <v>45</v>
      </c>
      <c r="Q661" s="47">
        <f t="shared" si="16"/>
        <v>90</v>
      </c>
    </row>
    <row r="662" spans="1:18">
      <c r="A662" s="45" t="s">
        <v>20</v>
      </c>
      <c r="B662" s="45"/>
      <c r="C662" s="37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4">
        <v>1</v>
      </c>
      <c r="P662" s="46">
        <v>52.95</v>
      </c>
      <c r="Q662" s="47">
        <f t="shared" si="16"/>
        <v>52.95</v>
      </c>
    </row>
    <row r="663" spans="1:18">
      <c r="A663" s="44" t="s">
        <v>105</v>
      </c>
      <c r="B663" s="45"/>
      <c r="C663" s="31">
        <v>30</v>
      </c>
      <c r="D663" s="37">
        <v>0.6</v>
      </c>
      <c r="E663" s="37"/>
      <c r="F663" s="37">
        <v>15.5</v>
      </c>
      <c r="G663" s="37"/>
      <c r="H663" s="37">
        <v>0.04</v>
      </c>
      <c r="I663" s="37"/>
      <c r="J663" s="37">
        <v>0.24</v>
      </c>
      <c r="K663" s="37">
        <v>0.8</v>
      </c>
      <c r="L663" s="37">
        <v>24</v>
      </c>
      <c r="M663" s="37"/>
      <c r="N663" s="37">
        <v>22</v>
      </c>
      <c r="O663" s="52"/>
      <c r="P663" s="46"/>
      <c r="Q663" s="47">
        <f t="shared" si="16"/>
        <v>0</v>
      </c>
    </row>
    <row r="664" spans="1:18">
      <c r="A664" s="45" t="s">
        <v>105</v>
      </c>
      <c r="B664" s="45">
        <v>30</v>
      </c>
      <c r="C664" s="37"/>
      <c r="D664" s="37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5"/>
      <c r="P664" s="5">
        <v>26</v>
      </c>
      <c r="Q664" s="47">
        <f t="shared" si="16"/>
        <v>0</v>
      </c>
    </row>
    <row r="665" spans="1:18">
      <c r="A665" s="44" t="s">
        <v>108</v>
      </c>
      <c r="B665" s="45"/>
      <c r="C665" s="37">
        <v>200</v>
      </c>
      <c r="D665" s="37">
        <v>0.6</v>
      </c>
      <c r="E665" s="37"/>
      <c r="F665" s="37">
        <v>30.1</v>
      </c>
      <c r="G665" s="37">
        <v>130</v>
      </c>
      <c r="H665" s="37">
        <v>0.04</v>
      </c>
      <c r="I665" s="37"/>
      <c r="J665" s="37">
        <v>0.05</v>
      </c>
      <c r="K665" s="37">
        <v>135</v>
      </c>
      <c r="L665" s="37">
        <v>46</v>
      </c>
      <c r="M665" s="37"/>
      <c r="N665" s="37">
        <v>0.5</v>
      </c>
      <c r="O665" s="5"/>
      <c r="P665" s="5"/>
      <c r="Q665" s="47">
        <f t="shared" si="16"/>
        <v>0</v>
      </c>
    </row>
    <row r="666" spans="1:18">
      <c r="A666" s="45" t="s">
        <v>31</v>
      </c>
      <c r="B666" s="45"/>
      <c r="C666" s="37"/>
      <c r="D666" s="37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5">
        <v>2</v>
      </c>
      <c r="P666" s="5">
        <v>60.58</v>
      </c>
      <c r="Q666" s="47">
        <f t="shared" si="16"/>
        <v>121.16</v>
      </c>
    </row>
    <row r="667" spans="1:18">
      <c r="A667" s="45" t="s">
        <v>49</v>
      </c>
      <c r="B667" s="45"/>
      <c r="C667" s="37"/>
      <c r="D667" s="37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5"/>
      <c r="P667" s="5">
        <v>118</v>
      </c>
      <c r="Q667" s="47">
        <f t="shared" si="16"/>
        <v>0</v>
      </c>
    </row>
    <row r="668" spans="1:18">
      <c r="A668" s="24"/>
      <c r="B668" s="48"/>
      <c r="C668" s="48"/>
      <c r="D668" t="s">
        <v>98</v>
      </c>
      <c r="L668" t="s">
        <v>99</v>
      </c>
      <c r="M668" s="48"/>
      <c r="N668" s="48"/>
      <c r="O668" s="49"/>
      <c r="P668" s="50"/>
      <c r="Q668" s="50">
        <f>SUM(Q657:Q667)</f>
        <v>997.71</v>
      </c>
      <c r="R668" s="68"/>
    </row>
    <row r="669" spans="1:18">
      <c r="D669" s="48" t="s">
        <v>100</v>
      </c>
      <c r="E669" s="48"/>
      <c r="F669" s="51"/>
      <c r="G669" s="48"/>
      <c r="H669" s="48"/>
      <c r="I669" s="48"/>
      <c r="J669" s="48"/>
      <c r="K669" s="48"/>
      <c r="L669" s="48" t="s">
        <v>99</v>
      </c>
      <c r="N669" t="s">
        <v>99</v>
      </c>
      <c r="Q669" s="19"/>
    </row>
    <row r="670" spans="1:18">
      <c r="D670" s="48"/>
      <c r="E670" s="48"/>
      <c r="F670" s="51"/>
      <c r="G670" s="48"/>
      <c r="H670" s="48"/>
      <c r="I670" s="48"/>
      <c r="J670" s="48"/>
      <c r="K670" s="48"/>
      <c r="L670" s="48"/>
      <c r="Q670" s="19"/>
    </row>
    <row r="671" spans="1:18">
      <c r="D671" s="48"/>
      <c r="E671" s="48"/>
      <c r="F671" s="51"/>
      <c r="G671" s="48"/>
      <c r="H671" s="48"/>
      <c r="I671" s="48"/>
      <c r="J671" s="48"/>
      <c r="K671" s="48"/>
      <c r="L671" s="48"/>
      <c r="Q671" s="19"/>
    </row>
    <row r="672" spans="1:18">
      <c r="D672" s="48"/>
      <c r="E672" s="48"/>
      <c r="F672" s="51"/>
      <c r="G672" s="48"/>
      <c r="H672" s="48"/>
      <c r="I672" s="48"/>
      <c r="J672" s="48"/>
      <c r="K672" s="48"/>
      <c r="L672" s="48"/>
      <c r="Q672" s="19"/>
    </row>
    <row r="673" spans="4:17">
      <c r="D673" s="48"/>
      <c r="E673" s="48"/>
      <c r="F673" s="51"/>
      <c r="G673" s="48"/>
      <c r="H673" s="48"/>
      <c r="I673" s="48"/>
      <c r="J673" s="48"/>
      <c r="K673" s="48"/>
      <c r="L673" s="48"/>
      <c r="Q673" s="19"/>
    </row>
    <row r="674" spans="4:17">
      <c r="D674" s="48"/>
      <c r="E674" s="48"/>
      <c r="F674" s="51"/>
      <c r="G674" s="48"/>
      <c r="H674" s="48"/>
      <c r="I674" s="48"/>
      <c r="J674" s="48"/>
      <c r="K674" s="48"/>
      <c r="L674" s="48"/>
      <c r="Q674" s="19"/>
    </row>
    <row r="675" spans="4:17">
      <c r="D675" s="48"/>
      <c r="E675" s="48"/>
      <c r="F675" s="51"/>
      <c r="G675" s="48"/>
      <c r="H675" s="48"/>
      <c r="I675" s="48"/>
      <c r="J675" s="48"/>
      <c r="K675" s="48"/>
      <c r="L675" s="48"/>
      <c r="Q675" s="19"/>
    </row>
    <row r="676" spans="4:17">
      <c r="D676" s="48"/>
      <c r="E676" s="48"/>
      <c r="F676" s="51"/>
      <c r="G676" s="48"/>
      <c r="H676" s="48"/>
      <c r="I676" s="48"/>
      <c r="J676" s="48"/>
      <c r="K676" s="48"/>
      <c r="L676" s="48"/>
      <c r="Q676" s="19"/>
    </row>
    <row r="677" spans="4:17">
      <c r="D677" s="48"/>
      <c r="E677" s="48"/>
      <c r="F677" s="51"/>
      <c r="G677" s="48"/>
      <c r="H677" s="48"/>
      <c r="I677" s="48"/>
      <c r="J677" s="48"/>
      <c r="K677" s="48"/>
      <c r="L677" s="48"/>
      <c r="Q677" s="19"/>
    </row>
    <row r="678" spans="4:17">
      <c r="D678" s="48"/>
      <c r="E678" s="48"/>
      <c r="F678" s="51"/>
      <c r="G678" s="48"/>
      <c r="H678" s="48"/>
      <c r="I678" s="48"/>
      <c r="J678" s="48"/>
      <c r="K678" s="48"/>
      <c r="L678" s="48"/>
      <c r="Q678" s="19"/>
    </row>
    <row r="679" spans="4:17">
      <c r="D679" s="48"/>
      <c r="E679" s="48"/>
      <c r="F679" s="51"/>
      <c r="G679" s="48"/>
      <c r="H679" s="48"/>
      <c r="I679" s="48"/>
      <c r="J679" s="48"/>
      <c r="K679" s="48"/>
      <c r="L679" s="48"/>
      <c r="Q679" s="19"/>
    </row>
    <row r="680" spans="4:17">
      <c r="D680" s="48"/>
      <c r="E680" s="48"/>
      <c r="F680" s="51"/>
      <c r="G680" s="48"/>
      <c r="H680" s="48"/>
      <c r="I680" s="48"/>
      <c r="J680" s="48"/>
      <c r="K680" s="48"/>
      <c r="L680" s="48"/>
      <c r="Q680" s="19"/>
    </row>
    <row r="681" spans="4:17">
      <c r="D681" s="48"/>
      <c r="E681" s="48"/>
      <c r="F681" s="51"/>
      <c r="G681" s="48"/>
      <c r="H681" s="48"/>
      <c r="I681" s="48"/>
      <c r="J681" s="48"/>
      <c r="K681" s="48"/>
      <c r="L681" s="48"/>
      <c r="Q681" s="19"/>
    </row>
    <row r="682" spans="4:17">
      <c r="D682" s="48"/>
      <c r="E682" s="48"/>
      <c r="F682" s="51"/>
      <c r="G682" s="48"/>
      <c r="H682" s="48"/>
      <c r="I682" s="48"/>
      <c r="J682" s="48"/>
      <c r="K682" s="48"/>
      <c r="L682" s="48"/>
      <c r="Q682" s="19"/>
    </row>
    <row r="683" spans="4:17">
      <c r="D683" s="48"/>
      <c r="E683" s="48"/>
      <c r="F683" s="51"/>
      <c r="G683" s="48"/>
      <c r="H683" s="48"/>
      <c r="I683" s="48"/>
      <c r="J683" s="48"/>
      <c r="K683" s="48"/>
      <c r="L683" s="48"/>
      <c r="Q683" s="19"/>
    </row>
    <row r="684" spans="4:17">
      <c r="D684" s="48"/>
      <c r="E684" s="48"/>
      <c r="F684" s="51"/>
      <c r="G684" s="48"/>
      <c r="H684" s="48"/>
      <c r="I684" s="48"/>
      <c r="J684" s="48"/>
      <c r="K684" s="48"/>
      <c r="L684" s="48"/>
      <c r="Q684" s="19"/>
    </row>
    <row r="685" spans="4:17">
      <c r="D685" s="48"/>
      <c r="E685" s="48"/>
      <c r="F685" s="51"/>
      <c r="G685" s="48"/>
      <c r="H685" s="48"/>
      <c r="I685" s="48"/>
      <c r="J685" s="48"/>
      <c r="K685" s="48"/>
      <c r="L685" s="48"/>
      <c r="Q685" s="19"/>
    </row>
    <row r="686" spans="4:17">
      <c r="D686" s="48"/>
      <c r="E686" s="48"/>
      <c r="F686" s="51"/>
      <c r="G686" s="48"/>
      <c r="H686" s="48"/>
      <c r="I686" s="48"/>
      <c r="J686" s="48"/>
      <c r="K686" s="48"/>
      <c r="L686" s="48"/>
      <c r="Q686" s="19"/>
    </row>
    <row r="687" spans="4:17">
      <c r="D687" s="48"/>
      <c r="E687" s="48"/>
      <c r="F687" s="51"/>
      <c r="G687" s="48"/>
      <c r="H687" s="48"/>
      <c r="I687" s="48"/>
      <c r="J687" s="48"/>
      <c r="K687" s="48"/>
      <c r="L687" s="48"/>
      <c r="Q687" s="19"/>
    </row>
    <row r="688" spans="4:17">
      <c r="D688" s="48"/>
      <c r="E688" s="48"/>
      <c r="F688" s="51"/>
      <c r="G688" s="48"/>
      <c r="H688" s="48"/>
      <c r="I688" s="48"/>
      <c r="J688" s="48"/>
      <c r="K688" s="48"/>
      <c r="L688" s="48"/>
      <c r="Q688" s="19"/>
    </row>
    <row r="689" spans="1:17">
      <c r="D689" s="48"/>
      <c r="E689" s="48"/>
      <c r="F689" s="51"/>
      <c r="G689" s="48"/>
      <c r="H689" s="48"/>
      <c r="I689" s="48"/>
      <c r="J689" s="48"/>
      <c r="K689" s="48"/>
      <c r="L689" s="48"/>
      <c r="Q689" s="19"/>
    </row>
    <row r="690" spans="1:17">
      <c r="D690" s="48"/>
      <c r="E690" s="48"/>
      <c r="F690" s="51"/>
      <c r="G690" s="48"/>
      <c r="H690" s="48"/>
      <c r="I690" s="48"/>
      <c r="J690" s="48"/>
      <c r="K690" s="48"/>
      <c r="L690" s="48"/>
      <c r="Q690" s="19"/>
    </row>
    <row r="691" spans="1:17" ht="18.75">
      <c r="D691" s="15"/>
      <c r="G691" s="16" t="s">
        <v>67</v>
      </c>
      <c r="H691" s="16"/>
      <c r="I691" s="17"/>
      <c r="J691" s="17"/>
      <c r="L691" s="17"/>
    </row>
    <row r="692" spans="1:17" ht="18.75">
      <c r="D692" s="15"/>
      <c r="E692" s="15"/>
      <c r="G692" s="16" t="s">
        <v>68</v>
      </c>
      <c r="H692" s="16"/>
      <c r="I692" s="16"/>
      <c r="J692" s="16"/>
      <c r="K692" s="17"/>
      <c r="L692" s="21"/>
    </row>
    <row r="693" spans="1:17" ht="18.75">
      <c r="D693" s="23" t="s">
        <v>70</v>
      </c>
      <c r="E693" s="23"/>
      <c r="F693" s="23"/>
    </row>
    <row r="694" spans="1:17">
      <c r="A694" s="53">
        <v>44448</v>
      </c>
      <c r="M694" s="21"/>
    </row>
    <row r="695" spans="1:17">
      <c r="A695" s="24" t="s">
        <v>151</v>
      </c>
      <c r="B695" s="24" t="s">
        <v>74</v>
      </c>
      <c r="D695" s="25"/>
      <c r="E695" s="28"/>
      <c r="F695" s="28" t="s">
        <v>75</v>
      </c>
      <c r="G695" s="27"/>
      <c r="H695" s="21"/>
      <c r="I695" s="21"/>
      <c r="J695" s="21"/>
      <c r="K695" s="21"/>
      <c r="L695" s="21"/>
      <c r="M695" s="21"/>
      <c r="N695" s="21"/>
      <c r="O695" s="21"/>
      <c r="P695" s="21"/>
      <c r="Q695" s="19"/>
    </row>
    <row r="696" spans="1:17">
      <c r="A696" s="29" t="s">
        <v>76</v>
      </c>
      <c r="B696" s="24"/>
      <c r="C696" s="20"/>
      <c r="D696" s="20"/>
      <c r="E696" s="27"/>
      <c r="F696" s="27"/>
      <c r="G696" s="27"/>
      <c r="H696" s="21"/>
      <c r="I696" s="21"/>
      <c r="J696" s="21"/>
      <c r="K696" s="21"/>
      <c r="L696" s="21"/>
      <c r="M696" s="21"/>
      <c r="N696" s="21"/>
      <c r="O696" s="21"/>
      <c r="P696" s="21"/>
      <c r="Q696" s="19"/>
    </row>
    <row r="697" spans="1:17">
      <c r="A697" s="30"/>
      <c r="B697" s="29"/>
      <c r="C697" s="29"/>
      <c r="D697" s="29"/>
      <c r="E697" s="21"/>
      <c r="F697" s="27"/>
      <c r="G697" s="27"/>
      <c r="H697" s="21"/>
      <c r="I697" s="21"/>
      <c r="J697" s="21"/>
      <c r="K697" s="21"/>
      <c r="L697" s="21"/>
      <c r="M697" s="28"/>
      <c r="N697" s="21"/>
      <c r="O697" s="21"/>
      <c r="P697">
        <v>211</v>
      </c>
      <c r="Q697" s="19"/>
    </row>
    <row r="698" spans="1:17">
      <c r="A698" s="31" t="s">
        <v>77</v>
      </c>
      <c r="B698" s="32"/>
      <c r="C698" s="33" t="s">
        <v>78</v>
      </c>
      <c r="D698" s="34"/>
      <c r="E698" s="34" t="s">
        <v>79</v>
      </c>
      <c r="F698" s="34"/>
      <c r="G698" s="34" t="s">
        <v>80</v>
      </c>
      <c r="H698" s="34" t="s">
        <v>81</v>
      </c>
      <c r="I698" s="34"/>
      <c r="J698" s="34"/>
      <c r="K698" s="34"/>
      <c r="L698" s="34" t="s">
        <v>82</v>
      </c>
      <c r="M698" s="5"/>
      <c r="N698" s="34"/>
      <c r="O698" s="35" t="s">
        <v>83</v>
      </c>
      <c r="P698" s="36" t="s">
        <v>3</v>
      </c>
      <c r="Q698" s="36" t="s">
        <v>9</v>
      </c>
    </row>
    <row r="699" spans="1:17">
      <c r="A699" s="5"/>
      <c r="B699" s="38" t="s">
        <v>84</v>
      </c>
      <c r="C699" s="39" t="s">
        <v>85</v>
      </c>
      <c r="D699" s="37" t="s">
        <v>86</v>
      </c>
      <c r="E699" s="37" t="s">
        <v>87</v>
      </c>
      <c r="F699" s="37" t="s">
        <v>88</v>
      </c>
      <c r="G699" s="37"/>
      <c r="H699" s="37" t="s">
        <v>89</v>
      </c>
      <c r="I699" s="37" t="s">
        <v>90</v>
      </c>
      <c r="J699" s="37" t="s">
        <v>91</v>
      </c>
      <c r="K699" s="37" t="s">
        <v>92</v>
      </c>
      <c r="L699" s="37" t="s">
        <v>93</v>
      </c>
      <c r="M699" s="37" t="s">
        <v>94</v>
      </c>
      <c r="N699" s="37" t="s">
        <v>95</v>
      </c>
      <c r="O699" s="40"/>
      <c r="P699" s="4"/>
      <c r="Q699" s="40"/>
    </row>
    <row r="700" spans="1:17">
      <c r="A700" s="45" t="s">
        <v>135</v>
      </c>
      <c r="B700" s="45">
        <v>100</v>
      </c>
      <c r="C700" s="37"/>
      <c r="D700" s="37">
        <v>15.5</v>
      </c>
      <c r="E700" s="37">
        <v>16.5</v>
      </c>
      <c r="F700" s="37">
        <v>15.6</v>
      </c>
      <c r="G700" s="37">
        <v>260</v>
      </c>
      <c r="H700" s="37">
        <v>1</v>
      </c>
      <c r="I700" s="37">
        <v>1.8</v>
      </c>
      <c r="J700" s="37">
        <v>122</v>
      </c>
      <c r="K700" s="37">
        <v>128</v>
      </c>
      <c r="L700" s="37">
        <v>78</v>
      </c>
      <c r="M700" s="37">
        <v>72</v>
      </c>
      <c r="N700" s="37">
        <v>1.1000000000000001</v>
      </c>
      <c r="O700" s="4">
        <v>21.2</v>
      </c>
      <c r="P700" s="46">
        <v>310</v>
      </c>
      <c r="Q700" s="47">
        <f>P700*O700</f>
        <v>6572</v>
      </c>
    </row>
    <row r="701" spans="1:17">
      <c r="A701" s="45" t="s">
        <v>142</v>
      </c>
      <c r="B701" s="45">
        <v>100</v>
      </c>
      <c r="C701" s="37"/>
      <c r="D701" s="37">
        <v>10.199999999999999</v>
      </c>
      <c r="E701" s="37">
        <v>9.1</v>
      </c>
      <c r="F701" s="37">
        <v>15.15</v>
      </c>
      <c r="G701" s="37">
        <v>245</v>
      </c>
      <c r="H701" s="37">
        <v>1.4</v>
      </c>
      <c r="I701" s="37">
        <v>0</v>
      </c>
      <c r="J701" s="37">
        <v>60</v>
      </c>
      <c r="K701" s="37">
        <v>165</v>
      </c>
      <c r="L701" s="37">
        <v>78</v>
      </c>
      <c r="M701" s="37"/>
      <c r="N701" s="37">
        <v>3.9</v>
      </c>
      <c r="O701" s="4">
        <v>10.6</v>
      </c>
      <c r="P701" s="46">
        <v>103.43</v>
      </c>
      <c r="Q701" s="47">
        <f t="shared" ref="Q701:Q724" si="17">P701*O701</f>
        <v>1096.3579999999999</v>
      </c>
    </row>
    <row r="702" spans="1:17">
      <c r="A702" s="45" t="s">
        <v>58</v>
      </c>
      <c r="B702" s="45">
        <v>12</v>
      </c>
      <c r="C702" s="37"/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4">
        <v>1.1499999999999999</v>
      </c>
      <c r="P702" s="46">
        <v>47</v>
      </c>
      <c r="Q702" s="47">
        <f t="shared" si="17"/>
        <v>54.05</v>
      </c>
    </row>
    <row r="703" spans="1:17">
      <c r="A703" s="45" t="s">
        <v>13</v>
      </c>
      <c r="B703" s="45">
        <v>3</v>
      </c>
      <c r="C703" s="37"/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4">
        <v>1.5</v>
      </c>
      <c r="P703" s="46">
        <v>140</v>
      </c>
      <c r="Q703" s="47">
        <f t="shared" si="17"/>
        <v>210</v>
      </c>
    </row>
    <row r="704" spans="1:17">
      <c r="A704" s="45" t="s">
        <v>103</v>
      </c>
      <c r="B704" s="45">
        <v>12</v>
      </c>
      <c r="C704" s="37"/>
      <c r="D704" s="37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4">
        <v>1</v>
      </c>
      <c r="P704" s="46">
        <v>61</v>
      </c>
      <c r="Q704" s="47">
        <f t="shared" si="17"/>
        <v>61</v>
      </c>
    </row>
    <row r="705" spans="1:17">
      <c r="A705" s="45" t="s">
        <v>10</v>
      </c>
      <c r="B705" s="45">
        <v>1</v>
      </c>
      <c r="C705" s="37"/>
      <c r="D705" s="37"/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4">
        <v>1</v>
      </c>
      <c r="P705" s="46">
        <v>65</v>
      </c>
      <c r="Q705" s="47">
        <f t="shared" si="17"/>
        <v>65</v>
      </c>
    </row>
    <row r="706" spans="1:17">
      <c r="A706" s="45" t="s">
        <v>51</v>
      </c>
      <c r="B706" s="45">
        <v>5</v>
      </c>
      <c r="C706" s="37"/>
      <c r="D706" s="37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4"/>
      <c r="P706" s="46">
        <v>43</v>
      </c>
      <c r="Q706" s="47">
        <f t="shared" si="17"/>
        <v>0</v>
      </c>
    </row>
    <row r="707" spans="1:17">
      <c r="A707" s="45" t="s">
        <v>12</v>
      </c>
      <c r="B707" s="45"/>
      <c r="C707" s="37"/>
      <c r="D707" s="37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4">
        <v>1</v>
      </c>
      <c r="P707" s="46">
        <v>35</v>
      </c>
      <c r="Q707" s="47">
        <f t="shared" si="17"/>
        <v>35</v>
      </c>
    </row>
    <row r="708" spans="1:17">
      <c r="A708" s="45" t="s">
        <v>14</v>
      </c>
      <c r="B708" s="45"/>
      <c r="C708" s="37"/>
      <c r="D708" s="37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4">
        <v>1</v>
      </c>
      <c r="P708" s="46">
        <v>131.06</v>
      </c>
      <c r="Q708" s="47">
        <f t="shared" si="17"/>
        <v>131.06</v>
      </c>
    </row>
    <row r="709" spans="1:17">
      <c r="A709" s="31" t="s">
        <v>139</v>
      </c>
      <c r="B709" s="45">
        <v>70</v>
      </c>
      <c r="C709" s="37">
        <v>70</v>
      </c>
      <c r="D709" s="37">
        <v>4.8</v>
      </c>
      <c r="E709" s="37">
        <v>5.8</v>
      </c>
      <c r="F709" s="37">
        <v>18.399999999999999</v>
      </c>
      <c r="G709" s="37">
        <v>112</v>
      </c>
      <c r="H709" s="37">
        <v>1.62</v>
      </c>
      <c r="I709" s="37">
        <v>15.75</v>
      </c>
      <c r="J709" s="37">
        <v>128</v>
      </c>
      <c r="K709" s="37">
        <v>106</v>
      </c>
      <c r="L709" s="37">
        <v>55.5</v>
      </c>
      <c r="M709" s="37">
        <v>54</v>
      </c>
      <c r="N709" s="37">
        <v>1.45</v>
      </c>
      <c r="O709" s="4"/>
      <c r="P709" s="46"/>
      <c r="Q709" s="47">
        <f t="shared" si="17"/>
        <v>0</v>
      </c>
    </row>
    <row r="710" spans="1:17">
      <c r="A710" s="45" t="s">
        <v>56</v>
      </c>
      <c r="B710" s="45">
        <v>36</v>
      </c>
      <c r="C710" s="37"/>
      <c r="D710" s="37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4">
        <v>7.15</v>
      </c>
      <c r="P710" s="46">
        <v>45</v>
      </c>
      <c r="Q710" s="47">
        <f t="shared" si="17"/>
        <v>321.75</v>
      </c>
    </row>
    <row r="711" spans="1:17">
      <c r="A711" s="45" t="s">
        <v>13</v>
      </c>
      <c r="B711" s="45">
        <v>2</v>
      </c>
      <c r="C711" s="37"/>
      <c r="D711" s="37"/>
      <c r="E711" s="37"/>
      <c r="F711" s="37"/>
      <c r="G711" s="37"/>
      <c r="H711" s="37"/>
      <c r="I711" s="37"/>
      <c r="J711" s="37"/>
      <c r="K711" s="37"/>
      <c r="L711" s="37"/>
      <c r="M711" s="37"/>
      <c r="N711" s="37"/>
      <c r="O711" s="4">
        <v>0.5</v>
      </c>
      <c r="P711" s="46">
        <v>140</v>
      </c>
      <c r="Q711" s="47">
        <f t="shared" si="17"/>
        <v>70</v>
      </c>
    </row>
    <row r="712" spans="1:17">
      <c r="A712" s="45" t="s">
        <v>37</v>
      </c>
      <c r="B712" s="45">
        <v>13</v>
      </c>
      <c r="C712" s="37"/>
      <c r="D712" s="37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4">
        <v>0.55000000000000004</v>
      </c>
      <c r="P712" s="46">
        <v>61</v>
      </c>
      <c r="Q712" s="47">
        <f t="shared" si="17"/>
        <v>33.550000000000004</v>
      </c>
    </row>
    <row r="713" spans="1:17">
      <c r="A713" s="45" t="s">
        <v>58</v>
      </c>
      <c r="B713" s="45">
        <v>9</v>
      </c>
      <c r="C713" s="37"/>
      <c r="D713" s="37"/>
      <c r="E713" s="37"/>
      <c r="F713" s="37"/>
      <c r="G713" s="37"/>
      <c r="H713" s="37"/>
      <c r="I713" s="37"/>
      <c r="J713" s="37"/>
      <c r="K713" s="37"/>
      <c r="L713" s="37"/>
      <c r="M713" s="37"/>
      <c r="N713" s="37"/>
      <c r="O713" s="4">
        <v>1</v>
      </c>
      <c r="P713" s="46">
        <v>47</v>
      </c>
      <c r="Q713" s="47">
        <f t="shared" si="17"/>
        <v>47</v>
      </c>
    </row>
    <row r="714" spans="1:17">
      <c r="A714" s="44" t="s">
        <v>34</v>
      </c>
      <c r="B714" s="45"/>
      <c r="C714" s="31">
        <v>30</v>
      </c>
      <c r="D714" s="37">
        <v>0.6</v>
      </c>
      <c r="E714" s="37"/>
      <c r="F714" s="37">
        <v>15.5</v>
      </c>
      <c r="G714" s="37"/>
      <c r="H714" s="37">
        <v>0.04</v>
      </c>
      <c r="I714" s="37"/>
      <c r="J714" s="37">
        <v>0.24</v>
      </c>
      <c r="K714" s="37">
        <v>0.8</v>
      </c>
      <c r="L714" s="37">
        <v>24</v>
      </c>
      <c r="M714" s="37"/>
      <c r="N714" s="37">
        <v>22</v>
      </c>
      <c r="O714" s="4"/>
      <c r="P714" s="46"/>
      <c r="Q714" s="47">
        <f t="shared" si="17"/>
        <v>0</v>
      </c>
    </row>
    <row r="715" spans="1:17">
      <c r="A715" s="45" t="s">
        <v>105</v>
      </c>
      <c r="B715" s="45">
        <v>30</v>
      </c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2">
        <v>15</v>
      </c>
      <c r="P715" s="46">
        <v>26</v>
      </c>
      <c r="Q715" s="47">
        <f t="shared" si="17"/>
        <v>390</v>
      </c>
    </row>
    <row r="716" spans="1:17">
      <c r="A716" s="45" t="s">
        <v>60</v>
      </c>
      <c r="B716" s="45"/>
      <c r="C716" s="31"/>
      <c r="D716" s="37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52">
        <v>2.5</v>
      </c>
      <c r="P716" s="46">
        <v>488.82</v>
      </c>
      <c r="Q716" s="47">
        <f t="shared" si="17"/>
        <v>1222.05</v>
      </c>
    </row>
    <row r="717" spans="1:17">
      <c r="A717" s="44" t="s">
        <v>140</v>
      </c>
      <c r="B717" s="45"/>
      <c r="C717" s="37">
        <v>200</v>
      </c>
      <c r="D717" s="37">
        <v>0.6</v>
      </c>
      <c r="E717" s="37"/>
      <c r="F717" s="37">
        <v>30.1</v>
      </c>
      <c r="G717" s="37">
        <v>130</v>
      </c>
      <c r="H717" s="37">
        <v>0.04</v>
      </c>
      <c r="I717" s="37"/>
      <c r="J717" s="37">
        <v>0.05</v>
      </c>
      <c r="K717" s="37">
        <v>135</v>
      </c>
      <c r="L717" s="37">
        <v>46</v>
      </c>
      <c r="M717" s="37"/>
      <c r="N717" s="37">
        <v>0.5</v>
      </c>
      <c r="O717" s="5"/>
      <c r="P717" s="5"/>
      <c r="Q717" s="47">
        <f t="shared" si="17"/>
        <v>0</v>
      </c>
    </row>
    <row r="718" spans="1:17">
      <c r="A718" s="45" t="s">
        <v>31</v>
      </c>
      <c r="B718" s="45">
        <v>20</v>
      </c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>
        <v>12</v>
      </c>
      <c r="P718" s="5">
        <v>60.58</v>
      </c>
      <c r="Q718" s="47">
        <f t="shared" si="17"/>
        <v>726.96</v>
      </c>
    </row>
    <row r="719" spans="1:17">
      <c r="A719" s="45" t="s">
        <v>26</v>
      </c>
      <c r="B719" s="45">
        <v>20</v>
      </c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5">
        <v>12</v>
      </c>
      <c r="P719" s="61">
        <v>42.39</v>
      </c>
      <c r="Q719" s="47">
        <f t="shared" si="17"/>
        <v>508.68</v>
      </c>
    </row>
    <row r="720" spans="1:17">
      <c r="A720" s="56" t="s">
        <v>15</v>
      </c>
      <c r="B720" s="45">
        <v>20</v>
      </c>
      <c r="C720" s="37"/>
      <c r="D720" s="37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5">
        <v>4.2</v>
      </c>
      <c r="P720" s="61">
        <v>74.900000000000006</v>
      </c>
      <c r="Q720" s="47">
        <f t="shared" si="17"/>
        <v>314.58000000000004</v>
      </c>
    </row>
    <row r="721" spans="1:18">
      <c r="A721" s="56" t="s">
        <v>141</v>
      </c>
      <c r="B721" s="45"/>
      <c r="C721" s="37">
        <v>100</v>
      </c>
      <c r="D721" s="37"/>
      <c r="E721" s="37"/>
      <c r="F721" s="37"/>
      <c r="G721" s="37"/>
      <c r="H721" s="37"/>
      <c r="I721" s="37"/>
      <c r="J721" s="37"/>
      <c r="K721" s="37"/>
      <c r="L721" s="37"/>
      <c r="M721" s="37"/>
      <c r="N721" s="37"/>
      <c r="O721" s="5">
        <v>33.299999999999997</v>
      </c>
      <c r="P721" s="5">
        <v>155</v>
      </c>
      <c r="Q721" s="47">
        <f t="shared" si="17"/>
        <v>5161.5</v>
      </c>
    </row>
    <row r="722" spans="1:18">
      <c r="A722" s="56" t="s">
        <v>141</v>
      </c>
      <c r="B722" s="56"/>
      <c r="C722" s="57">
        <v>100</v>
      </c>
      <c r="D722" s="57"/>
      <c r="E722" s="57"/>
      <c r="F722" s="57"/>
      <c r="G722" s="57"/>
      <c r="H722" s="57"/>
      <c r="I722" s="57"/>
      <c r="J722" s="57"/>
      <c r="K722" s="57"/>
      <c r="L722" s="57"/>
      <c r="M722" s="37"/>
      <c r="N722" s="57"/>
      <c r="O722" s="58">
        <v>6.57</v>
      </c>
      <c r="P722" s="58">
        <v>135</v>
      </c>
      <c r="Q722" s="47">
        <f t="shared" si="17"/>
        <v>886.95</v>
      </c>
    </row>
    <row r="723" spans="1:18">
      <c r="A723" s="45" t="s">
        <v>136</v>
      </c>
      <c r="B723" s="56">
        <v>40</v>
      </c>
      <c r="C723" s="57">
        <v>70</v>
      </c>
      <c r="D723" s="57">
        <v>14.7</v>
      </c>
      <c r="E723" s="57">
        <v>28.7</v>
      </c>
      <c r="F723" s="57">
        <v>26</v>
      </c>
      <c r="G723" s="57">
        <v>446</v>
      </c>
      <c r="H723" s="57">
        <v>0.6</v>
      </c>
      <c r="I723" s="57">
        <v>1</v>
      </c>
      <c r="J723" s="57">
        <v>0.3</v>
      </c>
      <c r="K723" s="57">
        <v>228</v>
      </c>
      <c r="L723" s="57">
        <v>336</v>
      </c>
      <c r="M723" s="62">
        <v>22</v>
      </c>
      <c r="N723" s="57">
        <v>0.8</v>
      </c>
      <c r="O723" s="58">
        <v>30</v>
      </c>
      <c r="P723" s="58">
        <v>105</v>
      </c>
      <c r="Q723" s="47">
        <f t="shared" si="17"/>
        <v>3150</v>
      </c>
    </row>
    <row r="724" spans="1:18">
      <c r="A724" s="45" t="s">
        <v>137</v>
      </c>
      <c r="B724" s="45">
        <v>30</v>
      </c>
      <c r="C724" s="37"/>
      <c r="D724" s="37"/>
      <c r="E724" s="37"/>
      <c r="F724" s="37"/>
      <c r="G724" s="37"/>
      <c r="H724" s="37"/>
      <c r="I724" s="37"/>
      <c r="J724" s="37"/>
      <c r="K724" s="37"/>
      <c r="L724" s="37"/>
      <c r="M724" s="5"/>
      <c r="N724" s="37"/>
      <c r="O724" s="6">
        <v>14</v>
      </c>
      <c r="P724" s="5">
        <v>101</v>
      </c>
      <c r="Q724" s="47">
        <f t="shared" si="17"/>
        <v>1414</v>
      </c>
    </row>
    <row r="725" spans="1:18">
      <c r="B725" s="48"/>
      <c r="C725" s="48"/>
      <c r="D725" t="s">
        <v>98</v>
      </c>
      <c r="L725" t="s">
        <v>99</v>
      </c>
      <c r="M725" s="48"/>
      <c r="N725" s="48"/>
      <c r="O725" s="49"/>
      <c r="P725" s="50"/>
      <c r="Q725" s="50">
        <f>SUM(Q700:Q724)</f>
        <v>22471.488000000001</v>
      </c>
      <c r="R725" s="68"/>
    </row>
    <row r="726" spans="1:18">
      <c r="D726" s="48" t="s">
        <v>100</v>
      </c>
      <c r="E726" s="48"/>
      <c r="F726" s="51"/>
      <c r="G726" s="48"/>
      <c r="H726" s="48"/>
      <c r="I726" s="48"/>
      <c r="J726" s="48"/>
      <c r="K726" s="48"/>
      <c r="L726" s="48" t="s">
        <v>99</v>
      </c>
      <c r="N726" t="s">
        <v>99</v>
      </c>
      <c r="Q726" s="19"/>
    </row>
    <row r="727" spans="1:18">
      <c r="D727" s="48"/>
      <c r="E727" s="48"/>
      <c r="F727" s="51"/>
      <c r="G727" s="48"/>
      <c r="H727" s="48"/>
      <c r="I727" s="48"/>
      <c r="J727" s="48"/>
      <c r="K727" s="48"/>
      <c r="L727" s="48"/>
      <c r="Q727" s="19"/>
    </row>
    <row r="728" spans="1:18">
      <c r="D728" s="48"/>
      <c r="E728" s="48"/>
      <c r="F728" s="51"/>
      <c r="G728" s="48"/>
      <c r="H728" s="48"/>
      <c r="I728" s="48"/>
      <c r="J728" s="48"/>
      <c r="K728" s="48"/>
      <c r="L728" s="48"/>
      <c r="Q728" s="19"/>
    </row>
    <row r="729" spans="1:18">
      <c r="D729" s="48"/>
      <c r="E729" s="48"/>
      <c r="F729" s="51"/>
      <c r="G729" s="48"/>
      <c r="H729" s="48"/>
      <c r="I729" s="48"/>
      <c r="J729" s="48"/>
      <c r="K729" s="48"/>
      <c r="L729" s="48"/>
      <c r="Q729" s="19"/>
    </row>
    <row r="730" spans="1:18">
      <c r="D730" s="48"/>
      <c r="E730" s="48"/>
      <c r="F730" s="51"/>
      <c r="G730" s="48"/>
      <c r="H730" s="48"/>
      <c r="I730" s="48"/>
      <c r="J730" s="48"/>
      <c r="K730" s="48"/>
      <c r="L730" s="48"/>
      <c r="Q730" s="19"/>
    </row>
    <row r="731" spans="1:18">
      <c r="D731" s="48"/>
      <c r="E731" s="48"/>
      <c r="F731" s="51"/>
      <c r="G731" s="48"/>
      <c r="H731" s="48"/>
      <c r="I731" s="48"/>
      <c r="J731" s="48"/>
      <c r="K731" s="48"/>
      <c r="L731" s="48"/>
      <c r="Q731" s="19"/>
    </row>
    <row r="732" spans="1:18">
      <c r="D732" s="48"/>
      <c r="E732" s="48"/>
      <c r="F732" s="51"/>
      <c r="G732" s="48"/>
      <c r="H732" s="48"/>
      <c r="I732" s="48"/>
      <c r="J732" s="48"/>
      <c r="K732" s="48"/>
      <c r="L732" s="48"/>
      <c r="Q732" s="19"/>
    </row>
    <row r="733" spans="1:18">
      <c r="D733" s="48"/>
      <c r="E733" s="48"/>
      <c r="F733" s="51"/>
      <c r="G733" s="48"/>
      <c r="H733" s="48"/>
      <c r="I733" s="48"/>
      <c r="J733" s="48"/>
      <c r="K733" s="48"/>
      <c r="L733" s="48"/>
      <c r="Q733" s="19"/>
    </row>
    <row r="734" spans="1:18" ht="18.75">
      <c r="D734" s="15"/>
      <c r="G734" s="16" t="s">
        <v>67</v>
      </c>
      <c r="H734" s="16"/>
      <c r="I734" s="17"/>
      <c r="J734" s="17"/>
      <c r="L734" s="17"/>
    </row>
    <row r="735" spans="1:18" ht="18.75">
      <c r="D735" s="15"/>
      <c r="E735" s="15"/>
      <c r="G735" s="16" t="s">
        <v>68</v>
      </c>
      <c r="H735" s="16"/>
      <c r="I735" s="16"/>
      <c r="J735" s="16"/>
      <c r="K735" s="17"/>
      <c r="L735" s="21"/>
    </row>
    <row r="736" spans="1:18" ht="18.75">
      <c r="D736" s="23" t="s">
        <v>70</v>
      </c>
      <c r="E736" s="23"/>
      <c r="F736" s="23"/>
    </row>
    <row r="737" spans="1:17">
      <c r="A737" s="53">
        <v>44448</v>
      </c>
      <c r="M737" s="21"/>
    </row>
    <row r="738" spans="1:17">
      <c r="A738" s="24" t="s">
        <v>149</v>
      </c>
      <c r="B738" s="24" t="s">
        <v>74</v>
      </c>
      <c r="D738" s="25"/>
      <c r="E738" s="28"/>
      <c r="F738" s="28" t="s">
        <v>6</v>
      </c>
      <c r="G738" s="27"/>
      <c r="H738" s="21"/>
      <c r="I738" s="21"/>
      <c r="J738" s="21"/>
      <c r="K738" s="21"/>
      <c r="L738" s="21"/>
      <c r="M738" s="21"/>
      <c r="N738" s="21"/>
      <c r="O738" s="21"/>
      <c r="P738" s="21"/>
      <c r="Q738" s="19"/>
    </row>
    <row r="739" spans="1:17">
      <c r="A739" s="29" t="s">
        <v>76</v>
      </c>
      <c r="B739" s="24"/>
      <c r="C739" s="20"/>
      <c r="D739" s="20"/>
      <c r="E739" s="27"/>
      <c r="F739" s="27"/>
      <c r="G739" s="27"/>
      <c r="H739" s="21"/>
      <c r="I739" s="21"/>
      <c r="J739" s="21"/>
      <c r="K739" s="21"/>
      <c r="L739" s="21"/>
      <c r="M739" s="21"/>
      <c r="N739" s="21"/>
      <c r="O739" s="21"/>
      <c r="P739" s="21"/>
      <c r="Q739" s="19"/>
    </row>
    <row r="740" spans="1:17">
      <c r="A740" s="30"/>
      <c r="B740" s="29"/>
      <c r="C740" s="29"/>
      <c r="D740" s="29"/>
      <c r="E740" s="21"/>
      <c r="F740" s="27"/>
      <c r="G740" s="27"/>
      <c r="H740" s="21"/>
      <c r="I740" s="21"/>
      <c r="J740" s="21"/>
      <c r="K740" s="21"/>
      <c r="L740" s="21"/>
      <c r="M740" s="28"/>
      <c r="N740" s="21"/>
      <c r="O740" s="21"/>
      <c r="P740">
        <v>135</v>
      </c>
      <c r="Q740" s="19"/>
    </row>
    <row r="741" spans="1:17">
      <c r="A741" s="31" t="s">
        <v>77</v>
      </c>
      <c r="B741" s="32"/>
      <c r="C741" s="33" t="s">
        <v>78</v>
      </c>
      <c r="D741" s="34"/>
      <c r="E741" s="34" t="s">
        <v>79</v>
      </c>
      <c r="F741" s="34"/>
      <c r="G741" s="34" t="s">
        <v>80</v>
      </c>
      <c r="H741" s="34" t="s">
        <v>81</v>
      </c>
      <c r="I741" s="34"/>
      <c r="J741" s="34"/>
      <c r="K741" s="34"/>
      <c r="L741" s="34" t="s">
        <v>82</v>
      </c>
      <c r="M741" s="5"/>
      <c r="N741" s="34"/>
      <c r="O741" s="35" t="s">
        <v>83</v>
      </c>
      <c r="P741" s="36" t="s">
        <v>3</v>
      </c>
      <c r="Q741" s="36" t="s">
        <v>9</v>
      </c>
    </row>
    <row r="742" spans="1:17">
      <c r="A742" s="5"/>
      <c r="B742" s="38" t="s">
        <v>84</v>
      </c>
      <c r="C742" s="39" t="s">
        <v>85</v>
      </c>
      <c r="D742" s="37" t="s">
        <v>86</v>
      </c>
      <c r="E742" s="37" t="s">
        <v>87</v>
      </c>
      <c r="F742" s="37" t="s">
        <v>88</v>
      </c>
      <c r="G742" s="37"/>
      <c r="H742" s="37" t="s">
        <v>89</v>
      </c>
      <c r="I742" s="37" t="s">
        <v>90</v>
      </c>
      <c r="J742" s="37" t="s">
        <v>91</v>
      </c>
      <c r="K742" s="37" t="s">
        <v>92</v>
      </c>
      <c r="L742" s="37" t="s">
        <v>93</v>
      </c>
      <c r="M742" s="37" t="s">
        <v>94</v>
      </c>
      <c r="N742" s="37" t="s">
        <v>95</v>
      </c>
      <c r="O742" s="40"/>
      <c r="P742" s="4"/>
      <c r="Q742" s="40"/>
    </row>
    <row r="743" spans="1:17">
      <c r="A743" s="45" t="s">
        <v>135</v>
      </c>
      <c r="B743" s="45">
        <v>100</v>
      </c>
      <c r="C743" s="37"/>
      <c r="D743" s="37">
        <v>15.5</v>
      </c>
      <c r="E743" s="37">
        <v>16.5</v>
      </c>
      <c r="F743" s="37">
        <v>15.6</v>
      </c>
      <c r="G743" s="37">
        <v>260</v>
      </c>
      <c r="H743" s="37">
        <v>1</v>
      </c>
      <c r="I743" s="37">
        <v>1.8</v>
      </c>
      <c r="J743" s="37">
        <v>122</v>
      </c>
      <c r="K743" s="37">
        <v>128</v>
      </c>
      <c r="L743" s="37">
        <v>78</v>
      </c>
      <c r="M743" s="37">
        <v>72</v>
      </c>
      <c r="N743" s="37">
        <v>1.1000000000000001</v>
      </c>
      <c r="O743" s="4">
        <v>13.5</v>
      </c>
      <c r="P743" s="46">
        <v>310</v>
      </c>
      <c r="Q743" s="47">
        <f>P743*O743</f>
        <v>4185</v>
      </c>
    </row>
    <row r="744" spans="1:17">
      <c r="A744" s="45" t="s">
        <v>142</v>
      </c>
      <c r="B744" s="45">
        <v>100</v>
      </c>
      <c r="C744" s="37"/>
      <c r="D744" s="37">
        <v>10.199999999999999</v>
      </c>
      <c r="E744" s="37">
        <v>9.1</v>
      </c>
      <c r="F744" s="37">
        <v>15.15</v>
      </c>
      <c r="G744" s="37">
        <v>245</v>
      </c>
      <c r="H744" s="37">
        <v>1.4</v>
      </c>
      <c r="I744" s="37">
        <v>0</v>
      </c>
      <c r="J744" s="37">
        <v>60</v>
      </c>
      <c r="K744" s="37">
        <v>165</v>
      </c>
      <c r="L744" s="37">
        <v>78</v>
      </c>
      <c r="M744" s="37"/>
      <c r="N744" s="37">
        <v>3.9</v>
      </c>
      <c r="O744" s="4">
        <v>6.7</v>
      </c>
      <c r="P744" s="46">
        <v>103.43</v>
      </c>
      <c r="Q744" s="47">
        <f t="shared" ref="Q744:Q757" si="18">P744*O744</f>
        <v>692.98100000000011</v>
      </c>
    </row>
    <row r="745" spans="1:17">
      <c r="A745" s="45" t="s">
        <v>58</v>
      </c>
      <c r="B745" s="45">
        <v>12</v>
      </c>
      <c r="C745" s="37"/>
      <c r="D745" s="37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4"/>
      <c r="P745" s="46">
        <v>47</v>
      </c>
      <c r="Q745" s="47">
        <f t="shared" si="18"/>
        <v>0</v>
      </c>
    </row>
    <row r="746" spans="1:17">
      <c r="A746" s="45" t="s">
        <v>13</v>
      </c>
      <c r="B746" s="45">
        <v>3</v>
      </c>
      <c r="C746" s="37"/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4">
        <v>1</v>
      </c>
      <c r="P746" s="46">
        <v>140</v>
      </c>
      <c r="Q746" s="47">
        <f t="shared" si="18"/>
        <v>140</v>
      </c>
    </row>
    <row r="747" spans="1:17">
      <c r="A747" s="45" t="s">
        <v>103</v>
      </c>
      <c r="B747" s="45">
        <v>12</v>
      </c>
      <c r="C747" s="37"/>
      <c r="D747" s="37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4">
        <v>1.3</v>
      </c>
      <c r="P747" s="46">
        <v>61</v>
      </c>
      <c r="Q747" s="47">
        <f t="shared" si="18"/>
        <v>79.3</v>
      </c>
    </row>
    <row r="748" spans="1:17">
      <c r="A748" s="45" t="s">
        <v>10</v>
      </c>
      <c r="B748" s="45">
        <v>1</v>
      </c>
      <c r="C748" s="37"/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4">
        <v>1</v>
      </c>
      <c r="P748" s="46">
        <v>65</v>
      </c>
      <c r="Q748" s="47">
        <f t="shared" si="18"/>
        <v>65</v>
      </c>
    </row>
    <row r="749" spans="1:17">
      <c r="A749" s="45" t="s">
        <v>51</v>
      </c>
      <c r="B749" s="45">
        <v>5</v>
      </c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4"/>
      <c r="P749" s="46">
        <v>43</v>
      </c>
      <c r="Q749" s="47">
        <f t="shared" si="18"/>
        <v>0</v>
      </c>
    </row>
    <row r="750" spans="1:17">
      <c r="A750" s="45" t="s">
        <v>12</v>
      </c>
      <c r="B750" s="45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4">
        <v>1</v>
      </c>
      <c r="P750" s="46">
        <v>37.96</v>
      </c>
      <c r="Q750" s="47">
        <f t="shared" si="18"/>
        <v>37.96</v>
      </c>
    </row>
    <row r="751" spans="1:17">
      <c r="A751" s="45" t="s">
        <v>14</v>
      </c>
      <c r="B751" s="45"/>
      <c r="C751" s="37"/>
      <c r="D751" s="37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4"/>
      <c r="P751" s="46">
        <v>131.06</v>
      </c>
      <c r="Q751" s="47">
        <f t="shared" si="18"/>
        <v>0</v>
      </c>
    </row>
    <row r="752" spans="1:17">
      <c r="A752" s="44" t="s">
        <v>34</v>
      </c>
      <c r="B752" s="45"/>
      <c r="C752" s="31">
        <v>30</v>
      </c>
      <c r="D752" s="37">
        <v>0.6</v>
      </c>
      <c r="E752" s="37"/>
      <c r="F752" s="37">
        <v>15.5</v>
      </c>
      <c r="G752" s="37"/>
      <c r="H752" s="37">
        <v>0.04</v>
      </c>
      <c r="I752" s="37"/>
      <c r="J752" s="37">
        <v>0.24</v>
      </c>
      <c r="K752" s="37">
        <v>0.8</v>
      </c>
      <c r="L752" s="37">
        <v>24</v>
      </c>
      <c r="M752" s="37"/>
      <c r="N752" s="37">
        <v>22</v>
      </c>
      <c r="O752" s="4"/>
      <c r="P752" s="46"/>
      <c r="Q752" s="47">
        <f t="shared" si="18"/>
        <v>0</v>
      </c>
    </row>
    <row r="753" spans="1:17">
      <c r="A753" s="45" t="s">
        <v>105</v>
      </c>
      <c r="B753" s="45">
        <v>30</v>
      </c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2">
        <v>13</v>
      </c>
      <c r="P753" s="46">
        <v>26</v>
      </c>
      <c r="Q753" s="47">
        <f t="shared" si="18"/>
        <v>338</v>
      </c>
    </row>
    <row r="754" spans="1:17">
      <c r="A754" s="44" t="s">
        <v>140</v>
      </c>
      <c r="B754" s="45"/>
      <c r="C754" s="37">
        <v>200</v>
      </c>
      <c r="D754" s="37">
        <v>0.6</v>
      </c>
      <c r="E754" s="37"/>
      <c r="F754" s="37">
        <v>30.1</v>
      </c>
      <c r="G754" s="37">
        <v>130</v>
      </c>
      <c r="H754" s="37">
        <v>0.04</v>
      </c>
      <c r="I754" s="37"/>
      <c r="J754" s="37">
        <v>0.05</v>
      </c>
      <c r="K754" s="37">
        <v>135</v>
      </c>
      <c r="L754" s="37">
        <v>46</v>
      </c>
      <c r="M754" s="37"/>
      <c r="N754" s="37">
        <v>0.5</v>
      </c>
      <c r="O754" s="5"/>
      <c r="P754" s="5"/>
      <c r="Q754" s="47">
        <f t="shared" si="18"/>
        <v>0</v>
      </c>
    </row>
    <row r="755" spans="1:17">
      <c r="A755" s="45" t="s">
        <v>31</v>
      </c>
      <c r="B755" s="45">
        <v>20</v>
      </c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>
        <v>7</v>
      </c>
      <c r="P755" s="5">
        <v>60.58</v>
      </c>
      <c r="Q755" s="47">
        <f t="shared" si="18"/>
        <v>424.06</v>
      </c>
    </row>
    <row r="756" spans="1:17">
      <c r="A756" s="45" t="s">
        <v>26</v>
      </c>
      <c r="B756" s="45">
        <v>20</v>
      </c>
      <c r="C756" s="37"/>
      <c r="D756" s="37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5">
        <v>8</v>
      </c>
      <c r="P756" s="61">
        <v>42.39</v>
      </c>
      <c r="Q756" s="47">
        <f t="shared" si="18"/>
        <v>339.12</v>
      </c>
    </row>
    <row r="757" spans="1:17">
      <c r="A757" s="45" t="s">
        <v>15</v>
      </c>
      <c r="B757" s="45">
        <v>20</v>
      </c>
      <c r="C757" s="37"/>
      <c r="D757" s="37"/>
      <c r="E757" s="37"/>
      <c r="F757" s="37"/>
      <c r="G757" s="37"/>
      <c r="H757" s="37"/>
      <c r="I757" s="37"/>
      <c r="J757" s="37"/>
      <c r="K757" s="37"/>
      <c r="L757" s="37"/>
      <c r="M757" s="37"/>
      <c r="N757" s="37"/>
      <c r="O757" s="5">
        <v>2.5</v>
      </c>
      <c r="P757" s="61">
        <v>74.900000000000006</v>
      </c>
      <c r="Q757" s="47">
        <f t="shared" si="18"/>
        <v>187.25</v>
      </c>
    </row>
    <row r="758" spans="1:17">
      <c r="B758" s="48"/>
      <c r="C758" s="48"/>
      <c r="D758" t="s">
        <v>98</v>
      </c>
      <c r="L758" t="s">
        <v>99</v>
      </c>
      <c r="M758" s="48"/>
      <c r="N758" s="48"/>
      <c r="O758" s="49"/>
      <c r="P758" s="50"/>
      <c r="Q758" s="50">
        <f>SUM(Q743:Q757)</f>
        <v>6488.6710000000003</v>
      </c>
    </row>
    <row r="759" spans="1:17">
      <c r="D759" s="48" t="s">
        <v>100</v>
      </c>
      <c r="E759" s="48"/>
      <c r="F759" s="51"/>
      <c r="G759" s="48"/>
      <c r="H759" s="48"/>
      <c r="I759" s="48"/>
      <c r="J759" s="48"/>
      <c r="K759" s="48"/>
      <c r="L759" s="48" t="s">
        <v>99</v>
      </c>
      <c r="N759" t="s">
        <v>99</v>
      </c>
      <c r="Q759" s="19"/>
    </row>
    <row r="760" spans="1:17">
      <c r="D760" s="48"/>
      <c r="E760" s="48"/>
      <c r="F760" s="51"/>
      <c r="G760" s="48"/>
      <c r="H760" s="48"/>
      <c r="I760" s="48"/>
      <c r="J760" s="48"/>
      <c r="K760" s="48"/>
      <c r="L760" s="48"/>
      <c r="Q760" s="19"/>
    </row>
    <row r="761" spans="1:17">
      <c r="D761" s="48"/>
      <c r="E761" s="48"/>
      <c r="F761" s="51"/>
      <c r="G761" s="48"/>
      <c r="H761" s="48"/>
      <c r="I761" s="48"/>
      <c r="J761" s="48"/>
      <c r="K761" s="48"/>
      <c r="L761" s="48"/>
      <c r="Q761" s="19"/>
    </row>
    <row r="762" spans="1:17">
      <c r="D762" s="48"/>
      <c r="E762" s="48"/>
      <c r="F762" s="51"/>
      <c r="G762" s="48"/>
      <c r="H762" s="48"/>
      <c r="I762" s="48"/>
      <c r="J762" s="48"/>
      <c r="K762" s="48"/>
      <c r="L762" s="48"/>
      <c r="Q762" s="19"/>
    </row>
    <row r="763" spans="1:17">
      <c r="D763" s="48"/>
      <c r="E763" s="48"/>
      <c r="F763" s="51"/>
      <c r="G763" s="48"/>
      <c r="H763" s="48"/>
      <c r="I763" s="48"/>
      <c r="J763" s="48"/>
      <c r="K763" s="48"/>
      <c r="L763" s="48"/>
      <c r="Q763" s="19"/>
    </row>
    <row r="764" spans="1:17">
      <c r="D764" s="48"/>
      <c r="E764" s="48"/>
      <c r="F764" s="51"/>
      <c r="G764" s="48"/>
      <c r="H764" s="48"/>
      <c r="I764" s="48"/>
      <c r="J764" s="48"/>
      <c r="K764" s="48"/>
      <c r="L764" s="48"/>
      <c r="Q764" s="19"/>
    </row>
    <row r="765" spans="1:17">
      <c r="D765" s="48"/>
      <c r="E765" s="48"/>
      <c r="F765" s="51"/>
      <c r="G765" s="48"/>
      <c r="H765" s="48"/>
      <c r="I765" s="48"/>
      <c r="J765" s="48"/>
      <c r="K765" s="48"/>
      <c r="L765" s="48"/>
      <c r="Q765" s="19"/>
    </row>
    <row r="766" spans="1:17">
      <c r="D766" s="48"/>
      <c r="E766" s="48"/>
      <c r="F766" s="51"/>
      <c r="G766" s="48"/>
      <c r="H766" s="48"/>
      <c r="I766" s="48"/>
      <c r="J766" s="48"/>
      <c r="K766" s="48"/>
      <c r="L766" s="48"/>
      <c r="Q766" s="19"/>
    </row>
    <row r="767" spans="1:17">
      <c r="D767" s="48"/>
      <c r="E767" s="48"/>
      <c r="F767" s="51"/>
      <c r="G767" s="48"/>
      <c r="H767" s="48"/>
      <c r="I767" s="48"/>
      <c r="J767" s="48"/>
      <c r="K767" s="48"/>
      <c r="L767" s="48"/>
      <c r="Q767" s="19"/>
    </row>
    <row r="768" spans="1:17">
      <c r="D768" s="48"/>
      <c r="E768" s="48"/>
      <c r="F768" s="51"/>
      <c r="G768" s="48"/>
      <c r="H768" s="48"/>
      <c r="I768" s="48"/>
      <c r="J768" s="48"/>
      <c r="K768" s="48"/>
      <c r="L768" s="48"/>
      <c r="Q768" s="19"/>
    </row>
    <row r="769" spans="1:17">
      <c r="D769" s="48"/>
      <c r="E769" s="48"/>
      <c r="F769" s="51"/>
      <c r="G769" s="48"/>
      <c r="H769" s="48"/>
      <c r="I769" s="48"/>
      <c r="J769" s="48"/>
      <c r="K769" s="48"/>
      <c r="L769" s="48"/>
      <c r="Q769" s="19"/>
    </row>
    <row r="770" spans="1:17">
      <c r="D770" s="48"/>
      <c r="E770" s="48"/>
      <c r="F770" s="51"/>
      <c r="G770" s="48"/>
      <c r="H770" s="48"/>
      <c r="I770" s="48"/>
      <c r="J770" s="48"/>
      <c r="K770" s="48"/>
      <c r="L770" s="48"/>
      <c r="Q770" s="19"/>
    </row>
    <row r="771" spans="1:17">
      <c r="D771" s="48"/>
      <c r="E771" s="48"/>
      <c r="F771" s="51"/>
      <c r="G771" s="48"/>
      <c r="H771" s="48"/>
      <c r="I771" s="48"/>
      <c r="J771" s="48"/>
      <c r="K771" s="48"/>
      <c r="L771" s="48"/>
      <c r="Q771" s="19"/>
    </row>
    <row r="772" spans="1:17">
      <c r="D772" s="48"/>
      <c r="E772" s="48"/>
      <c r="F772" s="51"/>
      <c r="G772" s="48"/>
      <c r="H772" s="48"/>
      <c r="I772" s="48"/>
      <c r="J772" s="48"/>
      <c r="K772" s="48"/>
      <c r="L772" s="48"/>
      <c r="Q772" s="19"/>
    </row>
    <row r="773" spans="1:17">
      <c r="D773" s="48"/>
      <c r="E773" s="48"/>
      <c r="F773" s="51"/>
      <c r="G773" s="48"/>
      <c r="H773" s="48"/>
      <c r="I773" s="48"/>
      <c r="J773" s="48"/>
      <c r="K773" s="48"/>
      <c r="L773" s="48"/>
      <c r="Q773" s="19"/>
    </row>
    <row r="774" spans="1:17">
      <c r="D774" s="48"/>
      <c r="E774" s="48"/>
      <c r="F774" s="51"/>
      <c r="G774" s="48"/>
      <c r="H774" s="48"/>
      <c r="I774" s="48"/>
      <c r="J774" s="48"/>
      <c r="K774" s="48"/>
      <c r="L774" s="48"/>
      <c r="Q774" s="19"/>
    </row>
    <row r="775" spans="1:17">
      <c r="D775" s="48"/>
      <c r="E775" s="48"/>
      <c r="F775" s="51"/>
      <c r="G775" s="48"/>
      <c r="H775" s="48"/>
      <c r="I775" s="48"/>
      <c r="J775" s="48"/>
      <c r="K775" s="48"/>
      <c r="L775" s="48"/>
      <c r="Q775" s="19"/>
    </row>
    <row r="776" spans="1:17">
      <c r="D776" s="48"/>
      <c r="E776" s="48"/>
      <c r="F776" s="51"/>
      <c r="G776" s="48"/>
      <c r="H776" s="48"/>
      <c r="I776" s="48"/>
      <c r="J776" s="48"/>
      <c r="K776" s="48"/>
      <c r="L776" s="48"/>
      <c r="Q776" s="19"/>
    </row>
    <row r="777" spans="1:17" ht="18.75">
      <c r="D777" s="15"/>
      <c r="G777" s="16" t="s">
        <v>67</v>
      </c>
      <c r="H777" s="16"/>
      <c r="I777" s="17"/>
      <c r="J777" s="17"/>
      <c r="L777" s="17"/>
    </row>
    <row r="778" spans="1:17" ht="18.75">
      <c r="D778" s="15"/>
      <c r="E778" s="15"/>
      <c r="G778" s="16" t="s">
        <v>68</v>
      </c>
      <c r="H778" s="16"/>
      <c r="I778" s="16"/>
      <c r="J778" s="16"/>
      <c r="K778" s="17"/>
      <c r="L778" s="21"/>
    </row>
    <row r="779" spans="1:17" ht="18.75">
      <c r="D779" s="23" t="s">
        <v>70</v>
      </c>
      <c r="E779" s="23"/>
      <c r="F779" s="23"/>
    </row>
    <row r="780" spans="1:17">
      <c r="A780" s="53">
        <v>44448</v>
      </c>
      <c r="M780" s="21"/>
    </row>
    <row r="781" spans="1:17">
      <c r="A781" s="24" t="s">
        <v>149</v>
      </c>
      <c r="B781" s="24" t="s">
        <v>74</v>
      </c>
      <c r="D781" s="25"/>
      <c r="E781" s="28"/>
      <c r="F781" s="28" t="s">
        <v>7</v>
      </c>
      <c r="G781" s="27"/>
      <c r="H781" s="21"/>
      <c r="I781" s="21"/>
      <c r="J781" s="21"/>
      <c r="K781" s="21"/>
      <c r="L781" s="21"/>
      <c r="M781" s="21"/>
      <c r="N781" s="21"/>
      <c r="O781" s="21"/>
      <c r="P781" s="21"/>
      <c r="Q781" s="19"/>
    </row>
    <row r="782" spans="1:17">
      <c r="A782" s="29" t="s">
        <v>76</v>
      </c>
      <c r="B782" s="24"/>
      <c r="C782" s="20"/>
      <c r="D782" s="20"/>
      <c r="E782" s="27"/>
      <c r="F782" s="27"/>
      <c r="G782" s="27"/>
      <c r="H782" s="21"/>
      <c r="I782" s="21"/>
      <c r="J782" s="21"/>
      <c r="K782" s="21"/>
      <c r="L782" s="21"/>
      <c r="M782" s="21"/>
      <c r="N782" s="21"/>
      <c r="O782" s="21"/>
      <c r="P782" s="21"/>
      <c r="Q782" s="19"/>
    </row>
    <row r="783" spans="1:17">
      <c r="A783" s="30"/>
      <c r="B783" s="29"/>
      <c r="C783" s="29"/>
      <c r="D783" s="29"/>
      <c r="E783" s="21"/>
      <c r="F783" s="27"/>
      <c r="G783" s="27"/>
      <c r="H783" s="21"/>
      <c r="I783" s="21"/>
      <c r="J783" s="21"/>
      <c r="K783" s="21"/>
      <c r="L783" s="21"/>
      <c r="M783" s="28"/>
      <c r="N783" s="21"/>
      <c r="O783" s="21"/>
      <c r="Q783" s="19"/>
    </row>
    <row r="784" spans="1:17">
      <c r="A784" s="31" t="s">
        <v>77</v>
      </c>
      <c r="B784" s="32"/>
      <c r="C784" s="33" t="s">
        <v>78</v>
      </c>
      <c r="D784" s="34"/>
      <c r="E784" s="34" t="s">
        <v>79</v>
      </c>
      <c r="F784" s="34"/>
      <c r="G784" s="34" t="s">
        <v>80</v>
      </c>
      <c r="H784" s="34" t="s">
        <v>81</v>
      </c>
      <c r="I784" s="34"/>
      <c r="J784" s="34"/>
      <c r="K784" s="34"/>
      <c r="L784" s="34" t="s">
        <v>82</v>
      </c>
      <c r="M784" s="5"/>
      <c r="N784" s="34"/>
      <c r="O784" s="35" t="s">
        <v>83</v>
      </c>
      <c r="P784" s="36" t="s">
        <v>3</v>
      </c>
      <c r="Q784" s="36" t="s">
        <v>9</v>
      </c>
    </row>
    <row r="785" spans="1:17">
      <c r="A785" s="5"/>
      <c r="B785" s="38" t="s">
        <v>84</v>
      </c>
      <c r="C785" s="39" t="s">
        <v>85</v>
      </c>
      <c r="D785" s="37" t="s">
        <v>86</v>
      </c>
      <c r="E785" s="37" t="s">
        <v>87</v>
      </c>
      <c r="F785" s="37" t="s">
        <v>88</v>
      </c>
      <c r="G785" s="37"/>
      <c r="H785" s="37" t="s">
        <v>89</v>
      </c>
      <c r="I785" s="37" t="s">
        <v>90</v>
      </c>
      <c r="J785" s="37" t="s">
        <v>91</v>
      </c>
      <c r="K785" s="37" t="s">
        <v>92</v>
      </c>
      <c r="L785" s="37" t="s">
        <v>93</v>
      </c>
      <c r="M785" s="37" t="s">
        <v>94</v>
      </c>
      <c r="N785" s="37" t="s">
        <v>95</v>
      </c>
      <c r="O785" s="40"/>
      <c r="P785" s="4"/>
      <c r="Q785" s="40"/>
    </row>
    <row r="786" spans="1:17">
      <c r="A786" s="45" t="s">
        <v>135</v>
      </c>
      <c r="B786" s="45">
        <v>100</v>
      </c>
      <c r="C786" s="37"/>
      <c r="D786" s="37">
        <v>15.5</v>
      </c>
      <c r="E786" s="37">
        <v>16.5</v>
      </c>
      <c r="F786" s="37">
        <v>15.6</v>
      </c>
      <c r="G786" s="37">
        <v>260</v>
      </c>
      <c r="H786" s="37">
        <v>1</v>
      </c>
      <c r="I786" s="37">
        <v>1.8</v>
      </c>
      <c r="J786" s="37">
        <v>122</v>
      </c>
      <c r="K786" s="37">
        <v>128</v>
      </c>
      <c r="L786" s="37">
        <v>78</v>
      </c>
      <c r="M786" s="37">
        <v>72</v>
      </c>
      <c r="N786" s="37">
        <v>1.1000000000000001</v>
      </c>
      <c r="O786" s="4">
        <v>4.3</v>
      </c>
      <c r="P786" s="46">
        <v>310</v>
      </c>
      <c r="Q786" s="47">
        <f>P786*O786</f>
        <v>1333</v>
      </c>
    </row>
    <row r="787" spans="1:17">
      <c r="A787" s="45" t="s">
        <v>142</v>
      </c>
      <c r="B787" s="45">
        <v>100</v>
      </c>
      <c r="C787" s="37"/>
      <c r="D787" s="37">
        <v>10.199999999999999</v>
      </c>
      <c r="E787" s="37">
        <v>9.1</v>
      </c>
      <c r="F787" s="37">
        <v>15.15</v>
      </c>
      <c r="G787" s="37">
        <v>245</v>
      </c>
      <c r="H787" s="37">
        <v>1.4</v>
      </c>
      <c r="I787" s="37">
        <v>0</v>
      </c>
      <c r="J787" s="37">
        <v>60</v>
      </c>
      <c r="K787" s="37">
        <v>165</v>
      </c>
      <c r="L787" s="37">
        <v>78</v>
      </c>
      <c r="M787" s="37"/>
      <c r="N787" s="37">
        <v>3.9</v>
      </c>
      <c r="O787" s="4">
        <v>3</v>
      </c>
      <c r="P787" s="46">
        <v>103.43</v>
      </c>
      <c r="Q787" s="47">
        <f t="shared" ref="Q787:Q800" si="19">P787*O787</f>
        <v>310.29000000000002</v>
      </c>
    </row>
    <row r="788" spans="1:17">
      <c r="A788" s="45" t="s">
        <v>58</v>
      </c>
      <c r="B788" s="45">
        <v>12</v>
      </c>
      <c r="C788" s="37"/>
      <c r="D788" s="37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4">
        <v>0.2</v>
      </c>
      <c r="P788" s="46">
        <v>47</v>
      </c>
      <c r="Q788" s="47">
        <f t="shared" si="19"/>
        <v>9.4</v>
      </c>
    </row>
    <row r="789" spans="1:17">
      <c r="A789" s="45" t="s">
        <v>65</v>
      </c>
      <c r="B789" s="45"/>
      <c r="C789" s="37"/>
      <c r="D789" s="37"/>
      <c r="E789" s="37"/>
      <c r="F789" s="37"/>
      <c r="G789" s="37"/>
      <c r="H789" s="37"/>
      <c r="I789" s="37"/>
      <c r="J789" s="37"/>
      <c r="K789" s="37"/>
      <c r="L789" s="37"/>
      <c r="M789" s="37"/>
      <c r="N789" s="37"/>
      <c r="O789" s="4">
        <v>5</v>
      </c>
      <c r="P789" s="46">
        <v>320</v>
      </c>
      <c r="Q789" s="47">
        <f t="shared" si="19"/>
        <v>1600</v>
      </c>
    </row>
    <row r="790" spans="1:17">
      <c r="A790" s="45" t="s">
        <v>13</v>
      </c>
      <c r="B790" s="45">
        <v>3</v>
      </c>
      <c r="C790" s="37"/>
      <c r="D790" s="37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4"/>
      <c r="P790" s="46">
        <v>140</v>
      </c>
      <c r="Q790" s="47">
        <f t="shared" si="19"/>
        <v>0</v>
      </c>
    </row>
    <row r="791" spans="1:17">
      <c r="A791" s="45" t="s">
        <v>103</v>
      </c>
      <c r="B791" s="45">
        <v>12</v>
      </c>
      <c r="C791" s="37"/>
      <c r="D791" s="37"/>
      <c r="E791" s="37"/>
      <c r="F791" s="37"/>
      <c r="G791" s="37"/>
      <c r="H791" s="37"/>
      <c r="I791" s="37"/>
      <c r="J791" s="37"/>
      <c r="K791" s="37"/>
      <c r="L791" s="37"/>
      <c r="M791" s="37"/>
      <c r="N791" s="37"/>
      <c r="O791" s="4">
        <v>0.2</v>
      </c>
      <c r="P791" s="46">
        <v>61</v>
      </c>
      <c r="Q791" s="47">
        <f t="shared" si="19"/>
        <v>12.200000000000001</v>
      </c>
    </row>
    <row r="792" spans="1:17">
      <c r="A792" s="45" t="s">
        <v>10</v>
      </c>
      <c r="B792" s="45">
        <v>1</v>
      </c>
      <c r="C792" s="37"/>
      <c r="D792" s="37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4"/>
      <c r="P792" s="46">
        <v>65</v>
      </c>
      <c r="Q792" s="47">
        <f t="shared" si="19"/>
        <v>0</v>
      </c>
    </row>
    <row r="793" spans="1:17">
      <c r="A793" s="45" t="s">
        <v>51</v>
      </c>
      <c r="B793" s="45">
        <v>5</v>
      </c>
      <c r="C793" s="37"/>
      <c r="D793" s="37"/>
      <c r="E793" s="37"/>
      <c r="F793" s="37"/>
      <c r="G793" s="37"/>
      <c r="H793" s="37"/>
      <c r="I793" s="37"/>
      <c r="J793" s="37"/>
      <c r="K793" s="37"/>
      <c r="L793" s="37"/>
      <c r="M793" s="37"/>
      <c r="N793" s="37"/>
      <c r="O793" s="4"/>
      <c r="P793" s="46">
        <v>43</v>
      </c>
      <c r="Q793" s="47">
        <f t="shared" si="19"/>
        <v>0</v>
      </c>
    </row>
    <row r="794" spans="1:17">
      <c r="A794" s="45" t="s">
        <v>12</v>
      </c>
      <c r="B794" s="45"/>
      <c r="C794" s="37"/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4"/>
      <c r="P794" s="46">
        <v>37.96</v>
      </c>
      <c r="Q794" s="47">
        <f t="shared" si="19"/>
        <v>0</v>
      </c>
    </row>
    <row r="795" spans="1:17">
      <c r="A795" s="45" t="s">
        <v>14</v>
      </c>
      <c r="B795" s="45"/>
      <c r="C795" s="37"/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4"/>
      <c r="P795" s="46">
        <v>131.06</v>
      </c>
      <c r="Q795" s="47">
        <f t="shared" si="19"/>
        <v>0</v>
      </c>
    </row>
    <row r="796" spans="1:17">
      <c r="A796" s="44" t="s">
        <v>34</v>
      </c>
      <c r="B796" s="45"/>
      <c r="C796" s="31">
        <v>30</v>
      </c>
      <c r="D796" s="37">
        <v>0.6</v>
      </c>
      <c r="E796" s="37"/>
      <c r="F796" s="37">
        <v>15.5</v>
      </c>
      <c r="G796" s="37"/>
      <c r="H796" s="37">
        <v>0.04</v>
      </c>
      <c r="I796" s="37"/>
      <c r="J796" s="37">
        <v>0.24</v>
      </c>
      <c r="K796" s="37">
        <v>0.8</v>
      </c>
      <c r="L796" s="37">
        <v>24</v>
      </c>
      <c r="M796" s="37"/>
      <c r="N796" s="37">
        <v>22</v>
      </c>
      <c r="O796" s="4"/>
      <c r="P796" s="46"/>
      <c r="Q796" s="47">
        <f t="shared" si="19"/>
        <v>0</v>
      </c>
    </row>
    <row r="797" spans="1:17">
      <c r="A797" s="45" t="s">
        <v>105</v>
      </c>
      <c r="B797" s="45">
        <v>30</v>
      </c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2">
        <v>2</v>
      </c>
      <c r="P797" s="46">
        <v>26</v>
      </c>
      <c r="Q797" s="47">
        <f t="shared" si="19"/>
        <v>52</v>
      </c>
    </row>
    <row r="798" spans="1:17">
      <c r="A798" s="44" t="s">
        <v>108</v>
      </c>
      <c r="B798" s="45"/>
      <c r="C798" s="37">
        <v>200</v>
      </c>
      <c r="D798" s="37">
        <v>0.6</v>
      </c>
      <c r="E798" s="37"/>
      <c r="F798" s="37">
        <v>30.1</v>
      </c>
      <c r="G798" s="37">
        <v>130</v>
      </c>
      <c r="H798" s="37">
        <v>0.04</v>
      </c>
      <c r="I798" s="37"/>
      <c r="J798" s="37">
        <v>0.05</v>
      </c>
      <c r="K798" s="37">
        <v>135</v>
      </c>
      <c r="L798" s="37">
        <v>46</v>
      </c>
      <c r="M798" s="37"/>
      <c r="N798" s="37">
        <v>0.5</v>
      </c>
      <c r="O798" s="5"/>
      <c r="P798" s="5"/>
      <c r="Q798" s="47">
        <f t="shared" si="19"/>
        <v>0</v>
      </c>
    </row>
    <row r="799" spans="1:17">
      <c r="A799" s="45" t="s">
        <v>31</v>
      </c>
      <c r="B799" s="45">
        <v>20</v>
      </c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>
        <v>2</v>
      </c>
      <c r="P799" s="5">
        <v>60.58</v>
      </c>
      <c r="Q799" s="47">
        <f t="shared" si="19"/>
        <v>121.16</v>
      </c>
    </row>
    <row r="800" spans="1:17">
      <c r="A800" s="45" t="s">
        <v>49</v>
      </c>
      <c r="B800" s="45">
        <v>20</v>
      </c>
      <c r="C800" s="37"/>
      <c r="D800" s="37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5"/>
      <c r="P800" s="61">
        <v>42.39</v>
      </c>
      <c r="Q800" s="47">
        <f t="shared" si="19"/>
        <v>0</v>
      </c>
    </row>
    <row r="801" spans="2:17">
      <c r="B801" s="48"/>
      <c r="C801" s="48"/>
      <c r="D801" t="s">
        <v>98</v>
      </c>
      <c r="L801" t="s">
        <v>99</v>
      </c>
      <c r="M801" s="48"/>
      <c r="N801" s="48"/>
      <c r="O801" s="49"/>
      <c r="P801" s="50"/>
      <c r="Q801" s="50">
        <f>SUM(Q786:Q800)</f>
        <v>3438.0499999999997</v>
      </c>
    </row>
    <row r="802" spans="2:17">
      <c r="D802" s="48" t="s">
        <v>100</v>
      </c>
      <c r="E802" s="48"/>
      <c r="F802" s="51"/>
      <c r="G802" s="48"/>
      <c r="H802" s="48"/>
      <c r="I802" s="48"/>
      <c r="J802" s="48"/>
      <c r="K802" s="48"/>
      <c r="L802" s="48" t="s">
        <v>99</v>
      </c>
      <c r="N802" t="s">
        <v>99</v>
      </c>
      <c r="Q802" s="19"/>
    </row>
    <row r="803" spans="2:17">
      <c r="D803" s="48"/>
      <c r="E803" s="48"/>
      <c r="F803" s="51"/>
      <c r="G803" s="48"/>
      <c r="H803" s="48"/>
      <c r="I803" s="48"/>
      <c r="J803" s="48"/>
      <c r="K803" s="48"/>
      <c r="L803" s="48"/>
      <c r="Q803" s="19"/>
    </row>
    <row r="804" spans="2:17">
      <c r="D804" s="48"/>
      <c r="E804" s="48"/>
      <c r="F804" s="51"/>
      <c r="G804" s="48"/>
      <c r="H804" s="48"/>
      <c r="I804" s="48"/>
      <c r="J804" s="48"/>
      <c r="K804" s="48"/>
      <c r="L804" s="48"/>
      <c r="Q804" s="19"/>
    </row>
    <row r="805" spans="2:17">
      <c r="D805" s="48"/>
      <c r="E805" s="48"/>
      <c r="F805" s="51"/>
      <c r="G805" s="48"/>
      <c r="H805" s="48"/>
      <c r="I805" s="48"/>
      <c r="J805" s="48"/>
      <c r="K805" s="48"/>
      <c r="L805" s="48"/>
      <c r="Q805" s="19"/>
    </row>
    <row r="806" spans="2:17">
      <c r="D806" s="48"/>
      <c r="E806" s="48"/>
      <c r="F806" s="51"/>
      <c r="G806" s="48"/>
      <c r="H806" s="48"/>
      <c r="I806" s="48"/>
      <c r="J806" s="48"/>
      <c r="K806" s="48"/>
      <c r="L806" s="48"/>
      <c r="Q806" s="19"/>
    </row>
    <row r="807" spans="2:17">
      <c r="D807" s="48"/>
      <c r="E807" s="48"/>
      <c r="F807" s="51"/>
      <c r="G807" s="48"/>
      <c r="H807" s="48"/>
      <c r="I807" s="48"/>
      <c r="J807" s="48"/>
      <c r="K807" s="48"/>
      <c r="L807" s="48"/>
      <c r="Q807" s="19"/>
    </row>
    <row r="808" spans="2:17">
      <c r="D808" s="48"/>
      <c r="E808" s="48"/>
      <c r="F808" s="51"/>
      <c r="G808" s="48"/>
      <c r="H808" s="48"/>
      <c r="I808" s="48"/>
      <c r="J808" s="48"/>
      <c r="K808" s="48"/>
      <c r="L808" s="48"/>
      <c r="Q808" s="19"/>
    </row>
    <row r="809" spans="2:17">
      <c r="D809" s="48"/>
      <c r="E809" s="48"/>
      <c r="F809" s="51"/>
      <c r="G809" s="48"/>
      <c r="H809" s="48"/>
      <c r="I809" s="48"/>
      <c r="J809" s="48"/>
      <c r="K809" s="48"/>
      <c r="L809" s="48"/>
      <c r="Q809" s="19"/>
    </row>
    <row r="810" spans="2:17">
      <c r="D810" s="48"/>
      <c r="E810" s="48"/>
      <c r="F810" s="51"/>
      <c r="G810" s="48"/>
      <c r="H810" s="48"/>
      <c r="I810" s="48"/>
      <c r="J810" s="48"/>
      <c r="K810" s="48"/>
      <c r="L810" s="48"/>
      <c r="Q810" s="19"/>
    </row>
    <row r="811" spans="2:17">
      <c r="D811" s="48"/>
      <c r="E811" s="48"/>
      <c r="F811" s="51"/>
      <c r="G811" s="48"/>
      <c r="H811" s="48"/>
      <c r="I811" s="48"/>
      <c r="J811" s="48"/>
      <c r="K811" s="48"/>
      <c r="L811" s="48"/>
      <c r="Q811" s="19"/>
    </row>
    <row r="812" spans="2:17">
      <c r="D812" s="48"/>
      <c r="E812" s="48"/>
      <c r="F812" s="51"/>
      <c r="G812" s="48"/>
      <c r="H812" s="48"/>
      <c r="I812" s="48"/>
      <c r="J812" s="48"/>
      <c r="K812" s="48"/>
      <c r="L812" s="48"/>
      <c r="Q812" s="19"/>
    </row>
    <row r="813" spans="2:17">
      <c r="D813" s="48"/>
      <c r="E813" s="48"/>
      <c r="F813" s="51"/>
      <c r="G813" s="48"/>
      <c r="H813" s="48"/>
      <c r="I813" s="48"/>
      <c r="J813" s="48"/>
      <c r="K813" s="48"/>
      <c r="L813" s="48"/>
      <c r="Q813" s="19"/>
    </row>
    <row r="814" spans="2:17">
      <c r="D814" s="48"/>
      <c r="E814" s="48"/>
      <c r="F814" s="51"/>
      <c r="G814" s="48"/>
      <c r="H814" s="48"/>
      <c r="I814" s="48"/>
      <c r="J814" s="48"/>
      <c r="K814" s="48"/>
      <c r="L814" s="48"/>
      <c r="Q814" s="19"/>
    </row>
    <row r="815" spans="2:17">
      <c r="D815" s="48"/>
      <c r="E815" s="48"/>
      <c r="F815" s="51"/>
      <c r="G815" s="48"/>
      <c r="H815" s="48"/>
      <c r="I815" s="48"/>
      <c r="J815" s="48"/>
      <c r="K815" s="48"/>
      <c r="L815" s="48"/>
      <c r="Q815" s="19"/>
    </row>
    <row r="816" spans="2:17">
      <c r="D816" s="48"/>
      <c r="E816" s="48"/>
      <c r="F816" s="51"/>
      <c r="G816" s="48"/>
      <c r="H816" s="48"/>
      <c r="I816" s="48"/>
      <c r="J816" s="48"/>
      <c r="K816" s="48"/>
      <c r="L816" s="48"/>
      <c r="Q816" s="19"/>
    </row>
    <row r="817" spans="1:17">
      <c r="D817" s="48"/>
      <c r="E817" s="48"/>
      <c r="F817" s="51"/>
      <c r="G817" s="48"/>
      <c r="H817" s="48"/>
      <c r="I817" s="48"/>
      <c r="J817" s="48"/>
      <c r="K817" s="48"/>
      <c r="L817" s="48"/>
      <c r="Q817" s="19"/>
    </row>
    <row r="818" spans="1:17">
      <c r="D818" s="48"/>
      <c r="E818" s="48"/>
      <c r="F818" s="51"/>
      <c r="G818" s="48"/>
      <c r="H818" s="48"/>
      <c r="I818" s="48"/>
      <c r="J818" s="48"/>
      <c r="K818" s="48"/>
      <c r="L818" s="48"/>
      <c r="Q818" s="19"/>
    </row>
    <row r="819" spans="1:17">
      <c r="D819" s="48"/>
      <c r="E819" s="48"/>
      <c r="F819" s="51"/>
      <c r="G819" s="48"/>
      <c r="H819" s="48"/>
      <c r="I819" s="48"/>
      <c r="J819" s="48"/>
      <c r="K819" s="48"/>
      <c r="L819" s="48"/>
      <c r="Q819" s="19"/>
    </row>
    <row r="820" spans="1:17" ht="18.75">
      <c r="D820" s="15"/>
      <c r="G820" s="16" t="s">
        <v>67</v>
      </c>
      <c r="H820" s="16"/>
      <c r="I820" s="17"/>
      <c r="J820" s="17"/>
      <c r="L820" s="17"/>
    </row>
    <row r="821" spans="1:17" ht="18.75">
      <c r="D821" s="15"/>
      <c r="E821" s="15"/>
      <c r="G821" s="16" t="s">
        <v>68</v>
      </c>
      <c r="H821" s="16"/>
      <c r="I821" s="16"/>
      <c r="J821" s="16"/>
      <c r="K821" s="17"/>
      <c r="L821" s="21"/>
    </row>
    <row r="822" spans="1:17" ht="18.75">
      <c r="D822" s="23" t="s">
        <v>70</v>
      </c>
      <c r="E822" s="23"/>
      <c r="F822" s="23"/>
    </row>
    <row r="823" spans="1:17">
      <c r="A823" s="53">
        <v>44449</v>
      </c>
      <c r="M823" s="21"/>
    </row>
    <row r="824" spans="1:17">
      <c r="A824" s="24" t="s">
        <v>149</v>
      </c>
      <c r="B824" s="24" t="s">
        <v>74</v>
      </c>
      <c r="D824" s="25"/>
      <c r="E824" s="28"/>
      <c r="F824" s="28" t="s">
        <v>75</v>
      </c>
      <c r="G824" s="27"/>
      <c r="H824" s="21"/>
      <c r="I824" s="21"/>
      <c r="J824" s="21"/>
      <c r="K824" s="21"/>
      <c r="L824" s="21"/>
      <c r="M824" s="21"/>
      <c r="N824" s="21"/>
      <c r="O824" s="21"/>
      <c r="P824" s="21"/>
      <c r="Q824" s="19"/>
    </row>
    <row r="825" spans="1:17">
      <c r="A825" s="29" t="s">
        <v>76</v>
      </c>
      <c r="B825" s="24"/>
      <c r="C825" s="20"/>
      <c r="D825" s="20"/>
      <c r="E825" s="27"/>
      <c r="F825" s="27"/>
      <c r="G825" s="27"/>
      <c r="H825" s="21"/>
      <c r="I825" s="21"/>
      <c r="J825" s="21"/>
      <c r="K825" s="21"/>
      <c r="L825" s="21"/>
      <c r="M825" s="21"/>
      <c r="N825" s="21"/>
      <c r="O825" s="21"/>
      <c r="P825" s="21"/>
      <c r="Q825" s="19"/>
    </row>
    <row r="826" spans="1:17">
      <c r="A826" s="30"/>
      <c r="B826" s="29"/>
      <c r="C826" s="29"/>
      <c r="D826" s="29"/>
      <c r="E826" s="21"/>
      <c r="F826" s="27"/>
      <c r="G826" s="27"/>
      <c r="H826" s="21"/>
      <c r="I826" s="21"/>
      <c r="J826" s="21"/>
      <c r="K826" s="21"/>
      <c r="L826" s="21"/>
      <c r="M826" s="28"/>
      <c r="N826" s="21"/>
      <c r="O826" s="21"/>
      <c r="P826">
        <v>211</v>
      </c>
      <c r="Q826" s="19"/>
    </row>
    <row r="827" spans="1:17">
      <c r="A827" s="31" t="s">
        <v>77</v>
      </c>
      <c r="B827" s="32"/>
      <c r="C827" s="33" t="s">
        <v>78</v>
      </c>
      <c r="D827" s="34"/>
      <c r="E827" s="34" t="s">
        <v>79</v>
      </c>
      <c r="F827" s="34"/>
      <c r="G827" s="34" t="s">
        <v>80</v>
      </c>
      <c r="H827" s="34" t="s">
        <v>81</v>
      </c>
      <c r="I827" s="34"/>
      <c r="J827" s="34"/>
      <c r="K827" s="34"/>
      <c r="L827" s="34" t="s">
        <v>82</v>
      </c>
      <c r="M827" s="5"/>
      <c r="N827" s="34"/>
      <c r="O827" s="35" t="s">
        <v>83</v>
      </c>
      <c r="P827" s="36" t="s">
        <v>3</v>
      </c>
      <c r="Q827" s="36" t="s">
        <v>9</v>
      </c>
    </row>
    <row r="828" spans="1:17">
      <c r="A828" s="5"/>
      <c r="B828" s="38" t="s">
        <v>84</v>
      </c>
      <c r="C828" s="39" t="s">
        <v>85</v>
      </c>
      <c r="D828" s="37" t="s">
        <v>86</v>
      </c>
      <c r="E828" s="37" t="s">
        <v>87</v>
      </c>
      <c r="F828" s="37" t="s">
        <v>88</v>
      </c>
      <c r="G828" s="37"/>
      <c r="H828" s="37" t="s">
        <v>89</v>
      </c>
      <c r="I828" s="37" t="s">
        <v>90</v>
      </c>
      <c r="J828" s="37" t="s">
        <v>91</v>
      </c>
      <c r="K828" s="37" t="s">
        <v>92</v>
      </c>
      <c r="L828" s="37" t="s">
        <v>93</v>
      </c>
      <c r="M828" s="37" t="s">
        <v>94</v>
      </c>
      <c r="N828" s="37" t="s">
        <v>95</v>
      </c>
      <c r="O828" s="40"/>
      <c r="P828" s="4"/>
      <c r="Q828" s="40"/>
    </row>
    <row r="829" spans="1:17">
      <c r="A829" s="45" t="s">
        <v>138</v>
      </c>
      <c r="B829" s="45">
        <v>100</v>
      </c>
      <c r="C829" s="37"/>
      <c r="D829" s="37">
        <v>15.5</v>
      </c>
      <c r="E829" s="37">
        <v>16.5</v>
      </c>
      <c r="F829" s="37">
        <v>15.6</v>
      </c>
      <c r="G829" s="37">
        <v>260</v>
      </c>
      <c r="H829" s="37">
        <v>1</v>
      </c>
      <c r="I829" s="37">
        <v>1.8</v>
      </c>
      <c r="J829" s="37">
        <v>122</v>
      </c>
      <c r="K829" s="37">
        <v>128</v>
      </c>
      <c r="L829" s="37">
        <v>78</v>
      </c>
      <c r="M829" s="37">
        <v>72</v>
      </c>
      <c r="N829" s="37">
        <v>1.1000000000000001</v>
      </c>
      <c r="O829" s="4">
        <v>7.6</v>
      </c>
      <c r="P829" s="46">
        <v>277</v>
      </c>
      <c r="Q829" s="47">
        <f>P829*O829</f>
        <v>2105.1999999999998</v>
      </c>
    </row>
    <row r="830" spans="1:17">
      <c r="A830" s="45" t="s">
        <v>138</v>
      </c>
      <c r="B830" s="45"/>
      <c r="C830" s="37"/>
      <c r="D830" s="37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4">
        <v>13.6</v>
      </c>
      <c r="P830" s="46">
        <v>268</v>
      </c>
      <c r="Q830" s="47">
        <f t="shared" ref="Q830:Q849" si="20">P830*O830</f>
        <v>3644.7999999999997</v>
      </c>
    </row>
    <row r="831" spans="1:17">
      <c r="A831" s="45" t="s">
        <v>143</v>
      </c>
      <c r="B831" s="45">
        <v>100</v>
      </c>
      <c r="C831" s="37"/>
      <c r="D831" s="37">
        <v>10.199999999999999</v>
      </c>
      <c r="E831" s="37">
        <v>9.1</v>
      </c>
      <c r="F831" s="37">
        <v>15.15</v>
      </c>
      <c r="G831" s="37">
        <v>245</v>
      </c>
      <c r="H831" s="37">
        <v>1.4</v>
      </c>
      <c r="I831" s="37">
        <v>0</v>
      </c>
      <c r="J831" s="37">
        <v>60</v>
      </c>
      <c r="K831" s="37">
        <v>165</v>
      </c>
      <c r="L831" s="37">
        <v>78</v>
      </c>
      <c r="M831" s="37"/>
      <c r="N831" s="37">
        <v>3.9</v>
      </c>
      <c r="O831" s="4">
        <v>10.6</v>
      </c>
      <c r="P831" s="46">
        <v>40</v>
      </c>
      <c r="Q831" s="47">
        <f t="shared" si="20"/>
        <v>424</v>
      </c>
    </row>
    <row r="832" spans="1:17">
      <c r="A832" s="45" t="s">
        <v>58</v>
      </c>
      <c r="B832" s="45">
        <v>12</v>
      </c>
      <c r="C832" s="37"/>
      <c r="D832" s="37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4">
        <v>2.2000000000000002</v>
      </c>
      <c r="P832" s="46">
        <v>47</v>
      </c>
      <c r="Q832" s="47">
        <f t="shared" si="20"/>
        <v>103.4</v>
      </c>
    </row>
    <row r="833" spans="1:17">
      <c r="A833" s="45" t="s">
        <v>13</v>
      </c>
      <c r="B833" s="45">
        <v>3</v>
      </c>
      <c r="C833" s="37"/>
      <c r="D833" s="37"/>
      <c r="E833" s="37"/>
      <c r="F833" s="37"/>
      <c r="G833" s="37"/>
      <c r="H833" s="37"/>
      <c r="I833" s="37"/>
      <c r="J833" s="37"/>
      <c r="K833" s="37"/>
      <c r="L833" s="37"/>
      <c r="M833" s="37"/>
      <c r="N833" s="37"/>
      <c r="O833" s="4">
        <v>1.5</v>
      </c>
      <c r="P833" s="46">
        <v>140</v>
      </c>
      <c r="Q833" s="47">
        <f t="shared" si="20"/>
        <v>210</v>
      </c>
    </row>
    <row r="834" spans="1:17">
      <c r="A834" s="45" t="s">
        <v>103</v>
      </c>
      <c r="B834" s="45">
        <v>12</v>
      </c>
      <c r="C834" s="37"/>
      <c r="D834" s="37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4">
        <v>1.89</v>
      </c>
      <c r="P834" s="46">
        <v>61</v>
      </c>
      <c r="Q834" s="47">
        <f t="shared" si="20"/>
        <v>115.28999999999999</v>
      </c>
    </row>
    <row r="835" spans="1:17">
      <c r="A835" s="45" t="s">
        <v>10</v>
      </c>
      <c r="B835" s="45">
        <v>1</v>
      </c>
      <c r="C835" s="37"/>
      <c r="D835" s="37"/>
      <c r="E835" s="37"/>
      <c r="F835" s="37"/>
      <c r="G835" s="37"/>
      <c r="H835" s="37"/>
      <c r="I835" s="37"/>
      <c r="J835" s="37"/>
      <c r="K835" s="37"/>
      <c r="L835" s="37"/>
      <c r="M835" s="37"/>
      <c r="N835" s="37"/>
      <c r="O835" s="4">
        <v>1</v>
      </c>
      <c r="P835" s="46">
        <v>65</v>
      </c>
      <c r="Q835" s="47">
        <f t="shared" si="20"/>
        <v>65</v>
      </c>
    </row>
    <row r="836" spans="1:17">
      <c r="A836" s="45" t="s">
        <v>51</v>
      </c>
      <c r="B836" s="45">
        <v>5</v>
      </c>
      <c r="C836" s="37"/>
      <c r="D836" s="37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4">
        <v>1</v>
      </c>
      <c r="P836" s="46">
        <v>43</v>
      </c>
      <c r="Q836" s="47">
        <f t="shared" si="20"/>
        <v>43</v>
      </c>
    </row>
    <row r="837" spans="1:17">
      <c r="A837" s="45" t="s">
        <v>12</v>
      </c>
      <c r="B837" s="45"/>
      <c r="C837" s="37"/>
      <c r="D837" s="37"/>
      <c r="E837" s="37"/>
      <c r="F837" s="37"/>
      <c r="G837" s="37"/>
      <c r="H837" s="37"/>
      <c r="I837" s="37"/>
      <c r="J837" s="37"/>
      <c r="K837" s="37"/>
      <c r="L837" s="37"/>
      <c r="M837" s="37"/>
      <c r="N837" s="37"/>
      <c r="O837" s="4">
        <v>1.5</v>
      </c>
      <c r="P837" s="46">
        <v>37.96</v>
      </c>
      <c r="Q837" s="47">
        <f t="shared" si="20"/>
        <v>56.94</v>
      </c>
    </row>
    <row r="838" spans="1:17">
      <c r="A838" s="45" t="s">
        <v>14</v>
      </c>
      <c r="B838" s="45"/>
      <c r="C838" s="37"/>
      <c r="D838" s="37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4">
        <v>1</v>
      </c>
      <c r="P838" s="46">
        <v>131.06</v>
      </c>
      <c r="Q838" s="47">
        <f t="shared" si="20"/>
        <v>131.06</v>
      </c>
    </row>
    <row r="839" spans="1:17">
      <c r="A839" s="45" t="s">
        <v>17</v>
      </c>
      <c r="B839" s="45"/>
      <c r="C839" s="37"/>
      <c r="D839" s="37"/>
      <c r="E839" s="37"/>
      <c r="F839" s="37"/>
      <c r="G839" s="37"/>
      <c r="H839" s="37"/>
      <c r="I839" s="37"/>
      <c r="J839" s="37"/>
      <c r="K839" s="37"/>
      <c r="L839" s="37"/>
      <c r="M839" s="37"/>
      <c r="N839" s="37"/>
      <c r="O839" s="4">
        <v>1</v>
      </c>
      <c r="P839" s="46">
        <v>20</v>
      </c>
      <c r="Q839" s="47">
        <f t="shared" si="20"/>
        <v>20</v>
      </c>
    </row>
    <row r="840" spans="1:17">
      <c r="A840" s="31" t="s">
        <v>144</v>
      </c>
      <c r="B840" s="45">
        <v>70</v>
      </c>
      <c r="C840" s="37">
        <v>70</v>
      </c>
      <c r="D840" s="37">
        <v>4.8</v>
      </c>
      <c r="E840" s="37">
        <v>5.8</v>
      </c>
      <c r="F840" s="37">
        <v>18.399999999999999</v>
      </c>
      <c r="G840" s="37">
        <v>112</v>
      </c>
      <c r="H840" s="37">
        <v>1.62</v>
      </c>
      <c r="I840" s="37">
        <v>15.75</v>
      </c>
      <c r="J840" s="37">
        <v>128</v>
      </c>
      <c r="K840" s="37">
        <v>106</v>
      </c>
      <c r="L840" s="37">
        <v>55.5</v>
      </c>
      <c r="M840" s="37">
        <v>54</v>
      </c>
      <c r="N840" s="37">
        <v>1.45</v>
      </c>
      <c r="O840" s="4"/>
      <c r="P840" s="46"/>
      <c r="Q840" s="47">
        <f t="shared" si="20"/>
        <v>0</v>
      </c>
    </row>
    <row r="841" spans="1:17">
      <c r="A841" s="45" t="s">
        <v>37</v>
      </c>
      <c r="B841" s="45">
        <v>36</v>
      </c>
      <c r="C841" s="37"/>
      <c r="D841" s="37"/>
      <c r="E841" s="37"/>
      <c r="F841" s="37"/>
      <c r="G841" s="37"/>
      <c r="H841" s="37"/>
      <c r="I841" s="37"/>
      <c r="J841" s="37"/>
      <c r="K841" s="37"/>
      <c r="L841" s="37"/>
      <c r="M841" s="37"/>
      <c r="N841" s="37"/>
      <c r="O841" s="4">
        <v>10</v>
      </c>
      <c r="P841" s="46">
        <v>61</v>
      </c>
      <c r="Q841" s="47">
        <f t="shared" si="20"/>
        <v>610</v>
      </c>
    </row>
    <row r="842" spans="1:17">
      <c r="A842" s="45" t="s">
        <v>13</v>
      </c>
      <c r="B842" s="45">
        <v>2</v>
      </c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4">
        <v>0.5</v>
      </c>
      <c r="P842" s="46">
        <v>140</v>
      </c>
      <c r="Q842" s="47">
        <f t="shared" si="20"/>
        <v>70</v>
      </c>
    </row>
    <row r="843" spans="1:17">
      <c r="A843" s="44" t="s">
        <v>34</v>
      </c>
      <c r="B843" s="45"/>
      <c r="C843" s="31">
        <v>30</v>
      </c>
      <c r="D843" s="37">
        <v>0.6</v>
      </c>
      <c r="E843" s="37"/>
      <c r="F843" s="37">
        <v>15.5</v>
      </c>
      <c r="G843" s="37"/>
      <c r="H843" s="37">
        <v>0.04</v>
      </c>
      <c r="I843" s="37"/>
      <c r="J843" s="37">
        <v>0.24</v>
      </c>
      <c r="K843" s="37">
        <v>0.8</v>
      </c>
      <c r="L843" s="37">
        <v>24</v>
      </c>
      <c r="M843" s="37"/>
      <c r="N843" s="37">
        <v>22</v>
      </c>
      <c r="O843" s="4"/>
      <c r="P843" s="46"/>
      <c r="Q843" s="47">
        <f t="shared" si="20"/>
        <v>0</v>
      </c>
    </row>
    <row r="844" spans="1:17">
      <c r="A844" s="45" t="s">
        <v>105</v>
      </c>
      <c r="B844" s="45">
        <v>30</v>
      </c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2">
        <v>15</v>
      </c>
      <c r="P844" s="46">
        <v>26</v>
      </c>
      <c r="Q844" s="47">
        <f t="shared" si="20"/>
        <v>390</v>
      </c>
    </row>
    <row r="845" spans="1:17">
      <c r="A845" s="44" t="s">
        <v>54</v>
      </c>
      <c r="B845" s="45"/>
      <c r="C845" s="37">
        <v>200</v>
      </c>
      <c r="D845" s="37">
        <v>0.6</v>
      </c>
      <c r="E845" s="37"/>
      <c r="F845" s="37">
        <v>30.1</v>
      </c>
      <c r="G845" s="37">
        <v>130</v>
      </c>
      <c r="H845" s="37">
        <v>0.04</v>
      </c>
      <c r="I845" s="37"/>
      <c r="J845" s="37">
        <v>0.05</v>
      </c>
      <c r="K845" s="37">
        <v>135</v>
      </c>
      <c r="L845" s="37">
        <v>46</v>
      </c>
      <c r="M845" s="37"/>
      <c r="N845" s="37">
        <v>0.5</v>
      </c>
      <c r="O845" s="5"/>
      <c r="P845" s="5"/>
      <c r="Q845" s="47">
        <f t="shared" si="20"/>
        <v>0</v>
      </c>
    </row>
    <row r="846" spans="1:17">
      <c r="A846" s="45" t="s">
        <v>54</v>
      </c>
      <c r="B846" s="45">
        <v>20</v>
      </c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>
        <v>85</v>
      </c>
      <c r="P846" s="5">
        <v>56</v>
      </c>
      <c r="Q846" s="47">
        <f t="shared" si="20"/>
        <v>4760</v>
      </c>
    </row>
    <row r="847" spans="1:17">
      <c r="A847" s="56" t="s">
        <v>62</v>
      </c>
      <c r="B847" s="45"/>
      <c r="C847" s="37">
        <v>100</v>
      </c>
      <c r="D847" s="37"/>
      <c r="E847" s="37"/>
      <c r="F847" s="37"/>
      <c r="G847" s="37"/>
      <c r="H847" s="37"/>
      <c r="I847" s="37"/>
      <c r="J847" s="37"/>
      <c r="K847" s="37"/>
      <c r="L847" s="37"/>
      <c r="M847" s="37"/>
      <c r="N847" s="37"/>
      <c r="O847" s="5">
        <v>32.4</v>
      </c>
      <c r="P847" s="5">
        <v>172</v>
      </c>
      <c r="Q847" s="47">
        <f t="shared" si="20"/>
        <v>5572.8</v>
      </c>
    </row>
    <row r="848" spans="1:17">
      <c r="A848" s="45" t="s">
        <v>122</v>
      </c>
      <c r="B848" s="56">
        <v>40</v>
      </c>
      <c r="C848" s="57"/>
      <c r="D848" s="57"/>
      <c r="E848" s="57"/>
      <c r="F848" s="57"/>
      <c r="G848" s="57"/>
      <c r="H848" s="57"/>
      <c r="I848" s="57"/>
      <c r="J848" s="57"/>
      <c r="K848" s="57"/>
      <c r="L848" s="57"/>
      <c r="N848" s="57"/>
      <c r="O848" s="58">
        <v>6</v>
      </c>
      <c r="P848" s="58">
        <v>324.52999999999997</v>
      </c>
      <c r="Q848" s="47">
        <f t="shared" si="20"/>
        <v>1947.1799999999998</v>
      </c>
    </row>
    <row r="849" spans="1:17">
      <c r="A849" s="45" t="s">
        <v>120</v>
      </c>
      <c r="B849" s="45">
        <v>30</v>
      </c>
      <c r="C849" s="37"/>
      <c r="D849" s="37"/>
      <c r="E849" s="37"/>
      <c r="F849" s="37"/>
      <c r="G849" s="37"/>
      <c r="H849" s="37"/>
      <c r="I849" s="37"/>
      <c r="J849" s="37"/>
      <c r="K849" s="37"/>
      <c r="L849" s="37"/>
      <c r="M849" s="5"/>
      <c r="N849" s="37"/>
      <c r="O849" s="6">
        <v>211</v>
      </c>
      <c r="P849" s="5">
        <v>10.44</v>
      </c>
      <c r="Q849" s="47">
        <f t="shared" si="20"/>
        <v>2202.8399999999997</v>
      </c>
    </row>
    <row r="850" spans="1:17">
      <c r="B850" s="48"/>
      <c r="C850" s="48"/>
      <c r="D850" t="s">
        <v>98</v>
      </c>
      <c r="L850" t="s">
        <v>99</v>
      </c>
      <c r="M850" s="48"/>
      <c r="N850" s="48"/>
      <c r="O850" s="49"/>
      <c r="P850" s="50"/>
      <c r="Q850" s="50">
        <f>SUM(Q829:Q849)</f>
        <v>22471.51</v>
      </c>
    </row>
    <row r="851" spans="1:17">
      <c r="D851" s="48" t="s">
        <v>100</v>
      </c>
      <c r="E851" s="48"/>
      <c r="F851" s="51"/>
      <c r="G851" s="48"/>
      <c r="H851" s="48"/>
      <c r="I851" s="48"/>
      <c r="J851" s="48"/>
      <c r="K851" s="48"/>
      <c r="L851" s="48" t="s">
        <v>99</v>
      </c>
      <c r="N851" t="s">
        <v>99</v>
      </c>
      <c r="Q851" s="19"/>
    </row>
    <row r="852" spans="1:17">
      <c r="D852" s="48"/>
      <c r="E852" s="48"/>
      <c r="F852" s="51"/>
      <c r="G852" s="48"/>
      <c r="H852" s="48"/>
      <c r="I852" s="48"/>
      <c r="J852" s="48"/>
      <c r="K852" s="48"/>
      <c r="L852" s="48"/>
      <c r="Q852" s="19"/>
    </row>
    <row r="853" spans="1:17">
      <c r="D853" s="48"/>
      <c r="E853" s="48"/>
      <c r="F853" s="51"/>
      <c r="G853" s="48"/>
      <c r="H853" s="48"/>
      <c r="I853" s="48"/>
      <c r="J853" s="48"/>
      <c r="K853" s="48"/>
      <c r="L853" s="48"/>
      <c r="Q853" s="19"/>
    </row>
    <row r="854" spans="1:17">
      <c r="D854" s="48"/>
      <c r="E854" s="48"/>
      <c r="F854" s="51"/>
      <c r="G854" s="48"/>
      <c r="H854" s="48"/>
      <c r="I854" s="48"/>
      <c r="J854" s="48"/>
      <c r="K854" s="48"/>
      <c r="L854" s="48"/>
      <c r="Q854" s="19"/>
    </row>
    <row r="855" spans="1:17">
      <c r="D855" s="48"/>
      <c r="E855" s="48"/>
      <c r="F855" s="51"/>
      <c r="G855" s="48"/>
      <c r="H855" s="48"/>
      <c r="I855" s="48"/>
      <c r="J855" s="48"/>
      <c r="K855" s="48"/>
      <c r="L855" s="48"/>
      <c r="Q855" s="19"/>
    </row>
    <row r="856" spans="1:17">
      <c r="D856" s="48"/>
      <c r="E856" s="48"/>
      <c r="F856" s="51"/>
      <c r="G856" s="48"/>
      <c r="H856" s="48"/>
      <c r="I856" s="48"/>
      <c r="J856" s="48"/>
      <c r="K856" s="48"/>
      <c r="L856" s="48"/>
      <c r="Q856" s="19"/>
    </row>
    <row r="857" spans="1:17">
      <c r="D857" s="48"/>
      <c r="E857" s="48"/>
      <c r="F857" s="51"/>
      <c r="G857" s="48"/>
      <c r="H857" s="48"/>
      <c r="I857" s="48"/>
      <c r="J857" s="48"/>
      <c r="K857" s="48"/>
      <c r="L857" s="48"/>
      <c r="Q857" s="19"/>
    </row>
    <row r="858" spans="1:17">
      <c r="D858" s="48"/>
      <c r="E858" s="48"/>
      <c r="F858" s="51"/>
      <c r="G858" s="48"/>
      <c r="H858" s="48"/>
      <c r="I858" s="48"/>
      <c r="J858" s="48"/>
      <c r="K858" s="48"/>
      <c r="L858" s="48"/>
      <c r="Q858" s="19"/>
    </row>
    <row r="859" spans="1:17">
      <c r="D859" s="48"/>
      <c r="E859" s="48"/>
      <c r="F859" s="51"/>
      <c r="G859" s="48"/>
      <c r="H859" s="48"/>
      <c r="I859" s="48"/>
      <c r="J859" s="48"/>
      <c r="K859" s="48"/>
      <c r="L859" s="48"/>
      <c r="Q859" s="19"/>
    </row>
    <row r="860" spans="1:17">
      <c r="D860" s="48"/>
      <c r="E860" s="48"/>
      <c r="F860" s="51"/>
      <c r="G860" s="48"/>
      <c r="H860" s="48"/>
      <c r="I860" s="48"/>
      <c r="J860" s="48"/>
      <c r="K860" s="48"/>
      <c r="L860" s="48"/>
      <c r="Q860" s="19"/>
    </row>
    <row r="861" spans="1:17">
      <c r="D861" s="48"/>
      <c r="E861" s="48"/>
      <c r="F861" s="51"/>
      <c r="G861" s="48"/>
      <c r="H861" s="48"/>
      <c r="I861" s="48"/>
      <c r="J861" s="48"/>
      <c r="K861" s="48"/>
      <c r="L861" s="48"/>
      <c r="Q861" s="19"/>
    </row>
    <row r="862" spans="1:17">
      <c r="D862" s="48"/>
      <c r="E862" s="48"/>
      <c r="F862" s="51"/>
      <c r="G862" s="48"/>
      <c r="H862" s="48"/>
      <c r="I862" s="48"/>
      <c r="J862" s="48"/>
      <c r="K862" s="48"/>
      <c r="L862" s="48"/>
      <c r="Q862" s="19"/>
    </row>
    <row r="863" spans="1:17" ht="18.75">
      <c r="D863" s="15"/>
      <c r="G863" s="16" t="s">
        <v>67</v>
      </c>
      <c r="H863" s="16"/>
      <c r="I863" s="17"/>
      <c r="J863" s="17"/>
      <c r="L863" s="17"/>
    </row>
    <row r="864" spans="1:17" ht="18.75">
      <c r="D864" s="15"/>
      <c r="E864" s="15"/>
      <c r="G864" s="16" t="s">
        <v>68</v>
      </c>
      <c r="H864" s="16"/>
      <c r="I864" s="16"/>
      <c r="J864" s="16"/>
      <c r="K864" s="17"/>
      <c r="L864" s="21"/>
    </row>
    <row r="865" spans="1:17" ht="18.75">
      <c r="D865" s="23" t="s">
        <v>70</v>
      </c>
      <c r="E865" s="23"/>
      <c r="F865" s="23"/>
    </row>
    <row r="866" spans="1:17">
      <c r="A866" s="53" t="s">
        <v>150</v>
      </c>
      <c r="M866" s="21"/>
    </row>
    <row r="867" spans="1:17">
      <c r="A867" s="24" t="s">
        <v>149</v>
      </c>
      <c r="B867" s="24" t="s">
        <v>74</v>
      </c>
      <c r="D867" s="25"/>
      <c r="E867" s="28"/>
      <c r="F867" s="28" t="s">
        <v>6</v>
      </c>
      <c r="G867" s="27"/>
      <c r="H867" s="21"/>
      <c r="I867" s="21"/>
      <c r="J867" s="21"/>
      <c r="K867" s="21"/>
      <c r="L867" s="21"/>
      <c r="M867" s="21"/>
      <c r="N867" s="21"/>
      <c r="O867" s="21"/>
      <c r="P867" s="21"/>
      <c r="Q867" s="19"/>
    </row>
    <row r="868" spans="1:17">
      <c r="A868" s="29" t="s">
        <v>76</v>
      </c>
      <c r="B868" s="24"/>
      <c r="C868" s="20"/>
      <c r="D868" s="20"/>
      <c r="E868" s="27"/>
      <c r="F868" s="27"/>
      <c r="G868" s="27"/>
      <c r="H868" s="21"/>
      <c r="I868" s="21"/>
      <c r="J868" s="21"/>
      <c r="K868" s="21"/>
      <c r="L868" s="21"/>
      <c r="M868" s="21"/>
      <c r="N868" s="21"/>
      <c r="O868" s="21"/>
      <c r="P868" s="21"/>
      <c r="Q868" s="19"/>
    </row>
    <row r="869" spans="1:17">
      <c r="A869" s="30"/>
      <c r="B869" s="29"/>
      <c r="C869" s="29"/>
      <c r="D869" s="29"/>
      <c r="E869" s="21"/>
      <c r="F869" s="27"/>
      <c r="G869" s="27"/>
      <c r="H869" s="21"/>
      <c r="I869" s="21"/>
      <c r="J869" s="21"/>
      <c r="K869" s="21"/>
      <c r="L869" s="21"/>
      <c r="M869" s="28"/>
      <c r="N869" s="21"/>
      <c r="O869" s="21"/>
      <c r="P869">
        <v>135</v>
      </c>
      <c r="Q869" s="19"/>
    </row>
    <row r="870" spans="1:17">
      <c r="A870" s="31" t="s">
        <v>77</v>
      </c>
      <c r="B870" s="32"/>
      <c r="C870" s="33" t="s">
        <v>78</v>
      </c>
      <c r="D870" s="34"/>
      <c r="E870" s="34" t="s">
        <v>79</v>
      </c>
      <c r="F870" s="34"/>
      <c r="G870" s="34" t="s">
        <v>80</v>
      </c>
      <c r="H870" s="34" t="s">
        <v>81</v>
      </c>
      <c r="I870" s="34"/>
      <c r="J870" s="34"/>
      <c r="K870" s="34"/>
      <c r="L870" s="34" t="s">
        <v>82</v>
      </c>
      <c r="M870" s="5"/>
      <c r="N870" s="34"/>
      <c r="O870" s="35" t="s">
        <v>83</v>
      </c>
      <c r="P870" s="36" t="s">
        <v>3</v>
      </c>
      <c r="Q870" s="36" t="s">
        <v>9</v>
      </c>
    </row>
    <row r="871" spans="1:17">
      <c r="A871" s="5"/>
      <c r="B871" s="38" t="s">
        <v>84</v>
      </c>
      <c r="C871" s="39" t="s">
        <v>85</v>
      </c>
      <c r="D871" s="37" t="s">
        <v>86</v>
      </c>
      <c r="E871" s="37" t="s">
        <v>87</v>
      </c>
      <c r="F871" s="37" t="s">
        <v>88</v>
      </c>
      <c r="G871" s="37"/>
      <c r="H871" s="37" t="s">
        <v>89</v>
      </c>
      <c r="I871" s="37" t="s">
        <v>90</v>
      </c>
      <c r="J871" s="37" t="s">
        <v>91</v>
      </c>
      <c r="K871" s="37" t="s">
        <v>92</v>
      </c>
      <c r="L871" s="37" t="s">
        <v>93</v>
      </c>
      <c r="M871" s="37" t="s">
        <v>94</v>
      </c>
      <c r="N871" s="37" t="s">
        <v>95</v>
      </c>
      <c r="O871" s="40"/>
      <c r="P871" s="4"/>
      <c r="Q871" s="40"/>
    </row>
    <row r="872" spans="1:17">
      <c r="A872" s="45" t="s">
        <v>138</v>
      </c>
      <c r="B872" s="45">
        <v>100</v>
      </c>
      <c r="C872" s="37"/>
      <c r="D872" s="37">
        <v>15.5</v>
      </c>
      <c r="E872" s="37">
        <v>16.5</v>
      </c>
      <c r="F872" s="37">
        <v>15.6</v>
      </c>
      <c r="G872" s="37">
        <v>260</v>
      </c>
      <c r="H872" s="37">
        <v>1</v>
      </c>
      <c r="I872" s="37">
        <v>1.8</v>
      </c>
      <c r="J872" s="37">
        <v>122</v>
      </c>
      <c r="K872" s="37">
        <v>128</v>
      </c>
      <c r="L872" s="37">
        <v>78</v>
      </c>
      <c r="M872" s="37">
        <v>72</v>
      </c>
      <c r="N872" s="37">
        <v>1.1000000000000001</v>
      </c>
      <c r="O872" s="4">
        <v>13.5</v>
      </c>
      <c r="P872" s="46">
        <v>265</v>
      </c>
      <c r="Q872" s="47">
        <f>P872*O872</f>
        <v>3577.5</v>
      </c>
    </row>
    <row r="873" spans="1:17">
      <c r="A873" s="45" t="s">
        <v>143</v>
      </c>
      <c r="B873" s="45">
        <v>100</v>
      </c>
      <c r="C873" s="37"/>
      <c r="D873" s="37">
        <v>10.199999999999999</v>
      </c>
      <c r="E873" s="37">
        <v>9.1</v>
      </c>
      <c r="F873" s="37">
        <v>15.15</v>
      </c>
      <c r="G873" s="37">
        <v>245</v>
      </c>
      <c r="H873" s="37">
        <v>1.4</v>
      </c>
      <c r="I873" s="37">
        <v>0</v>
      </c>
      <c r="J873" s="37">
        <v>60</v>
      </c>
      <c r="K873" s="37">
        <v>165</v>
      </c>
      <c r="L873" s="37">
        <v>78</v>
      </c>
      <c r="M873" s="37"/>
      <c r="N873" s="37">
        <v>3.9</v>
      </c>
      <c r="O873" s="4">
        <v>6.4</v>
      </c>
      <c r="P873" s="46">
        <v>40</v>
      </c>
      <c r="Q873" s="47">
        <f t="shared" ref="Q873:Q886" si="21">P873*O873</f>
        <v>256</v>
      </c>
    </row>
    <row r="874" spans="1:17">
      <c r="A874" s="45" t="s">
        <v>58</v>
      </c>
      <c r="B874" s="45">
        <v>12</v>
      </c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4">
        <v>1.3</v>
      </c>
      <c r="P874" s="46">
        <v>47</v>
      </c>
      <c r="Q874" s="47">
        <f t="shared" si="21"/>
        <v>61.1</v>
      </c>
    </row>
    <row r="875" spans="1:17">
      <c r="A875" s="45" t="s">
        <v>13</v>
      </c>
      <c r="B875" s="45">
        <v>3</v>
      </c>
      <c r="C875" s="37"/>
      <c r="D875" s="37"/>
      <c r="E875" s="37"/>
      <c r="F875" s="37"/>
      <c r="G875" s="37"/>
      <c r="H875" s="37"/>
      <c r="I875" s="37"/>
      <c r="J875" s="37"/>
      <c r="K875" s="37"/>
      <c r="L875" s="37"/>
      <c r="M875" s="37"/>
      <c r="N875" s="37"/>
      <c r="O875" s="4">
        <v>1</v>
      </c>
      <c r="P875" s="46">
        <v>140</v>
      </c>
      <c r="Q875" s="47">
        <f t="shared" si="21"/>
        <v>140</v>
      </c>
    </row>
    <row r="876" spans="1:17">
      <c r="A876" s="45" t="s">
        <v>103</v>
      </c>
      <c r="B876" s="45">
        <v>12</v>
      </c>
      <c r="C876" s="37"/>
      <c r="D876" s="37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4">
        <v>1.1000000000000001</v>
      </c>
      <c r="P876" s="46">
        <v>61</v>
      </c>
      <c r="Q876" s="47">
        <f t="shared" si="21"/>
        <v>67.100000000000009</v>
      </c>
    </row>
    <row r="877" spans="1:17">
      <c r="A877" s="45" t="s">
        <v>10</v>
      </c>
      <c r="B877" s="45">
        <v>1</v>
      </c>
      <c r="C877" s="37"/>
      <c r="D877" s="37"/>
      <c r="E877" s="37"/>
      <c r="F877" s="37"/>
      <c r="G877" s="37"/>
      <c r="H877" s="37"/>
      <c r="I877" s="37"/>
      <c r="J877" s="37"/>
      <c r="K877" s="37"/>
      <c r="L877" s="37"/>
      <c r="M877" s="37"/>
      <c r="N877" s="37"/>
      <c r="O877" s="4">
        <v>1</v>
      </c>
      <c r="P877" s="46">
        <v>65</v>
      </c>
      <c r="Q877" s="47">
        <f t="shared" si="21"/>
        <v>65</v>
      </c>
    </row>
    <row r="878" spans="1:17">
      <c r="A878" s="45" t="s">
        <v>12</v>
      </c>
      <c r="B878" s="45"/>
      <c r="C878" s="37"/>
      <c r="D878" s="37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4">
        <v>1</v>
      </c>
      <c r="P878" s="46">
        <v>37.96</v>
      </c>
      <c r="Q878" s="47">
        <f t="shared" si="21"/>
        <v>37.96</v>
      </c>
    </row>
    <row r="879" spans="1:17">
      <c r="A879" s="45" t="s">
        <v>14</v>
      </c>
      <c r="B879" s="45"/>
      <c r="C879" s="37"/>
      <c r="D879" s="37"/>
      <c r="E879" s="37"/>
      <c r="F879" s="37"/>
      <c r="G879" s="37"/>
      <c r="H879" s="37"/>
      <c r="I879" s="37"/>
      <c r="J879" s="37"/>
      <c r="K879" s="37"/>
      <c r="L879" s="37"/>
      <c r="M879" s="37"/>
      <c r="N879" s="37"/>
      <c r="O879" s="4"/>
      <c r="P879" s="46">
        <v>131.06</v>
      </c>
      <c r="Q879" s="47">
        <f t="shared" si="21"/>
        <v>0</v>
      </c>
    </row>
    <row r="880" spans="1:17">
      <c r="A880" s="45" t="s">
        <v>17</v>
      </c>
      <c r="B880" s="45"/>
      <c r="C880" s="37"/>
      <c r="D880" s="37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4">
        <v>1</v>
      </c>
      <c r="P880" s="46">
        <v>20</v>
      </c>
      <c r="Q880" s="47">
        <f t="shared" si="21"/>
        <v>20</v>
      </c>
    </row>
    <row r="881" spans="1:17">
      <c r="A881" s="44" t="s">
        <v>34</v>
      </c>
      <c r="B881" s="45"/>
      <c r="C881" s="31">
        <v>30</v>
      </c>
      <c r="D881" s="37">
        <v>0.6</v>
      </c>
      <c r="E881" s="37"/>
      <c r="F881" s="37">
        <v>15.5</v>
      </c>
      <c r="G881" s="37"/>
      <c r="H881" s="37">
        <v>0.04</v>
      </c>
      <c r="I881" s="37"/>
      <c r="J881" s="37">
        <v>0.24</v>
      </c>
      <c r="K881" s="37">
        <v>0.8</v>
      </c>
      <c r="L881" s="37">
        <v>24</v>
      </c>
      <c r="M881" s="37"/>
      <c r="N881" s="37">
        <v>22</v>
      </c>
      <c r="O881" s="4"/>
      <c r="P881" s="46"/>
      <c r="Q881" s="47">
        <f t="shared" si="21"/>
        <v>0</v>
      </c>
    </row>
    <row r="882" spans="1:17">
      <c r="A882" s="45" t="s">
        <v>105</v>
      </c>
      <c r="B882" s="45">
        <v>30</v>
      </c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2">
        <v>13</v>
      </c>
      <c r="P882" s="46">
        <v>26</v>
      </c>
      <c r="Q882" s="47">
        <f t="shared" si="21"/>
        <v>338</v>
      </c>
    </row>
    <row r="883" spans="1:17">
      <c r="A883" s="44" t="s">
        <v>112</v>
      </c>
      <c r="B883" s="45"/>
      <c r="C883" s="37">
        <v>200</v>
      </c>
      <c r="D883" s="37">
        <v>0.6</v>
      </c>
      <c r="E883" s="37"/>
      <c r="F883" s="37">
        <v>30.1</v>
      </c>
      <c r="G883" s="37">
        <v>130</v>
      </c>
      <c r="H883" s="37">
        <v>0.04</v>
      </c>
      <c r="I883" s="37"/>
      <c r="J883" s="37">
        <v>0.05</v>
      </c>
      <c r="K883" s="37">
        <v>135</v>
      </c>
      <c r="L883" s="37">
        <v>46</v>
      </c>
      <c r="M883" s="37"/>
      <c r="N883" s="37">
        <v>0.5</v>
      </c>
      <c r="O883" s="5"/>
      <c r="P883" s="5"/>
      <c r="Q883" s="47">
        <f t="shared" si="21"/>
        <v>0</v>
      </c>
    </row>
    <row r="884" spans="1:17">
      <c r="A884" s="45" t="s">
        <v>113</v>
      </c>
      <c r="B884" s="45">
        <v>20</v>
      </c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>
        <v>2.7</v>
      </c>
      <c r="P884" s="5">
        <v>225.95</v>
      </c>
      <c r="Q884" s="47">
        <f t="shared" si="21"/>
        <v>610.06500000000005</v>
      </c>
    </row>
    <row r="885" spans="1:17">
      <c r="A885" s="56" t="s">
        <v>15</v>
      </c>
      <c r="B885" s="45"/>
      <c r="C885" s="37">
        <v>100</v>
      </c>
      <c r="D885" s="37"/>
      <c r="E885" s="37"/>
      <c r="F885" s="37"/>
      <c r="G885" s="37"/>
      <c r="H885" s="37"/>
      <c r="I885" s="37"/>
      <c r="J885" s="37"/>
      <c r="K885" s="37"/>
      <c r="L885" s="37"/>
      <c r="M885" s="37"/>
      <c r="N885" s="37"/>
      <c r="O885" s="5">
        <v>2.7</v>
      </c>
      <c r="P885" s="5">
        <v>74.900000000000006</v>
      </c>
      <c r="Q885" s="47">
        <f t="shared" si="21"/>
        <v>202.23000000000002</v>
      </c>
    </row>
    <row r="886" spans="1:17">
      <c r="A886" s="45" t="s">
        <v>40</v>
      </c>
      <c r="B886" s="45">
        <v>40</v>
      </c>
      <c r="C886" s="37"/>
      <c r="D886" s="37"/>
      <c r="E886" s="37"/>
      <c r="F886" s="37"/>
      <c r="G886" s="37"/>
      <c r="H886" s="37"/>
      <c r="I886" s="37"/>
      <c r="J886" s="37"/>
      <c r="K886" s="37"/>
      <c r="L886" s="37"/>
      <c r="M886" s="5"/>
      <c r="N886" s="37"/>
      <c r="O886" s="5">
        <v>4</v>
      </c>
      <c r="P886" s="5">
        <v>175</v>
      </c>
      <c r="Q886" s="47">
        <f t="shared" si="21"/>
        <v>700</v>
      </c>
    </row>
    <row r="887" spans="1:17">
      <c r="B887" s="48"/>
      <c r="C887" s="48"/>
      <c r="D887" t="s">
        <v>98</v>
      </c>
      <c r="L887" t="s">
        <v>99</v>
      </c>
      <c r="M887" s="48"/>
      <c r="N887" s="48"/>
      <c r="O887" s="49"/>
      <c r="P887" s="50"/>
      <c r="Q887" s="50">
        <f>SUM(Q872:Q886)</f>
        <v>6074.9549999999999</v>
      </c>
    </row>
    <row r="888" spans="1:17">
      <c r="D888" s="48" t="s">
        <v>100</v>
      </c>
      <c r="E888" s="48"/>
      <c r="F888" s="51"/>
      <c r="G888" s="48"/>
      <c r="H888" s="48"/>
      <c r="I888" s="48"/>
      <c r="J888" s="48"/>
      <c r="K888" s="48"/>
      <c r="L888" s="48" t="s">
        <v>99</v>
      </c>
      <c r="N888" t="s">
        <v>99</v>
      </c>
      <c r="Q888" s="19"/>
    </row>
    <row r="889" spans="1:17">
      <c r="D889" s="48"/>
      <c r="E889" s="48"/>
      <c r="F889" s="51"/>
      <c r="G889" s="48"/>
      <c r="H889" s="48"/>
      <c r="I889" s="48"/>
      <c r="J889" s="48"/>
      <c r="K889" s="48"/>
      <c r="L889" s="48"/>
      <c r="Q889" s="19"/>
    </row>
    <row r="890" spans="1:17">
      <c r="D890" s="48"/>
      <c r="E890" s="48"/>
      <c r="F890" s="51"/>
      <c r="G890" s="48"/>
      <c r="H890" s="48"/>
      <c r="I890" s="48"/>
      <c r="J890" s="48"/>
      <c r="K890" s="48"/>
      <c r="L890" s="48"/>
      <c r="Q890" s="19"/>
    </row>
    <row r="891" spans="1:17">
      <c r="D891" s="48"/>
      <c r="E891" s="48"/>
      <c r="F891" s="51"/>
      <c r="G891" s="48"/>
      <c r="H891" s="48"/>
      <c r="I891" s="48"/>
      <c r="J891" s="48"/>
      <c r="K891" s="48"/>
      <c r="L891" s="48"/>
      <c r="Q891" s="19"/>
    </row>
    <row r="892" spans="1:17">
      <c r="D892" s="48"/>
      <c r="E892" s="48"/>
      <c r="F892" s="51"/>
      <c r="G892" s="48"/>
      <c r="H892" s="48"/>
      <c r="I892" s="48"/>
      <c r="J892" s="48"/>
      <c r="K892" s="48"/>
      <c r="L892" s="48"/>
      <c r="Q892" s="19"/>
    </row>
    <row r="893" spans="1:17">
      <c r="D893" s="48"/>
      <c r="E893" s="48"/>
      <c r="F893" s="51"/>
      <c r="G893" s="48"/>
      <c r="H893" s="48"/>
      <c r="I893" s="48"/>
      <c r="J893" s="48"/>
      <c r="K893" s="48"/>
      <c r="L893" s="48"/>
      <c r="Q893" s="19"/>
    </row>
    <row r="894" spans="1:17">
      <c r="D894" s="48"/>
      <c r="E894" s="48"/>
      <c r="F894" s="51"/>
      <c r="G894" s="48"/>
      <c r="H894" s="48"/>
      <c r="I894" s="48"/>
      <c r="J894" s="48"/>
      <c r="K894" s="48"/>
      <c r="L894" s="48"/>
      <c r="Q894" s="19"/>
    </row>
    <row r="895" spans="1:17">
      <c r="D895" s="48"/>
      <c r="E895" s="48"/>
      <c r="F895" s="51"/>
      <c r="G895" s="48"/>
      <c r="H895" s="48"/>
      <c r="I895" s="48"/>
      <c r="J895" s="48"/>
      <c r="K895" s="48"/>
      <c r="L895" s="48"/>
      <c r="Q895" s="19"/>
    </row>
    <row r="896" spans="1:17">
      <c r="D896" s="48"/>
      <c r="E896" s="48"/>
      <c r="F896" s="51"/>
      <c r="G896" s="48"/>
      <c r="H896" s="48"/>
      <c r="I896" s="48"/>
      <c r="J896" s="48"/>
      <c r="K896" s="48"/>
      <c r="L896" s="48"/>
      <c r="Q896" s="19"/>
    </row>
    <row r="897" spans="1:17">
      <c r="D897" s="48"/>
      <c r="E897" s="48"/>
      <c r="F897" s="51"/>
      <c r="G897" s="48"/>
      <c r="H897" s="48"/>
      <c r="I897" s="48"/>
      <c r="J897" s="48"/>
      <c r="K897" s="48"/>
      <c r="L897" s="48"/>
      <c r="Q897" s="19"/>
    </row>
    <row r="898" spans="1:17">
      <c r="D898" s="48"/>
      <c r="E898" s="48"/>
      <c r="F898" s="51"/>
      <c r="G898" s="48"/>
      <c r="H898" s="48"/>
      <c r="I898" s="48"/>
      <c r="J898" s="48"/>
      <c r="K898" s="48"/>
      <c r="L898" s="48"/>
      <c r="Q898" s="19"/>
    </row>
    <row r="899" spans="1:17">
      <c r="D899" s="48"/>
      <c r="E899" s="48"/>
      <c r="F899" s="51"/>
      <c r="G899" s="48"/>
      <c r="H899" s="48"/>
      <c r="I899" s="48"/>
      <c r="J899" s="48"/>
      <c r="K899" s="48"/>
      <c r="L899" s="48"/>
      <c r="Q899" s="19"/>
    </row>
    <row r="900" spans="1:17">
      <c r="D900" s="48"/>
      <c r="E900" s="48"/>
      <c r="F900" s="51"/>
      <c r="G900" s="48"/>
      <c r="H900" s="48"/>
      <c r="I900" s="48"/>
      <c r="J900" s="48"/>
      <c r="K900" s="48"/>
      <c r="L900" s="48"/>
      <c r="Q900" s="19"/>
    </row>
    <row r="901" spans="1:17">
      <c r="D901" s="48"/>
      <c r="E901" s="48"/>
      <c r="F901" s="51"/>
      <c r="G901" s="48"/>
      <c r="H901" s="48"/>
      <c r="I901" s="48"/>
      <c r="J901" s="48"/>
      <c r="K901" s="48"/>
      <c r="L901" s="48"/>
      <c r="Q901" s="19"/>
    </row>
    <row r="902" spans="1:17">
      <c r="D902" s="48"/>
      <c r="E902" s="48"/>
      <c r="F902" s="51"/>
      <c r="G902" s="48"/>
      <c r="H902" s="48"/>
      <c r="I902" s="48"/>
      <c r="J902" s="48"/>
      <c r="K902" s="48"/>
      <c r="L902" s="48"/>
      <c r="Q902" s="19"/>
    </row>
    <row r="903" spans="1:17">
      <c r="D903" s="48"/>
      <c r="E903" s="48"/>
      <c r="F903" s="51"/>
      <c r="G903" s="48"/>
      <c r="H903" s="48"/>
      <c r="I903" s="48"/>
      <c r="J903" s="48"/>
      <c r="K903" s="48"/>
      <c r="L903" s="48"/>
      <c r="Q903" s="19"/>
    </row>
    <row r="904" spans="1:17">
      <c r="D904" s="48"/>
      <c r="E904" s="48"/>
      <c r="F904" s="51"/>
      <c r="G904" s="48"/>
      <c r="H904" s="48"/>
      <c r="I904" s="48"/>
      <c r="J904" s="48"/>
      <c r="K904" s="48"/>
      <c r="L904" s="48"/>
      <c r="Q904" s="19"/>
    </row>
    <row r="905" spans="1:17">
      <c r="D905" s="48"/>
      <c r="E905" s="48"/>
      <c r="F905" s="51"/>
      <c r="G905" s="48"/>
      <c r="H905" s="48"/>
      <c r="I905" s="48"/>
      <c r="J905" s="48"/>
      <c r="K905" s="48"/>
      <c r="L905" s="48"/>
      <c r="Q905" s="19"/>
    </row>
    <row r="906" spans="1:17" ht="18.75">
      <c r="D906" s="15"/>
      <c r="G906" s="16" t="s">
        <v>67</v>
      </c>
      <c r="H906" s="16"/>
      <c r="I906" s="17"/>
      <c r="J906" s="17"/>
      <c r="L906" s="17"/>
    </row>
    <row r="907" spans="1:17" ht="18.75">
      <c r="D907" s="15"/>
      <c r="E907" s="15"/>
      <c r="G907" s="16" t="s">
        <v>68</v>
      </c>
      <c r="H907" s="16"/>
      <c r="I907" s="16"/>
      <c r="J907" s="16"/>
      <c r="K907" s="17"/>
      <c r="L907" s="21"/>
    </row>
    <row r="908" spans="1:17" ht="18.75">
      <c r="D908" s="23" t="s">
        <v>70</v>
      </c>
      <c r="E908" s="23"/>
      <c r="F908" s="23"/>
    </row>
    <row r="909" spans="1:17">
      <c r="A909" s="53" t="s">
        <v>150</v>
      </c>
      <c r="M909" s="21"/>
    </row>
    <row r="910" spans="1:17">
      <c r="A910" s="24" t="s">
        <v>149</v>
      </c>
      <c r="B910" s="24" t="s">
        <v>74</v>
      </c>
      <c r="D910" s="25"/>
      <c r="E910" s="28"/>
      <c r="F910" s="28" t="s">
        <v>7</v>
      </c>
      <c r="G910" s="27"/>
      <c r="H910" s="21"/>
      <c r="I910" s="21"/>
      <c r="J910" s="21"/>
      <c r="K910" s="21"/>
      <c r="L910" s="21"/>
      <c r="M910" s="21"/>
      <c r="N910" s="21"/>
      <c r="O910" s="21"/>
      <c r="P910" s="21"/>
      <c r="Q910" s="19"/>
    </row>
    <row r="911" spans="1:17">
      <c r="A911" s="29" t="s">
        <v>76</v>
      </c>
      <c r="B911" s="24"/>
      <c r="C911" s="20"/>
      <c r="D911" s="20"/>
      <c r="E911" s="27"/>
      <c r="F911" s="27"/>
      <c r="G911" s="27"/>
      <c r="H911" s="21"/>
      <c r="I911" s="21"/>
      <c r="J911" s="21"/>
      <c r="K911" s="21"/>
      <c r="L911" s="21"/>
      <c r="M911" s="21"/>
      <c r="N911" s="21"/>
      <c r="O911" s="21"/>
      <c r="P911" s="21"/>
      <c r="Q911" s="19"/>
    </row>
    <row r="912" spans="1:17">
      <c r="A912" s="30"/>
      <c r="B912" s="29"/>
      <c r="C912" s="29"/>
      <c r="D912" s="29"/>
      <c r="E912" s="21"/>
      <c r="F912" s="27"/>
      <c r="G912" s="27"/>
      <c r="H912" s="21"/>
      <c r="I912" s="21"/>
      <c r="J912" s="21"/>
      <c r="K912" s="21"/>
      <c r="L912" s="21"/>
      <c r="M912" s="28"/>
      <c r="N912" s="21"/>
      <c r="O912" s="21"/>
      <c r="Q912" s="19"/>
    </row>
    <row r="913" spans="1:17">
      <c r="A913" s="31" t="s">
        <v>77</v>
      </c>
      <c r="B913" s="32"/>
      <c r="C913" s="33" t="s">
        <v>78</v>
      </c>
      <c r="D913" s="34"/>
      <c r="E913" s="34" t="s">
        <v>79</v>
      </c>
      <c r="F913" s="34"/>
      <c r="G913" s="34" t="s">
        <v>80</v>
      </c>
      <c r="H913" s="34" t="s">
        <v>81</v>
      </c>
      <c r="I913" s="34"/>
      <c r="J913" s="34"/>
      <c r="K913" s="34"/>
      <c r="L913" s="34" t="s">
        <v>82</v>
      </c>
      <c r="M913" s="5"/>
      <c r="N913" s="34"/>
      <c r="O913" s="35" t="s">
        <v>83</v>
      </c>
      <c r="P913" s="36" t="s">
        <v>3</v>
      </c>
      <c r="Q913" s="36" t="s">
        <v>9</v>
      </c>
    </row>
    <row r="914" spans="1:17">
      <c r="A914" s="5"/>
      <c r="B914" s="38" t="s">
        <v>84</v>
      </c>
      <c r="C914" s="39" t="s">
        <v>85</v>
      </c>
      <c r="D914" s="37" t="s">
        <v>86</v>
      </c>
      <c r="E914" s="37" t="s">
        <v>87</v>
      </c>
      <c r="F914" s="37" t="s">
        <v>88</v>
      </c>
      <c r="G914" s="37"/>
      <c r="H914" s="37" t="s">
        <v>89</v>
      </c>
      <c r="I914" s="37" t="s">
        <v>90</v>
      </c>
      <c r="J914" s="37" t="s">
        <v>91</v>
      </c>
      <c r="K914" s="37" t="s">
        <v>92</v>
      </c>
      <c r="L914" s="37" t="s">
        <v>93</v>
      </c>
      <c r="M914" s="37" t="s">
        <v>94</v>
      </c>
      <c r="N914" s="37" t="s">
        <v>95</v>
      </c>
      <c r="O914" s="40"/>
      <c r="P914" s="4"/>
      <c r="Q914" s="40"/>
    </row>
    <row r="915" spans="1:17">
      <c r="A915" s="45" t="s">
        <v>138</v>
      </c>
      <c r="B915" s="45">
        <v>100</v>
      </c>
      <c r="C915" s="37"/>
      <c r="D915" s="37">
        <v>15.5</v>
      </c>
      <c r="E915" s="37">
        <v>16.5</v>
      </c>
      <c r="F915" s="37">
        <v>15.6</v>
      </c>
      <c r="G915" s="37">
        <v>260</v>
      </c>
      <c r="H915" s="37">
        <v>1</v>
      </c>
      <c r="I915" s="37">
        <v>1.8</v>
      </c>
      <c r="J915" s="37">
        <v>122</v>
      </c>
      <c r="K915" s="37">
        <v>128</v>
      </c>
      <c r="L915" s="37">
        <v>78</v>
      </c>
      <c r="M915" s="37">
        <v>72</v>
      </c>
      <c r="N915" s="37">
        <v>1.1000000000000001</v>
      </c>
      <c r="O915" s="4">
        <v>2.99</v>
      </c>
      <c r="P915" s="46">
        <v>265</v>
      </c>
      <c r="Q915" s="47">
        <f>P915*O915</f>
        <v>792.35</v>
      </c>
    </row>
    <row r="916" spans="1:17">
      <c r="A916" s="45" t="s">
        <v>138</v>
      </c>
      <c r="B916" s="45"/>
      <c r="C916" s="37"/>
      <c r="D916" s="37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4">
        <v>4.5</v>
      </c>
      <c r="P916" s="46">
        <v>268</v>
      </c>
      <c r="Q916" s="47">
        <f t="shared" ref="Q916:Q926" si="22">P916*O916</f>
        <v>1206</v>
      </c>
    </row>
    <row r="917" spans="1:17">
      <c r="A917" s="45" t="s">
        <v>143</v>
      </c>
      <c r="B917" s="45">
        <v>100</v>
      </c>
      <c r="C917" s="37"/>
      <c r="D917" s="37">
        <v>10.199999999999999</v>
      </c>
      <c r="E917" s="37">
        <v>9.1</v>
      </c>
      <c r="F917" s="37">
        <v>15.15</v>
      </c>
      <c r="G917" s="37">
        <v>245</v>
      </c>
      <c r="H917" s="37">
        <v>1.4</v>
      </c>
      <c r="I917" s="37">
        <v>0</v>
      </c>
      <c r="J917" s="37">
        <v>60</v>
      </c>
      <c r="K917" s="37">
        <v>165</v>
      </c>
      <c r="L917" s="37">
        <v>78</v>
      </c>
      <c r="M917" s="37"/>
      <c r="N917" s="37">
        <v>3.9</v>
      </c>
      <c r="O917" s="4">
        <v>3</v>
      </c>
      <c r="P917" s="46">
        <v>40</v>
      </c>
      <c r="Q917" s="47">
        <f t="shared" si="22"/>
        <v>120</v>
      </c>
    </row>
    <row r="918" spans="1:17">
      <c r="A918" s="45" t="s">
        <v>103</v>
      </c>
      <c r="B918" s="45">
        <v>12</v>
      </c>
      <c r="C918" s="37"/>
      <c r="D918" s="37"/>
      <c r="E918" s="37"/>
      <c r="F918" s="37"/>
      <c r="G918" s="37"/>
      <c r="H918" s="37"/>
      <c r="I918" s="37"/>
      <c r="J918" s="37"/>
      <c r="K918" s="37"/>
      <c r="L918" s="37"/>
      <c r="M918" s="37"/>
      <c r="N918" s="37"/>
      <c r="O918" s="4">
        <v>0.2</v>
      </c>
      <c r="P918" s="46">
        <v>61</v>
      </c>
      <c r="Q918" s="47">
        <f t="shared" si="22"/>
        <v>12.200000000000001</v>
      </c>
    </row>
    <row r="919" spans="1:17">
      <c r="A919" s="45" t="s">
        <v>58</v>
      </c>
      <c r="B919" s="45"/>
      <c r="C919" s="37"/>
      <c r="D919" s="37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4">
        <v>0.2</v>
      </c>
      <c r="P919" s="46">
        <v>47</v>
      </c>
      <c r="Q919" s="47">
        <f t="shared" si="22"/>
        <v>9.4</v>
      </c>
    </row>
    <row r="920" spans="1:17">
      <c r="A920" s="44" t="s">
        <v>34</v>
      </c>
      <c r="B920" s="45"/>
      <c r="C920" s="31">
        <v>30</v>
      </c>
      <c r="D920" s="37">
        <v>0.6</v>
      </c>
      <c r="E920" s="37"/>
      <c r="F920" s="37">
        <v>15.5</v>
      </c>
      <c r="G920" s="37"/>
      <c r="H920" s="37">
        <v>0.04</v>
      </c>
      <c r="I920" s="37"/>
      <c r="J920" s="37">
        <v>0.24</v>
      </c>
      <c r="K920" s="37">
        <v>0.8</v>
      </c>
      <c r="L920" s="37">
        <v>24</v>
      </c>
      <c r="M920" s="37"/>
      <c r="N920" s="37">
        <v>22</v>
      </c>
      <c r="O920" s="4"/>
      <c r="P920" s="46"/>
      <c r="Q920" s="47">
        <f t="shared" si="22"/>
        <v>0</v>
      </c>
    </row>
    <row r="921" spans="1:17">
      <c r="A921" s="45" t="s">
        <v>105</v>
      </c>
      <c r="B921" s="45">
        <v>30</v>
      </c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2">
        <v>2</v>
      </c>
      <c r="P921" s="46">
        <v>26</v>
      </c>
      <c r="Q921" s="47">
        <f t="shared" si="22"/>
        <v>52</v>
      </c>
    </row>
    <row r="922" spans="1:17">
      <c r="A922" s="44" t="s">
        <v>108</v>
      </c>
      <c r="B922" s="45"/>
      <c r="C922" s="37">
        <v>200</v>
      </c>
      <c r="D922" s="37">
        <v>0.6</v>
      </c>
      <c r="E922" s="37"/>
      <c r="F922" s="37">
        <v>30.1</v>
      </c>
      <c r="G922" s="37">
        <v>130</v>
      </c>
      <c r="H922" s="37">
        <v>0.04</v>
      </c>
      <c r="I922" s="37"/>
      <c r="J922" s="37">
        <v>0.05</v>
      </c>
      <c r="K922" s="37">
        <v>135</v>
      </c>
      <c r="L922" s="37">
        <v>46</v>
      </c>
      <c r="M922" s="37"/>
      <c r="N922" s="37">
        <v>0.5</v>
      </c>
      <c r="O922" s="5"/>
      <c r="P922" s="5"/>
      <c r="Q922" s="47">
        <f t="shared" si="22"/>
        <v>0</v>
      </c>
    </row>
    <row r="923" spans="1:17">
      <c r="A923" s="45" t="s">
        <v>109</v>
      </c>
      <c r="B923" s="45">
        <v>20</v>
      </c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>
        <v>118</v>
      </c>
      <c r="Q923" s="47">
        <f t="shared" si="22"/>
        <v>0</v>
      </c>
    </row>
    <row r="924" spans="1:17">
      <c r="A924" s="45" t="s">
        <v>31</v>
      </c>
      <c r="B924" s="45"/>
      <c r="C924" s="37">
        <v>100</v>
      </c>
      <c r="D924" s="37"/>
      <c r="E924" s="37"/>
      <c r="F924" s="37"/>
      <c r="G924" s="37"/>
      <c r="H924" s="37"/>
      <c r="I924" s="37"/>
      <c r="J924" s="37"/>
      <c r="K924" s="37"/>
      <c r="L924" s="37"/>
      <c r="M924" s="37"/>
      <c r="N924" s="37"/>
      <c r="O924" s="5">
        <v>2</v>
      </c>
      <c r="P924" s="5">
        <v>60.58</v>
      </c>
      <c r="Q924" s="47">
        <f t="shared" si="22"/>
        <v>121.16</v>
      </c>
    </row>
    <row r="925" spans="1:17">
      <c r="A925" s="45" t="s">
        <v>120</v>
      </c>
      <c r="B925" s="45"/>
      <c r="C925" s="37"/>
      <c r="D925" s="37"/>
      <c r="E925" s="37"/>
      <c r="F925" s="37"/>
      <c r="G925" s="37"/>
      <c r="H925" s="37"/>
      <c r="I925" s="37"/>
      <c r="J925" s="37"/>
      <c r="K925" s="37"/>
      <c r="L925" s="37"/>
      <c r="M925" s="37"/>
      <c r="N925" s="37"/>
      <c r="O925" s="5">
        <v>14</v>
      </c>
      <c r="P925" s="6">
        <v>10.44</v>
      </c>
      <c r="Q925" s="47">
        <f t="shared" si="22"/>
        <v>146.16</v>
      </c>
    </row>
    <row r="926" spans="1:17">
      <c r="A926" s="45" t="s">
        <v>54</v>
      </c>
      <c r="B926" s="45"/>
      <c r="C926" s="37"/>
      <c r="D926" s="37"/>
      <c r="E926" s="37"/>
      <c r="F926" s="37"/>
      <c r="G926" s="37"/>
      <c r="H926" s="37"/>
      <c r="I926" s="37"/>
      <c r="J926" s="37"/>
      <c r="K926" s="37"/>
      <c r="L926" s="37"/>
      <c r="M926" s="37"/>
      <c r="N926" s="37"/>
      <c r="O926" s="5">
        <v>8</v>
      </c>
      <c r="P926" s="6">
        <v>56</v>
      </c>
      <c r="Q926" s="47">
        <f t="shared" si="22"/>
        <v>448</v>
      </c>
    </row>
    <row r="927" spans="1:17">
      <c r="B927" s="48"/>
      <c r="C927" s="48"/>
      <c r="D927" t="s">
        <v>98</v>
      </c>
      <c r="L927" t="s">
        <v>99</v>
      </c>
      <c r="M927" s="48"/>
      <c r="N927" s="48"/>
      <c r="O927" s="49"/>
      <c r="P927" s="50"/>
      <c r="Q927" s="50">
        <f>SUM(Q915:Q926)</f>
        <v>2907.2699999999995</v>
      </c>
    </row>
    <row r="928" spans="1:17">
      <c r="D928" s="48" t="s">
        <v>100</v>
      </c>
      <c r="E928" s="48"/>
      <c r="F928" s="51"/>
      <c r="G928" s="48"/>
      <c r="H928" s="48"/>
      <c r="I928" s="48"/>
      <c r="J928" s="48"/>
      <c r="K928" s="48"/>
      <c r="L928" s="48" t="s">
        <v>99</v>
      </c>
      <c r="N928" t="s">
        <v>99</v>
      </c>
      <c r="Q928" s="19"/>
    </row>
    <row r="929" spans="4:17">
      <c r="D929" s="48"/>
      <c r="E929" s="48"/>
      <c r="F929" s="51"/>
      <c r="G929" s="48"/>
      <c r="H929" s="48"/>
      <c r="I929" s="48"/>
      <c r="J929" s="48"/>
      <c r="K929" s="48"/>
      <c r="L929" s="48"/>
      <c r="Q929" s="19"/>
    </row>
    <row r="930" spans="4:17">
      <c r="D930" s="48"/>
      <c r="E930" s="48"/>
      <c r="F930" s="51"/>
      <c r="G930" s="48"/>
      <c r="H930" s="48"/>
      <c r="I930" s="48"/>
      <c r="J930" s="48"/>
      <c r="K930" s="48"/>
      <c r="L930" s="48"/>
      <c r="Q930" s="19"/>
    </row>
    <row r="931" spans="4:17">
      <c r="D931" s="48"/>
      <c r="E931" s="48"/>
      <c r="F931" s="51"/>
      <c r="G931" s="48"/>
      <c r="H931" s="48"/>
      <c r="I931" s="48"/>
      <c r="J931" s="48"/>
      <c r="K931" s="48"/>
      <c r="L931" s="48"/>
      <c r="Q931" s="19"/>
    </row>
    <row r="932" spans="4:17">
      <c r="D932" s="48"/>
      <c r="E932" s="48"/>
      <c r="F932" s="51"/>
      <c r="G932" s="48"/>
      <c r="H932" s="48"/>
      <c r="I932" s="48"/>
      <c r="J932" s="48"/>
      <c r="K932" s="48"/>
      <c r="L932" s="48"/>
      <c r="Q932" s="19"/>
    </row>
    <row r="933" spans="4:17">
      <c r="D933" s="48"/>
      <c r="E933" s="48"/>
      <c r="F933" s="51"/>
      <c r="G933" s="48"/>
      <c r="H933" s="48"/>
      <c r="I933" s="48"/>
      <c r="J933" s="48"/>
      <c r="K933" s="48"/>
      <c r="L933" s="48"/>
      <c r="Q933" s="19"/>
    </row>
    <row r="934" spans="4:17">
      <c r="D934" s="48"/>
      <c r="E934" s="48"/>
      <c r="F934" s="51"/>
      <c r="G934" s="48"/>
      <c r="H934" s="48"/>
      <c r="I934" s="48"/>
      <c r="J934" s="48"/>
      <c r="K934" s="48"/>
      <c r="L934" s="48"/>
      <c r="Q934" s="19"/>
    </row>
    <row r="935" spans="4:17">
      <c r="D935" s="48"/>
      <c r="E935" s="48"/>
      <c r="F935" s="51"/>
      <c r="G935" s="48"/>
      <c r="H935" s="48"/>
      <c r="I935" s="48"/>
      <c r="J935" s="48"/>
      <c r="K935" s="48"/>
      <c r="L935" s="48"/>
      <c r="Q935" s="19"/>
    </row>
    <row r="936" spans="4:17">
      <c r="D936" s="48"/>
      <c r="E936" s="48"/>
      <c r="F936" s="51"/>
      <c r="G936" s="48"/>
      <c r="H936" s="48"/>
      <c r="I936" s="48"/>
      <c r="J936" s="48"/>
      <c r="K936" s="48"/>
      <c r="L936" s="48"/>
      <c r="Q936" s="19"/>
    </row>
    <row r="937" spans="4:17">
      <c r="D937" s="48"/>
      <c r="E937" s="48"/>
      <c r="F937" s="51"/>
      <c r="G937" s="48"/>
      <c r="H937" s="48"/>
      <c r="I937" s="48"/>
      <c r="J937" s="48"/>
      <c r="K937" s="48"/>
      <c r="L937" s="48"/>
      <c r="Q937" s="19"/>
    </row>
    <row r="938" spans="4:17">
      <c r="D938" s="48"/>
      <c r="E938" s="48"/>
      <c r="F938" s="51"/>
      <c r="G938" s="48"/>
      <c r="H938" s="48"/>
      <c r="I938" s="48"/>
      <c r="J938" s="48"/>
      <c r="K938" s="48"/>
      <c r="L938" s="48"/>
      <c r="Q938" s="19"/>
    </row>
    <row r="939" spans="4:17">
      <c r="D939" s="48"/>
      <c r="E939" s="48"/>
      <c r="F939" s="51"/>
      <c r="G939" s="48"/>
      <c r="H939" s="48"/>
      <c r="I939" s="48"/>
      <c r="J939" s="48"/>
      <c r="K939" s="48"/>
      <c r="L939" s="48"/>
      <c r="Q939" s="19"/>
    </row>
    <row r="940" spans="4:17">
      <c r="D940" s="48"/>
      <c r="E940" s="48"/>
      <c r="F940" s="51"/>
      <c r="G940" s="48"/>
      <c r="H940" s="48"/>
      <c r="I940" s="48"/>
      <c r="J940" s="48"/>
      <c r="K940" s="48"/>
      <c r="L940" s="48"/>
      <c r="Q940" s="19"/>
    </row>
    <row r="941" spans="4:17">
      <c r="D941" s="48"/>
      <c r="E941" s="48"/>
      <c r="F941" s="51"/>
      <c r="G941" s="48"/>
      <c r="H941" s="48"/>
      <c r="I941" s="48"/>
      <c r="J941" s="48"/>
      <c r="K941" s="48"/>
      <c r="L941" s="48"/>
      <c r="Q941" s="19"/>
    </row>
    <row r="942" spans="4:17">
      <c r="D942" s="48"/>
      <c r="E942" s="48"/>
      <c r="F942" s="51"/>
      <c r="G942" s="48"/>
      <c r="H942" s="48"/>
      <c r="I942" s="48"/>
      <c r="J942" s="48"/>
      <c r="K942" s="48"/>
      <c r="L942" s="48"/>
      <c r="Q942" s="19"/>
    </row>
    <row r="943" spans="4:17">
      <c r="D943" s="48"/>
      <c r="E943" s="48"/>
      <c r="F943" s="51"/>
      <c r="G943" s="48"/>
      <c r="H943" s="48"/>
      <c r="I943" s="48"/>
      <c r="J943" s="48"/>
      <c r="K943" s="48"/>
      <c r="L943" s="48"/>
      <c r="Q943" s="19"/>
    </row>
    <row r="944" spans="4:17">
      <c r="D944" s="48"/>
      <c r="E944" s="48"/>
      <c r="F944" s="51"/>
      <c r="G944" s="48"/>
      <c r="H944" s="48"/>
      <c r="I944" s="48"/>
      <c r="J944" s="48"/>
      <c r="K944" s="48"/>
      <c r="L944" s="48"/>
      <c r="Q944" s="19"/>
    </row>
    <row r="945" spans="1:17">
      <c r="D945" s="48"/>
      <c r="E945" s="48"/>
      <c r="F945" s="51"/>
      <c r="G945" s="48"/>
      <c r="H945" s="48"/>
      <c r="I945" s="48"/>
      <c r="J945" s="48"/>
      <c r="K945" s="48"/>
      <c r="L945" s="48"/>
      <c r="Q945" s="19"/>
    </row>
    <row r="946" spans="1:17">
      <c r="D946" s="48"/>
      <c r="E946" s="48"/>
      <c r="F946" s="51"/>
      <c r="G946" s="48"/>
      <c r="H946" s="48"/>
      <c r="I946" s="48"/>
      <c r="J946" s="48"/>
      <c r="K946" s="48"/>
      <c r="L946" s="48"/>
      <c r="Q946" s="19"/>
    </row>
    <row r="947" spans="1:17">
      <c r="D947" s="48"/>
      <c r="E947" s="48"/>
      <c r="F947" s="51"/>
      <c r="G947" s="48"/>
      <c r="H947" s="48"/>
      <c r="I947" s="48"/>
      <c r="J947" s="48"/>
      <c r="K947" s="48"/>
      <c r="L947" s="48"/>
      <c r="Q947" s="19"/>
    </row>
    <row r="948" spans="1:17">
      <c r="D948" s="48"/>
      <c r="E948" s="48"/>
      <c r="F948" s="51"/>
      <c r="G948" s="48"/>
      <c r="H948" s="48"/>
      <c r="I948" s="48"/>
      <c r="J948" s="48"/>
      <c r="K948" s="48"/>
      <c r="L948" s="48"/>
      <c r="Q948" s="19"/>
    </row>
    <row r="949" spans="1:17" ht="18.75">
      <c r="D949" s="15"/>
      <c r="G949" s="16" t="s">
        <v>67</v>
      </c>
      <c r="H949" s="16"/>
      <c r="I949" s="17"/>
      <c r="J949" s="17"/>
      <c r="L949" s="17"/>
    </row>
    <row r="950" spans="1:17" ht="18.75">
      <c r="D950" s="15"/>
      <c r="E950" s="15"/>
      <c r="G950" s="16" t="s">
        <v>68</v>
      </c>
      <c r="H950" s="16"/>
      <c r="I950" s="16"/>
      <c r="J950" s="16"/>
      <c r="K950" s="17"/>
      <c r="L950" s="21"/>
    </row>
    <row r="951" spans="1:17" ht="18.75">
      <c r="D951" s="23" t="s">
        <v>70</v>
      </c>
      <c r="E951" s="23"/>
      <c r="F951" s="23"/>
    </row>
    <row r="952" spans="1:17">
      <c r="A952" s="53">
        <v>44452</v>
      </c>
      <c r="M952" s="21"/>
    </row>
    <row r="953" spans="1:17">
      <c r="A953" s="24" t="s">
        <v>149</v>
      </c>
      <c r="B953" s="24" t="s">
        <v>74</v>
      </c>
      <c r="D953" s="25"/>
      <c r="E953" s="28"/>
      <c r="F953" s="28" t="s">
        <v>146</v>
      </c>
      <c r="G953" s="27"/>
      <c r="H953" s="21"/>
      <c r="I953" s="21"/>
      <c r="J953" s="21"/>
      <c r="K953" s="21"/>
      <c r="L953" s="21"/>
      <c r="M953" s="21"/>
      <c r="N953" s="21"/>
      <c r="O953" s="21"/>
      <c r="P953" s="21"/>
      <c r="Q953" s="19"/>
    </row>
    <row r="954" spans="1:17">
      <c r="A954" s="29" t="s">
        <v>76</v>
      </c>
      <c r="B954" s="24"/>
      <c r="C954" s="20"/>
      <c r="D954" s="20"/>
      <c r="E954" s="27"/>
      <c r="F954" s="27"/>
      <c r="G954" s="27"/>
      <c r="H954" s="21"/>
      <c r="I954" s="21"/>
      <c r="J954" s="21"/>
      <c r="K954" s="21"/>
      <c r="L954" s="21"/>
      <c r="M954" s="21"/>
      <c r="N954" s="21"/>
      <c r="O954" s="21"/>
      <c r="P954" s="21"/>
      <c r="Q954" s="19"/>
    </row>
    <row r="955" spans="1:17">
      <c r="A955" s="30"/>
      <c r="B955" s="29"/>
      <c r="C955" s="29"/>
      <c r="D955" s="29"/>
      <c r="E955" s="21"/>
      <c r="F955" s="27"/>
      <c r="G955" s="27"/>
      <c r="H955" s="21"/>
      <c r="I955" s="21"/>
      <c r="J955" s="21"/>
      <c r="K955" s="21"/>
      <c r="L955" s="21"/>
      <c r="M955" s="28"/>
      <c r="N955" s="21"/>
      <c r="O955" s="21"/>
      <c r="P955">
        <v>110</v>
      </c>
      <c r="Q955" s="19"/>
    </row>
    <row r="956" spans="1:17">
      <c r="A956" s="31" t="s">
        <v>77</v>
      </c>
      <c r="B956" s="32"/>
      <c r="C956" s="33" t="s">
        <v>78</v>
      </c>
      <c r="D956" s="34"/>
      <c r="E956" s="34" t="s">
        <v>79</v>
      </c>
      <c r="F956" s="34"/>
      <c r="G956" s="34" t="s">
        <v>80</v>
      </c>
      <c r="H956" s="34" t="s">
        <v>81</v>
      </c>
      <c r="I956" s="34"/>
      <c r="J956" s="34"/>
      <c r="K956" s="34"/>
      <c r="L956" s="34" t="s">
        <v>82</v>
      </c>
      <c r="M956" s="5"/>
      <c r="N956" s="34"/>
      <c r="O956" s="35" t="s">
        <v>83</v>
      </c>
      <c r="P956" s="36" t="s">
        <v>3</v>
      </c>
      <c r="Q956" s="36" t="s">
        <v>9</v>
      </c>
    </row>
    <row r="957" spans="1:17">
      <c r="A957" s="5"/>
      <c r="B957" s="38" t="s">
        <v>84</v>
      </c>
      <c r="C957" s="39" t="s">
        <v>85</v>
      </c>
      <c r="D957" s="37" t="s">
        <v>86</v>
      </c>
      <c r="E957" s="37" t="s">
        <v>87</v>
      </c>
      <c r="F957" s="37" t="s">
        <v>88</v>
      </c>
      <c r="G957" s="37"/>
      <c r="H957" s="37" t="s">
        <v>89</v>
      </c>
      <c r="I957" s="37" t="s">
        <v>90</v>
      </c>
      <c r="J957" s="37" t="s">
        <v>91</v>
      </c>
      <c r="K957" s="37" t="s">
        <v>92</v>
      </c>
      <c r="L957" s="37" t="s">
        <v>93</v>
      </c>
      <c r="M957" s="37" t="s">
        <v>94</v>
      </c>
      <c r="N957" s="37" t="s">
        <v>95</v>
      </c>
      <c r="O957" s="40"/>
      <c r="P957" s="4"/>
      <c r="Q957" s="40"/>
    </row>
    <row r="958" spans="1:17">
      <c r="A958" s="45" t="s">
        <v>36</v>
      </c>
      <c r="B958" s="45">
        <v>100</v>
      </c>
      <c r="C958" s="37"/>
      <c r="D958" s="37">
        <v>15.5</v>
      </c>
      <c r="E958" s="37">
        <v>16.5</v>
      </c>
      <c r="F958" s="37">
        <v>15.6</v>
      </c>
      <c r="G958" s="37">
        <v>260</v>
      </c>
      <c r="H958" s="37">
        <v>1</v>
      </c>
      <c r="I958" s="37">
        <v>1.8</v>
      </c>
      <c r="J958" s="37">
        <v>122</v>
      </c>
      <c r="K958" s="37">
        <v>128</v>
      </c>
      <c r="L958" s="37">
        <v>78</v>
      </c>
      <c r="M958" s="37">
        <v>72</v>
      </c>
      <c r="N958" s="37">
        <v>1.1000000000000001</v>
      </c>
      <c r="O958" s="4">
        <v>6.2</v>
      </c>
      <c r="P958" s="46">
        <v>260</v>
      </c>
      <c r="Q958" s="47">
        <f>P958*O958</f>
        <v>1612</v>
      </c>
    </row>
    <row r="959" spans="1:17">
      <c r="A959" s="45" t="s">
        <v>29</v>
      </c>
      <c r="B959" s="45">
        <v>100</v>
      </c>
      <c r="C959" s="37"/>
      <c r="D959" s="37">
        <v>10.199999999999999</v>
      </c>
      <c r="E959" s="37">
        <v>9.1</v>
      </c>
      <c r="F959" s="37">
        <v>15.15</v>
      </c>
      <c r="G959" s="37">
        <v>245</v>
      </c>
      <c r="H959" s="37">
        <v>1.4</v>
      </c>
      <c r="I959" s="37">
        <v>0</v>
      </c>
      <c r="J959" s="37">
        <v>60</v>
      </c>
      <c r="K959" s="37">
        <v>165</v>
      </c>
      <c r="L959" s="37">
        <v>78</v>
      </c>
      <c r="M959" s="37"/>
      <c r="N959" s="37">
        <v>3.9</v>
      </c>
      <c r="O959" s="4">
        <v>5.5</v>
      </c>
      <c r="P959" s="46">
        <v>71.25</v>
      </c>
      <c r="Q959" s="47">
        <f t="shared" ref="Q959:Q973" si="23">P959*O959</f>
        <v>391.875</v>
      </c>
    </row>
    <row r="960" spans="1:17">
      <c r="A960" s="45" t="s">
        <v>58</v>
      </c>
      <c r="B960" s="45">
        <v>12</v>
      </c>
      <c r="C960" s="37"/>
      <c r="D960" s="37"/>
      <c r="E960" s="37"/>
      <c r="F960" s="37"/>
      <c r="G960" s="37"/>
      <c r="H960" s="37"/>
      <c r="I960" s="37"/>
      <c r="J960" s="37"/>
      <c r="K960" s="37"/>
      <c r="L960" s="37"/>
      <c r="M960" s="37"/>
      <c r="N960" s="37"/>
      <c r="O960" s="4">
        <v>1.1399999999999999</v>
      </c>
      <c r="P960" s="46">
        <v>47</v>
      </c>
      <c r="Q960" s="47">
        <f t="shared" si="23"/>
        <v>53.58</v>
      </c>
    </row>
    <row r="961" spans="1:17">
      <c r="A961" s="45" t="s">
        <v>13</v>
      </c>
      <c r="B961" s="45">
        <v>3</v>
      </c>
      <c r="C961" s="37"/>
      <c r="D961" s="37"/>
      <c r="E961" s="37"/>
      <c r="F961" s="37"/>
      <c r="G961" s="37"/>
      <c r="H961" s="37"/>
      <c r="I961" s="37"/>
      <c r="J961" s="37"/>
      <c r="K961" s="37"/>
      <c r="L961" s="37"/>
      <c r="M961" s="37"/>
      <c r="N961" s="37"/>
      <c r="O961" s="4">
        <v>1</v>
      </c>
      <c r="P961" s="46">
        <v>140</v>
      </c>
      <c r="Q961" s="47">
        <f t="shared" si="23"/>
        <v>140</v>
      </c>
    </row>
    <row r="962" spans="1:17">
      <c r="A962" s="45" t="s">
        <v>103</v>
      </c>
      <c r="B962" s="45">
        <v>12</v>
      </c>
      <c r="C962" s="37"/>
      <c r="D962" s="37"/>
      <c r="E962" s="37"/>
      <c r="F962" s="37"/>
      <c r="G962" s="37"/>
      <c r="H962" s="37"/>
      <c r="I962" s="37"/>
      <c r="J962" s="37"/>
      <c r="K962" s="37"/>
      <c r="L962" s="37"/>
      <c r="M962" s="37"/>
      <c r="N962" s="37"/>
      <c r="O962" s="4">
        <v>1.1000000000000001</v>
      </c>
      <c r="P962" s="46">
        <v>61</v>
      </c>
      <c r="Q962" s="47">
        <f t="shared" si="23"/>
        <v>67.100000000000009</v>
      </c>
    </row>
    <row r="963" spans="1:17">
      <c r="A963" s="45" t="s">
        <v>10</v>
      </c>
      <c r="B963" s="45">
        <v>1</v>
      </c>
      <c r="C963" s="37"/>
      <c r="D963" s="37"/>
      <c r="E963" s="37"/>
      <c r="F963" s="37"/>
      <c r="G963" s="37"/>
      <c r="H963" s="37"/>
      <c r="I963" s="37"/>
      <c r="J963" s="37"/>
      <c r="K963" s="37"/>
      <c r="L963" s="37"/>
      <c r="M963" s="37"/>
      <c r="N963" s="37"/>
      <c r="O963" s="4">
        <v>1</v>
      </c>
      <c r="P963" s="46">
        <v>65</v>
      </c>
      <c r="Q963" s="47">
        <f t="shared" si="23"/>
        <v>65</v>
      </c>
    </row>
    <row r="964" spans="1:17">
      <c r="A964" s="45" t="s">
        <v>12</v>
      </c>
      <c r="B964" s="45"/>
      <c r="C964" s="37"/>
      <c r="D964" s="37"/>
      <c r="E964" s="37"/>
      <c r="F964" s="37"/>
      <c r="G964" s="37"/>
      <c r="H964" s="37"/>
      <c r="I964" s="37"/>
      <c r="J964" s="37"/>
      <c r="K964" s="37"/>
      <c r="L964" s="37"/>
      <c r="M964" s="37"/>
      <c r="N964" s="37"/>
      <c r="O964" s="4">
        <v>1</v>
      </c>
      <c r="P964" s="46">
        <v>37.96</v>
      </c>
      <c r="Q964" s="47">
        <f t="shared" si="23"/>
        <v>37.96</v>
      </c>
    </row>
    <row r="965" spans="1:17">
      <c r="A965" s="45" t="s">
        <v>14</v>
      </c>
      <c r="B965" s="45"/>
      <c r="C965" s="37"/>
      <c r="D965" s="37"/>
      <c r="E965" s="37"/>
      <c r="F965" s="37"/>
      <c r="G965" s="37"/>
      <c r="H965" s="37"/>
      <c r="I965" s="37"/>
      <c r="J965" s="37"/>
      <c r="K965" s="37"/>
      <c r="L965" s="37"/>
      <c r="M965" s="37"/>
      <c r="N965" s="37"/>
      <c r="O965" s="4">
        <v>1</v>
      </c>
      <c r="P965" s="46">
        <v>131.06</v>
      </c>
      <c r="Q965" s="47">
        <f t="shared" si="23"/>
        <v>131.06</v>
      </c>
    </row>
    <row r="966" spans="1:17">
      <c r="A966" s="44" t="s">
        <v>128</v>
      </c>
      <c r="B966" s="45"/>
      <c r="C966" s="31">
        <v>30</v>
      </c>
      <c r="D966" s="37">
        <v>0.6</v>
      </c>
      <c r="E966" s="37"/>
      <c r="F966" s="37">
        <v>15.5</v>
      </c>
      <c r="G966" s="37"/>
      <c r="H966" s="37">
        <v>0.04</v>
      </c>
      <c r="I966" s="37"/>
      <c r="J966" s="37">
        <v>0.24</v>
      </c>
      <c r="K966" s="37">
        <v>0.8</v>
      </c>
      <c r="L966" s="37">
        <v>24</v>
      </c>
      <c r="M966" s="37"/>
      <c r="N966" s="37">
        <v>22</v>
      </c>
      <c r="O966" s="4"/>
      <c r="P966" s="46"/>
      <c r="Q966" s="47">
        <f t="shared" si="23"/>
        <v>0</v>
      </c>
    </row>
    <row r="967" spans="1:17">
      <c r="A967" s="45" t="s">
        <v>105</v>
      </c>
      <c r="B967" s="45">
        <v>30</v>
      </c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2">
        <v>8</v>
      </c>
      <c r="P967" s="46">
        <v>26</v>
      </c>
      <c r="Q967" s="47">
        <f t="shared" si="23"/>
        <v>208</v>
      </c>
    </row>
    <row r="968" spans="1:17">
      <c r="A968" s="45" t="s">
        <v>121</v>
      </c>
      <c r="B968" s="4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2">
        <v>1.6</v>
      </c>
      <c r="P968" s="46">
        <v>536.42999999999995</v>
      </c>
      <c r="Q968" s="47">
        <f t="shared" si="23"/>
        <v>858.28800000000001</v>
      </c>
    </row>
    <row r="969" spans="1:17">
      <c r="A969" s="44" t="s">
        <v>147</v>
      </c>
      <c r="B969" s="45"/>
      <c r="C969" s="37">
        <v>200</v>
      </c>
      <c r="D969" s="37">
        <v>0.6</v>
      </c>
      <c r="E969" s="37"/>
      <c r="F969" s="37">
        <v>30.1</v>
      </c>
      <c r="G969" s="37">
        <v>130</v>
      </c>
      <c r="H969" s="37">
        <v>0.04</v>
      </c>
      <c r="I969" s="37"/>
      <c r="J969" s="37">
        <v>0.05</v>
      </c>
      <c r="K969" s="37">
        <v>135</v>
      </c>
      <c r="L969" s="37">
        <v>46</v>
      </c>
      <c r="M969" s="37"/>
      <c r="N969" s="37">
        <v>0.5</v>
      </c>
      <c r="O969" s="5"/>
      <c r="P969" s="5"/>
      <c r="Q969" s="47">
        <f t="shared" si="23"/>
        <v>0</v>
      </c>
    </row>
    <row r="970" spans="1:17">
      <c r="A970" s="45" t="s">
        <v>147</v>
      </c>
      <c r="B970" s="45">
        <v>20</v>
      </c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>
        <v>19</v>
      </c>
      <c r="P970" s="5">
        <v>21.86</v>
      </c>
      <c r="Q970" s="47">
        <f t="shared" si="23"/>
        <v>415.34</v>
      </c>
    </row>
    <row r="971" spans="1:17">
      <c r="A971" s="56" t="s">
        <v>147</v>
      </c>
      <c r="B971" s="4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>
        <v>91</v>
      </c>
      <c r="P971" s="5">
        <v>21</v>
      </c>
      <c r="Q971" s="47">
        <f t="shared" si="23"/>
        <v>1911</v>
      </c>
    </row>
    <row r="972" spans="1:17">
      <c r="A972" s="56" t="s">
        <v>125</v>
      </c>
      <c r="B972" s="45"/>
      <c r="C972" s="37">
        <v>100</v>
      </c>
      <c r="D972" s="37"/>
      <c r="E972" s="37"/>
      <c r="F972" s="37"/>
      <c r="G972" s="37"/>
      <c r="H972" s="37"/>
      <c r="I972" s="37"/>
      <c r="J972" s="37"/>
      <c r="K972" s="37"/>
      <c r="L972" s="37"/>
      <c r="M972" s="37"/>
      <c r="N972" s="37"/>
      <c r="O972" s="5">
        <v>110</v>
      </c>
      <c r="P972" s="5">
        <v>21.63</v>
      </c>
      <c r="Q972" s="47">
        <f t="shared" si="23"/>
        <v>2379.2999999999997</v>
      </c>
    </row>
    <row r="973" spans="1:17">
      <c r="A973" s="45" t="s">
        <v>118</v>
      </c>
      <c r="B973" s="45">
        <v>40</v>
      </c>
      <c r="C973" s="37"/>
      <c r="D973" s="37"/>
      <c r="E973" s="37"/>
      <c r="F973" s="37"/>
      <c r="G973" s="37"/>
      <c r="H973" s="37"/>
      <c r="I973" s="37"/>
      <c r="J973" s="37"/>
      <c r="K973" s="37"/>
      <c r="L973" s="37"/>
      <c r="M973" s="5"/>
      <c r="N973" s="37"/>
      <c r="O973" s="5">
        <v>110</v>
      </c>
      <c r="P973" s="5">
        <v>31.31</v>
      </c>
      <c r="Q973" s="47">
        <f t="shared" si="23"/>
        <v>3444.1</v>
      </c>
    </row>
    <row r="974" spans="1:17">
      <c r="B974" s="48"/>
      <c r="C974" s="48"/>
      <c r="D974" t="s">
        <v>98</v>
      </c>
      <c r="L974" t="s">
        <v>99</v>
      </c>
      <c r="M974" s="48"/>
      <c r="N974" s="48"/>
      <c r="O974" s="49"/>
      <c r="P974" s="50"/>
      <c r="Q974" s="50">
        <f>SUM(Q958:Q973)</f>
        <v>11714.602999999999</v>
      </c>
    </row>
    <row r="975" spans="1:17">
      <c r="D975" s="48" t="s">
        <v>100</v>
      </c>
      <c r="E975" s="48"/>
      <c r="F975" s="51"/>
      <c r="G975" s="48"/>
      <c r="H975" s="48"/>
      <c r="I975" s="48"/>
      <c r="J975" s="48"/>
      <c r="K975" s="48"/>
      <c r="L975" s="48" t="s">
        <v>99</v>
      </c>
      <c r="N975" t="s">
        <v>99</v>
      </c>
      <c r="Q975" s="19"/>
    </row>
    <row r="976" spans="1:17">
      <c r="D976" s="48"/>
      <c r="E976" s="48"/>
      <c r="F976" s="51"/>
      <c r="G976" s="48"/>
      <c r="H976" s="48"/>
      <c r="I976" s="48"/>
      <c r="J976" s="48"/>
      <c r="K976" s="48"/>
      <c r="L976" s="48"/>
      <c r="Q976" s="19"/>
    </row>
    <row r="977" spans="4:17">
      <c r="D977" s="48"/>
      <c r="E977" s="48"/>
      <c r="F977" s="51"/>
      <c r="G977" s="48"/>
      <c r="H977" s="48"/>
      <c r="I977" s="48"/>
      <c r="J977" s="48"/>
      <c r="K977" s="48"/>
      <c r="L977" s="48"/>
      <c r="Q977" s="19"/>
    </row>
    <row r="978" spans="4:17">
      <c r="D978" s="48"/>
      <c r="E978" s="48"/>
      <c r="F978" s="51"/>
      <c r="G978" s="48"/>
      <c r="H978" s="48"/>
      <c r="I978" s="48"/>
      <c r="J978" s="48"/>
      <c r="K978" s="48"/>
      <c r="L978" s="48"/>
      <c r="Q978" s="19"/>
    </row>
    <row r="979" spans="4:17">
      <c r="D979" s="48"/>
      <c r="E979" s="48"/>
      <c r="F979" s="51"/>
      <c r="G979" s="48"/>
      <c r="H979" s="48"/>
      <c r="I979" s="48"/>
      <c r="J979" s="48"/>
      <c r="K979" s="48"/>
      <c r="L979" s="48"/>
      <c r="Q979" s="19"/>
    </row>
    <row r="980" spans="4:17">
      <c r="D980" s="48"/>
      <c r="E980" s="48"/>
      <c r="F980" s="51"/>
      <c r="G980" s="48"/>
      <c r="H980" s="48"/>
      <c r="I980" s="48"/>
      <c r="J980" s="48"/>
      <c r="K980" s="48"/>
      <c r="L980" s="48"/>
      <c r="Q980" s="19"/>
    </row>
    <row r="981" spans="4:17">
      <c r="D981" s="48"/>
      <c r="E981" s="48"/>
      <c r="F981" s="51"/>
      <c r="G981" s="48"/>
      <c r="H981" s="48"/>
      <c r="I981" s="48"/>
      <c r="J981" s="48"/>
      <c r="K981" s="48"/>
      <c r="L981" s="48"/>
      <c r="Q981" s="19"/>
    </row>
    <row r="982" spans="4:17">
      <c r="D982" s="48"/>
      <c r="E982" s="48"/>
      <c r="F982" s="51"/>
      <c r="G982" s="48"/>
      <c r="H982" s="48"/>
      <c r="I982" s="48"/>
      <c r="J982" s="48"/>
      <c r="K982" s="48"/>
      <c r="L982" s="48"/>
      <c r="Q982" s="19"/>
    </row>
    <row r="983" spans="4:17">
      <c r="D983" s="48"/>
      <c r="E983" s="48"/>
      <c r="F983" s="51"/>
      <c r="G983" s="48"/>
      <c r="H983" s="48"/>
      <c r="I983" s="48"/>
      <c r="J983" s="48"/>
      <c r="K983" s="48"/>
      <c r="L983" s="48"/>
      <c r="Q983" s="19"/>
    </row>
    <row r="984" spans="4:17">
      <c r="D984" s="48"/>
      <c r="E984" s="48"/>
      <c r="F984" s="51"/>
      <c r="G984" s="48"/>
      <c r="H984" s="48"/>
      <c r="I984" s="48"/>
      <c r="J984" s="48"/>
      <c r="K984" s="48"/>
      <c r="L984" s="48"/>
      <c r="Q984" s="19"/>
    </row>
    <row r="985" spans="4:17">
      <c r="D985" s="48"/>
      <c r="E985" s="48"/>
      <c r="F985" s="51"/>
      <c r="G985" s="48"/>
      <c r="H985" s="48"/>
      <c r="I985" s="48"/>
      <c r="J985" s="48"/>
      <c r="K985" s="48"/>
      <c r="L985" s="48"/>
      <c r="Q985" s="19"/>
    </row>
    <row r="986" spans="4:17">
      <c r="D986" s="48"/>
      <c r="E986" s="48"/>
      <c r="F986" s="51"/>
      <c r="G986" s="48"/>
      <c r="H986" s="48"/>
      <c r="I986" s="48"/>
      <c r="J986" s="48"/>
      <c r="K986" s="48"/>
      <c r="L986" s="48"/>
      <c r="Q986" s="19"/>
    </row>
    <row r="987" spans="4:17">
      <c r="D987" s="48"/>
      <c r="E987" s="48"/>
      <c r="F987" s="51"/>
      <c r="G987" s="48"/>
      <c r="H987" s="48"/>
      <c r="I987" s="48"/>
      <c r="J987" s="48"/>
      <c r="K987" s="48"/>
      <c r="L987" s="48"/>
      <c r="Q987" s="19"/>
    </row>
    <row r="988" spans="4:17">
      <c r="D988" s="48"/>
      <c r="E988" s="48"/>
      <c r="F988" s="51"/>
      <c r="G988" s="48"/>
      <c r="H988" s="48"/>
      <c r="I988" s="48"/>
      <c r="J988" s="48"/>
      <c r="K988" s="48"/>
      <c r="L988" s="48"/>
      <c r="Q988" s="19"/>
    </row>
    <row r="989" spans="4:17">
      <c r="D989" s="48"/>
      <c r="E989" s="48"/>
      <c r="F989" s="51"/>
      <c r="G989" s="48"/>
      <c r="H989" s="48"/>
      <c r="I989" s="48"/>
      <c r="J989" s="48"/>
      <c r="K989" s="48"/>
      <c r="L989" s="48"/>
      <c r="Q989" s="19"/>
    </row>
    <row r="990" spans="4:17">
      <c r="D990" s="48"/>
      <c r="E990" s="48"/>
      <c r="F990" s="51"/>
      <c r="G990" s="48"/>
      <c r="H990" s="48"/>
      <c r="I990" s="48"/>
      <c r="J990" s="48"/>
      <c r="K990" s="48"/>
      <c r="L990" s="48"/>
      <c r="Q990" s="19"/>
    </row>
    <row r="991" spans="4:17">
      <c r="D991" s="48"/>
      <c r="E991" s="48"/>
      <c r="F991" s="51"/>
      <c r="G991" s="48"/>
      <c r="H991" s="48"/>
      <c r="I991" s="48"/>
      <c r="J991" s="48"/>
      <c r="K991" s="48"/>
      <c r="L991" s="48"/>
      <c r="Q991" s="19"/>
    </row>
    <row r="992" spans="4:17" ht="18.75">
      <c r="D992" s="15"/>
      <c r="G992" s="16" t="s">
        <v>67</v>
      </c>
      <c r="H992" s="16"/>
      <c r="I992" s="17"/>
      <c r="J992" s="17"/>
      <c r="L992" s="17"/>
    </row>
    <row r="993" spans="1:17" ht="18.75">
      <c r="D993" s="15"/>
      <c r="E993" s="15"/>
      <c r="G993" s="16" t="s">
        <v>68</v>
      </c>
      <c r="H993" s="16"/>
      <c r="I993" s="16"/>
      <c r="J993" s="16"/>
      <c r="K993" s="17"/>
      <c r="L993" s="21"/>
    </row>
    <row r="994" spans="1:17" ht="18.75">
      <c r="D994" s="23" t="s">
        <v>70</v>
      </c>
      <c r="E994" s="23"/>
      <c r="F994" s="23"/>
    </row>
    <row r="995" spans="1:17">
      <c r="A995" s="53">
        <v>44452</v>
      </c>
      <c r="M995" s="21"/>
    </row>
    <row r="996" spans="1:17">
      <c r="A996" s="24" t="s">
        <v>149</v>
      </c>
      <c r="B996" s="24" t="s">
        <v>74</v>
      </c>
      <c r="D996" s="25"/>
      <c r="E996" s="28"/>
      <c r="F996" s="28" t="s">
        <v>6</v>
      </c>
      <c r="G996" s="27"/>
      <c r="H996" s="21"/>
      <c r="I996" s="21"/>
      <c r="J996" s="21"/>
      <c r="K996" s="21"/>
      <c r="L996" s="21"/>
      <c r="M996" s="21"/>
      <c r="N996" s="21"/>
      <c r="O996" s="21"/>
      <c r="P996" s="21"/>
      <c r="Q996" s="19"/>
    </row>
    <row r="997" spans="1:17">
      <c r="A997" s="29" t="s">
        <v>76</v>
      </c>
      <c r="B997" s="24"/>
      <c r="C997" s="20"/>
      <c r="D997" s="20"/>
      <c r="E997" s="27"/>
      <c r="F997" s="27"/>
      <c r="G997" s="27"/>
      <c r="H997" s="21"/>
      <c r="I997" s="21"/>
      <c r="J997" s="21"/>
      <c r="K997" s="21"/>
      <c r="L997" s="21"/>
      <c r="M997" s="21"/>
      <c r="N997" s="21"/>
      <c r="O997" s="21"/>
      <c r="P997" s="21"/>
      <c r="Q997" s="19"/>
    </row>
    <row r="998" spans="1:17">
      <c r="A998" s="30"/>
      <c r="B998" s="29"/>
      <c r="C998" s="29"/>
      <c r="D998" s="29"/>
      <c r="E998" s="21"/>
      <c r="F998" s="27"/>
      <c r="G998" s="27"/>
      <c r="H998" s="21"/>
      <c r="I998" s="21"/>
      <c r="J998" s="21"/>
      <c r="K998" s="21"/>
      <c r="L998" s="21"/>
      <c r="M998" s="28"/>
      <c r="N998" s="21"/>
      <c r="O998" s="21"/>
      <c r="P998">
        <v>135</v>
      </c>
      <c r="Q998" s="19"/>
    </row>
    <row r="999" spans="1:17">
      <c r="A999" s="31" t="s">
        <v>77</v>
      </c>
      <c r="B999" s="32"/>
      <c r="C999" s="33" t="s">
        <v>78</v>
      </c>
      <c r="D999" s="34"/>
      <c r="E999" s="34" t="s">
        <v>79</v>
      </c>
      <c r="F999" s="34"/>
      <c r="G999" s="34" t="s">
        <v>80</v>
      </c>
      <c r="H999" s="34" t="s">
        <v>81</v>
      </c>
      <c r="I999" s="34"/>
      <c r="J999" s="34"/>
      <c r="K999" s="34"/>
      <c r="L999" s="34" t="s">
        <v>82</v>
      </c>
      <c r="M999" s="5"/>
      <c r="N999" s="34"/>
      <c r="O999" s="35" t="s">
        <v>83</v>
      </c>
      <c r="P999" s="36" t="s">
        <v>3</v>
      </c>
      <c r="Q999" s="36" t="s">
        <v>9</v>
      </c>
    </row>
    <row r="1000" spans="1:17">
      <c r="A1000" s="5"/>
      <c r="B1000" s="38" t="s">
        <v>84</v>
      </c>
      <c r="C1000" s="39" t="s">
        <v>85</v>
      </c>
      <c r="D1000" s="37" t="s">
        <v>86</v>
      </c>
      <c r="E1000" s="37" t="s">
        <v>87</v>
      </c>
      <c r="F1000" s="37" t="s">
        <v>88</v>
      </c>
      <c r="G1000" s="37"/>
      <c r="H1000" s="37" t="s">
        <v>89</v>
      </c>
      <c r="I1000" s="37" t="s">
        <v>90</v>
      </c>
      <c r="J1000" s="37" t="s">
        <v>91</v>
      </c>
      <c r="K1000" s="37" t="s">
        <v>92</v>
      </c>
      <c r="L1000" s="37" t="s">
        <v>93</v>
      </c>
      <c r="M1000" s="37" t="s">
        <v>94</v>
      </c>
      <c r="N1000" s="37" t="s">
        <v>95</v>
      </c>
      <c r="O1000" s="40"/>
      <c r="P1000" s="4"/>
      <c r="Q1000" s="40"/>
    </row>
    <row r="1001" spans="1:17">
      <c r="A1001" s="45" t="s">
        <v>36</v>
      </c>
      <c r="B1001" s="45">
        <v>100</v>
      </c>
      <c r="C1001" s="37"/>
      <c r="D1001" s="37">
        <v>15.5</v>
      </c>
      <c r="E1001" s="37">
        <v>16.5</v>
      </c>
      <c r="F1001" s="37">
        <v>15.6</v>
      </c>
      <c r="G1001" s="37">
        <v>260</v>
      </c>
      <c r="H1001" s="37">
        <v>1</v>
      </c>
      <c r="I1001" s="37">
        <v>1.8</v>
      </c>
      <c r="J1001" s="37">
        <v>122</v>
      </c>
      <c r="K1001" s="37">
        <v>128</v>
      </c>
      <c r="L1001" s="37">
        <v>78</v>
      </c>
      <c r="M1001" s="37">
        <v>72</v>
      </c>
      <c r="N1001" s="37">
        <v>1.1000000000000001</v>
      </c>
      <c r="O1001" s="4">
        <v>8.1999999999999993</v>
      </c>
      <c r="P1001" s="46">
        <v>260</v>
      </c>
      <c r="Q1001" s="47">
        <f>P1001*O1001</f>
        <v>2132</v>
      </c>
    </row>
    <row r="1002" spans="1:17">
      <c r="A1002" s="45" t="s">
        <v>29</v>
      </c>
      <c r="B1002" s="45">
        <v>100</v>
      </c>
      <c r="C1002" s="37"/>
      <c r="D1002" s="37">
        <v>10.199999999999999</v>
      </c>
      <c r="E1002" s="37">
        <v>9.1</v>
      </c>
      <c r="F1002" s="37">
        <v>15.15</v>
      </c>
      <c r="G1002" s="37">
        <v>245</v>
      </c>
      <c r="H1002" s="37">
        <v>1.4</v>
      </c>
      <c r="I1002" s="37">
        <v>0</v>
      </c>
      <c r="J1002" s="37">
        <v>60</v>
      </c>
      <c r="K1002" s="37">
        <v>165</v>
      </c>
      <c r="L1002" s="37">
        <v>78</v>
      </c>
      <c r="M1002" s="37"/>
      <c r="N1002" s="37">
        <v>3.9</v>
      </c>
      <c r="O1002" s="4">
        <v>6.8</v>
      </c>
      <c r="P1002" s="46">
        <v>71.25</v>
      </c>
      <c r="Q1002" s="47">
        <f t="shared" ref="Q1002:Q1014" si="24">P1002*O1002</f>
        <v>484.5</v>
      </c>
    </row>
    <row r="1003" spans="1:17">
      <c r="A1003" s="45" t="s">
        <v>58</v>
      </c>
      <c r="B1003" s="45">
        <v>12</v>
      </c>
      <c r="C1003" s="37"/>
      <c r="D1003" s="37"/>
      <c r="E1003" s="37"/>
      <c r="F1003" s="37"/>
      <c r="G1003" s="37"/>
      <c r="H1003" s="37"/>
      <c r="I1003" s="37"/>
      <c r="J1003" s="37"/>
      <c r="K1003" s="37"/>
      <c r="L1003" s="37"/>
      <c r="M1003" s="37"/>
      <c r="N1003" s="37"/>
      <c r="O1003" s="4">
        <v>1.8</v>
      </c>
      <c r="P1003" s="46">
        <v>47</v>
      </c>
      <c r="Q1003" s="47">
        <f t="shared" si="24"/>
        <v>84.600000000000009</v>
      </c>
    </row>
    <row r="1004" spans="1:17">
      <c r="A1004" s="45" t="s">
        <v>13</v>
      </c>
      <c r="B1004" s="45">
        <v>3</v>
      </c>
      <c r="C1004" s="37"/>
      <c r="D1004" s="37"/>
      <c r="E1004" s="37"/>
      <c r="F1004" s="37"/>
      <c r="G1004" s="37"/>
      <c r="H1004" s="37"/>
      <c r="I1004" s="37"/>
      <c r="J1004" s="37"/>
      <c r="K1004" s="37"/>
      <c r="L1004" s="37"/>
      <c r="M1004" s="37"/>
      <c r="N1004" s="37"/>
      <c r="O1004" s="4">
        <v>1</v>
      </c>
      <c r="P1004" s="46">
        <v>140</v>
      </c>
      <c r="Q1004" s="47">
        <f t="shared" si="24"/>
        <v>140</v>
      </c>
    </row>
    <row r="1005" spans="1:17">
      <c r="A1005" s="45" t="s">
        <v>103</v>
      </c>
      <c r="B1005" s="45">
        <v>12</v>
      </c>
      <c r="C1005" s="37"/>
      <c r="D1005" s="37"/>
      <c r="E1005" s="37"/>
      <c r="F1005" s="37"/>
      <c r="G1005" s="37"/>
      <c r="H1005" s="37"/>
      <c r="I1005" s="37"/>
      <c r="J1005" s="37"/>
      <c r="K1005" s="37"/>
      <c r="L1005" s="37"/>
      <c r="M1005" s="37"/>
      <c r="N1005" s="37"/>
      <c r="O1005" s="4">
        <v>1.56</v>
      </c>
      <c r="P1005" s="46">
        <v>61</v>
      </c>
      <c r="Q1005" s="47">
        <f t="shared" si="24"/>
        <v>95.16</v>
      </c>
    </row>
    <row r="1006" spans="1:17">
      <c r="A1006" s="45" t="s">
        <v>10</v>
      </c>
      <c r="B1006" s="45">
        <v>1</v>
      </c>
      <c r="C1006" s="37"/>
      <c r="D1006" s="37"/>
      <c r="E1006" s="37"/>
      <c r="F1006" s="37"/>
      <c r="G1006" s="37"/>
      <c r="H1006" s="37"/>
      <c r="I1006" s="37"/>
      <c r="J1006" s="37"/>
      <c r="K1006" s="37"/>
      <c r="L1006" s="37"/>
      <c r="M1006" s="37"/>
      <c r="N1006" s="37"/>
      <c r="O1006" s="4">
        <v>1</v>
      </c>
      <c r="P1006" s="46">
        <v>65</v>
      </c>
      <c r="Q1006" s="47">
        <f t="shared" si="24"/>
        <v>65</v>
      </c>
    </row>
    <row r="1007" spans="1:17">
      <c r="A1007" s="45" t="s">
        <v>12</v>
      </c>
      <c r="B1007" s="45"/>
      <c r="C1007" s="37"/>
      <c r="D1007" s="37"/>
      <c r="E1007" s="37"/>
      <c r="F1007" s="37"/>
      <c r="G1007" s="37"/>
      <c r="H1007" s="37"/>
      <c r="I1007" s="37"/>
      <c r="J1007" s="37"/>
      <c r="K1007" s="37"/>
      <c r="L1007" s="37"/>
      <c r="M1007" s="37"/>
      <c r="N1007" s="37"/>
      <c r="O1007" s="4"/>
      <c r="P1007" s="46">
        <v>37.96</v>
      </c>
      <c r="Q1007" s="47">
        <f t="shared" si="24"/>
        <v>0</v>
      </c>
    </row>
    <row r="1008" spans="1:17">
      <c r="A1008" s="45" t="s">
        <v>14</v>
      </c>
      <c r="B1008" s="45"/>
      <c r="C1008" s="37"/>
      <c r="D1008" s="37"/>
      <c r="E1008" s="37"/>
      <c r="F1008" s="37"/>
      <c r="G1008" s="37"/>
      <c r="H1008" s="37"/>
      <c r="I1008" s="37"/>
      <c r="J1008" s="37"/>
      <c r="K1008" s="37"/>
      <c r="L1008" s="37"/>
      <c r="M1008" s="37"/>
      <c r="N1008" s="37"/>
      <c r="O1008" s="4"/>
      <c r="P1008" s="46">
        <v>131.06</v>
      </c>
      <c r="Q1008" s="47">
        <f t="shared" si="24"/>
        <v>0</v>
      </c>
    </row>
    <row r="1009" spans="1:17">
      <c r="A1009" s="44" t="s">
        <v>105</v>
      </c>
      <c r="B1009" s="45"/>
      <c r="C1009" s="31">
        <v>30</v>
      </c>
      <c r="D1009" s="37">
        <v>0.6</v>
      </c>
      <c r="E1009" s="37"/>
      <c r="F1009" s="37">
        <v>15.5</v>
      </c>
      <c r="G1009" s="37"/>
      <c r="H1009" s="37">
        <v>0.04</v>
      </c>
      <c r="I1009" s="37"/>
      <c r="J1009" s="37">
        <v>0.24</v>
      </c>
      <c r="K1009" s="37">
        <v>0.8</v>
      </c>
      <c r="L1009" s="37">
        <v>24</v>
      </c>
      <c r="M1009" s="37"/>
      <c r="N1009" s="37">
        <v>22</v>
      </c>
      <c r="O1009" s="4"/>
      <c r="P1009" s="46"/>
      <c r="Q1009" s="47">
        <f t="shared" si="24"/>
        <v>0</v>
      </c>
    </row>
    <row r="1010" spans="1:17">
      <c r="A1010" s="45" t="s">
        <v>105</v>
      </c>
      <c r="B1010" s="45">
        <v>30</v>
      </c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5"/>
      <c r="N1010" s="5"/>
      <c r="O1010" s="52">
        <v>12</v>
      </c>
      <c r="P1010" s="46">
        <v>26</v>
      </c>
      <c r="Q1010" s="47">
        <f t="shared" si="24"/>
        <v>312</v>
      </c>
    </row>
    <row r="1011" spans="1:17">
      <c r="A1011" s="44" t="s">
        <v>117</v>
      </c>
      <c r="B1011" s="45"/>
      <c r="C1011" s="37">
        <v>200</v>
      </c>
      <c r="D1011" s="37">
        <v>0.6</v>
      </c>
      <c r="E1011" s="37"/>
      <c r="F1011" s="37">
        <v>30.1</v>
      </c>
      <c r="G1011" s="37">
        <v>130</v>
      </c>
      <c r="H1011" s="37">
        <v>0.04</v>
      </c>
      <c r="I1011" s="37"/>
      <c r="J1011" s="37">
        <v>0.05</v>
      </c>
      <c r="K1011" s="37">
        <v>135</v>
      </c>
      <c r="L1011" s="37">
        <v>46</v>
      </c>
      <c r="M1011" s="37"/>
      <c r="N1011" s="37">
        <v>0.5</v>
      </c>
      <c r="O1011" s="5"/>
      <c r="P1011" s="5"/>
      <c r="Q1011" s="47">
        <f t="shared" si="24"/>
        <v>0</v>
      </c>
    </row>
    <row r="1012" spans="1:17">
      <c r="A1012" s="45" t="s">
        <v>49</v>
      </c>
      <c r="B1012" s="45">
        <v>20</v>
      </c>
      <c r="C1012" s="5"/>
      <c r="D1012" s="5"/>
      <c r="E1012" s="5"/>
      <c r="F1012" s="5"/>
      <c r="G1012" s="5"/>
      <c r="H1012" s="5"/>
      <c r="I1012" s="5"/>
      <c r="J1012" s="5"/>
      <c r="K1012" s="5"/>
      <c r="L1012" s="5"/>
      <c r="M1012" s="5"/>
      <c r="N1012" s="5"/>
      <c r="O1012" s="5">
        <v>1</v>
      </c>
      <c r="P1012" s="5">
        <v>118</v>
      </c>
      <c r="Q1012" s="47">
        <f t="shared" si="24"/>
        <v>118</v>
      </c>
    </row>
    <row r="1013" spans="1:17">
      <c r="A1013" s="56" t="s">
        <v>15</v>
      </c>
      <c r="B1013" s="45"/>
      <c r="C1013" s="5"/>
      <c r="D1013" s="5"/>
      <c r="E1013" s="5"/>
      <c r="F1013" s="5"/>
      <c r="G1013" s="5"/>
      <c r="H1013" s="5"/>
      <c r="I1013" s="5"/>
      <c r="J1013" s="5"/>
      <c r="K1013" s="5"/>
      <c r="L1013" s="5"/>
      <c r="M1013" s="5"/>
      <c r="N1013" s="5"/>
      <c r="O1013" s="5">
        <v>2.7</v>
      </c>
      <c r="P1013" s="5">
        <v>74.900000000000006</v>
      </c>
      <c r="Q1013" s="47">
        <f t="shared" si="24"/>
        <v>202.23000000000002</v>
      </c>
    </row>
    <row r="1014" spans="1:17">
      <c r="A1014" s="56" t="s">
        <v>18</v>
      </c>
      <c r="B1014" s="45"/>
      <c r="C1014" s="37">
        <v>100</v>
      </c>
      <c r="D1014" s="37"/>
      <c r="E1014" s="37"/>
      <c r="F1014" s="37"/>
      <c r="G1014" s="37"/>
      <c r="H1014" s="37"/>
      <c r="I1014" s="37"/>
      <c r="J1014" s="37"/>
      <c r="K1014" s="37"/>
      <c r="L1014" s="37"/>
      <c r="M1014" s="37"/>
      <c r="N1014" s="37"/>
      <c r="O1014" s="5">
        <v>11.3</v>
      </c>
      <c r="P1014" s="5">
        <v>141.58000000000001</v>
      </c>
      <c r="Q1014" s="47">
        <f t="shared" si="24"/>
        <v>1599.8540000000003</v>
      </c>
    </row>
    <row r="1015" spans="1:17">
      <c r="B1015" s="48"/>
      <c r="C1015" s="48"/>
      <c r="D1015" t="s">
        <v>98</v>
      </c>
      <c r="L1015" t="s">
        <v>99</v>
      </c>
      <c r="M1015" s="48"/>
      <c r="N1015" s="48"/>
      <c r="O1015" s="49"/>
      <c r="P1015" s="50"/>
      <c r="Q1015" s="50">
        <f>SUM(Q1001:Q1014)</f>
        <v>5233.3440000000001</v>
      </c>
    </row>
    <row r="1016" spans="1:17">
      <c r="D1016" s="48" t="s">
        <v>100</v>
      </c>
      <c r="E1016" s="48"/>
      <c r="F1016" s="51"/>
      <c r="G1016" s="48"/>
      <c r="H1016" s="48"/>
      <c r="I1016" s="48"/>
      <c r="J1016" s="48"/>
      <c r="K1016" s="48"/>
      <c r="L1016" s="48" t="s">
        <v>99</v>
      </c>
      <c r="N1016" t="s">
        <v>99</v>
      </c>
      <c r="Q1016" s="19"/>
    </row>
    <row r="1017" spans="1:17">
      <c r="D1017" s="48"/>
      <c r="E1017" s="48"/>
      <c r="F1017" s="51"/>
      <c r="G1017" s="48"/>
      <c r="H1017" s="48"/>
      <c r="I1017" s="48"/>
      <c r="J1017" s="48"/>
      <c r="K1017" s="48"/>
      <c r="L1017" s="48"/>
      <c r="Q1017" s="19"/>
    </row>
    <row r="1018" spans="1:17">
      <c r="D1018" s="48"/>
      <c r="E1018" s="48"/>
      <c r="F1018" s="51"/>
      <c r="G1018" s="48"/>
      <c r="H1018" s="48"/>
      <c r="I1018" s="48"/>
      <c r="J1018" s="48"/>
      <c r="K1018" s="48"/>
      <c r="L1018" s="48"/>
      <c r="Q1018" s="19"/>
    </row>
    <row r="1019" spans="1:17">
      <c r="D1019" s="48"/>
      <c r="E1019" s="48"/>
      <c r="F1019" s="51"/>
      <c r="G1019" s="48"/>
      <c r="H1019" s="48"/>
      <c r="I1019" s="48"/>
      <c r="J1019" s="48"/>
      <c r="K1019" s="48"/>
      <c r="L1019" s="48"/>
      <c r="Q1019" s="19"/>
    </row>
    <row r="1020" spans="1:17">
      <c r="D1020" s="48"/>
      <c r="E1020" s="48"/>
      <c r="F1020" s="51"/>
      <c r="G1020" s="48"/>
      <c r="H1020" s="48"/>
      <c r="I1020" s="48"/>
      <c r="J1020" s="48"/>
      <c r="K1020" s="48"/>
      <c r="L1020" s="48"/>
      <c r="Q1020" s="19"/>
    </row>
    <row r="1021" spans="1:17">
      <c r="D1021" s="48"/>
      <c r="E1021" s="48"/>
      <c r="F1021" s="51"/>
      <c r="G1021" s="48"/>
      <c r="H1021" s="48"/>
      <c r="I1021" s="48"/>
      <c r="J1021" s="48"/>
      <c r="K1021" s="48"/>
      <c r="L1021" s="48"/>
      <c r="Q1021" s="19"/>
    </row>
    <row r="1022" spans="1:17">
      <c r="D1022" s="48"/>
      <c r="E1022" s="48"/>
      <c r="F1022" s="51"/>
      <c r="G1022" s="48"/>
      <c r="H1022" s="48"/>
      <c r="I1022" s="48"/>
      <c r="J1022" s="48"/>
      <c r="K1022" s="48"/>
      <c r="L1022" s="48"/>
      <c r="Q1022" s="19"/>
    </row>
    <row r="1023" spans="1:17">
      <c r="D1023" s="48"/>
      <c r="E1023" s="48"/>
      <c r="F1023" s="51"/>
      <c r="G1023" s="48"/>
      <c r="H1023" s="48"/>
      <c r="I1023" s="48"/>
      <c r="J1023" s="48"/>
      <c r="K1023" s="48"/>
      <c r="L1023" s="48"/>
      <c r="Q1023" s="19"/>
    </row>
    <row r="1024" spans="1:17">
      <c r="D1024" s="48"/>
      <c r="E1024" s="48"/>
      <c r="F1024" s="51"/>
      <c r="G1024" s="48"/>
      <c r="H1024" s="48"/>
      <c r="I1024" s="48"/>
      <c r="J1024" s="48"/>
      <c r="K1024" s="48"/>
      <c r="L1024" s="48"/>
      <c r="Q1024" s="19"/>
    </row>
    <row r="1025" spans="1:17">
      <c r="D1025" s="48"/>
      <c r="E1025" s="48"/>
      <c r="F1025" s="51"/>
      <c r="G1025" s="48"/>
      <c r="H1025" s="48"/>
      <c r="I1025" s="48"/>
      <c r="J1025" s="48"/>
      <c r="K1025" s="48"/>
      <c r="L1025" s="48"/>
      <c r="Q1025" s="19"/>
    </row>
    <row r="1026" spans="1:17">
      <c r="D1026" s="48"/>
      <c r="E1026" s="48"/>
      <c r="F1026" s="51"/>
      <c r="G1026" s="48"/>
      <c r="H1026" s="48"/>
      <c r="I1026" s="48"/>
      <c r="J1026" s="48"/>
      <c r="K1026" s="48"/>
      <c r="L1026" s="48"/>
      <c r="Q1026" s="19"/>
    </row>
    <row r="1027" spans="1:17">
      <c r="D1027" s="48"/>
      <c r="E1027" s="48"/>
      <c r="F1027" s="51"/>
      <c r="G1027" s="48"/>
      <c r="H1027" s="48"/>
      <c r="I1027" s="48"/>
      <c r="J1027" s="48"/>
      <c r="K1027" s="48"/>
      <c r="L1027" s="48"/>
      <c r="Q1027" s="19"/>
    </row>
    <row r="1028" spans="1:17">
      <c r="D1028" s="48"/>
      <c r="E1028" s="48"/>
      <c r="F1028" s="51"/>
      <c r="G1028" s="48"/>
      <c r="H1028" s="48"/>
      <c r="I1028" s="48"/>
      <c r="J1028" s="48"/>
      <c r="K1028" s="48"/>
      <c r="L1028" s="48"/>
      <c r="Q1028" s="19"/>
    </row>
    <row r="1029" spans="1:17">
      <c r="D1029" s="48"/>
      <c r="E1029" s="48"/>
      <c r="F1029" s="51"/>
      <c r="G1029" s="48"/>
      <c r="H1029" s="48"/>
      <c r="I1029" s="48"/>
      <c r="J1029" s="48"/>
      <c r="K1029" s="48"/>
      <c r="L1029" s="48"/>
      <c r="Q1029" s="19"/>
    </row>
    <row r="1030" spans="1:17">
      <c r="D1030" s="48"/>
      <c r="E1030" s="48"/>
      <c r="F1030" s="51"/>
      <c r="G1030" s="48"/>
      <c r="H1030" s="48"/>
      <c r="I1030" s="48"/>
      <c r="J1030" s="48"/>
      <c r="K1030" s="48"/>
      <c r="L1030" s="48"/>
      <c r="Q1030" s="19"/>
    </row>
    <row r="1031" spans="1:17">
      <c r="D1031" s="48"/>
      <c r="E1031" s="48"/>
      <c r="F1031" s="51"/>
      <c r="G1031" s="48"/>
      <c r="H1031" s="48"/>
      <c r="I1031" s="48"/>
      <c r="J1031" s="48"/>
      <c r="K1031" s="48"/>
      <c r="L1031" s="48"/>
      <c r="Q1031" s="19"/>
    </row>
    <row r="1032" spans="1:17">
      <c r="D1032" s="48"/>
      <c r="E1032" s="48"/>
      <c r="F1032" s="51"/>
      <c r="G1032" s="48"/>
      <c r="H1032" s="48"/>
      <c r="I1032" s="48"/>
      <c r="J1032" s="48"/>
      <c r="K1032" s="48"/>
      <c r="L1032" s="48"/>
      <c r="Q1032" s="19"/>
    </row>
    <row r="1033" spans="1:17">
      <c r="D1033" s="48"/>
      <c r="E1033" s="48"/>
      <c r="F1033" s="51"/>
      <c r="G1033" s="48"/>
      <c r="H1033" s="48"/>
      <c r="I1033" s="48"/>
      <c r="J1033" s="48"/>
      <c r="K1033" s="48"/>
      <c r="L1033" s="48"/>
      <c r="Q1033" s="19"/>
    </row>
    <row r="1034" spans="1:17">
      <c r="D1034" s="48"/>
      <c r="E1034" s="48"/>
      <c r="F1034" s="51"/>
      <c r="G1034" s="48"/>
      <c r="H1034" s="48"/>
      <c r="I1034" s="48"/>
      <c r="J1034" s="48"/>
      <c r="K1034" s="48"/>
      <c r="L1034" s="48"/>
      <c r="Q1034" s="19"/>
    </row>
    <row r="1035" spans="1:17" ht="18.75">
      <c r="D1035" s="15"/>
      <c r="G1035" s="16" t="s">
        <v>67</v>
      </c>
      <c r="H1035" s="16"/>
      <c r="I1035" s="17"/>
      <c r="J1035" s="17"/>
      <c r="L1035" s="17"/>
    </row>
    <row r="1036" spans="1:17" ht="18.75">
      <c r="D1036" s="15"/>
      <c r="E1036" s="15"/>
      <c r="G1036" s="16" t="s">
        <v>68</v>
      </c>
      <c r="H1036" s="16"/>
      <c r="I1036" s="16"/>
      <c r="J1036" s="16"/>
      <c r="K1036" s="17"/>
      <c r="L1036" s="21"/>
    </row>
    <row r="1037" spans="1:17" ht="18.75">
      <c r="D1037" s="23" t="s">
        <v>70</v>
      </c>
      <c r="E1037" s="23"/>
      <c r="F1037" s="23"/>
    </row>
    <row r="1038" spans="1:17">
      <c r="A1038" s="53">
        <v>44452</v>
      </c>
      <c r="M1038" s="21"/>
    </row>
    <row r="1039" spans="1:17">
      <c r="A1039" s="24" t="s">
        <v>149</v>
      </c>
      <c r="B1039" s="24" t="s">
        <v>74</v>
      </c>
      <c r="D1039" s="25"/>
      <c r="E1039" s="28"/>
      <c r="F1039" s="28" t="s">
        <v>7</v>
      </c>
      <c r="G1039" s="27"/>
      <c r="H1039" s="21"/>
      <c r="I1039" s="21"/>
      <c r="J1039" s="21"/>
      <c r="K1039" s="21"/>
      <c r="L1039" s="21"/>
      <c r="M1039" s="21"/>
      <c r="N1039" s="21"/>
      <c r="O1039" s="21"/>
      <c r="P1039" s="21"/>
      <c r="Q1039" s="19"/>
    </row>
    <row r="1040" spans="1:17">
      <c r="A1040" s="29" t="s">
        <v>76</v>
      </c>
      <c r="B1040" s="24"/>
      <c r="C1040" s="20"/>
      <c r="D1040" s="20"/>
      <c r="E1040" s="27"/>
      <c r="F1040" s="27"/>
      <c r="G1040" s="27"/>
      <c r="H1040" s="21"/>
      <c r="I1040" s="21"/>
      <c r="J1040" s="21"/>
      <c r="K1040" s="21"/>
      <c r="L1040" s="21"/>
      <c r="M1040" s="21"/>
      <c r="N1040" s="21"/>
      <c r="O1040" s="21"/>
      <c r="P1040" s="21"/>
      <c r="Q1040" s="19"/>
    </row>
    <row r="1041" spans="1:17">
      <c r="A1041" s="30"/>
      <c r="B1041" s="29"/>
      <c r="C1041" s="29"/>
      <c r="D1041" s="29"/>
      <c r="E1041" s="21"/>
      <c r="F1041" s="27"/>
      <c r="G1041" s="27"/>
      <c r="H1041" s="21"/>
      <c r="I1041" s="21"/>
      <c r="J1041" s="21"/>
      <c r="K1041" s="21"/>
      <c r="L1041" s="21"/>
      <c r="M1041" s="28"/>
      <c r="N1041" s="21"/>
      <c r="O1041" s="21"/>
      <c r="Q1041" s="19"/>
    </row>
    <row r="1042" spans="1:17">
      <c r="A1042" s="31" t="s">
        <v>77</v>
      </c>
      <c r="B1042" s="32"/>
      <c r="C1042" s="33" t="s">
        <v>78</v>
      </c>
      <c r="D1042" s="34"/>
      <c r="E1042" s="34" t="s">
        <v>79</v>
      </c>
      <c r="F1042" s="34"/>
      <c r="G1042" s="34" t="s">
        <v>80</v>
      </c>
      <c r="H1042" s="34" t="s">
        <v>81</v>
      </c>
      <c r="I1042" s="34"/>
      <c r="J1042" s="34"/>
      <c r="K1042" s="34"/>
      <c r="L1042" s="34" t="s">
        <v>82</v>
      </c>
      <c r="M1042" s="5"/>
      <c r="N1042" s="34"/>
      <c r="O1042" s="35" t="s">
        <v>83</v>
      </c>
      <c r="P1042" s="36" t="s">
        <v>3</v>
      </c>
      <c r="Q1042" s="36" t="s">
        <v>9</v>
      </c>
    </row>
    <row r="1043" spans="1:17">
      <c r="A1043" s="5"/>
      <c r="B1043" s="38" t="s">
        <v>84</v>
      </c>
      <c r="C1043" s="39" t="s">
        <v>85</v>
      </c>
      <c r="D1043" s="37" t="s">
        <v>86</v>
      </c>
      <c r="E1043" s="37" t="s">
        <v>87</v>
      </c>
      <c r="F1043" s="37" t="s">
        <v>88</v>
      </c>
      <c r="G1043" s="37"/>
      <c r="H1043" s="37" t="s">
        <v>89</v>
      </c>
      <c r="I1043" s="37" t="s">
        <v>90</v>
      </c>
      <c r="J1043" s="37" t="s">
        <v>91</v>
      </c>
      <c r="K1043" s="37" t="s">
        <v>92</v>
      </c>
      <c r="L1043" s="37" t="s">
        <v>93</v>
      </c>
      <c r="M1043" s="37" t="s">
        <v>94</v>
      </c>
      <c r="N1043" s="37" t="s">
        <v>95</v>
      </c>
      <c r="O1043" s="40"/>
      <c r="P1043" s="4"/>
      <c r="Q1043" s="40"/>
    </row>
    <row r="1044" spans="1:17">
      <c r="A1044" s="45" t="s">
        <v>36</v>
      </c>
      <c r="B1044" s="45"/>
      <c r="C1044" s="37"/>
      <c r="D1044" s="37">
        <v>15.5</v>
      </c>
      <c r="E1044" s="37">
        <v>16.5</v>
      </c>
      <c r="F1044" s="37">
        <v>15.6</v>
      </c>
      <c r="G1044" s="37">
        <v>260</v>
      </c>
      <c r="H1044" s="37">
        <v>1</v>
      </c>
      <c r="I1044" s="37">
        <v>1.8</v>
      </c>
      <c r="J1044" s="37">
        <v>122</v>
      </c>
      <c r="K1044" s="37">
        <v>128</v>
      </c>
      <c r="L1044" s="37">
        <v>78</v>
      </c>
      <c r="M1044" s="37">
        <v>72</v>
      </c>
      <c r="N1044" s="37">
        <v>1.1000000000000001</v>
      </c>
      <c r="O1044" s="4">
        <v>4</v>
      </c>
      <c r="P1044" s="46">
        <v>260</v>
      </c>
      <c r="Q1044" s="47">
        <f>P1044*O1044</f>
        <v>1040</v>
      </c>
    </row>
    <row r="1045" spans="1:17">
      <c r="A1045" s="45" t="s">
        <v>29</v>
      </c>
      <c r="B1045" s="45"/>
      <c r="C1045" s="37"/>
      <c r="D1045" s="37">
        <v>10.199999999999999</v>
      </c>
      <c r="E1045" s="37">
        <v>9.1</v>
      </c>
      <c r="F1045" s="37">
        <v>15.15</v>
      </c>
      <c r="G1045" s="37">
        <v>245</v>
      </c>
      <c r="H1045" s="37">
        <v>1.4</v>
      </c>
      <c r="I1045" s="37">
        <v>0</v>
      </c>
      <c r="J1045" s="37">
        <v>60</v>
      </c>
      <c r="K1045" s="37">
        <v>165</v>
      </c>
      <c r="L1045" s="37">
        <v>78</v>
      </c>
      <c r="M1045" s="37"/>
      <c r="N1045" s="37">
        <v>3.9</v>
      </c>
      <c r="O1045" s="4">
        <v>3</v>
      </c>
      <c r="P1045" s="46">
        <v>71.25</v>
      </c>
      <c r="Q1045" s="47">
        <f t="shared" ref="Q1045:Q1052" si="25">P1045*O1045</f>
        <v>213.75</v>
      </c>
    </row>
    <row r="1046" spans="1:17">
      <c r="A1046" s="44" t="s">
        <v>105</v>
      </c>
      <c r="B1046" s="45"/>
      <c r="C1046" s="31">
        <v>30</v>
      </c>
      <c r="D1046" s="37">
        <v>0.6</v>
      </c>
      <c r="E1046" s="37"/>
      <c r="F1046" s="37">
        <v>15.5</v>
      </c>
      <c r="G1046" s="37"/>
      <c r="H1046" s="37">
        <v>0.04</v>
      </c>
      <c r="I1046" s="37"/>
      <c r="J1046" s="37">
        <v>0.24</v>
      </c>
      <c r="K1046" s="37">
        <v>0.8</v>
      </c>
      <c r="L1046" s="37">
        <v>24</v>
      </c>
      <c r="M1046" s="37"/>
      <c r="N1046" s="37">
        <v>22</v>
      </c>
      <c r="O1046" s="4"/>
      <c r="P1046" s="46"/>
      <c r="Q1046" s="47">
        <f t="shared" si="25"/>
        <v>0</v>
      </c>
    </row>
    <row r="1047" spans="1:17">
      <c r="A1047" s="45" t="s">
        <v>105</v>
      </c>
      <c r="B1047" s="45">
        <v>30</v>
      </c>
      <c r="C1047" s="5"/>
      <c r="D1047" s="5"/>
      <c r="E1047" s="5"/>
      <c r="F1047" s="5"/>
      <c r="G1047" s="5"/>
      <c r="H1047" s="5"/>
      <c r="I1047" s="5"/>
      <c r="J1047" s="5"/>
      <c r="K1047" s="5"/>
      <c r="L1047" s="5"/>
      <c r="M1047" s="5"/>
      <c r="N1047" s="5"/>
      <c r="O1047" s="52">
        <v>3</v>
      </c>
      <c r="P1047" s="46">
        <v>26</v>
      </c>
      <c r="Q1047" s="47">
        <f t="shared" si="25"/>
        <v>78</v>
      </c>
    </row>
    <row r="1048" spans="1:17">
      <c r="A1048" s="45" t="s">
        <v>44</v>
      </c>
      <c r="B1048" s="45">
        <v>1</v>
      </c>
      <c r="C1048" s="5">
        <v>40</v>
      </c>
      <c r="D1048" s="5">
        <v>5.0999999999999996</v>
      </c>
      <c r="E1048" s="5">
        <v>4.5999999999999996</v>
      </c>
      <c r="F1048" s="5">
        <v>0.3</v>
      </c>
      <c r="G1048" s="5">
        <v>63</v>
      </c>
      <c r="H1048" s="5">
        <v>0.03</v>
      </c>
      <c r="I1048" s="5"/>
      <c r="J1048" s="5"/>
      <c r="K1048" s="5">
        <v>22</v>
      </c>
      <c r="L1048" s="5">
        <v>77</v>
      </c>
      <c r="M1048" s="5">
        <v>5</v>
      </c>
      <c r="N1048" s="5">
        <v>1</v>
      </c>
      <c r="O1048" s="52">
        <v>1.5</v>
      </c>
      <c r="P1048" s="46">
        <v>62.19</v>
      </c>
      <c r="Q1048" s="47">
        <f t="shared" si="25"/>
        <v>93.284999999999997</v>
      </c>
    </row>
    <row r="1049" spans="1:17">
      <c r="A1049" s="44" t="s">
        <v>108</v>
      </c>
      <c r="B1049" s="45"/>
      <c r="C1049" s="37">
        <v>200</v>
      </c>
      <c r="D1049" s="37">
        <v>0.6</v>
      </c>
      <c r="E1049" s="37"/>
      <c r="F1049" s="37">
        <v>30.1</v>
      </c>
      <c r="G1049" s="37">
        <v>130</v>
      </c>
      <c r="H1049" s="37">
        <v>0.04</v>
      </c>
      <c r="I1049" s="37"/>
      <c r="J1049" s="37">
        <v>0.05</v>
      </c>
      <c r="K1049" s="37">
        <v>135</v>
      </c>
      <c r="L1049" s="37">
        <v>46</v>
      </c>
      <c r="M1049" s="37"/>
      <c r="N1049" s="37">
        <v>0.5</v>
      </c>
      <c r="O1049" s="5"/>
      <c r="P1049" s="5"/>
      <c r="Q1049" s="47">
        <f t="shared" si="25"/>
        <v>0</v>
      </c>
    </row>
    <row r="1050" spans="1:17">
      <c r="A1050" s="45" t="s">
        <v>31</v>
      </c>
      <c r="B1050" s="45">
        <v>20</v>
      </c>
      <c r="C1050" s="5"/>
      <c r="D1050" s="5"/>
      <c r="E1050" s="5"/>
      <c r="F1050" s="5"/>
      <c r="G1050" s="5"/>
      <c r="H1050" s="5"/>
      <c r="I1050" s="5"/>
      <c r="J1050" s="5"/>
      <c r="K1050" s="5"/>
      <c r="L1050" s="5"/>
      <c r="M1050" s="5"/>
      <c r="N1050" s="5"/>
      <c r="O1050" s="5">
        <v>2</v>
      </c>
      <c r="P1050" s="5">
        <v>60.58</v>
      </c>
      <c r="Q1050" s="47">
        <f t="shared" si="25"/>
        <v>121.16</v>
      </c>
    </row>
    <row r="1051" spans="1:17">
      <c r="A1051" s="56" t="s">
        <v>109</v>
      </c>
      <c r="B1051" s="45"/>
      <c r="C1051" s="5"/>
      <c r="D1051" s="5"/>
      <c r="E1051" s="5"/>
      <c r="F1051" s="5"/>
      <c r="G1051" s="5"/>
      <c r="H1051" s="5"/>
      <c r="I1051" s="5"/>
      <c r="J1051" s="5"/>
      <c r="K1051" s="5"/>
      <c r="L1051" s="5"/>
      <c r="M1051" s="5"/>
      <c r="N1051" s="5"/>
      <c r="O1051" s="5"/>
      <c r="P1051" s="5">
        <v>118</v>
      </c>
      <c r="Q1051" s="47">
        <f t="shared" si="25"/>
        <v>0</v>
      </c>
    </row>
    <row r="1052" spans="1:17">
      <c r="A1052" s="56" t="s">
        <v>18</v>
      </c>
      <c r="B1052" s="45"/>
      <c r="C1052" s="37">
        <v>100</v>
      </c>
      <c r="D1052" s="37"/>
      <c r="E1052" s="37"/>
      <c r="F1052" s="37"/>
      <c r="G1052" s="37"/>
      <c r="H1052" s="37"/>
      <c r="I1052" s="37"/>
      <c r="J1052" s="37"/>
      <c r="K1052" s="37"/>
      <c r="L1052" s="37"/>
      <c r="M1052" s="37"/>
      <c r="N1052" s="37"/>
      <c r="O1052" s="5">
        <v>2.7</v>
      </c>
      <c r="P1052" s="5">
        <v>141.58000000000001</v>
      </c>
      <c r="Q1052" s="47">
        <f t="shared" si="25"/>
        <v>382.26600000000008</v>
      </c>
    </row>
    <row r="1053" spans="1:17">
      <c r="B1053" s="48"/>
      <c r="C1053" s="48"/>
      <c r="D1053" t="s">
        <v>98</v>
      </c>
      <c r="L1053" t="s">
        <v>99</v>
      </c>
      <c r="M1053" s="48"/>
      <c r="N1053" s="48"/>
      <c r="O1053" s="49"/>
      <c r="P1053" s="50"/>
      <c r="Q1053" s="50">
        <f>SUM(Q1044:Q1052)</f>
        <v>1928.4610000000002</v>
      </c>
    </row>
    <row r="1054" spans="1:17">
      <c r="D1054" s="48" t="s">
        <v>100</v>
      </c>
      <c r="E1054" s="48"/>
      <c r="F1054" s="51"/>
      <c r="G1054" s="48"/>
      <c r="H1054" s="48"/>
      <c r="I1054" s="48"/>
      <c r="J1054" s="48"/>
      <c r="K1054" s="48"/>
      <c r="L1054" s="48" t="s">
        <v>99</v>
      </c>
      <c r="N1054" t="s">
        <v>99</v>
      </c>
      <c r="Q1054" s="19"/>
    </row>
    <row r="1055" spans="1:17">
      <c r="D1055" s="48"/>
      <c r="E1055" s="48"/>
      <c r="F1055" s="51"/>
      <c r="G1055" s="48"/>
      <c r="H1055" s="48"/>
      <c r="I1055" s="48"/>
      <c r="J1055" s="48"/>
      <c r="K1055" s="48"/>
      <c r="L1055" s="48"/>
      <c r="Q1055" s="19"/>
    </row>
    <row r="1056" spans="1:17">
      <c r="D1056" s="48"/>
      <c r="E1056" s="48"/>
      <c r="F1056" s="51"/>
      <c r="G1056" s="48"/>
      <c r="H1056" s="48"/>
      <c r="I1056" s="48"/>
      <c r="J1056" s="48"/>
      <c r="K1056" s="48"/>
      <c r="L1056" s="48"/>
      <c r="Q1056" s="19"/>
    </row>
    <row r="1057" spans="4:17">
      <c r="D1057" s="48"/>
      <c r="E1057" s="48"/>
      <c r="F1057" s="51"/>
      <c r="G1057" s="48"/>
      <c r="H1057" s="48"/>
      <c r="I1057" s="48"/>
      <c r="J1057" s="48"/>
      <c r="K1057" s="48"/>
      <c r="L1057" s="48"/>
      <c r="Q1057" s="19"/>
    </row>
    <row r="1058" spans="4:17">
      <c r="D1058" s="48"/>
      <c r="E1058" s="48"/>
      <c r="F1058" s="51"/>
      <c r="G1058" s="48"/>
      <c r="H1058" s="48"/>
      <c r="I1058" s="48"/>
      <c r="J1058" s="48"/>
      <c r="K1058" s="48"/>
      <c r="L1058" s="48"/>
      <c r="Q1058" s="19"/>
    </row>
    <row r="1059" spans="4:17">
      <c r="D1059" s="48"/>
      <c r="E1059" s="48"/>
      <c r="F1059" s="51"/>
      <c r="G1059" s="48"/>
      <c r="H1059" s="48"/>
      <c r="I1059" s="48"/>
      <c r="J1059" s="48"/>
      <c r="K1059" s="48"/>
      <c r="L1059" s="48"/>
      <c r="Q1059" s="19"/>
    </row>
    <row r="1060" spans="4:17">
      <c r="D1060" s="48"/>
      <c r="E1060" s="48"/>
      <c r="F1060" s="51"/>
      <c r="G1060" s="48"/>
      <c r="H1060" s="48"/>
      <c r="I1060" s="48"/>
      <c r="J1060" s="48"/>
      <c r="K1060" s="48"/>
      <c r="L1060" s="48"/>
      <c r="Q1060" s="19"/>
    </row>
    <row r="1061" spans="4:17">
      <c r="D1061" s="48"/>
      <c r="E1061" s="48"/>
      <c r="F1061" s="51"/>
      <c r="G1061" s="48"/>
      <c r="H1061" s="48"/>
      <c r="I1061" s="48"/>
      <c r="J1061" s="48"/>
      <c r="K1061" s="48"/>
      <c r="L1061" s="48"/>
      <c r="Q1061" s="19"/>
    </row>
    <row r="1062" spans="4:17">
      <c r="D1062" s="48"/>
      <c r="E1062" s="48"/>
      <c r="F1062" s="51"/>
      <c r="G1062" s="48"/>
      <c r="H1062" s="48"/>
      <c r="I1062" s="48"/>
      <c r="J1062" s="48"/>
      <c r="K1062" s="48"/>
      <c r="L1062" s="48"/>
      <c r="Q1062" s="19"/>
    </row>
    <row r="1063" spans="4:17">
      <c r="D1063" s="48"/>
      <c r="E1063" s="48"/>
      <c r="F1063" s="51"/>
      <c r="G1063" s="48"/>
      <c r="H1063" s="48"/>
      <c r="I1063" s="48"/>
      <c r="J1063" s="48"/>
      <c r="K1063" s="48"/>
      <c r="L1063" s="48"/>
      <c r="Q1063" s="19"/>
    </row>
    <row r="1064" spans="4:17">
      <c r="D1064" s="48"/>
      <c r="E1064" s="48"/>
      <c r="F1064" s="51"/>
      <c r="G1064" s="48"/>
      <c r="H1064" s="48"/>
      <c r="I1064" s="48"/>
      <c r="J1064" s="48"/>
      <c r="K1064" s="48"/>
      <c r="L1064" s="48"/>
      <c r="Q1064" s="19"/>
    </row>
    <row r="1065" spans="4:17">
      <c r="D1065" s="48"/>
      <c r="E1065" s="48"/>
      <c r="F1065" s="51"/>
      <c r="G1065" s="48"/>
      <c r="H1065" s="48"/>
      <c r="I1065" s="48"/>
      <c r="J1065" s="48"/>
      <c r="K1065" s="48"/>
      <c r="L1065" s="48"/>
      <c r="Q1065" s="19"/>
    </row>
    <row r="1066" spans="4:17">
      <c r="D1066" s="48"/>
      <c r="E1066" s="48"/>
      <c r="F1066" s="51"/>
      <c r="G1066" s="48"/>
      <c r="H1066" s="48"/>
      <c r="I1066" s="48"/>
      <c r="J1066" s="48"/>
      <c r="K1066" s="48"/>
      <c r="L1066" s="48"/>
      <c r="Q1066" s="19"/>
    </row>
    <row r="1067" spans="4:17">
      <c r="D1067" s="48"/>
      <c r="E1067" s="48"/>
      <c r="F1067" s="51"/>
      <c r="G1067" s="48"/>
      <c r="H1067" s="48"/>
      <c r="I1067" s="48"/>
      <c r="J1067" s="48"/>
      <c r="K1067" s="48"/>
      <c r="L1067" s="48"/>
      <c r="Q1067" s="19"/>
    </row>
    <row r="1068" spans="4:17">
      <c r="D1068" s="48"/>
      <c r="E1068" s="48"/>
      <c r="F1068" s="51"/>
      <c r="G1068" s="48"/>
      <c r="H1068" s="48"/>
      <c r="I1068" s="48"/>
      <c r="J1068" s="48"/>
      <c r="K1068" s="48"/>
      <c r="L1068" s="48"/>
      <c r="Q1068" s="19"/>
    </row>
    <row r="1069" spans="4:17">
      <c r="D1069" s="48"/>
      <c r="E1069" s="48"/>
      <c r="F1069" s="51"/>
      <c r="G1069" s="48"/>
      <c r="H1069" s="48"/>
      <c r="I1069" s="48"/>
      <c r="J1069" s="48"/>
      <c r="K1069" s="48"/>
      <c r="L1069" s="48"/>
      <c r="Q1069" s="19"/>
    </row>
    <row r="1070" spans="4:17">
      <c r="D1070" s="48"/>
      <c r="E1070" s="48"/>
      <c r="F1070" s="51"/>
      <c r="G1070" s="48"/>
      <c r="H1070" s="48"/>
      <c r="I1070" s="48"/>
      <c r="J1070" s="48"/>
      <c r="K1070" s="48"/>
      <c r="L1070" s="48"/>
      <c r="Q1070" s="19"/>
    </row>
    <row r="1071" spans="4:17">
      <c r="D1071" s="48"/>
      <c r="E1071" s="48"/>
      <c r="F1071" s="51"/>
      <c r="G1071" s="48"/>
      <c r="H1071" s="48"/>
      <c r="I1071" s="48"/>
      <c r="J1071" s="48"/>
      <c r="K1071" s="48"/>
      <c r="L1071" s="48"/>
      <c r="Q1071" s="19"/>
    </row>
    <row r="1072" spans="4:17">
      <c r="D1072" s="48"/>
      <c r="E1072" s="48"/>
      <c r="F1072" s="51"/>
      <c r="G1072" s="48"/>
      <c r="H1072" s="48"/>
      <c r="I1072" s="48"/>
      <c r="J1072" s="48"/>
      <c r="K1072" s="48"/>
      <c r="L1072" s="48"/>
      <c r="Q1072" s="19"/>
    </row>
    <row r="1073" spans="1:21">
      <c r="D1073" s="48"/>
      <c r="E1073" s="48"/>
      <c r="F1073" s="51"/>
      <c r="G1073" s="48"/>
      <c r="H1073" s="48"/>
      <c r="I1073" s="48"/>
      <c r="J1073" s="48"/>
      <c r="K1073" s="48"/>
      <c r="L1073" s="48"/>
      <c r="Q1073" s="19"/>
    </row>
    <row r="1074" spans="1:21">
      <c r="D1074" s="48"/>
      <c r="E1074" s="48"/>
      <c r="F1074" s="51"/>
      <c r="G1074" s="48"/>
      <c r="H1074" s="48"/>
      <c r="I1074" s="48"/>
      <c r="J1074" s="48"/>
      <c r="K1074" s="48"/>
      <c r="L1074" s="48"/>
      <c r="Q1074" s="19"/>
    </row>
    <row r="1075" spans="1:21">
      <c r="D1075" s="48"/>
      <c r="E1075" s="48"/>
      <c r="F1075" s="51"/>
      <c r="G1075" s="48"/>
      <c r="H1075" s="48"/>
      <c r="I1075" s="48"/>
      <c r="J1075" s="48"/>
      <c r="K1075" s="48"/>
      <c r="L1075" s="48"/>
      <c r="Q1075" s="19"/>
    </row>
    <row r="1076" spans="1:21">
      <c r="D1076" s="48"/>
      <c r="E1076" s="48"/>
      <c r="F1076" s="51"/>
      <c r="G1076" s="48"/>
      <c r="H1076" s="48"/>
      <c r="I1076" s="48"/>
      <c r="J1076" s="48"/>
      <c r="K1076" s="48"/>
      <c r="L1076" s="48"/>
      <c r="Q1076" s="19"/>
    </row>
    <row r="1077" spans="1:21">
      <c r="D1077" s="48"/>
      <c r="E1077" s="48"/>
      <c r="F1077" s="51"/>
      <c r="G1077" s="48"/>
      <c r="H1077" s="48"/>
      <c r="I1077" s="48"/>
      <c r="J1077" s="48"/>
      <c r="K1077" s="48"/>
      <c r="L1077" s="48"/>
      <c r="Q1077" s="19"/>
    </row>
    <row r="1078" spans="1:21" ht="18.75">
      <c r="D1078" s="15"/>
      <c r="G1078" s="16" t="s">
        <v>67</v>
      </c>
      <c r="H1078" s="16"/>
      <c r="I1078" s="17"/>
      <c r="J1078" s="17"/>
      <c r="L1078" s="17"/>
      <c r="U1078">
        <v>0</v>
      </c>
    </row>
    <row r="1079" spans="1:21" ht="18.75">
      <c r="D1079" s="15"/>
      <c r="E1079" s="15"/>
      <c r="G1079" s="16" t="s">
        <v>68</v>
      </c>
      <c r="H1079" s="16"/>
      <c r="I1079" s="16"/>
      <c r="J1079" s="16"/>
      <c r="K1079" s="17"/>
      <c r="L1079" s="21"/>
    </row>
    <row r="1080" spans="1:21" ht="18.75">
      <c r="D1080" s="23" t="s">
        <v>70</v>
      </c>
      <c r="E1080" s="23"/>
      <c r="F1080" s="23"/>
    </row>
    <row r="1081" spans="1:21">
      <c r="A1081" s="53">
        <v>44453</v>
      </c>
      <c r="M1081" s="21"/>
    </row>
    <row r="1082" spans="1:21">
      <c r="A1082" s="24" t="s">
        <v>149</v>
      </c>
      <c r="B1082" s="24" t="s">
        <v>74</v>
      </c>
      <c r="D1082" s="25"/>
      <c r="E1082" s="28"/>
      <c r="F1082" s="28" t="s">
        <v>75</v>
      </c>
      <c r="G1082" s="27"/>
      <c r="H1082" s="21"/>
      <c r="I1082" s="21"/>
      <c r="J1082" s="21"/>
      <c r="K1082" s="21"/>
      <c r="L1082" s="21"/>
      <c r="M1082" s="21"/>
      <c r="N1082" s="21"/>
      <c r="O1082" s="21"/>
      <c r="P1082" s="21"/>
      <c r="Q1082" s="19"/>
    </row>
    <row r="1083" spans="1:21">
      <c r="A1083" s="29" t="s">
        <v>76</v>
      </c>
      <c r="B1083" s="24"/>
      <c r="C1083" s="20"/>
      <c r="D1083" s="20"/>
      <c r="E1083" s="27"/>
      <c r="F1083" s="27"/>
      <c r="G1083" s="27"/>
      <c r="H1083" s="21"/>
      <c r="I1083" s="21"/>
      <c r="J1083" s="21"/>
      <c r="K1083" s="21"/>
      <c r="L1083" s="21"/>
      <c r="M1083" s="21"/>
      <c r="N1083" s="21"/>
      <c r="O1083" s="21"/>
      <c r="P1083" s="21"/>
      <c r="Q1083" s="19"/>
    </row>
    <row r="1084" spans="1:21">
      <c r="A1084" s="30"/>
      <c r="B1084" s="29"/>
      <c r="C1084" s="29"/>
      <c r="D1084" s="29"/>
      <c r="E1084" s="21"/>
      <c r="F1084" s="27"/>
      <c r="G1084" s="27"/>
      <c r="H1084" s="21"/>
      <c r="I1084" s="21"/>
      <c r="J1084" s="21"/>
      <c r="K1084" s="21"/>
      <c r="L1084" s="21"/>
      <c r="M1084" s="28"/>
      <c r="N1084" s="21"/>
      <c r="O1084" s="21"/>
      <c r="P1084">
        <v>211</v>
      </c>
      <c r="Q1084" s="19"/>
    </row>
    <row r="1085" spans="1:21">
      <c r="A1085" s="31" t="s">
        <v>77</v>
      </c>
      <c r="B1085" s="32"/>
      <c r="C1085" s="33" t="s">
        <v>78</v>
      </c>
      <c r="D1085" s="34"/>
      <c r="E1085" s="34" t="s">
        <v>79</v>
      </c>
      <c r="F1085" s="34"/>
      <c r="G1085" s="34" t="s">
        <v>80</v>
      </c>
      <c r="H1085" s="34" t="s">
        <v>81</v>
      </c>
      <c r="I1085" s="34"/>
      <c r="J1085" s="34"/>
      <c r="K1085" s="34"/>
      <c r="L1085" s="34" t="s">
        <v>82</v>
      </c>
      <c r="M1085" s="5"/>
      <c r="N1085" s="34"/>
      <c r="O1085" s="35" t="s">
        <v>83</v>
      </c>
      <c r="P1085" s="36" t="s">
        <v>3</v>
      </c>
      <c r="Q1085" s="36" t="s">
        <v>9</v>
      </c>
    </row>
    <row r="1086" spans="1:21">
      <c r="A1086" s="5"/>
      <c r="B1086" s="38" t="s">
        <v>84</v>
      </c>
      <c r="C1086" s="39" t="s">
        <v>85</v>
      </c>
      <c r="D1086" s="37" t="s">
        <v>86</v>
      </c>
      <c r="E1086" s="37" t="s">
        <v>87</v>
      </c>
      <c r="F1086" s="37" t="s">
        <v>88</v>
      </c>
      <c r="G1086" s="37"/>
      <c r="H1086" s="37" t="s">
        <v>89</v>
      </c>
      <c r="I1086" s="37" t="s">
        <v>90</v>
      </c>
      <c r="J1086" s="37" t="s">
        <v>91</v>
      </c>
      <c r="K1086" s="37" t="s">
        <v>92</v>
      </c>
      <c r="L1086" s="37" t="s">
        <v>93</v>
      </c>
      <c r="M1086" s="37" t="s">
        <v>94</v>
      </c>
      <c r="N1086" s="37" t="s">
        <v>95</v>
      </c>
      <c r="O1086" s="40"/>
      <c r="P1086" s="4"/>
      <c r="Q1086" s="40"/>
    </row>
    <row r="1087" spans="1:21">
      <c r="A1087" s="45" t="s">
        <v>152</v>
      </c>
      <c r="B1087" s="45"/>
      <c r="C1087" s="37">
        <v>250</v>
      </c>
      <c r="D1087" s="37">
        <v>1.2</v>
      </c>
      <c r="E1087" s="37">
        <v>4</v>
      </c>
      <c r="F1087" s="37">
        <v>2.7</v>
      </c>
      <c r="G1087" s="37">
        <v>260</v>
      </c>
      <c r="H1087" s="37">
        <v>0.26</v>
      </c>
      <c r="I1087" s="37">
        <v>40</v>
      </c>
      <c r="J1087" s="37">
        <v>122</v>
      </c>
      <c r="K1087" s="37">
        <v>128</v>
      </c>
      <c r="L1087" s="37">
        <v>146</v>
      </c>
      <c r="M1087" s="37">
        <v>56</v>
      </c>
      <c r="N1087" s="37">
        <v>2</v>
      </c>
      <c r="O1087" s="4"/>
      <c r="P1087" s="46"/>
      <c r="Q1087" s="47"/>
    </row>
    <row r="1088" spans="1:21">
      <c r="A1088" s="45" t="s">
        <v>24</v>
      </c>
      <c r="B1088" s="45">
        <v>2.5000000000000001E-2</v>
      </c>
      <c r="C1088" s="37"/>
      <c r="D1088" s="37"/>
      <c r="E1088" s="37"/>
      <c r="F1088" s="37"/>
      <c r="G1088" s="37"/>
      <c r="H1088" s="37"/>
      <c r="I1088" s="37"/>
      <c r="J1088" s="37"/>
      <c r="K1088" s="37"/>
      <c r="L1088" s="37"/>
      <c r="M1088" s="37"/>
      <c r="N1088" s="37"/>
      <c r="O1088" s="4">
        <v>21</v>
      </c>
      <c r="P1088" s="46">
        <v>129.94999999999999</v>
      </c>
      <c r="Q1088" s="47">
        <f>P1088*O1088</f>
        <v>2728.95</v>
      </c>
    </row>
    <row r="1089" spans="1:17">
      <c r="A1089" s="45" t="s">
        <v>58</v>
      </c>
      <c r="B1089" s="45">
        <v>12</v>
      </c>
      <c r="C1089" s="37"/>
      <c r="D1089" s="37"/>
      <c r="E1089" s="37"/>
      <c r="F1089" s="37"/>
      <c r="G1089" s="37"/>
      <c r="H1089" s="37"/>
      <c r="I1089" s="37"/>
      <c r="J1089" s="37"/>
      <c r="K1089" s="37"/>
      <c r="L1089" s="37"/>
      <c r="M1089" s="37"/>
      <c r="N1089" s="37"/>
      <c r="O1089" s="4">
        <v>2.1</v>
      </c>
      <c r="P1089" s="46">
        <v>47</v>
      </c>
      <c r="Q1089" s="47">
        <f t="shared" ref="Q1089:Q1105" si="26">P1089*O1089</f>
        <v>98.7</v>
      </c>
    </row>
    <row r="1090" spans="1:17">
      <c r="A1090" s="45" t="s">
        <v>13</v>
      </c>
      <c r="B1090" s="45">
        <v>3</v>
      </c>
      <c r="C1090" s="37"/>
      <c r="D1090" s="37"/>
      <c r="E1090" s="37"/>
      <c r="F1090" s="37"/>
      <c r="G1090" s="37"/>
      <c r="H1090" s="37"/>
      <c r="I1090" s="37"/>
      <c r="J1090" s="37"/>
      <c r="K1090" s="37"/>
      <c r="L1090" s="37"/>
      <c r="M1090" s="37"/>
      <c r="N1090" s="37"/>
      <c r="O1090" s="4">
        <v>1</v>
      </c>
      <c r="P1090" s="46">
        <v>140</v>
      </c>
      <c r="Q1090" s="47">
        <f t="shared" si="26"/>
        <v>140</v>
      </c>
    </row>
    <row r="1091" spans="1:17">
      <c r="A1091" s="45" t="s">
        <v>103</v>
      </c>
      <c r="B1091" s="45">
        <v>12</v>
      </c>
      <c r="C1091" s="37"/>
      <c r="D1091" s="37"/>
      <c r="E1091" s="37"/>
      <c r="F1091" s="37"/>
      <c r="G1091" s="37"/>
      <c r="H1091" s="37"/>
      <c r="I1091" s="37"/>
      <c r="J1091" s="37"/>
      <c r="K1091" s="37"/>
      <c r="L1091" s="37"/>
      <c r="M1091" s="37"/>
      <c r="N1091" s="37"/>
      <c r="O1091" s="4">
        <v>1</v>
      </c>
      <c r="P1091" s="46">
        <v>63</v>
      </c>
      <c r="Q1091" s="47">
        <f t="shared" si="26"/>
        <v>63</v>
      </c>
    </row>
    <row r="1092" spans="1:17">
      <c r="A1092" s="45" t="s">
        <v>103</v>
      </c>
      <c r="B1092" s="45"/>
      <c r="C1092" s="37"/>
      <c r="D1092" s="37"/>
      <c r="E1092" s="37"/>
      <c r="F1092" s="37"/>
      <c r="G1092" s="37"/>
      <c r="H1092" s="37"/>
      <c r="I1092" s="37"/>
      <c r="J1092" s="37"/>
      <c r="K1092" s="37"/>
      <c r="L1092" s="37"/>
      <c r="M1092" s="37"/>
      <c r="N1092" s="37"/>
      <c r="O1092" s="4">
        <v>1.1000000000000001</v>
      </c>
      <c r="P1092" s="46">
        <v>61</v>
      </c>
      <c r="Q1092" s="47">
        <f t="shared" si="26"/>
        <v>67.100000000000009</v>
      </c>
    </row>
    <row r="1093" spans="1:17">
      <c r="A1093" s="45" t="s">
        <v>153</v>
      </c>
      <c r="B1093" s="45"/>
      <c r="C1093" s="37"/>
      <c r="D1093" s="37"/>
      <c r="E1093" s="37"/>
      <c r="F1093" s="37"/>
      <c r="G1093" s="37"/>
      <c r="H1093" s="37"/>
      <c r="I1093" s="37"/>
      <c r="J1093" s="37"/>
      <c r="K1093" s="37"/>
      <c r="L1093" s="37"/>
      <c r="M1093" s="37"/>
      <c r="N1093" s="37"/>
      <c r="O1093" s="4">
        <v>4.5</v>
      </c>
      <c r="P1093" s="46">
        <v>54.15</v>
      </c>
      <c r="Q1093" s="47">
        <f t="shared" si="26"/>
        <v>243.67499999999998</v>
      </c>
    </row>
    <row r="1094" spans="1:17">
      <c r="A1094" s="45" t="s">
        <v>55</v>
      </c>
      <c r="B1094" s="45"/>
      <c r="C1094" s="37"/>
      <c r="D1094" s="37"/>
      <c r="E1094" s="37"/>
      <c r="F1094" s="37"/>
      <c r="G1094" s="37"/>
      <c r="H1094" s="37"/>
      <c r="I1094" s="37"/>
      <c r="J1094" s="37"/>
      <c r="K1094" s="37"/>
      <c r="L1094" s="37"/>
      <c r="M1094" s="37"/>
      <c r="N1094" s="37"/>
      <c r="O1094" s="4">
        <v>29.5</v>
      </c>
      <c r="P1094" s="46">
        <v>48</v>
      </c>
      <c r="Q1094" s="47">
        <f t="shared" si="26"/>
        <v>1416</v>
      </c>
    </row>
    <row r="1095" spans="1:17">
      <c r="A1095" s="45" t="s">
        <v>17</v>
      </c>
      <c r="B1095" s="45"/>
      <c r="C1095" s="37"/>
      <c r="D1095" s="37"/>
      <c r="E1095" s="37"/>
      <c r="F1095" s="37"/>
      <c r="G1095" s="37"/>
      <c r="H1095" s="37"/>
      <c r="I1095" s="37"/>
      <c r="J1095" s="37"/>
      <c r="K1095" s="37"/>
      <c r="L1095" s="37"/>
      <c r="M1095" s="37"/>
      <c r="N1095" s="37"/>
      <c r="O1095" s="4">
        <v>1</v>
      </c>
      <c r="P1095" s="46">
        <v>20</v>
      </c>
      <c r="Q1095" s="47">
        <f t="shared" si="26"/>
        <v>20</v>
      </c>
    </row>
    <row r="1096" spans="1:17">
      <c r="A1096" s="31" t="s">
        <v>154</v>
      </c>
      <c r="B1096" s="45">
        <v>70</v>
      </c>
      <c r="C1096" s="37">
        <v>70</v>
      </c>
      <c r="D1096" s="37">
        <v>4.8</v>
      </c>
      <c r="E1096" s="37">
        <v>5.8</v>
      </c>
      <c r="F1096" s="37">
        <v>18.399999999999999</v>
      </c>
      <c r="G1096" s="37">
        <v>112</v>
      </c>
      <c r="H1096" s="37">
        <v>1.62</v>
      </c>
      <c r="I1096" s="37">
        <v>15.75</v>
      </c>
      <c r="J1096" s="37">
        <v>128</v>
      </c>
      <c r="K1096" s="37">
        <v>106</v>
      </c>
      <c r="L1096" s="37">
        <v>55.5</v>
      </c>
      <c r="M1096" s="37">
        <v>54</v>
      </c>
      <c r="N1096" s="37">
        <v>1.45</v>
      </c>
      <c r="O1096" s="4"/>
      <c r="P1096" s="46"/>
      <c r="Q1096" s="47">
        <f t="shared" si="26"/>
        <v>0</v>
      </c>
    </row>
    <row r="1097" spans="1:17">
      <c r="A1097" s="45" t="s">
        <v>133</v>
      </c>
      <c r="B1097" s="45">
        <v>36</v>
      </c>
      <c r="C1097" s="37"/>
      <c r="D1097" s="37"/>
      <c r="E1097" s="37"/>
      <c r="F1097" s="37"/>
      <c r="G1097" s="37"/>
      <c r="H1097" s="37"/>
      <c r="I1097" s="37"/>
      <c r="J1097" s="37"/>
      <c r="K1097" s="37"/>
      <c r="L1097" s="37"/>
      <c r="M1097" s="37"/>
      <c r="N1097" s="37"/>
      <c r="O1097" s="4">
        <v>9</v>
      </c>
      <c r="P1097" s="46">
        <v>103</v>
      </c>
      <c r="Q1097" s="47">
        <f t="shared" si="26"/>
        <v>927</v>
      </c>
    </row>
    <row r="1098" spans="1:17">
      <c r="A1098" s="44" t="s">
        <v>128</v>
      </c>
      <c r="B1098" s="45"/>
      <c r="C1098" s="31">
        <v>30</v>
      </c>
      <c r="D1098" s="37">
        <v>0.6</v>
      </c>
      <c r="E1098" s="37"/>
      <c r="F1098" s="37">
        <v>15.5</v>
      </c>
      <c r="G1098" s="37"/>
      <c r="H1098" s="37">
        <v>0.04</v>
      </c>
      <c r="I1098" s="37"/>
      <c r="J1098" s="37">
        <v>0.24</v>
      </c>
      <c r="K1098" s="37">
        <v>0.8</v>
      </c>
      <c r="L1098" s="37">
        <v>24</v>
      </c>
      <c r="M1098" s="37"/>
      <c r="N1098" s="37">
        <v>22</v>
      </c>
      <c r="O1098" s="4"/>
      <c r="P1098" s="46"/>
      <c r="Q1098" s="47">
        <f t="shared" si="26"/>
        <v>0</v>
      </c>
    </row>
    <row r="1099" spans="1:17">
      <c r="A1099" s="45" t="s">
        <v>34</v>
      </c>
      <c r="B1099" s="45">
        <v>30</v>
      </c>
      <c r="C1099" s="5"/>
      <c r="D1099" s="5"/>
      <c r="E1099" s="5"/>
      <c r="F1099" s="5"/>
      <c r="G1099" s="5"/>
      <c r="H1099" s="5"/>
      <c r="I1099" s="5"/>
      <c r="J1099" s="5"/>
      <c r="K1099" s="5"/>
      <c r="L1099" s="5"/>
      <c r="M1099" s="5"/>
      <c r="N1099" s="5"/>
      <c r="O1099" s="52">
        <v>7</v>
      </c>
      <c r="P1099" s="46">
        <v>26</v>
      </c>
      <c r="Q1099" s="47">
        <f t="shared" si="26"/>
        <v>182</v>
      </c>
    </row>
    <row r="1100" spans="1:17">
      <c r="A1100" s="45" t="s">
        <v>121</v>
      </c>
      <c r="B1100" s="45">
        <v>10</v>
      </c>
      <c r="C1100" s="5"/>
      <c r="D1100" s="5"/>
      <c r="E1100" s="5"/>
      <c r="F1100" s="5"/>
      <c r="G1100" s="5"/>
      <c r="H1100" s="5"/>
      <c r="I1100" s="5"/>
      <c r="J1100" s="5"/>
      <c r="K1100" s="5"/>
      <c r="L1100" s="5"/>
      <c r="M1100" s="5"/>
      <c r="N1100" s="5"/>
      <c r="O1100" s="52">
        <v>2.1</v>
      </c>
      <c r="P1100" s="46">
        <v>530</v>
      </c>
      <c r="Q1100" s="47">
        <f t="shared" si="26"/>
        <v>1113</v>
      </c>
    </row>
    <row r="1101" spans="1:17">
      <c r="A1101" s="45" t="s">
        <v>60</v>
      </c>
      <c r="B1101" s="45">
        <v>10</v>
      </c>
      <c r="C1101" s="5"/>
      <c r="D1101" s="5"/>
      <c r="E1101" s="5"/>
      <c r="F1101" s="5"/>
      <c r="G1101" s="5"/>
      <c r="H1101" s="5"/>
      <c r="I1101" s="5"/>
      <c r="J1101" s="5"/>
      <c r="K1101" s="5"/>
      <c r="L1101" s="5"/>
      <c r="M1101" s="5"/>
      <c r="N1101" s="5"/>
      <c r="O1101" s="52">
        <v>2.1</v>
      </c>
      <c r="P1101" s="46">
        <v>488.82</v>
      </c>
      <c r="Q1101" s="47">
        <f t="shared" si="26"/>
        <v>1026.5219999999999</v>
      </c>
    </row>
    <row r="1102" spans="1:17">
      <c r="A1102" s="44" t="s">
        <v>155</v>
      </c>
      <c r="B1102" s="45"/>
      <c r="C1102" s="37">
        <v>200</v>
      </c>
      <c r="D1102" s="37">
        <v>0.6</v>
      </c>
      <c r="E1102" s="37"/>
      <c r="F1102" s="37">
        <v>30.1</v>
      </c>
      <c r="G1102" s="37">
        <v>130</v>
      </c>
      <c r="H1102" s="37">
        <v>0.04</v>
      </c>
      <c r="I1102" s="37"/>
      <c r="J1102" s="37">
        <v>0.05</v>
      </c>
      <c r="K1102" s="37">
        <v>135</v>
      </c>
      <c r="L1102" s="37">
        <v>46</v>
      </c>
      <c r="M1102" s="37"/>
      <c r="N1102" s="37">
        <v>0.5</v>
      </c>
      <c r="O1102" s="5"/>
      <c r="P1102" s="5"/>
      <c r="Q1102" s="47">
        <f t="shared" si="26"/>
        <v>0</v>
      </c>
    </row>
    <row r="1103" spans="1:17">
      <c r="A1103" s="45" t="s">
        <v>155</v>
      </c>
      <c r="B1103" s="45">
        <v>20</v>
      </c>
      <c r="C1103" s="5"/>
      <c r="D1103" s="5"/>
      <c r="E1103" s="5"/>
      <c r="F1103" s="5"/>
      <c r="G1103" s="5"/>
      <c r="H1103" s="5"/>
      <c r="I1103" s="5"/>
      <c r="J1103" s="5"/>
      <c r="K1103" s="5"/>
      <c r="L1103" s="5"/>
      <c r="M1103" s="5"/>
      <c r="N1103" s="5"/>
      <c r="O1103" s="5">
        <v>23</v>
      </c>
      <c r="P1103" s="5">
        <v>149.97999999999999</v>
      </c>
      <c r="Q1103" s="47">
        <f t="shared" si="26"/>
        <v>3449.54</v>
      </c>
    </row>
    <row r="1104" spans="1:17">
      <c r="A1104" s="56" t="s">
        <v>61</v>
      </c>
      <c r="B1104" s="45"/>
      <c r="C1104" s="37">
        <v>100</v>
      </c>
      <c r="D1104" s="37"/>
      <c r="E1104" s="37"/>
      <c r="F1104" s="37"/>
      <c r="G1104" s="37"/>
      <c r="H1104" s="37"/>
      <c r="I1104" s="37"/>
      <c r="J1104" s="37"/>
      <c r="K1104" s="37"/>
      <c r="L1104" s="37"/>
      <c r="M1104" s="37"/>
      <c r="N1104" s="37"/>
      <c r="O1104" s="5">
        <v>61.7</v>
      </c>
      <c r="P1104" s="5">
        <v>147</v>
      </c>
      <c r="Q1104" s="47">
        <f t="shared" si="26"/>
        <v>9069.9</v>
      </c>
    </row>
    <row r="1105" spans="1:17">
      <c r="A1105" s="45" t="s">
        <v>123</v>
      </c>
      <c r="B1105" s="45">
        <v>40</v>
      </c>
      <c r="C1105" s="37"/>
      <c r="D1105" s="37"/>
      <c r="E1105" s="37"/>
      <c r="F1105" s="37"/>
      <c r="G1105" s="37"/>
      <c r="H1105" s="37"/>
      <c r="I1105" s="37"/>
      <c r="J1105" s="37"/>
      <c r="K1105" s="37"/>
      <c r="L1105" s="37"/>
      <c r="M1105" s="5"/>
      <c r="N1105" s="37"/>
      <c r="O1105" s="5">
        <v>6</v>
      </c>
      <c r="P1105" s="5">
        <v>189.74</v>
      </c>
      <c r="Q1105" s="47">
        <f t="shared" si="26"/>
        <v>1138.44</v>
      </c>
    </row>
    <row r="1106" spans="1:17">
      <c r="B1106" s="48"/>
      <c r="C1106" s="48"/>
      <c r="D1106" t="s">
        <v>98</v>
      </c>
      <c r="L1106" t="s">
        <v>99</v>
      </c>
      <c r="M1106" s="48"/>
      <c r="N1106" s="48"/>
      <c r="O1106" s="49"/>
      <c r="P1106" s="50"/>
      <c r="Q1106" s="50">
        <f>SUM(Q1088:Q1105)</f>
        <v>21683.826999999997</v>
      </c>
    </row>
    <row r="1107" spans="1:17">
      <c r="D1107" s="48" t="s">
        <v>100</v>
      </c>
      <c r="E1107" s="48"/>
      <c r="F1107" s="51"/>
      <c r="G1107" s="48"/>
      <c r="H1107" s="48"/>
      <c r="I1107" s="48"/>
      <c r="J1107" s="48"/>
      <c r="K1107" s="48"/>
      <c r="L1107" s="48" t="s">
        <v>99</v>
      </c>
      <c r="N1107" t="s">
        <v>99</v>
      </c>
      <c r="Q1107" s="19"/>
    </row>
    <row r="1108" spans="1:17">
      <c r="D1108" s="48"/>
      <c r="E1108" s="48"/>
      <c r="F1108" s="51"/>
      <c r="G1108" s="48"/>
      <c r="H1108" s="48"/>
      <c r="I1108" s="48"/>
      <c r="J1108" s="48"/>
      <c r="K1108" s="48"/>
      <c r="L1108" s="48"/>
      <c r="Q1108" s="19"/>
    </row>
    <row r="1109" spans="1:17">
      <c r="D1109" s="48"/>
      <c r="E1109" s="48"/>
      <c r="F1109" s="51"/>
      <c r="G1109" s="48"/>
      <c r="H1109" s="48"/>
      <c r="I1109" s="48"/>
      <c r="J1109" s="48"/>
      <c r="K1109" s="48"/>
      <c r="L1109" s="48"/>
      <c r="Q1109" s="19"/>
    </row>
    <row r="1110" spans="1:17">
      <c r="D1110" s="48"/>
      <c r="E1110" s="48"/>
      <c r="F1110" s="51"/>
      <c r="G1110" s="48"/>
      <c r="H1110" s="48"/>
      <c r="I1110" s="48"/>
      <c r="J1110" s="48"/>
      <c r="K1110" s="48"/>
      <c r="L1110" s="48"/>
      <c r="Q1110" s="19"/>
    </row>
    <row r="1111" spans="1:17">
      <c r="D1111" s="48"/>
      <c r="E1111" s="48"/>
      <c r="F1111" s="51"/>
      <c r="G1111" s="48"/>
      <c r="H1111" s="48"/>
      <c r="I1111" s="48"/>
      <c r="J1111" s="48"/>
      <c r="K1111" s="48"/>
      <c r="L1111" s="48"/>
      <c r="Q1111" s="19"/>
    </row>
    <row r="1112" spans="1:17">
      <c r="D1112" s="48"/>
      <c r="E1112" s="48"/>
      <c r="F1112" s="51"/>
      <c r="G1112" s="48"/>
      <c r="H1112" s="48"/>
      <c r="I1112" s="48"/>
      <c r="J1112" s="48"/>
      <c r="K1112" s="48"/>
      <c r="L1112" s="48"/>
      <c r="Q1112" s="19"/>
    </row>
    <row r="1113" spans="1:17">
      <c r="D1113" s="48"/>
      <c r="E1113" s="48"/>
      <c r="F1113" s="51"/>
      <c r="G1113" s="48"/>
      <c r="H1113" s="48"/>
      <c r="I1113" s="48"/>
      <c r="J1113" s="48"/>
      <c r="K1113" s="48"/>
      <c r="L1113" s="48"/>
      <c r="Q1113" s="19"/>
    </row>
    <row r="1114" spans="1:17">
      <c r="D1114" s="48"/>
      <c r="E1114" s="48"/>
      <c r="F1114" s="51"/>
      <c r="G1114" s="48"/>
      <c r="H1114" s="48"/>
      <c r="I1114" s="48"/>
      <c r="J1114" s="48"/>
      <c r="K1114" s="48"/>
      <c r="L1114" s="48"/>
      <c r="Q1114" s="19"/>
    </row>
    <row r="1115" spans="1:17">
      <c r="D1115" s="48"/>
      <c r="E1115" s="48"/>
      <c r="F1115" s="51"/>
      <c r="G1115" s="48"/>
      <c r="H1115" s="48"/>
      <c r="I1115" s="48"/>
      <c r="J1115" s="48"/>
      <c r="K1115" s="48"/>
      <c r="L1115" s="48"/>
      <c r="Q1115" s="19"/>
    </row>
    <row r="1116" spans="1:17">
      <c r="D1116" s="48"/>
      <c r="E1116" s="48"/>
      <c r="F1116" s="51"/>
      <c r="G1116" s="48"/>
      <c r="H1116" s="48"/>
      <c r="I1116" s="48"/>
      <c r="J1116" s="48"/>
      <c r="K1116" s="48"/>
      <c r="L1116" s="48"/>
      <c r="Q1116" s="19"/>
    </row>
    <row r="1117" spans="1:17">
      <c r="D1117" s="48"/>
      <c r="E1117" s="48"/>
      <c r="F1117" s="51"/>
      <c r="G1117" s="48"/>
      <c r="H1117" s="48"/>
      <c r="I1117" s="48"/>
      <c r="J1117" s="48"/>
      <c r="K1117" s="48"/>
      <c r="L1117" s="48"/>
      <c r="Q1117" s="19"/>
    </row>
    <row r="1118" spans="1:17">
      <c r="D1118" s="48"/>
      <c r="E1118" s="48"/>
      <c r="F1118" s="51"/>
      <c r="G1118" s="48"/>
      <c r="H1118" s="48"/>
      <c r="I1118" s="48"/>
      <c r="J1118" s="48"/>
      <c r="K1118" s="48"/>
      <c r="L1118" s="48"/>
      <c r="Q1118" s="19"/>
    </row>
    <row r="1119" spans="1:17">
      <c r="D1119" s="48"/>
      <c r="E1119" s="48"/>
      <c r="F1119" s="51"/>
      <c r="G1119" s="48"/>
      <c r="H1119" s="48"/>
      <c r="I1119" s="48"/>
      <c r="J1119" s="48"/>
      <c r="K1119" s="48"/>
      <c r="L1119" s="48"/>
      <c r="Q1119" s="19"/>
    </row>
    <row r="1120" spans="1:17">
      <c r="D1120" s="48"/>
      <c r="E1120" s="48"/>
      <c r="F1120" s="51"/>
      <c r="G1120" s="48"/>
      <c r="H1120" s="48"/>
      <c r="I1120" s="48"/>
      <c r="J1120" s="48"/>
      <c r="K1120" s="48"/>
      <c r="L1120" s="48"/>
      <c r="Q1120" s="19"/>
    </row>
    <row r="1121" spans="1:17" ht="18.75">
      <c r="D1121" s="15"/>
      <c r="G1121" s="16" t="s">
        <v>67</v>
      </c>
      <c r="H1121" s="16"/>
      <c r="I1121" s="17"/>
      <c r="J1121" s="17"/>
      <c r="L1121" s="17"/>
    </row>
    <row r="1122" spans="1:17" ht="18.75">
      <c r="D1122" s="15"/>
      <c r="E1122" s="15"/>
      <c r="G1122" s="16" t="s">
        <v>68</v>
      </c>
      <c r="H1122" s="16"/>
      <c r="I1122" s="16"/>
      <c r="J1122" s="16"/>
      <c r="K1122" s="17"/>
      <c r="L1122" s="21"/>
    </row>
    <row r="1123" spans="1:17" ht="18.75">
      <c r="D1123" s="23" t="s">
        <v>70</v>
      </c>
      <c r="E1123" s="23"/>
      <c r="F1123" s="23"/>
    </row>
    <row r="1124" spans="1:17">
      <c r="A1124" s="53">
        <v>44453</v>
      </c>
      <c r="M1124" s="21"/>
    </row>
    <row r="1125" spans="1:17">
      <c r="A1125" s="24" t="s">
        <v>149</v>
      </c>
      <c r="B1125" s="24" t="s">
        <v>74</v>
      </c>
      <c r="D1125" s="25"/>
      <c r="E1125" s="28"/>
      <c r="F1125" s="28" t="s">
        <v>6</v>
      </c>
      <c r="G1125" s="27"/>
      <c r="H1125" s="21"/>
      <c r="I1125" s="21"/>
      <c r="J1125" s="21"/>
      <c r="K1125" s="21"/>
      <c r="L1125" s="21"/>
      <c r="M1125" s="21"/>
      <c r="N1125" s="21"/>
      <c r="O1125" s="21"/>
      <c r="P1125" s="21"/>
      <c r="Q1125" s="19"/>
    </row>
    <row r="1126" spans="1:17">
      <c r="A1126" s="29" t="s">
        <v>76</v>
      </c>
      <c r="B1126" s="24"/>
      <c r="C1126" s="20"/>
      <c r="D1126" s="20"/>
      <c r="E1126" s="27"/>
      <c r="F1126" s="27"/>
      <c r="G1126" s="27"/>
      <c r="H1126" s="21"/>
      <c r="I1126" s="21"/>
      <c r="J1126" s="21"/>
      <c r="K1126" s="21"/>
      <c r="L1126" s="21"/>
      <c r="M1126" s="21"/>
      <c r="N1126" s="21"/>
      <c r="O1126" s="21"/>
      <c r="P1126" s="21"/>
      <c r="Q1126" s="19"/>
    </row>
    <row r="1127" spans="1:17">
      <c r="A1127" s="30"/>
      <c r="B1127" s="29"/>
      <c r="C1127" s="29"/>
      <c r="D1127" s="29"/>
      <c r="E1127" s="21"/>
      <c r="F1127" s="27"/>
      <c r="G1127" s="27"/>
      <c r="H1127" s="21"/>
      <c r="I1127" s="21"/>
      <c r="J1127" s="21"/>
      <c r="K1127" s="21"/>
      <c r="L1127" s="21"/>
      <c r="M1127" s="28"/>
      <c r="N1127" s="21"/>
      <c r="O1127" s="21"/>
      <c r="P1127">
        <v>138</v>
      </c>
      <c r="Q1127" s="19"/>
    </row>
    <row r="1128" spans="1:17">
      <c r="A1128" s="31" t="s">
        <v>77</v>
      </c>
      <c r="B1128" s="32"/>
      <c r="C1128" s="33" t="s">
        <v>78</v>
      </c>
      <c r="D1128" s="34"/>
      <c r="E1128" s="34" t="s">
        <v>79</v>
      </c>
      <c r="F1128" s="34"/>
      <c r="G1128" s="34" t="s">
        <v>80</v>
      </c>
      <c r="H1128" s="34" t="s">
        <v>81</v>
      </c>
      <c r="I1128" s="34"/>
      <c r="J1128" s="34"/>
      <c r="K1128" s="34"/>
      <c r="L1128" s="34" t="s">
        <v>82</v>
      </c>
      <c r="M1128" s="5"/>
      <c r="N1128" s="34"/>
      <c r="O1128" s="35" t="s">
        <v>83</v>
      </c>
      <c r="P1128" s="36" t="s">
        <v>3</v>
      </c>
      <c r="Q1128" s="36" t="s">
        <v>9</v>
      </c>
    </row>
    <row r="1129" spans="1:17">
      <c r="A1129" s="5"/>
      <c r="B1129" s="38" t="s">
        <v>84</v>
      </c>
      <c r="C1129" s="39" t="s">
        <v>85</v>
      </c>
      <c r="D1129" s="37" t="s">
        <v>86</v>
      </c>
      <c r="E1129" s="37" t="s">
        <v>87</v>
      </c>
      <c r="F1129" s="37" t="s">
        <v>88</v>
      </c>
      <c r="G1129" s="37"/>
      <c r="H1129" s="37" t="s">
        <v>89</v>
      </c>
      <c r="I1129" s="37" t="s">
        <v>90</v>
      </c>
      <c r="J1129" s="37" t="s">
        <v>91</v>
      </c>
      <c r="K1129" s="37" t="s">
        <v>92</v>
      </c>
      <c r="L1129" s="37" t="s">
        <v>93</v>
      </c>
      <c r="M1129" s="37" t="s">
        <v>94</v>
      </c>
      <c r="N1129" s="37" t="s">
        <v>95</v>
      </c>
      <c r="O1129" s="40"/>
      <c r="P1129" s="4"/>
      <c r="Q1129" s="40"/>
    </row>
    <row r="1130" spans="1:17">
      <c r="A1130" s="45" t="s">
        <v>152</v>
      </c>
      <c r="B1130" s="45">
        <v>100</v>
      </c>
      <c r="C1130" s="37"/>
      <c r="D1130" s="37">
        <v>15.5</v>
      </c>
      <c r="E1130" s="37">
        <v>16.5</v>
      </c>
      <c r="F1130" s="37">
        <v>15.6</v>
      </c>
      <c r="G1130" s="37">
        <v>260</v>
      </c>
      <c r="H1130" s="37">
        <v>1</v>
      </c>
      <c r="I1130" s="37">
        <v>1.8</v>
      </c>
      <c r="J1130" s="37">
        <v>122</v>
      </c>
      <c r="K1130" s="37">
        <v>128</v>
      </c>
      <c r="L1130" s="37">
        <v>78</v>
      </c>
      <c r="M1130" s="37">
        <v>72</v>
      </c>
      <c r="N1130" s="37">
        <v>1.1000000000000001</v>
      </c>
      <c r="O1130" s="4"/>
      <c r="P1130" s="46"/>
      <c r="Q1130" s="47"/>
    </row>
    <row r="1131" spans="1:17">
      <c r="A1131" s="45" t="s">
        <v>24</v>
      </c>
      <c r="B1131" s="45"/>
      <c r="C1131" s="37"/>
      <c r="D1131" s="37"/>
      <c r="E1131" s="37"/>
      <c r="F1131" s="37"/>
      <c r="G1131" s="37"/>
      <c r="H1131" s="37"/>
      <c r="I1131" s="37"/>
      <c r="J1131" s="37"/>
      <c r="K1131" s="37"/>
      <c r="L1131" s="37"/>
      <c r="M1131" s="37"/>
      <c r="N1131" s="37"/>
      <c r="O1131" s="4">
        <v>14</v>
      </c>
      <c r="P1131" s="46">
        <v>129.94999999999999</v>
      </c>
      <c r="Q1131" s="47">
        <f>P1131*O1131</f>
        <v>1819.2999999999997</v>
      </c>
    </row>
    <row r="1132" spans="1:17">
      <c r="A1132" s="45" t="s">
        <v>58</v>
      </c>
      <c r="B1132" s="45">
        <v>12</v>
      </c>
      <c r="C1132" s="37"/>
      <c r="D1132" s="37"/>
      <c r="E1132" s="37"/>
      <c r="F1132" s="37"/>
      <c r="G1132" s="37"/>
      <c r="H1132" s="37"/>
      <c r="I1132" s="37"/>
      <c r="J1132" s="37"/>
      <c r="K1132" s="37"/>
      <c r="L1132" s="37"/>
      <c r="M1132" s="37"/>
      <c r="N1132" s="37"/>
      <c r="O1132" s="4">
        <v>1</v>
      </c>
      <c r="P1132" s="46">
        <v>42</v>
      </c>
      <c r="Q1132" s="47">
        <f t="shared" ref="Q1132:Q1149" si="27">P1132*O1132</f>
        <v>42</v>
      </c>
    </row>
    <row r="1133" spans="1:17">
      <c r="A1133" s="45" t="s">
        <v>58</v>
      </c>
      <c r="B1133" s="45"/>
      <c r="C1133" s="37"/>
      <c r="D1133" s="37"/>
      <c r="E1133" s="37"/>
      <c r="F1133" s="37"/>
      <c r="G1133" s="37"/>
      <c r="H1133" s="37"/>
      <c r="I1133" s="37"/>
      <c r="J1133" s="37"/>
      <c r="K1133" s="37"/>
      <c r="L1133" s="37"/>
      <c r="M1133" s="37"/>
      <c r="N1133" s="37"/>
      <c r="O1133" s="4">
        <v>0.3</v>
      </c>
      <c r="P1133" s="46">
        <v>47</v>
      </c>
      <c r="Q1133" s="47">
        <f t="shared" si="27"/>
        <v>14.1</v>
      </c>
    </row>
    <row r="1134" spans="1:17">
      <c r="A1134" s="45" t="s">
        <v>13</v>
      </c>
      <c r="B1134" s="45">
        <v>3</v>
      </c>
      <c r="C1134" s="37"/>
      <c r="D1134" s="37"/>
      <c r="E1134" s="37"/>
      <c r="F1134" s="37"/>
      <c r="G1134" s="37"/>
      <c r="H1134" s="37"/>
      <c r="I1134" s="37"/>
      <c r="J1134" s="37"/>
      <c r="K1134" s="37"/>
      <c r="L1134" s="37"/>
      <c r="M1134" s="37"/>
      <c r="N1134" s="37"/>
      <c r="O1134" s="4">
        <v>1</v>
      </c>
      <c r="P1134" s="46">
        <v>140</v>
      </c>
      <c r="Q1134" s="47">
        <f t="shared" si="27"/>
        <v>140</v>
      </c>
    </row>
    <row r="1135" spans="1:17">
      <c r="A1135" s="45" t="s">
        <v>103</v>
      </c>
      <c r="B1135" s="45">
        <v>12</v>
      </c>
      <c r="C1135" s="37"/>
      <c r="D1135" s="37"/>
      <c r="E1135" s="37"/>
      <c r="F1135" s="37"/>
      <c r="G1135" s="37"/>
      <c r="H1135" s="37"/>
      <c r="I1135" s="37"/>
      <c r="J1135" s="37"/>
      <c r="K1135" s="37"/>
      <c r="L1135" s="37"/>
      <c r="M1135" s="37"/>
      <c r="N1135" s="37"/>
      <c r="O1135" s="4"/>
      <c r="P1135" s="46">
        <v>63</v>
      </c>
      <c r="Q1135" s="47">
        <f t="shared" si="27"/>
        <v>0</v>
      </c>
    </row>
    <row r="1136" spans="1:17">
      <c r="A1136" s="45" t="s">
        <v>103</v>
      </c>
      <c r="B1136" s="45"/>
      <c r="C1136" s="37"/>
      <c r="D1136" s="37"/>
      <c r="E1136" s="37"/>
      <c r="F1136" s="37"/>
      <c r="G1136" s="37"/>
      <c r="H1136" s="37"/>
      <c r="I1136" s="37"/>
      <c r="J1136" s="37"/>
      <c r="K1136" s="37"/>
      <c r="L1136" s="37"/>
      <c r="M1136" s="37"/>
      <c r="N1136" s="37"/>
      <c r="O1136" s="4"/>
      <c r="P1136" s="46">
        <v>61</v>
      </c>
      <c r="Q1136" s="47">
        <f t="shared" si="27"/>
        <v>0</v>
      </c>
    </row>
    <row r="1137" spans="1:17">
      <c r="A1137" s="45" t="s">
        <v>153</v>
      </c>
      <c r="B1137" s="45"/>
      <c r="C1137" s="37"/>
      <c r="D1137" s="37"/>
      <c r="E1137" s="37"/>
      <c r="F1137" s="37"/>
      <c r="G1137" s="37"/>
      <c r="H1137" s="37"/>
      <c r="I1137" s="37"/>
      <c r="J1137" s="37"/>
      <c r="K1137" s="37"/>
      <c r="L1137" s="37"/>
      <c r="M1137" s="37"/>
      <c r="N1137" s="37"/>
      <c r="O1137" s="4">
        <v>2.5</v>
      </c>
      <c r="P1137" s="46">
        <v>54.15</v>
      </c>
      <c r="Q1137" s="47">
        <f t="shared" si="27"/>
        <v>135.375</v>
      </c>
    </row>
    <row r="1138" spans="1:17">
      <c r="A1138" s="45" t="s">
        <v>55</v>
      </c>
      <c r="B1138" s="45"/>
      <c r="C1138" s="37"/>
      <c r="D1138" s="37"/>
      <c r="E1138" s="37"/>
      <c r="F1138" s="37"/>
      <c r="G1138" s="37"/>
      <c r="H1138" s="37"/>
      <c r="I1138" s="37"/>
      <c r="J1138" s="37"/>
      <c r="K1138" s="37"/>
      <c r="L1138" s="37"/>
      <c r="M1138" s="37"/>
      <c r="N1138" s="37"/>
      <c r="O1138" s="4">
        <v>18.899999999999999</v>
      </c>
      <c r="P1138" s="46">
        <v>48</v>
      </c>
      <c r="Q1138" s="47">
        <f t="shared" si="27"/>
        <v>907.19999999999993</v>
      </c>
    </row>
    <row r="1139" spans="1:17">
      <c r="A1139" s="45" t="s">
        <v>17</v>
      </c>
      <c r="B1139" s="45"/>
      <c r="C1139" s="37"/>
      <c r="D1139" s="37"/>
      <c r="E1139" s="37"/>
      <c r="F1139" s="37"/>
      <c r="G1139" s="37"/>
      <c r="H1139" s="37"/>
      <c r="I1139" s="37"/>
      <c r="J1139" s="37"/>
      <c r="K1139" s="37"/>
      <c r="L1139" s="37"/>
      <c r="M1139" s="37"/>
      <c r="N1139" s="37"/>
      <c r="O1139" s="4"/>
      <c r="P1139" s="46">
        <v>20</v>
      </c>
      <c r="Q1139" s="47">
        <f t="shared" si="27"/>
        <v>0</v>
      </c>
    </row>
    <row r="1140" spans="1:17">
      <c r="A1140" s="31" t="s">
        <v>154</v>
      </c>
      <c r="B1140" s="45">
        <v>70</v>
      </c>
      <c r="C1140" s="37">
        <v>70</v>
      </c>
      <c r="D1140" s="37">
        <v>4.8</v>
      </c>
      <c r="E1140" s="37">
        <v>5.8</v>
      </c>
      <c r="F1140" s="37">
        <v>18.399999999999999</v>
      </c>
      <c r="G1140" s="37">
        <v>112</v>
      </c>
      <c r="H1140" s="37">
        <v>1.62</v>
      </c>
      <c r="I1140" s="37">
        <v>15.75</v>
      </c>
      <c r="J1140" s="37">
        <v>128</v>
      </c>
      <c r="K1140" s="37">
        <v>106</v>
      </c>
      <c r="L1140" s="37">
        <v>55.5</v>
      </c>
      <c r="M1140" s="37">
        <v>54</v>
      </c>
      <c r="N1140" s="37">
        <v>1.45</v>
      </c>
      <c r="O1140" s="4"/>
      <c r="P1140" s="46"/>
      <c r="Q1140" s="47">
        <f t="shared" si="27"/>
        <v>0</v>
      </c>
    </row>
    <row r="1141" spans="1:17">
      <c r="A1141" s="45" t="s">
        <v>133</v>
      </c>
      <c r="B1141" s="45">
        <v>36</v>
      </c>
      <c r="C1141" s="37"/>
      <c r="D1141" s="37"/>
      <c r="E1141" s="37"/>
      <c r="F1141" s="37"/>
      <c r="G1141" s="37"/>
      <c r="H1141" s="37"/>
      <c r="I1141" s="37"/>
      <c r="J1141" s="37"/>
      <c r="K1141" s="37"/>
      <c r="L1141" s="37"/>
      <c r="M1141" s="37"/>
      <c r="N1141" s="37"/>
      <c r="O1141" s="4">
        <v>7</v>
      </c>
      <c r="P1141" s="46">
        <v>103</v>
      </c>
      <c r="Q1141" s="47">
        <f t="shared" si="27"/>
        <v>721</v>
      </c>
    </row>
    <row r="1142" spans="1:17">
      <c r="A1142" s="44" t="s">
        <v>128</v>
      </c>
      <c r="B1142" s="45"/>
      <c r="C1142" s="31">
        <v>30</v>
      </c>
      <c r="D1142" s="37">
        <v>0.6</v>
      </c>
      <c r="E1142" s="37"/>
      <c r="F1142" s="37">
        <v>15.5</v>
      </c>
      <c r="G1142" s="37"/>
      <c r="H1142" s="37">
        <v>0.04</v>
      </c>
      <c r="I1142" s="37"/>
      <c r="J1142" s="37">
        <v>0.24</v>
      </c>
      <c r="K1142" s="37">
        <v>0.8</v>
      </c>
      <c r="L1142" s="37">
        <v>24</v>
      </c>
      <c r="M1142" s="37"/>
      <c r="N1142" s="37">
        <v>22</v>
      </c>
      <c r="O1142" s="4"/>
      <c r="P1142" s="46"/>
      <c r="Q1142" s="47">
        <f t="shared" si="27"/>
        <v>0</v>
      </c>
    </row>
    <row r="1143" spans="1:17">
      <c r="A1143" s="45" t="s">
        <v>34</v>
      </c>
      <c r="B1143" s="45">
        <v>30</v>
      </c>
      <c r="C1143" s="5"/>
      <c r="D1143" s="5"/>
      <c r="E1143" s="5"/>
      <c r="F1143" s="5"/>
      <c r="G1143" s="5"/>
      <c r="H1143" s="5"/>
      <c r="I1143" s="5"/>
      <c r="J1143" s="5"/>
      <c r="K1143" s="5"/>
      <c r="L1143" s="5"/>
      <c r="M1143" s="5"/>
      <c r="N1143" s="5"/>
      <c r="O1143" s="52">
        <v>7</v>
      </c>
      <c r="P1143" s="46">
        <v>26</v>
      </c>
      <c r="Q1143" s="47">
        <f t="shared" si="27"/>
        <v>182</v>
      </c>
    </row>
    <row r="1144" spans="1:17">
      <c r="A1144" s="45" t="s">
        <v>121</v>
      </c>
      <c r="B1144" s="45"/>
      <c r="C1144" s="5"/>
      <c r="D1144" s="5"/>
      <c r="E1144" s="5"/>
      <c r="F1144" s="5"/>
      <c r="G1144" s="5"/>
      <c r="H1144" s="5"/>
      <c r="I1144" s="5"/>
      <c r="J1144" s="5"/>
      <c r="K1144" s="5"/>
      <c r="L1144" s="5"/>
      <c r="M1144" s="5"/>
      <c r="N1144" s="5"/>
      <c r="O1144" s="52">
        <v>1.3</v>
      </c>
      <c r="P1144" s="46">
        <v>530</v>
      </c>
      <c r="Q1144" s="47">
        <f t="shared" si="27"/>
        <v>689</v>
      </c>
    </row>
    <row r="1145" spans="1:17">
      <c r="A1145" s="45" t="s">
        <v>60</v>
      </c>
      <c r="B1145" s="45"/>
      <c r="C1145" s="5"/>
      <c r="D1145" s="5"/>
      <c r="E1145" s="5"/>
      <c r="F1145" s="5"/>
      <c r="G1145" s="5"/>
      <c r="H1145" s="5"/>
      <c r="I1145" s="5"/>
      <c r="J1145" s="5"/>
      <c r="K1145" s="5"/>
      <c r="L1145" s="5"/>
      <c r="M1145" s="5"/>
      <c r="N1145" s="5"/>
      <c r="O1145" s="52">
        <v>1.3</v>
      </c>
      <c r="P1145" s="46">
        <v>488.82</v>
      </c>
      <c r="Q1145" s="47">
        <f t="shared" si="27"/>
        <v>635.46600000000001</v>
      </c>
    </row>
    <row r="1146" spans="1:17">
      <c r="A1146" s="44" t="s">
        <v>45</v>
      </c>
      <c r="B1146" s="45"/>
      <c r="C1146" s="37">
        <v>200</v>
      </c>
      <c r="D1146" s="37">
        <v>0.6</v>
      </c>
      <c r="E1146" s="37"/>
      <c r="F1146" s="37">
        <v>30.1</v>
      </c>
      <c r="G1146" s="37">
        <v>130</v>
      </c>
      <c r="H1146" s="37">
        <v>0.04</v>
      </c>
      <c r="I1146" s="37"/>
      <c r="J1146" s="37">
        <v>0.05</v>
      </c>
      <c r="K1146" s="37">
        <v>135</v>
      </c>
      <c r="L1146" s="37">
        <v>46</v>
      </c>
      <c r="M1146" s="37"/>
      <c r="N1146" s="37">
        <v>0.5</v>
      </c>
      <c r="O1146" s="5"/>
      <c r="P1146" s="5"/>
      <c r="Q1146" s="47">
        <f t="shared" si="27"/>
        <v>0</v>
      </c>
    </row>
    <row r="1147" spans="1:17">
      <c r="A1147" s="45" t="s">
        <v>45</v>
      </c>
      <c r="B1147" s="45">
        <v>20</v>
      </c>
      <c r="C1147" s="5"/>
      <c r="D1147" s="5"/>
      <c r="E1147" s="5"/>
      <c r="F1147" s="5"/>
      <c r="G1147" s="5"/>
      <c r="H1147" s="5"/>
      <c r="I1147" s="5"/>
      <c r="J1147" s="5"/>
      <c r="K1147" s="5"/>
      <c r="L1147" s="5"/>
      <c r="M1147" s="5"/>
      <c r="N1147" s="5"/>
      <c r="O1147" s="5">
        <v>8</v>
      </c>
      <c r="P1147" s="5">
        <v>73</v>
      </c>
      <c r="Q1147" s="47">
        <f t="shared" si="27"/>
        <v>584</v>
      </c>
    </row>
    <row r="1148" spans="1:17">
      <c r="A1148" s="56" t="s">
        <v>40</v>
      </c>
      <c r="B1148" s="45"/>
      <c r="C1148" s="37">
        <v>100</v>
      </c>
      <c r="D1148" s="37"/>
      <c r="E1148" s="37"/>
      <c r="F1148" s="37"/>
      <c r="G1148" s="37"/>
      <c r="H1148" s="37"/>
      <c r="I1148" s="37"/>
      <c r="J1148" s="37"/>
      <c r="K1148" s="37"/>
      <c r="L1148" s="37"/>
      <c r="M1148" s="37"/>
      <c r="N1148" s="37"/>
      <c r="O1148" s="5">
        <v>1</v>
      </c>
      <c r="P1148" s="5">
        <v>175</v>
      </c>
      <c r="Q1148" s="47">
        <f t="shared" si="27"/>
        <v>175</v>
      </c>
    </row>
    <row r="1149" spans="1:17">
      <c r="A1149" s="45" t="s">
        <v>40</v>
      </c>
      <c r="B1149" s="45">
        <v>40</v>
      </c>
      <c r="C1149" s="37"/>
      <c r="D1149" s="37"/>
      <c r="E1149" s="37"/>
      <c r="F1149" s="37"/>
      <c r="G1149" s="37"/>
      <c r="H1149" s="37"/>
      <c r="I1149" s="37"/>
      <c r="J1149" s="37"/>
      <c r="K1149" s="37"/>
      <c r="L1149" s="37"/>
      <c r="M1149" s="5"/>
      <c r="N1149" s="37"/>
      <c r="O1149" s="5">
        <v>0.4</v>
      </c>
      <c r="P1149" s="5">
        <v>323.35000000000002</v>
      </c>
      <c r="Q1149" s="47">
        <f t="shared" si="27"/>
        <v>129.34</v>
      </c>
    </row>
    <row r="1150" spans="1:17">
      <c r="B1150" s="48"/>
      <c r="C1150" s="48"/>
      <c r="D1150" t="s">
        <v>98</v>
      </c>
      <c r="L1150" t="s">
        <v>99</v>
      </c>
      <c r="M1150" s="48"/>
      <c r="N1150" s="48"/>
      <c r="O1150" s="49"/>
      <c r="P1150" s="50"/>
      <c r="Q1150" s="50">
        <f>SUM(Q1131:Q1149)</f>
        <v>6173.7809999999999</v>
      </c>
    </row>
    <row r="1151" spans="1:17">
      <c r="D1151" s="48" t="s">
        <v>100</v>
      </c>
      <c r="E1151" s="48"/>
      <c r="F1151" s="51"/>
      <c r="G1151" s="48"/>
      <c r="H1151" s="48"/>
      <c r="I1151" s="48"/>
      <c r="J1151" s="48"/>
      <c r="K1151" s="48"/>
      <c r="L1151" s="48" t="s">
        <v>99</v>
      </c>
      <c r="N1151" t="s">
        <v>99</v>
      </c>
      <c r="Q1151" s="19"/>
    </row>
    <row r="1152" spans="1:17">
      <c r="D1152" s="48"/>
      <c r="E1152" s="48"/>
      <c r="F1152" s="51"/>
      <c r="G1152" s="48"/>
      <c r="H1152" s="48"/>
      <c r="I1152" s="48"/>
      <c r="J1152" s="48"/>
      <c r="K1152" s="48"/>
      <c r="L1152" s="48"/>
      <c r="Q1152" s="19"/>
    </row>
    <row r="1153" spans="1:17">
      <c r="D1153" s="48"/>
      <c r="E1153" s="48"/>
      <c r="F1153" s="51"/>
      <c r="G1153" s="48"/>
      <c r="H1153" s="48"/>
      <c r="I1153" s="48"/>
      <c r="J1153" s="48"/>
      <c r="K1153" s="48"/>
      <c r="L1153" s="48"/>
      <c r="Q1153" s="19"/>
    </row>
    <row r="1154" spans="1:17">
      <c r="D1154" s="48"/>
      <c r="E1154" s="48"/>
      <c r="F1154" s="51"/>
      <c r="G1154" s="48"/>
      <c r="H1154" s="48"/>
      <c r="I1154" s="48"/>
      <c r="J1154" s="48"/>
      <c r="K1154" s="48"/>
      <c r="L1154" s="48"/>
      <c r="Q1154" s="19"/>
    </row>
    <row r="1155" spans="1:17">
      <c r="D1155" s="48"/>
      <c r="E1155" s="48"/>
      <c r="F1155" s="51"/>
      <c r="G1155" s="48"/>
      <c r="H1155" s="48"/>
      <c r="I1155" s="48"/>
      <c r="J1155" s="48"/>
      <c r="K1155" s="48"/>
      <c r="L1155" s="48"/>
      <c r="Q1155" s="19"/>
    </row>
    <row r="1156" spans="1:17">
      <c r="D1156" s="48"/>
      <c r="E1156" s="48"/>
      <c r="F1156" s="51"/>
      <c r="G1156" s="48"/>
      <c r="H1156" s="48"/>
      <c r="I1156" s="48"/>
      <c r="J1156" s="48"/>
      <c r="K1156" s="48"/>
      <c r="L1156" s="48"/>
      <c r="Q1156" s="19"/>
    </row>
    <row r="1157" spans="1:17">
      <c r="D1157" s="48"/>
      <c r="E1157" s="48"/>
      <c r="F1157" s="51"/>
      <c r="G1157" s="48"/>
      <c r="H1157" s="48"/>
      <c r="I1157" s="48"/>
      <c r="J1157" s="48"/>
      <c r="K1157" s="48"/>
      <c r="L1157" s="48"/>
      <c r="Q1157" s="19"/>
    </row>
    <row r="1158" spans="1:17">
      <c r="D1158" s="48"/>
      <c r="E1158" s="48"/>
      <c r="F1158" s="51"/>
      <c r="G1158" s="48"/>
      <c r="H1158" s="48"/>
      <c r="I1158" s="48"/>
      <c r="J1158" s="48"/>
      <c r="K1158" s="48"/>
      <c r="L1158" s="48"/>
      <c r="Q1158" s="19"/>
    </row>
    <row r="1159" spans="1:17">
      <c r="D1159" s="48"/>
      <c r="E1159" s="48"/>
      <c r="F1159" s="51"/>
      <c r="G1159" s="48"/>
      <c r="H1159" s="48"/>
      <c r="I1159" s="48"/>
      <c r="J1159" s="48"/>
      <c r="K1159" s="48"/>
      <c r="L1159" s="48"/>
      <c r="Q1159" s="19"/>
    </row>
    <row r="1160" spans="1:17">
      <c r="D1160" s="48"/>
      <c r="E1160" s="48"/>
      <c r="F1160" s="51"/>
      <c r="G1160" s="48"/>
      <c r="H1160" s="48"/>
      <c r="I1160" s="48"/>
      <c r="J1160" s="48"/>
      <c r="K1160" s="48"/>
      <c r="L1160" s="48"/>
      <c r="Q1160" s="19"/>
    </row>
    <row r="1161" spans="1:17">
      <c r="D1161" s="48"/>
      <c r="E1161" s="48"/>
      <c r="F1161" s="51"/>
      <c r="G1161" s="48"/>
      <c r="H1161" s="48"/>
      <c r="I1161" s="48"/>
      <c r="J1161" s="48"/>
      <c r="K1161" s="48"/>
      <c r="L1161" s="48"/>
      <c r="Q1161" s="19"/>
    </row>
    <row r="1162" spans="1:17">
      <c r="D1162" s="48"/>
      <c r="E1162" s="48"/>
      <c r="F1162" s="51"/>
      <c r="G1162" s="48"/>
      <c r="H1162" s="48"/>
      <c r="I1162" s="48"/>
      <c r="J1162" s="48"/>
      <c r="K1162" s="48"/>
      <c r="L1162" s="48"/>
      <c r="Q1162" s="19"/>
    </row>
    <row r="1163" spans="1:17">
      <c r="D1163" s="48"/>
      <c r="E1163" s="48"/>
      <c r="F1163" s="51"/>
      <c r="G1163" s="48"/>
      <c r="H1163" s="48"/>
      <c r="I1163" s="48"/>
      <c r="J1163" s="48"/>
      <c r="K1163" s="48"/>
      <c r="L1163" s="48"/>
      <c r="Q1163" s="19"/>
    </row>
    <row r="1164" spans="1:17" ht="18.75">
      <c r="D1164" s="15"/>
      <c r="G1164" s="16" t="s">
        <v>67</v>
      </c>
      <c r="H1164" s="16"/>
      <c r="I1164" s="17"/>
      <c r="J1164" s="17"/>
      <c r="L1164" s="17"/>
    </row>
    <row r="1165" spans="1:17" ht="18.75">
      <c r="D1165" s="15"/>
      <c r="E1165" s="15"/>
      <c r="G1165" s="16" t="s">
        <v>68</v>
      </c>
      <c r="H1165" s="16"/>
      <c r="I1165" s="16"/>
      <c r="J1165" s="16"/>
      <c r="K1165" s="17"/>
      <c r="L1165" s="21"/>
    </row>
    <row r="1166" spans="1:17" ht="18.75">
      <c r="D1166" s="23" t="s">
        <v>70</v>
      </c>
      <c r="E1166" s="23"/>
      <c r="F1166" s="23"/>
    </row>
    <row r="1167" spans="1:17">
      <c r="A1167" s="53">
        <v>44453</v>
      </c>
      <c r="M1167" s="21"/>
    </row>
    <row r="1168" spans="1:17">
      <c r="A1168" s="24" t="s">
        <v>149</v>
      </c>
      <c r="B1168" s="24" t="s">
        <v>74</v>
      </c>
      <c r="D1168" s="25"/>
      <c r="E1168" s="28"/>
      <c r="F1168" s="28" t="s">
        <v>6</v>
      </c>
      <c r="G1168" s="27"/>
      <c r="H1168" s="21"/>
      <c r="I1168" s="21"/>
      <c r="J1168" s="21"/>
      <c r="K1168" s="21"/>
      <c r="L1168" s="21"/>
      <c r="M1168" s="21"/>
      <c r="N1168" s="21"/>
      <c r="O1168" s="21"/>
      <c r="P1168" s="21"/>
      <c r="Q1168" s="19"/>
    </row>
    <row r="1169" spans="1:17">
      <c r="A1169" s="29" t="s">
        <v>76</v>
      </c>
      <c r="B1169" s="24"/>
      <c r="C1169" s="20"/>
      <c r="D1169" s="20"/>
      <c r="E1169" s="27"/>
      <c r="F1169" s="27"/>
      <c r="G1169" s="27"/>
      <c r="H1169" s="21"/>
      <c r="I1169" s="21"/>
      <c r="J1169" s="21"/>
      <c r="K1169" s="21"/>
      <c r="L1169" s="21"/>
      <c r="M1169" s="21"/>
      <c r="N1169" s="21"/>
      <c r="O1169" s="21"/>
      <c r="P1169" s="21"/>
      <c r="Q1169" s="19"/>
    </row>
    <row r="1170" spans="1:17">
      <c r="A1170" s="30"/>
      <c r="B1170" s="29"/>
      <c r="C1170" s="29"/>
      <c r="D1170" s="29"/>
      <c r="E1170" s="21"/>
      <c r="F1170" s="27"/>
      <c r="G1170" s="27"/>
      <c r="H1170" s="21"/>
      <c r="I1170" s="21"/>
      <c r="J1170" s="21"/>
      <c r="K1170" s="21"/>
      <c r="L1170" s="21"/>
      <c r="M1170" s="28"/>
      <c r="N1170" s="21"/>
      <c r="O1170" s="21"/>
      <c r="P1170">
        <v>138</v>
      </c>
      <c r="Q1170" s="19"/>
    </row>
    <row r="1171" spans="1:17">
      <c r="A1171" s="31" t="s">
        <v>77</v>
      </c>
      <c r="B1171" s="32"/>
      <c r="C1171" s="33" t="s">
        <v>78</v>
      </c>
      <c r="D1171" s="34"/>
      <c r="E1171" s="34" t="s">
        <v>79</v>
      </c>
      <c r="F1171" s="34"/>
      <c r="G1171" s="34" t="s">
        <v>80</v>
      </c>
      <c r="H1171" s="34" t="s">
        <v>81</v>
      </c>
      <c r="I1171" s="34"/>
      <c r="J1171" s="34"/>
      <c r="K1171" s="34"/>
      <c r="L1171" s="34" t="s">
        <v>82</v>
      </c>
      <c r="M1171" s="5"/>
      <c r="N1171" s="34"/>
      <c r="O1171" s="35" t="s">
        <v>83</v>
      </c>
      <c r="P1171" s="36" t="s">
        <v>3</v>
      </c>
      <c r="Q1171" s="36" t="s">
        <v>9</v>
      </c>
    </row>
    <row r="1172" spans="1:17">
      <c r="A1172" s="5"/>
      <c r="B1172" s="38" t="s">
        <v>84</v>
      </c>
      <c r="C1172" s="39" t="s">
        <v>85</v>
      </c>
      <c r="D1172" s="37" t="s">
        <v>86</v>
      </c>
      <c r="E1172" s="37" t="s">
        <v>87</v>
      </c>
      <c r="F1172" s="37" t="s">
        <v>88</v>
      </c>
      <c r="G1172" s="37"/>
      <c r="H1172" s="37" t="s">
        <v>89</v>
      </c>
      <c r="I1172" s="37" t="s">
        <v>90</v>
      </c>
      <c r="J1172" s="37" t="s">
        <v>91</v>
      </c>
      <c r="K1172" s="37" t="s">
        <v>92</v>
      </c>
      <c r="L1172" s="37" t="s">
        <v>93</v>
      </c>
      <c r="M1172" s="37" t="s">
        <v>94</v>
      </c>
      <c r="N1172" s="37" t="s">
        <v>95</v>
      </c>
      <c r="O1172" s="40"/>
      <c r="P1172" s="4"/>
      <c r="Q1172" s="40"/>
    </row>
    <row r="1173" spans="1:17">
      <c r="A1173" s="45" t="s">
        <v>152</v>
      </c>
      <c r="B1173" s="45">
        <v>100</v>
      </c>
      <c r="C1173" s="37"/>
      <c r="D1173" s="37">
        <v>15.5</v>
      </c>
      <c r="E1173" s="37">
        <v>16.5</v>
      </c>
      <c r="F1173" s="37">
        <v>15.6</v>
      </c>
      <c r="G1173" s="37">
        <v>260</v>
      </c>
      <c r="H1173" s="37">
        <v>1</v>
      </c>
      <c r="I1173" s="37">
        <v>1.8</v>
      </c>
      <c r="J1173" s="37">
        <v>122</v>
      </c>
      <c r="K1173" s="37">
        <v>128</v>
      </c>
      <c r="L1173" s="37">
        <v>78</v>
      </c>
      <c r="M1173" s="37">
        <v>72</v>
      </c>
      <c r="N1173" s="37">
        <v>1.1000000000000001</v>
      </c>
      <c r="O1173" s="4"/>
      <c r="P1173" s="46"/>
      <c r="Q1173" s="47"/>
    </row>
    <row r="1174" spans="1:17">
      <c r="A1174" s="45" t="s">
        <v>24</v>
      </c>
      <c r="B1174" s="45"/>
      <c r="C1174" s="37"/>
      <c r="D1174" s="37"/>
      <c r="E1174" s="37"/>
      <c r="F1174" s="37"/>
      <c r="G1174" s="37"/>
      <c r="H1174" s="37"/>
      <c r="I1174" s="37"/>
      <c r="J1174" s="37"/>
      <c r="K1174" s="37"/>
      <c r="L1174" s="37"/>
      <c r="M1174" s="37"/>
      <c r="N1174" s="37"/>
      <c r="O1174" s="4">
        <v>4</v>
      </c>
      <c r="P1174" s="46">
        <v>129.94999999999999</v>
      </c>
      <c r="Q1174" s="47">
        <f>P1174*O1174</f>
        <v>519.79999999999995</v>
      </c>
    </row>
    <row r="1175" spans="1:17">
      <c r="A1175" s="45" t="s">
        <v>58</v>
      </c>
      <c r="B1175" s="45">
        <v>12</v>
      </c>
      <c r="C1175" s="37"/>
      <c r="D1175" s="37"/>
      <c r="E1175" s="37"/>
      <c r="F1175" s="37"/>
      <c r="G1175" s="37"/>
      <c r="H1175" s="37"/>
      <c r="I1175" s="37"/>
      <c r="J1175" s="37"/>
      <c r="K1175" s="37"/>
      <c r="L1175" s="37"/>
      <c r="M1175" s="37"/>
      <c r="N1175" s="37"/>
      <c r="O1175" s="4">
        <v>0.2</v>
      </c>
      <c r="P1175" s="46">
        <v>42</v>
      </c>
      <c r="Q1175" s="47">
        <f t="shared" ref="Q1175:Q1183" si="28">P1175*O1175</f>
        <v>8.4</v>
      </c>
    </row>
    <row r="1176" spans="1:17">
      <c r="A1176" s="45" t="s">
        <v>103</v>
      </c>
      <c r="B1176" s="45">
        <v>12</v>
      </c>
      <c r="C1176" s="37"/>
      <c r="D1176" s="37"/>
      <c r="E1176" s="37"/>
      <c r="F1176" s="37"/>
      <c r="G1176" s="37"/>
      <c r="H1176" s="37"/>
      <c r="I1176" s="37"/>
      <c r="J1176" s="37"/>
      <c r="K1176" s="37"/>
      <c r="L1176" s="37"/>
      <c r="M1176" s="37"/>
      <c r="N1176" s="37"/>
      <c r="O1176" s="4">
        <v>0.2</v>
      </c>
      <c r="P1176" s="46">
        <v>63</v>
      </c>
      <c r="Q1176" s="47">
        <f t="shared" si="28"/>
        <v>12.600000000000001</v>
      </c>
    </row>
    <row r="1177" spans="1:17">
      <c r="A1177" s="45" t="s">
        <v>153</v>
      </c>
      <c r="B1177" s="45"/>
      <c r="C1177" s="37"/>
      <c r="D1177" s="37"/>
      <c r="E1177" s="37"/>
      <c r="F1177" s="37"/>
      <c r="G1177" s="37"/>
      <c r="H1177" s="37"/>
      <c r="I1177" s="37"/>
      <c r="J1177" s="37"/>
      <c r="K1177" s="37"/>
      <c r="L1177" s="37"/>
      <c r="M1177" s="37"/>
      <c r="N1177" s="37"/>
      <c r="O1177" s="4">
        <v>1</v>
      </c>
      <c r="P1177" s="46">
        <v>54.15</v>
      </c>
      <c r="Q1177" s="47">
        <f t="shared" si="28"/>
        <v>54.15</v>
      </c>
    </row>
    <row r="1178" spans="1:17">
      <c r="A1178" s="45" t="s">
        <v>55</v>
      </c>
      <c r="B1178" s="45"/>
      <c r="C1178" s="37"/>
      <c r="D1178" s="37"/>
      <c r="E1178" s="37"/>
      <c r="F1178" s="37"/>
      <c r="G1178" s="37"/>
      <c r="H1178" s="37"/>
      <c r="I1178" s="37"/>
      <c r="J1178" s="37"/>
      <c r="K1178" s="37"/>
      <c r="L1178" s="37"/>
      <c r="M1178" s="37"/>
      <c r="N1178" s="37"/>
      <c r="O1178" s="4">
        <v>4</v>
      </c>
      <c r="P1178" s="46">
        <v>48</v>
      </c>
      <c r="Q1178" s="47">
        <f t="shared" si="28"/>
        <v>192</v>
      </c>
    </row>
    <row r="1179" spans="1:17">
      <c r="A1179" s="44" t="s">
        <v>105</v>
      </c>
      <c r="B1179" s="45"/>
      <c r="C1179" s="31">
        <v>30</v>
      </c>
      <c r="D1179" s="37">
        <v>0.6</v>
      </c>
      <c r="E1179" s="37"/>
      <c r="F1179" s="37">
        <v>15.5</v>
      </c>
      <c r="G1179" s="37"/>
      <c r="H1179" s="37">
        <v>0.04</v>
      </c>
      <c r="I1179" s="37"/>
      <c r="J1179" s="37">
        <v>0.24</v>
      </c>
      <c r="K1179" s="37">
        <v>0.8</v>
      </c>
      <c r="L1179" s="37">
        <v>24</v>
      </c>
      <c r="M1179" s="37"/>
      <c r="N1179" s="37">
        <v>22</v>
      </c>
      <c r="O1179" s="4"/>
      <c r="P1179" s="46"/>
      <c r="Q1179" s="47">
        <f t="shared" si="28"/>
        <v>0</v>
      </c>
    </row>
    <row r="1180" spans="1:17">
      <c r="A1180" s="45" t="s">
        <v>34</v>
      </c>
      <c r="B1180" s="45">
        <v>30</v>
      </c>
      <c r="C1180" s="5"/>
      <c r="D1180" s="5"/>
      <c r="E1180" s="5"/>
      <c r="F1180" s="5"/>
      <c r="G1180" s="5"/>
      <c r="H1180" s="5"/>
      <c r="I1180" s="5"/>
      <c r="J1180" s="5"/>
      <c r="K1180" s="5"/>
      <c r="L1180" s="5"/>
      <c r="M1180" s="5"/>
      <c r="N1180" s="5"/>
      <c r="O1180" s="52">
        <v>3</v>
      </c>
      <c r="P1180" s="46">
        <v>26</v>
      </c>
      <c r="Q1180" s="47">
        <f t="shared" si="28"/>
        <v>78</v>
      </c>
    </row>
    <row r="1181" spans="1:17">
      <c r="A1181" s="44" t="s">
        <v>108</v>
      </c>
      <c r="B1181" s="45"/>
      <c r="C1181" s="37">
        <v>200</v>
      </c>
      <c r="D1181" s="37">
        <v>0.6</v>
      </c>
      <c r="E1181" s="37"/>
      <c r="F1181" s="37">
        <v>30.1</v>
      </c>
      <c r="G1181" s="37">
        <v>130</v>
      </c>
      <c r="H1181" s="37">
        <v>0.04</v>
      </c>
      <c r="I1181" s="37"/>
      <c r="J1181" s="37">
        <v>0.05</v>
      </c>
      <c r="K1181" s="37">
        <v>135</v>
      </c>
      <c r="L1181" s="37">
        <v>46</v>
      </c>
      <c r="M1181" s="37"/>
      <c r="N1181" s="37">
        <v>0.5</v>
      </c>
      <c r="O1181" s="5"/>
      <c r="P1181" s="5"/>
      <c r="Q1181" s="47">
        <f t="shared" si="28"/>
        <v>0</v>
      </c>
    </row>
    <row r="1182" spans="1:17">
      <c r="A1182" s="45" t="s">
        <v>49</v>
      </c>
      <c r="B1182" s="45">
        <v>20</v>
      </c>
      <c r="C1182" s="5"/>
      <c r="D1182" s="5"/>
      <c r="E1182" s="5"/>
      <c r="F1182" s="5"/>
      <c r="G1182" s="5"/>
      <c r="H1182" s="5"/>
      <c r="I1182" s="5"/>
      <c r="J1182" s="5"/>
      <c r="K1182" s="5"/>
      <c r="L1182" s="5"/>
      <c r="M1182" s="5"/>
      <c r="N1182" s="5"/>
      <c r="O1182" s="5"/>
      <c r="P1182" s="5">
        <v>118</v>
      </c>
      <c r="Q1182" s="47">
        <f t="shared" si="28"/>
        <v>0</v>
      </c>
    </row>
    <row r="1183" spans="1:17">
      <c r="A1183" s="45" t="s">
        <v>31</v>
      </c>
      <c r="B1183" s="45"/>
      <c r="C1183" s="37">
        <v>100</v>
      </c>
      <c r="D1183" s="37"/>
      <c r="E1183" s="37"/>
      <c r="F1183" s="37"/>
      <c r="G1183" s="37"/>
      <c r="H1183" s="37"/>
      <c r="I1183" s="37"/>
      <c r="J1183" s="37"/>
      <c r="K1183" s="37"/>
      <c r="L1183" s="37"/>
      <c r="M1183" s="37"/>
      <c r="N1183" s="37"/>
      <c r="O1183" s="5">
        <v>3</v>
      </c>
      <c r="P1183" s="5">
        <v>74</v>
      </c>
      <c r="Q1183" s="47">
        <f t="shared" si="28"/>
        <v>222</v>
      </c>
    </row>
    <row r="1184" spans="1:17">
      <c r="B1184" s="48"/>
      <c r="C1184" s="48"/>
      <c r="D1184" t="s">
        <v>98</v>
      </c>
      <c r="L1184" t="s">
        <v>99</v>
      </c>
      <c r="M1184" s="48"/>
      <c r="N1184" s="48"/>
      <c r="O1184" s="49"/>
      <c r="P1184" s="50"/>
      <c r="Q1184" s="50">
        <f>SUM(Q1174:Q1183)</f>
        <v>1086.9499999999998</v>
      </c>
    </row>
    <row r="1185" spans="4:17">
      <c r="D1185" s="48" t="s">
        <v>100</v>
      </c>
      <c r="E1185" s="48"/>
      <c r="F1185" s="51"/>
      <c r="G1185" s="48"/>
      <c r="H1185" s="48"/>
      <c r="I1185" s="48"/>
      <c r="J1185" s="48"/>
      <c r="K1185" s="48"/>
      <c r="L1185" s="48" t="s">
        <v>99</v>
      </c>
      <c r="N1185" t="s">
        <v>99</v>
      </c>
      <c r="Q1185" s="19"/>
    </row>
    <row r="1186" spans="4:17">
      <c r="D1186" s="48"/>
      <c r="E1186" s="48"/>
      <c r="F1186" s="51"/>
      <c r="G1186" s="48"/>
      <c r="H1186" s="48"/>
      <c r="I1186" s="48"/>
      <c r="J1186" s="48"/>
      <c r="K1186" s="48"/>
      <c r="L1186" s="48"/>
      <c r="Q1186" s="19"/>
    </row>
    <row r="1187" spans="4:17">
      <c r="D1187" s="48"/>
      <c r="E1187" s="48"/>
      <c r="F1187" s="51"/>
      <c r="G1187" s="48"/>
      <c r="H1187" s="48"/>
      <c r="I1187" s="48"/>
      <c r="J1187" s="48"/>
      <c r="K1187" s="48"/>
      <c r="L1187" s="48"/>
      <c r="Q1187" s="19"/>
    </row>
    <row r="1188" spans="4:17">
      <c r="D1188" s="48"/>
      <c r="E1188" s="48"/>
      <c r="F1188" s="51"/>
      <c r="G1188" s="48"/>
      <c r="H1188" s="48"/>
      <c r="I1188" s="48"/>
      <c r="J1188" s="48"/>
      <c r="K1188" s="48"/>
      <c r="L1188" s="48"/>
      <c r="Q1188" s="19"/>
    </row>
    <row r="1189" spans="4:17">
      <c r="D1189" s="48"/>
      <c r="E1189" s="48"/>
      <c r="F1189" s="51"/>
      <c r="G1189" s="48"/>
      <c r="H1189" s="48"/>
      <c r="I1189" s="48"/>
      <c r="J1189" s="48"/>
      <c r="K1189" s="48"/>
      <c r="L1189" s="48"/>
      <c r="Q1189" s="19"/>
    </row>
    <row r="1190" spans="4:17">
      <c r="D1190" s="48"/>
      <c r="E1190" s="48"/>
      <c r="F1190" s="51"/>
      <c r="G1190" s="48"/>
      <c r="H1190" s="48"/>
      <c r="I1190" s="48"/>
      <c r="J1190" s="48"/>
      <c r="K1190" s="48"/>
      <c r="L1190" s="48"/>
      <c r="Q1190" s="19"/>
    </row>
    <row r="1191" spans="4:17">
      <c r="D1191" s="48"/>
      <c r="E1191" s="48"/>
      <c r="F1191" s="51"/>
      <c r="G1191" s="48"/>
      <c r="H1191" s="48"/>
      <c r="I1191" s="48"/>
      <c r="J1191" s="48"/>
      <c r="K1191" s="48"/>
      <c r="L1191" s="48"/>
      <c r="Q1191" s="19"/>
    </row>
    <row r="1192" spans="4:17">
      <c r="D1192" s="48"/>
      <c r="E1192" s="48"/>
      <c r="F1192" s="51"/>
      <c r="G1192" s="48"/>
      <c r="H1192" s="48"/>
      <c r="I1192" s="48"/>
      <c r="J1192" s="48"/>
      <c r="K1192" s="48"/>
      <c r="L1192" s="48"/>
      <c r="Q1192" s="19"/>
    </row>
    <row r="1193" spans="4:17">
      <c r="D1193" s="48"/>
      <c r="E1193" s="48"/>
      <c r="F1193" s="51"/>
      <c r="G1193" s="48"/>
      <c r="H1193" s="48"/>
      <c r="I1193" s="48"/>
      <c r="J1193" s="48"/>
      <c r="K1193" s="48"/>
      <c r="L1193" s="48"/>
      <c r="Q1193" s="19"/>
    </row>
    <row r="1194" spans="4:17">
      <c r="D1194" s="48"/>
      <c r="E1194" s="48"/>
      <c r="F1194" s="51"/>
      <c r="G1194" s="48"/>
      <c r="H1194" s="48"/>
      <c r="I1194" s="48"/>
      <c r="J1194" s="48"/>
      <c r="K1194" s="48"/>
      <c r="L1194" s="48"/>
      <c r="Q1194" s="19"/>
    </row>
    <row r="1195" spans="4:17">
      <c r="D1195" s="48"/>
      <c r="E1195" s="48"/>
      <c r="F1195" s="51"/>
      <c r="G1195" s="48"/>
      <c r="H1195" s="48"/>
      <c r="I1195" s="48"/>
      <c r="J1195" s="48"/>
      <c r="K1195" s="48"/>
      <c r="L1195" s="48"/>
      <c r="Q1195" s="19"/>
    </row>
    <row r="1196" spans="4:17">
      <c r="D1196" s="48"/>
      <c r="E1196" s="48"/>
      <c r="F1196" s="51"/>
      <c r="G1196" s="48"/>
      <c r="H1196" s="48"/>
      <c r="I1196" s="48"/>
      <c r="J1196" s="48"/>
      <c r="K1196" s="48"/>
      <c r="L1196" s="48"/>
      <c r="Q1196" s="19"/>
    </row>
    <row r="1197" spans="4:17">
      <c r="D1197" s="48"/>
      <c r="E1197" s="48"/>
      <c r="F1197" s="51"/>
      <c r="G1197" s="48"/>
      <c r="H1197" s="48"/>
      <c r="I1197" s="48"/>
      <c r="J1197" s="48"/>
      <c r="K1197" s="48"/>
      <c r="L1197" s="48"/>
      <c r="Q1197" s="19"/>
    </row>
    <row r="1198" spans="4:17">
      <c r="D1198" s="48"/>
      <c r="E1198" s="48"/>
      <c r="F1198" s="51"/>
      <c r="G1198" s="48"/>
      <c r="H1198" s="48"/>
      <c r="I1198" s="48"/>
      <c r="J1198" s="48"/>
      <c r="K1198" s="48"/>
      <c r="L1198" s="48"/>
      <c r="Q1198" s="19"/>
    </row>
    <row r="1199" spans="4:17">
      <c r="D1199" s="48"/>
      <c r="E1199" s="48"/>
      <c r="F1199" s="51"/>
      <c r="G1199" s="48"/>
      <c r="H1199" s="48"/>
      <c r="I1199" s="48"/>
      <c r="J1199" s="48"/>
      <c r="K1199" s="48"/>
      <c r="L1199" s="48"/>
      <c r="Q1199" s="19"/>
    </row>
    <row r="1200" spans="4:17">
      <c r="D1200" s="48"/>
      <c r="E1200" s="48"/>
      <c r="F1200" s="51"/>
      <c r="G1200" s="48"/>
      <c r="H1200" s="48"/>
      <c r="I1200" s="48"/>
      <c r="J1200" s="48"/>
      <c r="K1200" s="48"/>
      <c r="L1200" s="48"/>
      <c r="Q1200" s="19"/>
    </row>
    <row r="1201" spans="1:17">
      <c r="D1201" s="48"/>
      <c r="E1201" s="48"/>
      <c r="F1201" s="51"/>
      <c r="G1201" s="48"/>
      <c r="H1201" s="48"/>
      <c r="I1201" s="48"/>
      <c r="J1201" s="48"/>
      <c r="K1201" s="48"/>
      <c r="L1201" s="48"/>
      <c r="Q1201" s="19"/>
    </row>
    <row r="1202" spans="1:17">
      <c r="D1202" s="48"/>
      <c r="E1202" s="48"/>
      <c r="F1202" s="51"/>
      <c r="G1202" s="48"/>
      <c r="H1202" s="48"/>
      <c r="I1202" s="48"/>
      <c r="J1202" s="48"/>
      <c r="K1202" s="48"/>
      <c r="L1202" s="48"/>
      <c r="Q1202" s="19"/>
    </row>
    <row r="1203" spans="1:17">
      <c r="D1203" s="48"/>
      <c r="E1203" s="48"/>
      <c r="F1203" s="51"/>
      <c r="G1203" s="48"/>
      <c r="H1203" s="48"/>
      <c r="I1203" s="48"/>
      <c r="J1203" s="48"/>
      <c r="K1203" s="48"/>
      <c r="L1203" s="48"/>
      <c r="Q1203" s="19"/>
    </row>
    <row r="1204" spans="1:17">
      <c r="D1204" s="48"/>
      <c r="E1204" s="48"/>
      <c r="F1204" s="51"/>
      <c r="G1204" s="48"/>
      <c r="H1204" s="48"/>
      <c r="I1204" s="48"/>
      <c r="J1204" s="48"/>
      <c r="K1204" s="48"/>
      <c r="L1204" s="48"/>
      <c r="Q1204" s="19"/>
    </row>
    <row r="1205" spans="1:17">
      <c r="D1205" s="48"/>
      <c r="E1205" s="48"/>
      <c r="F1205" s="51"/>
      <c r="G1205" s="48"/>
      <c r="H1205" s="48"/>
      <c r="I1205" s="48"/>
      <c r="J1205" s="48"/>
      <c r="K1205" s="48"/>
      <c r="L1205" s="48"/>
      <c r="Q1205" s="19"/>
    </row>
    <row r="1206" spans="1:17">
      <c r="D1206" s="48"/>
      <c r="E1206" s="48"/>
      <c r="F1206" s="51"/>
      <c r="G1206" s="48"/>
      <c r="H1206" s="48"/>
      <c r="I1206" s="48"/>
      <c r="J1206" s="48"/>
      <c r="K1206" s="48"/>
      <c r="L1206" s="48"/>
      <c r="Q1206" s="19"/>
    </row>
    <row r="1207" spans="1:17" ht="18.75">
      <c r="D1207" s="15"/>
      <c r="G1207" s="16" t="s">
        <v>67</v>
      </c>
      <c r="H1207" s="16"/>
      <c r="I1207" s="17"/>
      <c r="J1207" s="17"/>
      <c r="L1207" s="17"/>
    </row>
    <row r="1208" spans="1:17" ht="18.75">
      <c r="D1208" s="15"/>
      <c r="E1208" s="15"/>
      <c r="G1208" s="16" t="s">
        <v>68</v>
      </c>
      <c r="H1208" s="16"/>
      <c r="I1208" s="16"/>
      <c r="J1208" s="16"/>
      <c r="K1208" s="17"/>
      <c r="L1208" s="21"/>
    </row>
    <row r="1209" spans="1:17" ht="18.75">
      <c r="D1209" s="23" t="s">
        <v>70</v>
      </c>
      <c r="E1209" s="23"/>
      <c r="F1209" s="23"/>
    </row>
    <row r="1210" spans="1:17">
      <c r="A1210" s="53">
        <v>44454</v>
      </c>
      <c r="M1210" s="21"/>
    </row>
    <row r="1211" spans="1:17">
      <c r="A1211" s="24" t="s">
        <v>149</v>
      </c>
      <c r="B1211" s="24" t="s">
        <v>74</v>
      </c>
      <c r="D1211" s="25"/>
      <c r="E1211" s="28"/>
      <c r="F1211" s="28" t="s">
        <v>75</v>
      </c>
      <c r="G1211" s="27"/>
      <c r="H1211" s="21"/>
      <c r="I1211" s="21"/>
      <c r="J1211" s="21"/>
      <c r="K1211" s="21"/>
      <c r="L1211" s="21"/>
      <c r="M1211" s="21"/>
      <c r="N1211" s="21"/>
      <c r="O1211" s="21"/>
      <c r="P1211" s="21"/>
      <c r="Q1211" s="19"/>
    </row>
    <row r="1212" spans="1:17">
      <c r="A1212" s="29" t="s">
        <v>76</v>
      </c>
      <c r="B1212" s="24"/>
      <c r="C1212" s="20"/>
      <c r="D1212" s="20"/>
      <c r="E1212" s="27"/>
      <c r="F1212" s="27"/>
      <c r="G1212" s="27"/>
      <c r="H1212" s="21"/>
      <c r="I1212" s="21"/>
      <c r="J1212" s="21"/>
      <c r="K1212" s="21"/>
      <c r="L1212" s="21"/>
      <c r="M1212" s="21"/>
      <c r="N1212" s="21"/>
      <c r="O1212" s="21"/>
      <c r="P1212" s="21"/>
      <c r="Q1212" s="19"/>
    </row>
    <row r="1213" spans="1:17">
      <c r="A1213" s="30"/>
      <c r="B1213" s="29"/>
      <c r="C1213" s="29"/>
      <c r="D1213" s="29"/>
      <c r="E1213" s="21"/>
      <c r="F1213" s="27"/>
      <c r="G1213" s="27"/>
      <c r="H1213" s="21"/>
      <c r="I1213" s="21"/>
      <c r="J1213" s="21"/>
      <c r="K1213" s="21"/>
      <c r="L1213" s="21"/>
      <c r="M1213" s="28"/>
      <c r="N1213" s="21"/>
      <c r="O1213" s="21"/>
      <c r="P1213">
        <v>211</v>
      </c>
      <c r="Q1213" s="19"/>
    </row>
    <row r="1214" spans="1:17">
      <c r="A1214" s="31" t="s">
        <v>77</v>
      </c>
      <c r="B1214" s="32"/>
      <c r="C1214" s="33" t="s">
        <v>78</v>
      </c>
      <c r="D1214" s="34"/>
      <c r="E1214" s="34" t="s">
        <v>79</v>
      </c>
      <c r="F1214" s="34"/>
      <c r="G1214" s="34" t="s">
        <v>80</v>
      </c>
      <c r="H1214" s="34" t="s">
        <v>81</v>
      </c>
      <c r="I1214" s="34"/>
      <c r="J1214" s="34"/>
      <c r="K1214" s="34"/>
      <c r="L1214" s="34" t="s">
        <v>82</v>
      </c>
      <c r="M1214" s="5"/>
      <c r="N1214" s="34"/>
      <c r="O1214" s="35" t="s">
        <v>83</v>
      </c>
      <c r="P1214" s="36" t="s">
        <v>3</v>
      </c>
      <c r="Q1214" s="36" t="s">
        <v>9</v>
      </c>
    </row>
    <row r="1215" spans="1:17">
      <c r="A1215" s="5"/>
      <c r="B1215" s="38" t="s">
        <v>84</v>
      </c>
      <c r="C1215" s="39" t="s">
        <v>85</v>
      </c>
      <c r="D1215" s="37" t="s">
        <v>86</v>
      </c>
      <c r="E1215" s="37" t="s">
        <v>87</v>
      </c>
      <c r="F1215" s="37" t="s">
        <v>88</v>
      </c>
      <c r="G1215" s="37"/>
      <c r="H1215" s="37" t="s">
        <v>89</v>
      </c>
      <c r="I1215" s="37" t="s">
        <v>90</v>
      </c>
      <c r="J1215" s="37" t="s">
        <v>91</v>
      </c>
      <c r="K1215" s="37" t="s">
        <v>92</v>
      </c>
      <c r="L1215" s="37" t="s">
        <v>93</v>
      </c>
      <c r="M1215" s="37" t="s">
        <v>94</v>
      </c>
      <c r="N1215" s="37" t="s">
        <v>95</v>
      </c>
      <c r="O1215" s="40"/>
      <c r="P1215" s="4"/>
      <c r="Q1215" s="40"/>
    </row>
    <row r="1216" spans="1:17">
      <c r="A1216" s="45" t="s">
        <v>38</v>
      </c>
      <c r="B1216" s="45"/>
      <c r="C1216" s="37">
        <v>250</v>
      </c>
      <c r="D1216" s="37">
        <v>1.2</v>
      </c>
      <c r="E1216" s="37">
        <v>4</v>
      </c>
      <c r="F1216" s="37">
        <v>2.7</v>
      </c>
      <c r="G1216" s="37">
        <v>260</v>
      </c>
      <c r="H1216" s="37">
        <v>0.26</v>
      </c>
      <c r="I1216" s="37">
        <v>40</v>
      </c>
      <c r="J1216" s="37">
        <v>122</v>
      </c>
      <c r="K1216" s="37">
        <v>128</v>
      </c>
      <c r="L1216" s="37">
        <v>146</v>
      </c>
      <c r="M1216" s="37">
        <v>56</v>
      </c>
      <c r="N1216" s="37">
        <v>2</v>
      </c>
      <c r="O1216" s="4"/>
      <c r="P1216" s="46"/>
      <c r="Q1216" s="47"/>
    </row>
    <row r="1217" spans="1:17">
      <c r="A1217" s="45" t="s">
        <v>36</v>
      </c>
      <c r="B1217" s="45">
        <v>2.5000000000000001E-2</v>
      </c>
      <c r="C1217" s="37"/>
      <c r="D1217" s="37"/>
      <c r="E1217" s="37"/>
      <c r="F1217" s="37"/>
      <c r="G1217" s="37"/>
      <c r="H1217" s="37"/>
      <c r="I1217" s="37"/>
      <c r="J1217" s="37"/>
      <c r="K1217" s="37"/>
      <c r="L1217" s="37"/>
      <c r="M1217" s="37"/>
      <c r="N1217" s="37"/>
      <c r="O1217" s="4">
        <v>6</v>
      </c>
      <c r="P1217" s="46">
        <v>260</v>
      </c>
      <c r="Q1217" s="47">
        <f>P1217*O1217</f>
        <v>1560</v>
      </c>
    </row>
    <row r="1218" spans="1:17">
      <c r="A1218" s="45" t="s">
        <v>58</v>
      </c>
      <c r="B1218" s="45">
        <v>12</v>
      </c>
      <c r="C1218" s="37"/>
      <c r="D1218" s="37"/>
      <c r="E1218" s="37"/>
      <c r="F1218" s="37"/>
      <c r="G1218" s="37"/>
      <c r="H1218" s="37"/>
      <c r="I1218" s="37"/>
      <c r="J1218" s="37"/>
      <c r="K1218" s="37"/>
      <c r="L1218" s="37"/>
      <c r="M1218" s="37"/>
      <c r="N1218" s="37"/>
      <c r="O1218" s="4">
        <v>1.08</v>
      </c>
      <c r="P1218" s="46">
        <v>42</v>
      </c>
      <c r="Q1218" s="47">
        <f t="shared" ref="Q1218:Q1237" si="29">P1218*O1218</f>
        <v>45.36</v>
      </c>
    </row>
    <row r="1219" spans="1:17">
      <c r="A1219" s="45" t="s">
        <v>13</v>
      </c>
      <c r="B1219" s="45">
        <v>3</v>
      </c>
      <c r="C1219" s="37"/>
      <c r="D1219" s="37"/>
      <c r="E1219" s="37"/>
      <c r="F1219" s="37"/>
      <c r="G1219" s="37"/>
      <c r="H1219" s="37"/>
      <c r="I1219" s="37"/>
      <c r="J1219" s="37"/>
      <c r="K1219" s="37"/>
      <c r="L1219" s="37"/>
      <c r="M1219" s="37"/>
      <c r="N1219" s="37"/>
      <c r="O1219" s="4">
        <v>1.5</v>
      </c>
      <c r="P1219" s="46">
        <v>140</v>
      </c>
      <c r="Q1219" s="47">
        <f t="shared" si="29"/>
        <v>210</v>
      </c>
    </row>
    <row r="1220" spans="1:17">
      <c r="A1220" s="45" t="s">
        <v>103</v>
      </c>
      <c r="B1220" s="45">
        <v>12</v>
      </c>
      <c r="C1220" s="37"/>
      <c r="D1220" s="37"/>
      <c r="E1220" s="37"/>
      <c r="F1220" s="37"/>
      <c r="G1220" s="37"/>
      <c r="H1220" s="37"/>
      <c r="I1220" s="37"/>
      <c r="J1220" s="37"/>
      <c r="K1220" s="37"/>
      <c r="L1220" s="37"/>
      <c r="M1220" s="37"/>
      <c r="N1220" s="37"/>
      <c r="O1220" s="4">
        <v>2.0099999999999998</v>
      </c>
      <c r="P1220" s="46">
        <v>63</v>
      </c>
      <c r="Q1220" s="47">
        <f t="shared" si="29"/>
        <v>126.62999999999998</v>
      </c>
    </row>
    <row r="1221" spans="1:17">
      <c r="A1221" s="45" t="s">
        <v>103</v>
      </c>
      <c r="B1221" s="45"/>
      <c r="C1221" s="37"/>
      <c r="D1221" s="37"/>
      <c r="E1221" s="37"/>
      <c r="F1221" s="37"/>
      <c r="G1221" s="37"/>
      <c r="H1221" s="37"/>
      <c r="I1221" s="37"/>
      <c r="J1221" s="37"/>
      <c r="K1221" s="37"/>
      <c r="L1221" s="37"/>
      <c r="M1221" s="37"/>
      <c r="N1221" s="37"/>
      <c r="O1221" s="4"/>
      <c r="P1221" s="46">
        <v>61</v>
      </c>
      <c r="Q1221" s="47">
        <f t="shared" si="29"/>
        <v>0</v>
      </c>
    </row>
    <row r="1222" spans="1:17">
      <c r="A1222" s="45" t="s">
        <v>56</v>
      </c>
      <c r="B1222" s="45"/>
      <c r="C1222" s="37"/>
      <c r="D1222" s="37"/>
      <c r="E1222" s="37"/>
      <c r="F1222" s="37"/>
      <c r="G1222" s="37"/>
      <c r="H1222" s="37"/>
      <c r="I1222" s="37"/>
      <c r="J1222" s="37"/>
      <c r="K1222" s="37"/>
      <c r="L1222" s="37"/>
      <c r="M1222" s="37"/>
      <c r="N1222" s="37"/>
      <c r="O1222" s="4">
        <v>24.9</v>
      </c>
      <c r="P1222" s="46">
        <v>45</v>
      </c>
      <c r="Q1222" s="47">
        <f t="shared" si="29"/>
        <v>1120.5</v>
      </c>
    </row>
    <row r="1223" spans="1:17">
      <c r="A1223" s="45" t="s">
        <v>55</v>
      </c>
      <c r="B1223" s="45"/>
      <c r="C1223" s="37"/>
      <c r="D1223" s="37"/>
      <c r="E1223" s="37"/>
      <c r="F1223" s="37"/>
      <c r="G1223" s="37"/>
      <c r="H1223" s="37"/>
      <c r="I1223" s="37"/>
      <c r="J1223" s="37"/>
      <c r="K1223" s="37"/>
      <c r="L1223" s="37"/>
      <c r="M1223" s="37"/>
      <c r="N1223" s="37"/>
      <c r="O1223" s="4">
        <v>15</v>
      </c>
      <c r="P1223" s="46">
        <v>48</v>
      </c>
      <c r="Q1223" s="47">
        <f t="shared" si="29"/>
        <v>720</v>
      </c>
    </row>
    <row r="1224" spans="1:17">
      <c r="A1224" s="45" t="s">
        <v>10</v>
      </c>
      <c r="B1224" s="45"/>
      <c r="C1224" s="37"/>
      <c r="D1224" s="37"/>
      <c r="E1224" s="37"/>
      <c r="F1224" s="37"/>
      <c r="G1224" s="37"/>
      <c r="H1224" s="37"/>
      <c r="I1224" s="37"/>
      <c r="J1224" s="37"/>
      <c r="K1224" s="37"/>
      <c r="L1224" s="37"/>
      <c r="M1224" s="37"/>
      <c r="N1224" s="37"/>
      <c r="O1224" s="4">
        <v>1</v>
      </c>
      <c r="P1224" s="46">
        <v>65</v>
      </c>
      <c r="Q1224" s="47">
        <f t="shared" si="29"/>
        <v>65</v>
      </c>
    </row>
    <row r="1225" spans="1:17">
      <c r="A1225" s="31" t="s">
        <v>162</v>
      </c>
      <c r="B1225" s="45">
        <v>70</v>
      </c>
      <c r="C1225" s="37">
        <v>70</v>
      </c>
      <c r="D1225" s="37">
        <v>4.8</v>
      </c>
      <c r="E1225" s="37">
        <v>5.8</v>
      </c>
      <c r="F1225" s="37">
        <v>18.399999999999999</v>
      </c>
      <c r="G1225" s="37">
        <v>112</v>
      </c>
      <c r="H1225" s="37">
        <v>1.62</v>
      </c>
      <c r="I1225" s="37">
        <v>15.75</v>
      </c>
      <c r="J1225" s="37">
        <v>128</v>
      </c>
      <c r="K1225" s="37">
        <v>106</v>
      </c>
      <c r="L1225" s="37">
        <v>55.5</v>
      </c>
      <c r="M1225" s="37">
        <v>54</v>
      </c>
      <c r="N1225" s="37">
        <v>1.45</v>
      </c>
      <c r="O1225" s="4"/>
      <c r="P1225" s="46"/>
      <c r="Q1225" s="47">
        <f t="shared" si="29"/>
        <v>0</v>
      </c>
    </row>
    <row r="1226" spans="1:17">
      <c r="A1226" s="45" t="s">
        <v>37</v>
      </c>
      <c r="B1226" s="45">
        <v>36</v>
      </c>
      <c r="C1226" s="37"/>
      <c r="D1226" s="37"/>
      <c r="E1226" s="37"/>
      <c r="F1226" s="37"/>
      <c r="G1226" s="37"/>
      <c r="H1226" s="37"/>
      <c r="I1226" s="37"/>
      <c r="J1226" s="37"/>
      <c r="K1226" s="37"/>
      <c r="L1226" s="37"/>
      <c r="M1226" s="37"/>
      <c r="N1226" s="37"/>
      <c r="O1226" s="4">
        <v>7</v>
      </c>
      <c r="P1226" s="46">
        <v>63</v>
      </c>
      <c r="Q1226" s="47">
        <f t="shared" si="29"/>
        <v>441</v>
      </c>
    </row>
    <row r="1227" spans="1:17">
      <c r="A1227" s="45" t="s">
        <v>58</v>
      </c>
      <c r="B1227" s="45"/>
      <c r="C1227" s="37"/>
      <c r="D1227" s="37"/>
      <c r="E1227" s="37"/>
      <c r="F1227" s="37"/>
      <c r="G1227" s="37"/>
      <c r="H1227" s="37"/>
      <c r="I1227" s="37"/>
      <c r="J1227" s="37"/>
      <c r="K1227" s="37"/>
      <c r="L1227" s="37"/>
      <c r="M1227" s="37"/>
      <c r="N1227" s="37"/>
      <c r="O1227" s="4">
        <v>0.79</v>
      </c>
      <c r="P1227" s="46">
        <v>47</v>
      </c>
      <c r="Q1227" s="47">
        <f t="shared" si="29"/>
        <v>37.130000000000003</v>
      </c>
    </row>
    <row r="1228" spans="1:17">
      <c r="A1228" s="45" t="s">
        <v>13</v>
      </c>
      <c r="B1228" s="45"/>
      <c r="C1228" s="37"/>
      <c r="D1228" s="37"/>
      <c r="E1228" s="37"/>
      <c r="F1228" s="37"/>
      <c r="G1228" s="37"/>
      <c r="H1228" s="37"/>
      <c r="I1228" s="37"/>
      <c r="J1228" s="37"/>
      <c r="K1228" s="37"/>
      <c r="L1228" s="37"/>
      <c r="M1228" s="37"/>
      <c r="N1228" s="37"/>
      <c r="O1228" s="4">
        <v>0.5</v>
      </c>
      <c r="P1228" s="46">
        <v>140</v>
      </c>
      <c r="Q1228" s="47">
        <f t="shared" si="29"/>
        <v>70</v>
      </c>
    </row>
    <row r="1229" spans="1:17">
      <c r="A1229" s="44" t="s">
        <v>128</v>
      </c>
      <c r="B1229" s="45"/>
      <c r="C1229" s="31">
        <v>30</v>
      </c>
      <c r="D1229" s="37">
        <v>0.6</v>
      </c>
      <c r="E1229" s="37"/>
      <c r="F1229" s="37">
        <v>15.5</v>
      </c>
      <c r="G1229" s="37"/>
      <c r="H1229" s="37">
        <v>0.04</v>
      </c>
      <c r="I1229" s="37"/>
      <c r="J1229" s="37">
        <v>0.24</v>
      </c>
      <c r="K1229" s="37">
        <v>0.8</v>
      </c>
      <c r="L1229" s="37">
        <v>24</v>
      </c>
      <c r="M1229" s="37"/>
      <c r="N1229" s="37">
        <v>22</v>
      </c>
      <c r="O1229" s="4"/>
      <c r="P1229" s="46"/>
      <c r="Q1229" s="47">
        <f t="shared" si="29"/>
        <v>0</v>
      </c>
    </row>
    <row r="1230" spans="1:17">
      <c r="A1230" s="45" t="s">
        <v>34</v>
      </c>
      <c r="B1230" s="45">
        <v>30</v>
      </c>
      <c r="C1230" s="5"/>
      <c r="D1230" s="5"/>
      <c r="E1230" s="5"/>
      <c r="F1230" s="5"/>
      <c r="G1230" s="5"/>
      <c r="H1230" s="5"/>
      <c r="I1230" s="5"/>
      <c r="J1230" s="5"/>
      <c r="K1230" s="5"/>
      <c r="L1230" s="5"/>
      <c r="M1230" s="5"/>
      <c r="N1230" s="5"/>
      <c r="O1230" s="52">
        <v>10</v>
      </c>
      <c r="P1230" s="46">
        <v>26</v>
      </c>
      <c r="Q1230" s="47">
        <f t="shared" si="29"/>
        <v>260</v>
      </c>
    </row>
    <row r="1231" spans="1:17">
      <c r="A1231" s="45" t="s">
        <v>121</v>
      </c>
      <c r="B1231" s="45">
        <v>10</v>
      </c>
      <c r="C1231" s="5"/>
      <c r="D1231" s="5"/>
      <c r="E1231" s="5"/>
      <c r="F1231" s="5"/>
      <c r="G1231" s="5"/>
      <c r="H1231" s="5"/>
      <c r="I1231" s="5"/>
      <c r="J1231" s="5"/>
      <c r="K1231" s="5"/>
      <c r="L1231" s="5"/>
      <c r="M1231" s="5"/>
      <c r="N1231" s="5"/>
      <c r="O1231" s="52">
        <v>1.1000000000000001</v>
      </c>
      <c r="P1231" s="46">
        <v>530</v>
      </c>
      <c r="Q1231" s="47">
        <f t="shared" si="29"/>
        <v>583</v>
      </c>
    </row>
    <row r="1232" spans="1:17">
      <c r="A1232" s="45" t="s">
        <v>22</v>
      </c>
      <c r="B1232" s="45">
        <v>10</v>
      </c>
      <c r="C1232" s="5"/>
      <c r="D1232" s="5"/>
      <c r="E1232" s="5"/>
      <c r="F1232" s="5"/>
      <c r="G1232" s="5"/>
      <c r="H1232" s="5"/>
      <c r="I1232" s="5"/>
      <c r="J1232" s="5"/>
      <c r="K1232" s="5"/>
      <c r="L1232" s="5"/>
      <c r="M1232" s="5"/>
      <c r="N1232" s="5"/>
      <c r="O1232" s="52">
        <v>2</v>
      </c>
      <c r="P1232" s="46">
        <v>87</v>
      </c>
      <c r="Q1232" s="47">
        <f t="shared" si="29"/>
        <v>174</v>
      </c>
    </row>
    <row r="1233" spans="1:17">
      <c r="A1233" s="44" t="s">
        <v>163</v>
      </c>
      <c r="B1233" s="45"/>
      <c r="C1233" s="37">
        <v>200</v>
      </c>
      <c r="D1233" s="37">
        <v>0.6</v>
      </c>
      <c r="E1233" s="37"/>
      <c r="F1233" s="37">
        <v>30.1</v>
      </c>
      <c r="G1233" s="37">
        <v>130</v>
      </c>
      <c r="H1233" s="37">
        <v>0.04</v>
      </c>
      <c r="I1233" s="37"/>
      <c r="J1233" s="37">
        <v>0.05</v>
      </c>
      <c r="K1233" s="37">
        <v>135</v>
      </c>
      <c r="L1233" s="37">
        <v>46</v>
      </c>
      <c r="M1233" s="37"/>
      <c r="N1233" s="37">
        <v>0.5</v>
      </c>
      <c r="O1233" s="5"/>
      <c r="P1233" s="5"/>
      <c r="Q1233" s="47">
        <f t="shared" si="29"/>
        <v>0</v>
      </c>
    </row>
    <row r="1234" spans="1:17">
      <c r="A1234" s="45" t="s">
        <v>25</v>
      </c>
      <c r="B1234" s="45">
        <v>20</v>
      </c>
      <c r="C1234" s="5"/>
      <c r="D1234" s="5"/>
      <c r="E1234" s="5"/>
      <c r="F1234" s="5"/>
      <c r="G1234" s="5"/>
      <c r="H1234" s="5"/>
      <c r="I1234" s="5"/>
      <c r="J1234" s="5"/>
      <c r="K1234" s="5"/>
      <c r="L1234" s="5"/>
      <c r="M1234" s="5"/>
      <c r="N1234" s="5"/>
      <c r="O1234" s="5">
        <v>2.2000000000000002</v>
      </c>
      <c r="P1234" s="5">
        <v>225.95</v>
      </c>
      <c r="Q1234" s="47">
        <f t="shared" si="29"/>
        <v>497.09000000000003</v>
      </c>
    </row>
    <row r="1235" spans="1:17">
      <c r="A1235" s="56" t="s">
        <v>15</v>
      </c>
      <c r="B1235" s="45"/>
      <c r="C1235" s="5"/>
      <c r="D1235" s="5"/>
      <c r="E1235" s="5"/>
      <c r="F1235" s="5"/>
      <c r="G1235" s="5"/>
      <c r="H1235" s="5"/>
      <c r="I1235" s="5"/>
      <c r="J1235" s="5"/>
      <c r="K1235" s="5"/>
      <c r="L1235" s="5"/>
      <c r="M1235" s="5"/>
      <c r="N1235" s="5"/>
      <c r="O1235" s="5">
        <v>2.2000000000000002</v>
      </c>
      <c r="P1235" s="5">
        <v>74.900000000000006</v>
      </c>
      <c r="Q1235" s="47">
        <f t="shared" si="29"/>
        <v>164.78000000000003</v>
      </c>
    </row>
    <row r="1236" spans="1:17">
      <c r="A1236" s="56" t="s">
        <v>161</v>
      </c>
      <c r="B1236" s="45"/>
      <c r="C1236" s="37">
        <v>100</v>
      </c>
      <c r="D1236" s="37"/>
      <c r="E1236" s="37"/>
      <c r="F1236" s="37"/>
      <c r="G1236" s="37"/>
      <c r="H1236" s="37"/>
      <c r="I1236" s="37"/>
      <c r="J1236" s="37"/>
      <c r="K1236" s="37"/>
      <c r="L1236" s="37"/>
      <c r="M1236" s="37"/>
      <c r="N1236" s="37"/>
      <c r="O1236" s="5">
        <v>111</v>
      </c>
      <c r="P1236" s="5">
        <v>43</v>
      </c>
      <c r="Q1236" s="47">
        <f t="shared" si="29"/>
        <v>4773</v>
      </c>
    </row>
    <row r="1237" spans="1:17">
      <c r="A1237" s="45" t="s">
        <v>122</v>
      </c>
      <c r="B1237" s="45">
        <v>40</v>
      </c>
      <c r="C1237" s="37"/>
      <c r="D1237" s="37"/>
      <c r="E1237" s="37"/>
      <c r="F1237" s="37"/>
      <c r="G1237" s="37"/>
      <c r="H1237" s="37"/>
      <c r="I1237" s="37"/>
      <c r="J1237" s="37"/>
      <c r="K1237" s="37"/>
      <c r="L1237" s="37"/>
      <c r="M1237" s="5"/>
      <c r="N1237" s="37"/>
      <c r="O1237" s="5">
        <v>3</v>
      </c>
      <c r="P1237" s="5">
        <v>324.52999999999997</v>
      </c>
      <c r="Q1237" s="47">
        <f t="shared" si="29"/>
        <v>973.58999999999992</v>
      </c>
    </row>
    <row r="1238" spans="1:17">
      <c r="B1238" s="48"/>
      <c r="C1238" s="48"/>
      <c r="D1238" t="s">
        <v>98</v>
      </c>
      <c r="L1238" t="s">
        <v>99</v>
      </c>
      <c r="M1238" s="48"/>
      <c r="N1238" s="48"/>
      <c r="O1238" s="49"/>
      <c r="P1238" s="50"/>
      <c r="Q1238" s="50">
        <f>SUM(Q1217:Q1237)</f>
        <v>11821.08</v>
      </c>
    </row>
    <row r="1239" spans="1:17">
      <c r="D1239" s="48" t="s">
        <v>100</v>
      </c>
      <c r="E1239" s="48"/>
      <c r="F1239" s="51"/>
      <c r="G1239" s="48"/>
      <c r="H1239" s="48"/>
      <c r="I1239" s="48"/>
      <c r="J1239" s="48"/>
      <c r="K1239" s="48"/>
      <c r="L1239" s="48" t="s">
        <v>99</v>
      </c>
      <c r="N1239" t="s">
        <v>99</v>
      </c>
      <c r="Q1239" s="19"/>
    </row>
    <row r="1240" spans="1:17">
      <c r="D1240" s="48"/>
      <c r="E1240" s="48"/>
      <c r="F1240" s="51"/>
      <c r="G1240" s="48"/>
      <c r="H1240" s="48"/>
      <c r="I1240" s="48"/>
      <c r="J1240" s="48"/>
      <c r="K1240" s="48"/>
      <c r="L1240" s="48"/>
      <c r="Q1240" s="19"/>
    </row>
    <row r="1241" spans="1:17">
      <c r="D1241" s="48"/>
      <c r="E1241" s="48"/>
      <c r="F1241" s="51"/>
      <c r="G1241" s="48"/>
      <c r="H1241" s="48"/>
      <c r="I1241" s="48"/>
      <c r="J1241" s="48"/>
      <c r="K1241" s="48"/>
      <c r="L1241" s="48"/>
      <c r="Q1241" s="19"/>
    </row>
    <row r="1242" spans="1:17">
      <c r="D1242" s="48"/>
      <c r="E1242" s="48"/>
      <c r="F1242" s="51"/>
      <c r="G1242" s="48"/>
      <c r="H1242" s="48"/>
      <c r="I1242" s="48"/>
      <c r="J1242" s="48"/>
      <c r="K1242" s="48"/>
      <c r="L1242" s="48"/>
      <c r="Q1242" s="19"/>
    </row>
    <row r="1243" spans="1:17">
      <c r="D1243" s="48"/>
      <c r="E1243" s="48"/>
      <c r="F1243" s="51"/>
      <c r="G1243" s="48"/>
      <c r="H1243" s="48"/>
      <c r="I1243" s="48"/>
      <c r="J1243" s="48"/>
      <c r="K1243" s="48"/>
      <c r="L1243" s="48"/>
      <c r="Q1243" s="19"/>
    </row>
    <row r="1244" spans="1:17">
      <c r="D1244" s="48"/>
      <c r="E1244" s="48"/>
      <c r="F1244" s="51"/>
      <c r="G1244" s="48"/>
      <c r="H1244" s="48"/>
      <c r="I1244" s="48"/>
      <c r="J1244" s="48"/>
      <c r="K1244" s="48"/>
      <c r="L1244" s="48"/>
      <c r="Q1244" s="19"/>
    </row>
    <row r="1245" spans="1:17">
      <c r="D1245" s="48"/>
      <c r="E1245" s="48"/>
      <c r="F1245" s="51"/>
      <c r="G1245" s="48"/>
      <c r="H1245" s="48"/>
      <c r="I1245" s="48"/>
      <c r="J1245" s="48"/>
      <c r="K1245" s="48"/>
      <c r="L1245" s="48"/>
      <c r="Q1245" s="19"/>
    </row>
    <row r="1246" spans="1:17">
      <c r="D1246" s="48"/>
      <c r="E1246" s="48"/>
      <c r="F1246" s="51"/>
      <c r="G1246" s="48"/>
      <c r="H1246" s="48"/>
      <c r="I1246" s="48"/>
      <c r="J1246" s="48"/>
      <c r="K1246" s="48"/>
      <c r="L1246" s="48"/>
      <c r="Q1246" s="19"/>
    </row>
    <row r="1247" spans="1:17">
      <c r="D1247" s="48"/>
      <c r="E1247" s="48"/>
      <c r="F1247" s="51"/>
      <c r="G1247" s="48"/>
      <c r="H1247" s="48"/>
      <c r="I1247" s="48"/>
      <c r="J1247" s="48"/>
      <c r="K1247" s="48"/>
      <c r="L1247" s="48"/>
      <c r="Q1247" s="19"/>
    </row>
    <row r="1248" spans="1:17">
      <c r="D1248" s="48"/>
      <c r="E1248" s="48"/>
      <c r="F1248" s="51"/>
      <c r="G1248" s="48"/>
      <c r="H1248" s="48"/>
      <c r="I1248" s="48"/>
      <c r="J1248" s="48"/>
      <c r="K1248" s="48"/>
      <c r="L1248" s="48"/>
      <c r="Q1248" s="19"/>
    </row>
    <row r="1249" spans="1:17">
      <c r="D1249" s="48"/>
      <c r="E1249" s="48"/>
      <c r="F1249" s="51"/>
      <c r="G1249" s="48"/>
      <c r="H1249" s="48"/>
      <c r="I1249" s="48"/>
      <c r="J1249" s="48"/>
      <c r="K1249" s="48"/>
      <c r="L1249" s="48"/>
      <c r="Q1249" s="19"/>
    </row>
    <row r="1250" spans="1:17" ht="18.75">
      <c r="D1250" s="15"/>
      <c r="G1250" s="16" t="s">
        <v>67</v>
      </c>
      <c r="H1250" s="16"/>
      <c r="I1250" s="17"/>
      <c r="J1250" s="17"/>
      <c r="L1250" s="17"/>
    </row>
    <row r="1251" spans="1:17" ht="18.75">
      <c r="D1251" s="15"/>
      <c r="E1251" s="15"/>
      <c r="G1251" s="16" t="s">
        <v>68</v>
      </c>
      <c r="H1251" s="16"/>
      <c r="I1251" s="16"/>
      <c r="J1251" s="16"/>
      <c r="K1251" s="17"/>
      <c r="L1251" s="21"/>
    </row>
    <row r="1252" spans="1:17" ht="18.75">
      <c r="D1252" s="23" t="s">
        <v>70</v>
      </c>
      <c r="E1252" s="23"/>
      <c r="F1252" s="23"/>
    </row>
    <row r="1253" spans="1:17">
      <c r="A1253" s="53">
        <v>44454</v>
      </c>
      <c r="M1253" s="21"/>
    </row>
    <row r="1254" spans="1:17">
      <c r="A1254" s="24" t="s">
        <v>149</v>
      </c>
      <c r="B1254" s="24" t="s">
        <v>74</v>
      </c>
      <c r="D1254" s="25"/>
      <c r="E1254" s="28"/>
      <c r="F1254" s="28" t="s">
        <v>6</v>
      </c>
      <c r="G1254" s="27"/>
      <c r="H1254" s="21"/>
      <c r="I1254" s="21"/>
      <c r="J1254" s="21"/>
      <c r="K1254" s="21"/>
      <c r="L1254" s="21"/>
      <c r="M1254" s="21"/>
      <c r="N1254" s="21"/>
      <c r="O1254" s="21"/>
      <c r="P1254" s="21"/>
      <c r="Q1254" s="19"/>
    </row>
    <row r="1255" spans="1:17">
      <c r="A1255" s="29" t="s">
        <v>76</v>
      </c>
      <c r="B1255" s="24"/>
      <c r="C1255" s="20"/>
      <c r="D1255" s="20"/>
      <c r="E1255" s="27"/>
      <c r="F1255" s="27"/>
      <c r="G1255" s="27"/>
      <c r="H1255" s="21"/>
      <c r="I1255" s="21"/>
      <c r="J1255" s="21"/>
      <c r="K1255" s="21"/>
      <c r="L1255" s="21"/>
      <c r="M1255" s="21"/>
      <c r="N1255" s="21"/>
      <c r="O1255" s="21"/>
      <c r="P1255" s="21"/>
      <c r="Q1255" s="19"/>
    </row>
    <row r="1256" spans="1:17">
      <c r="A1256" s="30"/>
      <c r="B1256" s="29"/>
      <c r="C1256" s="29"/>
      <c r="D1256" s="29"/>
      <c r="E1256" s="21"/>
      <c r="F1256" s="27"/>
      <c r="G1256" s="27"/>
      <c r="H1256" s="21"/>
      <c r="I1256" s="21"/>
      <c r="J1256" s="21"/>
      <c r="K1256" s="21"/>
      <c r="L1256" s="21"/>
      <c r="M1256" s="28"/>
      <c r="N1256" s="21"/>
      <c r="O1256" s="21"/>
      <c r="P1256">
        <v>138</v>
      </c>
      <c r="Q1256" s="19"/>
    </row>
    <row r="1257" spans="1:17">
      <c r="A1257" s="31" t="s">
        <v>77</v>
      </c>
      <c r="B1257" s="32"/>
      <c r="C1257" s="33" t="s">
        <v>78</v>
      </c>
      <c r="D1257" s="34"/>
      <c r="E1257" s="34" t="s">
        <v>79</v>
      </c>
      <c r="F1257" s="34"/>
      <c r="G1257" s="34" t="s">
        <v>80</v>
      </c>
      <c r="H1257" s="34" t="s">
        <v>81</v>
      </c>
      <c r="I1257" s="34"/>
      <c r="J1257" s="34"/>
      <c r="K1257" s="34"/>
      <c r="L1257" s="34" t="s">
        <v>82</v>
      </c>
      <c r="M1257" s="5"/>
      <c r="N1257" s="34"/>
      <c r="O1257" s="35" t="s">
        <v>83</v>
      </c>
      <c r="P1257" s="36" t="s">
        <v>3</v>
      </c>
      <c r="Q1257" s="36" t="s">
        <v>9</v>
      </c>
    </row>
    <row r="1258" spans="1:17">
      <c r="A1258" s="5"/>
      <c r="B1258" s="38" t="s">
        <v>84</v>
      </c>
      <c r="C1258" s="39" t="s">
        <v>85</v>
      </c>
      <c r="D1258" s="37" t="s">
        <v>86</v>
      </c>
      <c r="E1258" s="37" t="s">
        <v>87</v>
      </c>
      <c r="F1258" s="37" t="s">
        <v>88</v>
      </c>
      <c r="G1258" s="37"/>
      <c r="H1258" s="37" t="s">
        <v>89</v>
      </c>
      <c r="I1258" s="37" t="s">
        <v>90</v>
      </c>
      <c r="J1258" s="37" t="s">
        <v>91</v>
      </c>
      <c r="K1258" s="37" t="s">
        <v>92</v>
      </c>
      <c r="L1258" s="37" t="s">
        <v>93</v>
      </c>
      <c r="M1258" s="37" t="s">
        <v>94</v>
      </c>
      <c r="N1258" s="37" t="s">
        <v>95</v>
      </c>
      <c r="O1258" s="40"/>
      <c r="P1258" s="4"/>
      <c r="Q1258" s="40"/>
    </row>
    <row r="1259" spans="1:17">
      <c r="A1259" s="45" t="s">
        <v>164</v>
      </c>
      <c r="B1259" s="45"/>
      <c r="C1259" s="37">
        <v>250</v>
      </c>
      <c r="D1259" s="37">
        <v>1.2</v>
      </c>
      <c r="E1259" s="37">
        <v>4</v>
      </c>
      <c r="F1259" s="37">
        <v>2.7</v>
      </c>
      <c r="G1259" s="37">
        <v>260</v>
      </c>
      <c r="H1259" s="37">
        <v>0.26</v>
      </c>
      <c r="I1259" s="37">
        <v>40</v>
      </c>
      <c r="J1259" s="37">
        <v>122</v>
      </c>
      <c r="K1259" s="37">
        <v>128</v>
      </c>
      <c r="L1259" s="37">
        <v>146</v>
      </c>
      <c r="M1259" s="37">
        <v>56</v>
      </c>
      <c r="N1259" s="37">
        <v>2</v>
      </c>
      <c r="O1259" s="4"/>
      <c r="P1259" s="46"/>
      <c r="Q1259" s="47"/>
    </row>
    <row r="1260" spans="1:17">
      <c r="A1260" s="45" t="s">
        <v>36</v>
      </c>
      <c r="B1260" s="45">
        <v>2.5000000000000001E-2</v>
      </c>
      <c r="C1260" s="37"/>
      <c r="D1260" s="37"/>
      <c r="E1260" s="37"/>
      <c r="F1260" s="37"/>
      <c r="G1260" s="37"/>
      <c r="H1260" s="37"/>
      <c r="I1260" s="37"/>
      <c r="J1260" s="37"/>
      <c r="K1260" s="37"/>
      <c r="L1260" s="37"/>
      <c r="M1260" s="37"/>
      <c r="N1260" s="37"/>
      <c r="O1260" s="4">
        <v>6.62</v>
      </c>
      <c r="P1260" s="46">
        <v>260</v>
      </c>
      <c r="Q1260" s="47">
        <f>P1260*O1260</f>
        <v>1721.2</v>
      </c>
    </row>
    <row r="1261" spans="1:17">
      <c r="A1261" s="45" t="s">
        <v>58</v>
      </c>
      <c r="B1261" s="45">
        <v>12</v>
      </c>
      <c r="C1261" s="37"/>
      <c r="D1261" s="37"/>
      <c r="E1261" s="37"/>
      <c r="F1261" s="37"/>
      <c r="G1261" s="37"/>
      <c r="H1261" s="37"/>
      <c r="I1261" s="37"/>
      <c r="J1261" s="37"/>
      <c r="K1261" s="37"/>
      <c r="L1261" s="37"/>
      <c r="M1261" s="37"/>
      <c r="N1261" s="37"/>
      <c r="O1261" s="4">
        <v>1.2</v>
      </c>
      <c r="P1261" s="46">
        <v>42</v>
      </c>
      <c r="Q1261" s="47">
        <f t="shared" ref="Q1261:Q1273" si="30">P1261*O1261</f>
        <v>50.4</v>
      </c>
    </row>
    <row r="1262" spans="1:17">
      <c r="A1262" s="45" t="s">
        <v>13</v>
      </c>
      <c r="B1262" s="45">
        <v>3</v>
      </c>
      <c r="C1262" s="37"/>
      <c r="D1262" s="37"/>
      <c r="E1262" s="37"/>
      <c r="F1262" s="37"/>
      <c r="G1262" s="37"/>
      <c r="H1262" s="37"/>
      <c r="I1262" s="37"/>
      <c r="J1262" s="37"/>
      <c r="K1262" s="37"/>
      <c r="L1262" s="37"/>
      <c r="M1262" s="37"/>
      <c r="N1262" s="37"/>
      <c r="O1262" s="4">
        <v>1</v>
      </c>
      <c r="P1262" s="46">
        <v>140</v>
      </c>
      <c r="Q1262" s="47">
        <f t="shared" si="30"/>
        <v>140</v>
      </c>
    </row>
    <row r="1263" spans="1:17">
      <c r="A1263" s="45" t="s">
        <v>103</v>
      </c>
      <c r="B1263" s="45">
        <v>12</v>
      </c>
      <c r="C1263" s="37"/>
      <c r="D1263" s="37"/>
      <c r="E1263" s="37"/>
      <c r="F1263" s="37"/>
      <c r="G1263" s="37"/>
      <c r="H1263" s="37"/>
      <c r="I1263" s="37"/>
      <c r="J1263" s="37"/>
      <c r="K1263" s="37"/>
      <c r="L1263" s="37"/>
      <c r="M1263" s="37"/>
      <c r="N1263" s="37"/>
      <c r="O1263" s="4">
        <v>1</v>
      </c>
      <c r="P1263" s="46">
        <v>63</v>
      </c>
      <c r="Q1263" s="47">
        <f t="shared" si="30"/>
        <v>63</v>
      </c>
    </row>
    <row r="1264" spans="1:17">
      <c r="A1264" s="45" t="s">
        <v>56</v>
      </c>
      <c r="B1264" s="45"/>
      <c r="C1264" s="37"/>
      <c r="D1264" s="37"/>
      <c r="E1264" s="37"/>
      <c r="F1264" s="37"/>
      <c r="G1264" s="37"/>
      <c r="H1264" s="37"/>
      <c r="I1264" s="37"/>
      <c r="J1264" s="37"/>
      <c r="K1264" s="37"/>
      <c r="L1264" s="37"/>
      <c r="M1264" s="37"/>
      <c r="N1264" s="37"/>
      <c r="O1264" s="4">
        <v>16.66</v>
      </c>
      <c r="P1264" s="46">
        <v>45</v>
      </c>
      <c r="Q1264" s="47">
        <f t="shared" si="30"/>
        <v>749.7</v>
      </c>
    </row>
    <row r="1265" spans="1:17">
      <c r="A1265" s="45" t="s">
        <v>55</v>
      </c>
      <c r="B1265" s="45"/>
      <c r="C1265" s="37"/>
      <c r="D1265" s="37"/>
      <c r="E1265" s="37"/>
      <c r="F1265" s="37"/>
      <c r="G1265" s="37"/>
      <c r="H1265" s="37"/>
      <c r="I1265" s="37"/>
      <c r="J1265" s="37"/>
      <c r="K1265" s="37"/>
      <c r="L1265" s="37"/>
      <c r="M1265" s="37"/>
      <c r="N1265" s="37"/>
      <c r="O1265" s="4">
        <v>7</v>
      </c>
      <c r="P1265" s="46">
        <v>48</v>
      </c>
      <c r="Q1265" s="47">
        <f t="shared" si="30"/>
        <v>336</v>
      </c>
    </row>
    <row r="1266" spans="1:17">
      <c r="A1266" s="45" t="s">
        <v>10</v>
      </c>
      <c r="B1266" s="45"/>
      <c r="C1266" s="37"/>
      <c r="D1266" s="37"/>
      <c r="E1266" s="37"/>
      <c r="F1266" s="37"/>
      <c r="G1266" s="37"/>
      <c r="H1266" s="37"/>
      <c r="I1266" s="37"/>
      <c r="J1266" s="37"/>
      <c r="K1266" s="37"/>
      <c r="L1266" s="37"/>
      <c r="M1266" s="37"/>
      <c r="N1266" s="37"/>
      <c r="O1266" s="4">
        <v>1</v>
      </c>
      <c r="P1266" s="46">
        <v>65</v>
      </c>
      <c r="Q1266" s="47">
        <f t="shared" si="30"/>
        <v>65</v>
      </c>
    </row>
    <row r="1267" spans="1:17">
      <c r="A1267" s="44" t="s">
        <v>105</v>
      </c>
      <c r="B1267" s="45"/>
      <c r="C1267" s="31">
        <v>30</v>
      </c>
      <c r="D1267" s="37">
        <v>0.6</v>
      </c>
      <c r="E1267" s="37"/>
      <c r="F1267" s="37">
        <v>15.5</v>
      </c>
      <c r="G1267" s="37"/>
      <c r="H1267" s="37">
        <v>0.04</v>
      </c>
      <c r="I1267" s="37"/>
      <c r="J1267" s="37">
        <v>0.24</v>
      </c>
      <c r="K1267" s="37">
        <v>0.8</v>
      </c>
      <c r="L1267" s="37">
        <v>24</v>
      </c>
      <c r="M1267" s="37"/>
      <c r="N1267" s="37">
        <v>22</v>
      </c>
      <c r="O1267" s="4"/>
      <c r="P1267" s="46"/>
      <c r="Q1267" s="47">
        <f t="shared" si="30"/>
        <v>0</v>
      </c>
    </row>
    <row r="1268" spans="1:17">
      <c r="A1268" s="45" t="s">
        <v>34</v>
      </c>
      <c r="B1268" s="45">
        <v>30</v>
      </c>
      <c r="C1268" s="5"/>
      <c r="D1268" s="5"/>
      <c r="E1268" s="5"/>
      <c r="F1268" s="5"/>
      <c r="G1268" s="5"/>
      <c r="H1268" s="5"/>
      <c r="I1268" s="5"/>
      <c r="J1268" s="5"/>
      <c r="K1268" s="5"/>
      <c r="L1268" s="5"/>
      <c r="M1268" s="5"/>
      <c r="N1268" s="5"/>
      <c r="O1268" s="52">
        <v>7</v>
      </c>
      <c r="P1268" s="46">
        <v>26</v>
      </c>
      <c r="Q1268" s="47">
        <f t="shared" si="30"/>
        <v>182</v>
      </c>
    </row>
    <row r="1269" spans="1:17">
      <c r="A1269" s="44" t="s">
        <v>163</v>
      </c>
      <c r="B1269" s="45"/>
      <c r="C1269" s="37">
        <v>200</v>
      </c>
      <c r="D1269" s="37">
        <v>0.6</v>
      </c>
      <c r="E1269" s="37"/>
      <c r="F1269" s="37">
        <v>30.1</v>
      </c>
      <c r="G1269" s="37">
        <v>130</v>
      </c>
      <c r="H1269" s="37">
        <v>0.04</v>
      </c>
      <c r="I1269" s="37"/>
      <c r="J1269" s="37">
        <v>0.05</v>
      </c>
      <c r="K1269" s="37">
        <v>135</v>
      </c>
      <c r="L1269" s="37">
        <v>46</v>
      </c>
      <c r="M1269" s="37"/>
      <c r="N1269" s="37">
        <v>0.5</v>
      </c>
      <c r="O1269" s="5"/>
      <c r="P1269" s="5"/>
      <c r="Q1269" s="47">
        <f t="shared" si="30"/>
        <v>0</v>
      </c>
    </row>
    <row r="1270" spans="1:17">
      <c r="A1270" s="45" t="s">
        <v>25</v>
      </c>
      <c r="B1270" s="45">
        <v>20</v>
      </c>
      <c r="C1270" s="5"/>
      <c r="D1270" s="5"/>
      <c r="E1270" s="5"/>
      <c r="F1270" s="5"/>
      <c r="G1270" s="5"/>
      <c r="H1270" s="5"/>
      <c r="I1270" s="5"/>
      <c r="J1270" s="5"/>
      <c r="K1270" s="5"/>
      <c r="L1270" s="5"/>
      <c r="M1270" s="5"/>
      <c r="N1270" s="5"/>
      <c r="O1270" s="5">
        <v>2.7</v>
      </c>
      <c r="P1270" s="5">
        <v>225.95</v>
      </c>
      <c r="Q1270" s="47">
        <f t="shared" si="30"/>
        <v>610.06500000000005</v>
      </c>
    </row>
    <row r="1271" spans="1:17">
      <c r="A1271" s="56" t="s">
        <v>15</v>
      </c>
      <c r="B1271" s="45"/>
      <c r="C1271" s="5"/>
      <c r="D1271" s="5"/>
      <c r="E1271" s="5"/>
      <c r="F1271" s="5"/>
      <c r="G1271" s="5"/>
      <c r="H1271" s="5"/>
      <c r="I1271" s="5"/>
      <c r="J1271" s="5"/>
      <c r="K1271" s="5"/>
      <c r="L1271" s="5"/>
      <c r="M1271" s="5"/>
      <c r="N1271" s="5"/>
      <c r="O1271" s="5">
        <v>2.7</v>
      </c>
      <c r="P1271" s="5">
        <v>74.900000000000006</v>
      </c>
      <c r="Q1271" s="47">
        <f t="shared" si="30"/>
        <v>202.23000000000002</v>
      </c>
    </row>
    <row r="1272" spans="1:17">
      <c r="A1272" s="56" t="s">
        <v>40</v>
      </c>
      <c r="B1272" s="45"/>
      <c r="C1272" s="37">
        <v>100</v>
      </c>
      <c r="D1272" s="37"/>
      <c r="E1272" s="37"/>
      <c r="F1272" s="37"/>
      <c r="G1272" s="37"/>
      <c r="H1272" s="37"/>
      <c r="I1272" s="37"/>
      <c r="J1272" s="37"/>
      <c r="K1272" s="37"/>
      <c r="L1272" s="37"/>
      <c r="M1272" s="37"/>
      <c r="N1272" s="37"/>
      <c r="O1272" s="5">
        <v>2</v>
      </c>
      <c r="P1272" s="5">
        <v>540</v>
      </c>
      <c r="Q1272" s="47">
        <f t="shared" si="30"/>
        <v>1080</v>
      </c>
    </row>
    <row r="1273" spans="1:17">
      <c r="A1273" s="45" t="s">
        <v>40</v>
      </c>
      <c r="B1273" s="45">
        <v>40</v>
      </c>
      <c r="C1273" s="37"/>
      <c r="D1273" s="37"/>
      <c r="E1273" s="37"/>
      <c r="F1273" s="37"/>
      <c r="G1273" s="37"/>
      <c r="H1273" s="37"/>
      <c r="I1273" s="37"/>
      <c r="J1273" s="37"/>
      <c r="K1273" s="37"/>
      <c r="L1273" s="37"/>
      <c r="M1273" s="5"/>
      <c r="N1273" s="37"/>
      <c r="O1273" s="5">
        <v>2</v>
      </c>
      <c r="P1273" s="5">
        <v>505</v>
      </c>
      <c r="Q1273" s="47">
        <f t="shared" si="30"/>
        <v>1010</v>
      </c>
    </row>
    <row r="1274" spans="1:17">
      <c r="B1274" s="48"/>
      <c r="C1274" s="48"/>
      <c r="D1274" t="s">
        <v>98</v>
      </c>
      <c r="L1274" t="s">
        <v>99</v>
      </c>
      <c r="M1274" s="48"/>
      <c r="N1274" s="48"/>
      <c r="O1274" s="49"/>
      <c r="P1274" s="50"/>
      <c r="Q1274" s="50">
        <f>SUM(Q1260:Q1273)</f>
        <v>6209.5950000000003</v>
      </c>
    </row>
    <row r="1275" spans="1:17">
      <c r="D1275" s="48" t="s">
        <v>100</v>
      </c>
      <c r="E1275" s="48"/>
      <c r="F1275" s="51"/>
      <c r="G1275" s="48"/>
      <c r="H1275" s="48"/>
      <c r="I1275" s="48"/>
      <c r="J1275" s="48"/>
      <c r="K1275" s="48"/>
      <c r="L1275" s="48" t="s">
        <v>99</v>
      </c>
      <c r="N1275" t="s">
        <v>99</v>
      </c>
      <c r="Q1275" s="19"/>
    </row>
    <row r="1276" spans="1:17">
      <c r="D1276" s="48"/>
      <c r="E1276" s="48"/>
      <c r="F1276" s="51"/>
      <c r="G1276" s="48"/>
      <c r="H1276" s="48"/>
      <c r="I1276" s="48"/>
      <c r="J1276" s="48"/>
      <c r="K1276" s="48"/>
      <c r="L1276" s="48"/>
      <c r="Q1276" s="19"/>
    </row>
    <row r="1277" spans="1:17">
      <c r="D1277" s="48"/>
      <c r="E1277" s="48"/>
      <c r="F1277" s="51"/>
      <c r="G1277" s="48"/>
      <c r="H1277" s="48"/>
      <c r="I1277" s="48"/>
      <c r="J1277" s="48"/>
      <c r="K1277" s="48"/>
      <c r="L1277" s="48"/>
      <c r="Q1277" s="19"/>
    </row>
    <row r="1278" spans="1:17">
      <c r="D1278" s="48"/>
      <c r="E1278" s="48"/>
      <c r="F1278" s="51"/>
      <c r="G1278" s="48"/>
      <c r="H1278" s="48"/>
      <c r="I1278" s="48"/>
      <c r="J1278" s="48"/>
      <c r="K1278" s="48"/>
      <c r="L1278" s="48"/>
      <c r="Q1278" s="19"/>
    </row>
    <row r="1279" spans="1:17">
      <c r="D1279" s="48"/>
      <c r="E1279" s="48"/>
      <c r="F1279" s="51"/>
      <c r="G1279" s="48"/>
      <c r="H1279" s="48"/>
      <c r="I1279" s="48"/>
      <c r="J1279" s="48"/>
      <c r="K1279" s="48"/>
      <c r="L1279" s="48"/>
      <c r="Q1279" s="19"/>
    </row>
    <row r="1280" spans="1:17">
      <c r="D1280" s="48"/>
      <c r="E1280" s="48"/>
      <c r="F1280" s="51"/>
      <c r="G1280" s="48"/>
      <c r="H1280" s="48"/>
      <c r="I1280" s="48"/>
      <c r="J1280" s="48"/>
      <c r="K1280" s="48"/>
      <c r="L1280" s="48"/>
      <c r="Q1280" s="19"/>
    </row>
    <row r="1281" spans="1:17">
      <c r="D1281" s="48"/>
      <c r="E1281" s="48"/>
      <c r="F1281" s="51"/>
      <c r="G1281" s="48"/>
      <c r="H1281" s="48"/>
      <c r="I1281" s="48"/>
      <c r="J1281" s="48"/>
      <c r="K1281" s="48"/>
      <c r="L1281" s="48"/>
      <c r="Q1281" s="19"/>
    </row>
    <row r="1282" spans="1:17">
      <c r="D1282" s="48"/>
      <c r="E1282" s="48"/>
      <c r="F1282" s="51"/>
      <c r="G1282" s="48"/>
      <c r="H1282" s="48"/>
      <c r="I1282" s="48"/>
      <c r="J1282" s="48"/>
      <c r="K1282" s="48"/>
      <c r="L1282" s="48"/>
      <c r="Q1282" s="19"/>
    </row>
    <row r="1283" spans="1:17">
      <c r="D1283" s="48"/>
      <c r="E1283" s="48"/>
      <c r="F1283" s="51"/>
      <c r="G1283" s="48"/>
      <c r="H1283" s="48"/>
      <c r="I1283" s="48"/>
      <c r="J1283" s="48"/>
      <c r="K1283" s="48"/>
      <c r="L1283" s="48"/>
      <c r="Q1283" s="19"/>
    </row>
    <row r="1284" spans="1:17">
      <c r="D1284" s="48"/>
      <c r="E1284" s="48"/>
      <c r="F1284" s="51"/>
      <c r="G1284" s="48"/>
      <c r="H1284" s="48"/>
      <c r="I1284" s="48"/>
      <c r="J1284" s="48"/>
      <c r="K1284" s="48"/>
      <c r="L1284" s="48"/>
      <c r="Q1284" s="19"/>
    </row>
    <row r="1285" spans="1:17">
      <c r="D1285" s="48"/>
      <c r="E1285" s="48"/>
      <c r="F1285" s="51"/>
      <c r="G1285" s="48"/>
      <c r="H1285" s="48"/>
      <c r="I1285" s="48"/>
      <c r="J1285" s="48"/>
      <c r="K1285" s="48"/>
      <c r="L1285" s="48"/>
      <c r="Q1285" s="19"/>
    </row>
    <row r="1286" spans="1:17">
      <c r="D1286" s="48"/>
      <c r="E1286" s="48"/>
      <c r="F1286" s="51"/>
      <c r="G1286" s="48"/>
      <c r="H1286" s="48"/>
      <c r="I1286" s="48"/>
      <c r="J1286" s="48"/>
      <c r="K1286" s="48"/>
      <c r="L1286" s="48"/>
      <c r="Q1286" s="19"/>
    </row>
    <row r="1287" spans="1:17">
      <c r="D1287" s="48"/>
      <c r="E1287" s="48"/>
      <c r="F1287" s="51"/>
      <c r="G1287" s="48"/>
      <c r="H1287" s="48"/>
      <c r="I1287" s="48"/>
      <c r="J1287" s="48"/>
      <c r="K1287" s="48"/>
      <c r="L1287" s="48"/>
      <c r="Q1287" s="19"/>
    </row>
    <row r="1288" spans="1:17">
      <c r="D1288" s="48"/>
      <c r="E1288" s="48"/>
      <c r="F1288" s="51"/>
      <c r="G1288" s="48"/>
      <c r="H1288" s="48"/>
      <c r="I1288" s="48"/>
      <c r="J1288" s="48"/>
      <c r="K1288" s="48"/>
      <c r="L1288" s="48"/>
      <c r="Q1288" s="19"/>
    </row>
    <row r="1289" spans="1:17">
      <c r="D1289" s="48"/>
      <c r="E1289" s="48"/>
      <c r="F1289" s="51"/>
      <c r="G1289" s="48"/>
      <c r="H1289" s="48"/>
      <c r="I1289" s="48"/>
      <c r="J1289" s="48"/>
      <c r="K1289" s="48"/>
      <c r="L1289" s="48"/>
      <c r="Q1289" s="19"/>
    </row>
    <row r="1290" spans="1:17">
      <c r="D1290" s="48"/>
      <c r="E1290" s="48"/>
      <c r="F1290" s="51"/>
      <c r="G1290" s="48"/>
      <c r="H1290" s="48"/>
      <c r="I1290" s="48"/>
      <c r="J1290" s="48"/>
      <c r="K1290" s="48"/>
      <c r="L1290" s="48"/>
      <c r="Q1290" s="19"/>
    </row>
    <row r="1291" spans="1:17">
      <c r="D1291" s="48"/>
      <c r="E1291" s="48"/>
      <c r="F1291" s="51"/>
      <c r="G1291" s="48"/>
      <c r="H1291" s="48"/>
      <c r="I1291" s="48"/>
      <c r="J1291" s="48"/>
      <c r="K1291" s="48"/>
      <c r="L1291" s="48"/>
      <c r="Q1291" s="19"/>
    </row>
    <row r="1292" spans="1:17">
      <c r="D1292" s="48"/>
      <c r="E1292" s="48"/>
      <c r="F1292" s="51"/>
      <c r="G1292" s="48"/>
      <c r="H1292" s="48"/>
      <c r="I1292" s="48"/>
      <c r="J1292" s="48"/>
      <c r="K1292" s="48"/>
      <c r="L1292" s="48"/>
      <c r="Q1292" s="19"/>
    </row>
    <row r="1293" spans="1:17" ht="18.75">
      <c r="D1293" s="15"/>
      <c r="G1293" s="16" t="s">
        <v>67</v>
      </c>
      <c r="H1293" s="16"/>
      <c r="I1293" s="17"/>
      <c r="J1293" s="17"/>
      <c r="L1293" s="17"/>
    </row>
    <row r="1294" spans="1:17" ht="18.75">
      <c r="D1294" s="15"/>
      <c r="E1294" s="15"/>
      <c r="G1294" s="16" t="s">
        <v>68</v>
      </c>
      <c r="H1294" s="16"/>
      <c r="I1294" s="16"/>
      <c r="J1294" s="16"/>
      <c r="K1294" s="17"/>
      <c r="L1294" s="21"/>
    </row>
    <row r="1295" spans="1:17" ht="18.75">
      <c r="D1295" s="23" t="s">
        <v>70</v>
      </c>
      <c r="E1295" s="23"/>
      <c r="F1295" s="23"/>
    </row>
    <row r="1296" spans="1:17">
      <c r="A1296" s="53">
        <v>44454</v>
      </c>
      <c r="M1296" s="21"/>
    </row>
    <row r="1297" spans="1:17">
      <c r="A1297" s="24" t="s">
        <v>149</v>
      </c>
      <c r="B1297" s="24" t="s">
        <v>74</v>
      </c>
      <c r="D1297" s="25"/>
      <c r="E1297" s="28"/>
      <c r="F1297" s="28" t="s">
        <v>7</v>
      </c>
      <c r="G1297" s="27"/>
      <c r="H1297" s="21"/>
      <c r="I1297" s="21"/>
      <c r="J1297" s="21"/>
      <c r="K1297" s="21"/>
      <c r="L1297" s="21"/>
      <c r="M1297" s="21"/>
      <c r="N1297" s="21"/>
      <c r="O1297" s="21"/>
      <c r="P1297" s="21"/>
      <c r="Q1297" s="19"/>
    </row>
    <row r="1298" spans="1:17">
      <c r="A1298" s="29" t="s">
        <v>76</v>
      </c>
      <c r="B1298" s="24"/>
      <c r="C1298" s="20"/>
      <c r="D1298" s="20"/>
      <c r="E1298" s="27"/>
      <c r="F1298" s="27"/>
      <c r="G1298" s="27"/>
      <c r="H1298" s="21"/>
      <c r="I1298" s="21"/>
      <c r="J1298" s="21"/>
      <c r="K1298" s="21"/>
      <c r="L1298" s="21"/>
      <c r="M1298" s="21"/>
      <c r="N1298" s="21"/>
      <c r="O1298" s="21"/>
      <c r="P1298" s="21"/>
      <c r="Q1298" s="19"/>
    </row>
    <row r="1299" spans="1:17">
      <c r="A1299" s="30"/>
      <c r="B1299" s="29"/>
      <c r="C1299" s="29"/>
      <c r="D1299" s="29"/>
      <c r="E1299" s="21"/>
      <c r="F1299" s="27"/>
      <c r="G1299" s="27"/>
      <c r="H1299" s="21"/>
      <c r="I1299" s="21"/>
      <c r="J1299" s="21"/>
      <c r="K1299" s="21"/>
      <c r="L1299" s="21"/>
      <c r="M1299" s="28"/>
      <c r="N1299" s="21"/>
      <c r="O1299" s="21"/>
      <c r="Q1299" s="19"/>
    </row>
    <row r="1300" spans="1:17">
      <c r="A1300" s="31" t="s">
        <v>77</v>
      </c>
      <c r="B1300" s="32"/>
      <c r="C1300" s="33" t="s">
        <v>78</v>
      </c>
      <c r="D1300" s="34"/>
      <c r="E1300" s="34" t="s">
        <v>79</v>
      </c>
      <c r="F1300" s="34"/>
      <c r="G1300" s="34" t="s">
        <v>80</v>
      </c>
      <c r="H1300" s="34" t="s">
        <v>81</v>
      </c>
      <c r="I1300" s="34"/>
      <c r="J1300" s="34"/>
      <c r="K1300" s="34"/>
      <c r="L1300" s="34" t="s">
        <v>82</v>
      </c>
      <c r="M1300" s="5"/>
      <c r="N1300" s="34"/>
      <c r="O1300" s="35" t="s">
        <v>83</v>
      </c>
      <c r="P1300" s="36" t="s">
        <v>3</v>
      </c>
      <c r="Q1300" s="36" t="s">
        <v>9</v>
      </c>
    </row>
    <row r="1301" spans="1:17">
      <c r="A1301" s="5"/>
      <c r="B1301" s="38" t="s">
        <v>84</v>
      </c>
      <c r="C1301" s="39" t="s">
        <v>85</v>
      </c>
      <c r="D1301" s="37" t="s">
        <v>86</v>
      </c>
      <c r="E1301" s="37" t="s">
        <v>87</v>
      </c>
      <c r="F1301" s="37" t="s">
        <v>88</v>
      </c>
      <c r="G1301" s="37"/>
      <c r="H1301" s="37" t="s">
        <v>89</v>
      </c>
      <c r="I1301" s="37" t="s">
        <v>90</v>
      </c>
      <c r="J1301" s="37" t="s">
        <v>91</v>
      </c>
      <c r="K1301" s="37" t="s">
        <v>92</v>
      </c>
      <c r="L1301" s="37" t="s">
        <v>93</v>
      </c>
      <c r="M1301" s="37" t="s">
        <v>94</v>
      </c>
      <c r="N1301" s="37" t="s">
        <v>95</v>
      </c>
      <c r="O1301" s="40"/>
      <c r="P1301" s="4"/>
      <c r="Q1301" s="40"/>
    </row>
    <row r="1302" spans="1:17">
      <c r="A1302" s="45" t="s">
        <v>164</v>
      </c>
      <c r="B1302" s="45"/>
      <c r="C1302" s="37">
        <v>250</v>
      </c>
      <c r="D1302" s="37">
        <v>1.2</v>
      </c>
      <c r="E1302" s="37">
        <v>4</v>
      </c>
      <c r="F1302" s="37">
        <v>2.7</v>
      </c>
      <c r="G1302" s="37">
        <v>260</v>
      </c>
      <c r="H1302" s="37">
        <v>0.26</v>
      </c>
      <c r="I1302" s="37">
        <v>40</v>
      </c>
      <c r="J1302" s="37">
        <v>122</v>
      </c>
      <c r="K1302" s="37">
        <v>128</v>
      </c>
      <c r="L1302" s="37">
        <v>146</v>
      </c>
      <c r="M1302" s="37">
        <v>56</v>
      </c>
      <c r="N1302" s="37">
        <v>2</v>
      </c>
      <c r="O1302" s="4"/>
      <c r="P1302" s="46"/>
      <c r="Q1302" s="47"/>
    </row>
    <row r="1303" spans="1:17">
      <c r="A1303" s="45" t="s">
        <v>36</v>
      </c>
      <c r="B1303" s="45">
        <v>2.5000000000000001E-2</v>
      </c>
      <c r="C1303" s="37"/>
      <c r="D1303" s="37"/>
      <c r="E1303" s="37"/>
      <c r="F1303" s="37"/>
      <c r="G1303" s="37"/>
      <c r="H1303" s="37"/>
      <c r="I1303" s="37"/>
      <c r="J1303" s="37"/>
      <c r="K1303" s="37"/>
      <c r="L1303" s="37"/>
      <c r="M1303" s="37"/>
      <c r="N1303" s="37"/>
      <c r="O1303" s="4">
        <v>3</v>
      </c>
      <c r="P1303" s="46">
        <v>260</v>
      </c>
      <c r="Q1303" s="47">
        <f>P1303*O1303</f>
        <v>780</v>
      </c>
    </row>
    <row r="1304" spans="1:17">
      <c r="A1304" s="45" t="s">
        <v>58</v>
      </c>
      <c r="B1304" s="45">
        <v>12</v>
      </c>
      <c r="C1304" s="37"/>
      <c r="D1304" s="37"/>
      <c r="E1304" s="37"/>
      <c r="F1304" s="37"/>
      <c r="G1304" s="37"/>
      <c r="H1304" s="37"/>
      <c r="I1304" s="37"/>
      <c r="J1304" s="37"/>
      <c r="K1304" s="37"/>
      <c r="L1304" s="37"/>
      <c r="M1304" s="37"/>
      <c r="N1304" s="37"/>
      <c r="O1304" s="4">
        <v>0.2</v>
      </c>
      <c r="P1304" s="46">
        <v>42</v>
      </c>
      <c r="Q1304" s="47">
        <f t="shared" ref="Q1304:Q1312" si="31">P1304*O1304</f>
        <v>8.4</v>
      </c>
    </row>
    <row r="1305" spans="1:17">
      <c r="A1305" s="45" t="s">
        <v>103</v>
      </c>
      <c r="B1305" s="45">
        <v>12</v>
      </c>
      <c r="C1305" s="37"/>
      <c r="D1305" s="37"/>
      <c r="E1305" s="37"/>
      <c r="F1305" s="37"/>
      <c r="G1305" s="37"/>
      <c r="H1305" s="37"/>
      <c r="I1305" s="37"/>
      <c r="J1305" s="37"/>
      <c r="K1305" s="37"/>
      <c r="L1305" s="37"/>
      <c r="M1305" s="37"/>
      <c r="N1305" s="37"/>
      <c r="O1305" s="4">
        <v>0.2</v>
      </c>
      <c r="P1305" s="46">
        <v>63</v>
      </c>
      <c r="Q1305" s="47">
        <f t="shared" si="31"/>
        <v>12.600000000000001</v>
      </c>
    </row>
    <row r="1306" spans="1:17">
      <c r="A1306" s="45" t="s">
        <v>55</v>
      </c>
      <c r="B1306" s="45"/>
      <c r="C1306" s="37"/>
      <c r="D1306" s="37"/>
      <c r="E1306" s="37"/>
      <c r="F1306" s="37"/>
      <c r="G1306" s="37"/>
      <c r="H1306" s="37"/>
      <c r="I1306" s="37"/>
      <c r="J1306" s="37"/>
      <c r="K1306" s="37"/>
      <c r="L1306" s="37"/>
      <c r="M1306" s="37"/>
      <c r="N1306" s="37"/>
      <c r="O1306" s="4">
        <v>3</v>
      </c>
      <c r="P1306" s="46">
        <v>48</v>
      </c>
      <c r="Q1306" s="47">
        <f t="shared" si="31"/>
        <v>144</v>
      </c>
    </row>
    <row r="1307" spans="1:17">
      <c r="A1307" s="45" t="s">
        <v>56</v>
      </c>
      <c r="B1307" s="45"/>
      <c r="C1307" s="37"/>
      <c r="D1307" s="37"/>
      <c r="E1307" s="37"/>
      <c r="F1307" s="37"/>
      <c r="G1307" s="37"/>
      <c r="H1307" s="37"/>
      <c r="I1307" s="37"/>
      <c r="J1307" s="37"/>
      <c r="K1307" s="37"/>
      <c r="L1307" s="37"/>
      <c r="M1307" s="37"/>
      <c r="N1307" s="37"/>
      <c r="O1307" s="4">
        <v>4.49</v>
      </c>
      <c r="P1307" s="46">
        <v>45</v>
      </c>
      <c r="Q1307" s="47">
        <f t="shared" si="31"/>
        <v>202.05</v>
      </c>
    </row>
    <row r="1308" spans="1:17">
      <c r="A1308" s="44" t="s">
        <v>105</v>
      </c>
      <c r="B1308" s="45"/>
      <c r="C1308" s="31">
        <v>30</v>
      </c>
      <c r="D1308" s="37">
        <v>0.6</v>
      </c>
      <c r="E1308" s="37"/>
      <c r="F1308" s="37">
        <v>15.5</v>
      </c>
      <c r="G1308" s="37"/>
      <c r="H1308" s="37">
        <v>0.04</v>
      </c>
      <c r="I1308" s="37"/>
      <c r="J1308" s="37">
        <v>0.24</v>
      </c>
      <c r="K1308" s="37">
        <v>0.8</v>
      </c>
      <c r="L1308" s="37">
        <v>24</v>
      </c>
      <c r="M1308" s="37"/>
      <c r="N1308" s="37">
        <v>22</v>
      </c>
      <c r="O1308" s="4"/>
      <c r="P1308" s="46"/>
      <c r="Q1308" s="47">
        <f t="shared" si="31"/>
        <v>0</v>
      </c>
    </row>
    <row r="1309" spans="1:17">
      <c r="A1309" s="45" t="s">
        <v>34</v>
      </c>
      <c r="B1309" s="45">
        <v>30</v>
      </c>
      <c r="C1309" s="5"/>
      <c r="D1309" s="5"/>
      <c r="E1309" s="5"/>
      <c r="F1309" s="5"/>
      <c r="G1309" s="5"/>
      <c r="H1309" s="5"/>
      <c r="I1309" s="5"/>
      <c r="J1309" s="5"/>
      <c r="K1309" s="5"/>
      <c r="L1309" s="5"/>
      <c r="M1309" s="5"/>
      <c r="N1309" s="5"/>
      <c r="O1309" s="52">
        <v>3</v>
      </c>
      <c r="P1309" s="46">
        <v>26</v>
      </c>
      <c r="Q1309" s="47">
        <f t="shared" si="31"/>
        <v>78</v>
      </c>
    </row>
    <row r="1310" spans="1:17">
      <c r="A1310" s="44" t="s">
        <v>108</v>
      </c>
      <c r="B1310" s="45"/>
      <c r="C1310" s="37">
        <v>200</v>
      </c>
      <c r="D1310" s="37">
        <v>0.6</v>
      </c>
      <c r="E1310" s="37"/>
      <c r="F1310" s="37">
        <v>30.1</v>
      </c>
      <c r="G1310" s="37">
        <v>130</v>
      </c>
      <c r="H1310" s="37">
        <v>0.04</v>
      </c>
      <c r="I1310" s="37"/>
      <c r="J1310" s="37">
        <v>0.05</v>
      </c>
      <c r="K1310" s="37">
        <v>135</v>
      </c>
      <c r="L1310" s="37">
        <v>46</v>
      </c>
      <c r="M1310" s="37"/>
      <c r="N1310" s="37">
        <v>0.5</v>
      </c>
      <c r="O1310" s="5"/>
      <c r="P1310" s="5"/>
      <c r="Q1310" s="47">
        <f t="shared" si="31"/>
        <v>0</v>
      </c>
    </row>
    <row r="1311" spans="1:17">
      <c r="A1311" s="45" t="s">
        <v>109</v>
      </c>
      <c r="B1311" s="45">
        <v>20</v>
      </c>
      <c r="C1311" s="5"/>
      <c r="D1311" s="5"/>
      <c r="E1311" s="5"/>
      <c r="F1311" s="5"/>
      <c r="G1311" s="5"/>
      <c r="H1311" s="5"/>
      <c r="I1311" s="5"/>
      <c r="J1311" s="5"/>
      <c r="K1311" s="5"/>
      <c r="L1311" s="5"/>
      <c r="M1311" s="5"/>
      <c r="N1311" s="5"/>
      <c r="O1311" s="5">
        <v>1</v>
      </c>
      <c r="P1311" s="5">
        <v>118</v>
      </c>
      <c r="Q1311" s="47">
        <f t="shared" si="31"/>
        <v>118</v>
      </c>
    </row>
    <row r="1312" spans="1:17">
      <c r="A1312" s="56" t="s">
        <v>31</v>
      </c>
      <c r="B1312" s="45"/>
      <c r="C1312" s="5"/>
      <c r="D1312" s="5"/>
      <c r="E1312" s="5"/>
      <c r="F1312" s="5"/>
      <c r="G1312" s="5"/>
      <c r="H1312" s="5"/>
      <c r="I1312" s="5"/>
      <c r="J1312" s="5"/>
      <c r="K1312" s="5"/>
      <c r="L1312" s="5"/>
      <c r="M1312" s="5"/>
      <c r="N1312" s="5"/>
      <c r="O1312" s="5">
        <v>3</v>
      </c>
      <c r="P1312" s="5">
        <v>74</v>
      </c>
      <c r="Q1312" s="47">
        <f t="shared" si="31"/>
        <v>222</v>
      </c>
    </row>
    <row r="1313" spans="2:17">
      <c r="B1313" s="48"/>
      <c r="C1313" s="48"/>
      <c r="D1313" t="s">
        <v>98</v>
      </c>
      <c r="L1313" t="s">
        <v>99</v>
      </c>
      <c r="M1313" s="48"/>
      <c r="N1313" s="48"/>
      <c r="O1313" s="49"/>
      <c r="P1313" s="50"/>
      <c r="Q1313" s="50">
        <f>SUM(Q1303:Q1312)</f>
        <v>1565.05</v>
      </c>
    </row>
    <row r="1314" spans="2:17">
      <c r="D1314" s="48" t="s">
        <v>100</v>
      </c>
      <c r="E1314" s="48"/>
      <c r="F1314" s="51"/>
      <c r="G1314" s="48"/>
      <c r="H1314" s="48"/>
      <c r="I1314" s="48"/>
      <c r="J1314" s="48"/>
      <c r="K1314" s="48"/>
      <c r="L1314" s="48" t="s">
        <v>99</v>
      </c>
      <c r="N1314" t="s">
        <v>99</v>
      </c>
      <c r="Q1314" s="19"/>
    </row>
    <row r="1315" spans="2:17">
      <c r="D1315" s="48"/>
      <c r="E1315" s="48"/>
      <c r="F1315" s="51"/>
      <c r="G1315" s="48"/>
      <c r="H1315" s="48"/>
      <c r="I1315" s="48"/>
      <c r="J1315" s="48"/>
      <c r="K1315" s="48"/>
      <c r="L1315" s="48"/>
      <c r="Q1315" s="19"/>
    </row>
    <row r="1316" spans="2:17">
      <c r="D1316" s="48"/>
      <c r="E1316" s="48"/>
      <c r="F1316" s="51"/>
      <c r="G1316" s="48"/>
      <c r="H1316" s="48"/>
      <c r="I1316" s="48"/>
      <c r="J1316" s="48"/>
      <c r="K1316" s="48"/>
      <c r="L1316" s="48"/>
      <c r="Q1316" s="19"/>
    </row>
    <row r="1317" spans="2:17">
      <c r="D1317" s="48"/>
      <c r="E1317" s="48"/>
      <c r="F1317" s="51"/>
      <c r="G1317" s="48"/>
      <c r="H1317" s="48"/>
      <c r="I1317" s="48"/>
      <c r="J1317" s="48"/>
      <c r="K1317" s="48"/>
      <c r="L1317" s="48"/>
      <c r="Q1317" s="19"/>
    </row>
    <row r="1318" spans="2:17">
      <c r="D1318" s="48"/>
      <c r="E1318" s="48"/>
      <c r="F1318" s="51"/>
      <c r="G1318" s="48"/>
      <c r="H1318" s="48"/>
      <c r="I1318" s="48"/>
      <c r="J1318" s="48"/>
      <c r="K1318" s="48"/>
      <c r="L1318" s="48"/>
      <c r="Q1318" s="19"/>
    </row>
    <row r="1319" spans="2:17">
      <c r="D1319" s="48"/>
      <c r="E1319" s="48"/>
      <c r="F1319" s="51"/>
      <c r="G1319" s="48"/>
      <c r="H1319" s="48"/>
      <c r="I1319" s="48"/>
      <c r="J1319" s="48"/>
      <c r="K1319" s="48"/>
      <c r="L1319" s="48"/>
      <c r="Q1319" s="19"/>
    </row>
    <row r="1320" spans="2:17">
      <c r="D1320" s="48"/>
      <c r="E1320" s="48"/>
      <c r="F1320" s="51"/>
      <c r="G1320" s="48"/>
      <c r="H1320" s="48"/>
      <c r="I1320" s="48"/>
      <c r="J1320" s="48"/>
      <c r="K1320" s="48"/>
      <c r="L1320" s="48"/>
      <c r="Q1320" s="19"/>
    </row>
    <row r="1321" spans="2:17">
      <c r="D1321" s="48"/>
      <c r="E1321" s="48"/>
      <c r="F1321" s="51"/>
      <c r="G1321" s="48"/>
      <c r="H1321" s="48"/>
      <c r="I1321" s="48"/>
      <c r="J1321" s="48"/>
      <c r="K1321" s="48"/>
      <c r="L1321" s="48"/>
      <c r="Q1321" s="19"/>
    </row>
    <row r="1322" spans="2:17">
      <c r="D1322" s="48"/>
      <c r="E1322" s="48"/>
      <c r="F1322" s="51"/>
      <c r="G1322" s="48"/>
      <c r="H1322" s="48"/>
      <c r="I1322" s="48"/>
      <c r="J1322" s="48"/>
      <c r="K1322" s="48"/>
      <c r="L1322" s="48"/>
      <c r="Q1322" s="19"/>
    </row>
    <row r="1323" spans="2:17">
      <c r="D1323" s="48"/>
      <c r="E1323" s="48"/>
      <c r="F1323" s="51"/>
      <c r="G1323" s="48"/>
      <c r="H1323" s="48"/>
      <c r="I1323" s="48"/>
      <c r="J1323" s="48"/>
      <c r="K1323" s="48"/>
      <c r="L1323" s="48"/>
      <c r="Q1323" s="19"/>
    </row>
    <row r="1324" spans="2:17">
      <c r="D1324" s="48"/>
      <c r="E1324" s="48"/>
      <c r="F1324" s="51"/>
      <c r="G1324" s="48"/>
      <c r="H1324" s="48"/>
      <c r="I1324" s="48"/>
      <c r="J1324" s="48"/>
      <c r="K1324" s="48"/>
      <c r="L1324" s="48"/>
      <c r="Q1324" s="19"/>
    </row>
    <row r="1325" spans="2:17">
      <c r="D1325" s="48"/>
      <c r="E1325" s="48"/>
      <c r="F1325" s="51"/>
      <c r="G1325" s="48"/>
      <c r="H1325" s="48"/>
      <c r="I1325" s="48"/>
      <c r="J1325" s="48"/>
      <c r="K1325" s="48"/>
      <c r="L1325" s="48"/>
      <c r="Q1325" s="19"/>
    </row>
    <row r="1326" spans="2:17">
      <c r="D1326" s="48"/>
      <c r="E1326" s="48"/>
      <c r="F1326" s="51"/>
      <c r="G1326" s="48"/>
      <c r="H1326" s="48"/>
      <c r="I1326" s="48"/>
      <c r="J1326" s="48"/>
      <c r="K1326" s="48"/>
      <c r="L1326" s="48"/>
      <c r="Q1326" s="19"/>
    </row>
    <row r="1327" spans="2:17">
      <c r="D1327" s="48"/>
      <c r="E1327" s="48"/>
      <c r="F1327" s="51"/>
      <c r="G1327" s="48"/>
      <c r="H1327" s="48"/>
      <c r="I1327" s="48"/>
      <c r="J1327" s="48"/>
      <c r="K1327" s="48"/>
      <c r="L1327" s="48"/>
      <c r="Q1327" s="19"/>
    </row>
    <row r="1328" spans="2:17">
      <c r="D1328" s="48"/>
      <c r="E1328" s="48"/>
      <c r="F1328" s="51"/>
      <c r="G1328" s="48"/>
      <c r="H1328" s="48"/>
      <c r="I1328" s="48"/>
      <c r="J1328" s="48"/>
      <c r="K1328" s="48"/>
      <c r="L1328" s="48"/>
      <c r="Q1328" s="19"/>
    </row>
    <row r="1329" spans="1:17">
      <c r="D1329" s="48"/>
      <c r="E1329" s="48"/>
      <c r="F1329" s="51"/>
      <c r="G1329" s="48"/>
      <c r="H1329" s="48"/>
      <c r="I1329" s="48"/>
      <c r="J1329" s="48"/>
      <c r="K1329" s="48"/>
      <c r="L1329" s="48"/>
      <c r="Q1329" s="19"/>
    </row>
    <row r="1330" spans="1:17">
      <c r="D1330" s="48"/>
      <c r="E1330" s="48"/>
      <c r="F1330" s="51"/>
      <c r="G1330" s="48"/>
      <c r="H1330" s="48"/>
      <c r="I1330" s="48"/>
      <c r="J1330" s="48"/>
      <c r="K1330" s="48"/>
      <c r="L1330" s="48"/>
      <c r="Q1330" s="19"/>
    </row>
    <row r="1331" spans="1:17">
      <c r="D1331" s="48"/>
      <c r="E1331" s="48"/>
      <c r="F1331" s="51"/>
      <c r="G1331" s="48"/>
      <c r="H1331" s="48"/>
      <c r="I1331" s="48"/>
      <c r="J1331" s="48"/>
      <c r="K1331" s="48"/>
      <c r="L1331" s="48"/>
      <c r="Q1331" s="19"/>
    </row>
    <row r="1332" spans="1:17">
      <c r="D1332" s="48"/>
      <c r="E1332" s="48"/>
      <c r="F1332" s="51"/>
      <c r="G1332" s="48"/>
      <c r="H1332" s="48"/>
      <c r="I1332" s="48"/>
      <c r="J1332" s="48"/>
      <c r="K1332" s="48"/>
      <c r="L1332" s="48"/>
      <c r="Q1332" s="19"/>
    </row>
    <row r="1333" spans="1:17">
      <c r="D1333" s="48"/>
      <c r="E1333" s="48"/>
      <c r="F1333" s="51"/>
      <c r="G1333" s="48"/>
      <c r="H1333" s="48"/>
      <c r="I1333" s="48"/>
      <c r="J1333" s="48"/>
      <c r="K1333" s="48"/>
      <c r="L1333" s="48"/>
      <c r="Q1333" s="19"/>
    </row>
    <row r="1334" spans="1:17">
      <c r="D1334" s="48"/>
      <c r="E1334" s="48"/>
      <c r="F1334" s="51"/>
      <c r="G1334" s="48"/>
      <c r="H1334" s="48"/>
      <c r="I1334" s="48"/>
      <c r="J1334" s="48"/>
      <c r="K1334" s="48"/>
      <c r="L1334" s="48"/>
      <c r="Q1334" s="19"/>
    </row>
    <row r="1335" spans="1:17">
      <c r="D1335" s="48"/>
      <c r="E1335" s="48"/>
      <c r="F1335" s="51"/>
      <c r="G1335" s="48"/>
      <c r="H1335" s="48"/>
      <c r="I1335" s="48"/>
      <c r="J1335" s="48"/>
      <c r="K1335" s="48"/>
      <c r="L1335" s="48"/>
      <c r="Q1335" s="19"/>
    </row>
    <row r="1336" spans="1:17" ht="18.75">
      <c r="D1336" s="15"/>
      <c r="G1336" s="16" t="s">
        <v>67</v>
      </c>
      <c r="H1336" s="16"/>
      <c r="I1336" s="17"/>
      <c r="J1336" s="17"/>
      <c r="L1336" s="17"/>
    </row>
    <row r="1337" spans="1:17" ht="18.75">
      <c r="D1337" s="15"/>
      <c r="E1337" s="15"/>
      <c r="G1337" s="16" t="s">
        <v>68</v>
      </c>
      <c r="H1337" s="16"/>
      <c r="I1337" s="16"/>
      <c r="J1337" s="16"/>
      <c r="K1337" s="17"/>
      <c r="L1337" s="21"/>
    </row>
    <row r="1338" spans="1:17" ht="18.75">
      <c r="D1338" s="23" t="s">
        <v>70</v>
      </c>
      <c r="E1338" s="23"/>
      <c r="F1338" s="23"/>
    </row>
    <row r="1339" spans="1:17">
      <c r="A1339" s="53">
        <v>44455</v>
      </c>
      <c r="M1339" s="21"/>
    </row>
    <row r="1340" spans="1:17">
      <c r="A1340" s="24" t="s">
        <v>149</v>
      </c>
      <c r="B1340" s="24" t="s">
        <v>74</v>
      </c>
      <c r="D1340" s="25"/>
      <c r="E1340" s="28"/>
      <c r="F1340" s="28" t="s">
        <v>75</v>
      </c>
      <c r="G1340" s="27"/>
      <c r="H1340" s="21"/>
      <c r="I1340" s="21"/>
      <c r="J1340" s="21"/>
      <c r="K1340" s="21"/>
      <c r="L1340" s="21"/>
      <c r="M1340" s="21"/>
      <c r="N1340" s="21"/>
      <c r="O1340" s="21"/>
      <c r="P1340" s="21"/>
      <c r="Q1340" s="19"/>
    </row>
    <row r="1341" spans="1:17">
      <c r="A1341" s="29" t="s">
        <v>76</v>
      </c>
      <c r="B1341" s="24"/>
      <c r="C1341" s="20"/>
      <c r="D1341" s="20"/>
      <c r="E1341" s="27"/>
      <c r="F1341" s="27"/>
      <c r="G1341" s="27"/>
      <c r="H1341" s="21"/>
      <c r="I1341" s="21"/>
      <c r="J1341" s="21"/>
      <c r="K1341" s="21"/>
      <c r="L1341" s="21"/>
      <c r="M1341" s="21"/>
      <c r="N1341" s="21"/>
      <c r="O1341" s="21"/>
      <c r="P1341" s="21"/>
      <c r="Q1341" s="19"/>
    </row>
    <row r="1342" spans="1:17">
      <c r="A1342" s="30"/>
      <c r="B1342" s="29"/>
      <c r="C1342" s="29"/>
      <c r="D1342" s="29"/>
      <c r="E1342" s="21"/>
      <c r="F1342" s="27"/>
      <c r="G1342" s="27"/>
      <c r="H1342" s="21"/>
      <c r="I1342" s="21"/>
      <c r="J1342" s="21"/>
      <c r="K1342" s="21"/>
      <c r="L1342" s="21"/>
      <c r="M1342" s="28"/>
      <c r="N1342" s="21"/>
      <c r="O1342" s="21"/>
      <c r="P1342">
        <v>217</v>
      </c>
      <c r="Q1342" s="19"/>
    </row>
    <row r="1343" spans="1:17">
      <c r="A1343" s="31" t="s">
        <v>77</v>
      </c>
      <c r="B1343" s="32"/>
      <c r="C1343" s="33" t="s">
        <v>78</v>
      </c>
      <c r="D1343" s="34"/>
      <c r="E1343" s="34" t="s">
        <v>79</v>
      </c>
      <c r="F1343" s="34"/>
      <c r="G1343" s="34" t="s">
        <v>80</v>
      </c>
      <c r="H1343" s="34" t="s">
        <v>81</v>
      </c>
      <c r="I1343" s="34"/>
      <c r="J1343" s="34"/>
      <c r="K1343" s="34"/>
      <c r="L1343" s="34" t="s">
        <v>82</v>
      </c>
      <c r="M1343" s="5"/>
      <c r="N1343" s="34"/>
      <c r="O1343" s="35" t="s">
        <v>83</v>
      </c>
      <c r="P1343" s="36" t="s">
        <v>3</v>
      </c>
      <c r="Q1343" s="36" t="s">
        <v>9</v>
      </c>
    </row>
    <row r="1344" spans="1:17">
      <c r="A1344" s="5"/>
      <c r="B1344" s="38" t="s">
        <v>84</v>
      </c>
      <c r="C1344" s="39" t="s">
        <v>85</v>
      </c>
      <c r="D1344" s="37" t="s">
        <v>86</v>
      </c>
      <c r="E1344" s="37" t="s">
        <v>87</v>
      </c>
      <c r="F1344" s="37" t="s">
        <v>88</v>
      </c>
      <c r="G1344" s="37"/>
      <c r="H1344" s="37" t="s">
        <v>89</v>
      </c>
      <c r="I1344" s="37" t="s">
        <v>90</v>
      </c>
      <c r="J1344" s="37" t="s">
        <v>91</v>
      </c>
      <c r="K1344" s="37" t="s">
        <v>92</v>
      </c>
      <c r="L1344" s="37" t="s">
        <v>93</v>
      </c>
      <c r="M1344" s="37" t="s">
        <v>94</v>
      </c>
      <c r="N1344" s="37" t="s">
        <v>95</v>
      </c>
      <c r="O1344" s="40"/>
      <c r="P1344" s="4"/>
      <c r="Q1344" s="40"/>
    </row>
    <row r="1345" spans="1:17">
      <c r="A1345" s="45" t="s">
        <v>165</v>
      </c>
      <c r="B1345" s="45"/>
      <c r="C1345" s="37">
        <v>250</v>
      </c>
      <c r="D1345" s="37">
        <v>1.2</v>
      </c>
      <c r="E1345" s="37">
        <v>4</v>
      </c>
      <c r="F1345" s="37">
        <v>2.7</v>
      </c>
      <c r="G1345" s="37">
        <v>260</v>
      </c>
      <c r="H1345" s="37">
        <v>0.26</v>
      </c>
      <c r="I1345" s="37">
        <v>40</v>
      </c>
      <c r="J1345" s="37">
        <v>122</v>
      </c>
      <c r="K1345" s="37">
        <v>128</v>
      </c>
      <c r="L1345" s="37">
        <v>146</v>
      </c>
      <c r="M1345" s="37">
        <v>56</v>
      </c>
      <c r="N1345" s="37">
        <v>2</v>
      </c>
      <c r="O1345" s="4">
        <v>10.9</v>
      </c>
      <c r="P1345" s="46">
        <v>103.43</v>
      </c>
      <c r="Q1345" s="47">
        <f>P1345*O1345</f>
        <v>1127.3870000000002</v>
      </c>
    </row>
    <row r="1346" spans="1:17">
      <c r="A1346" s="45" t="s">
        <v>27</v>
      </c>
      <c r="B1346" s="45">
        <v>2.5000000000000001E-2</v>
      </c>
      <c r="C1346" s="37"/>
      <c r="D1346" s="37"/>
      <c r="E1346" s="37"/>
      <c r="F1346" s="37"/>
      <c r="G1346" s="37"/>
      <c r="H1346" s="37"/>
      <c r="I1346" s="37"/>
      <c r="J1346" s="37"/>
      <c r="K1346" s="37"/>
      <c r="L1346" s="37"/>
      <c r="M1346" s="37"/>
      <c r="N1346" s="37"/>
      <c r="O1346" s="4">
        <v>21.7</v>
      </c>
      <c r="P1346" s="46">
        <v>193</v>
      </c>
      <c r="Q1346" s="47">
        <f t="shared" ref="Q1346:Q1370" si="32">P1346*O1346</f>
        <v>4188.0999999999995</v>
      </c>
    </row>
    <row r="1347" spans="1:17">
      <c r="A1347" s="45" t="s">
        <v>58</v>
      </c>
      <c r="B1347" s="45">
        <v>12</v>
      </c>
      <c r="C1347" s="37"/>
      <c r="D1347" s="37"/>
      <c r="E1347" s="37"/>
      <c r="F1347" s="37"/>
      <c r="G1347" s="37"/>
      <c r="H1347" s="37"/>
      <c r="I1347" s="37"/>
      <c r="J1347" s="37"/>
      <c r="K1347" s="37"/>
      <c r="L1347" s="37"/>
      <c r="M1347" s="37"/>
      <c r="N1347" s="37"/>
      <c r="O1347" s="4">
        <v>2</v>
      </c>
      <c r="P1347" s="46">
        <v>42</v>
      </c>
      <c r="Q1347" s="47">
        <f t="shared" si="32"/>
        <v>84</v>
      </c>
    </row>
    <row r="1348" spans="1:17">
      <c r="A1348" s="45" t="s">
        <v>13</v>
      </c>
      <c r="B1348" s="45">
        <v>3</v>
      </c>
      <c r="C1348" s="37"/>
      <c r="D1348" s="37"/>
      <c r="E1348" s="37"/>
      <c r="F1348" s="37"/>
      <c r="G1348" s="37"/>
      <c r="H1348" s="37"/>
      <c r="I1348" s="37"/>
      <c r="J1348" s="37"/>
      <c r="K1348" s="37"/>
      <c r="L1348" s="37"/>
      <c r="M1348" s="37"/>
      <c r="N1348" s="37"/>
      <c r="O1348" s="4">
        <v>1.5</v>
      </c>
      <c r="P1348" s="46">
        <v>140</v>
      </c>
      <c r="Q1348" s="47">
        <f t="shared" si="32"/>
        <v>210</v>
      </c>
    </row>
    <row r="1349" spans="1:17">
      <c r="A1349" s="45" t="s">
        <v>103</v>
      </c>
      <c r="B1349" s="45">
        <v>12</v>
      </c>
      <c r="C1349" s="37"/>
      <c r="D1349" s="37"/>
      <c r="E1349" s="37"/>
      <c r="F1349" s="37"/>
      <c r="G1349" s="37"/>
      <c r="H1349" s="37"/>
      <c r="I1349" s="37"/>
      <c r="J1349" s="37"/>
      <c r="K1349" s="37"/>
      <c r="L1349" s="37"/>
      <c r="M1349" s="37"/>
      <c r="N1349" s="37"/>
      <c r="O1349" s="4">
        <v>2.85</v>
      </c>
      <c r="P1349" s="46">
        <v>63</v>
      </c>
      <c r="Q1349" s="47">
        <f t="shared" si="32"/>
        <v>179.55</v>
      </c>
    </row>
    <row r="1350" spans="1:17">
      <c r="A1350" s="45" t="s">
        <v>51</v>
      </c>
      <c r="B1350" s="45"/>
      <c r="C1350" s="37"/>
      <c r="D1350" s="37"/>
      <c r="E1350" s="37"/>
      <c r="F1350" s="37"/>
      <c r="G1350" s="37"/>
      <c r="H1350" s="37"/>
      <c r="I1350" s="37"/>
      <c r="J1350" s="37"/>
      <c r="K1350" s="37"/>
      <c r="L1350" s="37"/>
      <c r="M1350" s="37"/>
      <c r="N1350" s="37"/>
      <c r="O1350" s="4">
        <v>1</v>
      </c>
      <c r="P1350" s="46">
        <v>43</v>
      </c>
      <c r="Q1350" s="47">
        <f t="shared" si="32"/>
        <v>43</v>
      </c>
    </row>
    <row r="1351" spans="1:17">
      <c r="A1351" s="45" t="s">
        <v>12</v>
      </c>
      <c r="B1351" s="45"/>
      <c r="C1351" s="37"/>
      <c r="D1351" s="37"/>
      <c r="E1351" s="37"/>
      <c r="F1351" s="37"/>
      <c r="G1351" s="37"/>
      <c r="H1351" s="37"/>
      <c r="I1351" s="37"/>
      <c r="J1351" s="37"/>
      <c r="K1351" s="37"/>
      <c r="L1351" s="37"/>
      <c r="M1351" s="37"/>
      <c r="N1351" s="37"/>
      <c r="O1351" s="4">
        <v>1.5</v>
      </c>
      <c r="P1351" s="46">
        <v>34.32</v>
      </c>
      <c r="Q1351" s="47">
        <f t="shared" si="32"/>
        <v>51.480000000000004</v>
      </c>
    </row>
    <row r="1352" spans="1:17">
      <c r="A1352" s="45" t="s">
        <v>17</v>
      </c>
      <c r="B1352" s="45"/>
      <c r="C1352" s="37"/>
      <c r="D1352" s="37"/>
      <c r="E1352" s="37"/>
      <c r="F1352" s="37"/>
      <c r="G1352" s="37"/>
      <c r="H1352" s="37"/>
      <c r="I1352" s="37"/>
      <c r="J1352" s="37"/>
      <c r="K1352" s="37"/>
      <c r="L1352" s="37"/>
      <c r="M1352" s="37"/>
      <c r="N1352" s="37"/>
      <c r="O1352" s="4">
        <v>1</v>
      </c>
      <c r="P1352" s="46">
        <v>22</v>
      </c>
      <c r="Q1352" s="47">
        <f t="shared" si="32"/>
        <v>22</v>
      </c>
    </row>
    <row r="1353" spans="1:17">
      <c r="A1353" s="45" t="s">
        <v>10</v>
      </c>
      <c r="B1353" s="45"/>
      <c r="C1353" s="37"/>
      <c r="D1353" s="37"/>
      <c r="E1353" s="37"/>
      <c r="F1353" s="37"/>
      <c r="G1353" s="37"/>
      <c r="H1353" s="37"/>
      <c r="I1353" s="37"/>
      <c r="J1353" s="37"/>
      <c r="K1353" s="37"/>
      <c r="L1353" s="37"/>
      <c r="M1353" s="37"/>
      <c r="N1353" s="37"/>
      <c r="O1353" s="4">
        <v>1</v>
      </c>
      <c r="P1353" s="46">
        <v>65</v>
      </c>
      <c r="Q1353" s="47">
        <f t="shared" si="32"/>
        <v>65</v>
      </c>
    </row>
    <row r="1354" spans="1:17">
      <c r="A1354" s="45" t="s">
        <v>14</v>
      </c>
      <c r="B1354" s="45"/>
      <c r="C1354" s="37"/>
      <c r="D1354" s="37"/>
      <c r="E1354" s="37"/>
      <c r="F1354" s="37"/>
      <c r="G1354" s="37"/>
      <c r="H1354" s="37"/>
      <c r="I1354" s="37"/>
      <c r="J1354" s="37"/>
      <c r="K1354" s="37"/>
      <c r="L1354" s="37"/>
      <c r="M1354" s="37"/>
      <c r="N1354" s="37"/>
      <c r="O1354" s="4">
        <v>1</v>
      </c>
      <c r="P1354" s="46">
        <v>131.06</v>
      </c>
      <c r="Q1354" s="47">
        <f t="shared" si="32"/>
        <v>131.06</v>
      </c>
    </row>
    <row r="1355" spans="1:17">
      <c r="A1355" s="31" t="s">
        <v>166</v>
      </c>
      <c r="B1355" s="45">
        <v>70</v>
      </c>
      <c r="C1355" s="37">
        <v>70</v>
      </c>
      <c r="D1355" s="37">
        <v>4.8</v>
      </c>
      <c r="E1355" s="37">
        <v>5.8</v>
      </c>
      <c r="F1355" s="37">
        <v>18.399999999999999</v>
      </c>
      <c r="G1355" s="37">
        <v>112</v>
      </c>
      <c r="H1355" s="37">
        <v>1.62</v>
      </c>
      <c r="I1355" s="37">
        <v>15.75</v>
      </c>
      <c r="J1355" s="37">
        <v>128</v>
      </c>
      <c r="K1355" s="37">
        <v>106</v>
      </c>
      <c r="L1355" s="37">
        <v>55.5</v>
      </c>
      <c r="M1355" s="37">
        <v>54</v>
      </c>
      <c r="N1355" s="37">
        <v>1.45</v>
      </c>
      <c r="O1355" s="4"/>
      <c r="P1355" s="46"/>
      <c r="Q1355" s="47">
        <f t="shared" si="32"/>
        <v>0</v>
      </c>
    </row>
    <row r="1356" spans="1:17">
      <c r="A1356" s="45" t="s">
        <v>57</v>
      </c>
      <c r="B1356" s="45">
        <v>36</v>
      </c>
      <c r="C1356" s="37"/>
      <c r="D1356" s="37"/>
      <c r="E1356" s="37"/>
      <c r="F1356" s="37"/>
      <c r="G1356" s="37"/>
      <c r="H1356" s="37"/>
      <c r="I1356" s="37"/>
      <c r="J1356" s="37"/>
      <c r="K1356" s="37"/>
      <c r="L1356" s="37"/>
      <c r="M1356" s="37"/>
      <c r="N1356" s="37"/>
      <c r="O1356" s="4">
        <v>3</v>
      </c>
      <c r="P1356" s="46">
        <v>69</v>
      </c>
      <c r="Q1356" s="47">
        <f t="shared" si="32"/>
        <v>207</v>
      </c>
    </row>
    <row r="1357" spans="1:17">
      <c r="A1357" s="45" t="s">
        <v>58</v>
      </c>
      <c r="B1357" s="45"/>
      <c r="C1357" s="37"/>
      <c r="D1357" s="37"/>
      <c r="E1357" s="37"/>
      <c r="F1357" s="37"/>
      <c r="G1357" s="37"/>
      <c r="H1357" s="37"/>
      <c r="I1357" s="37"/>
      <c r="J1357" s="37"/>
      <c r="K1357" s="37"/>
      <c r="L1357" s="37"/>
      <c r="M1357" s="37"/>
      <c r="N1357" s="37"/>
      <c r="O1357" s="4">
        <v>1.2</v>
      </c>
      <c r="P1357" s="46">
        <v>42</v>
      </c>
      <c r="Q1357" s="47">
        <f t="shared" si="32"/>
        <v>50.4</v>
      </c>
    </row>
    <row r="1358" spans="1:17">
      <c r="A1358" s="45" t="s">
        <v>57</v>
      </c>
      <c r="B1358" s="45"/>
      <c r="C1358" s="37"/>
      <c r="D1358" s="37"/>
      <c r="E1358" s="37"/>
      <c r="F1358" s="37"/>
      <c r="G1358" s="37"/>
      <c r="H1358" s="37"/>
      <c r="I1358" s="37"/>
      <c r="J1358" s="37"/>
      <c r="K1358" s="37"/>
      <c r="L1358" s="37"/>
      <c r="M1358" s="37"/>
      <c r="N1358" s="37"/>
      <c r="O1358" s="4">
        <v>3</v>
      </c>
      <c r="P1358" s="46">
        <v>63</v>
      </c>
      <c r="Q1358" s="47">
        <f t="shared" si="32"/>
        <v>189</v>
      </c>
    </row>
    <row r="1359" spans="1:17">
      <c r="A1359" s="45" t="s">
        <v>13</v>
      </c>
      <c r="B1359" s="45"/>
      <c r="C1359" s="37"/>
      <c r="D1359" s="37"/>
      <c r="E1359" s="37"/>
      <c r="F1359" s="37"/>
      <c r="G1359" s="37"/>
      <c r="H1359" s="37"/>
      <c r="I1359" s="37"/>
      <c r="J1359" s="37"/>
      <c r="K1359" s="37"/>
      <c r="L1359" s="37"/>
      <c r="M1359" s="37"/>
      <c r="N1359" s="37"/>
      <c r="O1359" s="4">
        <v>0.5</v>
      </c>
      <c r="P1359" s="46">
        <v>140</v>
      </c>
      <c r="Q1359" s="47">
        <f t="shared" si="32"/>
        <v>70</v>
      </c>
    </row>
    <row r="1360" spans="1:17">
      <c r="A1360" s="44" t="s">
        <v>128</v>
      </c>
      <c r="B1360" s="45">
        <v>30</v>
      </c>
      <c r="C1360" s="31">
        <v>30</v>
      </c>
      <c r="D1360" s="37">
        <v>0.6</v>
      </c>
      <c r="E1360" s="37"/>
      <c r="F1360" s="37">
        <v>15.5</v>
      </c>
      <c r="G1360" s="37"/>
      <c r="H1360" s="37">
        <v>0.04</v>
      </c>
      <c r="I1360" s="37"/>
      <c r="J1360" s="37">
        <v>0.24</v>
      </c>
      <c r="K1360" s="37">
        <v>0.8</v>
      </c>
      <c r="L1360" s="37">
        <v>24</v>
      </c>
      <c r="M1360" s="37"/>
      <c r="N1360" s="37">
        <v>22</v>
      </c>
      <c r="O1360" s="52"/>
      <c r="P1360" s="46"/>
      <c r="Q1360" s="47">
        <f t="shared" si="32"/>
        <v>0</v>
      </c>
    </row>
    <row r="1361" spans="1:17">
      <c r="A1361" s="45" t="s">
        <v>34</v>
      </c>
      <c r="B1361" s="45">
        <v>10</v>
      </c>
      <c r="C1361" s="5"/>
      <c r="D1361" s="5"/>
      <c r="E1361" s="5"/>
      <c r="F1361" s="5"/>
      <c r="G1361" s="5"/>
      <c r="H1361" s="5"/>
      <c r="I1361" s="5"/>
      <c r="J1361" s="5"/>
      <c r="K1361" s="5"/>
      <c r="L1361" s="5"/>
      <c r="M1361" s="5"/>
      <c r="N1361" s="5"/>
      <c r="O1361" s="65">
        <v>16</v>
      </c>
      <c r="P1361" s="66">
        <v>26</v>
      </c>
      <c r="Q1361" s="47">
        <f t="shared" si="32"/>
        <v>416</v>
      </c>
    </row>
    <row r="1362" spans="1:17">
      <c r="A1362" s="45" t="s">
        <v>121</v>
      </c>
      <c r="B1362" s="45"/>
      <c r="C1362" s="5"/>
      <c r="D1362" s="5"/>
      <c r="E1362" s="5"/>
      <c r="F1362" s="5"/>
      <c r="G1362" s="5"/>
      <c r="H1362" s="5"/>
      <c r="I1362" s="5"/>
      <c r="J1362" s="5"/>
      <c r="K1362" s="5"/>
      <c r="L1362" s="5"/>
      <c r="M1362" s="5"/>
      <c r="N1362" s="5"/>
      <c r="O1362" s="52">
        <v>2.2000000000000002</v>
      </c>
      <c r="P1362" s="46">
        <v>530</v>
      </c>
      <c r="Q1362" s="47">
        <f t="shared" si="32"/>
        <v>1166</v>
      </c>
    </row>
    <row r="1363" spans="1:17">
      <c r="A1363" s="45" t="s">
        <v>137</v>
      </c>
      <c r="B1363" s="45">
        <v>10</v>
      </c>
      <c r="C1363" s="5"/>
      <c r="D1363" s="5"/>
      <c r="E1363" s="5"/>
      <c r="F1363" s="5"/>
      <c r="G1363" s="5"/>
      <c r="H1363" s="5"/>
      <c r="I1363" s="5"/>
      <c r="J1363" s="5"/>
      <c r="K1363" s="5"/>
      <c r="L1363" s="5"/>
      <c r="M1363" s="5"/>
      <c r="N1363" s="5"/>
      <c r="O1363" s="52">
        <v>14</v>
      </c>
      <c r="P1363" s="46">
        <v>97</v>
      </c>
      <c r="Q1363" s="47">
        <f t="shared" si="32"/>
        <v>1358</v>
      </c>
    </row>
    <row r="1364" spans="1:17">
      <c r="A1364" s="45" t="s">
        <v>136</v>
      </c>
      <c r="B1364" s="45"/>
      <c r="O1364" s="52">
        <v>30</v>
      </c>
      <c r="P1364" s="46">
        <v>105</v>
      </c>
      <c r="Q1364" s="47">
        <f t="shared" si="32"/>
        <v>3150</v>
      </c>
    </row>
    <row r="1365" spans="1:17">
      <c r="A1365" s="44" t="s">
        <v>140</v>
      </c>
      <c r="B1365" s="45">
        <v>20</v>
      </c>
      <c r="C1365" s="37">
        <v>200</v>
      </c>
      <c r="D1365" s="37">
        <v>0.6</v>
      </c>
      <c r="E1365" s="37"/>
      <c r="F1365" s="37">
        <v>30.1</v>
      </c>
      <c r="G1365" s="37">
        <v>130</v>
      </c>
      <c r="H1365" s="37">
        <v>0.04</v>
      </c>
      <c r="I1365" s="37"/>
      <c r="J1365" s="37">
        <v>0.05</v>
      </c>
      <c r="K1365" s="37">
        <v>135</v>
      </c>
      <c r="L1365" s="37">
        <v>46</v>
      </c>
      <c r="M1365" s="37"/>
      <c r="N1365" s="37">
        <v>0.5</v>
      </c>
      <c r="O1365" s="5"/>
      <c r="P1365" s="5"/>
      <c r="Q1365" s="47">
        <f t="shared" si="32"/>
        <v>0</v>
      </c>
    </row>
    <row r="1366" spans="1:17">
      <c r="A1366" s="45" t="s">
        <v>31</v>
      </c>
      <c r="B1366" s="45"/>
      <c r="C1366" s="5"/>
      <c r="D1366" s="5"/>
      <c r="E1366" s="5"/>
      <c r="F1366" s="5"/>
      <c r="G1366" s="5"/>
      <c r="H1366" s="5"/>
      <c r="I1366" s="5"/>
      <c r="J1366" s="5"/>
      <c r="K1366" s="5"/>
      <c r="L1366" s="5"/>
      <c r="M1366" s="5"/>
      <c r="N1366" s="5"/>
      <c r="O1366" s="5">
        <v>13</v>
      </c>
      <c r="P1366" s="5">
        <v>74</v>
      </c>
      <c r="Q1366" s="47">
        <f t="shared" si="32"/>
        <v>962</v>
      </c>
    </row>
    <row r="1367" spans="1:17">
      <c r="A1367" s="56" t="s">
        <v>15</v>
      </c>
      <c r="B1367" s="45"/>
      <c r="C1367" s="5"/>
      <c r="D1367" s="5"/>
      <c r="E1367" s="5"/>
      <c r="F1367" s="5"/>
      <c r="G1367" s="5"/>
      <c r="H1367" s="5"/>
      <c r="I1367" s="5"/>
      <c r="J1367" s="5"/>
      <c r="K1367" s="5"/>
      <c r="L1367" s="5"/>
      <c r="M1367" s="5"/>
      <c r="N1367" s="5"/>
      <c r="O1367" s="5">
        <v>4.2</v>
      </c>
      <c r="P1367" s="5">
        <v>74.900000000000006</v>
      </c>
      <c r="Q1367" s="47">
        <f t="shared" si="32"/>
        <v>314.58000000000004</v>
      </c>
    </row>
    <row r="1368" spans="1:17">
      <c r="A1368" s="56" t="s">
        <v>168</v>
      </c>
      <c r="B1368" s="45"/>
      <c r="C1368" s="37">
        <v>100</v>
      </c>
      <c r="D1368" s="37"/>
      <c r="E1368" s="37"/>
      <c r="F1368" s="37"/>
      <c r="G1368" s="37"/>
      <c r="H1368" s="37"/>
      <c r="I1368" s="37"/>
      <c r="J1368" s="37"/>
      <c r="K1368" s="37"/>
      <c r="L1368" s="37"/>
      <c r="M1368" s="37"/>
      <c r="N1368" s="37"/>
      <c r="O1368" s="5">
        <v>7</v>
      </c>
      <c r="P1368" s="6">
        <v>172</v>
      </c>
      <c r="Q1368" s="47">
        <f t="shared" si="32"/>
        <v>1204</v>
      </c>
    </row>
    <row r="1369" spans="1:17">
      <c r="A1369" s="56" t="s">
        <v>167</v>
      </c>
      <c r="B1369" s="45">
        <v>40</v>
      </c>
      <c r="C1369" s="37"/>
      <c r="D1369" s="37"/>
      <c r="E1369" s="37"/>
      <c r="F1369" s="37"/>
      <c r="G1369" s="37"/>
      <c r="H1369" s="37"/>
      <c r="I1369" s="37"/>
      <c r="J1369" s="37"/>
      <c r="K1369" s="37"/>
      <c r="L1369" s="37"/>
      <c r="M1369" s="5"/>
      <c r="N1369" s="37"/>
      <c r="O1369" s="5">
        <v>6</v>
      </c>
      <c r="P1369" s="5">
        <v>170</v>
      </c>
      <c r="Q1369" s="47">
        <f t="shared" si="32"/>
        <v>1020</v>
      </c>
    </row>
    <row r="1370" spans="1:17">
      <c r="A1370" s="45" t="s">
        <v>52</v>
      </c>
      <c r="B1370" s="37"/>
      <c r="C1370" s="37"/>
      <c r="D1370" s="5"/>
      <c r="E1370" s="5"/>
      <c r="F1370" s="5"/>
      <c r="G1370" s="5"/>
      <c r="H1370" s="5"/>
      <c r="I1370" s="5"/>
      <c r="J1370" s="5"/>
      <c r="K1370" s="5"/>
      <c r="L1370" s="5"/>
      <c r="M1370" s="37"/>
      <c r="N1370" s="37"/>
      <c r="O1370" s="5">
        <v>3</v>
      </c>
      <c r="P1370" s="5">
        <v>2300</v>
      </c>
      <c r="Q1370" s="47">
        <f t="shared" si="32"/>
        <v>6900</v>
      </c>
    </row>
    <row r="1371" spans="1:17">
      <c r="D1371" t="s">
        <v>98</v>
      </c>
      <c r="I1371" t="s">
        <v>99</v>
      </c>
      <c r="L1371" t="s">
        <v>99</v>
      </c>
      <c r="Q1371" s="67">
        <f>SUM(Q1345:Q1370)</f>
        <v>23108.557000000001</v>
      </c>
    </row>
    <row r="1372" spans="1:17">
      <c r="D1372" s="48" t="s">
        <v>100</v>
      </c>
      <c r="E1372" s="48"/>
      <c r="F1372" s="51"/>
      <c r="G1372" s="48"/>
      <c r="H1372" s="48"/>
      <c r="I1372" s="48" t="s">
        <v>99</v>
      </c>
      <c r="J1372" s="48"/>
      <c r="K1372" s="48"/>
    </row>
    <row r="1379" spans="1:17" ht="18.75">
      <c r="D1379" s="15"/>
      <c r="G1379" s="16" t="s">
        <v>67</v>
      </c>
      <c r="H1379" s="16"/>
      <c r="I1379" s="17"/>
      <c r="J1379" s="17"/>
      <c r="L1379" s="17"/>
    </row>
    <row r="1380" spans="1:17" ht="18.75">
      <c r="D1380" s="15"/>
      <c r="E1380" s="15"/>
      <c r="G1380" s="16" t="s">
        <v>68</v>
      </c>
      <c r="H1380" s="16"/>
      <c r="I1380" s="16"/>
      <c r="J1380" s="16"/>
      <c r="K1380" s="17"/>
      <c r="L1380" s="21"/>
    </row>
    <row r="1381" spans="1:17" ht="18.75">
      <c r="D1381" s="23" t="s">
        <v>70</v>
      </c>
      <c r="E1381" s="23"/>
      <c r="F1381" s="23"/>
    </row>
    <row r="1382" spans="1:17">
      <c r="A1382" s="53">
        <v>44455</v>
      </c>
      <c r="M1382" s="21"/>
    </row>
    <row r="1383" spans="1:17">
      <c r="A1383" s="24" t="s">
        <v>149</v>
      </c>
      <c r="B1383" s="24" t="s">
        <v>74</v>
      </c>
      <c r="D1383" s="25"/>
      <c r="E1383" s="28"/>
      <c r="F1383" s="28" t="s">
        <v>6</v>
      </c>
      <c r="G1383" s="27"/>
      <c r="H1383" s="21"/>
      <c r="I1383" s="21"/>
      <c r="J1383" s="21"/>
      <c r="K1383" s="21"/>
      <c r="L1383" s="21"/>
      <c r="M1383" s="21"/>
      <c r="N1383" s="21"/>
      <c r="O1383" s="21"/>
      <c r="P1383" s="21"/>
      <c r="Q1383" s="19"/>
    </row>
    <row r="1384" spans="1:17">
      <c r="A1384" s="29" t="s">
        <v>76</v>
      </c>
      <c r="B1384" s="24"/>
      <c r="C1384" s="20"/>
      <c r="D1384" s="20"/>
      <c r="E1384" s="27"/>
      <c r="F1384" s="27"/>
      <c r="G1384" s="27"/>
      <c r="H1384" s="21"/>
      <c r="I1384" s="21"/>
      <c r="J1384" s="21"/>
      <c r="K1384" s="21"/>
      <c r="L1384" s="21"/>
      <c r="M1384" s="21"/>
      <c r="N1384" s="21"/>
      <c r="O1384" s="21"/>
      <c r="P1384" s="21"/>
      <c r="Q1384" s="19"/>
    </row>
    <row r="1385" spans="1:17">
      <c r="A1385" s="30"/>
      <c r="B1385" s="29"/>
      <c r="C1385" s="29"/>
      <c r="D1385" s="29"/>
      <c r="E1385" s="21"/>
      <c r="F1385" s="27"/>
      <c r="G1385" s="27"/>
      <c r="H1385" s="21"/>
      <c r="I1385" s="21"/>
      <c r="J1385" s="21"/>
      <c r="K1385" s="21"/>
      <c r="L1385" s="21"/>
      <c r="M1385" s="28"/>
      <c r="N1385" s="21"/>
      <c r="O1385" s="21"/>
      <c r="P1385">
        <v>138</v>
      </c>
      <c r="Q1385" s="19"/>
    </row>
    <row r="1386" spans="1:17">
      <c r="A1386" s="31" t="s">
        <v>77</v>
      </c>
      <c r="B1386" s="32"/>
      <c r="C1386" s="33" t="s">
        <v>78</v>
      </c>
      <c r="D1386" s="34"/>
      <c r="E1386" s="34" t="s">
        <v>79</v>
      </c>
      <c r="F1386" s="34"/>
      <c r="G1386" s="34" t="s">
        <v>80</v>
      </c>
      <c r="H1386" s="34" t="s">
        <v>81</v>
      </c>
      <c r="I1386" s="34"/>
      <c r="J1386" s="34"/>
      <c r="K1386" s="34"/>
      <c r="L1386" s="34" t="s">
        <v>82</v>
      </c>
      <c r="M1386" s="5"/>
      <c r="N1386" s="34"/>
      <c r="O1386" s="35" t="s">
        <v>83</v>
      </c>
      <c r="P1386" s="36" t="s">
        <v>3</v>
      </c>
      <c r="Q1386" s="36" t="s">
        <v>9</v>
      </c>
    </row>
    <row r="1387" spans="1:17">
      <c r="A1387" s="5"/>
      <c r="B1387" s="38" t="s">
        <v>84</v>
      </c>
      <c r="C1387" s="39" t="s">
        <v>85</v>
      </c>
      <c r="D1387" s="37" t="s">
        <v>86</v>
      </c>
      <c r="E1387" s="37" t="s">
        <v>87</v>
      </c>
      <c r="F1387" s="37" t="s">
        <v>88</v>
      </c>
      <c r="G1387" s="37"/>
      <c r="H1387" s="37" t="s">
        <v>89</v>
      </c>
      <c r="I1387" s="37" t="s">
        <v>90</v>
      </c>
      <c r="J1387" s="37" t="s">
        <v>91</v>
      </c>
      <c r="K1387" s="37" t="s">
        <v>92</v>
      </c>
      <c r="L1387" s="37" t="s">
        <v>93</v>
      </c>
      <c r="M1387" s="37" t="s">
        <v>94</v>
      </c>
      <c r="N1387" s="37" t="s">
        <v>95</v>
      </c>
      <c r="O1387" s="40"/>
      <c r="P1387" s="4"/>
      <c r="Q1387" s="40"/>
    </row>
    <row r="1388" spans="1:17">
      <c r="A1388" s="45" t="s">
        <v>165</v>
      </c>
      <c r="B1388" s="45"/>
      <c r="C1388" s="37">
        <v>250</v>
      </c>
      <c r="D1388" s="37">
        <v>1.2</v>
      </c>
      <c r="E1388" s="37">
        <v>4</v>
      </c>
      <c r="F1388" s="37">
        <v>2.7</v>
      </c>
      <c r="G1388" s="37">
        <v>260</v>
      </c>
      <c r="H1388" s="37">
        <v>0.26</v>
      </c>
      <c r="I1388" s="37">
        <v>40</v>
      </c>
      <c r="J1388" s="37">
        <v>122</v>
      </c>
      <c r="K1388" s="37">
        <v>128</v>
      </c>
      <c r="L1388" s="37">
        <v>146</v>
      </c>
      <c r="M1388" s="37">
        <v>56</v>
      </c>
      <c r="N1388" s="37">
        <v>2</v>
      </c>
      <c r="O1388" s="4">
        <v>6.9</v>
      </c>
      <c r="P1388" s="46">
        <v>103.43</v>
      </c>
      <c r="Q1388" s="47">
        <f>P1388*O1388</f>
        <v>713.66700000000003</v>
      </c>
    </row>
    <row r="1389" spans="1:17">
      <c r="A1389" s="45" t="s">
        <v>27</v>
      </c>
      <c r="B1389" s="45">
        <v>2.5000000000000001E-2</v>
      </c>
      <c r="C1389" s="37"/>
      <c r="D1389" s="37"/>
      <c r="E1389" s="37"/>
      <c r="F1389" s="37"/>
      <c r="G1389" s="37"/>
      <c r="H1389" s="37"/>
      <c r="I1389" s="37"/>
      <c r="J1389" s="37"/>
      <c r="K1389" s="37"/>
      <c r="L1389" s="37"/>
      <c r="M1389" s="37"/>
      <c r="N1389" s="37"/>
      <c r="O1389" s="4">
        <v>16.079999999999998</v>
      </c>
      <c r="P1389" s="46">
        <v>193</v>
      </c>
      <c r="Q1389" s="47">
        <f t="shared" ref="Q1389:Q1402" si="33">P1389*O1389</f>
        <v>3103.4399999999996</v>
      </c>
    </row>
    <row r="1390" spans="1:17">
      <c r="A1390" s="45" t="s">
        <v>58</v>
      </c>
      <c r="B1390" s="45">
        <v>12</v>
      </c>
      <c r="C1390" s="37"/>
      <c r="D1390" s="37"/>
      <c r="E1390" s="37"/>
      <c r="F1390" s="37"/>
      <c r="G1390" s="37"/>
      <c r="H1390" s="37"/>
      <c r="I1390" s="37"/>
      <c r="J1390" s="37"/>
      <c r="K1390" s="37"/>
      <c r="L1390" s="37"/>
      <c r="M1390" s="37"/>
      <c r="N1390" s="37"/>
      <c r="O1390" s="4">
        <v>1.3</v>
      </c>
      <c r="P1390" s="46">
        <v>42</v>
      </c>
      <c r="Q1390" s="47">
        <f t="shared" si="33"/>
        <v>54.6</v>
      </c>
    </row>
    <row r="1391" spans="1:17">
      <c r="A1391" s="45" t="s">
        <v>13</v>
      </c>
      <c r="B1391" s="45">
        <v>3</v>
      </c>
      <c r="C1391" s="37"/>
      <c r="D1391" s="37"/>
      <c r="E1391" s="37"/>
      <c r="F1391" s="37"/>
      <c r="G1391" s="37"/>
      <c r="H1391" s="37"/>
      <c r="I1391" s="37"/>
      <c r="J1391" s="37"/>
      <c r="K1391" s="37"/>
      <c r="L1391" s="37"/>
      <c r="M1391" s="37"/>
      <c r="N1391" s="37"/>
      <c r="O1391" s="4">
        <v>1</v>
      </c>
      <c r="P1391" s="46">
        <v>140</v>
      </c>
      <c r="Q1391" s="47">
        <f t="shared" si="33"/>
        <v>140</v>
      </c>
    </row>
    <row r="1392" spans="1:17">
      <c r="A1392" s="45" t="s">
        <v>103</v>
      </c>
      <c r="B1392" s="45">
        <v>12</v>
      </c>
      <c r="C1392" s="37"/>
      <c r="D1392" s="37"/>
      <c r="E1392" s="37"/>
      <c r="F1392" s="37"/>
      <c r="G1392" s="37"/>
      <c r="H1392" s="37"/>
      <c r="I1392" s="37"/>
      <c r="J1392" s="37"/>
      <c r="K1392" s="37"/>
      <c r="L1392" s="37"/>
      <c r="M1392" s="37"/>
      <c r="N1392" s="37"/>
      <c r="O1392" s="4">
        <v>1.3</v>
      </c>
      <c r="P1392" s="46">
        <v>63</v>
      </c>
      <c r="Q1392" s="47">
        <f t="shared" si="33"/>
        <v>81.900000000000006</v>
      </c>
    </row>
    <row r="1393" spans="1:17">
      <c r="A1393" s="45" t="s">
        <v>51</v>
      </c>
      <c r="B1393" s="45"/>
      <c r="C1393" s="37"/>
      <c r="D1393" s="37"/>
      <c r="E1393" s="37"/>
      <c r="F1393" s="37"/>
      <c r="G1393" s="37"/>
      <c r="H1393" s="37"/>
      <c r="I1393" s="37"/>
      <c r="J1393" s="37"/>
      <c r="K1393" s="37"/>
      <c r="L1393" s="37"/>
      <c r="M1393" s="37"/>
      <c r="N1393" s="37"/>
      <c r="O1393" s="4">
        <v>1</v>
      </c>
      <c r="P1393" s="46">
        <v>43</v>
      </c>
      <c r="Q1393" s="47">
        <f t="shared" si="33"/>
        <v>43</v>
      </c>
    </row>
    <row r="1394" spans="1:17">
      <c r="A1394" s="45" t="s">
        <v>12</v>
      </c>
      <c r="B1394" s="45"/>
      <c r="C1394" s="37"/>
      <c r="D1394" s="37"/>
      <c r="E1394" s="37"/>
      <c r="F1394" s="37"/>
      <c r="G1394" s="37"/>
      <c r="H1394" s="37"/>
      <c r="I1394" s="37"/>
      <c r="J1394" s="37"/>
      <c r="K1394" s="37"/>
      <c r="L1394" s="37"/>
      <c r="M1394" s="37"/>
      <c r="N1394" s="37"/>
      <c r="O1394" s="4">
        <v>0.5</v>
      </c>
      <c r="P1394" s="46">
        <v>37.96</v>
      </c>
      <c r="Q1394" s="47">
        <f t="shared" si="33"/>
        <v>18.98</v>
      </c>
    </row>
    <row r="1395" spans="1:17">
      <c r="A1395" s="45" t="s">
        <v>17</v>
      </c>
      <c r="B1395" s="45"/>
      <c r="C1395" s="37"/>
      <c r="D1395" s="37"/>
      <c r="E1395" s="37"/>
      <c r="F1395" s="37"/>
      <c r="G1395" s="37"/>
      <c r="H1395" s="37"/>
      <c r="I1395" s="37"/>
      <c r="J1395" s="37"/>
      <c r="K1395" s="37"/>
      <c r="L1395" s="37"/>
      <c r="M1395" s="37"/>
      <c r="N1395" s="37"/>
      <c r="O1395" s="4">
        <v>1</v>
      </c>
      <c r="P1395" s="46">
        <v>22</v>
      </c>
      <c r="Q1395" s="47">
        <f t="shared" si="33"/>
        <v>22</v>
      </c>
    </row>
    <row r="1396" spans="1:17">
      <c r="A1396" s="45" t="s">
        <v>10</v>
      </c>
      <c r="B1396" s="45"/>
      <c r="C1396" s="37"/>
      <c r="D1396" s="37"/>
      <c r="E1396" s="37"/>
      <c r="F1396" s="37"/>
      <c r="G1396" s="37"/>
      <c r="H1396" s="37"/>
      <c r="I1396" s="37"/>
      <c r="J1396" s="37"/>
      <c r="K1396" s="37"/>
      <c r="L1396" s="37"/>
      <c r="M1396" s="37"/>
      <c r="N1396" s="37"/>
      <c r="O1396" s="4">
        <v>1</v>
      </c>
      <c r="P1396" s="46">
        <v>65</v>
      </c>
      <c r="Q1396" s="47">
        <f t="shared" si="33"/>
        <v>65</v>
      </c>
    </row>
    <row r="1397" spans="1:17">
      <c r="A1397" s="44" t="s">
        <v>105</v>
      </c>
      <c r="B1397" s="45">
        <v>30</v>
      </c>
      <c r="C1397" s="31">
        <v>30</v>
      </c>
      <c r="D1397" s="37">
        <v>0.6</v>
      </c>
      <c r="E1397" s="37"/>
      <c r="F1397" s="37">
        <v>15.5</v>
      </c>
      <c r="G1397" s="37"/>
      <c r="H1397" s="37">
        <v>0.04</v>
      </c>
      <c r="I1397" s="37"/>
      <c r="J1397" s="37">
        <v>0.24</v>
      </c>
      <c r="K1397" s="37">
        <v>0.8</v>
      </c>
      <c r="L1397" s="37">
        <v>24</v>
      </c>
      <c r="M1397" s="37"/>
      <c r="N1397" s="37">
        <v>22</v>
      </c>
      <c r="O1397" s="52"/>
      <c r="P1397" s="46"/>
      <c r="Q1397" s="47">
        <f t="shared" si="33"/>
        <v>0</v>
      </c>
    </row>
    <row r="1398" spans="1:17">
      <c r="A1398" s="45" t="s">
        <v>34</v>
      </c>
      <c r="B1398" s="45">
        <v>10</v>
      </c>
      <c r="C1398" s="5"/>
      <c r="D1398" s="5"/>
      <c r="E1398" s="5"/>
      <c r="F1398" s="5"/>
      <c r="G1398" s="5"/>
      <c r="H1398" s="5"/>
      <c r="I1398" s="5"/>
      <c r="J1398" s="5"/>
      <c r="K1398" s="5"/>
      <c r="L1398" s="5"/>
      <c r="M1398" s="5"/>
      <c r="N1398" s="5"/>
      <c r="O1398" s="65">
        <v>12</v>
      </c>
      <c r="P1398" s="66">
        <v>26</v>
      </c>
      <c r="Q1398" s="47">
        <f t="shared" si="33"/>
        <v>312</v>
      </c>
    </row>
    <row r="1399" spans="1:17">
      <c r="A1399" s="44" t="s">
        <v>140</v>
      </c>
      <c r="B1399" s="45">
        <v>20</v>
      </c>
      <c r="C1399" s="37">
        <v>200</v>
      </c>
      <c r="D1399" s="37">
        <v>0.6</v>
      </c>
      <c r="E1399" s="37"/>
      <c r="F1399" s="37">
        <v>30.1</v>
      </c>
      <c r="G1399" s="37">
        <v>130</v>
      </c>
      <c r="H1399" s="37">
        <v>0.04</v>
      </c>
      <c r="I1399" s="37"/>
      <c r="J1399" s="37">
        <v>0.05</v>
      </c>
      <c r="K1399" s="37">
        <v>135</v>
      </c>
      <c r="L1399" s="37">
        <v>46</v>
      </c>
      <c r="M1399" s="37"/>
      <c r="N1399" s="37">
        <v>0.5</v>
      </c>
      <c r="O1399" s="5"/>
      <c r="P1399" s="5"/>
      <c r="Q1399" s="47">
        <f t="shared" si="33"/>
        <v>0</v>
      </c>
    </row>
    <row r="1400" spans="1:17">
      <c r="A1400" s="45" t="s">
        <v>31</v>
      </c>
      <c r="B1400" s="45"/>
      <c r="C1400" s="5"/>
      <c r="D1400" s="5"/>
      <c r="E1400" s="5"/>
      <c r="F1400" s="5"/>
      <c r="G1400" s="5"/>
      <c r="H1400" s="5"/>
      <c r="I1400" s="5"/>
      <c r="J1400" s="5"/>
      <c r="K1400" s="5"/>
      <c r="L1400" s="5"/>
      <c r="M1400" s="5"/>
      <c r="N1400" s="5"/>
      <c r="O1400" s="5">
        <v>8</v>
      </c>
      <c r="P1400" s="5">
        <v>74</v>
      </c>
      <c r="Q1400" s="47">
        <f t="shared" si="33"/>
        <v>592</v>
      </c>
    </row>
    <row r="1401" spans="1:17">
      <c r="A1401" s="56" t="s">
        <v>15</v>
      </c>
      <c r="B1401" s="45"/>
      <c r="C1401" s="5"/>
      <c r="D1401" s="5"/>
      <c r="E1401" s="5"/>
      <c r="F1401" s="5"/>
      <c r="G1401" s="5"/>
      <c r="H1401" s="5"/>
      <c r="I1401" s="5"/>
      <c r="J1401" s="5"/>
      <c r="K1401" s="5"/>
      <c r="L1401" s="5"/>
      <c r="M1401" s="5"/>
      <c r="N1401" s="5"/>
      <c r="O1401" s="5">
        <v>2.7</v>
      </c>
      <c r="P1401" s="5">
        <v>74.900000000000006</v>
      </c>
      <c r="Q1401" s="47">
        <f t="shared" si="33"/>
        <v>202.23000000000002</v>
      </c>
    </row>
    <row r="1402" spans="1:17">
      <c r="A1402" s="45" t="s">
        <v>168</v>
      </c>
      <c r="B1402" s="45"/>
      <c r="C1402" s="37">
        <v>100</v>
      </c>
      <c r="D1402" s="37"/>
      <c r="E1402" s="37"/>
      <c r="F1402" s="37"/>
      <c r="G1402" s="37"/>
      <c r="H1402" s="37"/>
      <c r="I1402" s="37"/>
      <c r="J1402" s="37"/>
      <c r="K1402" s="37"/>
      <c r="L1402" s="37"/>
      <c r="M1402" s="37"/>
      <c r="N1402" s="37"/>
      <c r="O1402" s="5">
        <v>5</v>
      </c>
      <c r="P1402" s="6">
        <v>172</v>
      </c>
      <c r="Q1402" s="47">
        <f t="shared" si="33"/>
        <v>860</v>
      </c>
    </row>
    <row r="1403" spans="1:17">
      <c r="D1403" t="s">
        <v>98</v>
      </c>
      <c r="J1403" t="s">
        <v>99</v>
      </c>
      <c r="Q1403" s="67">
        <f>SUM(Q1388:Q1402)</f>
        <v>6208.8169999999991</v>
      </c>
    </row>
    <row r="1404" spans="1:17">
      <c r="D1404" s="48" t="s">
        <v>100</v>
      </c>
      <c r="E1404" s="48"/>
      <c r="F1404" s="51"/>
      <c r="G1404" s="48"/>
      <c r="H1404" s="48"/>
      <c r="I1404" s="48"/>
      <c r="J1404" s="48" t="s">
        <v>99</v>
      </c>
      <c r="M1404" t="s">
        <v>99</v>
      </c>
    </row>
    <row r="1405" spans="1:17">
      <c r="D1405" s="48"/>
      <c r="E1405" s="48"/>
      <c r="F1405" s="51"/>
      <c r="G1405" s="48"/>
      <c r="H1405" s="48"/>
      <c r="I1405" s="48"/>
      <c r="J1405" s="48"/>
    </row>
    <row r="1406" spans="1:17">
      <c r="D1406" s="48"/>
      <c r="E1406" s="48"/>
      <c r="F1406" s="51"/>
      <c r="G1406" s="48"/>
      <c r="H1406" s="48"/>
      <c r="I1406" s="48"/>
      <c r="J1406" s="48"/>
    </row>
    <row r="1407" spans="1:17">
      <c r="D1407" s="48"/>
      <c r="E1407" s="48"/>
      <c r="F1407" s="51"/>
      <c r="G1407" s="48"/>
      <c r="H1407" s="48"/>
      <c r="I1407" s="48"/>
      <c r="J1407" s="48"/>
    </row>
    <row r="1408" spans="1:17">
      <c r="D1408" s="48"/>
      <c r="E1408" s="48"/>
      <c r="F1408" s="51"/>
      <c r="G1408" s="48"/>
      <c r="H1408" s="48"/>
      <c r="I1408" s="48"/>
      <c r="J1408" s="48"/>
    </row>
    <row r="1409" spans="4:12">
      <c r="D1409" s="48"/>
      <c r="E1409" s="48"/>
      <c r="F1409" s="51"/>
      <c r="G1409" s="48"/>
      <c r="H1409" s="48"/>
      <c r="I1409" s="48"/>
      <c r="J1409" s="48"/>
    </row>
    <row r="1410" spans="4:12">
      <c r="D1410" s="48"/>
      <c r="E1410" s="48"/>
      <c r="F1410" s="51"/>
      <c r="G1410" s="48"/>
      <c r="H1410" s="48"/>
      <c r="I1410" s="48"/>
      <c r="J1410" s="48"/>
    </row>
    <row r="1411" spans="4:12">
      <c r="D1411" s="48"/>
      <c r="E1411" s="48"/>
      <c r="F1411" s="51"/>
      <c r="G1411" s="48"/>
      <c r="H1411" s="48"/>
      <c r="I1411" s="48"/>
      <c r="J1411" s="48"/>
    </row>
    <row r="1412" spans="4:12">
      <c r="D1412" s="48"/>
      <c r="E1412" s="48"/>
      <c r="F1412" s="51"/>
      <c r="G1412" s="48"/>
      <c r="H1412" s="48"/>
      <c r="I1412" s="48"/>
      <c r="J1412" s="48"/>
    </row>
    <row r="1413" spans="4:12">
      <c r="D1413" s="48"/>
      <c r="E1413" s="48"/>
      <c r="F1413" s="51"/>
      <c r="G1413" s="48"/>
      <c r="H1413" s="48"/>
      <c r="I1413" s="48"/>
      <c r="J1413" s="48"/>
    </row>
    <row r="1414" spans="4:12">
      <c r="D1414" s="48"/>
      <c r="E1414" s="48"/>
      <c r="F1414" s="51"/>
      <c r="G1414" s="48"/>
      <c r="H1414" s="48"/>
      <c r="I1414" s="48"/>
      <c r="J1414" s="48"/>
    </row>
    <row r="1415" spans="4:12">
      <c r="D1415" s="48"/>
      <c r="E1415" s="48"/>
      <c r="F1415" s="51"/>
      <c r="G1415" s="48"/>
      <c r="H1415" s="48"/>
      <c r="I1415" s="48"/>
      <c r="J1415" s="48"/>
    </row>
    <row r="1416" spans="4:12">
      <c r="D1416" s="48"/>
      <c r="E1416" s="48"/>
      <c r="F1416" s="51"/>
      <c r="G1416" s="48"/>
      <c r="H1416" s="48"/>
      <c r="I1416" s="48"/>
      <c r="J1416" s="48"/>
    </row>
    <row r="1417" spans="4:12">
      <c r="D1417" s="48"/>
      <c r="E1417" s="48"/>
      <c r="F1417" s="51"/>
      <c r="G1417" s="48"/>
      <c r="H1417" s="48"/>
      <c r="I1417" s="48"/>
      <c r="J1417" s="48"/>
    </row>
    <row r="1418" spans="4:12">
      <c r="D1418" s="48"/>
      <c r="E1418" s="48"/>
      <c r="F1418" s="51"/>
      <c r="G1418" s="48"/>
      <c r="H1418" s="48"/>
      <c r="I1418" s="48"/>
      <c r="J1418" s="48"/>
    </row>
    <row r="1419" spans="4:12">
      <c r="D1419" s="48"/>
      <c r="E1419" s="48"/>
      <c r="F1419" s="51"/>
      <c r="G1419" s="48"/>
      <c r="H1419" s="48"/>
      <c r="I1419" s="48"/>
      <c r="J1419" s="48"/>
    </row>
    <row r="1420" spans="4:12">
      <c r="D1420" s="48"/>
      <c r="E1420" s="48"/>
      <c r="F1420" s="51"/>
      <c r="G1420" s="48"/>
      <c r="H1420" s="48"/>
      <c r="I1420" s="48"/>
      <c r="J1420" s="48"/>
    </row>
    <row r="1421" spans="4:12">
      <c r="D1421" s="48"/>
      <c r="E1421" s="48"/>
      <c r="F1421" s="51"/>
      <c r="G1421" s="48"/>
      <c r="H1421" s="48"/>
      <c r="I1421" s="48"/>
      <c r="J1421" s="48"/>
    </row>
    <row r="1422" spans="4:12" ht="18.75">
      <c r="D1422" s="15"/>
      <c r="G1422" s="16" t="s">
        <v>67</v>
      </c>
      <c r="H1422" s="16"/>
      <c r="I1422" s="17"/>
      <c r="J1422" s="17"/>
    </row>
    <row r="1423" spans="4:12" ht="18.75">
      <c r="D1423" s="15"/>
      <c r="E1423" s="15"/>
      <c r="G1423" s="16" t="s">
        <v>68</v>
      </c>
      <c r="H1423" s="16"/>
      <c r="I1423" s="16"/>
      <c r="J1423" s="16"/>
      <c r="K1423" s="17"/>
      <c r="L1423" s="21"/>
    </row>
    <row r="1424" spans="4:12" ht="18.75">
      <c r="D1424" s="23" t="s">
        <v>70</v>
      </c>
      <c r="E1424" s="23"/>
      <c r="F1424" s="23"/>
    </row>
    <row r="1425" spans="1:17">
      <c r="A1425" s="53">
        <v>44455</v>
      </c>
      <c r="M1425" s="21"/>
    </row>
    <row r="1426" spans="1:17">
      <c r="A1426" s="24" t="s">
        <v>149</v>
      </c>
      <c r="B1426" s="24" t="s">
        <v>74</v>
      </c>
      <c r="D1426" s="25"/>
      <c r="E1426" s="28"/>
      <c r="F1426" s="28" t="s">
        <v>7</v>
      </c>
      <c r="G1426" s="27"/>
      <c r="H1426" s="21"/>
      <c r="I1426" s="21"/>
      <c r="J1426" s="21"/>
      <c r="K1426" s="21"/>
      <c r="L1426" s="21"/>
      <c r="M1426" s="21"/>
      <c r="N1426" s="21"/>
      <c r="O1426" s="21"/>
      <c r="P1426" s="21"/>
      <c r="Q1426" s="19"/>
    </row>
    <row r="1427" spans="1:17">
      <c r="A1427" s="29" t="s">
        <v>76</v>
      </c>
      <c r="B1427" s="24"/>
      <c r="C1427" s="20"/>
      <c r="D1427" s="20"/>
      <c r="E1427" s="27"/>
      <c r="F1427" s="27"/>
      <c r="G1427" s="27"/>
      <c r="H1427" s="21"/>
      <c r="I1427" s="21"/>
      <c r="J1427" s="21"/>
      <c r="K1427" s="21"/>
      <c r="L1427" s="21"/>
      <c r="M1427" s="21"/>
      <c r="N1427" s="21"/>
      <c r="O1427" s="21"/>
      <c r="P1427" s="21"/>
      <c r="Q1427" s="19"/>
    </row>
    <row r="1428" spans="1:17">
      <c r="A1428" s="30"/>
      <c r="B1428" s="29"/>
      <c r="C1428" s="29"/>
      <c r="D1428" s="29"/>
      <c r="E1428" s="21"/>
      <c r="F1428" s="27"/>
      <c r="G1428" s="27"/>
      <c r="H1428" s="21"/>
      <c r="I1428" s="21"/>
      <c r="J1428" s="21"/>
      <c r="K1428" s="21"/>
      <c r="L1428" s="21"/>
      <c r="M1428" s="28"/>
      <c r="N1428" s="21"/>
      <c r="O1428" s="21"/>
      <c r="Q1428" s="19"/>
    </row>
    <row r="1429" spans="1:17">
      <c r="A1429" s="31" t="s">
        <v>77</v>
      </c>
      <c r="B1429" s="32"/>
      <c r="C1429" s="33" t="s">
        <v>78</v>
      </c>
      <c r="D1429" s="34"/>
      <c r="E1429" s="34" t="s">
        <v>79</v>
      </c>
      <c r="F1429" s="34"/>
      <c r="G1429" s="34" t="s">
        <v>80</v>
      </c>
      <c r="H1429" s="34" t="s">
        <v>81</v>
      </c>
      <c r="I1429" s="34"/>
      <c r="J1429" s="34"/>
      <c r="K1429" s="34"/>
      <c r="L1429" s="34" t="s">
        <v>82</v>
      </c>
      <c r="M1429" s="5"/>
      <c r="N1429" s="34"/>
      <c r="O1429" s="35" t="s">
        <v>83</v>
      </c>
      <c r="P1429" s="36" t="s">
        <v>3</v>
      </c>
      <c r="Q1429" s="36" t="s">
        <v>9</v>
      </c>
    </row>
    <row r="1430" spans="1:17">
      <c r="A1430" s="5"/>
      <c r="B1430" s="38" t="s">
        <v>84</v>
      </c>
      <c r="C1430" s="39" t="s">
        <v>85</v>
      </c>
      <c r="D1430" s="37" t="s">
        <v>86</v>
      </c>
      <c r="E1430" s="37" t="s">
        <v>87</v>
      </c>
      <c r="F1430" s="37" t="s">
        <v>88</v>
      </c>
      <c r="G1430" s="37"/>
      <c r="H1430" s="37" t="s">
        <v>89</v>
      </c>
      <c r="I1430" s="37" t="s">
        <v>90</v>
      </c>
      <c r="J1430" s="37" t="s">
        <v>91</v>
      </c>
      <c r="K1430" s="37" t="s">
        <v>92</v>
      </c>
      <c r="L1430" s="37" t="s">
        <v>93</v>
      </c>
      <c r="M1430" s="37" t="s">
        <v>94</v>
      </c>
      <c r="N1430" s="37" t="s">
        <v>95</v>
      </c>
      <c r="O1430" s="40"/>
      <c r="P1430" s="4"/>
      <c r="Q1430" s="40"/>
    </row>
    <row r="1431" spans="1:17">
      <c r="A1431" s="45" t="s">
        <v>165</v>
      </c>
      <c r="B1431" s="45"/>
      <c r="C1431" s="37">
        <v>250</v>
      </c>
      <c r="D1431" s="37">
        <v>1.2</v>
      </c>
      <c r="E1431" s="37">
        <v>4</v>
      </c>
      <c r="F1431" s="37">
        <v>2.7</v>
      </c>
      <c r="G1431" s="37">
        <v>260</v>
      </c>
      <c r="H1431" s="37">
        <v>0.26</v>
      </c>
      <c r="I1431" s="37">
        <v>40</v>
      </c>
      <c r="J1431" s="37">
        <v>122</v>
      </c>
      <c r="K1431" s="37">
        <v>128</v>
      </c>
      <c r="L1431" s="37">
        <v>146</v>
      </c>
      <c r="M1431" s="37">
        <v>56</v>
      </c>
      <c r="N1431" s="37">
        <v>2</v>
      </c>
      <c r="O1431" s="4">
        <v>3</v>
      </c>
      <c r="P1431" s="46">
        <v>103.43</v>
      </c>
      <c r="Q1431" s="47">
        <f>P1431*O1431</f>
        <v>310.29000000000002</v>
      </c>
    </row>
    <row r="1432" spans="1:17">
      <c r="A1432" s="45" t="s">
        <v>27</v>
      </c>
      <c r="B1432" s="45">
        <v>2.5000000000000001E-2</v>
      </c>
      <c r="C1432" s="37"/>
      <c r="D1432" s="37"/>
      <c r="E1432" s="37"/>
      <c r="F1432" s="37"/>
      <c r="G1432" s="37"/>
      <c r="H1432" s="37"/>
      <c r="I1432" s="37"/>
      <c r="J1432" s="37"/>
      <c r="K1432" s="37"/>
      <c r="L1432" s="37"/>
      <c r="M1432" s="37"/>
      <c r="N1432" s="37"/>
      <c r="O1432" s="4">
        <v>7.22</v>
      </c>
      <c r="P1432" s="46">
        <v>193</v>
      </c>
      <c r="Q1432" s="47">
        <f t="shared" ref="Q1432:Q1439" si="34">P1432*O1432</f>
        <v>1393.46</v>
      </c>
    </row>
    <row r="1433" spans="1:17">
      <c r="A1433" s="45" t="s">
        <v>58</v>
      </c>
      <c r="B1433" s="45">
        <v>12</v>
      </c>
      <c r="C1433" s="37"/>
      <c r="D1433" s="37"/>
      <c r="E1433" s="37"/>
      <c r="F1433" s="37"/>
      <c r="G1433" s="37"/>
      <c r="H1433" s="37"/>
      <c r="I1433" s="37"/>
      <c r="J1433" s="37"/>
      <c r="K1433" s="37"/>
      <c r="L1433" s="37"/>
      <c r="M1433" s="37"/>
      <c r="N1433" s="37"/>
      <c r="O1433" s="4">
        <v>0.2</v>
      </c>
      <c r="P1433" s="46">
        <v>42</v>
      </c>
      <c r="Q1433" s="47">
        <f t="shared" si="34"/>
        <v>8.4</v>
      </c>
    </row>
    <row r="1434" spans="1:17">
      <c r="A1434" s="45" t="s">
        <v>103</v>
      </c>
      <c r="B1434" s="45">
        <v>12</v>
      </c>
      <c r="C1434" s="37"/>
      <c r="D1434" s="37"/>
      <c r="E1434" s="37"/>
      <c r="F1434" s="37"/>
      <c r="G1434" s="37"/>
      <c r="H1434" s="37"/>
      <c r="I1434" s="37"/>
      <c r="J1434" s="37"/>
      <c r="K1434" s="37"/>
      <c r="L1434" s="37"/>
      <c r="M1434" s="37"/>
      <c r="N1434" s="37"/>
      <c r="O1434" s="4">
        <v>0.2</v>
      </c>
      <c r="P1434" s="46">
        <v>63</v>
      </c>
      <c r="Q1434" s="47">
        <f t="shared" si="34"/>
        <v>12.600000000000001</v>
      </c>
    </row>
    <row r="1435" spans="1:17">
      <c r="A1435" s="44" t="s">
        <v>105</v>
      </c>
      <c r="B1435" s="45">
        <v>30</v>
      </c>
      <c r="C1435" s="31">
        <v>30</v>
      </c>
      <c r="D1435" s="37">
        <v>0.6</v>
      </c>
      <c r="E1435" s="37"/>
      <c r="F1435" s="37">
        <v>15.5</v>
      </c>
      <c r="G1435" s="37"/>
      <c r="H1435" s="37">
        <v>0.04</v>
      </c>
      <c r="I1435" s="37"/>
      <c r="J1435" s="37">
        <v>0.24</v>
      </c>
      <c r="K1435" s="37">
        <v>0.8</v>
      </c>
      <c r="L1435" s="37">
        <v>24</v>
      </c>
      <c r="M1435" s="37"/>
      <c r="N1435" s="37">
        <v>22</v>
      </c>
      <c r="O1435" s="52"/>
      <c r="P1435" s="46"/>
      <c r="Q1435" s="47">
        <f t="shared" si="34"/>
        <v>0</v>
      </c>
    </row>
    <row r="1436" spans="1:17">
      <c r="A1436" s="45" t="s">
        <v>34</v>
      </c>
      <c r="B1436" s="45">
        <v>10</v>
      </c>
      <c r="C1436" s="5"/>
      <c r="D1436" s="5"/>
      <c r="E1436" s="5"/>
      <c r="F1436" s="5"/>
      <c r="G1436" s="5"/>
      <c r="H1436" s="5"/>
      <c r="I1436" s="5"/>
      <c r="J1436" s="5"/>
      <c r="K1436" s="5"/>
      <c r="L1436" s="5"/>
      <c r="M1436" s="5"/>
      <c r="N1436" s="5"/>
      <c r="O1436" s="65">
        <v>3</v>
      </c>
      <c r="P1436" s="66">
        <v>26</v>
      </c>
      <c r="Q1436" s="47">
        <f t="shared" si="34"/>
        <v>78</v>
      </c>
    </row>
    <row r="1437" spans="1:17">
      <c r="A1437" s="44" t="s">
        <v>108</v>
      </c>
      <c r="B1437" s="45">
        <v>20</v>
      </c>
      <c r="C1437" s="37">
        <v>200</v>
      </c>
      <c r="D1437" s="37">
        <v>0.6</v>
      </c>
      <c r="E1437" s="37"/>
      <c r="F1437" s="37">
        <v>30.1</v>
      </c>
      <c r="G1437" s="37">
        <v>130</v>
      </c>
      <c r="H1437" s="37">
        <v>0.04</v>
      </c>
      <c r="I1437" s="37"/>
      <c r="J1437" s="37">
        <v>0.05</v>
      </c>
      <c r="K1437" s="37">
        <v>135</v>
      </c>
      <c r="L1437" s="37">
        <v>46</v>
      </c>
      <c r="M1437" s="37"/>
      <c r="N1437" s="37">
        <v>0.5</v>
      </c>
      <c r="O1437" s="5"/>
      <c r="P1437" s="5"/>
      <c r="Q1437" s="47">
        <f t="shared" si="34"/>
        <v>0</v>
      </c>
    </row>
    <row r="1438" spans="1:17">
      <c r="A1438" s="45" t="s">
        <v>31</v>
      </c>
      <c r="B1438" s="45"/>
      <c r="C1438" s="5"/>
      <c r="D1438" s="5"/>
      <c r="E1438" s="5"/>
      <c r="F1438" s="5"/>
      <c r="G1438" s="5"/>
      <c r="H1438" s="5"/>
      <c r="I1438" s="5"/>
      <c r="J1438" s="5"/>
      <c r="K1438" s="5"/>
      <c r="L1438" s="5"/>
      <c r="M1438" s="5"/>
      <c r="N1438" s="5"/>
      <c r="O1438" s="5">
        <v>2</v>
      </c>
      <c r="P1438" s="5">
        <v>74</v>
      </c>
      <c r="Q1438" s="47">
        <f t="shared" si="34"/>
        <v>148</v>
      </c>
    </row>
    <row r="1439" spans="1:17">
      <c r="A1439" s="45" t="s">
        <v>109</v>
      </c>
      <c r="B1439" s="45"/>
      <c r="C1439" s="5"/>
      <c r="D1439" s="5"/>
      <c r="E1439" s="5"/>
      <c r="F1439" s="5"/>
      <c r="G1439" s="5"/>
      <c r="H1439" s="5"/>
      <c r="I1439" s="5"/>
      <c r="J1439" s="5"/>
      <c r="K1439" s="5"/>
      <c r="L1439" s="5"/>
      <c r="M1439" s="5"/>
      <c r="N1439" s="5"/>
      <c r="O1439" s="5"/>
      <c r="P1439" s="61">
        <v>118</v>
      </c>
      <c r="Q1439" s="47">
        <f t="shared" si="34"/>
        <v>0</v>
      </c>
    </row>
    <row r="1440" spans="1:17">
      <c r="D1440" s="48" t="s">
        <v>100</v>
      </c>
      <c r="E1440" s="48"/>
      <c r="F1440" s="51"/>
      <c r="G1440" s="48"/>
      <c r="H1440" s="48"/>
      <c r="I1440" s="48"/>
      <c r="J1440" s="48"/>
      <c r="K1440" s="48"/>
      <c r="L1440" s="48" t="s">
        <v>99</v>
      </c>
      <c r="Q1440" s="68">
        <f>SUM(Q1431:Q1439)</f>
        <v>1950.75</v>
      </c>
    </row>
    <row r="1441" spans="4:14">
      <c r="D1441" t="s">
        <v>98</v>
      </c>
      <c r="L1441" t="s">
        <v>99</v>
      </c>
      <c r="N1441" t="s">
        <v>99</v>
      </c>
    </row>
    <row r="1465" spans="1:17" ht="18.75">
      <c r="D1465" s="15"/>
      <c r="G1465" s="16" t="s">
        <v>67</v>
      </c>
      <c r="H1465" s="16"/>
      <c r="I1465" s="17"/>
      <c r="J1465" s="17"/>
      <c r="L1465" s="17"/>
    </row>
    <row r="1466" spans="1:17" ht="18.75">
      <c r="D1466" s="15"/>
      <c r="E1466" s="15"/>
      <c r="G1466" s="16" t="s">
        <v>68</v>
      </c>
      <c r="H1466" s="16"/>
      <c r="I1466" s="16"/>
      <c r="J1466" s="16"/>
      <c r="K1466" s="17"/>
      <c r="L1466" s="21"/>
    </row>
    <row r="1467" spans="1:17" ht="18.75">
      <c r="D1467" s="23" t="s">
        <v>70</v>
      </c>
      <c r="E1467" s="23"/>
      <c r="F1467" s="23"/>
    </row>
    <row r="1468" spans="1:17">
      <c r="A1468" s="53">
        <v>44459</v>
      </c>
      <c r="M1468" s="21"/>
    </row>
    <row r="1469" spans="1:17">
      <c r="A1469" s="24" t="s">
        <v>149</v>
      </c>
      <c r="B1469" s="24" t="s">
        <v>74</v>
      </c>
      <c r="D1469" s="25"/>
      <c r="E1469" s="28"/>
      <c r="F1469" s="28" t="s">
        <v>75</v>
      </c>
      <c r="G1469" s="27"/>
      <c r="H1469" s="21"/>
      <c r="I1469" s="21"/>
      <c r="J1469" s="21"/>
      <c r="K1469" s="21"/>
      <c r="L1469" s="21"/>
      <c r="M1469" s="21"/>
      <c r="N1469" s="21"/>
      <c r="O1469" s="21"/>
      <c r="P1469" s="21"/>
      <c r="Q1469" s="19"/>
    </row>
    <row r="1470" spans="1:17">
      <c r="A1470" s="29" t="s">
        <v>76</v>
      </c>
      <c r="B1470" s="24"/>
      <c r="C1470" s="20"/>
      <c r="D1470" s="20"/>
      <c r="E1470" s="27"/>
      <c r="F1470" s="27"/>
      <c r="G1470" s="27"/>
      <c r="H1470" s="21"/>
      <c r="I1470" s="21"/>
      <c r="J1470" s="21"/>
      <c r="K1470" s="21"/>
      <c r="L1470" s="21"/>
      <c r="M1470" s="21"/>
      <c r="N1470" s="21"/>
      <c r="O1470" s="21"/>
      <c r="P1470" s="21"/>
      <c r="Q1470" s="19"/>
    </row>
    <row r="1471" spans="1:17">
      <c r="A1471" s="30"/>
      <c r="B1471" s="29"/>
      <c r="C1471" s="29"/>
      <c r="D1471" s="29"/>
      <c r="E1471" s="21"/>
      <c r="F1471" s="27"/>
      <c r="G1471" s="27"/>
      <c r="H1471" s="21"/>
      <c r="I1471" s="21"/>
      <c r="J1471" s="21"/>
      <c r="K1471" s="21"/>
      <c r="L1471" s="21"/>
      <c r="M1471" s="28"/>
      <c r="N1471" s="21"/>
      <c r="O1471" s="21"/>
      <c r="P1471">
        <v>217</v>
      </c>
      <c r="Q1471" s="19"/>
    </row>
    <row r="1472" spans="1:17">
      <c r="A1472" s="31" t="s">
        <v>77</v>
      </c>
      <c r="B1472" s="32"/>
      <c r="C1472" s="33" t="s">
        <v>78</v>
      </c>
      <c r="D1472" s="34"/>
      <c r="E1472" s="34" t="s">
        <v>79</v>
      </c>
      <c r="F1472" s="34"/>
      <c r="G1472" s="34" t="s">
        <v>80</v>
      </c>
      <c r="H1472" s="34" t="s">
        <v>81</v>
      </c>
      <c r="I1472" s="34"/>
      <c r="J1472" s="34"/>
      <c r="K1472" s="34"/>
      <c r="L1472" s="34" t="s">
        <v>82</v>
      </c>
      <c r="M1472" s="5"/>
      <c r="N1472" s="34"/>
      <c r="O1472" s="35" t="s">
        <v>83</v>
      </c>
      <c r="P1472" s="36" t="s">
        <v>3</v>
      </c>
      <c r="Q1472" s="36" t="s">
        <v>9</v>
      </c>
    </row>
    <row r="1473" spans="1:17">
      <c r="A1473" s="5"/>
      <c r="B1473" s="38" t="s">
        <v>84</v>
      </c>
      <c r="C1473" s="39" t="s">
        <v>85</v>
      </c>
      <c r="D1473" s="37" t="s">
        <v>86</v>
      </c>
      <c r="E1473" s="37" t="s">
        <v>87</v>
      </c>
      <c r="F1473" s="37" t="s">
        <v>88</v>
      </c>
      <c r="G1473" s="37"/>
      <c r="H1473" s="37" t="s">
        <v>89</v>
      </c>
      <c r="I1473" s="37" t="s">
        <v>90</v>
      </c>
      <c r="J1473" s="37" t="s">
        <v>91</v>
      </c>
      <c r="K1473" s="37" t="s">
        <v>92</v>
      </c>
      <c r="L1473" s="37" t="s">
        <v>93</v>
      </c>
      <c r="M1473" s="37" t="s">
        <v>94</v>
      </c>
      <c r="N1473" s="37" t="s">
        <v>95</v>
      </c>
      <c r="O1473" s="40"/>
      <c r="P1473" s="4"/>
      <c r="Q1473" s="40"/>
    </row>
    <row r="1474" spans="1:17">
      <c r="A1474" s="45" t="s">
        <v>169</v>
      </c>
      <c r="B1474" s="45"/>
      <c r="C1474" s="37">
        <v>250</v>
      </c>
      <c r="D1474" s="37">
        <v>1.2</v>
      </c>
      <c r="E1474" s="37">
        <v>4</v>
      </c>
      <c r="F1474" s="37">
        <v>2.7</v>
      </c>
      <c r="G1474" s="37">
        <v>260</v>
      </c>
      <c r="H1474" s="37">
        <v>0.26</v>
      </c>
      <c r="I1474" s="37">
        <v>40</v>
      </c>
      <c r="J1474" s="37">
        <v>122</v>
      </c>
      <c r="K1474" s="37">
        <v>128</v>
      </c>
      <c r="L1474" s="37">
        <v>146</v>
      </c>
      <c r="M1474" s="37">
        <v>56</v>
      </c>
      <c r="N1474" s="37">
        <v>2</v>
      </c>
      <c r="O1474" s="4">
        <v>11.7</v>
      </c>
      <c r="P1474" s="46">
        <v>71.25</v>
      </c>
      <c r="Q1474" s="47">
        <f>P1474*O1474</f>
        <v>833.625</v>
      </c>
    </row>
    <row r="1475" spans="1:17">
      <c r="A1475" s="45" t="s">
        <v>65</v>
      </c>
      <c r="B1475" s="45">
        <v>2.5000000000000001E-2</v>
      </c>
      <c r="C1475" s="37"/>
      <c r="D1475" s="37"/>
      <c r="E1475" s="37"/>
      <c r="F1475" s="37"/>
      <c r="G1475" s="37"/>
      <c r="H1475" s="37"/>
      <c r="I1475" s="37"/>
      <c r="J1475" s="37"/>
      <c r="K1475" s="37"/>
      <c r="L1475" s="37"/>
      <c r="M1475" s="37"/>
      <c r="N1475" s="37"/>
      <c r="O1475" s="4">
        <v>21.9</v>
      </c>
      <c r="P1475" s="46">
        <v>320</v>
      </c>
      <c r="Q1475" s="47">
        <f t="shared" ref="Q1475:Q1496" si="35">P1475*O1475</f>
        <v>7008</v>
      </c>
    </row>
    <row r="1476" spans="1:17">
      <c r="A1476" s="45" t="s">
        <v>58</v>
      </c>
      <c r="B1476" s="45">
        <v>12</v>
      </c>
      <c r="C1476" s="37"/>
      <c r="D1476" s="37"/>
      <c r="E1476" s="37"/>
      <c r="F1476" s="37"/>
      <c r="G1476" s="37"/>
      <c r="H1476" s="37"/>
      <c r="I1476" s="37"/>
      <c r="J1476" s="37"/>
      <c r="K1476" s="37"/>
      <c r="L1476" s="37"/>
      <c r="M1476" s="37"/>
      <c r="N1476" s="37"/>
      <c r="O1476" s="4">
        <v>2.2000000000000002</v>
      </c>
      <c r="P1476" s="46">
        <v>42</v>
      </c>
      <c r="Q1476" s="47">
        <f t="shared" si="35"/>
        <v>92.4</v>
      </c>
    </row>
    <row r="1477" spans="1:17">
      <c r="A1477" s="45" t="s">
        <v>13</v>
      </c>
      <c r="B1477" s="45">
        <v>3</v>
      </c>
      <c r="C1477" s="37"/>
      <c r="D1477" s="37"/>
      <c r="E1477" s="37"/>
      <c r="F1477" s="37"/>
      <c r="G1477" s="37"/>
      <c r="H1477" s="37"/>
      <c r="I1477" s="37"/>
      <c r="J1477" s="37"/>
      <c r="K1477" s="37"/>
      <c r="L1477" s="37"/>
      <c r="M1477" s="37"/>
      <c r="N1477" s="37"/>
      <c r="O1477" s="4">
        <v>1.5</v>
      </c>
      <c r="P1477" s="46">
        <v>140</v>
      </c>
      <c r="Q1477" s="47">
        <f t="shared" si="35"/>
        <v>210</v>
      </c>
    </row>
    <row r="1478" spans="1:17">
      <c r="A1478" s="45" t="s">
        <v>103</v>
      </c>
      <c r="B1478" s="45">
        <v>12</v>
      </c>
      <c r="C1478" s="37"/>
      <c r="D1478" s="37"/>
      <c r="E1478" s="37"/>
      <c r="F1478" s="37"/>
      <c r="G1478" s="37"/>
      <c r="H1478" s="37"/>
      <c r="I1478" s="37"/>
      <c r="J1478" s="37"/>
      <c r="K1478" s="37"/>
      <c r="L1478" s="37"/>
      <c r="M1478" s="37"/>
      <c r="N1478" s="37"/>
      <c r="O1478" s="4">
        <v>3.29</v>
      </c>
      <c r="P1478" s="46">
        <v>63</v>
      </c>
      <c r="Q1478" s="47">
        <f t="shared" si="35"/>
        <v>207.27</v>
      </c>
    </row>
    <row r="1479" spans="1:17">
      <c r="A1479" s="45" t="s">
        <v>51</v>
      </c>
      <c r="B1479" s="45"/>
      <c r="C1479" s="37"/>
      <c r="D1479" s="37"/>
      <c r="E1479" s="37"/>
      <c r="F1479" s="37"/>
      <c r="G1479" s="37"/>
      <c r="H1479" s="37"/>
      <c r="I1479" s="37"/>
      <c r="J1479" s="37"/>
      <c r="K1479" s="37"/>
      <c r="L1479" s="37"/>
      <c r="M1479" s="37"/>
      <c r="N1479" s="37"/>
      <c r="O1479" s="4">
        <v>1</v>
      </c>
      <c r="P1479" s="46">
        <v>43</v>
      </c>
      <c r="Q1479" s="47">
        <f t="shared" si="35"/>
        <v>43</v>
      </c>
    </row>
    <row r="1480" spans="1:17">
      <c r="A1480" s="45" t="s">
        <v>12</v>
      </c>
      <c r="B1480" s="45"/>
      <c r="C1480" s="37"/>
      <c r="D1480" s="37"/>
      <c r="E1480" s="37"/>
      <c r="F1480" s="37"/>
      <c r="G1480" s="37"/>
      <c r="H1480" s="37"/>
      <c r="I1480" s="37"/>
      <c r="J1480" s="37"/>
      <c r="K1480" s="37"/>
      <c r="L1480" s="37"/>
      <c r="M1480" s="37"/>
      <c r="N1480" s="37"/>
      <c r="O1480" s="4">
        <v>1.5</v>
      </c>
      <c r="P1480" s="46">
        <v>34.32</v>
      </c>
      <c r="Q1480" s="47">
        <f t="shared" si="35"/>
        <v>51.480000000000004</v>
      </c>
    </row>
    <row r="1481" spans="1:17">
      <c r="A1481" s="45" t="s">
        <v>17</v>
      </c>
      <c r="B1481" s="45"/>
      <c r="C1481" s="37"/>
      <c r="D1481" s="37"/>
      <c r="E1481" s="37"/>
      <c r="F1481" s="37"/>
      <c r="G1481" s="37"/>
      <c r="H1481" s="37"/>
      <c r="I1481" s="37"/>
      <c r="J1481" s="37"/>
      <c r="K1481" s="37"/>
      <c r="L1481" s="37"/>
      <c r="M1481" s="37"/>
      <c r="N1481" s="37"/>
      <c r="O1481" s="4">
        <v>1</v>
      </c>
      <c r="P1481" s="46">
        <v>22</v>
      </c>
      <c r="Q1481" s="47">
        <f t="shared" si="35"/>
        <v>22</v>
      </c>
    </row>
    <row r="1482" spans="1:17">
      <c r="A1482" s="45" t="s">
        <v>10</v>
      </c>
      <c r="B1482" s="45"/>
      <c r="C1482" s="37"/>
      <c r="D1482" s="37"/>
      <c r="E1482" s="37"/>
      <c r="F1482" s="37"/>
      <c r="G1482" s="37"/>
      <c r="H1482" s="37"/>
      <c r="I1482" s="37"/>
      <c r="J1482" s="37"/>
      <c r="K1482" s="37"/>
      <c r="L1482" s="37"/>
      <c r="M1482" s="37"/>
      <c r="N1482" s="37"/>
      <c r="O1482" s="4">
        <v>2</v>
      </c>
      <c r="P1482" s="46">
        <v>65</v>
      </c>
      <c r="Q1482" s="47">
        <f t="shared" si="35"/>
        <v>130</v>
      </c>
    </row>
    <row r="1483" spans="1:17">
      <c r="A1483" s="45" t="s">
        <v>14</v>
      </c>
      <c r="B1483" s="45"/>
      <c r="C1483" s="37"/>
      <c r="D1483" s="37"/>
      <c r="E1483" s="37"/>
      <c r="F1483" s="37"/>
      <c r="G1483" s="37"/>
      <c r="H1483" s="37"/>
      <c r="I1483" s="37"/>
      <c r="J1483" s="37"/>
      <c r="K1483" s="37"/>
      <c r="L1483" s="37"/>
      <c r="M1483" s="37"/>
      <c r="N1483" s="37"/>
      <c r="O1483" s="4">
        <v>2</v>
      </c>
      <c r="P1483" s="46">
        <v>131.06</v>
      </c>
      <c r="Q1483" s="47">
        <f t="shared" si="35"/>
        <v>262.12</v>
      </c>
    </row>
    <row r="1484" spans="1:17">
      <c r="A1484" s="31" t="s">
        <v>111</v>
      </c>
      <c r="B1484" s="45">
        <v>70</v>
      </c>
      <c r="C1484" s="37">
        <v>70</v>
      </c>
      <c r="D1484" s="37">
        <v>4.8</v>
      </c>
      <c r="E1484" s="37">
        <v>5.8</v>
      </c>
      <c r="F1484" s="37">
        <v>18.399999999999999</v>
      </c>
      <c r="G1484" s="37">
        <v>112</v>
      </c>
      <c r="H1484" s="37">
        <v>1.62</v>
      </c>
      <c r="I1484" s="37">
        <v>15.75</v>
      </c>
      <c r="J1484" s="37">
        <v>128</v>
      </c>
      <c r="K1484" s="37">
        <v>106</v>
      </c>
      <c r="L1484" s="37">
        <v>55.5</v>
      </c>
      <c r="M1484" s="37">
        <v>54</v>
      </c>
      <c r="N1484" s="37">
        <v>1.45</v>
      </c>
      <c r="O1484" s="4"/>
      <c r="P1484" s="46"/>
      <c r="Q1484" s="47">
        <f t="shared" si="35"/>
        <v>0</v>
      </c>
    </row>
    <row r="1485" spans="1:17">
      <c r="A1485" s="45" t="s">
        <v>59</v>
      </c>
      <c r="B1485" s="45">
        <v>36</v>
      </c>
      <c r="C1485" s="37"/>
      <c r="D1485" s="37"/>
      <c r="E1485" s="37"/>
      <c r="F1485" s="37"/>
      <c r="G1485" s="37"/>
      <c r="H1485" s="37"/>
      <c r="I1485" s="37"/>
      <c r="J1485" s="37"/>
      <c r="K1485" s="37"/>
      <c r="L1485" s="37"/>
      <c r="M1485" s="37"/>
      <c r="N1485" s="37"/>
      <c r="O1485" s="4">
        <v>10.199999999999999</v>
      </c>
      <c r="P1485" s="46">
        <v>105</v>
      </c>
      <c r="Q1485" s="47">
        <f t="shared" si="35"/>
        <v>1071</v>
      </c>
    </row>
    <row r="1486" spans="1:17">
      <c r="A1486" s="45" t="s">
        <v>58</v>
      </c>
      <c r="B1486" s="45"/>
      <c r="C1486" s="37"/>
      <c r="D1486" s="37"/>
      <c r="E1486" s="37"/>
      <c r="F1486" s="37"/>
      <c r="G1486" s="37"/>
      <c r="H1486" s="37"/>
      <c r="I1486" s="37"/>
      <c r="J1486" s="37"/>
      <c r="K1486" s="37"/>
      <c r="L1486" s="37"/>
      <c r="M1486" s="37"/>
      <c r="N1486" s="37"/>
      <c r="O1486" s="4">
        <v>1</v>
      </c>
      <c r="P1486" s="46">
        <v>42</v>
      </c>
      <c r="Q1486" s="47">
        <f t="shared" si="35"/>
        <v>42</v>
      </c>
    </row>
    <row r="1487" spans="1:17">
      <c r="A1487" s="45" t="s">
        <v>13</v>
      </c>
      <c r="B1487" s="45"/>
      <c r="C1487" s="37"/>
      <c r="D1487" s="37"/>
      <c r="E1487" s="37"/>
      <c r="F1487" s="37"/>
      <c r="G1487" s="37"/>
      <c r="H1487" s="37"/>
      <c r="I1487" s="37"/>
      <c r="J1487" s="37"/>
      <c r="K1487" s="37"/>
      <c r="L1487" s="37"/>
      <c r="M1487" s="37"/>
      <c r="N1487" s="37"/>
      <c r="O1487" s="4">
        <v>0.5</v>
      </c>
      <c r="P1487" s="46">
        <v>140</v>
      </c>
      <c r="Q1487" s="47">
        <f t="shared" si="35"/>
        <v>70</v>
      </c>
    </row>
    <row r="1488" spans="1:17">
      <c r="A1488" s="44" t="s">
        <v>105</v>
      </c>
      <c r="B1488" s="45">
        <v>30</v>
      </c>
      <c r="C1488" s="31">
        <v>30</v>
      </c>
      <c r="D1488" s="37">
        <v>0.6</v>
      </c>
      <c r="E1488" s="37"/>
      <c r="F1488" s="37">
        <v>15.5</v>
      </c>
      <c r="G1488" s="37"/>
      <c r="H1488" s="37">
        <v>0.04</v>
      </c>
      <c r="I1488" s="37"/>
      <c r="J1488" s="37">
        <v>0.24</v>
      </c>
      <c r="K1488" s="37">
        <v>0.8</v>
      </c>
      <c r="L1488" s="37">
        <v>24</v>
      </c>
      <c r="M1488" s="37"/>
      <c r="N1488" s="37">
        <v>22</v>
      </c>
      <c r="O1488" s="52"/>
      <c r="P1488" s="46"/>
      <c r="Q1488" s="47">
        <f t="shared" si="35"/>
        <v>0</v>
      </c>
    </row>
    <row r="1489" spans="1:17">
      <c r="A1489" s="45" t="s">
        <v>34</v>
      </c>
      <c r="B1489" s="45">
        <v>10</v>
      </c>
      <c r="C1489" s="5"/>
      <c r="D1489" s="5"/>
      <c r="E1489" s="5"/>
      <c r="F1489" s="5"/>
      <c r="G1489" s="5"/>
      <c r="H1489" s="5"/>
      <c r="I1489" s="5"/>
      <c r="J1489" s="5"/>
      <c r="K1489" s="5"/>
      <c r="L1489" s="5"/>
      <c r="M1489" s="5"/>
      <c r="N1489" s="5"/>
      <c r="O1489" s="4">
        <v>15</v>
      </c>
      <c r="P1489" s="61">
        <v>26</v>
      </c>
      <c r="Q1489" s="47">
        <f t="shared" si="35"/>
        <v>390</v>
      </c>
    </row>
    <row r="1490" spans="1:17">
      <c r="A1490" s="45" t="s">
        <v>22</v>
      </c>
      <c r="B1490" s="45"/>
      <c r="C1490" s="5"/>
      <c r="D1490" s="5"/>
      <c r="E1490" s="5"/>
      <c r="F1490" s="5"/>
      <c r="G1490" s="5"/>
      <c r="H1490" s="5"/>
      <c r="I1490" s="5"/>
      <c r="J1490" s="5"/>
      <c r="K1490" s="5"/>
      <c r="L1490" s="5"/>
      <c r="M1490" s="5"/>
      <c r="N1490" s="5"/>
      <c r="O1490" s="4">
        <v>2</v>
      </c>
      <c r="P1490" s="61">
        <v>87</v>
      </c>
      <c r="Q1490" s="47">
        <f t="shared" si="35"/>
        <v>174</v>
      </c>
    </row>
    <row r="1491" spans="1:17">
      <c r="A1491" s="44" t="s">
        <v>117</v>
      </c>
      <c r="B1491" s="45">
        <v>20</v>
      </c>
      <c r="C1491" s="37">
        <v>200</v>
      </c>
      <c r="D1491" s="37">
        <v>0.6</v>
      </c>
      <c r="E1491" s="37"/>
      <c r="F1491" s="37">
        <v>30.1</v>
      </c>
      <c r="G1491" s="37">
        <v>130</v>
      </c>
      <c r="H1491" s="37">
        <v>0.04</v>
      </c>
      <c r="I1491" s="37"/>
      <c r="J1491" s="37">
        <v>0.05</v>
      </c>
      <c r="K1491" s="37">
        <v>135</v>
      </c>
      <c r="L1491" s="37">
        <v>46</v>
      </c>
      <c r="M1491" s="37"/>
      <c r="N1491" s="37">
        <v>0.5</v>
      </c>
      <c r="O1491" s="5"/>
      <c r="P1491" s="5"/>
      <c r="Q1491" s="47">
        <f t="shared" si="35"/>
        <v>0</v>
      </c>
    </row>
    <row r="1492" spans="1:17">
      <c r="A1492" s="45" t="s">
        <v>49</v>
      </c>
      <c r="B1492" s="45"/>
      <c r="C1492" s="5"/>
      <c r="D1492" s="5"/>
      <c r="E1492" s="5"/>
      <c r="F1492" s="5"/>
      <c r="G1492" s="5"/>
      <c r="H1492" s="5"/>
      <c r="I1492" s="5"/>
      <c r="J1492" s="5"/>
      <c r="K1492" s="5"/>
      <c r="L1492" s="5"/>
      <c r="M1492" s="5"/>
      <c r="N1492" s="5"/>
      <c r="O1492" s="5">
        <v>1</v>
      </c>
      <c r="P1492" s="5">
        <v>118</v>
      </c>
      <c r="Q1492" s="47">
        <f t="shared" si="35"/>
        <v>118</v>
      </c>
    </row>
    <row r="1493" spans="1:17">
      <c r="A1493" s="56" t="s">
        <v>15</v>
      </c>
      <c r="B1493" s="45"/>
      <c r="C1493" s="5"/>
      <c r="D1493" s="5"/>
      <c r="E1493" s="5"/>
      <c r="F1493" s="5"/>
      <c r="G1493" s="5"/>
      <c r="H1493" s="5"/>
      <c r="I1493" s="5"/>
      <c r="J1493" s="5"/>
      <c r="K1493" s="5"/>
      <c r="L1493" s="5"/>
      <c r="M1493" s="5"/>
      <c r="N1493" s="5"/>
      <c r="O1493" s="5">
        <v>4.2</v>
      </c>
      <c r="P1493" s="5">
        <v>74.900000000000006</v>
      </c>
      <c r="Q1493" s="47">
        <f t="shared" si="35"/>
        <v>314.58000000000004</v>
      </c>
    </row>
    <row r="1494" spans="1:17">
      <c r="A1494" s="56" t="s">
        <v>97</v>
      </c>
      <c r="B1494" s="45"/>
      <c r="C1494" s="37">
        <v>100</v>
      </c>
      <c r="D1494" s="37"/>
      <c r="E1494" s="37"/>
      <c r="F1494" s="37"/>
      <c r="G1494" s="37"/>
      <c r="H1494" s="37"/>
      <c r="I1494" s="37"/>
      <c r="J1494" s="37"/>
      <c r="K1494" s="37"/>
      <c r="L1494" s="37"/>
      <c r="M1494" s="37"/>
      <c r="N1494" s="37"/>
      <c r="O1494" s="5">
        <v>39.6</v>
      </c>
      <c r="P1494" s="6">
        <v>163</v>
      </c>
      <c r="Q1494" s="47">
        <f t="shared" si="35"/>
        <v>6454.8</v>
      </c>
    </row>
    <row r="1495" spans="1:17">
      <c r="A1495" s="56" t="s">
        <v>125</v>
      </c>
      <c r="B1495" s="45">
        <v>40</v>
      </c>
      <c r="C1495" s="37"/>
      <c r="D1495" s="37"/>
      <c r="E1495" s="37"/>
      <c r="F1495" s="37"/>
      <c r="G1495" s="37"/>
      <c r="H1495" s="37"/>
      <c r="I1495" s="37"/>
      <c r="J1495" s="37"/>
      <c r="K1495" s="37"/>
      <c r="L1495" s="37"/>
      <c r="M1495" s="5"/>
      <c r="N1495" s="37"/>
      <c r="O1495" s="5">
        <v>207</v>
      </c>
      <c r="P1495" s="5">
        <v>21.63</v>
      </c>
      <c r="Q1495" s="47">
        <f t="shared" si="35"/>
        <v>4477.41</v>
      </c>
    </row>
    <row r="1496" spans="1:17">
      <c r="A1496" s="45" t="s">
        <v>123</v>
      </c>
      <c r="B1496" s="37"/>
      <c r="C1496" s="37"/>
      <c r="D1496" s="5"/>
      <c r="E1496" s="5"/>
      <c r="F1496" s="5"/>
      <c r="G1496" s="5"/>
      <c r="H1496" s="5"/>
      <c r="I1496" s="5"/>
      <c r="J1496" s="5"/>
      <c r="K1496" s="5"/>
      <c r="L1496" s="5"/>
      <c r="M1496" s="37"/>
      <c r="N1496" s="37"/>
      <c r="O1496" s="5">
        <v>6</v>
      </c>
      <c r="P1496" s="5">
        <v>189.74</v>
      </c>
      <c r="Q1496" s="47">
        <f t="shared" si="35"/>
        <v>1138.44</v>
      </c>
    </row>
    <row r="1497" spans="1:17">
      <c r="D1497" t="s">
        <v>98</v>
      </c>
      <c r="J1497" t="s">
        <v>99</v>
      </c>
      <c r="Q1497" s="67">
        <f>SUM(Q1474:Q1496)</f>
        <v>23110.125</v>
      </c>
    </row>
    <row r="1498" spans="1:17">
      <c r="D1498" s="48" t="s">
        <v>100</v>
      </c>
      <c r="E1498" s="48"/>
      <c r="F1498" s="51"/>
      <c r="G1498" s="48"/>
      <c r="H1498" s="48"/>
      <c r="I1498" s="48"/>
      <c r="J1498" s="48" t="s">
        <v>99</v>
      </c>
      <c r="K1498" s="48"/>
      <c r="N1498" t="s">
        <v>99</v>
      </c>
    </row>
    <row r="1499" spans="1:17">
      <c r="D1499" s="48"/>
      <c r="E1499" s="48"/>
      <c r="F1499" s="51"/>
      <c r="G1499" s="48"/>
      <c r="H1499" s="48"/>
      <c r="I1499" s="48"/>
      <c r="J1499" s="48"/>
      <c r="K1499" s="48"/>
    </row>
    <row r="1500" spans="1:17">
      <c r="D1500" s="48"/>
      <c r="E1500" s="48"/>
      <c r="F1500" s="51"/>
      <c r="G1500" s="48"/>
      <c r="H1500" s="48"/>
      <c r="I1500" s="48"/>
      <c r="J1500" s="48"/>
      <c r="K1500" s="48"/>
    </row>
    <row r="1501" spans="1:17">
      <c r="D1501" s="48"/>
      <c r="E1501" s="48"/>
      <c r="F1501" s="51"/>
      <c r="G1501" s="48"/>
      <c r="H1501" s="48"/>
      <c r="I1501" s="48"/>
      <c r="J1501" s="48"/>
      <c r="K1501" s="48"/>
    </row>
    <row r="1502" spans="1:17">
      <c r="D1502" s="48"/>
      <c r="E1502" s="48"/>
      <c r="F1502" s="51"/>
      <c r="G1502" s="48"/>
      <c r="H1502" s="48"/>
      <c r="I1502" s="48"/>
      <c r="J1502" s="48"/>
      <c r="K1502" s="48"/>
    </row>
    <row r="1503" spans="1:17">
      <c r="D1503" s="48"/>
      <c r="E1503" s="48"/>
      <c r="F1503" s="51"/>
      <c r="G1503" s="48"/>
      <c r="H1503" s="48"/>
      <c r="I1503" s="48"/>
      <c r="J1503" s="48"/>
      <c r="K1503" s="48"/>
    </row>
    <row r="1504" spans="1:17">
      <c r="D1504" s="48"/>
      <c r="E1504" s="48"/>
      <c r="F1504" s="51"/>
      <c r="G1504" s="48"/>
      <c r="H1504" s="48"/>
      <c r="I1504" s="48"/>
      <c r="J1504" s="48"/>
      <c r="K1504" s="48"/>
    </row>
    <row r="1505" spans="1:17">
      <c r="D1505" s="48"/>
      <c r="E1505" s="48"/>
      <c r="F1505" s="51"/>
      <c r="G1505" s="48"/>
      <c r="H1505" s="48"/>
      <c r="I1505" s="48"/>
      <c r="J1505" s="48"/>
      <c r="K1505" s="48"/>
    </row>
    <row r="1506" spans="1:17">
      <c r="D1506" s="48"/>
      <c r="E1506" s="48"/>
      <c r="F1506" s="51"/>
      <c r="G1506" s="48"/>
      <c r="H1506" s="48"/>
      <c r="I1506" s="48"/>
      <c r="J1506" s="48"/>
      <c r="K1506" s="48"/>
    </row>
    <row r="1507" spans="1:17">
      <c r="D1507" s="48"/>
      <c r="E1507" s="48"/>
      <c r="F1507" s="51"/>
      <c r="G1507" s="48"/>
      <c r="H1507" s="48"/>
      <c r="I1507" s="48"/>
      <c r="J1507" s="48"/>
      <c r="K1507" s="48"/>
    </row>
    <row r="1508" spans="1:17" ht="18.75">
      <c r="D1508" s="15"/>
      <c r="G1508" s="16" t="s">
        <v>67</v>
      </c>
      <c r="H1508" s="16"/>
      <c r="I1508" s="17"/>
      <c r="J1508" s="17"/>
    </row>
    <row r="1509" spans="1:17" ht="18.75">
      <c r="D1509" s="15"/>
      <c r="E1509" s="15"/>
      <c r="G1509" s="16" t="s">
        <v>68</v>
      </c>
      <c r="H1509" s="16"/>
      <c r="I1509" s="16"/>
      <c r="J1509" s="16"/>
      <c r="K1509" s="17"/>
      <c r="L1509" s="21"/>
    </row>
    <row r="1510" spans="1:17" ht="18.75">
      <c r="D1510" s="23" t="s">
        <v>70</v>
      </c>
      <c r="E1510" s="23"/>
      <c r="F1510" s="23"/>
    </row>
    <row r="1511" spans="1:17">
      <c r="A1511" s="53">
        <v>44459</v>
      </c>
      <c r="M1511" s="21"/>
    </row>
    <row r="1512" spans="1:17">
      <c r="A1512" s="24" t="s">
        <v>149</v>
      </c>
      <c r="B1512" s="24" t="s">
        <v>74</v>
      </c>
      <c r="D1512" s="25"/>
      <c r="E1512" s="28"/>
      <c r="F1512" s="28" t="s">
        <v>6</v>
      </c>
      <c r="G1512" s="27"/>
      <c r="H1512" s="21"/>
      <c r="I1512" s="21"/>
      <c r="J1512" s="21"/>
      <c r="K1512" s="21"/>
      <c r="L1512" s="21"/>
      <c r="M1512" s="21"/>
      <c r="N1512" s="21"/>
      <c r="O1512" s="21"/>
      <c r="P1512" s="21"/>
      <c r="Q1512" s="19"/>
    </row>
    <row r="1513" spans="1:17">
      <c r="A1513" s="29" t="s">
        <v>76</v>
      </c>
      <c r="B1513" s="24"/>
      <c r="C1513" s="20"/>
      <c r="D1513" s="20"/>
      <c r="E1513" s="27"/>
      <c r="F1513" s="27"/>
      <c r="G1513" s="27"/>
      <c r="H1513" s="21"/>
      <c r="I1513" s="21"/>
      <c r="J1513" s="21"/>
      <c r="K1513" s="21"/>
      <c r="L1513" s="21"/>
      <c r="M1513" s="21"/>
      <c r="N1513" s="21"/>
      <c r="O1513" s="21"/>
      <c r="P1513" s="21"/>
      <c r="Q1513" s="19"/>
    </row>
    <row r="1514" spans="1:17">
      <c r="A1514" s="30"/>
      <c r="B1514" s="29"/>
      <c r="C1514" s="29"/>
      <c r="D1514" s="29"/>
      <c r="E1514" s="21"/>
      <c r="F1514" s="27"/>
      <c r="G1514" s="27"/>
      <c r="H1514" s="21"/>
      <c r="I1514" s="21"/>
      <c r="J1514" s="21"/>
      <c r="K1514" s="21"/>
      <c r="L1514" s="21"/>
      <c r="M1514" s="28"/>
      <c r="N1514" s="21"/>
      <c r="O1514" s="21"/>
      <c r="P1514">
        <v>318</v>
      </c>
      <c r="Q1514" s="19"/>
    </row>
    <row r="1515" spans="1:17">
      <c r="A1515" s="31" t="s">
        <v>77</v>
      </c>
      <c r="B1515" s="32"/>
      <c r="C1515" s="33" t="s">
        <v>78</v>
      </c>
      <c r="D1515" s="34"/>
      <c r="E1515" s="34" t="s">
        <v>79</v>
      </c>
      <c r="F1515" s="34"/>
      <c r="G1515" s="34" t="s">
        <v>80</v>
      </c>
      <c r="H1515" s="34" t="s">
        <v>81</v>
      </c>
      <c r="I1515" s="34"/>
      <c r="J1515" s="34"/>
      <c r="K1515" s="34"/>
      <c r="L1515" s="34" t="s">
        <v>82</v>
      </c>
      <c r="M1515" s="5"/>
      <c r="N1515" s="34"/>
      <c r="O1515" s="35" t="s">
        <v>83</v>
      </c>
      <c r="P1515" s="36" t="s">
        <v>3</v>
      </c>
      <c r="Q1515" s="36" t="s">
        <v>9</v>
      </c>
    </row>
    <row r="1516" spans="1:17">
      <c r="A1516" s="5"/>
      <c r="B1516" s="38" t="s">
        <v>84</v>
      </c>
      <c r="C1516" s="39" t="s">
        <v>85</v>
      </c>
      <c r="D1516" s="37" t="s">
        <v>86</v>
      </c>
      <c r="E1516" s="37" t="s">
        <v>87</v>
      </c>
      <c r="F1516" s="37" t="s">
        <v>88</v>
      </c>
      <c r="G1516" s="37"/>
      <c r="H1516" s="37" t="s">
        <v>89</v>
      </c>
      <c r="I1516" s="37" t="s">
        <v>90</v>
      </c>
      <c r="J1516" s="37" t="s">
        <v>91</v>
      </c>
      <c r="K1516" s="37" t="s">
        <v>92</v>
      </c>
      <c r="L1516" s="37" t="s">
        <v>93</v>
      </c>
      <c r="M1516" s="37" t="s">
        <v>94</v>
      </c>
      <c r="N1516" s="37" t="s">
        <v>95</v>
      </c>
      <c r="O1516" s="40"/>
      <c r="P1516" s="4"/>
      <c r="Q1516" s="40"/>
    </row>
    <row r="1517" spans="1:17">
      <c r="A1517" s="45" t="s">
        <v>169</v>
      </c>
      <c r="B1517" s="45"/>
      <c r="C1517" s="37">
        <v>250</v>
      </c>
      <c r="D1517" s="37">
        <v>1.2</v>
      </c>
      <c r="E1517" s="37">
        <v>4</v>
      </c>
      <c r="F1517" s="37">
        <v>2.7</v>
      </c>
      <c r="G1517" s="37">
        <v>260</v>
      </c>
      <c r="H1517" s="37">
        <v>0.26</v>
      </c>
      <c r="I1517" s="37">
        <v>40</v>
      </c>
      <c r="J1517" s="37">
        <v>122</v>
      </c>
      <c r="K1517" s="37">
        <v>128</v>
      </c>
      <c r="L1517" s="37">
        <v>146</v>
      </c>
      <c r="M1517" s="37">
        <v>56</v>
      </c>
      <c r="N1517" s="37">
        <v>2</v>
      </c>
      <c r="O1517" s="4">
        <v>6.9</v>
      </c>
      <c r="P1517" s="46">
        <v>71.25</v>
      </c>
      <c r="Q1517" s="47">
        <f>P1517*O1517</f>
        <v>491.625</v>
      </c>
    </row>
    <row r="1518" spans="1:17">
      <c r="A1518" s="45" t="s">
        <v>65</v>
      </c>
      <c r="B1518" s="45">
        <v>2.5000000000000001E-2</v>
      </c>
      <c r="C1518" s="37"/>
      <c r="D1518" s="37"/>
      <c r="E1518" s="37"/>
      <c r="F1518" s="37"/>
      <c r="G1518" s="37"/>
      <c r="H1518" s="37"/>
      <c r="I1518" s="37"/>
      <c r="J1518" s="37"/>
      <c r="K1518" s="37"/>
      <c r="L1518" s="37"/>
      <c r="M1518" s="37"/>
      <c r="N1518" s="37"/>
      <c r="O1518" s="4">
        <v>14</v>
      </c>
      <c r="P1518" s="46">
        <v>320</v>
      </c>
      <c r="Q1518" s="47">
        <f t="shared" ref="Q1518:Q1532" si="36">P1518*O1518</f>
        <v>4480</v>
      </c>
    </row>
    <row r="1519" spans="1:17">
      <c r="A1519" s="45" t="s">
        <v>58</v>
      </c>
      <c r="B1519" s="45">
        <v>12</v>
      </c>
      <c r="C1519" s="37"/>
      <c r="D1519" s="37"/>
      <c r="E1519" s="37"/>
      <c r="F1519" s="37"/>
      <c r="G1519" s="37"/>
      <c r="H1519" s="37"/>
      <c r="I1519" s="37"/>
      <c r="J1519" s="37"/>
      <c r="K1519" s="37"/>
      <c r="L1519" s="37"/>
      <c r="M1519" s="37"/>
      <c r="N1519" s="37"/>
      <c r="O1519" s="4">
        <v>1.64</v>
      </c>
      <c r="P1519" s="46">
        <v>42</v>
      </c>
      <c r="Q1519" s="47">
        <f t="shared" si="36"/>
        <v>68.88</v>
      </c>
    </row>
    <row r="1520" spans="1:17">
      <c r="A1520" s="45" t="s">
        <v>13</v>
      </c>
      <c r="B1520" s="45">
        <v>3</v>
      </c>
      <c r="C1520" s="37"/>
      <c r="D1520" s="37"/>
      <c r="E1520" s="37"/>
      <c r="F1520" s="37"/>
      <c r="G1520" s="37"/>
      <c r="H1520" s="37"/>
      <c r="I1520" s="37"/>
      <c r="J1520" s="37"/>
      <c r="K1520" s="37"/>
      <c r="L1520" s="37"/>
      <c r="M1520" s="37"/>
      <c r="N1520" s="37"/>
      <c r="O1520" s="4">
        <v>1</v>
      </c>
      <c r="P1520" s="46">
        <v>140</v>
      </c>
      <c r="Q1520" s="47">
        <f t="shared" si="36"/>
        <v>140</v>
      </c>
    </row>
    <row r="1521" spans="1:17">
      <c r="A1521" s="45" t="s">
        <v>103</v>
      </c>
      <c r="B1521" s="45">
        <v>12</v>
      </c>
      <c r="C1521" s="37"/>
      <c r="D1521" s="37"/>
      <c r="E1521" s="37"/>
      <c r="F1521" s="37"/>
      <c r="G1521" s="37"/>
      <c r="H1521" s="37"/>
      <c r="I1521" s="37"/>
      <c r="J1521" s="37"/>
      <c r="K1521" s="37"/>
      <c r="L1521" s="37"/>
      <c r="M1521" s="37"/>
      <c r="N1521" s="37"/>
      <c r="O1521" s="4">
        <v>1.6</v>
      </c>
      <c r="P1521" s="46">
        <v>63</v>
      </c>
      <c r="Q1521" s="47">
        <f t="shared" si="36"/>
        <v>100.80000000000001</v>
      </c>
    </row>
    <row r="1522" spans="1:17">
      <c r="A1522" s="45" t="s">
        <v>51</v>
      </c>
      <c r="B1522" s="45"/>
      <c r="C1522" s="37"/>
      <c r="D1522" s="37"/>
      <c r="E1522" s="37"/>
      <c r="F1522" s="37"/>
      <c r="G1522" s="37"/>
      <c r="H1522" s="37"/>
      <c r="I1522" s="37"/>
      <c r="J1522" s="37"/>
      <c r="K1522" s="37"/>
      <c r="L1522" s="37"/>
      <c r="M1522" s="37"/>
      <c r="N1522" s="37"/>
      <c r="O1522" s="4">
        <v>1</v>
      </c>
      <c r="P1522" s="46">
        <v>43</v>
      </c>
      <c r="Q1522" s="47">
        <f t="shared" si="36"/>
        <v>43</v>
      </c>
    </row>
    <row r="1523" spans="1:17">
      <c r="A1523" s="45" t="s">
        <v>12</v>
      </c>
      <c r="B1523" s="45"/>
      <c r="C1523" s="37"/>
      <c r="D1523" s="37"/>
      <c r="E1523" s="37"/>
      <c r="F1523" s="37"/>
      <c r="G1523" s="37"/>
      <c r="H1523" s="37"/>
      <c r="I1523" s="37"/>
      <c r="J1523" s="37"/>
      <c r="K1523" s="37"/>
      <c r="L1523" s="37"/>
      <c r="M1523" s="37"/>
      <c r="N1523" s="37"/>
      <c r="O1523" s="4">
        <v>1</v>
      </c>
      <c r="P1523" s="46">
        <v>34.32</v>
      </c>
      <c r="Q1523" s="47">
        <f t="shared" si="36"/>
        <v>34.32</v>
      </c>
    </row>
    <row r="1524" spans="1:17">
      <c r="A1524" s="45" t="s">
        <v>17</v>
      </c>
      <c r="B1524" s="45"/>
      <c r="C1524" s="37"/>
      <c r="D1524" s="37"/>
      <c r="E1524" s="37"/>
      <c r="F1524" s="37"/>
      <c r="G1524" s="37"/>
      <c r="H1524" s="37"/>
      <c r="I1524" s="37"/>
      <c r="J1524" s="37"/>
      <c r="K1524" s="37"/>
      <c r="L1524" s="37"/>
      <c r="M1524" s="37"/>
      <c r="N1524" s="37"/>
      <c r="O1524" s="4">
        <v>1</v>
      </c>
      <c r="P1524" s="46">
        <v>22</v>
      </c>
      <c r="Q1524" s="47">
        <f t="shared" si="36"/>
        <v>22</v>
      </c>
    </row>
    <row r="1525" spans="1:17">
      <c r="A1525" s="45" t="s">
        <v>10</v>
      </c>
      <c r="B1525" s="45"/>
      <c r="C1525" s="37"/>
      <c r="D1525" s="37"/>
      <c r="E1525" s="37"/>
      <c r="F1525" s="37"/>
      <c r="G1525" s="37"/>
      <c r="H1525" s="37"/>
      <c r="I1525" s="37"/>
      <c r="J1525" s="37"/>
      <c r="K1525" s="37"/>
      <c r="L1525" s="37"/>
      <c r="M1525" s="37"/>
      <c r="N1525" s="37"/>
      <c r="O1525" s="4">
        <v>1</v>
      </c>
      <c r="P1525" s="46">
        <v>65</v>
      </c>
      <c r="Q1525" s="47">
        <f t="shared" si="36"/>
        <v>65</v>
      </c>
    </row>
    <row r="1526" spans="1:17">
      <c r="A1526" s="44" t="s">
        <v>105</v>
      </c>
      <c r="B1526" s="45">
        <v>30</v>
      </c>
      <c r="C1526" s="31">
        <v>30</v>
      </c>
      <c r="D1526" s="37">
        <v>0.6</v>
      </c>
      <c r="E1526" s="37"/>
      <c r="F1526" s="37">
        <v>15.5</v>
      </c>
      <c r="G1526" s="37"/>
      <c r="H1526" s="37">
        <v>0.04</v>
      </c>
      <c r="I1526" s="37"/>
      <c r="J1526" s="37">
        <v>0.24</v>
      </c>
      <c r="K1526" s="37">
        <v>0.8</v>
      </c>
      <c r="L1526" s="37">
        <v>24</v>
      </c>
      <c r="M1526" s="37"/>
      <c r="N1526" s="37">
        <v>22</v>
      </c>
      <c r="O1526" s="52"/>
      <c r="P1526" s="46"/>
      <c r="Q1526" s="47">
        <f t="shared" si="36"/>
        <v>0</v>
      </c>
    </row>
    <row r="1527" spans="1:17">
      <c r="A1527" s="45" t="s">
        <v>34</v>
      </c>
      <c r="B1527" s="45">
        <v>10</v>
      </c>
      <c r="C1527" s="5"/>
      <c r="D1527" s="5"/>
      <c r="E1527" s="5"/>
      <c r="F1527" s="5"/>
      <c r="G1527" s="5"/>
      <c r="H1527" s="5"/>
      <c r="I1527" s="5"/>
      <c r="J1527" s="5"/>
      <c r="K1527" s="5"/>
      <c r="L1527" s="5"/>
      <c r="M1527" s="5"/>
      <c r="N1527" s="5"/>
      <c r="O1527" s="4">
        <v>12</v>
      </c>
      <c r="P1527" s="61">
        <v>26</v>
      </c>
      <c r="Q1527" s="47">
        <f t="shared" si="36"/>
        <v>312</v>
      </c>
    </row>
    <row r="1528" spans="1:17">
      <c r="A1528" s="45" t="s">
        <v>22</v>
      </c>
      <c r="B1528" s="45"/>
      <c r="C1528" s="5"/>
      <c r="D1528" s="5"/>
      <c r="E1528" s="5"/>
      <c r="F1528" s="5"/>
      <c r="G1528" s="5"/>
      <c r="H1528" s="5"/>
      <c r="I1528" s="5"/>
      <c r="J1528" s="5"/>
      <c r="K1528" s="5"/>
      <c r="L1528" s="5"/>
      <c r="M1528" s="5"/>
      <c r="N1528" s="5"/>
      <c r="O1528" s="4">
        <v>3</v>
      </c>
      <c r="P1528" s="61">
        <v>87</v>
      </c>
      <c r="Q1528" s="47">
        <f t="shared" si="36"/>
        <v>261</v>
      </c>
    </row>
    <row r="1529" spans="1:17">
      <c r="A1529" s="44" t="s">
        <v>117</v>
      </c>
      <c r="B1529" s="45">
        <v>20</v>
      </c>
      <c r="C1529" s="37">
        <v>200</v>
      </c>
      <c r="D1529" s="37">
        <v>0.6</v>
      </c>
      <c r="E1529" s="37"/>
      <c r="F1529" s="37">
        <v>30.1</v>
      </c>
      <c r="G1529" s="37">
        <v>130</v>
      </c>
      <c r="H1529" s="37">
        <v>0.04</v>
      </c>
      <c r="I1529" s="37"/>
      <c r="J1529" s="37">
        <v>0.05</v>
      </c>
      <c r="K1529" s="37">
        <v>135</v>
      </c>
      <c r="L1529" s="37">
        <v>46</v>
      </c>
      <c r="M1529" s="37"/>
      <c r="N1529" s="37">
        <v>0.5</v>
      </c>
      <c r="O1529" s="5"/>
      <c r="P1529" s="5"/>
      <c r="Q1529" s="47">
        <f t="shared" si="36"/>
        <v>0</v>
      </c>
    </row>
    <row r="1530" spans="1:17">
      <c r="A1530" s="45" t="s">
        <v>49</v>
      </c>
      <c r="B1530" s="45"/>
      <c r="C1530" s="5"/>
      <c r="D1530" s="5"/>
      <c r="E1530" s="5"/>
      <c r="F1530" s="5"/>
      <c r="G1530" s="5"/>
      <c r="H1530" s="5"/>
      <c r="I1530" s="5"/>
      <c r="J1530" s="5"/>
      <c r="K1530" s="5"/>
      <c r="L1530" s="5"/>
      <c r="M1530" s="5"/>
      <c r="N1530" s="5"/>
      <c r="O1530" s="5"/>
      <c r="P1530" s="5">
        <v>118</v>
      </c>
      <c r="Q1530" s="47">
        <f t="shared" si="36"/>
        <v>0</v>
      </c>
    </row>
    <row r="1531" spans="1:17">
      <c r="A1531" s="56" t="s">
        <v>15</v>
      </c>
      <c r="B1531" s="45"/>
      <c r="C1531" s="5"/>
      <c r="D1531" s="5"/>
      <c r="E1531" s="5"/>
      <c r="F1531" s="5"/>
      <c r="G1531" s="5"/>
      <c r="H1531" s="5"/>
      <c r="I1531" s="5"/>
      <c r="J1531" s="5"/>
      <c r="K1531" s="5"/>
      <c r="L1531" s="5"/>
      <c r="M1531" s="5"/>
      <c r="N1531" s="5"/>
      <c r="O1531" s="5">
        <v>1.9</v>
      </c>
      <c r="P1531" s="5">
        <v>69.16</v>
      </c>
      <c r="Q1531" s="47">
        <f t="shared" si="36"/>
        <v>131.404</v>
      </c>
    </row>
    <row r="1532" spans="1:17">
      <c r="A1532" s="56" t="s">
        <v>15</v>
      </c>
      <c r="B1532" s="45"/>
      <c r="C1532" s="37">
        <v>100</v>
      </c>
      <c r="D1532" s="37"/>
      <c r="E1532" s="37"/>
      <c r="F1532" s="37"/>
      <c r="G1532" s="37"/>
      <c r="H1532" s="37"/>
      <c r="I1532" s="37"/>
      <c r="J1532" s="37"/>
      <c r="K1532" s="37"/>
      <c r="L1532" s="37"/>
      <c r="M1532" s="37"/>
      <c r="N1532" s="37"/>
      <c r="O1532" s="5">
        <v>0.8</v>
      </c>
      <c r="P1532" s="6">
        <v>74.900000000000006</v>
      </c>
      <c r="Q1532" s="47">
        <f t="shared" si="36"/>
        <v>59.920000000000009</v>
      </c>
    </row>
    <row r="1533" spans="1:17">
      <c r="D1533" t="s">
        <v>98</v>
      </c>
      <c r="J1533" t="s">
        <v>99</v>
      </c>
      <c r="Q1533" s="67">
        <f>SUM(Q1517:Q1532)</f>
        <v>6209.9490000000005</v>
      </c>
    </row>
    <row r="1534" spans="1:17">
      <c r="D1534" s="48" t="s">
        <v>100</v>
      </c>
      <c r="E1534" s="48"/>
      <c r="F1534" s="51"/>
      <c r="G1534" s="48"/>
      <c r="H1534" s="48"/>
      <c r="I1534" s="48"/>
      <c r="J1534" s="48" t="s">
        <v>99</v>
      </c>
      <c r="K1534" s="48"/>
      <c r="N1534" t="s">
        <v>99</v>
      </c>
    </row>
    <row r="1535" spans="1:17">
      <c r="D1535" s="48"/>
      <c r="E1535" s="48"/>
      <c r="F1535" s="51"/>
      <c r="G1535" s="48"/>
      <c r="H1535" s="48"/>
      <c r="I1535" s="48"/>
      <c r="J1535" s="48"/>
      <c r="K1535" s="48"/>
    </row>
    <row r="1536" spans="1:17">
      <c r="D1536" s="48"/>
      <c r="E1536" s="48"/>
      <c r="F1536" s="51"/>
      <c r="G1536" s="48"/>
      <c r="H1536" s="48"/>
      <c r="I1536" s="48"/>
      <c r="J1536" s="48"/>
      <c r="K1536" s="48"/>
    </row>
    <row r="1537" spans="4:12">
      <c r="D1537" s="48"/>
      <c r="E1537" s="48"/>
      <c r="F1537" s="51"/>
      <c r="G1537" s="48"/>
      <c r="H1537" s="48"/>
      <c r="I1537" s="48"/>
      <c r="J1537" s="48"/>
      <c r="K1537" s="48"/>
    </row>
    <row r="1538" spans="4:12">
      <c r="D1538" s="48"/>
      <c r="E1538" s="48"/>
      <c r="F1538" s="51"/>
      <c r="G1538" s="48"/>
      <c r="H1538" s="48"/>
      <c r="I1538" s="48"/>
      <c r="J1538" s="48"/>
      <c r="K1538" s="48"/>
    </row>
    <row r="1539" spans="4:12">
      <c r="D1539" s="48"/>
      <c r="E1539" s="48"/>
      <c r="F1539" s="51"/>
      <c r="G1539" s="48"/>
      <c r="H1539" s="48"/>
      <c r="I1539" s="48"/>
      <c r="J1539" s="48"/>
      <c r="K1539" s="48"/>
    </row>
    <row r="1540" spans="4:12">
      <c r="D1540" s="48"/>
      <c r="E1540" s="48"/>
      <c r="F1540" s="51"/>
      <c r="G1540" s="48"/>
      <c r="H1540" s="48"/>
      <c r="I1540" s="48"/>
      <c r="J1540" s="48"/>
      <c r="K1540" s="48"/>
    </row>
    <row r="1541" spans="4:12">
      <c r="D1541" s="48"/>
      <c r="E1541" s="48"/>
      <c r="F1541" s="51"/>
      <c r="G1541" s="48"/>
      <c r="H1541" s="48"/>
      <c r="I1541" s="48"/>
      <c r="J1541" s="48"/>
      <c r="K1541" s="48"/>
    </row>
    <row r="1542" spans="4:12">
      <c r="D1542" s="48"/>
      <c r="E1542" s="48"/>
      <c r="F1542" s="51"/>
      <c r="G1542" s="48"/>
      <c r="H1542" s="48"/>
      <c r="I1542" s="48"/>
      <c r="J1542" s="48"/>
      <c r="K1542" s="48"/>
    </row>
    <row r="1543" spans="4:12">
      <c r="D1543" s="48"/>
      <c r="E1543" s="48"/>
      <c r="F1543" s="51"/>
      <c r="G1543" s="48"/>
      <c r="H1543" s="48"/>
      <c r="I1543" s="48"/>
      <c r="J1543" s="48"/>
      <c r="K1543" s="48"/>
    </row>
    <row r="1544" spans="4:12">
      <c r="D1544" s="48"/>
      <c r="E1544" s="48"/>
      <c r="F1544" s="51"/>
      <c r="G1544" s="48"/>
      <c r="H1544" s="48"/>
      <c r="I1544" s="48"/>
      <c r="J1544" s="48"/>
      <c r="K1544" s="48"/>
    </row>
    <row r="1545" spans="4:12">
      <c r="D1545" s="48"/>
      <c r="E1545" s="48"/>
      <c r="F1545" s="51"/>
      <c r="G1545" s="48"/>
      <c r="H1545" s="48"/>
      <c r="I1545" s="48"/>
      <c r="J1545" s="48"/>
      <c r="K1545" s="48"/>
    </row>
    <row r="1546" spans="4:12">
      <c r="D1546" s="48"/>
      <c r="E1546" s="48"/>
      <c r="F1546" s="51"/>
      <c r="G1546" s="48"/>
      <c r="H1546" s="48"/>
      <c r="I1546" s="48"/>
      <c r="J1546" s="48"/>
      <c r="K1546" s="48"/>
    </row>
    <row r="1547" spans="4:12">
      <c r="D1547" s="48"/>
      <c r="E1547" s="48"/>
      <c r="F1547" s="51"/>
      <c r="G1547" s="48"/>
      <c r="H1547" s="48"/>
      <c r="I1547" s="48"/>
      <c r="J1547" s="48"/>
      <c r="K1547" s="48"/>
    </row>
    <row r="1548" spans="4:12">
      <c r="D1548" s="48"/>
      <c r="E1548" s="48"/>
      <c r="F1548" s="51"/>
      <c r="G1548" s="48"/>
      <c r="H1548" s="48"/>
      <c r="I1548" s="48"/>
      <c r="J1548" s="48"/>
      <c r="K1548" s="48"/>
    </row>
    <row r="1549" spans="4:12">
      <c r="D1549" s="48"/>
      <c r="E1549" s="48"/>
      <c r="F1549" s="51"/>
      <c r="G1549" s="48"/>
      <c r="H1549" s="48"/>
      <c r="I1549" s="48"/>
      <c r="J1549" s="48"/>
      <c r="K1549" s="48"/>
    </row>
    <row r="1550" spans="4:12">
      <c r="D1550" s="48"/>
      <c r="E1550" s="48"/>
      <c r="F1550" s="51"/>
      <c r="G1550" s="48"/>
      <c r="H1550" s="48"/>
      <c r="I1550" s="48"/>
      <c r="J1550" s="48"/>
      <c r="K1550" s="48"/>
    </row>
    <row r="1551" spans="4:12" ht="18.75">
      <c r="D1551" s="15"/>
      <c r="G1551" s="16" t="s">
        <v>67</v>
      </c>
      <c r="H1551" s="16"/>
      <c r="I1551" s="17"/>
      <c r="J1551" s="17"/>
    </row>
    <row r="1552" spans="4:12" ht="18.75">
      <c r="D1552" s="15"/>
      <c r="E1552" s="15"/>
      <c r="G1552" s="16" t="s">
        <v>68</v>
      </c>
      <c r="H1552" s="16"/>
      <c r="I1552" s="16"/>
      <c r="J1552" s="16"/>
      <c r="K1552" s="17"/>
      <c r="L1552" s="21"/>
    </row>
    <row r="1553" spans="1:17" ht="18.75">
      <c r="D1553" s="23" t="s">
        <v>70</v>
      </c>
      <c r="E1553" s="23"/>
      <c r="F1553" s="23"/>
    </row>
    <row r="1554" spans="1:17">
      <c r="A1554" s="53">
        <v>44459</v>
      </c>
      <c r="M1554" s="21"/>
    </row>
    <row r="1555" spans="1:17">
      <c r="A1555" s="24" t="s">
        <v>149</v>
      </c>
      <c r="B1555" s="24" t="s">
        <v>74</v>
      </c>
      <c r="D1555" s="25"/>
      <c r="E1555" s="28"/>
      <c r="F1555" s="28" t="s">
        <v>7</v>
      </c>
      <c r="G1555" s="27"/>
      <c r="H1555" s="21"/>
      <c r="I1555" s="21"/>
      <c r="J1555" s="21"/>
      <c r="K1555" s="21"/>
      <c r="L1555" s="21"/>
      <c r="M1555" s="21"/>
      <c r="N1555" s="21"/>
      <c r="O1555" s="21"/>
      <c r="P1555" s="21"/>
      <c r="Q1555" s="19"/>
    </row>
    <row r="1556" spans="1:17">
      <c r="A1556" s="29" t="s">
        <v>76</v>
      </c>
      <c r="B1556" s="24"/>
      <c r="C1556" s="20"/>
      <c r="D1556" s="20"/>
      <c r="E1556" s="27"/>
      <c r="F1556" s="27"/>
      <c r="G1556" s="27"/>
      <c r="H1556" s="21"/>
      <c r="I1556" s="21"/>
      <c r="J1556" s="21"/>
      <c r="K1556" s="21"/>
      <c r="L1556" s="21"/>
      <c r="M1556" s="21"/>
      <c r="N1556" s="21"/>
      <c r="O1556" s="21"/>
      <c r="P1556" s="21"/>
      <c r="Q1556" s="19"/>
    </row>
    <row r="1557" spans="1:17">
      <c r="A1557" s="30"/>
      <c r="B1557" s="29"/>
      <c r="C1557" s="29"/>
      <c r="D1557" s="29"/>
      <c r="E1557" s="21"/>
      <c r="F1557" s="27"/>
      <c r="G1557" s="27"/>
      <c r="H1557" s="21"/>
      <c r="I1557" s="21"/>
      <c r="J1557" s="21"/>
      <c r="K1557" s="21"/>
      <c r="L1557" s="21"/>
      <c r="M1557" s="28"/>
      <c r="N1557" s="21"/>
      <c r="O1557" s="21"/>
      <c r="Q1557" s="19"/>
    </row>
    <row r="1558" spans="1:17">
      <c r="A1558" s="31" t="s">
        <v>77</v>
      </c>
      <c r="B1558" s="32"/>
      <c r="C1558" s="33" t="s">
        <v>78</v>
      </c>
      <c r="D1558" s="34"/>
      <c r="E1558" s="34" t="s">
        <v>79</v>
      </c>
      <c r="F1558" s="34"/>
      <c r="G1558" s="34" t="s">
        <v>80</v>
      </c>
      <c r="H1558" s="34" t="s">
        <v>81</v>
      </c>
      <c r="I1558" s="34"/>
      <c r="J1558" s="34"/>
      <c r="K1558" s="34"/>
      <c r="L1558" s="34" t="s">
        <v>82</v>
      </c>
      <c r="M1558" s="5"/>
      <c r="N1558" s="34"/>
      <c r="O1558" s="35" t="s">
        <v>83</v>
      </c>
      <c r="P1558" s="36" t="s">
        <v>3</v>
      </c>
      <c r="Q1558" s="36" t="s">
        <v>9</v>
      </c>
    </row>
    <row r="1559" spans="1:17">
      <c r="A1559" s="5"/>
      <c r="B1559" s="38" t="s">
        <v>84</v>
      </c>
      <c r="C1559" s="39" t="s">
        <v>85</v>
      </c>
      <c r="D1559" s="37" t="s">
        <v>86</v>
      </c>
      <c r="E1559" s="37" t="s">
        <v>87</v>
      </c>
      <c r="F1559" s="37" t="s">
        <v>88</v>
      </c>
      <c r="G1559" s="37"/>
      <c r="H1559" s="37" t="s">
        <v>89</v>
      </c>
      <c r="I1559" s="37" t="s">
        <v>90</v>
      </c>
      <c r="J1559" s="37" t="s">
        <v>91</v>
      </c>
      <c r="K1559" s="37" t="s">
        <v>92</v>
      </c>
      <c r="L1559" s="37" t="s">
        <v>93</v>
      </c>
      <c r="M1559" s="37" t="s">
        <v>94</v>
      </c>
      <c r="N1559" s="37" t="s">
        <v>95</v>
      </c>
      <c r="O1559" s="40"/>
      <c r="P1559" s="4"/>
      <c r="Q1559" s="40"/>
    </row>
    <row r="1560" spans="1:17">
      <c r="A1560" s="45" t="s">
        <v>169</v>
      </c>
      <c r="B1560" s="45"/>
      <c r="C1560" s="37">
        <v>250</v>
      </c>
      <c r="D1560" s="37">
        <v>1.2</v>
      </c>
      <c r="E1560" s="37">
        <v>4</v>
      </c>
      <c r="F1560" s="37">
        <v>2.7</v>
      </c>
      <c r="G1560" s="37">
        <v>260</v>
      </c>
      <c r="H1560" s="37">
        <v>0.26</v>
      </c>
      <c r="I1560" s="37">
        <v>40</v>
      </c>
      <c r="J1560" s="37">
        <v>122</v>
      </c>
      <c r="K1560" s="37">
        <v>128</v>
      </c>
      <c r="L1560" s="37">
        <v>146</v>
      </c>
      <c r="M1560" s="37">
        <v>56</v>
      </c>
      <c r="N1560" s="37">
        <v>2</v>
      </c>
      <c r="O1560" s="4">
        <v>0.7</v>
      </c>
      <c r="P1560" s="46">
        <v>71.25</v>
      </c>
      <c r="Q1560" s="47">
        <f>P1560*O1560</f>
        <v>49.875</v>
      </c>
    </row>
    <row r="1561" spans="1:17">
      <c r="A1561" s="45" t="s">
        <v>29</v>
      </c>
      <c r="B1561" s="45"/>
      <c r="C1561" s="37"/>
      <c r="D1561" s="37"/>
      <c r="E1561" s="37"/>
      <c r="F1561" s="37"/>
      <c r="G1561" s="37"/>
      <c r="H1561" s="37"/>
      <c r="I1561" s="37"/>
      <c r="J1561" s="37"/>
      <c r="K1561" s="37"/>
      <c r="L1561" s="37"/>
      <c r="M1561" s="37"/>
      <c r="N1561" s="37"/>
      <c r="O1561" s="4">
        <v>2.2999999999999998</v>
      </c>
      <c r="P1561" s="46">
        <v>70</v>
      </c>
      <c r="Q1561" s="47">
        <f t="shared" ref="Q1561:Q1569" si="37">P1561*O1561</f>
        <v>161</v>
      </c>
    </row>
    <row r="1562" spans="1:17">
      <c r="A1562" s="45" t="s">
        <v>65</v>
      </c>
      <c r="B1562" s="45">
        <v>2.5000000000000001E-2</v>
      </c>
      <c r="C1562" s="37"/>
      <c r="D1562" s="37"/>
      <c r="E1562" s="37"/>
      <c r="F1562" s="37"/>
      <c r="G1562" s="37"/>
      <c r="H1562" s="37"/>
      <c r="I1562" s="37"/>
      <c r="J1562" s="37"/>
      <c r="K1562" s="37"/>
      <c r="L1562" s="37"/>
      <c r="M1562" s="37"/>
      <c r="N1562" s="37"/>
      <c r="O1562" s="4">
        <v>10</v>
      </c>
      <c r="P1562" s="46">
        <v>320</v>
      </c>
      <c r="Q1562" s="47">
        <f t="shared" si="37"/>
        <v>3200</v>
      </c>
    </row>
    <row r="1563" spans="1:17">
      <c r="A1563" s="45" t="s">
        <v>58</v>
      </c>
      <c r="B1563" s="45">
        <v>12</v>
      </c>
      <c r="C1563" s="37"/>
      <c r="D1563" s="37"/>
      <c r="E1563" s="37"/>
      <c r="F1563" s="37"/>
      <c r="G1563" s="37"/>
      <c r="H1563" s="37"/>
      <c r="I1563" s="37"/>
      <c r="J1563" s="37"/>
      <c r="K1563" s="37"/>
      <c r="L1563" s="37"/>
      <c r="M1563" s="37"/>
      <c r="N1563" s="37"/>
      <c r="O1563" s="4">
        <v>0.2</v>
      </c>
      <c r="P1563" s="46">
        <v>42</v>
      </c>
      <c r="Q1563" s="47">
        <f t="shared" si="37"/>
        <v>8.4</v>
      </c>
    </row>
    <row r="1564" spans="1:17">
      <c r="A1564" s="45" t="s">
        <v>103</v>
      </c>
      <c r="B1564" s="45">
        <v>12</v>
      </c>
      <c r="C1564" s="37"/>
      <c r="D1564" s="37"/>
      <c r="E1564" s="37"/>
      <c r="F1564" s="37"/>
      <c r="G1564" s="37"/>
      <c r="H1564" s="37"/>
      <c r="I1564" s="37"/>
      <c r="J1564" s="37"/>
      <c r="K1564" s="37"/>
      <c r="L1564" s="37"/>
      <c r="M1564" s="37"/>
      <c r="N1564" s="37"/>
      <c r="O1564" s="4">
        <v>0.3</v>
      </c>
      <c r="P1564" s="46">
        <v>63</v>
      </c>
      <c r="Q1564" s="47">
        <f t="shared" si="37"/>
        <v>18.899999999999999</v>
      </c>
    </row>
    <row r="1565" spans="1:17">
      <c r="A1565" s="44" t="s">
        <v>105</v>
      </c>
      <c r="B1565" s="45">
        <v>30</v>
      </c>
      <c r="C1565" s="31">
        <v>30</v>
      </c>
      <c r="D1565" s="37">
        <v>0.6</v>
      </c>
      <c r="E1565" s="37"/>
      <c r="F1565" s="37">
        <v>15.5</v>
      </c>
      <c r="G1565" s="37"/>
      <c r="H1565" s="37">
        <v>0.04</v>
      </c>
      <c r="I1565" s="37"/>
      <c r="J1565" s="37">
        <v>0.24</v>
      </c>
      <c r="K1565" s="37">
        <v>0.8</v>
      </c>
      <c r="L1565" s="37">
        <v>24</v>
      </c>
      <c r="M1565" s="37"/>
      <c r="N1565" s="37">
        <v>22</v>
      </c>
      <c r="O1565" s="52"/>
      <c r="P1565" s="46"/>
      <c r="Q1565" s="47">
        <f t="shared" si="37"/>
        <v>0</v>
      </c>
    </row>
    <row r="1566" spans="1:17">
      <c r="A1566" s="45" t="s">
        <v>34</v>
      </c>
      <c r="B1566" s="45">
        <v>10</v>
      </c>
      <c r="C1566" s="5"/>
      <c r="D1566" s="5"/>
      <c r="E1566" s="5"/>
      <c r="F1566" s="5"/>
      <c r="G1566" s="5"/>
      <c r="H1566" s="5"/>
      <c r="I1566" s="5"/>
      <c r="J1566" s="5"/>
      <c r="K1566" s="5"/>
      <c r="L1566" s="5"/>
      <c r="M1566" s="5"/>
      <c r="N1566" s="5"/>
      <c r="O1566" s="4">
        <v>3</v>
      </c>
      <c r="P1566" s="61">
        <v>26</v>
      </c>
      <c r="Q1566" s="47">
        <f t="shared" si="37"/>
        <v>78</v>
      </c>
    </row>
    <row r="1567" spans="1:17">
      <c r="A1567" s="44" t="s">
        <v>108</v>
      </c>
      <c r="B1567" s="45">
        <v>20</v>
      </c>
      <c r="C1567" s="37">
        <v>200</v>
      </c>
      <c r="D1567" s="37">
        <v>0.6</v>
      </c>
      <c r="E1567" s="37"/>
      <c r="F1567" s="37">
        <v>30.1</v>
      </c>
      <c r="G1567" s="37">
        <v>130</v>
      </c>
      <c r="H1567" s="37">
        <v>0.04</v>
      </c>
      <c r="I1567" s="37"/>
      <c r="J1567" s="37">
        <v>0.05</v>
      </c>
      <c r="K1567" s="37">
        <v>135</v>
      </c>
      <c r="L1567" s="37">
        <v>46</v>
      </c>
      <c r="M1567" s="37"/>
      <c r="N1567" s="37">
        <v>0.5</v>
      </c>
      <c r="O1567" s="5"/>
      <c r="P1567" s="5"/>
      <c r="Q1567" s="47">
        <f t="shared" si="37"/>
        <v>0</v>
      </c>
    </row>
    <row r="1568" spans="1:17">
      <c r="A1568" s="45" t="s">
        <v>49</v>
      </c>
      <c r="B1568" s="45"/>
      <c r="C1568" s="5"/>
      <c r="D1568" s="5"/>
      <c r="E1568" s="5"/>
      <c r="F1568" s="5"/>
      <c r="G1568" s="5"/>
      <c r="H1568" s="5"/>
      <c r="I1568" s="5"/>
      <c r="J1568" s="5"/>
      <c r="K1568" s="5"/>
      <c r="L1568" s="5"/>
      <c r="M1568" s="5"/>
      <c r="N1568" s="5"/>
      <c r="O1568" s="5"/>
      <c r="P1568" s="5">
        <v>118</v>
      </c>
      <c r="Q1568" s="47">
        <f t="shared" si="37"/>
        <v>0</v>
      </c>
    </row>
    <row r="1569" spans="1:17">
      <c r="A1569" s="56" t="s">
        <v>31</v>
      </c>
      <c r="B1569" s="45"/>
      <c r="C1569" s="5"/>
      <c r="D1569" s="5"/>
      <c r="E1569" s="5"/>
      <c r="F1569" s="5"/>
      <c r="G1569" s="5"/>
      <c r="H1569" s="5"/>
      <c r="I1569" s="5"/>
      <c r="J1569" s="5"/>
      <c r="K1569" s="5"/>
      <c r="L1569" s="5"/>
      <c r="M1569" s="5"/>
      <c r="N1569" s="5"/>
      <c r="O1569" s="5">
        <v>2</v>
      </c>
      <c r="P1569" s="5">
        <v>74</v>
      </c>
      <c r="Q1569" s="47">
        <f t="shared" si="37"/>
        <v>148</v>
      </c>
    </row>
    <row r="1570" spans="1:17">
      <c r="D1570" t="s">
        <v>98</v>
      </c>
      <c r="J1570" t="s">
        <v>99</v>
      </c>
      <c r="Q1570" s="67">
        <f>SUM(Q1560:Q1569)</f>
        <v>3664.1750000000002</v>
      </c>
    </row>
    <row r="1571" spans="1:17">
      <c r="D1571" s="48" t="s">
        <v>100</v>
      </c>
      <c r="E1571" s="48"/>
      <c r="F1571" s="51"/>
      <c r="G1571" s="48"/>
      <c r="H1571" s="48"/>
      <c r="I1571" s="48"/>
      <c r="J1571" s="48" t="s">
        <v>99</v>
      </c>
      <c r="K1571" s="48"/>
      <c r="N1571" t="s">
        <v>99</v>
      </c>
    </row>
    <row r="1572" spans="1:17">
      <c r="D1572" s="48"/>
      <c r="E1572" s="48"/>
      <c r="F1572" s="51"/>
      <c r="G1572" s="48"/>
      <c r="H1572" s="48"/>
      <c r="I1572" s="48"/>
      <c r="J1572" s="48"/>
      <c r="K1572" s="48"/>
    </row>
    <row r="1573" spans="1:17">
      <c r="D1573" s="48"/>
      <c r="E1573" s="48"/>
      <c r="F1573" s="51"/>
      <c r="G1573" s="48"/>
      <c r="H1573" s="48"/>
      <c r="I1573" s="48"/>
      <c r="J1573" s="48"/>
      <c r="K1573" s="48"/>
    </row>
    <row r="1574" spans="1:17">
      <c r="D1574" s="48"/>
      <c r="E1574" s="48"/>
      <c r="F1574" s="51"/>
      <c r="G1574" s="48"/>
      <c r="H1574" s="48"/>
      <c r="I1574" s="48"/>
      <c r="J1574" s="48"/>
      <c r="K1574" s="48"/>
    </row>
    <row r="1575" spans="1:17">
      <c r="D1575" s="48"/>
      <c r="E1575" s="48"/>
      <c r="F1575" s="51"/>
      <c r="G1575" s="48"/>
      <c r="H1575" s="48"/>
      <c r="I1575" s="48"/>
      <c r="J1575" s="48"/>
      <c r="K1575" s="48"/>
    </row>
    <row r="1576" spans="1:17">
      <c r="D1576" s="48"/>
      <c r="E1576" s="48"/>
      <c r="F1576" s="51"/>
      <c r="G1576" s="48"/>
      <c r="H1576" s="48"/>
      <c r="I1576" s="48"/>
      <c r="J1576" s="48"/>
      <c r="K1576" s="48"/>
    </row>
    <row r="1577" spans="1:17">
      <c r="D1577" s="48"/>
      <c r="E1577" s="48"/>
      <c r="F1577" s="51"/>
      <c r="G1577" s="48"/>
      <c r="H1577" s="48"/>
      <c r="I1577" s="48"/>
      <c r="J1577" s="48"/>
      <c r="K1577" s="48"/>
    </row>
    <row r="1578" spans="1:17">
      <c r="D1578" s="48"/>
      <c r="E1578" s="48"/>
      <c r="F1578" s="51"/>
      <c r="G1578" s="48"/>
      <c r="H1578" s="48"/>
      <c r="I1578" s="48"/>
      <c r="J1578" s="48"/>
      <c r="K1578" s="48"/>
    </row>
    <row r="1579" spans="1:17">
      <c r="D1579" s="48"/>
      <c r="E1579" s="48"/>
      <c r="F1579" s="51"/>
      <c r="G1579" s="48"/>
      <c r="H1579" s="48"/>
      <c r="I1579" s="48"/>
      <c r="J1579" s="48"/>
      <c r="K1579" s="48"/>
    </row>
    <row r="1580" spans="1:17">
      <c r="D1580" s="48"/>
      <c r="E1580" s="48"/>
      <c r="F1580" s="51"/>
      <c r="G1580" s="48"/>
      <c r="H1580" s="48"/>
      <c r="I1580" s="48"/>
      <c r="J1580" s="48"/>
      <c r="K1580" s="48"/>
    </row>
    <row r="1581" spans="1:17">
      <c r="D1581" s="48"/>
      <c r="E1581" s="48"/>
      <c r="F1581" s="51"/>
      <c r="G1581" s="48"/>
      <c r="H1581" s="48"/>
      <c r="I1581" s="48"/>
      <c r="J1581" s="48"/>
      <c r="K1581" s="48"/>
    </row>
    <row r="1582" spans="1:17">
      <c r="D1582" s="48"/>
      <c r="E1582" s="48"/>
      <c r="F1582" s="51"/>
      <c r="G1582" s="48"/>
      <c r="H1582" s="48"/>
      <c r="I1582" s="48"/>
      <c r="J1582" s="48"/>
      <c r="K1582" s="48"/>
    </row>
    <row r="1583" spans="1:17">
      <c r="D1583" s="48"/>
      <c r="E1583" s="48"/>
      <c r="F1583" s="51"/>
      <c r="G1583" s="48"/>
      <c r="H1583" s="48"/>
      <c r="I1583" s="48"/>
      <c r="J1583" s="48"/>
      <c r="K1583" s="48"/>
    </row>
    <row r="1584" spans="1:17">
      <c r="D1584" s="48"/>
      <c r="E1584" s="48"/>
      <c r="F1584" s="51"/>
      <c r="G1584" s="48"/>
      <c r="H1584" s="48"/>
      <c r="I1584" s="48"/>
      <c r="J1584" s="48"/>
      <c r="K1584" s="48"/>
    </row>
    <row r="1585" spans="1:17">
      <c r="D1585" s="48"/>
      <c r="E1585" s="48"/>
      <c r="F1585" s="51"/>
      <c r="G1585" s="48"/>
      <c r="H1585" s="48"/>
      <c r="I1585" s="48"/>
      <c r="J1585" s="48"/>
      <c r="K1585" s="48"/>
    </row>
    <row r="1586" spans="1:17">
      <c r="D1586" s="48"/>
      <c r="E1586" s="48"/>
      <c r="F1586" s="51"/>
      <c r="G1586" s="48"/>
      <c r="H1586" s="48"/>
      <c r="I1586" s="48"/>
      <c r="J1586" s="48"/>
      <c r="K1586" s="48"/>
    </row>
    <row r="1587" spans="1:17">
      <c r="D1587" s="48"/>
      <c r="E1587" s="48"/>
      <c r="F1587" s="51"/>
      <c r="G1587" s="48"/>
      <c r="H1587" s="48"/>
      <c r="I1587" s="48"/>
      <c r="J1587" s="48"/>
      <c r="K1587" s="48"/>
    </row>
    <row r="1588" spans="1:17">
      <c r="D1588" s="48"/>
      <c r="E1588" s="48"/>
      <c r="F1588" s="51"/>
      <c r="G1588" s="48"/>
      <c r="H1588" s="48"/>
      <c r="I1588" s="48"/>
      <c r="J1588" s="48"/>
      <c r="K1588" s="48"/>
    </row>
    <row r="1589" spans="1:17">
      <c r="D1589" s="48"/>
      <c r="E1589" s="48"/>
      <c r="F1589" s="51"/>
      <c r="G1589" s="48"/>
      <c r="H1589" s="48"/>
      <c r="I1589" s="48"/>
      <c r="J1589" s="48"/>
      <c r="K1589" s="48"/>
    </row>
    <row r="1590" spans="1:17">
      <c r="D1590" s="48"/>
      <c r="E1590" s="48"/>
      <c r="F1590" s="51"/>
      <c r="G1590" s="48"/>
      <c r="H1590" s="48"/>
      <c r="I1590" s="48"/>
      <c r="J1590" s="48"/>
      <c r="K1590" s="48"/>
    </row>
    <row r="1591" spans="1:17">
      <c r="D1591" s="48"/>
      <c r="E1591" s="48"/>
      <c r="F1591" s="51"/>
      <c r="G1591" s="48"/>
      <c r="H1591" s="48"/>
      <c r="I1591" s="48"/>
      <c r="J1591" s="48"/>
      <c r="K1591" s="48"/>
    </row>
    <row r="1592" spans="1:17">
      <c r="D1592" s="48"/>
      <c r="E1592" s="48"/>
      <c r="F1592" s="51"/>
      <c r="G1592" s="48"/>
      <c r="H1592" s="48"/>
      <c r="I1592" s="48"/>
      <c r="J1592" s="48"/>
      <c r="K1592" s="48"/>
    </row>
    <row r="1593" spans="1:17">
      <c r="D1593" s="48"/>
      <c r="E1593" s="48"/>
      <c r="F1593" s="51"/>
      <c r="G1593" s="48"/>
      <c r="H1593" s="48"/>
      <c r="I1593" s="48"/>
      <c r="J1593" s="48"/>
      <c r="K1593" s="48"/>
    </row>
    <row r="1594" spans="1:17" ht="18.75">
      <c r="D1594" s="15"/>
      <c r="G1594" s="16" t="s">
        <v>67</v>
      </c>
      <c r="H1594" s="16"/>
      <c r="I1594" s="17"/>
      <c r="J1594" s="17"/>
      <c r="L1594" s="17"/>
    </row>
    <row r="1595" spans="1:17" ht="18.75">
      <c r="D1595" s="15"/>
      <c r="E1595" s="15"/>
      <c r="G1595" s="16" t="s">
        <v>68</v>
      </c>
      <c r="H1595" s="16"/>
      <c r="I1595" s="16"/>
      <c r="J1595" s="16"/>
      <c r="K1595" s="17"/>
      <c r="L1595" s="21"/>
    </row>
    <row r="1596" spans="1:17" ht="18.75">
      <c r="D1596" s="23" t="s">
        <v>70</v>
      </c>
      <c r="E1596" s="23"/>
      <c r="F1596" s="23"/>
    </row>
    <row r="1597" spans="1:17">
      <c r="A1597" s="53">
        <v>44460</v>
      </c>
      <c r="M1597" s="21"/>
    </row>
    <row r="1598" spans="1:17">
      <c r="A1598" s="24" t="s">
        <v>149</v>
      </c>
      <c r="B1598" s="24" t="s">
        <v>74</v>
      </c>
      <c r="D1598" s="25"/>
      <c r="E1598" s="28"/>
      <c r="F1598" s="28" t="s">
        <v>75</v>
      </c>
      <c r="G1598" s="27"/>
      <c r="H1598" s="21"/>
      <c r="I1598" s="21"/>
      <c r="J1598" s="21"/>
      <c r="K1598" s="21"/>
      <c r="L1598" s="21"/>
      <c r="M1598" s="21"/>
      <c r="N1598" s="21"/>
      <c r="O1598" s="21"/>
      <c r="P1598" s="21"/>
      <c r="Q1598" s="19"/>
    </row>
    <row r="1599" spans="1:17">
      <c r="A1599" s="29" t="s">
        <v>76</v>
      </c>
      <c r="B1599" s="24"/>
      <c r="C1599" s="20"/>
      <c r="D1599" s="20"/>
      <c r="E1599" s="27"/>
      <c r="F1599" s="27"/>
      <c r="G1599" s="27"/>
      <c r="H1599" s="21"/>
      <c r="I1599" s="21"/>
      <c r="J1599" s="21"/>
      <c r="K1599" s="21"/>
      <c r="L1599" s="21"/>
      <c r="M1599" s="21"/>
      <c r="N1599" s="21"/>
      <c r="O1599" s="21"/>
      <c r="P1599" s="21"/>
      <c r="Q1599" s="19"/>
    </row>
    <row r="1600" spans="1:17">
      <c r="A1600" s="30"/>
      <c r="B1600" s="29"/>
      <c r="C1600" s="29"/>
      <c r="D1600" s="29"/>
      <c r="E1600" s="21"/>
      <c r="F1600" s="27"/>
      <c r="G1600" s="27"/>
      <c r="H1600" s="21"/>
      <c r="I1600" s="21"/>
      <c r="J1600" s="21"/>
      <c r="K1600" s="21"/>
      <c r="L1600" s="21"/>
      <c r="M1600" s="28"/>
      <c r="N1600" s="21"/>
      <c r="O1600" s="21"/>
      <c r="P1600">
        <v>217</v>
      </c>
      <c r="Q1600" s="19"/>
    </row>
    <row r="1601" spans="1:17">
      <c r="A1601" s="31" t="s">
        <v>77</v>
      </c>
      <c r="B1601" s="32"/>
      <c r="C1601" s="33" t="s">
        <v>78</v>
      </c>
      <c r="D1601" s="34"/>
      <c r="E1601" s="34" t="s">
        <v>79</v>
      </c>
      <c r="F1601" s="34"/>
      <c r="G1601" s="34" t="s">
        <v>80</v>
      </c>
      <c r="H1601" s="34" t="s">
        <v>81</v>
      </c>
      <c r="I1601" s="34"/>
      <c r="J1601" s="34"/>
      <c r="K1601" s="34"/>
      <c r="L1601" s="34" t="s">
        <v>82</v>
      </c>
      <c r="M1601" s="5"/>
      <c r="N1601" s="34"/>
      <c r="O1601" s="35" t="s">
        <v>83</v>
      </c>
      <c r="P1601" s="36" t="s">
        <v>3</v>
      </c>
      <c r="Q1601" s="36" t="s">
        <v>9</v>
      </c>
    </row>
    <row r="1602" spans="1:17">
      <c r="A1602" s="5"/>
      <c r="B1602" s="38" t="s">
        <v>84</v>
      </c>
      <c r="C1602" s="39" t="s">
        <v>85</v>
      </c>
      <c r="D1602" s="37" t="s">
        <v>86</v>
      </c>
      <c r="E1602" s="37" t="s">
        <v>87</v>
      </c>
      <c r="F1602" s="37" t="s">
        <v>88</v>
      </c>
      <c r="G1602" s="37"/>
      <c r="H1602" s="37" t="s">
        <v>89</v>
      </c>
      <c r="I1602" s="37" t="s">
        <v>90</v>
      </c>
      <c r="J1602" s="37" t="s">
        <v>91</v>
      </c>
      <c r="K1602" s="37" t="s">
        <v>92</v>
      </c>
      <c r="L1602" s="37" t="s">
        <v>93</v>
      </c>
      <c r="M1602" s="37" t="s">
        <v>94</v>
      </c>
      <c r="N1602" s="37" t="s">
        <v>95</v>
      </c>
      <c r="O1602" s="40"/>
      <c r="P1602" s="4"/>
      <c r="Q1602" s="40"/>
    </row>
    <row r="1603" spans="1:17">
      <c r="A1603" s="45" t="s">
        <v>170</v>
      </c>
      <c r="B1603" s="45"/>
      <c r="C1603" s="37">
        <v>250</v>
      </c>
      <c r="D1603" s="37">
        <v>1.2</v>
      </c>
      <c r="E1603" s="37">
        <v>4</v>
      </c>
      <c r="F1603" s="37">
        <v>2.7</v>
      </c>
      <c r="G1603" s="37">
        <v>260</v>
      </c>
      <c r="H1603" s="37">
        <v>0.26</v>
      </c>
      <c r="I1603" s="37">
        <v>40</v>
      </c>
      <c r="J1603" s="37">
        <v>122</v>
      </c>
      <c r="K1603" s="37">
        <v>128</v>
      </c>
      <c r="L1603" s="37">
        <v>146</v>
      </c>
      <c r="M1603" s="37">
        <v>56</v>
      </c>
      <c r="N1603" s="37">
        <v>2</v>
      </c>
      <c r="O1603" s="4"/>
      <c r="P1603" s="46">
        <v>71.25</v>
      </c>
      <c r="Q1603" s="47"/>
    </row>
    <row r="1604" spans="1:17">
      <c r="A1604" s="45" t="s">
        <v>36</v>
      </c>
      <c r="B1604" s="45">
        <v>2.5000000000000001E-2</v>
      </c>
      <c r="C1604" s="37"/>
      <c r="D1604" s="37"/>
      <c r="E1604" s="37"/>
      <c r="F1604" s="37"/>
      <c r="G1604" s="37"/>
      <c r="H1604" s="37"/>
      <c r="I1604" s="37"/>
      <c r="J1604" s="37"/>
      <c r="K1604" s="37"/>
      <c r="L1604" s="37"/>
      <c r="M1604" s="37"/>
      <c r="N1604" s="37"/>
      <c r="O1604" s="4">
        <v>10.85</v>
      </c>
      <c r="P1604" s="46">
        <v>260</v>
      </c>
      <c r="Q1604" s="47">
        <f>P1604*O1604</f>
        <v>2821</v>
      </c>
    </row>
    <row r="1605" spans="1:17">
      <c r="A1605" s="45" t="s">
        <v>58</v>
      </c>
      <c r="B1605" s="45">
        <v>12</v>
      </c>
      <c r="C1605" s="37"/>
      <c r="D1605" s="37"/>
      <c r="E1605" s="37"/>
      <c r="F1605" s="37"/>
      <c r="G1605" s="37"/>
      <c r="H1605" s="37"/>
      <c r="I1605" s="37"/>
      <c r="J1605" s="37"/>
      <c r="K1605" s="37"/>
      <c r="L1605" s="37"/>
      <c r="M1605" s="37"/>
      <c r="N1605" s="37"/>
      <c r="O1605" s="4">
        <v>1.32</v>
      </c>
      <c r="P1605" s="46">
        <v>42</v>
      </c>
      <c r="Q1605" s="47">
        <f t="shared" ref="Q1605:Q1626" si="38">P1605*O1605</f>
        <v>55.440000000000005</v>
      </c>
    </row>
    <row r="1606" spans="1:17">
      <c r="A1606" s="45" t="s">
        <v>13</v>
      </c>
      <c r="B1606" s="45">
        <v>3</v>
      </c>
      <c r="C1606" s="37"/>
      <c r="D1606" s="37"/>
      <c r="E1606" s="37"/>
      <c r="F1606" s="37"/>
      <c r="G1606" s="37"/>
      <c r="H1606" s="37"/>
      <c r="I1606" s="37"/>
      <c r="J1606" s="37"/>
      <c r="K1606" s="37"/>
      <c r="L1606" s="37"/>
      <c r="M1606" s="37"/>
      <c r="N1606" s="37"/>
      <c r="O1606" s="4">
        <v>0.6</v>
      </c>
      <c r="P1606" s="46">
        <v>140</v>
      </c>
      <c r="Q1606" s="47">
        <f t="shared" si="38"/>
        <v>84</v>
      </c>
    </row>
    <row r="1607" spans="1:17">
      <c r="A1607" s="45" t="s">
        <v>103</v>
      </c>
      <c r="B1607" s="45">
        <v>12</v>
      </c>
      <c r="C1607" s="37"/>
      <c r="D1607" s="37"/>
      <c r="E1607" s="37"/>
      <c r="F1607" s="37"/>
      <c r="G1607" s="37"/>
      <c r="H1607" s="37"/>
      <c r="I1607" s="37"/>
      <c r="J1607" s="37"/>
      <c r="K1607" s="37"/>
      <c r="L1607" s="37"/>
      <c r="M1607" s="37"/>
      <c r="N1607" s="37"/>
      <c r="O1607" s="4">
        <v>1.56</v>
      </c>
      <c r="P1607" s="46">
        <v>63</v>
      </c>
      <c r="Q1607" s="47">
        <f t="shared" si="38"/>
        <v>98.28</v>
      </c>
    </row>
    <row r="1608" spans="1:17">
      <c r="A1608" s="45" t="s">
        <v>51</v>
      </c>
      <c r="B1608" s="45"/>
      <c r="C1608" s="37"/>
      <c r="D1608" s="37"/>
      <c r="E1608" s="37"/>
      <c r="F1608" s="37"/>
      <c r="G1608" s="37"/>
      <c r="H1608" s="37"/>
      <c r="I1608" s="37"/>
      <c r="J1608" s="37"/>
      <c r="K1608" s="37"/>
      <c r="L1608" s="37"/>
      <c r="M1608" s="37"/>
      <c r="N1608" s="37"/>
      <c r="O1608" s="4">
        <v>1</v>
      </c>
      <c r="P1608" s="46">
        <v>43</v>
      </c>
      <c r="Q1608" s="47">
        <f t="shared" si="38"/>
        <v>43</v>
      </c>
    </row>
    <row r="1609" spans="1:17">
      <c r="A1609" s="45" t="s">
        <v>55</v>
      </c>
      <c r="B1609" s="45"/>
      <c r="C1609" s="37"/>
      <c r="D1609" s="37"/>
      <c r="E1609" s="37"/>
      <c r="F1609" s="37"/>
      <c r="G1609" s="37"/>
      <c r="H1609" s="37"/>
      <c r="I1609" s="37"/>
      <c r="J1609" s="37"/>
      <c r="K1609" s="37"/>
      <c r="L1609" s="37"/>
      <c r="M1609" s="37"/>
      <c r="N1609" s="37"/>
      <c r="O1609" s="4">
        <v>32.5</v>
      </c>
      <c r="P1609" s="46">
        <v>48</v>
      </c>
      <c r="Q1609" s="47">
        <f t="shared" si="38"/>
        <v>1560</v>
      </c>
    </row>
    <row r="1610" spans="1:17">
      <c r="A1610" s="45" t="s">
        <v>171</v>
      </c>
      <c r="B1610" s="45"/>
      <c r="C1610" s="37"/>
      <c r="D1610" s="37"/>
      <c r="E1610" s="37"/>
      <c r="F1610" s="37"/>
      <c r="G1610" s="37"/>
      <c r="H1610" s="37"/>
      <c r="I1610" s="37"/>
      <c r="J1610" s="37"/>
      <c r="K1610" s="37"/>
      <c r="L1610" s="37"/>
      <c r="M1610" s="37"/>
      <c r="N1610" s="37"/>
      <c r="O1610" s="4">
        <v>8</v>
      </c>
      <c r="P1610" s="46">
        <v>48.39</v>
      </c>
      <c r="Q1610" s="47">
        <f t="shared" si="38"/>
        <v>387.12</v>
      </c>
    </row>
    <row r="1611" spans="1:17">
      <c r="A1611" s="45" t="s">
        <v>110</v>
      </c>
      <c r="B1611" s="45"/>
      <c r="C1611" s="37"/>
      <c r="D1611" s="37"/>
      <c r="E1611" s="37"/>
      <c r="F1611" s="37"/>
      <c r="G1611" s="37"/>
      <c r="H1611" s="37"/>
      <c r="I1611" s="37"/>
      <c r="J1611" s="37"/>
      <c r="K1611" s="37"/>
      <c r="L1611" s="37"/>
      <c r="M1611" s="37"/>
      <c r="N1611" s="37"/>
      <c r="O1611" s="4">
        <v>3</v>
      </c>
      <c r="P1611" s="46">
        <v>54.15</v>
      </c>
      <c r="Q1611" s="47">
        <f t="shared" si="38"/>
        <v>162.44999999999999</v>
      </c>
    </row>
    <row r="1612" spans="1:17">
      <c r="A1612" s="45" t="s">
        <v>172</v>
      </c>
      <c r="B1612" s="45"/>
      <c r="C1612" s="37"/>
      <c r="D1612" s="37"/>
      <c r="E1612" s="37"/>
      <c r="F1612" s="37"/>
      <c r="G1612" s="37"/>
      <c r="H1612" s="37"/>
      <c r="I1612" s="37"/>
      <c r="J1612" s="37"/>
      <c r="K1612" s="37"/>
      <c r="L1612" s="37"/>
      <c r="M1612" s="37"/>
      <c r="N1612" s="37"/>
      <c r="O1612" s="4">
        <v>7</v>
      </c>
      <c r="P1612" s="46">
        <v>103</v>
      </c>
      <c r="Q1612" s="47">
        <f t="shared" si="38"/>
        <v>721</v>
      </c>
    </row>
    <row r="1613" spans="1:17">
      <c r="A1613" s="45" t="s">
        <v>56</v>
      </c>
      <c r="B1613" s="45"/>
      <c r="C1613" s="37"/>
      <c r="D1613" s="37"/>
      <c r="E1613" s="37"/>
      <c r="F1613" s="37"/>
      <c r="G1613" s="37"/>
      <c r="H1613" s="37"/>
      <c r="I1613" s="37"/>
      <c r="J1613" s="37"/>
      <c r="K1613" s="37"/>
      <c r="L1613" s="37"/>
      <c r="M1613" s="37"/>
      <c r="N1613" s="37"/>
      <c r="O1613" s="4">
        <v>15</v>
      </c>
      <c r="P1613" s="46">
        <v>45</v>
      </c>
      <c r="Q1613" s="47">
        <f t="shared" si="38"/>
        <v>675</v>
      </c>
    </row>
    <row r="1614" spans="1:17">
      <c r="A1614" s="45" t="s">
        <v>10</v>
      </c>
      <c r="B1614" s="45"/>
      <c r="C1614" s="37"/>
      <c r="D1614" s="37"/>
      <c r="E1614" s="37"/>
      <c r="F1614" s="37"/>
      <c r="G1614" s="37"/>
      <c r="H1614" s="37"/>
      <c r="I1614" s="37"/>
      <c r="J1614" s="37"/>
      <c r="K1614" s="37"/>
      <c r="L1614" s="37"/>
      <c r="M1614" s="37"/>
      <c r="N1614" s="37"/>
      <c r="O1614" s="4">
        <v>1</v>
      </c>
      <c r="P1614" s="46">
        <v>65</v>
      </c>
      <c r="Q1614" s="47">
        <f t="shared" si="38"/>
        <v>65</v>
      </c>
    </row>
    <row r="1615" spans="1:17">
      <c r="A1615" s="31" t="s">
        <v>162</v>
      </c>
      <c r="B1615" s="45">
        <v>70</v>
      </c>
      <c r="C1615" s="37">
        <v>70</v>
      </c>
      <c r="D1615" s="37">
        <v>4.8</v>
      </c>
      <c r="E1615" s="37">
        <v>5.8</v>
      </c>
      <c r="F1615" s="37">
        <v>18.399999999999999</v>
      </c>
      <c r="G1615" s="37">
        <v>112</v>
      </c>
      <c r="H1615" s="37">
        <v>1.62</v>
      </c>
      <c r="I1615" s="37">
        <v>15.75</v>
      </c>
      <c r="J1615" s="37">
        <v>128</v>
      </c>
      <c r="K1615" s="37">
        <v>106</v>
      </c>
      <c r="L1615" s="37">
        <v>55.5</v>
      </c>
      <c r="M1615" s="37">
        <v>54</v>
      </c>
      <c r="N1615" s="37">
        <v>1.45</v>
      </c>
      <c r="O1615" s="4"/>
      <c r="P1615" s="46"/>
      <c r="Q1615" s="47">
        <f t="shared" si="38"/>
        <v>0</v>
      </c>
    </row>
    <row r="1616" spans="1:17">
      <c r="A1616" s="45" t="s">
        <v>37</v>
      </c>
      <c r="B1616" s="45">
        <v>36</v>
      </c>
      <c r="C1616" s="37"/>
      <c r="D1616" s="37"/>
      <c r="E1616" s="37"/>
      <c r="F1616" s="37"/>
      <c r="G1616" s="37"/>
      <c r="H1616" s="37"/>
      <c r="I1616" s="37"/>
      <c r="J1616" s="37"/>
      <c r="K1616" s="37"/>
      <c r="L1616" s="37"/>
      <c r="M1616" s="37"/>
      <c r="N1616" s="37"/>
      <c r="O1616" s="4">
        <v>8</v>
      </c>
      <c r="P1616" s="46">
        <v>63</v>
      </c>
      <c r="Q1616" s="47">
        <f t="shared" si="38"/>
        <v>504</v>
      </c>
    </row>
    <row r="1617" spans="1:17">
      <c r="A1617" s="45" t="s">
        <v>58</v>
      </c>
      <c r="B1617" s="45"/>
      <c r="C1617" s="37"/>
      <c r="D1617" s="37"/>
      <c r="E1617" s="37"/>
      <c r="F1617" s="37"/>
      <c r="G1617" s="37"/>
      <c r="H1617" s="37"/>
      <c r="I1617" s="37"/>
      <c r="J1617" s="37"/>
      <c r="K1617" s="37"/>
      <c r="L1617" s="37"/>
      <c r="M1617" s="37"/>
      <c r="N1617" s="37"/>
      <c r="O1617" s="4">
        <v>0.79</v>
      </c>
      <c r="P1617" s="46">
        <v>47</v>
      </c>
      <c r="Q1617" s="47">
        <f t="shared" si="38"/>
        <v>37.130000000000003</v>
      </c>
    </row>
    <row r="1618" spans="1:17">
      <c r="A1618" s="45" t="s">
        <v>13</v>
      </c>
      <c r="B1618" s="45"/>
      <c r="C1618" s="37"/>
      <c r="D1618" s="37"/>
      <c r="E1618" s="37"/>
      <c r="F1618" s="37"/>
      <c r="G1618" s="37"/>
      <c r="H1618" s="37"/>
      <c r="I1618" s="37"/>
      <c r="J1618" s="37"/>
      <c r="K1618" s="37"/>
      <c r="L1618" s="37"/>
      <c r="M1618" s="37"/>
      <c r="N1618" s="37"/>
      <c r="O1618" s="4">
        <v>0.4</v>
      </c>
      <c r="P1618" s="46">
        <v>140</v>
      </c>
      <c r="Q1618" s="47">
        <f t="shared" si="38"/>
        <v>56</v>
      </c>
    </row>
    <row r="1619" spans="1:17">
      <c r="A1619" s="44" t="s">
        <v>105</v>
      </c>
      <c r="B1619" s="45">
        <v>30</v>
      </c>
      <c r="C1619" s="31">
        <v>30</v>
      </c>
      <c r="D1619" s="37">
        <v>0.6</v>
      </c>
      <c r="E1619" s="37"/>
      <c r="F1619" s="37">
        <v>15.5</v>
      </c>
      <c r="G1619" s="37"/>
      <c r="H1619" s="37">
        <v>0.04</v>
      </c>
      <c r="I1619" s="37"/>
      <c r="J1619" s="37">
        <v>0.24</v>
      </c>
      <c r="K1619" s="37">
        <v>0.8</v>
      </c>
      <c r="L1619" s="37">
        <v>24</v>
      </c>
      <c r="M1619" s="37"/>
      <c r="N1619" s="37">
        <v>22</v>
      </c>
      <c r="O1619" s="52"/>
      <c r="P1619" s="46"/>
      <c r="Q1619" s="47">
        <f t="shared" si="38"/>
        <v>0</v>
      </c>
    </row>
    <row r="1620" spans="1:17">
      <c r="A1620" s="45" t="s">
        <v>34</v>
      </c>
      <c r="B1620" s="45">
        <v>10</v>
      </c>
      <c r="C1620" s="5"/>
      <c r="D1620" s="5"/>
      <c r="E1620" s="5"/>
      <c r="F1620" s="5"/>
      <c r="G1620" s="5"/>
      <c r="H1620" s="5"/>
      <c r="I1620" s="5"/>
      <c r="J1620" s="5"/>
      <c r="K1620" s="5"/>
      <c r="L1620" s="5"/>
      <c r="M1620" s="5"/>
      <c r="N1620" s="5"/>
      <c r="O1620" s="4">
        <v>15</v>
      </c>
      <c r="P1620" s="61">
        <v>26</v>
      </c>
      <c r="Q1620" s="47">
        <f t="shared" si="38"/>
        <v>390</v>
      </c>
    </row>
    <row r="1621" spans="1:17">
      <c r="A1621" s="44" t="s">
        <v>112</v>
      </c>
      <c r="B1621" s="45">
        <v>20</v>
      </c>
      <c r="C1621" s="37">
        <v>200</v>
      </c>
      <c r="D1621" s="37">
        <v>0.6</v>
      </c>
      <c r="E1621" s="37"/>
      <c r="F1621" s="37">
        <v>30.1</v>
      </c>
      <c r="G1621" s="37">
        <v>130</v>
      </c>
      <c r="H1621" s="37">
        <v>0.04</v>
      </c>
      <c r="I1621" s="37"/>
      <c r="J1621" s="37">
        <v>0.05</v>
      </c>
      <c r="K1621" s="37">
        <v>135</v>
      </c>
      <c r="L1621" s="37">
        <v>46</v>
      </c>
      <c r="M1621" s="37"/>
      <c r="N1621" s="37">
        <v>0.5</v>
      </c>
      <c r="O1621" s="5"/>
      <c r="P1621" s="5"/>
      <c r="Q1621" s="47">
        <f t="shared" si="38"/>
        <v>0</v>
      </c>
    </row>
    <row r="1622" spans="1:17">
      <c r="A1622" s="45" t="s">
        <v>25</v>
      </c>
      <c r="B1622" s="45"/>
      <c r="C1622" s="5"/>
      <c r="D1622" s="5"/>
      <c r="E1622" s="5"/>
      <c r="F1622" s="5"/>
      <c r="G1622" s="5"/>
      <c r="H1622" s="5"/>
      <c r="I1622" s="5"/>
      <c r="J1622" s="5"/>
      <c r="K1622" s="5"/>
      <c r="L1622" s="5"/>
      <c r="M1622" s="5"/>
      <c r="N1622" s="5"/>
      <c r="O1622" s="5">
        <v>4.3</v>
      </c>
      <c r="P1622" s="5">
        <v>225.95</v>
      </c>
      <c r="Q1622" s="47">
        <f t="shared" si="38"/>
        <v>971.58499999999992</v>
      </c>
    </row>
    <row r="1623" spans="1:17">
      <c r="A1623" s="56" t="s">
        <v>15</v>
      </c>
      <c r="B1623" s="45"/>
      <c r="C1623" s="5"/>
      <c r="D1623" s="5"/>
      <c r="E1623" s="5"/>
      <c r="F1623" s="5"/>
      <c r="G1623" s="5"/>
      <c r="H1623" s="5"/>
      <c r="I1623" s="5"/>
      <c r="J1623" s="5"/>
      <c r="K1623" s="5"/>
      <c r="L1623" s="5"/>
      <c r="M1623" s="5"/>
      <c r="N1623" s="5"/>
      <c r="O1623" s="5">
        <v>4.3</v>
      </c>
      <c r="P1623" s="5">
        <v>69.16</v>
      </c>
      <c r="Q1623" s="47">
        <f t="shared" si="38"/>
        <v>297.38799999999998</v>
      </c>
    </row>
    <row r="1624" spans="1:17">
      <c r="A1624" s="56" t="s">
        <v>161</v>
      </c>
      <c r="B1624" s="45"/>
      <c r="C1624" s="37">
        <v>100</v>
      </c>
      <c r="D1624" s="37"/>
      <c r="E1624" s="37"/>
      <c r="F1624" s="37"/>
      <c r="G1624" s="37"/>
      <c r="H1624" s="37"/>
      <c r="I1624" s="37"/>
      <c r="J1624" s="37"/>
      <c r="K1624" s="37"/>
      <c r="L1624" s="37"/>
      <c r="M1624" s="37"/>
      <c r="N1624" s="37"/>
      <c r="O1624" s="5">
        <v>211</v>
      </c>
      <c r="P1624" s="6">
        <v>52</v>
      </c>
      <c r="Q1624" s="47">
        <f t="shared" si="38"/>
        <v>10972</v>
      </c>
    </row>
    <row r="1625" spans="1:17">
      <c r="A1625" s="56" t="s">
        <v>107</v>
      </c>
      <c r="B1625" s="45">
        <v>40</v>
      </c>
      <c r="C1625" s="37"/>
      <c r="D1625" s="37"/>
      <c r="E1625" s="37"/>
      <c r="F1625" s="37"/>
      <c r="G1625" s="37"/>
      <c r="H1625" s="37"/>
      <c r="I1625" s="37"/>
      <c r="J1625" s="37"/>
      <c r="K1625" s="37"/>
      <c r="L1625" s="37"/>
      <c r="M1625" s="5"/>
      <c r="N1625" s="37"/>
      <c r="O1625" s="5">
        <v>15</v>
      </c>
      <c r="P1625" s="5">
        <v>182</v>
      </c>
      <c r="Q1625" s="47">
        <f t="shared" si="38"/>
        <v>2730</v>
      </c>
    </row>
    <row r="1626" spans="1:17">
      <c r="A1626" s="45" t="s">
        <v>40</v>
      </c>
      <c r="B1626" s="37"/>
      <c r="C1626" s="37"/>
      <c r="D1626" s="5"/>
      <c r="E1626" s="5"/>
      <c r="F1626" s="5"/>
      <c r="G1626" s="5"/>
      <c r="H1626" s="5"/>
      <c r="I1626" s="5"/>
      <c r="J1626" s="5"/>
      <c r="K1626" s="5"/>
      <c r="L1626" s="5"/>
      <c r="M1626" s="37"/>
      <c r="N1626" s="37"/>
      <c r="O1626" s="5">
        <v>2</v>
      </c>
      <c r="P1626" s="5">
        <v>240</v>
      </c>
      <c r="Q1626" s="47">
        <f t="shared" si="38"/>
        <v>480</v>
      </c>
    </row>
    <row r="1627" spans="1:17">
      <c r="D1627" t="s">
        <v>98</v>
      </c>
      <c r="J1627" t="s">
        <v>99</v>
      </c>
      <c r="Q1627" s="67">
        <f>SUM(Q1604:Q1626)</f>
        <v>23110.393</v>
      </c>
    </row>
    <row r="1628" spans="1:17">
      <c r="D1628" s="48" t="s">
        <v>100</v>
      </c>
      <c r="E1628" s="48"/>
      <c r="F1628" s="51"/>
      <c r="G1628" s="48"/>
      <c r="H1628" s="48"/>
      <c r="I1628" s="48"/>
      <c r="J1628" s="48" t="s">
        <v>99</v>
      </c>
      <c r="K1628" s="48"/>
      <c r="N1628" t="s">
        <v>99</v>
      </c>
    </row>
    <row r="1629" spans="1:17">
      <c r="D1629" s="48"/>
      <c r="E1629" s="48"/>
      <c r="F1629" s="51"/>
      <c r="G1629" s="48"/>
      <c r="H1629" s="48"/>
      <c r="I1629" s="48"/>
      <c r="J1629" s="48"/>
      <c r="K1629" s="48"/>
    </row>
    <row r="1630" spans="1:17">
      <c r="D1630" s="48"/>
      <c r="E1630" s="48"/>
      <c r="F1630" s="51"/>
      <c r="G1630" s="48"/>
      <c r="H1630" s="48"/>
      <c r="I1630" s="48"/>
      <c r="J1630" s="48"/>
      <c r="K1630" s="48"/>
    </row>
    <row r="1631" spans="1:17">
      <c r="D1631" s="48"/>
      <c r="E1631" s="48"/>
      <c r="F1631" s="51"/>
      <c r="G1631" s="48"/>
      <c r="H1631" s="48"/>
      <c r="I1631" s="48"/>
      <c r="J1631" s="48"/>
      <c r="K1631" s="48"/>
    </row>
    <row r="1632" spans="1:17">
      <c r="D1632" s="48"/>
      <c r="E1632" s="48"/>
      <c r="F1632" s="51"/>
      <c r="G1632" s="48"/>
      <c r="H1632" s="48"/>
      <c r="I1632" s="48"/>
      <c r="J1632" s="48"/>
      <c r="K1632" s="48"/>
    </row>
    <row r="1633" spans="1:17">
      <c r="D1633" s="48"/>
      <c r="E1633" s="48"/>
      <c r="F1633" s="51"/>
      <c r="G1633" s="48"/>
      <c r="H1633" s="48"/>
      <c r="I1633" s="48"/>
      <c r="J1633" s="48"/>
      <c r="K1633" s="48"/>
    </row>
    <row r="1634" spans="1:17">
      <c r="D1634" s="48"/>
      <c r="E1634" s="48"/>
      <c r="F1634" s="51"/>
      <c r="G1634" s="48"/>
      <c r="H1634" s="48"/>
      <c r="I1634" s="48"/>
      <c r="J1634" s="48"/>
      <c r="K1634" s="48"/>
    </row>
    <row r="1635" spans="1:17">
      <c r="D1635" s="48"/>
      <c r="E1635" s="48"/>
      <c r="F1635" s="51"/>
      <c r="G1635" s="48"/>
      <c r="H1635" s="48"/>
      <c r="I1635" s="48"/>
      <c r="J1635" s="48"/>
      <c r="K1635" s="48"/>
    </row>
    <row r="1636" spans="1:17">
      <c r="D1636" s="48"/>
      <c r="E1636" s="48"/>
      <c r="F1636" s="51"/>
      <c r="G1636" s="48"/>
      <c r="H1636" s="48"/>
      <c r="I1636" s="48"/>
      <c r="J1636" s="48"/>
      <c r="K1636" s="48"/>
    </row>
    <row r="1637" spans="1:17" ht="18.75">
      <c r="D1637" s="15"/>
      <c r="G1637" s="16" t="s">
        <v>67</v>
      </c>
      <c r="H1637" s="16"/>
      <c r="I1637" s="17"/>
      <c r="J1637" s="17"/>
      <c r="L1637" s="17"/>
    </row>
    <row r="1638" spans="1:17" ht="18.75">
      <c r="D1638" s="15"/>
      <c r="E1638" s="15"/>
      <c r="G1638" s="16" t="s">
        <v>68</v>
      </c>
      <c r="H1638" s="16"/>
      <c r="I1638" s="16"/>
      <c r="J1638" s="16"/>
      <c r="K1638" s="17"/>
      <c r="L1638" s="21"/>
    </row>
    <row r="1639" spans="1:17" ht="18.75">
      <c r="D1639" s="23" t="s">
        <v>70</v>
      </c>
      <c r="E1639" s="23"/>
      <c r="F1639" s="23"/>
    </row>
    <row r="1640" spans="1:17">
      <c r="A1640" s="53">
        <v>44460</v>
      </c>
      <c r="M1640" s="21"/>
    </row>
    <row r="1641" spans="1:17">
      <c r="A1641" s="24" t="s">
        <v>149</v>
      </c>
      <c r="B1641" s="24" t="s">
        <v>74</v>
      </c>
      <c r="D1641" s="25"/>
      <c r="E1641" s="28"/>
      <c r="F1641" s="28" t="s">
        <v>6</v>
      </c>
      <c r="G1641" s="27"/>
      <c r="H1641" s="21"/>
      <c r="I1641" s="21"/>
      <c r="J1641" s="21"/>
      <c r="K1641" s="21"/>
      <c r="L1641" s="21"/>
      <c r="M1641" s="21"/>
      <c r="N1641" s="21"/>
      <c r="O1641" s="21"/>
      <c r="P1641" s="21"/>
      <c r="Q1641" s="19"/>
    </row>
    <row r="1642" spans="1:17">
      <c r="A1642" s="29" t="s">
        <v>76</v>
      </c>
      <c r="B1642" s="24"/>
      <c r="C1642" s="20"/>
      <c r="D1642" s="20"/>
      <c r="E1642" s="27"/>
      <c r="F1642" s="27"/>
      <c r="G1642" s="27"/>
      <c r="H1642" s="21"/>
      <c r="I1642" s="21"/>
      <c r="J1642" s="21"/>
      <c r="K1642" s="21"/>
      <c r="L1642" s="21"/>
      <c r="M1642" s="21"/>
      <c r="N1642" s="21"/>
      <c r="O1642" s="21"/>
      <c r="P1642" s="21"/>
      <c r="Q1642" s="19"/>
    </row>
    <row r="1643" spans="1:17">
      <c r="A1643" s="30"/>
      <c r="B1643" s="29"/>
      <c r="C1643" s="29"/>
      <c r="D1643" s="29"/>
      <c r="E1643" s="21"/>
      <c r="F1643" s="27"/>
      <c r="G1643" s="27"/>
      <c r="H1643" s="21"/>
      <c r="I1643" s="21"/>
      <c r="J1643" s="21"/>
      <c r="K1643" s="21"/>
      <c r="L1643" s="21"/>
      <c r="M1643" s="28"/>
      <c r="N1643" s="21"/>
      <c r="O1643" s="21"/>
      <c r="P1643">
        <v>138</v>
      </c>
      <c r="Q1643" s="19"/>
    </row>
    <row r="1644" spans="1:17">
      <c r="A1644" s="31" t="s">
        <v>77</v>
      </c>
      <c r="B1644" s="32"/>
      <c r="C1644" s="33" t="s">
        <v>78</v>
      </c>
      <c r="D1644" s="34"/>
      <c r="E1644" s="34" t="s">
        <v>79</v>
      </c>
      <c r="F1644" s="34"/>
      <c r="G1644" s="34" t="s">
        <v>80</v>
      </c>
      <c r="H1644" s="34" t="s">
        <v>81</v>
      </c>
      <c r="I1644" s="34"/>
      <c r="J1644" s="34"/>
      <c r="K1644" s="34"/>
      <c r="L1644" s="34" t="s">
        <v>82</v>
      </c>
      <c r="M1644" s="5"/>
      <c r="N1644" s="34"/>
      <c r="O1644" s="35" t="s">
        <v>83</v>
      </c>
      <c r="P1644" s="36" t="s">
        <v>3</v>
      </c>
      <c r="Q1644" s="36" t="s">
        <v>9</v>
      </c>
    </row>
    <row r="1645" spans="1:17">
      <c r="A1645" s="5"/>
      <c r="B1645" s="38" t="s">
        <v>84</v>
      </c>
      <c r="C1645" s="39" t="s">
        <v>85</v>
      </c>
      <c r="D1645" s="37" t="s">
        <v>86</v>
      </c>
      <c r="E1645" s="37" t="s">
        <v>87</v>
      </c>
      <c r="F1645" s="37" t="s">
        <v>88</v>
      </c>
      <c r="G1645" s="37"/>
      <c r="H1645" s="37" t="s">
        <v>89</v>
      </c>
      <c r="I1645" s="37" t="s">
        <v>90</v>
      </c>
      <c r="J1645" s="37" t="s">
        <v>91</v>
      </c>
      <c r="K1645" s="37" t="s">
        <v>92</v>
      </c>
      <c r="L1645" s="37" t="s">
        <v>93</v>
      </c>
      <c r="M1645" s="37" t="s">
        <v>94</v>
      </c>
      <c r="N1645" s="37" t="s">
        <v>95</v>
      </c>
      <c r="O1645" s="40"/>
      <c r="P1645" s="4"/>
      <c r="Q1645" s="40"/>
    </row>
    <row r="1646" spans="1:17">
      <c r="A1646" s="45" t="s">
        <v>170</v>
      </c>
      <c r="B1646" s="45"/>
      <c r="C1646" s="37">
        <v>250</v>
      </c>
      <c r="D1646" s="37">
        <v>1.2</v>
      </c>
      <c r="E1646" s="37">
        <v>4</v>
      </c>
      <c r="F1646" s="37">
        <v>2.7</v>
      </c>
      <c r="G1646" s="37">
        <v>260</v>
      </c>
      <c r="H1646" s="37">
        <v>0.26</v>
      </c>
      <c r="I1646" s="37">
        <v>40</v>
      </c>
      <c r="J1646" s="37">
        <v>122</v>
      </c>
      <c r="K1646" s="37">
        <v>128</v>
      </c>
      <c r="L1646" s="37">
        <v>146</v>
      </c>
      <c r="M1646" s="37">
        <v>56</v>
      </c>
      <c r="N1646" s="37">
        <v>2</v>
      </c>
      <c r="O1646" s="4"/>
      <c r="P1646" s="46">
        <v>71.25</v>
      </c>
      <c r="Q1646" s="47"/>
    </row>
    <row r="1647" spans="1:17">
      <c r="A1647" s="45" t="s">
        <v>36</v>
      </c>
      <c r="B1647" s="45">
        <v>2.5000000000000001E-2</v>
      </c>
      <c r="C1647" s="37"/>
      <c r="D1647" s="37"/>
      <c r="E1647" s="37"/>
      <c r="F1647" s="37"/>
      <c r="G1647" s="37"/>
      <c r="H1647" s="37"/>
      <c r="I1647" s="37"/>
      <c r="J1647" s="37"/>
      <c r="K1647" s="37"/>
      <c r="L1647" s="37"/>
      <c r="M1647" s="37"/>
      <c r="N1647" s="37"/>
      <c r="O1647" s="4">
        <v>6.9</v>
      </c>
      <c r="P1647" s="46">
        <v>260</v>
      </c>
      <c r="Q1647" s="47">
        <f>P1647*O1647</f>
        <v>1794</v>
      </c>
    </row>
    <row r="1648" spans="1:17">
      <c r="A1648" s="45" t="s">
        <v>58</v>
      </c>
      <c r="B1648" s="45">
        <v>12</v>
      </c>
      <c r="C1648" s="37"/>
      <c r="D1648" s="37"/>
      <c r="E1648" s="37"/>
      <c r="F1648" s="37"/>
      <c r="G1648" s="37"/>
      <c r="H1648" s="37"/>
      <c r="I1648" s="37"/>
      <c r="J1648" s="37"/>
      <c r="K1648" s="37"/>
      <c r="L1648" s="37"/>
      <c r="M1648" s="37"/>
      <c r="N1648" s="37"/>
      <c r="O1648" s="4">
        <v>1.3</v>
      </c>
      <c r="P1648" s="46">
        <v>42</v>
      </c>
      <c r="Q1648" s="47">
        <f t="shared" ref="Q1648:Q1665" si="39">P1648*O1648</f>
        <v>54.6</v>
      </c>
    </row>
    <row r="1649" spans="1:17">
      <c r="A1649" s="45" t="s">
        <v>13</v>
      </c>
      <c r="B1649" s="45">
        <v>3</v>
      </c>
      <c r="C1649" s="37"/>
      <c r="D1649" s="37"/>
      <c r="E1649" s="37"/>
      <c r="F1649" s="37"/>
      <c r="G1649" s="37"/>
      <c r="H1649" s="37"/>
      <c r="I1649" s="37"/>
      <c r="J1649" s="37"/>
      <c r="K1649" s="37"/>
      <c r="L1649" s="37"/>
      <c r="M1649" s="37"/>
      <c r="N1649" s="37"/>
      <c r="O1649" s="4">
        <v>1</v>
      </c>
      <c r="P1649" s="46">
        <v>140</v>
      </c>
      <c r="Q1649" s="47">
        <f t="shared" si="39"/>
        <v>140</v>
      </c>
    </row>
    <row r="1650" spans="1:17">
      <c r="A1650" s="45" t="s">
        <v>103</v>
      </c>
      <c r="B1650" s="45">
        <v>12</v>
      </c>
      <c r="C1650" s="37"/>
      <c r="D1650" s="37"/>
      <c r="E1650" s="37"/>
      <c r="F1650" s="37"/>
      <c r="G1650" s="37"/>
      <c r="H1650" s="37"/>
      <c r="I1650" s="37"/>
      <c r="J1650" s="37"/>
      <c r="K1650" s="37"/>
      <c r="L1650" s="37"/>
      <c r="M1650" s="37"/>
      <c r="N1650" s="37"/>
      <c r="O1650" s="4">
        <v>1.48</v>
      </c>
      <c r="P1650" s="46">
        <v>63</v>
      </c>
      <c r="Q1650" s="47">
        <f t="shared" si="39"/>
        <v>93.24</v>
      </c>
    </row>
    <row r="1651" spans="1:17">
      <c r="A1651" s="45" t="s">
        <v>51</v>
      </c>
      <c r="B1651" s="45"/>
      <c r="C1651" s="37"/>
      <c r="D1651" s="37"/>
      <c r="E1651" s="37"/>
      <c r="F1651" s="37"/>
      <c r="G1651" s="37"/>
      <c r="H1651" s="37"/>
      <c r="I1651" s="37"/>
      <c r="J1651" s="37"/>
      <c r="K1651" s="37"/>
      <c r="L1651" s="37"/>
      <c r="M1651" s="37"/>
      <c r="N1651" s="37"/>
      <c r="O1651" s="4"/>
      <c r="P1651" s="46">
        <v>43</v>
      </c>
      <c r="Q1651" s="47">
        <f t="shared" si="39"/>
        <v>0</v>
      </c>
    </row>
    <row r="1652" spans="1:17">
      <c r="A1652" s="45" t="s">
        <v>55</v>
      </c>
      <c r="B1652" s="45"/>
      <c r="C1652" s="37"/>
      <c r="D1652" s="37"/>
      <c r="E1652" s="37"/>
      <c r="F1652" s="37"/>
      <c r="G1652" s="37"/>
      <c r="H1652" s="37"/>
      <c r="I1652" s="37"/>
      <c r="J1652" s="37"/>
      <c r="K1652" s="37"/>
      <c r="L1652" s="37"/>
      <c r="M1652" s="37"/>
      <c r="N1652" s="37"/>
      <c r="O1652" s="4">
        <v>7.6</v>
      </c>
      <c r="P1652" s="46">
        <v>48</v>
      </c>
      <c r="Q1652" s="47">
        <f t="shared" si="39"/>
        <v>364.79999999999995</v>
      </c>
    </row>
    <row r="1653" spans="1:17">
      <c r="A1653" s="45" t="s">
        <v>55</v>
      </c>
      <c r="B1653" s="45"/>
      <c r="C1653" s="37"/>
      <c r="D1653" s="37"/>
      <c r="E1653" s="37"/>
      <c r="F1653" s="37"/>
      <c r="G1653" s="37"/>
      <c r="H1653" s="37"/>
      <c r="I1653" s="37"/>
      <c r="J1653" s="37"/>
      <c r="K1653" s="37"/>
      <c r="L1653" s="37"/>
      <c r="M1653" s="37"/>
      <c r="N1653" s="37"/>
      <c r="O1653" s="4">
        <v>12.9</v>
      </c>
      <c r="P1653" s="46">
        <v>39</v>
      </c>
      <c r="Q1653" s="47">
        <f t="shared" si="39"/>
        <v>503.1</v>
      </c>
    </row>
    <row r="1654" spans="1:17">
      <c r="A1654" s="45" t="s">
        <v>171</v>
      </c>
      <c r="B1654" s="45"/>
      <c r="C1654" s="37"/>
      <c r="D1654" s="37"/>
      <c r="E1654" s="37"/>
      <c r="F1654" s="37"/>
      <c r="G1654" s="37"/>
      <c r="H1654" s="37"/>
      <c r="I1654" s="37"/>
      <c r="J1654" s="37"/>
      <c r="K1654" s="37"/>
      <c r="L1654" s="37"/>
      <c r="M1654" s="37"/>
      <c r="N1654" s="37"/>
      <c r="O1654" s="4">
        <v>3</v>
      </c>
      <c r="P1654" s="46">
        <v>48.39</v>
      </c>
      <c r="Q1654" s="47">
        <f t="shared" si="39"/>
        <v>145.17000000000002</v>
      </c>
    </row>
    <row r="1655" spans="1:17">
      <c r="A1655" s="45" t="s">
        <v>110</v>
      </c>
      <c r="B1655" s="45"/>
      <c r="C1655" s="37"/>
      <c r="D1655" s="37"/>
      <c r="E1655" s="37"/>
      <c r="F1655" s="37"/>
      <c r="G1655" s="37"/>
      <c r="H1655" s="37"/>
      <c r="I1655" s="37"/>
      <c r="J1655" s="37"/>
      <c r="K1655" s="37"/>
      <c r="L1655" s="37"/>
      <c r="M1655" s="37"/>
      <c r="N1655" s="37"/>
      <c r="O1655" s="4">
        <v>1.5</v>
      </c>
      <c r="P1655" s="46">
        <v>54.15</v>
      </c>
      <c r="Q1655" s="47">
        <f t="shared" si="39"/>
        <v>81.224999999999994</v>
      </c>
    </row>
    <row r="1656" spans="1:17">
      <c r="A1656" s="45" t="s">
        <v>172</v>
      </c>
      <c r="B1656" s="45"/>
      <c r="C1656" s="37"/>
      <c r="D1656" s="37"/>
      <c r="E1656" s="37"/>
      <c r="F1656" s="37"/>
      <c r="G1656" s="37"/>
      <c r="H1656" s="37"/>
      <c r="I1656" s="37"/>
      <c r="J1656" s="37"/>
      <c r="K1656" s="37"/>
      <c r="L1656" s="37"/>
      <c r="M1656" s="37"/>
      <c r="N1656" s="37"/>
      <c r="O1656" s="4">
        <v>4</v>
      </c>
      <c r="P1656" s="46">
        <v>103</v>
      </c>
      <c r="Q1656" s="47">
        <f t="shared" si="39"/>
        <v>412</v>
      </c>
    </row>
    <row r="1657" spans="1:17">
      <c r="A1657" s="45" t="s">
        <v>56</v>
      </c>
      <c r="B1657" s="45"/>
      <c r="C1657" s="37"/>
      <c r="D1657" s="37"/>
      <c r="E1657" s="37"/>
      <c r="F1657" s="37"/>
      <c r="G1657" s="37"/>
      <c r="H1657" s="37"/>
      <c r="I1657" s="37"/>
      <c r="J1657" s="37"/>
      <c r="K1657" s="37"/>
      <c r="L1657" s="37"/>
      <c r="M1657" s="37"/>
      <c r="N1657" s="37"/>
      <c r="O1657" s="4">
        <v>9</v>
      </c>
      <c r="P1657" s="46">
        <v>45</v>
      </c>
      <c r="Q1657" s="47">
        <f t="shared" si="39"/>
        <v>405</v>
      </c>
    </row>
    <row r="1658" spans="1:17">
      <c r="A1658" s="45" t="s">
        <v>10</v>
      </c>
      <c r="B1658" s="45"/>
      <c r="C1658" s="37"/>
      <c r="D1658" s="37"/>
      <c r="E1658" s="37"/>
      <c r="F1658" s="37"/>
      <c r="G1658" s="37"/>
      <c r="H1658" s="37"/>
      <c r="I1658" s="37"/>
      <c r="J1658" s="37"/>
      <c r="K1658" s="37"/>
      <c r="L1658" s="37"/>
      <c r="M1658" s="37"/>
      <c r="N1658" s="37"/>
      <c r="O1658" s="4">
        <v>1</v>
      </c>
      <c r="P1658" s="46">
        <v>65</v>
      </c>
      <c r="Q1658" s="47">
        <f t="shared" si="39"/>
        <v>65</v>
      </c>
    </row>
    <row r="1659" spans="1:17">
      <c r="A1659" s="44" t="s">
        <v>128</v>
      </c>
      <c r="B1659" s="45">
        <v>30</v>
      </c>
      <c r="C1659" s="31">
        <v>30</v>
      </c>
      <c r="D1659" s="37">
        <v>0.6</v>
      </c>
      <c r="E1659" s="37"/>
      <c r="F1659" s="37">
        <v>15.5</v>
      </c>
      <c r="G1659" s="37"/>
      <c r="H1659" s="37">
        <v>0.04</v>
      </c>
      <c r="I1659" s="37"/>
      <c r="J1659" s="37">
        <v>0.24</v>
      </c>
      <c r="K1659" s="37">
        <v>0.8</v>
      </c>
      <c r="L1659" s="37">
        <v>24</v>
      </c>
      <c r="M1659" s="37"/>
      <c r="N1659" s="37">
        <v>22</v>
      </c>
      <c r="O1659" s="52"/>
      <c r="P1659" s="46"/>
      <c r="Q1659" s="47">
        <f t="shared" si="39"/>
        <v>0</v>
      </c>
    </row>
    <row r="1660" spans="1:17">
      <c r="A1660" s="45" t="s">
        <v>34</v>
      </c>
      <c r="B1660" s="45">
        <v>10</v>
      </c>
      <c r="C1660" s="5"/>
      <c r="D1660" s="5"/>
      <c r="E1660" s="5"/>
      <c r="F1660" s="5"/>
      <c r="G1660" s="5"/>
      <c r="H1660" s="5"/>
      <c r="I1660" s="5"/>
      <c r="J1660" s="5"/>
      <c r="K1660" s="5"/>
      <c r="L1660" s="5"/>
      <c r="M1660" s="5"/>
      <c r="N1660" s="5"/>
      <c r="O1660" s="4">
        <v>13</v>
      </c>
      <c r="P1660" s="61">
        <v>26</v>
      </c>
      <c r="Q1660" s="47">
        <f t="shared" si="39"/>
        <v>338</v>
      </c>
    </row>
    <row r="1661" spans="1:17">
      <c r="A1661" s="45" t="s">
        <v>121</v>
      </c>
      <c r="B1661" s="45"/>
      <c r="C1661" s="5"/>
      <c r="D1661" s="5"/>
      <c r="E1661" s="5"/>
      <c r="F1661" s="5"/>
      <c r="G1661" s="5"/>
      <c r="H1661" s="5"/>
      <c r="I1661" s="5"/>
      <c r="J1661" s="5"/>
      <c r="K1661" s="5"/>
      <c r="L1661" s="5"/>
      <c r="M1661" s="5"/>
      <c r="N1661" s="5"/>
      <c r="O1661" s="4">
        <v>1.4</v>
      </c>
      <c r="P1661" s="61">
        <v>530</v>
      </c>
      <c r="Q1661" s="47">
        <f t="shared" si="39"/>
        <v>742</v>
      </c>
    </row>
    <row r="1662" spans="1:17">
      <c r="A1662" s="45" t="s">
        <v>22</v>
      </c>
      <c r="B1662" s="45"/>
      <c r="C1662" s="5"/>
      <c r="D1662" s="5"/>
      <c r="E1662" s="5"/>
      <c r="F1662" s="5"/>
      <c r="G1662" s="5"/>
      <c r="H1662" s="5"/>
      <c r="I1662" s="5"/>
      <c r="J1662" s="5"/>
      <c r="K1662" s="5"/>
      <c r="L1662" s="5"/>
      <c r="M1662" s="5"/>
      <c r="N1662" s="5"/>
      <c r="O1662" s="4">
        <v>5</v>
      </c>
      <c r="P1662" s="61">
        <v>55</v>
      </c>
      <c r="Q1662" s="47">
        <f t="shared" si="39"/>
        <v>275</v>
      </c>
    </row>
    <row r="1663" spans="1:17">
      <c r="A1663" s="44" t="s">
        <v>112</v>
      </c>
      <c r="B1663" s="45">
        <v>20</v>
      </c>
      <c r="C1663" s="37">
        <v>200</v>
      </c>
      <c r="D1663" s="37">
        <v>0.6</v>
      </c>
      <c r="E1663" s="37"/>
      <c r="F1663" s="37">
        <v>30.1</v>
      </c>
      <c r="G1663" s="37">
        <v>130</v>
      </c>
      <c r="H1663" s="37">
        <v>0.04</v>
      </c>
      <c r="I1663" s="37"/>
      <c r="J1663" s="37">
        <v>0.05</v>
      </c>
      <c r="K1663" s="37">
        <v>135</v>
      </c>
      <c r="L1663" s="37">
        <v>46</v>
      </c>
      <c r="M1663" s="37"/>
      <c r="N1663" s="37">
        <v>0.5</v>
      </c>
      <c r="O1663" s="5"/>
      <c r="P1663" s="5"/>
      <c r="Q1663" s="47">
        <f t="shared" si="39"/>
        <v>0</v>
      </c>
    </row>
    <row r="1664" spans="1:17">
      <c r="A1664" s="45" t="s">
        <v>25</v>
      </c>
      <c r="B1664" s="45"/>
      <c r="C1664" s="5"/>
      <c r="D1664" s="5"/>
      <c r="E1664" s="5"/>
      <c r="F1664" s="5"/>
      <c r="G1664" s="5"/>
      <c r="H1664" s="5"/>
      <c r="I1664" s="5"/>
      <c r="J1664" s="5"/>
      <c r="K1664" s="5"/>
      <c r="L1664" s="5"/>
      <c r="M1664" s="5"/>
      <c r="N1664" s="5"/>
      <c r="O1664" s="5">
        <v>2.7</v>
      </c>
      <c r="P1664" s="5">
        <v>225.95</v>
      </c>
      <c r="Q1664" s="47">
        <f t="shared" si="39"/>
        <v>610.06500000000005</v>
      </c>
    </row>
    <row r="1665" spans="1:17">
      <c r="A1665" s="56" t="s">
        <v>15</v>
      </c>
      <c r="B1665" s="45"/>
      <c r="C1665" s="5"/>
      <c r="D1665" s="5"/>
      <c r="E1665" s="5"/>
      <c r="F1665" s="5"/>
      <c r="G1665" s="5"/>
      <c r="H1665" s="5"/>
      <c r="I1665" s="5"/>
      <c r="J1665" s="5"/>
      <c r="K1665" s="5"/>
      <c r="L1665" s="5"/>
      <c r="M1665" s="5"/>
      <c r="N1665" s="5"/>
      <c r="O1665" s="5">
        <v>2.7</v>
      </c>
      <c r="P1665" s="5">
        <v>69.16</v>
      </c>
      <c r="Q1665" s="47">
        <f t="shared" si="39"/>
        <v>186.732</v>
      </c>
    </row>
    <row r="1666" spans="1:17">
      <c r="D1666" t="s">
        <v>98</v>
      </c>
      <c r="J1666" t="s">
        <v>99</v>
      </c>
      <c r="Q1666" s="67">
        <f>SUM(Q1647:Q1665)</f>
        <v>6209.9319999999989</v>
      </c>
    </row>
    <row r="1667" spans="1:17">
      <c r="D1667" s="48" t="s">
        <v>100</v>
      </c>
      <c r="E1667" s="48"/>
      <c r="F1667" s="51"/>
      <c r="G1667" s="48"/>
      <c r="H1667" s="48"/>
      <c r="I1667" s="48"/>
      <c r="J1667" s="48" t="s">
        <v>99</v>
      </c>
      <c r="K1667" s="48"/>
      <c r="N1667" t="s">
        <v>99</v>
      </c>
    </row>
    <row r="1668" spans="1:17">
      <c r="D1668" s="48"/>
      <c r="E1668" s="48"/>
      <c r="F1668" s="51"/>
      <c r="G1668" s="48"/>
      <c r="H1668" s="48"/>
      <c r="I1668" s="48"/>
      <c r="J1668" s="48"/>
      <c r="K1668" s="48"/>
    </row>
    <row r="1669" spans="1:17">
      <c r="D1669" s="48"/>
      <c r="E1669" s="48"/>
      <c r="F1669" s="51"/>
      <c r="G1669" s="48"/>
      <c r="H1669" s="48"/>
      <c r="I1669" s="48"/>
      <c r="J1669" s="48"/>
      <c r="K1669" s="48"/>
    </row>
    <row r="1670" spans="1:17">
      <c r="D1670" s="48"/>
      <c r="E1670" s="48"/>
      <c r="F1670" s="51"/>
      <c r="G1670" s="48"/>
      <c r="H1670" s="48"/>
      <c r="I1670" s="48"/>
      <c r="J1670" s="48"/>
      <c r="K1670" s="48"/>
    </row>
    <row r="1671" spans="1:17">
      <c r="D1671" s="48"/>
      <c r="E1671" s="48"/>
      <c r="F1671" s="51"/>
      <c r="G1671" s="48"/>
      <c r="H1671" s="48"/>
      <c r="I1671" s="48"/>
      <c r="J1671" s="48"/>
      <c r="K1671" s="48"/>
    </row>
    <row r="1672" spans="1:17">
      <c r="D1672" s="48"/>
      <c r="E1672" s="48"/>
      <c r="F1672" s="51"/>
      <c r="G1672" s="48"/>
      <c r="H1672" s="48"/>
      <c r="I1672" s="48"/>
      <c r="J1672" s="48"/>
      <c r="K1672" s="48"/>
    </row>
    <row r="1673" spans="1:17">
      <c r="D1673" s="48"/>
      <c r="E1673" s="48"/>
      <c r="F1673" s="51"/>
      <c r="G1673" s="48"/>
      <c r="H1673" s="48"/>
      <c r="I1673" s="48"/>
      <c r="J1673" s="48"/>
      <c r="K1673" s="48"/>
    </row>
    <row r="1674" spans="1:17">
      <c r="D1674" s="48"/>
      <c r="E1674" s="48"/>
      <c r="F1674" s="51"/>
      <c r="G1674" s="48"/>
      <c r="H1674" s="48"/>
      <c r="I1674" s="48"/>
      <c r="J1674" s="48"/>
      <c r="K1674" s="48"/>
    </row>
    <row r="1675" spans="1:17">
      <c r="D1675" s="48"/>
      <c r="E1675" s="48"/>
      <c r="F1675" s="51"/>
      <c r="G1675" s="48"/>
      <c r="H1675" s="48"/>
      <c r="I1675" s="48"/>
      <c r="J1675" s="48"/>
      <c r="K1675" s="48"/>
    </row>
    <row r="1676" spans="1:17">
      <c r="D1676" s="48"/>
      <c r="E1676" s="48"/>
      <c r="F1676" s="51"/>
      <c r="G1676" s="48"/>
      <c r="H1676" s="48"/>
      <c r="I1676" s="48"/>
      <c r="J1676" s="48"/>
      <c r="K1676" s="48"/>
    </row>
    <row r="1677" spans="1:17">
      <c r="D1677" s="48"/>
      <c r="E1677" s="48"/>
      <c r="F1677" s="51"/>
      <c r="G1677" s="48"/>
      <c r="H1677" s="48"/>
      <c r="I1677" s="48"/>
      <c r="J1677" s="48"/>
      <c r="K1677" s="48"/>
    </row>
    <row r="1678" spans="1:17">
      <c r="D1678" s="48"/>
      <c r="E1678" s="48"/>
      <c r="F1678" s="51"/>
      <c r="G1678" s="48"/>
      <c r="H1678" s="48"/>
      <c r="I1678" s="48"/>
      <c r="J1678" s="48"/>
      <c r="K1678" s="48"/>
    </row>
    <row r="1679" spans="1:17">
      <c r="D1679" s="48"/>
      <c r="E1679" s="48"/>
      <c r="F1679" s="51"/>
      <c r="G1679" s="48"/>
      <c r="H1679" s="48"/>
      <c r="I1679" s="48"/>
      <c r="J1679" s="48"/>
      <c r="K1679" s="48"/>
    </row>
    <row r="1680" spans="1:17" ht="18.75">
      <c r="D1680" s="15"/>
      <c r="G1680" s="16" t="s">
        <v>67</v>
      </c>
      <c r="H1680" s="16"/>
      <c r="I1680" s="17"/>
      <c r="J1680" s="17"/>
      <c r="L1680" s="17"/>
    </row>
    <row r="1681" spans="1:17" ht="18.75">
      <c r="D1681" s="15"/>
      <c r="E1681" s="15"/>
      <c r="G1681" s="16" t="s">
        <v>68</v>
      </c>
      <c r="H1681" s="16"/>
      <c r="I1681" s="16"/>
      <c r="J1681" s="16"/>
      <c r="K1681" s="17"/>
      <c r="L1681" s="21"/>
    </row>
    <row r="1682" spans="1:17" ht="18.75">
      <c r="D1682" s="23" t="s">
        <v>70</v>
      </c>
      <c r="E1682" s="23"/>
      <c r="F1682" s="23"/>
    </row>
    <row r="1683" spans="1:17">
      <c r="A1683" s="53">
        <v>44460</v>
      </c>
      <c r="M1683" s="21"/>
    </row>
    <row r="1684" spans="1:17">
      <c r="A1684" s="24" t="s">
        <v>149</v>
      </c>
      <c r="B1684" s="24" t="s">
        <v>74</v>
      </c>
      <c r="D1684" s="25"/>
      <c r="E1684" s="28"/>
      <c r="F1684" s="28" t="s">
        <v>7</v>
      </c>
      <c r="G1684" s="27"/>
      <c r="H1684" s="21"/>
      <c r="I1684" s="21"/>
      <c r="J1684" s="21"/>
      <c r="K1684" s="21"/>
      <c r="L1684" s="21"/>
      <c r="M1684" s="21"/>
      <c r="N1684" s="21"/>
      <c r="O1684" s="21"/>
      <c r="P1684" s="21"/>
      <c r="Q1684" s="19"/>
    </row>
    <row r="1685" spans="1:17">
      <c r="A1685" s="29" t="s">
        <v>76</v>
      </c>
      <c r="B1685" s="24"/>
      <c r="C1685" s="20"/>
      <c r="D1685" s="20"/>
      <c r="E1685" s="27"/>
      <c r="F1685" s="27"/>
      <c r="G1685" s="27"/>
      <c r="H1685" s="21"/>
      <c r="I1685" s="21"/>
      <c r="J1685" s="21"/>
      <c r="K1685" s="21"/>
      <c r="L1685" s="21"/>
      <c r="M1685" s="21"/>
      <c r="N1685" s="21"/>
      <c r="O1685" s="21"/>
      <c r="P1685" s="21"/>
      <c r="Q1685" s="19"/>
    </row>
    <row r="1686" spans="1:17">
      <c r="A1686" s="30"/>
      <c r="B1686" s="29"/>
      <c r="C1686" s="29"/>
      <c r="D1686" s="29"/>
      <c r="E1686" s="21"/>
      <c r="F1686" s="27"/>
      <c r="G1686" s="27"/>
      <c r="H1686" s="21"/>
      <c r="I1686" s="21"/>
      <c r="J1686" s="21"/>
      <c r="K1686" s="21"/>
      <c r="L1686" s="21"/>
      <c r="M1686" s="28"/>
      <c r="N1686" s="21"/>
      <c r="O1686" s="21"/>
      <c r="Q1686" s="19"/>
    </row>
    <row r="1687" spans="1:17">
      <c r="A1687" s="31" t="s">
        <v>77</v>
      </c>
      <c r="B1687" s="32"/>
      <c r="C1687" s="33" t="s">
        <v>78</v>
      </c>
      <c r="D1687" s="34"/>
      <c r="E1687" s="34" t="s">
        <v>79</v>
      </c>
      <c r="F1687" s="34"/>
      <c r="G1687" s="34" t="s">
        <v>80</v>
      </c>
      <c r="H1687" s="34" t="s">
        <v>81</v>
      </c>
      <c r="I1687" s="34"/>
      <c r="J1687" s="34"/>
      <c r="K1687" s="34"/>
      <c r="L1687" s="34" t="s">
        <v>82</v>
      </c>
      <c r="M1687" s="5"/>
      <c r="N1687" s="34"/>
      <c r="O1687" s="35" t="s">
        <v>83</v>
      </c>
      <c r="P1687" s="36" t="s">
        <v>3</v>
      </c>
      <c r="Q1687" s="36" t="s">
        <v>9</v>
      </c>
    </row>
    <row r="1688" spans="1:17">
      <c r="A1688" s="5"/>
      <c r="B1688" s="38" t="s">
        <v>84</v>
      </c>
      <c r="C1688" s="39" t="s">
        <v>85</v>
      </c>
      <c r="D1688" s="37" t="s">
        <v>86</v>
      </c>
      <c r="E1688" s="37" t="s">
        <v>87</v>
      </c>
      <c r="F1688" s="37" t="s">
        <v>88</v>
      </c>
      <c r="G1688" s="37"/>
      <c r="H1688" s="37" t="s">
        <v>89</v>
      </c>
      <c r="I1688" s="37" t="s">
        <v>90</v>
      </c>
      <c r="J1688" s="37" t="s">
        <v>91</v>
      </c>
      <c r="K1688" s="37" t="s">
        <v>92</v>
      </c>
      <c r="L1688" s="37" t="s">
        <v>93</v>
      </c>
      <c r="M1688" s="37" t="s">
        <v>94</v>
      </c>
      <c r="N1688" s="37" t="s">
        <v>95</v>
      </c>
      <c r="O1688" s="40"/>
      <c r="P1688" s="4"/>
      <c r="Q1688" s="40"/>
    </row>
    <row r="1689" spans="1:17">
      <c r="A1689" s="45" t="s">
        <v>170</v>
      </c>
      <c r="B1689" s="45"/>
      <c r="C1689" s="37">
        <v>250</v>
      </c>
      <c r="D1689" s="37">
        <v>1.2</v>
      </c>
      <c r="E1689" s="37">
        <v>4</v>
      </c>
      <c r="F1689" s="37">
        <v>2.7</v>
      </c>
      <c r="G1689" s="37">
        <v>260</v>
      </c>
      <c r="H1689" s="37">
        <v>0.26</v>
      </c>
      <c r="I1689" s="37">
        <v>40</v>
      </c>
      <c r="J1689" s="37">
        <v>122</v>
      </c>
      <c r="K1689" s="37">
        <v>128</v>
      </c>
      <c r="L1689" s="37">
        <v>146</v>
      </c>
      <c r="M1689" s="37">
        <v>56</v>
      </c>
      <c r="N1689" s="37">
        <v>2</v>
      </c>
      <c r="O1689" s="4"/>
      <c r="P1689" s="46">
        <v>71.25</v>
      </c>
      <c r="Q1689" s="47"/>
    </row>
    <row r="1690" spans="1:17">
      <c r="A1690" s="45" t="s">
        <v>36</v>
      </c>
      <c r="B1690" s="45">
        <v>2.5000000000000001E-2</v>
      </c>
      <c r="C1690" s="37"/>
      <c r="D1690" s="37"/>
      <c r="E1690" s="37"/>
      <c r="F1690" s="37"/>
      <c r="G1690" s="37"/>
      <c r="H1690" s="37"/>
      <c r="I1690" s="37"/>
      <c r="J1690" s="37"/>
      <c r="K1690" s="37"/>
      <c r="L1690" s="37"/>
      <c r="M1690" s="37"/>
      <c r="N1690" s="37"/>
      <c r="O1690" s="4">
        <v>3</v>
      </c>
      <c r="P1690" s="46">
        <v>260</v>
      </c>
      <c r="Q1690" s="47">
        <f>P1690*O1690</f>
        <v>780</v>
      </c>
    </row>
    <row r="1691" spans="1:17">
      <c r="A1691" s="45" t="s">
        <v>58</v>
      </c>
      <c r="B1691" s="45">
        <v>12</v>
      </c>
      <c r="C1691" s="37"/>
      <c r="D1691" s="37"/>
      <c r="E1691" s="37"/>
      <c r="F1691" s="37"/>
      <c r="G1691" s="37"/>
      <c r="H1691" s="37"/>
      <c r="I1691" s="37"/>
      <c r="J1691" s="37"/>
      <c r="K1691" s="37"/>
      <c r="L1691" s="37"/>
      <c r="M1691" s="37"/>
      <c r="N1691" s="37"/>
      <c r="O1691" s="4">
        <v>0.2</v>
      </c>
      <c r="P1691" s="46">
        <v>42</v>
      </c>
      <c r="Q1691" s="47">
        <f t="shared" ref="Q1691:Q1697" si="40">P1691*O1691</f>
        <v>8.4</v>
      </c>
    </row>
    <row r="1692" spans="1:17">
      <c r="A1692" s="45" t="s">
        <v>103</v>
      </c>
      <c r="B1692" s="45">
        <v>12</v>
      </c>
      <c r="C1692" s="37"/>
      <c r="D1692" s="37"/>
      <c r="E1692" s="37"/>
      <c r="F1692" s="37"/>
      <c r="G1692" s="37"/>
      <c r="H1692" s="37"/>
      <c r="I1692" s="37"/>
      <c r="J1692" s="37"/>
      <c r="K1692" s="37"/>
      <c r="L1692" s="37"/>
      <c r="M1692" s="37"/>
      <c r="N1692" s="37"/>
      <c r="O1692" s="4">
        <v>0.3</v>
      </c>
      <c r="P1692" s="46">
        <v>63</v>
      </c>
      <c r="Q1692" s="47">
        <f t="shared" si="40"/>
        <v>18.899999999999999</v>
      </c>
    </row>
    <row r="1693" spans="1:17">
      <c r="A1693" s="45" t="s">
        <v>55</v>
      </c>
      <c r="B1693" s="45"/>
      <c r="C1693" s="37"/>
      <c r="D1693" s="37"/>
      <c r="E1693" s="37"/>
      <c r="F1693" s="37"/>
      <c r="G1693" s="37"/>
      <c r="H1693" s="37"/>
      <c r="I1693" s="37"/>
      <c r="J1693" s="37"/>
      <c r="K1693" s="37"/>
      <c r="L1693" s="37"/>
      <c r="M1693" s="37"/>
      <c r="N1693" s="37"/>
      <c r="O1693" s="4">
        <v>2</v>
      </c>
      <c r="P1693" s="46">
        <v>39</v>
      </c>
      <c r="Q1693" s="47">
        <f t="shared" si="40"/>
        <v>78</v>
      </c>
    </row>
    <row r="1694" spans="1:17">
      <c r="A1694" s="45" t="s">
        <v>171</v>
      </c>
      <c r="B1694" s="45"/>
      <c r="C1694" s="37"/>
      <c r="D1694" s="37"/>
      <c r="E1694" s="37"/>
      <c r="F1694" s="37"/>
      <c r="G1694" s="37"/>
      <c r="H1694" s="37"/>
      <c r="I1694" s="37"/>
      <c r="J1694" s="37"/>
      <c r="K1694" s="37"/>
      <c r="L1694" s="37"/>
      <c r="M1694" s="37"/>
      <c r="N1694" s="37"/>
      <c r="O1694" s="4">
        <v>1</v>
      </c>
      <c r="P1694" s="46">
        <v>48.39</v>
      </c>
      <c r="Q1694" s="47">
        <f t="shared" si="40"/>
        <v>48.39</v>
      </c>
    </row>
    <row r="1695" spans="1:17">
      <c r="A1695" s="45" t="s">
        <v>110</v>
      </c>
      <c r="B1695" s="45"/>
      <c r="C1695" s="37"/>
      <c r="D1695" s="37"/>
      <c r="E1695" s="37"/>
      <c r="F1695" s="37"/>
      <c r="G1695" s="37"/>
      <c r="H1695" s="37"/>
      <c r="I1695" s="37"/>
      <c r="J1695" s="37"/>
      <c r="K1695" s="37"/>
      <c r="L1695" s="37"/>
      <c r="M1695" s="37"/>
      <c r="N1695" s="37"/>
      <c r="O1695" s="4">
        <v>0.5</v>
      </c>
      <c r="P1695" s="46">
        <v>54.15</v>
      </c>
      <c r="Q1695" s="47">
        <f t="shared" si="40"/>
        <v>27.074999999999999</v>
      </c>
    </row>
    <row r="1696" spans="1:17">
      <c r="A1696" s="45" t="s">
        <v>172</v>
      </c>
      <c r="B1696" s="45"/>
      <c r="C1696" s="37"/>
      <c r="D1696" s="37"/>
      <c r="E1696" s="37"/>
      <c r="F1696" s="37"/>
      <c r="G1696" s="37"/>
      <c r="H1696" s="37"/>
      <c r="I1696" s="37"/>
      <c r="J1696" s="37"/>
      <c r="K1696" s="37"/>
      <c r="L1696" s="37"/>
      <c r="M1696" s="37"/>
      <c r="N1696" s="37"/>
      <c r="O1696" s="4">
        <v>1</v>
      </c>
      <c r="P1696" s="46">
        <v>103</v>
      </c>
      <c r="Q1696" s="47">
        <f t="shared" si="40"/>
        <v>103</v>
      </c>
    </row>
    <row r="1697" spans="1:17">
      <c r="A1697" s="45" t="s">
        <v>56</v>
      </c>
      <c r="B1697" s="45"/>
      <c r="C1697" s="37"/>
      <c r="D1697" s="37"/>
      <c r="E1697" s="37"/>
      <c r="F1697" s="37"/>
      <c r="G1697" s="37"/>
      <c r="H1697" s="37"/>
      <c r="I1697" s="37"/>
      <c r="J1697" s="37"/>
      <c r="K1697" s="37"/>
      <c r="L1697" s="37"/>
      <c r="M1697" s="37"/>
      <c r="N1697" s="37"/>
      <c r="O1697" s="4">
        <v>0.9</v>
      </c>
      <c r="P1697" s="46">
        <v>45</v>
      </c>
      <c r="Q1697" s="47">
        <f t="shared" si="40"/>
        <v>40.5</v>
      </c>
    </row>
    <row r="1698" spans="1:17">
      <c r="A1698" s="44" t="s">
        <v>128</v>
      </c>
      <c r="B1698" s="45">
        <v>30</v>
      </c>
      <c r="C1698" s="31">
        <v>30</v>
      </c>
      <c r="D1698" s="37">
        <v>0.6</v>
      </c>
      <c r="E1698" s="37"/>
      <c r="F1698" s="37">
        <v>15.5</v>
      </c>
      <c r="G1698" s="37"/>
      <c r="H1698" s="37">
        <v>0.04</v>
      </c>
      <c r="I1698" s="37"/>
      <c r="J1698" s="37">
        <v>0.24</v>
      </c>
      <c r="K1698" s="37">
        <v>0.8</v>
      </c>
      <c r="L1698" s="37">
        <v>24</v>
      </c>
      <c r="M1698" s="37"/>
      <c r="N1698" s="37">
        <v>22</v>
      </c>
      <c r="O1698" s="52"/>
      <c r="P1698" s="46"/>
      <c r="Q1698" s="47">
        <f t="shared" ref="Q1698:Q1702" si="41">P1698*O1698</f>
        <v>0</v>
      </c>
    </row>
    <row r="1699" spans="1:17">
      <c r="A1699" s="45" t="s">
        <v>34</v>
      </c>
      <c r="B1699" s="45">
        <v>10</v>
      </c>
      <c r="C1699" s="5"/>
      <c r="D1699" s="5"/>
      <c r="E1699" s="5"/>
      <c r="F1699" s="5"/>
      <c r="G1699" s="5"/>
      <c r="H1699" s="5"/>
      <c r="I1699" s="5"/>
      <c r="J1699" s="5"/>
      <c r="K1699" s="5"/>
      <c r="L1699" s="5"/>
      <c r="M1699" s="5"/>
      <c r="N1699" s="5"/>
      <c r="O1699" s="4">
        <v>2</v>
      </c>
      <c r="P1699" s="61">
        <v>26</v>
      </c>
      <c r="Q1699" s="47">
        <f t="shared" si="41"/>
        <v>52</v>
      </c>
    </row>
    <row r="1700" spans="1:17">
      <c r="A1700" s="44" t="s">
        <v>108</v>
      </c>
      <c r="B1700" s="45">
        <v>20</v>
      </c>
      <c r="C1700" s="37">
        <v>200</v>
      </c>
      <c r="D1700" s="37">
        <v>0.6</v>
      </c>
      <c r="E1700" s="37"/>
      <c r="F1700" s="37">
        <v>30.1</v>
      </c>
      <c r="G1700" s="37">
        <v>130</v>
      </c>
      <c r="H1700" s="37">
        <v>0.04</v>
      </c>
      <c r="I1700" s="37"/>
      <c r="J1700" s="37">
        <v>0.05</v>
      </c>
      <c r="K1700" s="37">
        <v>135</v>
      </c>
      <c r="L1700" s="37">
        <v>46</v>
      </c>
      <c r="M1700" s="37"/>
      <c r="N1700" s="37">
        <v>0.5</v>
      </c>
      <c r="O1700" s="5"/>
      <c r="P1700" s="5"/>
      <c r="Q1700" s="47">
        <f t="shared" si="41"/>
        <v>0</v>
      </c>
    </row>
    <row r="1701" spans="1:17">
      <c r="A1701" s="45" t="s">
        <v>31</v>
      </c>
      <c r="B1701" s="45"/>
      <c r="C1701" s="5"/>
      <c r="D1701" s="5"/>
      <c r="E1701" s="5"/>
      <c r="F1701" s="5"/>
      <c r="G1701" s="5"/>
      <c r="H1701" s="5"/>
      <c r="I1701" s="5"/>
      <c r="J1701" s="5"/>
      <c r="K1701" s="5"/>
      <c r="L1701" s="5"/>
      <c r="M1701" s="5"/>
      <c r="N1701" s="5"/>
      <c r="O1701" s="5">
        <v>2</v>
      </c>
      <c r="P1701" s="5">
        <v>74</v>
      </c>
      <c r="Q1701" s="47">
        <f t="shared" si="41"/>
        <v>148</v>
      </c>
    </row>
    <row r="1702" spans="1:17">
      <c r="A1702" s="45" t="s">
        <v>49</v>
      </c>
      <c r="B1702" s="45"/>
      <c r="C1702" s="5"/>
      <c r="D1702" s="5"/>
      <c r="E1702" s="5"/>
      <c r="F1702" s="5"/>
      <c r="G1702" s="5"/>
      <c r="H1702" s="5"/>
      <c r="I1702" s="5"/>
      <c r="J1702" s="5"/>
      <c r="K1702" s="5"/>
      <c r="L1702" s="5"/>
      <c r="M1702" s="5"/>
      <c r="N1702" s="5"/>
      <c r="O1702" s="5"/>
      <c r="P1702" s="5">
        <v>118</v>
      </c>
      <c r="Q1702" s="47">
        <f t="shared" si="41"/>
        <v>0</v>
      </c>
    </row>
    <row r="1703" spans="1:17">
      <c r="D1703" t="s">
        <v>98</v>
      </c>
      <c r="J1703" t="s">
        <v>99</v>
      </c>
      <c r="Q1703" s="67">
        <f>SUM(Q1690:Q1702)</f>
        <v>1304.2649999999999</v>
      </c>
    </row>
    <row r="1704" spans="1:17">
      <c r="D1704" s="48" t="s">
        <v>100</v>
      </c>
      <c r="E1704" s="48"/>
      <c r="F1704" s="51"/>
      <c r="G1704" s="48"/>
      <c r="H1704" s="48"/>
      <c r="I1704" s="48"/>
      <c r="J1704" s="48" t="s">
        <v>99</v>
      </c>
      <c r="K1704" s="48"/>
      <c r="N1704" t="s">
        <v>99</v>
      </c>
    </row>
    <row r="1705" spans="1:17">
      <c r="D1705" s="48"/>
      <c r="E1705" s="48"/>
      <c r="F1705" s="51"/>
      <c r="G1705" s="48"/>
      <c r="H1705" s="48"/>
      <c r="I1705" s="48"/>
      <c r="J1705" s="48"/>
      <c r="K1705" s="48"/>
    </row>
    <row r="1706" spans="1:17">
      <c r="D1706" s="48"/>
      <c r="E1706" s="48"/>
      <c r="F1706" s="51"/>
      <c r="G1706" s="48"/>
      <c r="H1706" s="48"/>
      <c r="I1706" s="48"/>
      <c r="J1706" s="48"/>
      <c r="K1706" s="48"/>
    </row>
    <row r="1707" spans="1:17">
      <c r="D1707" s="48"/>
      <c r="E1707" s="48"/>
      <c r="F1707" s="51"/>
      <c r="G1707" s="48"/>
      <c r="H1707" s="48"/>
      <c r="I1707" s="48"/>
      <c r="J1707" s="48"/>
      <c r="K1707" s="48"/>
    </row>
    <row r="1708" spans="1:17">
      <c r="D1708" s="48"/>
      <c r="E1708" s="48"/>
      <c r="F1708" s="51"/>
      <c r="G1708" s="48"/>
      <c r="H1708" s="48"/>
      <c r="I1708" s="48"/>
      <c r="J1708" s="48"/>
      <c r="K1708" s="48"/>
    </row>
    <row r="1709" spans="1:17">
      <c r="D1709" s="48"/>
      <c r="E1709" s="48"/>
      <c r="F1709" s="51"/>
      <c r="G1709" s="48"/>
      <c r="H1709" s="48"/>
      <c r="I1709" s="48"/>
      <c r="J1709" s="48"/>
      <c r="K1709" s="48"/>
    </row>
    <row r="1710" spans="1:17">
      <c r="D1710" s="48"/>
      <c r="E1710" s="48"/>
      <c r="F1710" s="51"/>
      <c r="G1710" s="48"/>
      <c r="H1710" s="48"/>
      <c r="I1710" s="48"/>
      <c r="J1710" s="48"/>
      <c r="K1710" s="48"/>
    </row>
    <row r="1711" spans="1:17">
      <c r="D1711" s="48"/>
      <c r="E1711" s="48"/>
      <c r="F1711" s="51"/>
      <c r="G1711" s="48"/>
      <c r="H1711" s="48"/>
      <c r="I1711" s="48"/>
      <c r="J1711" s="48"/>
      <c r="K1711" s="48"/>
    </row>
    <row r="1712" spans="1:17">
      <c r="D1712" s="48"/>
      <c r="E1712" s="48"/>
      <c r="F1712" s="51"/>
      <c r="G1712" s="48"/>
      <c r="H1712" s="48"/>
      <c r="I1712" s="48"/>
      <c r="J1712" s="48"/>
      <c r="K1712" s="48"/>
    </row>
    <row r="1713" spans="1:17">
      <c r="D1713" s="48"/>
      <c r="E1713" s="48"/>
      <c r="F1713" s="51"/>
      <c r="G1713" s="48"/>
      <c r="H1713" s="48"/>
      <c r="I1713" s="48"/>
      <c r="J1713" s="48"/>
      <c r="K1713" s="48"/>
    </row>
    <row r="1714" spans="1:17">
      <c r="D1714" s="48"/>
      <c r="E1714" s="48"/>
      <c r="F1714" s="51"/>
      <c r="G1714" s="48"/>
      <c r="H1714" s="48"/>
      <c r="I1714" s="48"/>
      <c r="J1714" s="48"/>
      <c r="K1714" s="48"/>
    </row>
    <row r="1715" spans="1:17">
      <c r="D1715" s="48"/>
      <c r="E1715" s="48"/>
      <c r="F1715" s="51"/>
      <c r="G1715" s="48"/>
      <c r="H1715" s="48"/>
      <c r="I1715" s="48"/>
      <c r="J1715" s="48"/>
      <c r="K1715" s="48"/>
    </row>
    <row r="1716" spans="1:17">
      <c r="D1716" s="48"/>
      <c r="E1716" s="48"/>
      <c r="F1716" s="51"/>
      <c r="G1716" s="48"/>
      <c r="H1716" s="48"/>
      <c r="I1716" s="48"/>
      <c r="J1716" s="48"/>
      <c r="K1716" s="48"/>
    </row>
    <row r="1717" spans="1:17">
      <c r="D1717" s="48"/>
      <c r="E1717" s="48"/>
      <c r="F1717" s="51"/>
      <c r="G1717" s="48"/>
      <c r="H1717" s="48"/>
      <c r="I1717" s="48"/>
      <c r="J1717" s="48"/>
      <c r="K1717" s="48"/>
    </row>
    <row r="1718" spans="1:17">
      <c r="D1718" s="48"/>
      <c r="E1718" s="48"/>
      <c r="F1718" s="51"/>
      <c r="G1718" s="48"/>
      <c r="H1718" s="48"/>
      <c r="I1718" s="48"/>
      <c r="J1718" s="48"/>
      <c r="K1718" s="48"/>
    </row>
    <row r="1719" spans="1:17">
      <c r="D1719" s="48"/>
      <c r="E1719" s="48"/>
      <c r="F1719" s="51"/>
      <c r="G1719" s="48"/>
      <c r="H1719" s="48"/>
      <c r="I1719" s="48"/>
      <c r="J1719" s="48"/>
      <c r="K1719" s="48"/>
    </row>
    <row r="1720" spans="1:17">
      <c r="D1720" s="48"/>
      <c r="E1720" s="48"/>
      <c r="F1720" s="51"/>
      <c r="G1720" s="48"/>
      <c r="H1720" s="48"/>
      <c r="I1720" s="48"/>
      <c r="J1720" s="48"/>
      <c r="K1720" s="48"/>
    </row>
    <row r="1721" spans="1:17">
      <c r="D1721" s="48"/>
      <c r="E1721" s="48"/>
      <c r="F1721" s="51"/>
      <c r="G1721" s="48"/>
      <c r="H1721" s="48"/>
      <c r="I1721" s="48"/>
      <c r="J1721" s="48"/>
      <c r="K1721" s="48"/>
    </row>
    <row r="1722" spans="1:17">
      <c r="D1722" s="48"/>
      <c r="E1722" s="48"/>
      <c r="F1722" s="51"/>
      <c r="G1722" s="48"/>
      <c r="H1722" s="48"/>
      <c r="I1722" s="48"/>
      <c r="J1722" s="48"/>
      <c r="K1722" s="48"/>
    </row>
    <row r="1723" spans="1:17" ht="18.75">
      <c r="D1723" s="15"/>
      <c r="G1723" s="16" t="s">
        <v>67</v>
      </c>
      <c r="H1723" s="16"/>
      <c r="I1723" s="17"/>
      <c r="J1723" s="17"/>
      <c r="L1723" s="17"/>
    </row>
    <row r="1724" spans="1:17" ht="18.75">
      <c r="D1724" s="15"/>
      <c r="E1724" s="15"/>
      <c r="G1724" s="16" t="s">
        <v>68</v>
      </c>
      <c r="H1724" s="16"/>
      <c r="I1724" s="16"/>
      <c r="J1724" s="16"/>
      <c r="K1724" s="17"/>
      <c r="L1724" s="21"/>
    </row>
    <row r="1725" spans="1:17" ht="18.75">
      <c r="D1725" s="23" t="s">
        <v>70</v>
      </c>
      <c r="E1725" s="23"/>
      <c r="F1725" s="23"/>
    </row>
    <row r="1726" spans="1:17">
      <c r="A1726" s="53">
        <v>44461</v>
      </c>
      <c r="M1726" s="21"/>
    </row>
    <row r="1727" spans="1:17">
      <c r="A1727" s="24" t="s">
        <v>149</v>
      </c>
      <c r="B1727" s="24" t="s">
        <v>74</v>
      </c>
      <c r="D1727" s="25"/>
      <c r="E1727" s="28"/>
      <c r="F1727" s="28" t="s">
        <v>75</v>
      </c>
      <c r="G1727" s="27"/>
      <c r="H1727" s="21"/>
      <c r="I1727" s="21"/>
      <c r="J1727" s="21"/>
      <c r="K1727" s="21"/>
      <c r="L1727" s="21"/>
      <c r="M1727" s="21"/>
      <c r="N1727" s="21"/>
      <c r="O1727" s="21"/>
      <c r="P1727" s="21"/>
      <c r="Q1727" s="19"/>
    </row>
    <row r="1728" spans="1:17">
      <c r="A1728" s="29" t="s">
        <v>76</v>
      </c>
      <c r="B1728" s="24"/>
      <c r="C1728" s="20"/>
      <c r="D1728" s="20"/>
      <c r="E1728" s="27"/>
      <c r="F1728" s="27"/>
      <c r="G1728" s="27"/>
      <c r="H1728" s="21"/>
      <c r="I1728" s="21"/>
      <c r="J1728" s="21"/>
      <c r="K1728" s="21"/>
      <c r="L1728" s="21"/>
      <c r="M1728" s="21"/>
      <c r="N1728" s="21"/>
      <c r="O1728" s="21"/>
      <c r="P1728" s="21"/>
      <c r="Q1728" s="19"/>
    </row>
    <row r="1729" spans="1:17">
      <c r="A1729" s="30"/>
      <c r="B1729" s="29"/>
      <c r="C1729" s="29"/>
      <c r="D1729" s="29"/>
      <c r="E1729" s="21"/>
      <c r="F1729" s="27"/>
      <c r="G1729" s="27"/>
      <c r="H1729" s="21"/>
      <c r="I1729" s="21"/>
      <c r="J1729" s="21"/>
      <c r="K1729" s="21"/>
      <c r="L1729" s="21"/>
      <c r="M1729" s="28"/>
      <c r="N1729" s="21"/>
      <c r="O1729" s="21"/>
      <c r="P1729">
        <v>217</v>
      </c>
      <c r="Q1729" s="19"/>
    </row>
    <row r="1730" spans="1:17">
      <c r="A1730" s="31" t="s">
        <v>77</v>
      </c>
      <c r="B1730" s="32"/>
      <c r="C1730" s="33" t="s">
        <v>78</v>
      </c>
      <c r="D1730" s="34"/>
      <c r="E1730" s="34" t="s">
        <v>79</v>
      </c>
      <c r="F1730" s="34"/>
      <c r="G1730" s="34" t="s">
        <v>80</v>
      </c>
      <c r="H1730" s="34" t="s">
        <v>81</v>
      </c>
      <c r="I1730" s="34"/>
      <c r="J1730" s="34"/>
      <c r="K1730" s="34"/>
      <c r="L1730" s="34" t="s">
        <v>82</v>
      </c>
      <c r="M1730" s="5"/>
      <c r="N1730" s="34"/>
      <c r="O1730" s="35" t="s">
        <v>83</v>
      </c>
      <c r="P1730" s="36" t="s">
        <v>3</v>
      </c>
      <c r="Q1730" s="36" t="s">
        <v>9</v>
      </c>
    </row>
    <row r="1731" spans="1:17">
      <c r="A1731" s="5"/>
      <c r="B1731" s="38" t="s">
        <v>84</v>
      </c>
      <c r="C1731" s="39" t="s">
        <v>85</v>
      </c>
      <c r="D1731" s="37" t="s">
        <v>86</v>
      </c>
      <c r="E1731" s="37" t="s">
        <v>87</v>
      </c>
      <c r="F1731" s="37" t="s">
        <v>88</v>
      </c>
      <c r="G1731" s="37"/>
      <c r="H1731" s="37" t="s">
        <v>89</v>
      </c>
      <c r="I1731" s="37" t="s">
        <v>90</v>
      </c>
      <c r="J1731" s="37" t="s">
        <v>91</v>
      </c>
      <c r="K1731" s="37" t="s">
        <v>92</v>
      </c>
      <c r="L1731" s="37" t="s">
        <v>93</v>
      </c>
      <c r="M1731" s="37" t="s">
        <v>94</v>
      </c>
      <c r="N1731" s="37" t="s">
        <v>95</v>
      </c>
      <c r="O1731" s="40"/>
      <c r="P1731" s="4"/>
      <c r="Q1731" s="40"/>
    </row>
    <row r="1732" spans="1:17">
      <c r="A1732" s="45" t="s">
        <v>174</v>
      </c>
      <c r="B1732" s="45"/>
      <c r="C1732" s="37">
        <v>200</v>
      </c>
      <c r="D1732" s="37">
        <v>1.2</v>
      </c>
      <c r="E1732" s="37">
        <v>4</v>
      </c>
      <c r="F1732" s="37">
        <v>2.7</v>
      </c>
      <c r="G1732" s="37">
        <v>260</v>
      </c>
      <c r="H1732" s="37">
        <v>0.26</v>
      </c>
      <c r="I1732" s="37">
        <v>40</v>
      </c>
      <c r="J1732" s="37">
        <v>122</v>
      </c>
      <c r="K1732" s="37">
        <v>128</v>
      </c>
      <c r="L1732" s="37">
        <v>146</v>
      </c>
      <c r="M1732" s="37">
        <v>56</v>
      </c>
      <c r="N1732" s="37">
        <v>2</v>
      </c>
      <c r="O1732" s="4"/>
      <c r="P1732" s="46"/>
      <c r="Q1732" s="47"/>
    </row>
    <row r="1733" spans="1:17">
      <c r="A1733" s="45" t="s">
        <v>36</v>
      </c>
      <c r="B1733" s="45">
        <v>2.5000000000000001E-2</v>
      </c>
      <c r="C1733" s="37"/>
      <c r="D1733" s="37"/>
      <c r="E1733" s="37"/>
      <c r="F1733" s="37"/>
      <c r="G1733" s="37"/>
      <c r="H1733" s="37"/>
      <c r="I1733" s="37"/>
      <c r="J1733" s="37"/>
      <c r="K1733" s="37"/>
      <c r="L1733" s="37"/>
      <c r="M1733" s="37"/>
      <c r="N1733" s="37"/>
      <c r="O1733" s="4">
        <v>10.85</v>
      </c>
      <c r="P1733" s="46">
        <v>260</v>
      </c>
      <c r="Q1733" s="47">
        <f>P1733*O1733</f>
        <v>2821</v>
      </c>
    </row>
    <row r="1734" spans="1:17">
      <c r="A1734" s="45" t="s">
        <v>58</v>
      </c>
      <c r="B1734" s="45">
        <v>12</v>
      </c>
      <c r="C1734" s="37"/>
      <c r="D1734" s="37"/>
      <c r="E1734" s="37"/>
      <c r="F1734" s="37"/>
      <c r="G1734" s="37"/>
      <c r="H1734" s="37"/>
      <c r="I1734" s="37"/>
      <c r="J1734" s="37"/>
      <c r="K1734" s="37"/>
      <c r="L1734" s="37"/>
      <c r="M1734" s="37"/>
      <c r="N1734" s="37"/>
      <c r="O1734" s="4">
        <v>0.9</v>
      </c>
      <c r="P1734" s="46">
        <v>42</v>
      </c>
      <c r="Q1734" s="47">
        <f t="shared" ref="Q1734:Q1741" si="42">P1734*O1734</f>
        <v>37.800000000000004</v>
      </c>
    </row>
    <row r="1735" spans="1:17">
      <c r="A1735" s="45" t="s">
        <v>13</v>
      </c>
      <c r="B1735" s="45">
        <v>3</v>
      </c>
      <c r="C1735" s="37"/>
      <c r="D1735" s="37"/>
      <c r="E1735" s="37"/>
      <c r="F1735" s="37"/>
      <c r="G1735" s="37"/>
      <c r="H1735" s="37"/>
      <c r="I1735" s="37"/>
      <c r="J1735" s="37"/>
      <c r="K1735" s="37"/>
      <c r="L1735" s="37"/>
      <c r="M1735" s="37"/>
      <c r="N1735" s="37"/>
      <c r="O1735" s="4">
        <v>0.8</v>
      </c>
      <c r="P1735" s="46">
        <v>140</v>
      </c>
      <c r="Q1735" s="47">
        <f t="shared" si="42"/>
        <v>112</v>
      </c>
    </row>
    <row r="1736" spans="1:17">
      <c r="A1736" s="45" t="s">
        <v>103</v>
      </c>
      <c r="B1736" s="45">
        <v>12</v>
      </c>
      <c r="C1736" s="37"/>
      <c r="D1736" s="37"/>
      <c r="E1736" s="37"/>
      <c r="F1736" s="37"/>
      <c r="G1736" s="37"/>
      <c r="H1736" s="37"/>
      <c r="I1736" s="37"/>
      <c r="J1736" s="37"/>
      <c r="K1736" s="37"/>
      <c r="L1736" s="37"/>
      <c r="M1736" s="37"/>
      <c r="N1736" s="37"/>
      <c r="O1736" s="4">
        <v>1.5</v>
      </c>
      <c r="P1736" s="46">
        <v>63</v>
      </c>
      <c r="Q1736" s="47">
        <f t="shared" si="42"/>
        <v>94.5</v>
      </c>
    </row>
    <row r="1737" spans="1:17">
      <c r="A1737" s="45" t="s">
        <v>51</v>
      </c>
      <c r="B1737" s="45"/>
      <c r="C1737" s="37"/>
      <c r="D1737" s="37"/>
      <c r="E1737" s="37"/>
      <c r="F1737" s="37"/>
      <c r="G1737" s="37"/>
      <c r="H1737" s="37"/>
      <c r="I1737" s="37"/>
      <c r="J1737" s="37"/>
      <c r="K1737" s="37"/>
      <c r="L1737" s="37"/>
      <c r="M1737" s="37"/>
      <c r="N1737" s="37"/>
      <c r="O1737" s="4"/>
      <c r="P1737" s="46">
        <v>43</v>
      </c>
      <c r="Q1737" s="47">
        <f t="shared" si="42"/>
        <v>0</v>
      </c>
    </row>
    <row r="1738" spans="1:17">
      <c r="A1738" s="45" t="s">
        <v>17</v>
      </c>
      <c r="B1738" s="45"/>
      <c r="C1738" s="37"/>
      <c r="D1738" s="37"/>
      <c r="E1738" s="37"/>
      <c r="F1738" s="37"/>
      <c r="G1738" s="37"/>
      <c r="H1738" s="37"/>
      <c r="I1738" s="37"/>
      <c r="J1738" s="37"/>
      <c r="K1738" s="37"/>
      <c r="L1738" s="37"/>
      <c r="M1738" s="37"/>
      <c r="N1738" s="37"/>
      <c r="O1738" s="4">
        <v>1</v>
      </c>
      <c r="P1738" s="46">
        <v>22</v>
      </c>
      <c r="Q1738" s="47">
        <f t="shared" si="42"/>
        <v>22</v>
      </c>
    </row>
    <row r="1739" spans="1:17">
      <c r="A1739" s="45" t="s">
        <v>51</v>
      </c>
      <c r="B1739" s="45"/>
      <c r="C1739" s="37"/>
      <c r="D1739" s="37"/>
      <c r="E1739" s="37"/>
      <c r="F1739" s="37"/>
      <c r="G1739" s="37"/>
      <c r="H1739" s="37"/>
      <c r="I1739" s="37"/>
      <c r="J1739" s="37"/>
      <c r="K1739" s="37"/>
      <c r="L1739" s="37"/>
      <c r="M1739" s="37"/>
      <c r="N1739" s="37"/>
      <c r="O1739" s="4">
        <v>1</v>
      </c>
      <c r="P1739" s="46">
        <v>43</v>
      </c>
      <c r="Q1739" s="47">
        <f t="shared" si="42"/>
        <v>43</v>
      </c>
    </row>
    <row r="1740" spans="1:17">
      <c r="A1740" s="45" t="s">
        <v>175</v>
      </c>
      <c r="B1740" s="45"/>
      <c r="C1740" s="37"/>
      <c r="D1740" s="37"/>
      <c r="E1740" s="37"/>
      <c r="F1740" s="37"/>
      <c r="G1740" s="37"/>
      <c r="H1740" s="37"/>
      <c r="I1740" s="37"/>
      <c r="J1740" s="37"/>
      <c r="K1740" s="37"/>
      <c r="L1740" s="37"/>
      <c r="M1740" s="37"/>
      <c r="N1740" s="37"/>
      <c r="O1740" s="4">
        <v>11.7</v>
      </c>
      <c r="P1740" s="46">
        <v>40</v>
      </c>
      <c r="Q1740" s="47">
        <f t="shared" si="42"/>
        <v>468</v>
      </c>
    </row>
    <row r="1741" spans="1:17">
      <c r="A1741" s="45" t="s">
        <v>10</v>
      </c>
      <c r="B1741" s="45"/>
      <c r="C1741" s="37"/>
      <c r="D1741" s="37"/>
      <c r="E1741" s="37"/>
      <c r="F1741" s="37"/>
      <c r="G1741" s="37"/>
      <c r="H1741" s="37"/>
      <c r="I1741" s="37"/>
      <c r="J1741" s="37"/>
      <c r="K1741" s="37"/>
      <c r="L1741" s="37"/>
      <c r="M1741" s="37"/>
      <c r="N1741" s="37"/>
      <c r="O1741" s="4">
        <v>1</v>
      </c>
      <c r="P1741" s="46">
        <v>65</v>
      </c>
      <c r="Q1741" s="47">
        <f t="shared" si="42"/>
        <v>65</v>
      </c>
    </row>
    <row r="1742" spans="1:17">
      <c r="A1742" s="31" t="s">
        <v>176</v>
      </c>
      <c r="B1742" s="45">
        <v>70</v>
      </c>
      <c r="C1742" s="37">
        <v>70</v>
      </c>
      <c r="D1742" s="37">
        <v>4.8</v>
      </c>
      <c r="E1742" s="37">
        <v>5.8</v>
      </c>
      <c r="F1742" s="37">
        <v>18.399999999999999</v>
      </c>
      <c r="G1742" s="37">
        <v>112</v>
      </c>
      <c r="H1742" s="37">
        <v>1.62</v>
      </c>
      <c r="I1742" s="37">
        <v>15.75</v>
      </c>
      <c r="J1742" s="37">
        <v>128</v>
      </c>
      <c r="K1742" s="37">
        <v>106</v>
      </c>
      <c r="L1742" s="37">
        <v>55.5</v>
      </c>
      <c r="M1742" s="37">
        <v>54</v>
      </c>
      <c r="N1742" s="37">
        <v>1.45</v>
      </c>
      <c r="O1742" s="4"/>
      <c r="P1742" s="46"/>
      <c r="Q1742" s="47">
        <f t="shared" ref="Q1742:Q1752" si="43">P1742*O1742</f>
        <v>0</v>
      </c>
    </row>
    <row r="1743" spans="1:17">
      <c r="A1743" s="45" t="s">
        <v>59</v>
      </c>
      <c r="B1743" s="45">
        <v>36</v>
      </c>
      <c r="C1743" s="37"/>
      <c r="D1743" s="37"/>
      <c r="E1743" s="37"/>
      <c r="F1743" s="37"/>
      <c r="G1743" s="37"/>
      <c r="H1743" s="37"/>
      <c r="I1743" s="37"/>
      <c r="J1743" s="37"/>
      <c r="K1743" s="37"/>
      <c r="L1743" s="37"/>
      <c r="M1743" s="37"/>
      <c r="N1743" s="37"/>
      <c r="O1743" s="4">
        <v>5.35</v>
      </c>
      <c r="P1743" s="46">
        <v>125</v>
      </c>
      <c r="Q1743" s="47">
        <f t="shared" si="43"/>
        <v>668.75</v>
      </c>
    </row>
    <row r="1744" spans="1:17">
      <c r="A1744" s="45" t="s">
        <v>133</v>
      </c>
      <c r="B1744" s="45"/>
      <c r="C1744" s="37"/>
      <c r="D1744" s="37"/>
      <c r="E1744" s="37"/>
      <c r="F1744" s="37"/>
      <c r="G1744" s="37"/>
      <c r="H1744" s="37"/>
      <c r="I1744" s="37"/>
      <c r="J1744" s="37"/>
      <c r="K1744" s="37"/>
      <c r="L1744" s="37"/>
      <c r="M1744" s="37"/>
      <c r="N1744" s="37"/>
      <c r="O1744" s="4">
        <v>5.0599999999999996</v>
      </c>
      <c r="P1744" s="46">
        <v>125</v>
      </c>
      <c r="Q1744" s="47">
        <f t="shared" si="43"/>
        <v>632.5</v>
      </c>
    </row>
    <row r="1745" spans="1:17">
      <c r="A1745" s="45" t="s">
        <v>58</v>
      </c>
      <c r="B1745" s="45"/>
      <c r="C1745" s="37"/>
      <c r="D1745" s="37"/>
      <c r="E1745" s="37"/>
      <c r="F1745" s="37"/>
      <c r="G1745" s="37"/>
      <c r="H1745" s="37"/>
      <c r="I1745" s="37"/>
      <c r="J1745" s="37"/>
      <c r="K1745" s="37"/>
      <c r="L1745" s="37"/>
      <c r="M1745" s="37"/>
      <c r="N1745" s="37"/>
      <c r="O1745" s="4">
        <v>0.28000000000000003</v>
      </c>
      <c r="P1745" s="46">
        <v>42</v>
      </c>
      <c r="Q1745" s="47">
        <f t="shared" si="43"/>
        <v>11.760000000000002</v>
      </c>
    </row>
    <row r="1746" spans="1:17">
      <c r="A1746" s="45" t="s">
        <v>13</v>
      </c>
      <c r="B1746" s="45"/>
      <c r="C1746" s="37"/>
      <c r="D1746" s="37"/>
      <c r="E1746" s="37"/>
      <c r="F1746" s="37"/>
      <c r="G1746" s="37"/>
      <c r="H1746" s="37"/>
      <c r="I1746" s="37"/>
      <c r="J1746" s="37"/>
      <c r="K1746" s="37"/>
      <c r="L1746" s="37"/>
      <c r="M1746" s="37"/>
      <c r="N1746" s="37"/>
      <c r="O1746" s="4">
        <v>0.2</v>
      </c>
      <c r="P1746" s="46">
        <v>140</v>
      </c>
      <c r="Q1746" s="47">
        <f t="shared" si="43"/>
        <v>28</v>
      </c>
    </row>
    <row r="1747" spans="1:17">
      <c r="A1747" s="44" t="s">
        <v>105</v>
      </c>
      <c r="B1747" s="45">
        <v>30</v>
      </c>
      <c r="C1747" s="31">
        <v>30</v>
      </c>
      <c r="D1747" s="37">
        <v>0.6</v>
      </c>
      <c r="E1747" s="37"/>
      <c r="F1747" s="37">
        <v>15.5</v>
      </c>
      <c r="G1747" s="37"/>
      <c r="H1747" s="37">
        <v>0.04</v>
      </c>
      <c r="I1747" s="37"/>
      <c r="J1747" s="37">
        <v>0.24</v>
      </c>
      <c r="K1747" s="37">
        <v>0.8</v>
      </c>
      <c r="L1747" s="37">
        <v>24</v>
      </c>
      <c r="M1747" s="37"/>
      <c r="N1747" s="37">
        <v>22</v>
      </c>
      <c r="O1747" s="52"/>
      <c r="P1747" s="46"/>
      <c r="Q1747" s="47">
        <f t="shared" si="43"/>
        <v>0</v>
      </c>
    </row>
    <row r="1748" spans="1:17">
      <c r="A1748" s="45" t="s">
        <v>34</v>
      </c>
      <c r="B1748" s="45">
        <v>10</v>
      </c>
      <c r="C1748" s="5"/>
      <c r="D1748" s="5"/>
      <c r="E1748" s="5"/>
      <c r="F1748" s="5"/>
      <c r="G1748" s="5"/>
      <c r="H1748" s="5"/>
      <c r="I1748" s="5"/>
      <c r="J1748" s="5"/>
      <c r="K1748" s="5"/>
      <c r="L1748" s="5"/>
      <c r="M1748" s="5"/>
      <c r="N1748" s="5"/>
      <c r="O1748" s="4">
        <v>14</v>
      </c>
      <c r="P1748" s="61">
        <v>26</v>
      </c>
      <c r="Q1748" s="47">
        <f t="shared" si="43"/>
        <v>364</v>
      </c>
    </row>
    <row r="1749" spans="1:17">
      <c r="A1749" s="44" t="s">
        <v>155</v>
      </c>
      <c r="B1749" s="45">
        <v>20</v>
      </c>
      <c r="C1749" s="37">
        <v>200</v>
      </c>
      <c r="D1749" s="37">
        <v>0.6</v>
      </c>
      <c r="E1749" s="37"/>
      <c r="F1749" s="37">
        <v>30.1</v>
      </c>
      <c r="G1749" s="37">
        <v>130</v>
      </c>
      <c r="H1749" s="37">
        <v>0.04</v>
      </c>
      <c r="I1749" s="37"/>
      <c r="J1749" s="37">
        <v>0.05</v>
      </c>
      <c r="K1749" s="37">
        <v>135</v>
      </c>
      <c r="L1749" s="37">
        <v>46</v>
      </c>
      <c r="M1749" s="37"/>
      <c r="N1749" s="37">
        <v>0.5</v>
      </c>
      <c r="O1749" s="5"/>
      <c r="P1749" s="5"/>
      <c r="Q1749" s="47">
        <f t="shared" si="43"/>
        <v>0</v>
      </c>
    </row>
    <row r="1750" spans="1:17">
      <c r="A1750" s="45" t="s">
        <v>155</v>
      </c>
      <c r="B1750" s="45"/>
      <c r="C1750" s="5"/>
      <c r="D1750" s="5"/>
      <c r="E1750" s="5"/>
      <c r="F1750" s="5"/>
      <c r="G1750" s="5"/>
      <c r="H1750" s="5"/>
      <c r="I1750" s="5"/>
      <c r="J1750" s="5"/>
      <c r="K1750" s="5"/>
      <c r="L1750" s="5"/>
      <c r="M1750" s="5"/>
      <c r="N1750" s="5"/>
      <c r="O1750" s="5">
        <v>22</v>
      </c>
      <c r="P1750" s="5">
        <v>149.66</v>
      </c>
      <c r="Q1750" s="47">
        <f t="shared" si="43"/>
        <v>3292.52</v>
      </c>
    </row>
    <row r="1751" spans="1:17">
      <c r="A1751" s="56" t="s">
        <v>52</v>
      </c>
      <c r="B1751" s="45"/>
      <c r="C1751" s="5"/>
      <c r="D1751" s="5"/>
      <c r="E1751" s="5"/>
      <c r="F1751" s="5"/>
      <c r="G1751" s="5"/>
      <c r="H1751" s="5"/>
      <c r="I1751" s="5"/>
      <c r="J1751" s="5"/>
      <c r="K1751" s="5"/>
      <c r="L1751" s="5"/>
      <c r="M1751" s="5"/>
      <c r="N1751" s="5"/>
      <c r="O1751" s="5">
        <v>42</v>
      </c>
      <c r="P1751" s="5">
        <v>128</v>
      </c>
      <c r="Q1751" s="47">
        <f t="shared" si="43"/>
        <v>5376</v>
      </c>
    </row>
    <row r="1752" spans="1:17">
      <c r="A1752" s="56" t="s">
        <v>160</v>
      </c>
      <c r="B1752" s="45"/>
      <c r="C1752" s="37">
        <v>100</v>
      </c>
      <c r="D1752" s="37"/>
      <c r="E1752" s="37"/>
      <c r="F1752" s="37"/>
      <c r="G1752" s="37"/>
      <c r="H1752" s="37"/>
      <c r="I1752" s="37"/>
      <c r="J1752" s="37"/>
      <c r="K1752" s="37"/>
      <c r="L1752" s="37"/>
      <c r="M1752" s="37"/>
      <c r="N1752" s="37"/>
      <c r="O1752" s="5">
        <v>211</v>
      </c>
      <c r="P1752" s="6">
        <v>43</v>
      </c>
      <c r="Q1752" s="47">
        <f t="shared" si="43"/>
        <v>9073</v>
      </c>
    </row>
    <row r="1753" spans="1:17">
      <c r="D1753" t="s">
        <v>98</v>
      </c>
      <c r="J1753" t="s">
        <v>99</v>
      </c>
      <c r="Q1753" s="67">
        <f>SUM(Q1733:Q1752)</f>
        <v>23109.83</v>
      </c>
    </row>
    <row r="1754" spans="1:17">
      <c r="D1754" s="48" t="s">
        <v>100</v>
      </c>
      <c r="E1754" s="48"/>
      <c r="F1754" s="51"/>
      <c r="G1754" s="48"/>
      <c r="H1754" s="48"/>
      <c r="I1754" s="48"/>
      <c r="J1754" s="48" t="s">
        <v>99</v>
      </c>
      <c r="K1754" s="48"/>
      <c r="N1754" t="s">
        <v>99</v>
      </c>
    </row>
    <row r="1755" spans="1:17">
      <c r="D1755" s="48"/>
      <c r="E1755" s="48"/>
      <c r="F1755" s="51"/>
      <c r="G1755" s="48"/>
      <c r="H1755" s="48"/>
      <c r="I1755" s="48"/>
      <c r="J1755" s="48"/>
      <c r="K1755" s="48"/>
    </row>
    <row r="1756" spans="1:17">
      <c r="D1756" s="48"/>
      <c r="E1756" s="48"/>
      <c r="F1756" s="51"/>
      <c r="G1756" s="48"/>
      <c r="H1756" s="48"/>
      <c r="I1756" s="48"/>
      <c r="J1756" s="48"/>
      <c r="K1756" s="48"/>
    </row>
    <row r="1757" spans="1:17">
      <c r="D1757" s="48"/>
      <c r="E1757" s="48"/>
      <c r="F1757" s="51"/>
      <c r="G1757" s="48"/>
      <c r="H1757" s="48"/>
      <c r="I1757" s="48"/>
      <c r="J1757" s="48"/>
      <c r="K1757" s="48"/>
    </row>
    <row r="1758" spans="1:17">
      <c r="D1758" s="48"/>
      <c r="E1758" s="48"/>
      <c r="F1758" s="51"/>
      <c r="G1758" s="48"/>
      <c r="H1758" s="48"/>
      <c r="I1758" s="48"/>
      <c r="J1758" s="48"/>
      <c r="K1758" s="48"/>
    </row>
    <row r="1759" spans="1:17">
      <c r="D1759" s="48"/>
      <c r="E1759" s="48"/>
      <c r="F1759" s="51"/>
      <c r="G1759" s="48"/>
      <c r="H1759" s="48"/>
      <c r="I1759" s="48"/>
      <c r="J1759" s="48"/>
      <c r="K1759" s="48"/>
    </row>
    <row r="1760" spans="1:17">
      <c r="D1760" s="48"/>
      <c r="E1760" s="48"/>
      <c r="F1760" s="51"/>
      <c r="G1760" s="48"/>
      <c r="H1760" s="48"/>
      <c r="I1760" s="48"/>
      <c r="J1760" s="48"/>
      <c r="K1760" s="48"/>
    </row>
    <row r="1761" spans="1:17">
      <c r="D1761" s="48"/>
      <c r="E1761" s="48"/>
      <c r="F1761" s="51"/>
      <c r="G1761" s="48"/>
      <c r="H1761" s="48"/>
      <c r="I1761" s="48"/>
      <c r="J1761" s="48"/>
      <c r="K1761" s="48"/>
    </row>
    <row r="1762" spans="1:17">
      <c r="D1762" s="48"/>
      <c r="E1762" s="48"/>
      <c r="F1762" s="51"/>
      <c r="G1762" s="48"/>
      <c r="H1762" s="48"/>
      <c r="I1762" s="48"/>
      <c r="J1762" s="48"/>
      <c r="K1762" s="48"/>
    </row>
    <row r="1763" spans="1:17">
      <c r="D1763" s="48"/>
      <c r="E1763" s="48"/>
      <c r="F1763" s="51"/>
      <c r="G1763" s="48"/>
      <c r="H1763" s="48"/>
      <c r="I1763" s="48"/>
      <c r="J1763" s="48"/>
      <c r="K1763" s="48"/>
    </row>
    <row r="1764" spans="1:17">
      <c r="D1764" s="48"/>
      <c r="E1764" s="48"/>
      <c r="F1764" s="51"/>
      <c r="G1764" s="48"/>
      <c r="H1764" s="48"/>
      <c r="I1764" s="48"/>
      <c r="J1764" s="48"/>
      <c r="K1764" s="48"/>
    </row>
    <row r="1765" spans="1:17">
      <c r="D1765" s="48"/>
      <c r="E1765" s="48"/>
      <c r="F1765" s="51"/>
      <c r="G1765" s="48"/>
      <c r="H1765" s="48"/>
      <c r="I1765" s="48"/>
      <c r="J1765" s="48"/>
      <c r="K1765" s="48"/>
    </row>
    <row r="1766" spans="1:17" ht="18.75">
      <c r="D1766" s="15"/>
      <c r="G1766" s="16" t="s">
        <v>67</v>
      </c>
      <c r="H1766" s="16"/>
      <c r="I1766" s="17"/>
      <c r="J1766" s="17"/>
      <c r="L1766" s="17"/>
    </row>
    <row r="1767" spans="1:17" ht="18.75">
      <c r="D1767" s="15"/>
      <c r="E1767" s="15"/>
      <c r="G1767" s="16" t="s">
        <v>68</v>
      </c>
      <c r="H1767" s="16"/>
      <c r="I1767" s="16"/>
      <c r="J1767" s="16"/>
      <c r="K1767" s="17"/>
      <c r="L1767" s="21"/>
    </row>
    <row r="1768" spans="1:17" ht="18.75">
      <c r="D1768" s="23" t="s">
        <v>70</v>
      </c>
      <c r="E1768" s="23"/>
      <c r="F1768" s="23"/>
    </row>
    <row r="1769" spans="1:17">
      <c r="A1769" s="53">
        <v>44461</v>
      </c>
      <c r="M1769" s="21"/>
    </row>
    <row r="1770" spans="1:17">
      <c r="A1770" s="24" t="s">
        <v>149</v>
      </c>
      <c r="B1770" s="24" t="s">
        <v>74</v>
      </c>
      <c r="D1770" s="25"/>
      <c r="E1770" s="28"/>
      <c r="F1770" s="28" t="s">
        <v>6</v>
      </c>
      <c r="G1770" s="27"/>
      <c r="H1770" s="21"/>
      <c r="I1770" s="21"/>
      <c r="J1770" s="21"/>
      <c r="K1770" s="21"/>
      <c r="L1770" s="21"/>
      <c r="M1770" s="21"/>
      <c r="N1770" s="21"/>
      <c r="O1770" s="21"/>
      <c r="P1770" s="21"/>
      <c r="Q1770" s="19"/>
    </row>
    <row r="1771" spans="1:17">
      <c r="A1771" s="29" t="s">
        <v>76</v>
      </c>
      <c r="B1771" s="24"/>
      <c r="C1771" s="20"/>
      <c r="D1771" s="20"/>
      <c r="E1771" s="27"/>
      <c r="F1771" s="27"/>
      <c r="G1771" s="27"/>
      <c r="H1771" s="21"/>
      <c r="I1771" s="21"/>
      <c r="J1771" s="21"/>
      <c r="K1771" s="21"/>
      <c r="L1771" s="21"/>
      <c r="M1771" s="21"/>
      <c r="N1771" s="21"/>
      <c r="O1771" s="21"/>
      <c r="P1771" s="21"/>
      <c r="Q1771" s="19"/>
    </row>
    <row r="1772" spans="1:17">
      <c r="A1772" s="30"/>
      <c r="B1772" s="29"/>
      <c r="C1772" s="29"/>
      <c r="D1772" s="29"/>
      <c r="E1772" s="21"/>
      <c r="F1772" s="27"/>
      <c r="G1772" s="27"/>
      <c r="H1772" s="21"/>
      <c r="I1772" s="21"/>
      <c r="J1772" s="21"/>
      <c r="K1772" s="21"/>
      <c r="L1772" s="21"/>
      <c r="M1772" s="28"/>
      <c r="N1772" s="21"/>
      <c r="O1772" s="21"/>
      <c r="P1772">
        <v>142</v>
      </c>
      <c r="Q1772" s="19"/>
    </row>
    <row r="1773" spans="1:17">
      <c r="A1773" s="31" t="s">
        <v>77</v>
      </c>
      <c r="B1773" s="32"/>
      <c r="C1773" s="33" t="s">
        <v>78</v>
      </c>
      <c r="D1773" s="34"/>
      <c r="E1773" s="34" t="s">
        <v>79</v>
      </c>
      <c r="F1773" s="34"/>
      <c r="G1773" s="34" t="s">
        <v>80</v>
      </c>
      <c r="H1773" s="34" t="s">
        <v>81</v>
      </c>
      <c r="I1773" s="34"/>
      <c r="J1773" s="34"/>
      <c r="K1773" s="34"/>
      <c r="L1773" s="34" t="s">
        <v>82</v>
      </c>
      <c r="M1773" s="5"/>
      <c r="N1773" s="34"/>
      <c r="O1773" s="35" t="s">
        <v>83</v>
      </c>
      <c r="P1773" s="36" t="s">
        <v>3</v>
      </c>
      <c r="Q1773" s="36" t="s">
        <v>9</v>
      </c>
    </row>
    <row r="1774" spans="1:17">
      <c r="A1774" s="5"/>
      <c r="B1774" s="38" t="s">
        <v>84</v>
      </c>
      <c r="C1774" s="39" t="s">
        <v>85</v>
      </c>
      <c r="D1774" s="37" t="s">
        <v>86</v>
      </c>
      <c r="E1774" s="37" t="s">
        <v>87</v>
      </c>
      <c r="F1774" s="37" t="s">
        <v>88</v>
      </c>
      <c r="G1774" s="37"/>
      <c r="H1774" s="37" t="s">
        <v>89</v>
      </c>
      <c r="I1774" s="37" t="s">
        <v>90</v>
      </c>
      <c r="J1774" s="37" t="s">
        <v>91</v>
      </c>
      <c r="K1774" s="37" t="s">
        <v>92</v>
      </c>
      <c r="L1774" s="37" t="s">
        <v>93</v>
      </c>
      <c r="M1774" s="37" t="s">
        <v>94</v>
      </c>
      <c r="N1774" s="37" t="s">
        <v>95</v>
      </c>
      <c r="O1774" s="40"/>
      <c r="P1774" s="4"/>
      <c r="Q1774" s="40"/>
    </row>
    <row r="1775" spans="1:17">
      <c r="A1775" s="45" t="s">
        <v>174</v>
      </c>
      <c r="B1775" s="45"/>
      <c r="C1775" s="37">
        <v>200</v>
      </c>
      <c r="D1775" s="37">
        <v>14.6</v>
      </c>
      <c r="E1775" s="37">
        <v>18</v>
      </c>
      <c r="F1775" s="37">
        <v>50.4</v>
      </c>
      <c r="G1775" s="37">
        <v>324</v>
      </c>
      <c r="H1775" s="37">
        <v>0.18</v>
      </c>
      <c r="I1775" s="37">
        <v>10.4</v>
      </c>
      <c r="J1775" s="37"/>
      <c r="K1775" s="37">
        <v>36</v>
      </c>
      <c r="L1775" s="37">
        <v>212</v>
      </c>
      <c r="M1775" s="37">
        <v>49.5</v>
      </c>
      <c r="N1775" s="37">
        <v>3.15</v>
      </c>
      <c r="O1775" s="4"/>
      <c r="P1775" s="46"/>
      <c r="Q1775" s="47"/>
    </row>
    <row r="1776" spans="1:17">
      <c r="A1776" s="45" t="s">
        <v>36</v>
      </c>
      <c r="B1776" s="45">
        <v>50</v>
      </c>
      <c r="C1776" s="37"/>
      <c r="D1776" s="37"/>
      <c r="E1776" s="37"/>
      <c r="F1776" s="37"/>
      <c r="G1776" s="37"/>
      <c r="H1776" s="37"/>
      <c r="I1776" s="37"/>
      <c r="J1776" s="37"/>
      <c r="K1776" s="37"/>
      <c r="L1776" s="37"/>
      <c r="M1776" s="37"/>
      <c r="N1776" s="37"/>
      <c r="O1776" s="4">
        <v>8.44</v>
      </c>
      <c r="P1776" s="46">
        <v>260</v>
      </c>
      <c r="Q1776" s="47">
        <f>P1776*O1776</f>
        <v>2194.4</v>
      </c>
    </row>
    <row r="1777" spans="1:17">
      <c r="A1777" s="45" t="s">
        <v>58</v>
      </c>
      <c r="B1777" s="45">
        <v>12</v>
      </c>
      <c r="C1777" s="37"/>
      <c r="D1777" s="37"/>
      <c r="E1777" s="37"/>
      <c r="F1777" s="37"/>
      <c r="G1777" s="37"/>
      <c r="H1777" s="37"/>
      <c r="I1777" s="37"/>
      <c r="J1777" s="37"/>
      <c r="K1777" s="37"/>
      <c r="L1777" s="37"/>
      <c r="M1777" s="37"/>
      <c r="N1777" s="37"/>
      <c r="O1777" s="4">
        <v>1.1200000000000001</v>
      </c>
      <c r="P1777" s="46">
        <v>42</v>
      </c>
      <c r="Q1777" s="47">
        <f t="shared" ref="Q1777:Q1784" si="44">P1777*O1777</f>
        <v>47.040000000000006</v>
      </c>
    </row>
    <row r="1778" spans="1:17">
      <c r="A1778" s="45" t="s">
        <v>13</v>
      </c>
      <c r="B1778" s="45">
        <v>5</v>
      </c>
      <c r="C1778" s="37"/>
      <c r="D1778" s="37"/>
      <c r="E1778" s="37"/>
      <c r="F1778" s="37"/>
      <c r="G1778" s="37"/>
      <c r="H1778" s="37"/>
      <c r="I1778" s="37"/>
      <c r="J1778" s="37"/>
      <c r="K1778" s="37"/>
      <c r="L1778" s="37"/>
      <c r="M1778" s="37"/>
      <c r="N1778" s="37"/>
      <c r="O1778" s="4">
        <v>1</v>
      </c>
      <c r="P1778" s="46">
        <v>140</v>
      </c>
      <c r="Q1778" s="47">
        <f t="shared" si="44"/>
        <v>140</v>
      </c>
    </row>
    <row r="1779" spans="1:17">
      <c r="A1779" s="45" t="s">
        <v>103</v>
      </c>
      <c r="B1779" s="45">
        <v>12</v>
      </c>
      <c r="C1779" s="37"/>
      <c r="D1779" s="37"/>
      <c r="E1779" s="37"/>
      <c r="F1779" s="37"/>
      <c r="G1779" s="37"/>
      <c r="H1779" s="37"/>
      <c r="I1779" s="37"/>
      <c r="J1779" s="37"/>
      <c r="K1779" s="37"/>
      <c r="L1779" s="37"/>
      <c r="M1779" s="37"/>
      <c r="N1779" s="37"/>
      <c r="O1779" s="4">
        <v>2.85</v>
      </c>
      <c r="P1779" s="46">
        <v>63</v>
      </c>
      <c r="Q1779" s="47">
        <f t="shared" si="44"/>
        <v>179.55</v>
      </c>
    </row>
    <row r="1780" spans="1:17">
      <c r="A1780" s="45" t="s">
        <v>51</v>
      </c>
      <c r="B1780" s="45"/>
      <c r="C1780" s="37"/>
      <c r="D1780" s="37"/>
      <c r="E1780" s="37"/>
      <c r="F1780" s="37"/>
      <c r="G1780" s="37"/>
      <c r="H1780" s="37"/>
      <c r="I1780" s="37"/>
      <c r="J1780" s="37"/>
      <c r="K1780" s="37"/>
      <c r="L1780" s="37"/>
      <c r="M1780" s="37"/>
      <c r="N1780" s="37"/>
      <c r="O1780" s="4">
        <v>1</v>
      </c>
      <c r="P1780" s="46">
        <v>43</v>
      </c>
      <c r="Q1780" s="47">
        <f t="shared" si="44"/>
        <v>43</v>
      </c>
    </row>
    <row r="1781" spans="1:17">
      <c r="A1781" s="45" t="s">
        <v>17</v>
      </c>
      <c r="B1781" s="45">
        <v>1</v>
      </c>
      <c r="C1781" s="37"/>
      <c r="D1781" s="37"/>
      <c r="E1781" s="37"/>
      <c r="F1781" s="37"/>
      <c r="G1781" s="37"/>
      <c r="H1781" s="37"/>
      <c r="I1781" s="37"/>
      <c r="J1781" s="37"/>
      <c r="K1781" s="37"/>
      <c r="L1781" s="37"/>
      <c r="M1781" s="37"/>
      <c r="N1781" s="37"/>
      <c r="O1781" s="4">
        <v>1</v>
      </c>
      <c r="P1781" s="46">
        <v>22</v>
      </c>
      <c r="Q1781" s="47">
        <f t="shared" si="44"/>
        <v>22</v>
      </c>
    </row>
    <row r="1782" spans="1:17">
      <c r="A1782" s="45" t="s">
        <v>51</v>
      </c>
      <c r="B1782" s="45"/>
      <c r="C1782" s="37"/>
      <c r="D1782" s="37"/>
      <c r="E1782" s="37"/>
      <c r="F1782" s="37"/>
      <c r="G1782" s="37"/>
      <c r="H1782" s="37"/>
      <c r="I1782" s="37"/>
      <c r="J1782" s="37"/>
      <c r="K1782" s="37"/>
      <c r="L1782" s="37"/>
      <c r="M1782" s="37"/>
      <c r="N1782" s="37"/>
      <c r="O1782" s="4"/>
      <c r="P1782" s="46">
        <v>43</v>
      </c>
      <c r="Q1782" s="47">
        <f t="shared" si="44"/>
        <v>0</v>
      </c>
    </row>
    <row r="1783" spans="1:17">
      <c r="A1783" s="45" t="s">
        <v>175</v>
      </c>
      <c r="B1783" s="45"/>
      <c r="C1783" s="37"/>
      <c r="D1783" s="37"/>
      <c r="E1783" s="37"/>
      <c r="F1783" s="37"/>
      <c r="G1783" s="37"/>
      <c r="H1783" s="37"/>
      <c r="I1783" s="37"/>
      <c r="J1783" s="37"/>
      <c r="K1783" s="37"/>
      <c r="L1783" s="37"/>
      <c r="M1783" s="37"/>
      <c r="N1783" s="37"/>
      <c r="O1783" s="4">
        <v>7.5</v>
      </c>
      <c r="P1783" s="46">
        <v>40</v>
      </c>
      <c r="Q1783" s="47">
        <f t="shared" si="44"/>
        <v>300</v>
      </c>
    </row>
    <row r="1784" spans="1:17">
      <c r="A1784" s="45" t="s">
        <v>10</v>
      </c>
      <c r="B1784" s="45"/>
      <c r="C1784" s="37"/>
      <c r="D1784" s="37"/>
      <c r="E1784" s="37"/>
      <c r="F1784" s="37"/>
      <c r="G1784" s="37"/>
      <c r="H1784" s="37"/>
      <c r="I1784" s="37"/>
      <c r="J1784" s="37"/>
      <c r="K1784" s="37"/>
      <c r="L1784" s="37"/>
      <c r="M1784" s="37"/>
      <c r="N1784" s="37"/>
      <c r="O1784" s="4">
        <v>1</v>
      </c>
      <c r="P1784" s="46">
        <v>65</v>
      </c>
      <c r="Q1784" s="47">
        <f t="shared" si="44"/>
        <v>65</v>
      </c>
    </row>
    <row r="1785" spans="1:17">
      <c r="A1785" s="31" t="s">
        <v>177</v>
      </c>
      <c r="B1785" s="45">
        <v>70</v>
      </c>
      <c r="C1785" s="37">
        <v>70</v>
      </c>
      <c r="D1785" s="37">
        <v>4.8</v>
      </c>
      <c r="E1785" s="37">
        <v>5.8</v>
      </c>
      <c r="F1785" s="37">
        <v>18.399999999999999</v>
      </c>
      <c r="G1785" s="37">
        <v>112</v>
      </c>
      <c r="H1785" s="37">
        <v>1.62</v>
      </c>
      <c r="I1785" s="37">
        <v>15.75</v>
      </c>
      <c r="J1785" s="37">
        <v>128</v>
      </c>
      <c r="K1785" s="37">
        <v>106</v>
      </c>
      <c r="L1785" s="37">
        <v>55.5</v>
      </c>
      <c r="M1785" s="37">
        <v>54</v>
      </c>
      <c r="N1785" s="37">
        <v>1.45</v>
      </c>
      <c r="O1785" s="4"/>
      <c r="P1785" s="46"/>
      <c r="Q1785" s="47">
        <f t="shared" ref="Q1785:Q1791" si="45">P1785*O1785</f>
        <v>0</v>
      </c>
    </row>
    <row r="1786" spans="1:17">
      <c r="A1786" s="45" t="s">
        <v>119</v>
      </c>
      <c r="B1786" s="45">
        <v>36</v>
      </c>
      <c r="C1786" s="37"/>
      <c r="D1786" s="37"/>
      <c r="E1786" s="37"/>
      <c r="F1786" s="37"/>
      <c r="G1786" s="37"/>
      <c r="H1786" s="37"/>
      <c r="I1786" s="37"/>
      <c r="J1786" s="37"/>
      <c r="K1786" s="37"/>
      <c r="L1786" s="37"/>
      <c r="M1786" s="37"/>
      <c r="N1786" s="37"/>
      <c r="O1786" s="4">
        <v>9</v>
      </c>
      <c r="P1786" s="46">
        <v>84.15</v>
      </c>
      <c r="Q1786" s="47">
        <f t="shared" si="45"/>
        <v>757.35</v>
      </c>
    </row>
    <row r="1787" spans="1:17">
      <c r="A1787" s="44" t="s">
        <v>105</v>
      </c>
      <c r="B1787" s="45"/>
      <c r="C1787" s="31"/>
      <c r="D1787" s="37">
        <v>0.6</v>
      </c>
      <c r="E1787" s="37"/>
      <c r="F1787" s="37">
        <v>15.5</v>
      </c>
      <c r="G1787" s="37"/>
      <c r="H1787" s="37">
        <v>0.04</v>
      </c>
      <c r="I1787" s="37"/>
      <c r="J1787" s="37">
        <v>0.24</v>
      </c>
      <c r="K1787" s="37">
        <v>0.8</v>
      </c>
      <c r="L1787" s="37">
        <v>24</v>
      </c>
      <c r="M1787" s="37"/>
      <c r="N1787" s="37">
        <v>22</v>
      </c>
      <c r="O1787" s="52"/>
      <c r="P1787" s="46"/>
      <c r="Q1787" s="47">
        <f t="shared" si="45"/>
        <v>0</v>
      </c>
    </row>
    <row r="1788" spans="1:17">
      <c r="A1788" s="45" t="s">
        <v>34</v>
      </c>
      <c r="B1788" s="45">
        <v>30</v>
      </c>
      <c r="C1788" s="5">
        <v>30</v>
      </c>
      <c r="D1788" s="5"/>
      <c r="E1788" s="5"/>
      <c r="F1788" s="5"/>
      <c r="G1788" s="5"/>
      <c r="H1788" s="5"/>
      <c r="I1788" s="5"/>
      <c r="J1788" s="5"/>
      <c r="K1788" s="5"/>
      <c r="L1788" s="5"/>
      <c r="M1788" s="5"/>
      <c r="N1788" s="5"/>
      <c r="O1788" s="4">
        <v>16</v>
      </c>
      <c r="P1788" s="61">
        <v>26</v>
      </c>
      <c r="Q1788" s="47">
        <f t="shared" si="45"/>
        <v>416</v>
      </c>
    </row>
    <row r="1789" spans="1:17">
      <c r="A1789" s="45" t="s">
        <v>121</v>
      </c>
      <c r="B1789" s="45">
        <v>10</v>
      </c>
      <c r="C1789" s="5"/>
      <c r="D1789" s="5"/>
      <c r="E1789" s="5"/>
      <c r="F1789" s="5"/>
      <c r="G1789" s="5"/>
      <c r="H1789" s="5"/>
      <c r="I1789" s="5"/>
      <c r="J1789" s="5"/>
      <c r="K1789" s="5"/>
      <c r="L1789" s="5"/>
      <c r="M1789" s="5"/>
      <c r="N1789" s="5"/>
      <c r="O1789" s="4">
        <v>1.4</v>
      </c>
      <c r="P1789" s="61">
        <v>530</v>
      </c>
      <c r="Q1789" s="47">
        <f t="shared" si="45"/>
        <v>742</v>
      </c>
    </row>
    <row r="1790" spans="1:17">
      <c r="A1790" s="45" t="s">
        <v>60</v>
      </c>
      <c r="B1790" s="45">
        <v>12</v>
      </c>
      <c r="C1790" s="5">
        <v>12</v>
      </c>
      <c r="D1790" s="5">
        <v>5.2</v>
      </c>
      <c r="E1790" s="5"/>
      <c r="F1790" s="5"/>
      <c r="G1790" s="5">
        <v>70.400000000000006</v>
      </c>
      <c r="H1790" s="5">
        <v>0.01</v>
      </c>
      <c r="I1790" s="5">
        <v>0.5</v>
      </c>
      <c r="J1790" s="5">
        <v>4.0000000000000001E-3</v>
      </c>
      <c r="K1790" s="5">
        <v>1.8</v>
      </c>
      <c r="L1790" s="5">
        <v>6</v>
      </c>
      <c r="M1790" s="5">
        <v>2</v>
      </c>
      <c r="N1790" s="5">
        <v>6</v>
      </c>
      <c r="O1790" s="4">
        <v>1.8380000000000001</v>
      </c>
      <c r="P1790" s="61">
        <v>488.82</v>
      </c>
      <c r="Q1790" s="47">
        <f t="shared" si="45"/>
        <v>898.45116000000007</v>
      </c>
    </row>
    <row r="1791" spans="1:17">
      <c r="A1791" s="44" t="s">
        <v>178</v>
      </c>
      <c r="B1791" s="45">
        <v>20</v>
      </c>
      <c r="C1791" s="37">
        <v>200</v>
      </c>
      <c r="D1791" s="37">
        <v>0.6</v>
      </c>
      <c r="E1791" s="37">
        <v>5.3</v>
      </c>
      <c r="F1791" s="37">
        <v>26.8</v>
      </c>
      <c r="G1791" s="37">
        <v>106</v>
      </c>
      <c r="H1791" s="37"/>
      <c r="I1791" s="37">
        <v>1.8</v>
      </c>
      <c r="J1791" s="37"/>
      <c r="K1791" s="37">
        <v>135</v>
      </c>
      <c r="L1791" s="37">
        <v>46</v>
      </c>
      <c r="M1791" s="37"/>
      <c r="N1791" s="37">
        <v>0.5</v>
      </c>
      <c r="O1791" s="5">
        <v>8</v>
      </c>
      <c r="P1791" s="5">
        <v>73</v>
      </c>
      <c r="Q1791" s="47">
        <f t="shared" si="45"/>
        <v>584</v>
      </c>
    </row>
    <row r="1792" spans="1:17">
      <c r="D1792" t="s">
        <v>98</v>
      </c>
      <c r="J1792" t="s">
        <v>99</v>
      </c>
      <c r="Q1792" s="67">
        <f>SUM(Q1776:Q1791)</f>
        <v>6388.7911600000007</v>
      </c>
    </row>
    <row r="1793" spans="4:14">
      <c r="D1793" s="48" t="s">
        <v>100</v>
      </c>
      <c r="E1793" s="48"/>
      <c r="F1793" s="51"/>
      <c r="G1793" s="48"/>
      <c r="H1793" s="48"/>
      <c r="I1793" s="48"/>
      <c r="J1793" s="48" t="s">
        <v>99</v>
      </c>
      <c r="K1793" s="48"/>
      <c r="N1793" t="s">
        <v>99</v>
      </c>
    </row>
    <row r="1794" spans="4:14">
      <c r="D1794" s="48"/>
      <c r="E1794" s="48"/>
      <c r="F1794" s="51"/>
      <c r="G1794" s="48"/>
      <c r="H1794" s="48"/>
      <c r="I1794" s="48"/>
      <c r="J1794" s="48"/>
      <c r="K1794" s="48"/>
    </row>
    <row r="1795" spans="4:14">
      <c r="D1795" s="48"/>
      <c r="E1795" s="48"/>
      <c r="F1795" s="51"/>
      <c r="G1795" s="48"/>
      <c r="H1795" s="48"/>
      <c r="I1795" s="48"/>
      <c r="J1795" s="48"/>
      <c r="K1795" s="48"/>
    </row>
    <row r="1796" spans="4:14">
      <c r="D1796" s="48"/>
      <c r="E1796" s="48"/>
      <c r="F1796" s="51"/>
      <c r="G1796" s="48"/>
      <c r="H1796" s="48"/>
      <c r="I1796" s="48"/>
      <c r="J1796" s="48"/>
      <c r="K1796" s="48"/>
    </row>
    <row r="1797" spans="4:14">
      <c r="D1797" s="48"/>
      <c r="E1797" s="48"/>
      <c r="F1797" s="51"/>
      <c r="G1797" s="48"/>
      <c r="H1797" s="48"/>
      <c r="I1797" s="48"/>
      <c r="J1797" s="48"/>
      <c r="K1797" s="48"/>
    </row>
    <row r="1798" spans="4:14">
      <c r="D1798" s="48"/>
      <c r="E1798" s="48"/>
      <c r="F1798" s="51"/>
      <c r="G1798" s="48"/>
      <c r="H1798" s="48"/>
      <c r="I1798" s="48"/>
      <c r="J1798" s="48"/>
      <c r="K1798" s="48"/>
    </row>
    <row r="1799" spans="4:14">
      <c r="D1799" s="48"/>
      <c r="E1799" s="48"/>
      <c r="F1799" s="51"/>
      <c r="G1799" s="48"/>
      <c r="H1799" s="48"/>
      <c r="I1799" s="48"/>
      <c r="J1799" s="48"/>
      <c r="K1799" s="48"/>
    </row>
    <row r="1800" spans="4:14">
      <c r="D1800" s="48"/>
      <c r="E1800" s="48"/>
      <c r="F1800" s="51"/>
      <c r="G1800" s="48"/>
      <c r="H1800" s="48"/>
      <c r="I1800" s="48"/>
      <c r="J1800" s="48"/>
      <c r="K1800" s="48"/>
    </row>
    <row r="1801" spans="4:14">
      <c r="D1801" s="48"/>
      <c r="E1801" s="48"/>
      <c r="F1801" s="51"/>
      <c r="G1801" s="48"/>
      <c r="H1801" s="48"/>
      <c r="I1801" s="48"/>
      <c r="J1801" s="48"/>
      <c r="K1801" s="48"/>
    </row>
    <row r="1802" spans="4:14">
      <c r="D1802" s="48"/>
      <c r="E1802" s="48"/>
      <c r="F1802" s="51"/>
      <c r="G1802" s="48"/>
      <c r="H1802" s="48"/>
      <c r="I1802" s="48"/>
      <c r="J1802" s="48"/>
      <c r="K1802" s="48"/>
    </row>
    <row r="1803" spans="4:14">
      <c r="D1803" s="48"/>
      <c r="E1803" s="48"/>
      <c r="F1803" s="51"/>
      <c r="G1803" s="48"/>
      <c r="H1803" s="48"/>
      <c r="I1803" s="48"/>
      <c r="J1803" s="48"/>
      <c r="K1803" s="48"/>
    </row>
    <row r="1804" spans="4:14">
      <c r="D1804" s="48"/>
      <c r="E1804" s="48"/>
      <c r="F1804" s="51"/>
      <c r="G1804" s="48"/>
      <c r="H1804" s="48"/>
      <c r="I1804" s="48"/>
      <c r="J1804" s="48"/>
      <c r="K1804" s="48"/>
    </row>
    <row r="1805" spans="4:14">
      <c r="D1805" s="48"/>
      <c r="E1805" s="48"/>
      <c r="F1805" s="51"/>
      <c r="G1805" s="48"/>
      <c r="H1805" s="48"/>
      <c r="I1805" s="48"/>
      <c r="J1805" s="48"/>
      <c r="K1805" s="48"/>
    </row>
    <row r="1806" spans="4:14">
      <c r="D1806" s="48"/>
      <c r="E1806" s="48"/>
      <c r="F1806" s="51"/>
      <c r="G1806" s="48"/>
      <c r="H1806" s="48"/>
      <c r="I1806" s="48"/>
      <c r="J1806" s="48"/>
      <c r="K1806" s="48"/>
    </row>
    <row r="1807" spans="4:14">
      <c r="D1807" s="48"/>
      <c r="E1807" s="48"/>
      <c r="F1807" s="51"/>
      <c r="G1807" s="48"/>
      <c r="H1807" s="48"/>
      <c r="I1807" s="48"/>
      <c r="J1807" s="48"/>
      <c r="K1807" s="48"/>
    </row>
    <row r="1808" spans="4:14">
      <c r="D1808" s="48"/>
      <c r="E1808" s="48"/>
      <c r="F1808" s="51"/>
      <c r="G1808" s="48"/>
      <c r="H1808" s="48"/>
      <c r="I1808" s="48"/>
      <c r="J1808" s="48"/>
      <c r="K1808" s="48"/>
    </row>
    <row r="1809" spans="1:17" ht="18.75">
      <c r="D1809" s="15"/>
      <c r="G1809" s="16" t="s">
        <v>67</v>
      </c>
      <c r="H1809" s="16"/>
      <c r="I1809" s="17"/>
      <c r="J1809" s="17"/>
      <c r="L1809" s="17"/>
    </row>
    <row r="1810" spans="1:17" ht="18.75">
      <c r="D1810" s="15"/>
      <c r="E1810" s="15"/>
      <c r="G1810" s="16" t="s">
        <v>68</v>
      </c>
      <c r="H1810" s="16"/>
      <c r="I1810" s="16"/>
      <c r="J1810" s="16"/>
      <c r="K1810" s="17"/>
      <c r="L1810" s="21"/>
    </row>
    <row r="1811" spans="1:17" ht="18.75">
      <c r="D1811" s="23" t="s">
        <v>70</v>
      </c>
      <c r="E1811" s="23"/>
      <c r="F1811" s="23"/>
    </row>
    <row r="1812" spans="1:17">
      <c r="A1812" s="53">
        <v>44461</v>
      </c>
      <c r="M1812" s="21"/>
    </row>
    <row r="1813" spans="1:17">
      <c r="A1813" s="24" t="s">
        <v>149</v>
      </c>
      <c r="B1813" s="24" t="s">
        <v>74</v>
      </c>
      <c r="D1813" s="25"/>
      <c r="E1813" s="28"/>
      <c r="F1813" s="28" t="s">
        <v>7</v>
      </c>
      <c r="G1813" s="27"/>
      <c r="H1813" s="21"/>
      <c r="I1813" s="21"/>
      <c r="J1813" s="21"/>
      <c r="K1813" s="21"/>
      <c r="L1813" s="21"/>
      <c r="M1813" s="21"/>
      <c r="N1813" s="21"/>
      <c r="O1813" s="21"/>
      <c r="P1813" s="21"/>
      <c r="Q1813" s="19"/>
    </row>
    <row r="1814" spans="1:17">
      <c r="A1814" s="29" t="s">
        <v>76</v>
      </c>
      <c r="B1814" s="24"/>
      <c r="C1814" s="20"/>
      <c r="D1814" s="20"/>
      <c r="E1814" s="27"/>
      <c r="F1814" s="27"/>
      <c r="G1814" s="27"/>
      <c r="H1814" s="21"/>
      <c r="I1814" s="21"/>
      <c r="J1814" s="21"/>
      <c r="K1814" s="21"/>
      <c r="L1814" s="21"/>
      <c r="M1814" s="21"/>
      <c r="N1814" s="21"/>
      <c r="O1814" s="21"/>
      <c r="P1814" s="21"/>
      <c r="Q1814" s="19"/>
    </row>
    <row r="1815" spans="1:17">
      <c r="A1815" s="30"/>
      <c r="B1815" s="29"/>
      <c r="C1815" s="29"/>
      <c r="D1815" s="29"/>
      <c r="E1815" s="21"/>
      <c r="F1815" s="27"/>
      <c r="G1815" s="27"/>
      <c r="H1815" s="21"/>
      <c r="I1815" s="21"/>
      <c r="J1815" s="21"/>
      <c r="K1815" s="21"/>
      <c r="L1815" s="21"/>
      <c r="M1815" s="28"/>
      <c r="N1815" s="21"/>
      <c r="O1815" s="21"/>
      <c r="Q1815" s="19"/>
    </row>
    <row r="1816" spans="1:17">
      <c r="A1816" s="31" t="s">
        <v>77</v>
      </c>
      <c r="B1816" s="32"/>
      <c r="C1816" s="33" t="s">
        <v>78</v>
      </c>
      <c r="D1816" s="34"/>
      <c r="E1816" s="34" t="s">
        <v>79</v>
      </c>
      <c r="F1816" s="34"/>
      <c r="G1816" s="34" t="s">
        <v>80</v>
      </c>
      <c r="H1816" s="34" t="s">
        <v>81</v>
      </c>
      <c r="I1816" s="34"/>
      <c r="J1816" s="34"/>
      <c r="K1816" s="34"/>
      <c r="L1816" s="34" t="s">
        <v>82</v>
      </c>
      <c r="M1816" s="5"/>
      <c r="N1816" s="34"/>
      <c r="O1816" s="35" t="s">
        <v>83</v>
      </c>
      <c r="P1816" s="36" t="s">
        <v>3</v>
      </c>
      <c r="Q1816" s="36" t="s">
        <v>9</v>
      </c>
    </row>
    <row r="1817" spans="1:17">
      <c r="A1817" s="5"/>
      <c r="B1817" s="38" t="s">
        <v>84</v>
      </c>
      <c r="C1817" s="39" t="s">
        <v>85</v>
      </c>
      <c r="D1817" s="37" t="s">
        <v>86</v>
      </c>
      <c r="E1817" s="37" t="s">
        <v>87</v>
      </c>
      <c r="F1817" s="37" t="s">
        <v>88</v>
      </c>
      <c r="G1817" s="37"/>
      <c r="H1817" s="37" t="s">
        <v>89</v>
      </c>
      <c r="I1817" s="37" t="s">
        <v>90</v>
      </c>
      <c r="J1817" s="37" t="s">
        <v>91</v>
      </c>
      <c r="K1817" s="37" t="s">
        <v>92</v>
      </c>
      <c r="L1817" s="37" t="s">
        <v>93</v>
      </c>
      <c r="M1817" s="37" t="s">
        <v>94</v>
      </c>
      <c r="N1817" s="37" t="s">
        <v>95</v>
      </c>
      <c r="O1817" s="40"/>
      <c r="P1817" s="4"/>
      <c r="Q1817" s="40"/>
    </row>
    <row r="1818" spans="1:17">
      <c r="A1818" s="45" t="s">
        <v>174</v>
      </c>
      <c r="B1818" s="45"/>
      <c r="C1818" s="37">
        <v>250</v>
      </c>
      <c r="D1818" s="37">
        <v>1.2</v>
      </c>
      <c r="E1818" s="37">
        <v>4</v>
      </c>
      <c r="F1818" s="37">
        <v>2.7</v>
      </c>
      <c r="G1818" s="37">
        <v>260</v>
      </c>
      <c r="H1818" s="37">
        <v>0.26</v>
      </c>
      <c r="I1818" s="37">
        <v>40</v>
      </c>
      <c r="J1818" s="37">
        <v>122</v>
      </c>
      <c r="K1818" s="37">
        <v>128</v>
      </c>
      <c r="L1818" s="37">
        <v>146</v>
      </c>
      <c r="M1818" s="37">
        <v>56</v>
      </c>
      <c r="N1818" s="37">
        <v>2</v>
      </c>
      <c r="O1818" s="4"/>
      <c r="P1818" s="46"/>
      <c r="Q1818" s="47"/>
    </row>
    <row r="1819" spans="1:17">
      <c r="A1819" s="45" t="s">
        <v>36</v>
      </c>
      <c r="B1819" s="45">
        <v>2.5000000000000001E-2</v>
      </c>
      <c r="C1819" s="37"/>
      <c r="D1819" s="37"/>
      <c r="E1819" s="37"/>
      <c r="F1819" s="37"/>
      <c r="G1819" s="37"/>
      <c r="H1819" s="37"/>
      <c r="I1819" s="37"/>
      <c r="J1819" s="37"/>
      <c r="K1819" s="37"/>
      <c r="L1819" s="37"/>
      <c r="M1819" s="37"/>
      <c r="N1819" s="37"/>
      <c r="O1819" s="4">
        <v>3</v>
      </c>
      <c r="P1819" s="46">
        <v>260</v>
      </c>
      <c r="Q1819" s="47">
        <f>P1819*O1819</f>
        <v>780</v>
      </c>
    </row>
    <row r="1820" spans="1:17">
      <c r="A1820" s="45" t="s">
        <v>58</v>
      </c>
      <c r="B1820" s="45">
        <v>12</v>
      </c>
      <c r="C1820" s="37"/>
      <c r="D1820" s="37"/>
      <c r="E1820" s="37"/>
      <c r="F1820" s="37"/>
      <c r="G1820" s="37"/>
      <c r="H1820" s="37"/>
      <c r="I1820" s="37"/>
      <c r="J1820" s="37"/>
      <c r="K1820" s="37"/>
      <c r="L1820" s="37"/>
      <c r="M1820" s="37"/>
      <c r="N1820" s="37"/>
      <c r="O1820" s="4">
        <v>0.2</v>
      </c>
      <c r="P1820" s="46">
        <v>42</v>
      </c>
      <c r="Q1820" s="47">
        <f t="shared" ref="Q1820:Q1827" si="46">P1820*O1820</f>
        <v>8.4</v>
      </c>
    </row>
    <row r="1821" spans="1:17">
      <c r="A1821" s="45" t="s">
        <v>103</v>
      </c>
      <c r="B1821" s="45">
        <v>12</v>
      </c>
      <c r="C1821" s="37"/>
      <c r="D1821" s="37"/>
      <c r="E1821" s="37"/>
      <c r="F1821" s="37"/>
      <c r="G1821" s="37"/>
      <c r="H1821" s="37"/>
      <c r="I1821" s="37"/>
      <c r="J1821" s="37"/>
      <c r="K1821" s="37"/>
      <c r="L1821" s="37"/>
      <c r="M1821" s="37"/>
      <c r="N1821" s="37"/>
      <c r="O1821" s="4">
        <v>0.3</v>
      </c>
      <c r="P1821" s="46">
        <v>63</v>
      </c>
      <c r="Q1821" s="47">
        <f t="shared" si="46"/>
        <v>18.899999999999999</v>
      </c>
    </row>
    <row r="1822" spans="1:17">
      <c r="A1822" s="45" t="s">
        <v>175</v>
      </c>
      <c r="B1822" s="45"/>
      <c r="C1822" s="37"/>
      <c r="D1822" s="37"/>
      <c r="E1822" s="37"/>
      <c r="F1822" s="37"/>
      <c r="G1822" s="37"/>
      <c r="H1822" s="37"/>
      <c r="I1822" s="37"/>
      <c r="J1822" s="37"/>
      <c r="K1822" s="37"/>
      <c r="L1822" s="37"/>
      <c r="M1822" s="37"/>
      <c r="N1822" s="37"/>
      <c r="O1822" s="4">
        <v>4</v>
      </c>
      <c r="P1822" s="46">
        <v>40</v>
      </c>
      <c r="Q1822" s="47">
        <f t="shared" si="46"/>
        <v>160</v>
      </c>
    </row>
    <row r="1823" spans="1:17">
      <c r="A1823" s="44" t="s">
        <v>105</v>
      </c>
      <c r="B1823" s="45">
        <v>30</v>
      </c>
      <c r="C1823" s="31">
        <v>30</v>
      </c>
      <c r="D1823" s="37">
        <v>0.6</v>
      </c>
      <c r="E1823" s="37"/>
      <c r="F1823" s="37">
        <v>15.5</v>
      </c>
      <c r="G1823" s="37"/>
      <c r="H1823" s="37">
        <v>0.04</v>
      </c>
      <c r="I1823" s="37"/>
      <c r="J1823" s="37">
        <v>0.24</v>
      </c>
      <c r="K1823" s="37">
        <v>0.8</v>
      </c>
      <c r="L1823" s="37">
        <v>24</v>
      </c>
      <c r="M1823" s="37"/>
      <c r="N1823" s="37">
        <v>22</v>
      </c>
      <c r="O1823" s="52"/>
      <c r="P1823" s="46"/>
      <c r="Q1823" s="47">
        <f t="shared" si="46"/>
        <v>0</v>
      </c>
    </row>
    <row r="1824" spans="1:17">
      <c r="A1824" s="45" t="s">
        <v>34</v>
      </c>
      <c r="B1824" s="45">
        <v>10</v>
      </c>
      <c r="C1824" s="5"/>
      <c r="D1824" s="5"/>
      <c r="E1824" s="5"/>
      <c r="F1824" s="5"/>
      <c r="G1824" s="5"/>
      <c r="H1824" s="5"/>
      <c r="I1824" s="5"/>
      <c r="J1824" s="5"/>
      <c r="K1824" s="5"/>
      <c r="L1824" s="5"/>
      <c r="M1824" s="5"/>
      <c r="N1824" s="5"/>
      <c r="O1824" s="4">
        <v>3</v>
      </c>
      <c r="P1824" s="61">
        <v>26</v>
      </c>
      <c r="Q1824" s="47">
        <f t="shared" si="46"/>
        <v>78</v>
      </c>
    </row>
    <row r="1825" spans="1:17">
      <c r="A1825" s="44" t="s">
        <v>108</v>
      </c>
      <c r="B1825" s="45">
        <v>20</v>
      </c>
      <c r="C1825" s="37">
        <v>200</v>
      </c>
      <c r="D1825" s="37">
        <v>0.6</v>
      </c>
      <c r="E1825" s="37"/>
      <c r="F1825" s="37">
        <v>30.1</v>
      </c>
      <c r="G1825" s="37">
        <v>130</v>
      </c>
      <c r="H1825" s="37">
        <v>0.04</v>
      </c>
      <c r="I1825" s="37"/>
      <c r="J1825" s="37">
        <v>0.05</v>
      </c>
      <c r="K1825" s="37">
        <v>135</v>
      </c>
      <c r="L1825" s="37">
        <v>46</v>
      </c>
      <c r="M1825" s="37"/>
      <c r="N1825" s="37">
        <v>0.5</v>
      </c>
      <c r="O1825" s="5"/>
      <c r="P1825" s="5"/>
      <c r="Q1825" s="47">
        <f t="shared" si="46"/>
        <v>0</v>
      </c>
    </row>
    <row r="1826" spans="1:17">
      <c r="A1826" s="45" t="s">
        <v>31</v>
      </c>
      <c r="B1826" s="45"/>
      <c r="C1826" s="5"/>
      <c r="D1826" s="5"/>
      <c r="E1826" s="5"/>
      <c r="F1826" s="5"/>
      <c r="G1826" s="5"/>
      <c r="H1826" s="5"/>
      <c r="I1826" s="5"/>
      <c r="J1826" s="5"/>
      <c r="K1826" s="5"/>
      <c r="L1826" s="5"/>
      <c r="M1826" s="5"/>
      <c r="N1826" s="5"/>
      <c r="O1826" s="5">
        <v>2</v>
      </c>
      <c r="P1826" s="5">
        <v>74</v>
      </c>
      <c r="Q1826" s="47">
        <f t="shared" si="46"/>
        <v>148</v>
      </c>
    </row>
    <row r="1827" spans="1:17">
      <c r="A1827" s="45" t="s">
        <v>109</v>
      </c>
      <c r="B1827" s="45"/>
      <c r="C1827" s="5"/>
      <c r="D1827" s="5"/>
      <c r="E1827" s="5"/>
      <c r="F1827" s="5"/>
      <c r="G1827" s="5"/>
      <c r="H1827" s="5"/>
      <c r="I1827" s="5"/>
      <c r="J1827" s="5"/>
      <c r="K1827" s="5"/>
      <c r="L1827" s="5"/>
      <c r="M1827" s="5"/>
      <c r="N1827" s="5"/>
      <c r="O1827" s="5"/>
      <c r="P1827" s="5"/>
      <c r="Q1827" s="47">
        <f t="shared" si="46"/>
        <v>0</v>
      </c>
    </row>
    <row r="1828" spans="1:17">
      <c r="D1828" t="s">
        <v>98</v>
      </c>
      <c r="J1828" t="s">
        <v>99</v>
      </c>
      <c r="Q1828" s="67">
        <f>SUM(Q1819:Q1827)</f>
        <v>1193.3</v>
      </c>
    </row>
    <row r="1829" spans="1:17">
      <c r="D1829" s="48" t="s">
        <v>100</v>
      </c>
      <c r="E1829" s="48"/>
      <c r="F1829" s="51"/>
      <c r="G1829" s="48"/>
      <c r="H1829" s="48"/>
      <c r="I1829" s="48"/>
      <c r="J1829" s="48" t="s">
        <v>99</v>
      </c>
      <c r="K1829" s="48"/>
      <c r="N1829" t="s">
        <v>99</v>
      </c>
    </row>
    <row r="1830" spans="1:17">
      <c r="D1830" s="48"/>
      <c r="E1830" s="48"/>
      <c r="F1830" s="51"/>
      <c r="G1830" s="48"/>
      <c r="H1830" s="48"/>
      <c r="I1830" s="48"/>
      <c r="J1830" s="48"/>
      <c r="K1830" s="48"/>
    </row>
    <row r="1831" spans="1:17">
      <c r="D1831" s="48"/>
      <c r="E1831" s="48"/>
      <c r="F1831" s="51"/>
      <c r="G1831" s="48"/>
      <c r="H1831" s="48"/>
      <c r="I1831" s="48"/>
      <c r="J1831" s="48"/>
      <c r="K1831" s="48"/>
    </row>
    <row r="1832" spans="1:17">
      <c r="D1832" s="48"/>
      <c r="E1832" s="48"/>
      <c r="F1832" s="51"/>
      <c r="G1832" s="48"/>
      <c r="H1832" s="48"/>
      <c r="I1832" s="48"/>
      <c r="J1832" s="48"/>
      <c r="K1832" s="48"/>
    </row>
    <row r="1833" spans="1:17">
      <c r="D1833" s="48"/>
      <c r="E1833" s="48"/>
      <c r="F1833" s="51"/>
      <c r="G1833" s="48"/>
      <c r="H1833" s="48"/>
      <c r="I1833" s="48"/>
      <c r="J1833" s="48"/>
      <c r="K1833" s="48"/>
    </row>
    <row r="1834" spans="1:17">
      <c r="D1834" s="48"/>
      <c r="E1834" s="48"/>
      <c r="F1834" s="51"/>
      <c r="G1834" s="48"/>
      <c r="H1834" s="48"/>
      <c r="I1834" s="48"/>
      <c r="J1834" s="48"/>
      <c r="K1834" s="48"/>
    </row>
    <row r="1835" spans="1:17">
      <c r="D1835" s="48"/>
      <c r="E1835" s="48"/>
      <c r="F1835" s="51"/>
      <c r="G1835" s="48"/>
      <c r="H1835" s="48"/>
      <c r="I1835" s="48"/>
      <c r="J1835" s="48"/>
      <c r="K1835" s="48"/>
    </row>
    <row r="1836" spans="1:17">
      <c r="D1836" s="48"/>
      <c r="E1836" s="48"/>
      <c r="F1836" s="51"/>
      <c r="G1836" s="48"/>
      <c r="H1836" s="48"/>
      <c r="I1836" s="48"/>
      <c r="J1836" s="48"/>
      <c r="K1836" s="48"/>
    </row>
    <row r="1837" spans="1:17">
      <c r="D1837" s="48"/>
      <c r="E1837" s="48"/>
      <c r="F1837" s="51"/>
      <c r="G1837" s="48"/>
      <c r="H1837" s="48"/>
      <c r="I1837" s="48"/>
      <c r="J1837" s="48"/>
      <c r="K1837" s="48"/>
    </row>
    <row r="1838" spans="1:17">
      <c r="D1838" s="48"/>
      <c r="E1838" s="48"/>
      <c r="F1838" s="51"/>
      <c r="G1838" s="48"/>
      <c r="H1838" s="48"/>
      <c r="I1838" s="48"/>
      <c r="J1838" s="48"/>
      <c r="K1838" s="48"/>
    </row>
    <row r="1839" spans="1:17">
      <c r="D1839" s="48"/>
      <c r="E1839" s="48"/>
      <c r="F1839" s="51"/>
      <c r="G1839" s="48"/>
      <c r="H1839" s="48"/>
      <c r="I1839" s="48"/>
      <c r="J1839" s="48"/>
      <c r="K1839" s="48"/>
    </row>
    <row r="1840" spans="1:17">
      <c r="D1840" s="48"/>
      <c r="E1840" s="48"/>
      <c r="F1840" s="51"/>
      <c r="G1840" s="48"/>
      <c r="H1840" s="48"/>
      <c r="I1840" s="48"/>
      <c r="J1840" s="48"/>
      <c r="K1840" s="48"/>
    </row>
    <row r="1841" spans="1:17">
      <c r="D1841" s="48"/>
      <c r="E1841" s="48"/>
      <c r="F1841" s="51"/>
      <c r="G1841" s="48"/>
      <c r="H1841" s="48"/>
      <c r="I1841" s="48"/>
      <c r="J1841" s="48"/>
      <c r="K1841" s="48"/>
    </row>
    <row r="1842" spans="1:17">
      <c r="D1842" s="48"/>
      <c r="E1842" s="48"/>
      <c r="F1842" s="51"/>
      <c r="G1842" s="48"/>
      <c r="H1842" s="48"/>
      <c r="I1842" s="48"/>
      <c r="J1842" s="48"/>
      <c r="K1842" s="48"/>
    </row>
    <row r="1843" spans="1:17">
      <c r="D1843" s="48"/>
      <c r="E1843" s="48"/>
      <c r="F1843" s="51"/>
      <c r="G1843" s="48"/>
      <c r="H1843" s="48"/>
      <c r="I1843" s="48"/>
      <c r="J1843" s="48"/>
      <c r="K1843" s="48"/>
    </row>
    <row r="1844" spans="1:17">
      <c r="D1844" s="48"/>
      <c r="E1844" s="48"/>
      <c r="F1844" s="51"/>
      <c r="G1844" s="48"/>
      <c r="H1844" s="48"/>
      <c r="I1844" s="48"/>
      <c r="J1844" s="48"/>
      <c r="K1844" s="48"/>
    </row>
    <row r="1845" spans="1:17">
      <c r="D1845" s="48"/>
      <c r="E1845" s="48"/>
      <c r="F1845" s="51"/>
      <c r="G1845" s="48"/>
      <c r="H1845" s="48"/>
      <c r="I1845" s="48"/>
      <c r="J1845" s="48"/>
      <c r="K1845" s="48"/>
    </row>
    <row r="1846" spans="1:17">
      <c r="D1846" s="48"/>
      <c r="E1846" s="48"/>
      <c r="F1846" s="51"/>
      <c r="G1846" s="48"/>
      <c r="H1846" s="48"/>
      <c r="I1846" s="48"/>
      <c r="J1846" s="48"/>
      <c r="K1846" s="48"/>
    </row>
    <row r="1847" spans="1:17">
      <c r="D1847" s="48"/>
      <c r="E1847" s="48"/>
      <c r="F1847" s="51"/>
      <c r="G1847" s="48"/>
      <c r="H1847" s="48"/>
      <c r="I1847" s="48"/>
      <c r="J1847" s="48"/>
      <c r="K1847" s="48"/>
    </row>
    <row r="1848" spans="1:17">
      <c r="D1848" s="48"/>
      <c r="E1848" s="48"/>
      <c r="F1848" s="51"/>
      <c r="G1848" s="48"/>
      <c r="H1848" s="48"/>
      <c r="I1848" s="48"/>
      <c r="J1848" s="48"/>
      <c r="K1848" s="48"/>
    </row>
    <row r="1849" spans="1:17">
      <c r="D1849" s="48"/>
      <c r="E1849" s="48"/>
      <c r="F1849" s="51"/>
      <c r="G1849" s="48"/>
      <c r="H1849" s="48"/>
      <c r="I1849" s="48"/>
      <c r="J1849" s="48"/>
      <c r="K1849" s="48"/>
    </row>
    <row r="1850" spans="1:17">
      <c r="D1850" s="48"/>
      <c r="E1850" s="48"/>
      <c r="F1850" s="51"/>
      <c r="G1850" s="48"/>
      <c r="H1850" s="48"/>
      <c r="I1850" s="48"/>
      <c r="J1850" s="48"/>
      <c r="K1850" s="48"/>
    </row>
    <row r="1851" spans="1:17">
      <c r="D1851" s="48"/>
      <c r="E1851" s="48"/>
      <c r="F1851" s="51"/>
      <c r="G1851" s="48"/>
      <c r="H1851" s="48"/>
      <c r="I1851" s="48"/>
      <c r="J1851" s="48"/>
      <c r="K1851" s="48"/>
    </row>
    <row r="1852" spans="1:17" ht="18.75">
      <c r="D1852" s="15"/>
      <c r="G1852" s="16" t="s">
        <v>67</v>
      </c>
      <c r="H1852" s="16"/>
      <c r="I1852" s="17"/>
      <c r="J1852" s="17"/>
      <c r="L1852" s="17"/>
    </row>
    <row r="1853" spans="1:17" ht="18.75">
      <c r="D1853" s="15"/>
      <c r="E1853" s="15"/>
      <c r="G1853" s="16" t="s">
        <v>68</v>
      </c>
      <c r="H1853" s="16"/>
      <c r="I1853" s="16"/>
      <c r="J1853" s="16"/>
      <c r="K1853" s="17"/>
      <c r="L1853" s="21"/>
    </row>
    <row r="1854" spans="1:17" ht="18.75">
      <c r="D1854" s="23" t="s">
        <v>70</v>
      </c>
      <c r="E1854" s="23"/>
      <c r="F1854" s="23"/>
    </row>
    <row r="1855" spans="1:17">
      <c r="A1855" s="53">
        <v>44462</v>
      </c>
      <c r="M1855" s="21"/>
    </row>
    <row r="1856" spans="1:17">
      <c r="A1856" s="24" t="s">
        <v>149</v>
      </c>
      <c r="B1856" s="24" t="s">
        <v>74</v>
      </c>
      <c r="D1856" s="25"/>
      <c r="E1856" s="28"/>
      <c r="F1856" s="28" t="s">
        <v>75</v>
      </c>
      <c r="G1856" s="27"/>
      <c r="H1856" s="21"/>
      <c r="I1856" s="21"/>
      <c r="J1856" s="21"/>
      <c r="K1856" s="21"/>
      <c r="L1856" s="21"/>
      <c r="M1856" s="21"/>
      <c r="N1856" s="21"/>
      <c r="O1856" s="21"/>
      <c r="P1856" s="21"/>
      <c r="Q1856" s="19"/>
    </row>
    <row r="1857" spans="1:17">
      <c r="A1857" s="29" t="s">
        <v>76</v>
      </c>
      <c r="B1857" s="24"/>
      <c r="C1857" s="20"/>
      <c r="D1857" s="20"/>
      <c r="E1857" s="27"/>
      <c r="F1857" s="27"/>
      <c r="G1857" s="27"/>
      <c r="H1857" s="21"/>
      <c r="I1857" s="21"/>
      <c r="J1857" s="21"/>
      <c r="K1857" s="21"/>
      <c r="L1857" s="21"/>
      <c r="M1857" s="21"/>
      <c r="N1857" s="21"/>
      <c r="O1857" s="21"/>
      <c r="P1857" s="21"/>
      <c r="Q1857" s="19"/>
    </row>
    <row r="1858" spans="1:17">
      <c r="A1858" s="30"/>
      <c r="B1858" s="29"/>
      <c r="C1858" s="29"/>
      <c r="D1858" s="29"/>
      <c r="E1858" s="21"/>
      <c r="F1858" s="27"/>
      <c r="G1858" s="27"/>
      <c r="H1858" s="21"/>
      <c r="I1858" s="21"/>
      <c r="J1858" s="21"/>
      <c r="K1858" s="21"/>
      <c r="L1858" s="21"/>
      <c r="M1858" s="28"/>
      <c r="N1858" s="21"/>
      <c r="O1858" s="21"/>
      <c r="P1858">
        <v>217</v>
      </c>
      <c r="Q1858" s="19"/>
    </row>
    <row r="1859" spans="1:17">
      <c r="A1859" s="31" t="s">
        <v>77</v>
      </c>
      <c r="B1859" s="32"/>
      <c r="C1859" s="33" t="s">
        <v>78</v>
      </c>
      <c r="D1859" s="34"/>
      <c r="E1859" s="34" t="s">
        <v>79</v>
      </c>
      <c r="F1859" s="34"/>
      <c r="G1859" s="34" t="s">
        <v>80</v>
      </c>
      <c r="H1859" s="34" t="s">
        <v>81</v>
      </c>
      <c r="I1859" s="34"/>
      <c r="J1859" s="34"/>
      <c r="K1859" s="34"/>
      <c r="L1859" s="34" t="s">
        <v>82</v>
      </c>
      <c r="M1859" s="5"/>
      <c r="N1859" s="34"/>
      <c r="O1859" s="35" t="s">
        <v>83</v>
      </c>
      <c r="P1859" s="36" t="s">
        <v>3</v>
      </c>
      <c r="Q1859" s="36" t="s">
        <v>9</v>
      </c>
    </row>
    <row r="1860" spans="1:17">
      <c r="A1860" s="5"/>
      <c r="B1860" s="38" t="s">
        <v>84</v>
      </c>
      <c r="C1860" s="39" t="s">
        <v>85</v>
      </c>
      <c r="D1860" s="37" t="s">
        <v>86</v>
      </c>
      <c r="E1860" s="37" t="s">
        <v>87</v>
      </c>
      <c r="F1860" s="37" t="s">
        <v>88</v>
      </c>
      <c r="G1860" s="37"/>
      <c r="H1860" s="37" t="s">
        <v>89</v>
      </c>
      <c r="I1860" s="37" t="s">
        <v>90</v>
      </c>
      <c r="J1860" s="37" t="s">
        <v>91</v>
      </c>
      <c r="K1860" s="37" t="s">
        <v>92</v>
      </c>
      <c r="L1860" s="37" t="s">
        <v>93</v>
      </c>
      <c r="M1860" s="37" t="s">
        <v>94</v>
      </c>
      <c r="N1860" s="37" t="s">
        <v>95</v>
      </c>
      <c r="O1860" s="40"/>
      <c r="P1860" s="4"/>
      <c r="Q1860" s="40"/>
    </row>
    <row r="1861" spans="1:17">
      <c r="A1861" s="45" t="s">
        <v>190</v>
      </c>
      <c r="B1861" s="45"/>
      <c r="C1861" s="37">
        <v>200</v>
      </c>
      <c r="D1861" s="37">
        <v>1.2</v>
      </c>
      <c r="E1861" s="37">
        <v>4</v>
      </c>
      <c r="F1861" s="37">
        <v>2.7</v>
      </c>
      <c r="G1861" s="37">
        <v>260</v>
      </c>
      <c r="H1861" s="37">
        <v>0.26</v>
      </c>
      <c r="I1861" s="37">
        <v>40</v>
      </c>
      <c r="J1861" s="37">
        <v>122</v>
      </c>
      <c r="K1861" s="37">
        <v>128</v>
      </c>
      <c r="L1861" s="37">
        <v>146</v>
      </c>
      <c r="M1861" s="37">
        <v>56</v>
      </c>
      <c r="N1861" s="37">
        <v>2</v>
      </c>
      <c r="O1861" s="4"/>
      <c r="P1861" s="46"/>
      <c r="Q1861" s="47"/>
    </row>
    <row r="1862" spans="1:17">
      <c r="A1862" s="45" t="s">
        <v>184</v>
      </c>
      <c r="B1862" s="45">
        <v>2.5000000000000001E-2</v>
      </c>
      <c r="C1862" s="37"/>
      <c r="D1862" s="37"/>
      <c r="E1862" s="37"/>
      <c r="F1862" s="37"/>
      <c r="G1862" s="37"/>
      <c r="H1862" s="37"/>
      <c r="I1862" s="37"/>
      <c r="J1862" s="37"/>
      <c r="K1862" s="37"/>
      <c r="L1862" s="37"/>
      <c r="M1862" s="37"/>
      <c r="N1862" s="37"/>
      <c r="O1862" s="4">
        <v>21.8</v>
      </c>
      <c r="P1862" s="46">
        <v>197.5</v>
      </c>
      <c r="Q1862" s="47">
        <f>P1862*O1862</f>
        <v>4305.5</v>
      </c>
    </row>
    <row r="1863" spans="1:17">
      <c r="A1863" s="45" t="s">
        <v>58</v>
      </c>
      <c r="B1863" s="45">
        <v>12</v>
      </c>
      <c r="C1863" s="37"/>
      <c r="D1863" s="37"/>
      <c r="E1863" s="37"/>
      <c r="F1863" s="37"/>
      <c r="G1863" s="37"/>
      <c r="H1863" s="37"/>
      <c r="I1863" s="37"/>
      <c r="J1863" s="37"/>
      <c r="K1863" s="37"/>
      <c r="L1863" s="37"/>
      <c r="M1863" s="37"/>
      <c r="N1863" s="37"/>
      <c r="O1863" s="4">
        <v>2.1</v>
      </c>
      <c r="P1863" s="46">
        <v>42</v>
      </c>
      <c r="Q1863" s="47">
        <f t="shared" ref="Q1863:Q1872" si="47">P1863*O1863</f>
        <v>88.2</v>
      </c>
    </row>
    <row r="1864" spans="1:17">
      <c r="A1864" s="45" t="s">
        <v>13</v>
      </c>
      <c r="B1864" s="45">
        <v>3</v>
      </c>
      <c r="C1864" s="37"/>
      <c r="D1864" s="37"/>
      <c r="E1864" s="37"/>
      <c r="F1864" s="37"/>
      <c r="G1864" s="37"/>
      <c r="H1864" s="37"/>
      <c r="I1864" s="37"/>
      <c r="J1864" s="37"/>
      <c r="K1864" s="37"/>
      <c r="L1864" s="37"/>
      <c r="M1864" s="37"/>
      <c r="N1864" s="37"/>
      <c r="O1864" s="4">
        <v>0.5</v>
      </c>
      <c r="P1864" s="46">
        <v>140</v>
      </c>
      <c r="Q1864" s="47">
        <f t="shared" si="47"/>
        <v>70</v>
      </c>
    </row>
    <row r="1865" spans="1:17">
      <c r="A1865" s="45" t="s">
        <v>103</v>
      </c>
      <c r="B1865" s="45">
        <v>12</v>
      </c>
      <c r="C1865" s="37"/>
      <c r="D1865" s="37"/>
      <c r="E1865" s="37"/>
      <c r="F1865" s="37"/>
      <c r="G1865" s="37"/>
      <c r="H1865" s="37"/>
      <c r="I1865" s="37"/>
      <c r="J1865" s="37"/>
      <c r="K1865" s="37"/>
      <c r="L1865" s="37"/>
      <c r="M1865" s="37"/>
      <c r="N1865" s="37"/>
      <c r="O1865" s="4">
        <v>1.8</v>
      </c>
      <c r="P1865" s="46">
        <v>63</v>
      </c>
      <c r="Q1865" s="47">
        <f t="shared" si="47"/>
        <v>113.4</v>
      </c>
    </row>
    <row r="1866" spans="1:17">
      <c r="A1866" s="45" t="s">
        <v>14</v>
      </c>
      <c r="B1866" s="45"/>
      <c r="C1866" s="37"/>
      <c r="D1866" s="37"/>
      <c r="E1866" s="37"/>
      <c r="F1866" s="37"/>
      <c r="G1866" s="37"/>
      <c r="H1866" s="37"/>
      <c r="I1866" s="37"/>
      <c r="J1866" s="37"/>
      <c r="K1866" s="37"/>
      <c r="L1866" s="37"/>
      <c r="M1866" s="37"/>
      <c r="N1866" s="37"/>
      <c r="O1866" s="4">
        <v>1</v>
      </c>
      <c r="P1866" s="46">
        <v>131.06</v>
      </c>
      <c r="Q1866" s="47">
        <f t="shared" si="47"/>
        <v>131.06</v>
      </c>
    </row>
    <row r="1867" spans="1:17">
      <c r="A1867" s="45" t="s">
        <v>17</v>
      </c>
      <c r="B1867" s="45"/>
      <c r="C1867" s="37"/>
      <c r="D1867" s="37"/>
      <c r="E1867" s="37"/>
      <c r="F1867" s="37"/>
      <c r="G1867" s="37"/>
      <c r="H1867" s="37"/>
      <c r="I1867" s="37"/>
      <c r="J1867" s="37"/>
      <c r="K1867" s="37"/>
      <c r="L1867" s="37"/>
      <c r="M1867" s="37"/>
      <c r="N1867" s="37"/>
      <c r="O1867" s="4"/>
      <c r="P1867" s="46">
        <v>22</v>
      </c>
      <c r="Q1867" s="47">
        <f t="shared" si="47"/>
        <v>0</v>
      </c>
    </row>
    <row r="1868" spans="1:17">
      <c r="A1868" s="45" t="s">
        <v>51</v>
      </c>
      <c r="B1868" s="45"/>
      <c r="C1868" s="37"/>
      <c r="D1868" s="37"/>
      <c r="E1868" s="37"/>
      <c r="F1868" s="37"/>
      <c r="G1868" s="37"/>
      <c r="H1868" s="37"/>
      <c r="I1868" s="37"/>
      <c r="J1868" s="37"/>
      <c r="K1868" s="37"/>
      <c r="L1868" s="37"/>
      <c r="M1868" s="37"/>
      <c r="N1868" s="37"/>
      <c r="O1868" s="4">
        <v>1</v>
      </c>
      <c r="P1868" s="46">
        <v>43</v>
      </c>
      <c r="Q1868" s="47">
        <f t="shared" si="47"/>
        <v>43</v>
      </c>
    </row>
    <row r="1869" spans="1:17">
      <c r="A1869" s="45" t="s">
        <v>55</v>
      </c>
      <c r="B1869" s="45"/>
      <c r="C1869" s="37"/>
      <c r="D1869" s="37"/>
      <c r="E1869" s="37"/>
      <c r="F1869" s="37"/>
      <c r="G1869" s="37"/>
      <c r="H1869" s="37"/>
      <c r="I1869" s="37"/>
      <c r="J1869" s="37"/>
      <c r="K1869" s="37"/>
      <c r="L1869" s="37"/>
      <c r="M1869" s="37"/>
      <c r="N1869" s="37"/>
      <c r="O1869" s="4">
        <v>35</v>
      </c>
      <c r="P1869" s="46">
        <v>39</v>
      </c>
      <c r="Q1869" s="47">
        <f t="shared" si="47"/>
        <v>1365</v>
      </c>
    </row>
    <row r="1870" spans="1:17">
      <c r="A1870" s="45" t="s">
        <v>121</v>
      </c>
      <c r="B1870" s="45"/>
      <c r="C1870" s="37"/>
      <c r="D1870" s="37"/>
      <c r="E1870" s="37"/>
      <c r="F1870" s="37"/>
      <c r="G1870" s="37"/>
      <c r="H1870" s="37"/>
      <c r="I1870" s="37"/>
      <c r="J1870" s="37"/>
      <c r="K1870" s="37"/>
      <c r="L1870" s="37"/>
      <c r="M1870" s="37"/>
      <c r="N1870" s="37"/>
      <c r="O1870" s="4">
        <v>0.8</v>
      </c>
      <c r="P1870" s="46">
        <v>530</v>
      </c>
      <c r="Q1870" s="47">
        <f t="shared" si="47"/>
        <v>424</v>
      </c>
    </row>
    <row r="1871" spans="1:17">
      <c r="A1871" s="45" t="s">
        <v>10</v>
      </c>
      <c r="B1871" s="45"/>
      <c r="C1871" s="37"/>
      <c r="D1871" s="37"/>
      <c r="E1871" s="37"/>
      <c r="F1871" s="37"/>
      <c r="G1871" s="37"/>
      <c r="H1871" s="37"/>
      <c r="I1871" s="37"/>
      <c r="J1871" s="37"/>
      <c r="K1871" s="37"/>
      <c r="L1871" s="37"/>
      <c r="M1871" s="37"/>
      <c r="N1871" s="37"/>
      <c r="O1871" s="4">
        <v>1</v>
      </c>
      <c r="P1871" s="46">
        <v>65</v>
      </c>
      <c r="Q1871" s="47">
        <f t="shared" si="47"/>
        <v>65</v>
      </c>
    </row>
    <row r="1872" spans="1:17">
      <c r="A1872" s="45" t="s">
        <v>31</v>
      </c>
      <c r="B1872" s="45"/>
      <c r="C1872" s="37"/>
      <c r="D1872" s="37"/>
      <c r="E1872" s="37"/>
      <c r="F1872" s="37"/>
      <c r="G1872" s="37"/>
      <c r="H1872" s="37"/>
      <c r="I1872" s="37"/>
      <c r="J1872" s="37"/>
      <c r="K1872" s="37"/>
      <c r="L1872" s="37"/>
      <c r="M1872" s="37"/>
      <c r="N1872" s="37"/>
      <c r="O1872" s="4">
        <v>5</v>
      </c>
      <c r="P1872" s="46">
        <v>74</v>
      </c>
      <c r="Q1872" s="47">
        <f t="shared" si="47"/>
        <v>370</v>
      </c>
    </row>
    <row r="1873" spans="1:17">
      <c r="A1873" s="31" t="s">
        <v>191</v>
      </c>
      <c r="B1873" s="45">
        <v>70</v>
      </c>
      <c r="C1873" s="37">
        <v>70</v>
      </c>
      <c r="D1873" s="37">
        <v>4.8</v>
      </c>
      <c r="E1873" s="37">
        <v>5.8</v>
      </c>
      <c r="F1873" s="37">
        <v>18.399999999999999</v>
      </c>
      <c r="G1873" s="37">
        <v>112</v>
      </c>
      <c r="H1873" s="37">
        <v>1.62</v>
      </c>
      <c r="I1873" s="37">
        <v>15.75</v>
      </c>
      <c r="J1873" s="37">
        <v>128</v>
      </c>
      <c r="K1873" s="37">
        <v>106</v>
      </c>
      <c r="L1873" s="37">
        <v>55.5</v>
      </c>
      <c r="M1873" s="37">
        <v>54</v>
      </c>
      <c r="N1873" s="37">
        <v>1.45</v>
      </c>
      <c r="O1873" s="4"/>
      <c r="P1873" s="46"/>
      <c r="Q1873" s="47">
        <f t="shared" ref="Q1873:Q1887" si="48">P1873*O1873</f>
        <v>0</v>
      </c>
    </row>
    <row r="1874" spans="1:17">
      <c r="A1874" s="45" t="s">
        <v>56</v>
      </c>
      <c r="B1874" s="45">
        <v>36</v>
      </c>
      <c r="C1874" s="37"/>
      <c r="D1874" s="37"/>
      <c r="E1874" s="37"/>
      <c r="F1874" s="37"/>
      <c r="G1874" s="37"/>
      <c r="H1874" s="37"/>
      <c r="I1874" s="37"/>
      <c r="J1874" s="37"/>
      <c r="K1874" s="37"/>
      <c r="L1874" s="37"/>
      <c r="M1874" s="37"/>
      <c r="N1874" s="37"/>
      <c r="O1874" s="4">
        <v>7.5</v>
      </c>
      <c r="P1874" s="46">
        <v>42</v>
      </c>
      <c r="Q1874" s="47">
        <f t="shared" si="48"/>
        <v>315</v>
      </c>
    </row>
    <row r="1875" spans="1:17">
      <c r="A1875" s="45" t="s">
        <v>103</v>
      </c>
      <c r="B1875" s="45"/>
      <c r="C1875" s="37"/>
      <c r="D1875" s="37"/>
      <c r="E1875" s="37"/>
      <c r="F1875" s="37"/>
      <c r="G1875" s="37"/>
      <c r="H1875" s="37"/>
      <c r="I1875" s="37"/>
      <c r="J1875" s="37"/>
      <c r="K1875" s="37"/>
      <c r="L1875" s="37"/>
      <c r="M1875" s="37"/>
      <c r="N1875" s="37"/>
      <c r="O1875" s="4">
        <v>2.8</v>
      </c>
      <c r="P1875" s="46">
        <v>60</v>
      </c>
      <c r="Q1875" s="47">
        <f t="shared" si="48"/>
        <v>168</v>
      </c>
    </row>
    <row r="1876" spans="1:17">
      <c r="A1876" s="45" t="s">
        <v>58</v>
      </c>
      <c r="B1876" s="45"/>
      <c r="C1876" s="37"/>
      <c r="D1876" s="37"/>
      <c r="E1876" s="37"/>
      <c r="F1876" s="37"/>
      <c r="G1876" s="37"/>
      <c r="H1876" s="37"/>
      <c r="I1876" s="37"/>
      <c r="J1876" s="37"/>
      <c r="K1876" s="37"/>
      <c r="L1876" s="37"/>
      <c r="M1876" s="37"/>
      <c r="N1876" s="37"/>
      <c r="O1876" s="4">
        <v>2</v>
      </c>
      <c r="P1876" s="46">
        <v>42</v>
      </c>
      <c r="Q1876" s="47">
        <f t="shared" si="48"/>
        <v>84</v>
      </c>
    </row>
    <row r="1877" spans="1:17">
      <c r="A1877" s="45" t="s">
        <v>13</v>
      </c>
      <c r="B1877" s="45"/>
      <c r="C1877" s="37"/>
      <c r="D1877" s="37"/>
      <c r="E1877" s="37"/>
      <c r="F1877" s="37"/>
      <c r="G1877" s="37"/>
      <c r="H1877" s="37"/>
      <c r="I1877" s="37"/>
      <c r="J1877" s="37"/>
      <c r="K1877" s="37"/>
      <c r="L1877" s="37"/>
      <c r="M1877" s="37"/>
      <c r="N1877" s="37"/>
      <c r="O1877" s="4">
        <v>0.5</v>
      </c>
      <c r="P1877" s="46">
        <v>140</v>
      </c>
      <c r="Q1877" s="47">
        <f t="shared" si="48"/>
        <v>70</v>
      </c>
    </row>
    <row r="1878" spans="1:17">
      <c r="A1878" s="44" t="s">
        <v>128</v>
      </c>
      <c r="B1878" s="45">
        <v>30</v>
      </c>
      <c r="C1878" s="31">
        <v>30</v>
      </c>
      <c r="D1878" s="37">
        <v>0.6</v>
      </c>
      <c r="E1878" s="37"/>
      <c r="F1878" s="37">
        <v>15.5</v>
      </c>
      <c r="G1878" s="37"/>
      <c r="H1878" s="37">
        <v>0.04</v>
      </c>
      <c r="I1878" s="37"/>
      <c r="J1878" s="37">
        <v>0.24</v>
      </c>
      <c r="K1878" s="37">
        <v>0.8</v>
      </c>
      <c r="L1878" s="37">
        <v>24</v>
      </c>
      <c r="M1878" s="37"/>
      <c r="N1878" s="37">
        <v>22</v>
      </c>
      <c r="O1878" s="52"/>
      <c r="P1878" s="46"/>
      <c r="Q1878" s="47">
        <f t="shared" si="48"/>
        <v>0</v>
      </c>
    </row>
    <row r="1879" spans="1:17">
      <c r="A1879" s="45" t="s">
        <v>34</v>
      </c>
      <c r="B1879" s="45">
        <v>10</v>
      </c>
      <c r="C1879" s="5"/>
      <c r="D1879" s="5"/>
      <c r="E1879" s="5"/>
      <c r="F1879" s="5"/>
      <c r="G1879" s="5"/>
      <c r="H1879" s="5"/>
      <c r="I1879" s="5"/>
      <c r="J1879" s="5"/>
      <c r="K1879" s="5"/>
      <c r="L1879" s="5"/>
      <c r="M1879" s="5"/>
      <c r="N1879" s="5"/>
      <c r="O1879" s="4">
        <v>16</v>
      </c>
      <c r="P1879" s="61">
        <v>26</v>
      </c>
      <c r="Q1879" s="47">
        <f t="shared" si="48"/>
        <v>416</v>
      </c>
    </row>
    <row r="1880" spans="1:17">
      <c r="A1880" s="45" t="s">
        <v>121</v>
      </c>
      <c r="B1880" s="45"/>
      <c r="C1880" s="5"/>
      <c r="D1880" s="5"/>
      <c r="E1880" s="5"/>
      <c r="F1880" s="5"/>
      <c r="G1880" s="5"/>
      <c r="H1880" s="5"/>
      <c r="I1880" s="5"/>
      <c r="J1880" s="5"/>
      <c r="K1880" s="5"/>
      <c r="L1880" s="5"/>
      <c r="M1880" s="5"/>
      <c r="N1880" s="5"/>
      <c r="O1880" s="4">
        <v>2.1</v>
      </c>
      <c r="P1880" s="61">
        <v>530</v>
      </c>
      <c r="Q1880" s="47">
        <f t="shared" si="48"/>
        <v>1113</v>
      </c>
    </row>
    <row r="1881" spans="1:17">
      <c r="A1881" s="45" t="s">
        <v>60</v>
      </c>
      <c r="B1881" s="45"/>
      <c r="C1881" s="5"/>
      <c r="D1881" s="5"/>
      <c r="E1881" s="5"/>
      <c r="F1881" s="5"/>
      <c r="G1881" s="5"/>
      <c r="H1881" s="5"/>
      <c r="I1881" s="5"/>
      <c r="J1881" s="5"/>
      <c r="K1881" s="5"/>
      <c r="L1881" s="5"/>
      <c r="M1881" s="5"/>
      <c r="N1881" s="5"/>
      <c r="O1881" s="4">
        <v>2.17</v>
      </c>
      <c r="P1881" s="61">
        <v>472.08</v>
      </c>
      <c r="Q1881" s="47">
        <f t="shared" si="48"/>
        <v>1024.4135999999999</v>
      </c>
    </row>
    <row r="1882" spans="1:17">
      <c r="A1882" s="44" t="s">
        <v>192</v>
      </c>
      <c r="B1882" s="45">
        <v>20</v>
      </c>
      <c r="C1882" s="37">
        <v>200</v>
      </c>
      <c r="D1882" s="37">
        <v>0.6</v>
      </c>
      <c r="E1882" s="37"/>
      <c r="F1882" s="37">
        <v>30.1</v>
      </c>
      <c r="G1882" s="37">
        <v>130</v>
      </c>
      <c r="H1882" s="37">
        <v>0.04</v>
      </c>
      <c r="I1882" s="37"/>
      <c r="J1882" s="37">
        <v>0.05</v>
      </c>
      <c r="K1882" s="37">
        <v>135</v>
      </c>
      <c r="L1882" s="37">
        <v>46</v>
      </c>
      <c r="M1882" s="37"/>
      <c r="N1882" s="37">
        <v>0.5</v>
      </c>
      <c r="O1882" s="5"/>
      <c r="P1882" s="5"/>
      <c r="Q1882" s="47">
        <f t="shared" si="48"/>
        <v>0</v>
      </c>
    </row>
    <row r="1883" spans="1:17">
      <c r="A1883" s="45" t="s">
        <v>113</v>
      </c>
      <c r="B1883" s="45"/>
      <c r="C1883" s="5"/>
      <c r="D1883" s="5"/>
      <c r="E1883" s="5"/>
      <c r="F1883" s="5"/>
      <c r="G1883" s="5"/>
      <c r="H1883" s="5"/>
      <c r="I1883" s="5"/>
      <c r="J1883" s="5"/>
      <c r="K1883" s="5"/>
      <c r="L1883" s="5"/>
      <c r="M1883" s="5"/>
      <c r="N1883" s="5"/>
      <c r="O1883" s="5">
        <v>4.2</v>
      </c>
      <c r="P1883" s="5">
        <v>225.95</v>
      </c>
      <c r="Q1883" s="47">
        <f t="shared" si="48"/>
        <v>948.99</v>
      </c>
    </row>
    <row r="1884" spans="1:17">
      <c r="A1884" s="56" t="s">
        <v>15</v>
      </c>
      <c r="B1884" s="45"/>
      <c r="C1884" s="5"/>
      <c r="D1884" s="5"/>
      <c r="E1884" s="5"/>
      <c r="F1884" s="5"/>
      <c r="G1884" s="5"/>
      <c r="H1884" s="5"/>
      <c r="I1884" s="5"/>
      <c r="J1884" s="5"/>
      <c r="K1884" s="5"/>
      <c r="L1884" s="5"/>
      <c r="M1884" s="5"/>
      <c r="N1884" s="5"/>
      <c r="O1884" s="5">
        <v>4.2</v>
      </c>
      <c r="P1884" s="5">
        <v>69.16</v>
      </c>
      <c r="Q1884" s="47">
        <f t="shared" si="48"/>
        <v>290.47199999999998</v>
      </c>
    </row>
    <row r="1885" spans="1:17">
      <c r="A1885" s="45" t="s">
        <v>64</v>
      </c>
      <c r="B1885" s="45"/>
      <c r="C1885" s="5"/>
      <c r="D1885" s="5"/>
      <c r="E1885" s="5"/>
      <c r="F1885" s="5"/>
      <c r="G1885" s="5"/>
      <c r="H1885" s="5"/>
      <c r="I1885" s="5"/>
      <c r="J1885" s="5"/>
      <c r="K1885" s="5"/>
      <c r="L1885" s="5"/>
      <c r="M1885" s="5"/>
      <c r="N1885" s="5"/>
      <c r="O1885" s="5">
        <v>37.9</v>
      </c>
      <c r="P1885" s="5">
        <v>195</v>
      </c>
      <c r="Q1885" s="47">
        <f t="shared" si="48"/>
        <v>7390.5</v>
      </c>
    </row>
    <row r="1886" spans="1:17">
      <c r="A1886" s="45" t="s">
        <v>159</v>
      </c>
      <c r="B1886" s="45"/>
      <c r="C1886" s="37">
        <v>100</v>
      </c>
      <c r="D1886" s="37"/>
      <c r="E1886" s="37"/>
      <c r="F1886" s="37"/>
      <c r="G1886" s="37"/>
      <c r="H1886" s="37"/>
      <c r="I1886" s="37"/>
      <c r="J1886" s="37"/>
      <c r="K1886" s="37"/>
      <c r="L1886" s="37"/>
      <c r="M1886" s="37"/>
      <c r="N1886" s="37"/>
      <c r="O1886" s="5">
        <v>12.5</v>
      </c>
      <c r="P1886" s="6">
        <v>218</v>
      </c>
      <c r="Q1886" s="47">
        <f t="shared" si="48"/>
        <v>2725</v>
      </c>
    </row>
    <row r="1887" spans="1:17">
      <c r="A1887" s="45" t="s">
        <v>122</v>
      </c>
      <c r="B1887" s="45"/>
      <c r="C1887" s="37"/>
      <c r="D1887" s="37"/>
      <c r="E1887" s="37"/>
      <c r="F1887" s="37"/>
      <c r="G1887" s="37"/>
      <c r="H1887" s="37"/>
      <c r="I1887" s="37"/>
      <c r="J1887" s="37"/>
      <c r="K1887" s="37"/>
      <c r="L1887" s="37"/>
      <c r="M1887" s="37"/>
      <c r="N1887" s="37"/>
      <c r="O1887" s="6">
        <v>4.9000000000000004</v>
      </c>
      <c r="P1887" s="6">
        <v>324.52999999999997</v>
      </c>
      <c r="Q1887" s="47">
        <f t="shared" si="48"/>
        <v>1590.1969999999999</v>
      </c>
    </row>
    <row r="1888" spans="1:17">
      <c r="D1888" t="s">
        <v>98</v>
      </c>
      <c r="J1888" t="s">
        <v>99</v>
      </c>
      <c r="Q1888" s="67">
        <f>SUM(Q1862:Q1887)</f>
        <v>23110.732599999999</v>
      </c>
    </row>
    <row r="1889" spans="1:17">
      <c r="D1889" s="48" t="s">
        <v>100</v>
      </c>
      <c r="E1889" s="48"/>
      <c r="F1889" s="51"/>
      <c r="G1889" s="48"/>
      <c r="H1889" s="48"/>
      <c r="I1889" s="48"/>
      <c r="J1889" s="48" t="s">
        <v>99</v>
      </c>
      <c r="K1889" s="48"/>
      <c r="N1889" t="s">
        <v>99</v>
      </c>
    </row>
    <row r="1890" spans="1:17">
      <c r="D1890" s="48"/>
      <c r="E1890" s="48"/>
      <c r="F1890" s="51"/>
      <c r="G1890" s="48"/>
      <c r="H1890" s="48"/>
      <c r="I1890" s="48"/>
      <c r="J1890" s="48"/>
      <c r="K1890" s="48"/>
    </row>
    <row r="1891" spans="1:17">
      <c r="D1891" s="48"/>
      <c r="E1891" s="48"/>
      <c r="F1891" s="51"/>
      <c r="G1891" s="48"/>
      <c r="H1891" s="48"/>
      <c r="I1891" s="48"/>
      <c r="J1891" s="48"/>
      <c r="K1891" s="48"/>
    </row>
    <row r="1892" spans="1:17">
      <c r="D1892" s="48"/>
      <c r="E1892" s="48"/>
      <c r="F1892" s="51"/>
      <c r="G1892" s="48"/>
      <c r="H1892" s="48"/>
      <c r="I1892" s="48"/>
      <c r="J1892" s="48"/>
      <c r="K1892" s="48"/>
    </row>
    <row r="1893" spans="1:17">
      <c r="D1893" s="48"/>
      <c r="E1893" s="48"/>
      <c r="F1893" s="51"/>
      <c r="G1893" s="48"/>
      <c r="H1893" s="48"/>
      <c r="I1893" s="48"/>
      <c r="J1893" s="48"/>
      <c r="K1893" s="48"/>
    </row>
    <row r="1894" spans="1:17">
      <c r="D1894" s="48"/>
      <c r="E1894" s="48"/>
      <c r="F1894" s="51"/>
      <c r="G1894" s="48"/>
      <c r="H1894" s="48"/>
      <c r="I1894" s="48"/>
      <c r="J1894" s="48"/>
      <c r="K1894" s="48"/>
    </row>
    <row r="1895" spans="1:17" ht="18.75">
      <c r="D1895" s="15"/>
      <c r="G1895" s="16" t="s">
        <v>67</v>
      </c>
      <c r="H1895" s="16"/>
      <c r="I1895" s="17"/>
      <c r="J1895" s="17"/>
      <c r="L1895" s="17"/>
    </row>
    <row r="1896" spans="1:17" ht="18.75">
      <c r="D1896" s="15"/>
      <c r="E1896" s="15"/>
      <c r="G1896" s="16" t="s">
        <v>68</v>
      </c>
      <c r="H1896" s="16"/>
      <c r="I1896" s="16"/>
      <c r="J1896" s="16"/>
      <c r="K1896" s="17"/>
      <c r="L1896" s="21"/>
    </row>
    <row r="1897" spans="1:17" ht="18.75">
      <c r="D1897" s="23" t="s">
        <v>70</v>
      </c>
      <c r="E1897" s="23"/>
      <c r="F1897" s="23"/>
    </row>
    <row r="1898" spans="1:17">
      <c r="A1898" s="53">
        <v>44462</v>
      </c>
      <c r="M1898" s="21"/>
    </row>
    <row r="1899" spans="1:17">
      <c r="A1899" s="24" t="s">
        <v>149</v>
      </c>
      <c r="B1899" s="24" t="s">
        <v>74</v>
      </c>
      <c r="D1899" s="25"/>
      <c r="E1899" s="28"/>
      <c r="F1899" s="28" t="s">
        <v>6</v>
      </c>
      <c r="G1899" s="27"/>
      <c r="H1899" s="21"/>
      <c r="I1899" s="21"/>
      <c r="J1899" s="21"/>
      <c r="K1899" s="21"/>
      <c r="L1899" s="21"/>
      <c r="M1899" s="21"/>
      <c r="N1899" s="21"/>
      <c r="O1899" s="21"/>
      <c r="P1899" s="21"/>
      <c r="Q1899" s="19"/>
    </row>
    <row r="1900" spans="1:17">
      <c r="A1900" s="29" t="s">
        <v>76</v>
      </c>
      <c r="B1900" s="24"/>
      <c r="C1900" s="20"/>
      <c r="D1900" s="20"/>
      <c r="E1900" s="27"/>
      <c r="F1900" s="27"/>
      <c r="G1900" s="27"/>
      <c r="H1900" s="21"/>
      <c r="I1900" s="21"/>
      <c r="J1900" s="21"/>
      <c r="K1900" s="21"/>
      <c r="L1900" s="21"/>
      <c r="M1900" s="21"/>
      <c r="N1900" s="21"/>
      <c r="O1900" s="21"/>
      <c r="P1900" s="21"/>
      <c r="Q1900" s="19"/>
    </row>
    <row r="1901" spans="1:17">
      <c r="A1901" s="30"/>
      <c r="B1901" s="29"/>
      <c r="C1901" s="29"/>
      <c r="D1901" s="29"/>
      <c r="E1901" s="21"/>
      <c r="F1901" s="27"/>
      <c r="G1901" s="27"/>
      <c r="H1901" s="21"/>
      <c r="I1901" s="21"/>
      <c r="J1901" s="21"/>
      <c r="K1901" s="21"/>
      <c r="L1901" s="21"/>
      <c r="M1901" s="28"/>
      <c r="N1901" s="21"/>
      <c r="O1901" s="21"/>
      <c r="P1901">
        <v>142</v>
      </c>
      <c r="Q1901" s="19"/>
    </row>
    <row r="1902" spans="1:17">
      <c r="A1902" s="31" t="s">
        <v>77</v>
      </c>
      <c r="B1902" s="32"/>
      <c r="C1902" s="33" t="s">
        <v>78</v>
      </c>
      <c r="D1902" s="34"/>
      <c r="E1902" s="34" t="s">
        <v>79</v>
      </c>
      <c r="F1902" s="34"/>
      <c r="G1902" s="34" t="s">
        <v>80</v>
      </c>
      <c r="H1902" s="34" t="s">
        <v>81</v>
      </c>
      <c r="I1902" s="34"/>
      <c r="J1902" s="34"/>
      <c r="K1902" s="34"/>
      <c r="L1902" s="34" t="s">
        <v>82</v>
      </c>
      <c r="M1902" s="5"/>
      <c r="N1902" s="34"/>
      <c r="O1902" s="35" t="s">
        <v>83</v>
      </c>
      <c r="P1902" s="36" t="s">
        <v>3</v>
      </c>
      <c r="Q1902" s="36" t="s">
        <v>9</v>
      </c>
    </row>
    <row r="1903" spans="1:17">
      <c r="A1903" s="5"/>
      <c r="B1903" s="38" t="s">
        <v>84</v>
      </c>
      <c r="C1903" s="39" t="s">
        <v>85</v>
      </c>
      <c r="D1903" s="37" t="s">
        <v>86</v>
      </c>
      <c r="E1903" s="37" t="s">
        <v>87</v>
      </c>
      <c r="F1903" s="37" t="s">
        <v>88</v>
      </c>
      <c r="G1903" s="37"/>
      <c r="H1903" s="37" t="s">
        <v>89</v>
      </c>
      <c r="I1903" s="37" t="s">
        <v>90</v>
      </c>
      <c r="J1903" s="37" t="s">
        <v>91</v>
      </c>
      <c r="K1903" s="37" t="s">
        <v>92</v>
      </c>
      <c r="L1903" s="37" t="s">
        <v>93</v>
      </c>
      <c r="M1903" s="37" t="s">
        <v>94</v>
      </c>
      <c r="N1903" s="37" t="s">
        <v>95</v>
      </c>
      <c r="O1903" s="40"/>
      <c r="P1903" s="4"/>
      <c r="Q1903" s="40"/>
    </row>
    <row r="1904" spans="1:17">
      <c r="A1904" s="45" t="s">
        <v>190</v>
      </c>
      <c r="B1904" s="45"/>
      <c r="C1904" s="37">
        <v>200</v>
      </c>
      <c r="D1904" s="37">
        <v>1.2</v>
      </c>
      <c r="E1904" s="37">
        <v>4</v>
      </c>
      <c r="F1904" s="37">
        <v>2.7</v>
      </c>
      <c r="G1904" s="37">
        <v>260</v>
      </c>
      <c r="H1904" s="37">
        <v>0.26</v>
      </c>
      <c r="I1904" s="37">
        <v>40</v>
      </c>
      <c r="J1904" s="37">
        <v>122</v>
      </c>
      <c r="K1904" s="37">
        <v>128</v>
      </c>
      <c r="L1904" s="37">
        <v>146</v>
      </c>
      <c r="M1904" s="37">
        <v>56</v>
      </c>
      <c r="N1904" s="37">
        <v>2</v>
      </c>
      <c r="O1904" s="4"/>
      <c r="P1904" s="46"/>
      <c r="Q1904" s="47"/>
    </row>
    <row r="1905" spans="1:17">
      <c r="A1905" s="45" t="s">
        <v>184</v>
      </c>
      <c r="B1905" s="45">
        <v>2.5000000000000001E-2</v>
      </c>
      <c r="C1905" s="37"/>
      <c r="D1905" s="37"/>
      <c r="E1905" s="37"/>
      <c r="F1905" s="37"/>
      <c r="G1905" s="37"/>
      <c r="H1905" s="37"/>
      <c r="I1905" s="37"/>
      <c r="J1905" s="37"/>
      <c r="K1905" s="37"/>
      <c r="L1905" s="37"/>
      <c r="M1905" s="37"/>
      <c r="N1905" s="37"/>
      <c r="O1905" s="4">
        <v>14.3</v>
      </c>
      <c r="P1905" s="46">
        <v>197.5</v>
      </c>
      <c r="Q1905" s="47">
        <f>P1905*O1905</f>
        <v>2824.25</v>
      </c>
    </row>
    <row r="1906" spans="1:17">
      <c r="A1906" s="45" t="s">
        <v>58</v>
      </c>
      <c r="B1906" s="45">
        <v>12</v>
      </c>
      <c r="C1906" s="37"/>
      <c r="D1906" s="37"/>
      <c r="E1906" s="37"/>
      <c r="F1906" s="37"/>
      <c r="G1906" s="37"/>
      <c r="H1906" s="37"/>
      <c r="I1906" s="37"/>
      <c r="J1906" s="37"/>
      <c r="K1906" s="37"/>
      <c r="L1906" s="37"/>
      <c r="M1906" s="37"/>
      <c r="N1906" s="37"/>
      <c r="O1906" s="4">
        <v>1.3</v>
      </c>
      <c r="P1906" s="46">
        <v>42</v>
      </c>
      <c r="Q1906" s="47">
        <f t="shared" ref="Q1906:Q1912" si="49">P1906*O1906</f>
        <v>54.6</v>
      </c>
    </row>
    <row r="1907" spans="1:17">
      <c r="A1907" s="45" t="s">
        <v>13</v>
      </c>
      <c r="B1907" s="45">
        <v>3</v>
      </c>
      <c r="C1907" s="37"/>
      <c r="D1907" s="37"/>
      <c r="E1907" s="37"/>
      <c r="F1907" s="37"/>
      <c r="G1907" s="37"/>
      <c r="H1907" s="37"/>
      <c r="I1907" s="37"/>
      <c r="J1907" s="37"/>
      <c r="K1907" s="37"/>
      <c r="L1907" s="37"/>
      <c r="M1907" s="37"/>
      <c r="N1907" s="37"/>
      <c r="O1907" s="4">
        <v>0.6</v>
      </c>
      <c r="P1907" s="46">
        <v>140</v>
      </c>
      <c r="Q1907" s="47">
        <f t="shared" si="49"/>
        <v>84</v>
      </c>
    </row>
    <row r="1908" spans="1:17">
      <c r="A1908" s="45" t="s">
        <v>103</v>
      </c>
      <c r="B1908" s="45">
        <v>12</v>
      </c>
      <c r="C1908" s="37"/>
      <c r="D1908" s="37"/>
      <c r="E1908" s="37"/>
      <c r="F1908" s="37"/>
      <c r="G1908" s="37"/>
      <c r="H1908" s="37"/>
      <c r="I1908" s="37"/>
      <c r="J1908" s="37"/>
      <c r="K1908" s="37"/>
      <c r="L1908" s="37"/>
      <c r="M1908" s="37"/>
      <c r="N1908" s="37"/>
      <c r="O1908" s="4">
        <v>1.3</v>
      </c>
      <c r="P1908" s="46">
        <v>63</v>
      </c>
      <c r="Q1908" s="47">
        <f t="shared" si="49"/>
        <v>81.900000000000006</v>
      </c>
    </row>
    <row r="1909" spans="1:17">
      <c r="A1909" s="45" t="s">
        <v>51</v>
      </c>
      <c r="B1909" s="45"/>
      <c r="C1909" s="37"/>
      <c r="D1909" s="37"/>
      <c r="E1909" s="37"/>
      <c r="F1909" s="37"/>
      <c r="G1909" s="37"/>
      <c r="H1909" s="37"/>
      <c r="I1909" s="37"/>
      <c r="J1909" s="37"/>
      <c r="K1909" s="37"/>
      <c r="L1909" s="37"/>
      <c r="M1909" s="37"/>
      <c r="N1909" s="37"/>
      <c r="O1909" s="4">
        <v>1</v>
      </c>
      <c r="P1909" s="46">
        <v>43</v>
      </c>
      <c r="Q1909" s="47">
        <f t="shared" si="49"/>
        <v>43</v>
      </c>
    </row>
    <row r="1910" spans="1:17">
      <c r="A1910" s="45" t="s">
        <v>55</v>
      </c>
      <c r="B1910" s="45"/>
      <c r="C1910" s="37"/>
      <c r="D1910" s="37"/>
      <c r="E1910" s="37"/>
      <c r="F1910" s="37"/>
      <c r="G1910" s="37"/>
      <c r="H1910" s="37"/>
      <c r="I1910" s="37"/>
      <c r="J1910" s="37"/>
      <c r="K1910" s="37"/>
      <c r="L1910" s="37"/>
      <c r="M1910" s="37"/>
      <c r="N1910" s="37"/>
      <c r="O1910" s="4">
        <v>23</v>
      </c>
      <c r="P1910" s="46">
        <v>39</v>
      </c>
      <c r="Q1910" s="47">
        <f t="shared" si="49"/>
        <v>897</v>
      </c>
    </row>
    <row r="1911" spans="1:17">
      <c r="A1911" s="45" t="s">
        <v>10</v>
      </c>
      <c r="B1911" s="45"/>
      <c r="C1911" s="37"/>
      <c r="D1911" s="37"/>
      <c r="E1911" s="37"/>
      <c r="F1911" s="37"/>
      <c r="G1911" s="37"/>
      <c r="H1911" s="37"/>
      <c r="I1911" s="37"/>
      <c r="J1911" s="37"/>
      <c r="K1911" s="37"/>
      <c r="L1911" s="37"/>
      <c r="M1911" s="37"/>
      <c r="N1911" s="37"/>
      <c r="O1911" s="4">
        <v>1</v>
      </c>
      <c r="P1911" s="46">
        <v>65</v>
      </c>
      <c r="Q1911" s="47">
        <f t="shared" si="49"/>
        <v>65</v>
      </c>
    </row>
    <row r="1912" spans="1:17">
      <c r="A1912" s="45" t="s">
        <v>31</v>
      </c>
      <c r="B1912" s="45"/>
      <c r="C1912" s="37"/>
      <c r="D1912" s="37"/>
      <c r="E1912" s="37"/>
      <c r="F1912" s="37"/>
      <c r="G1912" s="37"/>
      <c r="H1912" s="37"/>
      <c r="I1912" s="37"/>
      <c r="J1912" s="37"/>
      <c r="K1912" s="37"/>
      <c r="L1912" s="37"/>
      <c r="M1912" s="37"/>
      <c r="N1912" s="37"/>
      <c r="O1912" s="4">
        <v>2</v>
      </c>
      <c r="P1912" s="46">
        <v>74</v>
      </c>
      <c r="Q1912" s="47">
        <f t="shared" si="49"/>
        <v>148</v>
      </c>
    </row>
    <row r="1913" spans="1:17">
      <c r="A1913" s="31" t="s">
        <v>191</v>
      </c>
      <c r="B1913" s="45">
        <v>70</v>
      </c>
      <c r="C1913" s="37">
        <v>70</v>
      </c>
      <c r="D1913" s="37">
        <v>4.8</v>
      </c>
      <c r="E1913" s="37">
        <v>5.8</v>
      </c>
      <c r="F1913" s="37">
        <v>18.399999999999999</v>
      </c>
      <c r="G1913" s="37">
        <v>112</v>
      </c>
      <c r="H1913" s="37">
        <v>1.62</v>
      </c>
      <c r="I1913" s="37">
        <v>15.75</v>
      </c>
      <c r="J1913" s="37">
        <v>128</v>
      </c>
      <c r="K1913" s="37">
        <v>106</v>
      </c>
      <c r="L1913" s="37">
        <v>55.5</v>
      </c>
      <c r="M1913" s="37">
        <v>54</v>
      </c>
      <c r="N1913" s="37">
        <v>1.45</v>
      </c>
      <c r="O1913" s="4"/>
      <c r="P1913" s="46"/>
      <c r="Q1913" s="47">
        <f t="shared" ref="Q1913:Q1923" si="50">P1913*O1913</f>
        <v>0</v>
      </c>
    </row>
    <row r="1914" spans="1:17">
      <c r="A1914" s="45" t="s">
        <v>56</v>
      </c>
      <c r="B1914" s="45">
        <v>36</v>
      </c>
      <c r="C1914" s="37"/>
      <c r="D1914" s="37"/>
      <c r="E1914" s="37"/>
      <c r="F1914" s="37"/>
      <c r="G1914" s="37"/>
      <c r="H1914" s="37"/>
      <c r="I1914" s="37"/>
      <c r="J1914" s="37"/>
      <c r="K1914" s="37"/>
      <c r="L1914" s="37"/>
      <c r="M1914" s="37"/>
      <c r="N1914" s="37"/>
      <c r="O1914" s="4">
        <v>5.12</v>
      </c>
      <c r="P1914" s="46">
        <v>42</v>
      </c>
      <c r="Q1914" s="47">
        <f t="shared" si="50"/>
        <v>215.04</v>
      </c>
    </row>
    <row r="1915" spans="1:17">
      <c r="A1915" s="45" t="s">
        <v>103</v>
      </c>
      <c r="B1915" s="45"/>
      <c r="C1915" s="37"/>
      <c r="D1915" s="37"/>
      <c r="E1915" s="37"/>
      <c r="F1915" s="37"/>
      <c r="G1915" s="37"/>
      <c r="H1915" s="37"/>
      <c r="I1915" s="37"/>
      <c r="J1915" s="37"/>
      <c r="K1915" s="37"/>
      <c r="L1915" s="37"/>
      <c r="M1915" s="37"/>
      <c r="N1915" s="37"/>
      <c r="O1915" s="4">
        <v>1.8</v>
      </c>
      <c r="P1915" s="46">
        <v>63</v>
      </c>
      <c r="Q1915" s="47">
        <f t="shared" si="50"/>
        <v>113.4</v>
      </c>
    </row>
    <row r="1916" spans="1:17">
      <c r="A1916" s="45" t="s">
        <v>58</v>
      </c>
      <c r="B1916" s="45"/>
      <c r="C1916" s="37"/>
      <c r="D1916" s="37"/>
      <c r="E1916" s="37"/>
      <c r="F1916" s="37"/>
      <c r="G1916" s="37"/>
      <c r="H1916" s="37"/>
      <c r="I1916" s="37"/>
      <c r="J1916" s="37"/>
      <c r="K1916" s="37"/>
      <c r="L1916" s="37"/>
      <c r="M1916" s="37"/>
      <c r="N1916" s="37"/>
      <c r="O1916" s="4">
        <v>1.2</v>
      </c>
      <c r="P1916" s="46">
        <v>42</v>
      </c>
      <c r="Q1916" s="47">
        <f t="shared" si="50"/>
        <v>50.4</v>
      </c>
    </row>
    <row r="1917" spans="1:17">
      <c r="A1917" s="45" t="s">
        <v>13</v>
      </c>
      <c r="B1917" s="45"/>
      <c r="C1917" s="37"/>
      <c r="D1917" s="37"/>
      <c r="E1917" s="37"/>
      <c r="F1917" s="37"/>
      <c r="G1917" s="37"/>
      <c r="H1917" s="37"/>
      <c r="I1917" s="37"/>
      <c r="J1917" s="37"/>
      <c r="K1917" s="37"/>
      <c r="L1917" s="37"/>
      <c r="M1917" s="37"/>
      <c r="N1917" s="37"/>
      <c r="O1917" s="4">
        <v>0.4</v>
      </c>
      <c r="P1917" s="46">
        <v>140</v>
      </c>
      <c r="Q1917" s="47">
        <f t="shared" si="50"/>
        <v>56</v>
      </c>
    </row>
    <row r="1918" spans="1:17">
      <c r="A1918" s="44" t="s">
        <v>128</v>
      </c>
      <c r="B1918" s="45">
        <v>30</v>
      </c>
      <c r="C1918" s="31">
        <v>30</v>
      </c>
      <c r="D1918" s="37">
        <v>0.6</v>
      </c>
      <c r="E1918" s="37"/>
      <c r="F1918" s="37">
        <v>15.5</v>
      </c>
      <c r="G1918" s="37"/>
      <c r="H1918" s="37">
        <v>0.04</v>
      </c>
      <c r="I1918" s="37"/>
      <c r="J1918" s="37">
        <v>0.24</v>
      </c>
      <c r="K1918" s="37">
        <v>0.8</v>
      </c>
      <c r="L1918" s="37">
        <v>24</v>
      </c>
      <c r="M1918" s="37"/>
      <c r="N1918" s="37">
        <v>22</v>
      </c>
      <c r="O1918" s="52"/>
      <c r="P1918" s="46"/>
      <c r="Q1918" s="47">
        <f t="shared" si="50"/>
        <v>0</v>
      </c>
    </row>
    <row r="1919" spans="1:17">
      <c r="A1919" s="45" t="s">
        <v>34</v>
      </c>
      <c r="B1919" s="45">
        <v>10</v>
      </c>
      <c r="C1919" s="5"/>
      <c r="D1919" s="5"/>
      <c r="E1919" s="5"/>
      <c r="F1919" s="5"/>
      <c r="G1919" s="5"/>
      <c r="H1919" s="5"/>
      <c r="I1919" s="5"/>
      <c r="J1919" s="5"/>
      <c r="K1919" s="5"/>
      <c r="L1919" s="5"/>
      <c r="M1919" s="5"/>
      <c r="N1919" s="5"/>
      <c r="O1919" s="4">
        <v>14</v>
      </c>
      <c r="P1919" s="61">
        <v>26</v>
      </c>
      <c r="Q1919" s="47">
        <f t="shared" si="50"/>
        <v>364</v>
      </c>
    </row>
    <row r="1920" spans="1:17">
      <c r="A1920" s="45" t="s">
        <v>121</v>
      </c>
      <c r="B1920" s="45"/>
      <c r="C1920" s="5"/>
      <c r="D1920" s="5"/>
      <c r="E1920" s="5"/>
      <c r="F1920" s="5"/>
      <c r="G1920" s="5"/>
      <c r="H1920" s="5"/>
      <c r="I1920" s="5"/>
      <c r="J1920" s="5"/>
      <c r="K1920" s="5"/>
      <c r="L1920" s="5"/>
      <c r="M1920" s="5"/>
      <c r="N1920" s="5"/>
      <c r="O1920" s="4">
        <v>1.07</v>
      </c>
      <c r="P1920" s="61">
        <v>530</v>
      </c>
      <c r="Q1920" s="47">
        <f t="shared" si="50"/>
        <v>567.1</v>
      </c>
    </row>
    <row r="1921" spans="1:17">
      <c r="A1921" s="44" t="s">
        <v>192</v>
      </c>
      <c r="B1921" s="45">
        <v>20</v>
      </c>
      <c r="C1921" s="37">
        <v>200</v>
      </c>
      <c r="D1921" s="37">
        <v>0.6</v>
      </c>
      <c r="E1921" s="37"/>
      <c r="F1921" s="37">
        <v>30.1</v>
      </c>
      <c r="G1921" s="37">
        <v>130</v>
      </c>
      <c r="H1921" s="37">
        <v>0.04</v>
      </c>
      <c r="I1921" s="37"/>
      <c r="J1921" s="37">
        <v>0.05</v>
      </c>
      <c r="K1921" s="37">
        <v>135</v>
      </c>
      <c r="L1921" s="37">
        <v>46</v>
      </c>
      <c r="M1921" s="37"/>
      <c r="N1921" s="37">
        <v>0.5</v>
      </c>
      <c r="O1921" s="5"/>
      <c r="P1921" s="5"/>
      <c r="Q1921" s="47">
        <f t="shared" si="50"/>
        <v>0</v>
      </c>
    </row>
    <row r="1922" spans="1:17">
      <c r="A1922" s="45" t="s">
        <v>113</v>
      </c>
      <c r="B1922" s="45"/>
      <c r="C1922" s="5"/>
      <c r="D1922" s="5"/>
      <c r="E1922" s="5"/>
      <c r="F1922" s="5"/>
      <c r="G1922" s="5"/>
      <c r="H1922" s="5"/>
      <c r="I1922" s="5"/>
      <c r="J1922" s="5"/>
      <c r="K1922" s="5"/>
      <c r="L1922" s="5"/>
      <c r="M1922" s="5"/>
      <c r="N1922" s="5"/>
      <c r="O1922" s="5">
        <v>2.8</v>
      </c>
      <c r="P1922" s="5">
        <v>225.95</v>
      </c>
      <c r="Q1922" s="47">
        <f t="shared" si="50"/>
        <v>632.66</v>
      </c>
    </row>
    <row r="1923" spans="1:17">
      <c r="A1923" s="56" t="s">
        <v>15</v>
      </c>
      <c r="B1923" s="45"/>
      <c r="C1923" s="5"/>
      <c r="D1923" s="5"/>
      <c r="E1923" s="5"/>
      <c r="F1923" s="5"/>
      <c r="G1923" s="5"/>
      <c r="H1923" s="5"/>
      <c r="I1923" s="5"/>
      <c r="J1923" s="5"/>
      <c r="K1923" s="5"/>
      <c r="L1923" s="5"/>
      <c r="M1923" s="5"/>
      <c r="N1923" s="5"/>
      <c r="O1923" s="5">
        <v>2.8</v>
      </c>
      <c r="P1923" s="5">
        <v>69.16</v>
      </c>
      <c r="Q1923" s="47">
        <f t="shared" si="50"/>
        <v>193.64799999999997</v>
      </c>
    </row>
    <row r="1924" spans="1:17">
      <c r="D1924" t="s">
        <v>98</v>
      </c>
      <c r="J1924" t="s">
        <v>99</v>
      </c>
      <c r="Q1924" s="67">
        <f>SUM(Q1905:Q1923)</f>
        <v>6389.9979999999996</v>
      </c>
    </row>
    <row r="1925" spans="1:17">
      <c r="D1925" s="48" t="s">
        <v>100</v>
      </c>
      <c r="E1925" s="48"/>
      <c r="F1925" s="51"/>
      <c r="G1925" s="48"/>
      <c r="H1925" s="48"/>
      <c r="I1925" s="48"/>
      <c r="J1925" s="48" t="s">
        <v>99</v>
      </c>
      <c r="K1925" s="48"/>
      <c r="N1925" t="s">
        <v>99</v>
      </c>
    </row>
    <row r="1926" spans="1:17">
      <c r="D1926" s="48"/>
      <c r="E1926" s="48"/>
      <c r="F1926" s="51"/>
      <c r="G1926" s="48"/>
      <c r="H1926" s="48"/>
      <c r="I1926" s="48"/>
      <c r="J1926" s="48"/>
      <c r="K1926" s="48"/>
    </row>
    <row r="1927" spans="1:17">
      <c r="D1927" s="48"/>
      <c r="E1927" s="48"/>
      <c r="F1927" s="51"/>
      <c r="G1927" s="48"/>
      <c r="H1927" s="48"/>
      <c r="I1927" s="48"/>
      <c r="J1927" s="48"/>
      <c r="K1927" s="48"/>
    </row>
    <row r="1928" spans="1:17">
      <c r="D1928" s="48"/>
      <c r="E1928" s="48"/>
      <c r="F1928" s="51"/>
      <c r="G1928" s="48"/>
      <c r="H1928" s="48"/>
      <c r="I1928" s="48"/>
      <c r="J1928" s="48"/>
      <c r="K1928" s="48"/>
    </row>
    <row r="1929" spans="1:17">
      <c r="D1929" s="48"/>
      <c r="E1929" s="48"/>
      <c r="F1929" s="51"/>
      <c r="G1929" s="48"/>
      <c r="H1929" s="48"/>
      <c r="I1929" s="48"/>
      <c r="J1929" s="48"/>
      <c r="K1929" s="48"/>
    </row>
    <row r="1930" spans="1:17">
      <c r="D1930" s="48"/>
      <c r="E1930" s="48"/>
      <c r="F1930" s="51"/>
      <c r="G1930" s="48"/>
      <c r="H1930" s="48"/>
      <c r="I1930" s="48"/>
      <c r="J1930" s="48"/>
      <c r="K1930" s="48"/>
    </row>
    <row r="1931" spans="1:17">
      <c r="D1931" s="48"/>
      <c r="E1931" s="48"/>
      <c r="F1931" s="51"/>
      <c r="G1931" s="48"/>
      <c r="H1931" s="48"/>
      <c r="I1931" s="48"/>
      <c r="J1931" s="48"/>
      <c r="K1931" s="48"/>
    </row>
    <row r="1932" spans="1:17">
      <c r="D1932" s="48"/>
      <c r="E1932" s="48"/>
      <c r="F1932" s="51"/>
      <c r="G1932" s="48"/>
      <c r="H1932" s="48"/>
      <c r="I1932" s="48"/>
      <c r="J1932" s="48"/>
      <c r="K1932" s="48"/>
    </row>
    <row r="1933" spans="1:17">
      <c r="D1933" s="48"/>
      <c r="E1933" s="48"/>
      <c r="F1933" s="51"/>
      <c r="G1933" s="48"/>
      <c r="H1933" s="48"/>
      <c r="I1933" s="48"/>
      <c r="J1933" s="48"/>
      <c r="K1933" s="48"/>
    </row>
    <row r="1934" spans="1:17">
      <c r="D1934" s="48"/>
      <c r="E1934" s="48"/>
      <c r="F1934" s="51"/>
      <c r="G1934" s="48"/>
      <c r="H1934" s="48"/>
      <c r="I1934" s="48"/>
      <c r="J1934" s="48"/>
      <c r="K1934" s="48"/>
    </row>
    <row r="1935" spans="1:17">
      <c r="D1935" s="48"/>
      <c r="E1935" s="48"/>
      <c r="F1935" s="51"/>
      <c r="G1935" s="48"/>
      <c r="H1935" s="48"/>
      <c r="I1935" s="48"/>
      <c r="J1935" s="48"/>
      <c r="K1935" s="48"/>
    </row>
    <row r="1936" spans="1:17">
      <c r="D1936" s="48"/>
      <c r="E1936" s="48"/>
      <c r="F1936" s="51"/>
      <c r="G1936" s="48"/>
      <c r="H1936" s="48"/>
      <c r="I1936" s="48"/>
      <c r="J1936" s="48"/>
      <c r="K1936" s="48"/>
    </row>
    <row r="1937" spans="1:17">
      <c r="D1937" s="48"/>
      <c r="E1937" s="48"/>
      <c r="F1937" s="51"/>
      <c r="G1937" s="48"/>
      <c r="H1937" s="48"/>
      <c r="I1937" s="48"/>
      <c r="J1937" s="48"/>
      <c r="K1937" s="48"/>
    </row>
    <row r="1938" spans="1:17" ht="18.75">
      <c r="D1938" s="15"/>
      <c r="G1938" s="16" t="s">
        <v>67</v>
      </c>
      <c r="H1938" s="16"/>
      <c r="I1938" s="17"/>
      <c r="J1938" s="17"/>
      <c r="L1938" s="17"/>
    </row>
    <row r="1939" spans="1:17" ht="18.75">
      <c r="D1939" s="15"/>
      <c r="E1939" s="15"/>
      <c r="G1939" s="16" t="s">
        <v>68</v>
      </c>
      <c r="H1939" s="16"/>
      <c r="I1939" s="16"/>
      <c r="J1939" s="16"/>
      <c r="K1939" s="17"/>
      <c r="L1939" s="21"/>
    </row>
    <row r="1940" spans="1:17" ht="18.75">
      <c r="D1940" s="23" t="s">
        <v>70</v>
      </c>
      <c r="E1940" s="23"/>
      <c r="F1940" s="23"/>
    </row>
    <row r="1941" spans="1:17">
      <c r="A1941" s="53">
        <v>44462</v>
      </c>
      <c r="M1941" s="21"/>
    </row>
    <row r="1942" spans="1:17">
      <c r="A1942" s="24" t="s">
        <v>149</v>
      </c>
      <c r="B1942" s="24" t="s">
        <v>74</v>
      </c>
      <c r="D1942" s="25"/>
      <c r="E1942" s="28"/>
      <c r="F1942" s="28" t="s">
        <v>7</v>
      </c>
      <c r="G1942" s="27"/>
      <c r="H1942" s="21"/>
      <c r="I1942" s="21"/>
      <c r="J1942" s="21"/>
      <c r="K1942" s="21"/>
      <c r="L1942" s="21"/>
      <c r="M1942" s="21"/>
      <c r="N1942" s="21"/>
      <c r="O1942" s="21"/>
      <c r="P1942" s="21"/>
      <c r="Q1942" s="19"/>
    </row>
    <row r="1943" spans="1:17">
      <c r="A1943" s="29" t="s">
        <v>76</v>
      </c>
      <c r="B1943" s="24"/>
      <c r="C1943" s="20"/>
      <c r="D1943" s="20"/>
      <c r="E1943" s="27"/>
      <c r="F1943" s="27"/>
      <c r="G1943" s="27"/>
      <c r="H1943" s="21"/>
      <c r="I1943" s="21"/>
      <c r="J1943" s="21"/>
      <c r="K1943" s="21"/>
      <c r="L1943" s="21"/>
      <c r="M1943" s="21"/>
      <c r="N1943" s="21"/>
      <c r="O1943" s="21"/>
      <c r="P1943" s="21"/>
      <c r="Q1943" s="19"/>
    </row>
    <row r="1944" spans="1:17">
      <c r="A1944" s="30"/>
      <c r="B1944" s="29"/>
      <c r="C1944" s="29"/>
      <c r="D1944" s="29"/>
      <c r="E1944" s="21"/>
      <c r="F1944" s="27"/>
      <c r="G1944" s="27"/>
      <c r="H1944" s="21"/>
      <c r="I1944" s="21"/>
      <c r="J1944" s="21"/>
      <c r="K1944" s="21"/>
      <c r="L1944" s="21"/>
      <c r="M1944" s="28"/>
      <c r="N1944" s="21"/>
      <c r="O1944" s="21"/>
      <c r="Q1944" s="19"/>
    </row>
    <row r="1945" spans="1:17">
      <c r="A1945" s="31" t="s">
        <v>77</v>
      </c>
      <c r="B1945" s="32"/>
      <c r="C1945" s="33" t="s">
        <v>78</v>
      </c>
      <c r="D1945" s="34"/>
      <c r="E1945" s="34" t="s">
        <v>79</v>
      </c>
      <c r="F1945" s="34"/>
      <c r="G1945" s="34" t="s">
        <v>80</v>
      </c>
      <c r="H1945" s="34" t="s">
        <v>81</v>
      </c>
      <c r="I1945" s="34"/>
      <c r="J1945" s="34"/>
      <c r="K1945" s="34"/>
      <c r="L1945" s="34" t="s">
        <v>82</v>
      </c>
      <c r="M1945" s="5"/>
      <c r="N1945" s="34"/>
      <c r="O1945" s="35" t="s">
        <v>83</v>
      </c>
      <c r="P1945" s="36" t="s">
        <v>3</v>
      </c>
      <c r="Q1945" s="36" t="s">
        <v>9</v>
      </c>
    </row>
    <row r="1946" spans="1:17">
      <c r="A1946" s="5"/>
      <c r="B1946" s="38" t="s">
        <v>84</v>
      </c>
      <c r="C1946" s="39" t="s">
        <v>85</v>
      </c>
      <c r="D1946" s="37" t="s">
        <v>86</v>
      </c>
      <c r="E1946" s="37" t="s">
        <v>87</v>
      </c>
      <c r="F1946" s="37" t="s">
        <v>88</v>
      </c>
      <c r="G1946" s="37"/>
      <c r="H1946" s="37" t="s">
        <v>89</v>
      </c>
      <c r="I1946" s="37" t="s">
        <v>90</v>
      </c>
      <c r="J1946" s="37" t="s">
        <v>91</v>
      </c>
      <c r="K1946" s="37" t="s">
        <v>92</v>
      </c>
      <c r="L1946" s="37" t="s">
        <v>93</v>
      </c>
      <c r="M1946" s="37" t="s">
        <v>94</v>
      </c>
      <c r="N1946" s="37" t="s">
        <v>95</v>
      </c>
      <c r="O1946" s="40"/>
      <c r="P1946" s="4"/>
      <c r="Q1946" s="40"/>
    </row>
    <row r="1947" spans="1:17">
      <c r="A1947" s="45" t="s">
        <v>190</v>
      </c>
      <c r="B1947" s="45"/>
      <c r="C1947" s="37">
        <v>200</v>
      </c>
      <c r="D1947" s="37">
        <v>1.2</v>
      </c>
      <c r="E1947" s="37">
        <v>4</v>
      </c>
      <c r="F1947" s="37">
        <v>2.7</v>
      </c>
      <c r="G1947" s="37">
        <v>260</v>
      </c>
      <c r="H1947" s="37">
        <v>0.26</v>
      </c>
      <c r="I1947" s="37">
        <v>40</v>
      </c>
      <c r="J1947" s="37">
        <v>122</v>
      </c>
      <c r="K1947" s="37">
        <v>128</v>
      </c>
      <c r="L1947" s="37">
        <v>146</v>
      </c>
      <c r="M1947" s="37">
        <v>56</v>
      </c>
      <c r="N1947" s="37">
        <v>2</v>
      </c>
      <c r="O1947" s="4"/>
      <c r="P1947" s="46"/>
      <c r="Q1947" s="47"/>
    </row>
    <row r="1948" spans="1:17">
      <c r="A1948" s="45" t="s">
        <v>184</v>
      </c>
      <c r="B1948" s="45">
        <v>2.5000000000000001E-2</v>
      </c>
      <c r="C1948" s="37"/>
      <c r="D1948" s="37"/>
      <c r="E1948" s="37"/>
      <c r="F1948" s="37"/>
      <c r="G1948" s="37"/>
      <c r="H1948" s="37"/>
      <c r="I1948" s="37"/>
      <c r="J1948" s="37"/>
      <c r="K1948" s="37"/>
      <c r="L1948" s="37"/>
      <c r="M1948" s="37"/>
      <c r="N1948" s="37"/>
      <c r="O1948" s="4">
        <v>7.9</v>
      </c>
      <c r="P1948" s="46">
        <v>197.5</v>
      </c>
      <c r="Q1948" s="47">
        <f>P1948*O1948</f>
        <v>1560.25</v>
      </c>
    </row>
    <row r="1949" spans="1:17">
      <c r="A1949" s="45" t="s">
        <v>58</v>
      </c>
      <c r="B1949" s="45">
        <v>12</v>
      </c>
      <c r="C1949" s="37"/>
      <c r="D1949" s="37"/>
      <c r="E1949" s="37"/>
      <c r="F1949" s="37"/>
      <c r="G1949" s="37"/>
      <c r="H1949" s="37"/>
      <c r="I1949" s="37"/>
      <c r="J1949" s="37"/>
      <c r="K1949" s="37"/>
      <c r="L1949" s="37"/>
      <c r="M1949" s="37"/>
      <c r="N1949" s="37"/>
      <c r="O1949" s="4">
        <v>0.2</v>
      </c>
      <c r="P1949" s="46">
        <v>42</v>
      </c>
      <c r="Q1949" s="47">
        <f t="shared" ref="Q1949:Q1956" si="51">P1949*O1949</f>
        <v>8.4</v>
      </c>
    </row>
    <row r="1950" spans="1:17">
      <c r="A1950" s="45" t="s">
        <v>103</v>
      </c>
      <c r="B1950" s="45">
        <v>12</v>
      </c>
      <c r="C1950" s="37"/>
      <c r="D1950" s="37"/>
      <c r="E1950" s="37"/>
      <c r="F1950" s="37"/>
      <c r="G1950" s="37"/>
      <c r="H1950" s="37"/>
      <c r="I1950" s="37"/>
      <c r="J1950" s="37"/>
      <c r="K1950" s="37"/>
      <c r="L1950" s="37"/>
      <c r="M1950" s="37"/>
      <c r="N1950" s="37"/>
      <c r="O1950" s="4">
        <v>0.2</v>
      </c>
      <c r="P1950" s="46">
        <v>63</v>
      </c>
      <c r="Q1950" s="47">
        <f t="shared" si="51"/>
        <v>12.600000000000001</v>
      </c>
    </row>
    <row r="1951" spans="1:17">
      <c r="A1951" s="45" t="s">
        <v>55</v>
      </c>
      <c r="B1951" s="45"/>
      <c r="C1951" s="37"/>
      <c r="D1951" s="37"/>
      <c r="E1951" s="37"/>
      <c r="F1951" s="37"/>
      <c r="G1951" s="37"/>
      <c r="H1951" s="37"/>
      <c r="I1951" s="37"/>
      <c r="J1951" s="37"/>
      <c r="K1951" s="37"/>
      <c r="L1951" s="37"/>
      <c r="M1951" s="37"/>
      <c r="N1951" s="37"/>
      <c r="O1951" s="4">
        <v>7</v>
      </c>
      <c r="P1951" s="46">
        <v>39</v>
      </c>
      <c r="Q1951" s="47">
        <f t="shared" si="51"/>
        <v>273</v>
      </c>
    </row>
    <row r="1952" spans="1:17">
      <c r="A1952" s="44" t="s">
        <v>34</v>
      </c>
      <c r="B1952" s="45">
        <v>30</v>
      </c>
      <c r="C1952" s="31">
        <v>30</v>
      </c>
      <c r="D1952" s="37">
        <v>0.6</v>
      </c>
      <c r="E1952" s="37"/>
      <c r="F1952" s="37">
        <v>15.5</v>
      </c>
      <c r="G1952" s="37"/>
      <c r="H1952" s="37">
        <v>0.04</v>
      </c>
      <c r="I1952" s="37"/>
      <c r="J1952" s="37">
        <v>0.24</v>
      </c>
      <c r="K1952" s="37">
        <v>0.8</v>
      </c>
      <c r="L1952" s="37">
        <v>24</v>
      </c>
      <c r="M1952" s="37"/>
      <c r="N1952" s="37">
        <v>22</v>
      </c>
      <c r="O1952" s="52"/>
      <c r="P1952" s="46"/>
      <c r="Q1952" s="47">
        <f t="shared" si="51"/>
        <v>0</v>
      </c>
    </row>
    <row r="1953" spans="1:17">
      <c r="A1953" s="45" t="s">
        <v>34</v>
      </c>
      <c r="B1953" s="45">
        <v>10</v>
      </c>
      <c r="C1953" s="5"/>
      <c r="D1953" s="5"/>
      <c r="E1953" s="5"/>
      <c r="F1953" s="5"/>
      <c r="G1953" s="5"/>
      <c r="H1953" s="5"/>
      <c r="I1953" s="5"/>
      <c r="J1953" s="5"/>
      <c r="K1953" s="5"/>
      <c r="L1953" s="5"/>
      <c r="M1953" s="5"/>
      <c r="N1953" s="5"/>
      <c r="O1953" s="4">
        <v>3</v>
      </c>
      <c r="P1953" s="61">
        <v>26</v>
      </c>
      <c r="Q1953" s="47">
        <f t="shared" si="51"/>
        <v>78</v>
      </c>
    </row>
    <row r="1954" spans="1:17">
      <c r="A1954" s="44" t="s">
        <v>108</v>
      </c>
      <c r="B1954" s="45">
        <v>20</v>
      </c>
      <c r="C1954" s="37">
        <v>200</v>
      </c>
      <c r="D1954" s="37">
        <v>0.6</v>
      </c>
      <c r="E1954" s="37"/>
      <c r="F1954" s="37">
        <v>30.1</v>
      </c>
      <c r="G1954" s="37">
        <v>130</v>
      </c>
      <c r="H1954" s="37">
        <v>0.04</v>
      </c>
      <c r="I1954" s="37"/>
      <c r="J1954" s="37">
        <v>0.05</v>
      </c>
      <c r="K1954" s="37">
        <v>135</v>
      </c>
      <c r="L1954" s="37">
        <v>46</v>
      </c>
      <c r="M1954" s="37"/>
      <c r="N1954" s="37">
        <v>0.5</v>
      </c>
      <c r="O1954" s="5"/>
      <c r="P1954" s="5"/>
      <c r="Q1954" s="47">
        <f t="shared" si="51"/>
        <v>0</v>
      </c>
    </row>
    <row r="1955" spans="1:17">
      <c r="A1955" s="45" t="s">
        <v>31</v>
      </c>
      <c r="B1955" s="45"/>
      <c r="C1955" s="5"/>
      <c r="D1955" s="5"/>
      <c r="E1955" s="5"/>
      <c r="F1955" s="5"/>
      <c r="G1955" s="5"/>
      <c r="H1955" s="5"/>
      <c r="I1955" s="5"/>
      <c r="J1955" s="5"/>
      <c r="K1955" s="5"/>
      <c r="L1955" s="5"/>
      <c r="M1955" s="5"/>
      <c r="N1955" s="5"/>
      <c r="O1955" s="5">
        <v>2</v>
      </c>
      <c r="P1955" s="5">
        <v>74</v>
      </c>
      <c r="Q1955" s="47">
        <f t="shared" si="51"/>
        <v>148</v>
      </c>
    </row>
    <row r="1956" spans="1:17">
      <c r="A1956" s="56" t="s">
        <v>49</v>
      </c>
      <c r="B1956" s="45"/>
      <c r="C1956" s="5"/>
      <c r="D1956" s="5"/>
      <c r="E1956" s="5"/>
      <c r="F1956" s="5"/>
      <c r="G1956" s="5"/>
      <c r="H1956" s="5"/>
      <c r="I1956" s="5"/>
      <c r="J1956" s="5"/>
      <c r="K1956" s="5"/>
      <c r="L1956" s="5"/>
      <c r="M1956" s="5"/>
      <c r="N1956" s="5"/>
      <c r="O1956" s="5"/>
      <c r="P1956" s="5">
        <v>118</v>
      </c>
      <c r="Q1956" s="47">
        <f t="shared" si="51"/>
        <v>0</v>
      </c>
    </row>
    <row r="1957" spans="1:17">
      <c r="D1957" t="s">
        <v>98</v>
      </c>
      <c r="J1957" t="s">
        <v>99</v>
      </c>
      <c r="Q1957" s="67">
        <f>SUM(Q1948:Q1956)</f>
        <v>2080.25</v>
      </c>
    </row>
    <row r="1958" spans="1:17">
      <c r="D1958" s="48" t="s">
        <v>100</v>
      </c>
      <c r="E1958" s="48"/>
      <c r="F1958" s="51"/>
      <c r="G1958" s="48"/>
      <c r="H1958" s="48"/>
      <c r="I1958" s="48"/>
      <c r="J1958" s="48" t="s">
        <v>99</v>
      </c>
      <c r="K1958" s="48"/>
      <c r="N1958" t="s">
        <v>99</v>
      </c>
    </row>
    <row r="1959" spans="1:17">
      <c r="D1959" s="48"/>
      <c r="E1959" s="48"/>
      <c r="F1959" s="51"/>
      <c r="G1959" s="48"/>
      <c r="H1959" s="48"/>
      <c r="I1959" s="48"/>
      <c r="J1959" s="48"/>
      <c r="K1959" s="48"/>
    </row>
    <row r="1960" spans="1:17">
      <c r="D1960" s="48"/>
      <c r="E1960" s="48"/>
      <c r="F1960" s="51"/>
      <c r="G1960" s="48"/>
      <c r="H1960" s="48"/>
      <c r="I1960" s="48"/>
      <c r="J1960" s="48"/>
      <c r="K1960" s="48"/>
    </row>
    <row r="1961" spans="1:17">
      <c r="D1961" s="48"/>
      <c r="E1961" s="48"/>
      <c r="F1961" s="51"/>
      <c r="G1961" s="48"/>
      <c r="H1961" s="48"/>
      <c r="I1961" s="48"/>
      <c r="J1961" s="48"/>
      <c r="K1961" s="48"/>
    </row>
    <row r="1962" spans="1:17">
      <c r="D1962" s="48"/>
      <c r="E1962" s="48"/>
      <c r="F1962" s="51"/>
      <c r="G1962" s="48"/>
      <c r="H1962" s="48"/>
      <c r="I1962" s="48"/>
      <c r="J1962" s="48"/>
      <c r="K1962" s="48"/>
    </row>
    <row r="1963" spans="1:17">
      <c r="D1963" s="48"/>
      <c r="E1963" s="48"/>
      <c r="F1963" s="51"/>
      <c r="G1963" s="48"/>
      <c r="H1963" s="48"/>
      <c r="I1963" s="48"/>
      <c r="J1963" s="48"/>
      <c r="K1963" s="48"/>
    </row>
    <row r="1964" spans="1:17">
      <c r="D1964" s="48"/>
      <c r="E1964" s="48"/>
      <c r="F1964" s="51"/>
      <c r="G1964" s="48"/>
      <c r="H1964" s="48"/>
      <c r="I1964" s="48"/>
      <c r="J1964" s="48"/>
      <c r="K1964" s="48"/>
    </row>
    <row r="1965" spans="1:17">
      <c r="D1965" s="48"/>
      <c r="E1965" s="48"/>
      <c r="F1965" s="51"/>
      <c r="G1965" s="48"/>
      <c r="H1965" s="48"/>
      <c r="I1965" s="48"/>
      <c r="J1965" s="48"/>
      <c r="K1965" s="48"/>
    </row>
    <row r="1966" spans="1:17">
      <c r="D1966" s="48"/>
      <c r="E1966" s="48"/>
      <c r="F1966" s="51"/>
      <c r="G1966" s="48"/>
      <c r="H1966" s="48"/>
      <c r="I1966" s="48"/>
      <c r="J1966" s="48"/>
      <c r="K1966" s="48"/>
    </row>
    <row r="1967" spans="1:17">
      <c r="D1967" s="48"/>
      <c r="E1967" s="48"/>
      <c r="F1967" s="51"/>
      <c r="G1967" s="48"/>
      <c r="H1967" s="48"/>
      <c r="I1967" s="48"/>
      <c r="J1967" s="48"/>
      <c r="K1967" s="48"/>
    </row>
    <row r="1968" spans="1:17">
      <c r="D1968" s="48"/>
      <c r="E1968" s="48"/>
      <c r="F1968" s="51"/>
      <c r="G1968" s="48"/>
      <c r="H1968" s="48"/>
      <c r="I1968" s="48"/>
      <c r="J1968" s="48"/>
      <c r="K1968" s="48"/>
    </row>
    <row r="1969" spans="1:13">
      <c r="D1969" s="48"/>
      <c r="E1969" s="48"/>
      <c r="F1969" s="51"/>
      <c r="G1969" s="48"/>
      <c r="H1969" s="48"/>
      <c r="I1969" s="48"/>
      <c r="J1969" s="48"/>
      <c r="K1969" s="48"/>
    </row>
    <row r="1970" spans="1:13">
      <c r="D1970" s="48"/>
      <c r="E1970" s="48"/>
      <c r="F1970" s="51"/>
      <c r="G1970" s="48"/>
      <c r="H1970" s="48"/>
      <c r="I1970" s="48"/>
      <c r="J1970" s="48"/>
      <c r="K1970" s="48"/>
    </row>
    <row r="1971" spans="1:13">
      <c r="D1971" s="48"/>
      <c r="E1971" s="48"/>
      <c r="F1971" s="51"/>
      <c r="G1971" s="48"/>
      <c r="H1971" s="48"/>
      <c r="I1971" s="48"/>
      <c r="J1971" s="48"/>
      <c r="K1971" s="48"/>
    </row>
    <row r="1972" spans="1:13">
      <c r="D1972" s="48"/>
      <c r="E1972" s="48"/>
      <c r="F1972" s="51"/>
      <c r="G1972" s="48"/>
      <c r="H1972" s="48"/>
      <c r="I1972" s="48"/>
      <c r="J1972" s="48"/>
      <c r="K1972" s="48"/>
    </row>
    <row r="1973" spans="1:13">
      <c r="D1973" s="48"/>
      <c r="E1973" s="48"/>
      <c r="F1973" s="51"/>
      <c r="G1973" s="48"/>
      <c r="H1973" s="48"/>
      <c r="I1973" s="48"/>
      <c r="J1973" s="48"/>
      <c r="K1973" s="48"/>
    </row>
    <row r="1974" spans="1:13">
      <c r="D1974" s="48"/>
      <c r="E1974" s="48"/>
      <c r="F1974" s="51"/>
      <c r="G1974" s="48"/>
      <c r="H1974" s="48"/>
      <c r="I1974" s="48"/>
      <c r="J1974" s="48"/>
      <c r="K1974" s="48"/>
    </row>
    <row r="1975" spans="1:13">
      <c r="D1975" s="48"/>
      <c r="E1975" s="48"/>
      <c r="F1975" s="51"/>
      <c r="G1975" s="48"/>
      <c r="H1975" s="48"/>
      <c r="I1975" s="48"/>
      <c r="J1975" s="48"/>
      <c r="K1975" s="48"/>
    </row>
    <row r="1976" spans="1:13">
      <c r="D1976" s="48"/>
      <c r="E1976" s="48"/>
      <c r="F1976" s="51"/>
      <c r="G1976" s="48"/>
      <c r="H1976" s="48"/>
      <c r="I1976" s="48"/>
      <c r="J1976" s="48"/>
      <c r="K1976" s="48"/>
    </row>
    <row r="1977" spans="1:13">
      <c r="D1977" s="48"/>
      <c r="E1977" s="48"/>
      <c r="F1977" s="51"/>
      <c r="G1977" s="48"/>
      <c r="H1977" s="48"/>
      <c r="I1977" s="48"/>
      <c r="J1977" s="48"/>
      <c r="K1977" s="48"/>
    </row>
    <row r="1978" spans="1:13">
      <c r="D1978" s="48"/>
      <c r="E1978" s="48"/>
      <c r="F1978" s="51"/>
      <c r="G1978" s="48"/>
      <c r="H1978" s="48"/>
      <c r="I1978" s="48"/>
      <c r="J1978" s="48"/>
      <c r="K1978" s="48"/>
    </row>
    <row r="1979" spans="1:13">
      <c r="D1979" s="48"/>
      <c r="E1979" s="48"/>
      <c r="F1979" s="51"/>
      <c r="G1979" s="48"/>
      <c r="H1979" s="48"/>
      <c r="I1979" s="48"/>
      <c r="J1979" s="48"/>
      <c r="K1979" s="48"/>
    </row>
    <row r="1980" spans="1:13">
      <c r="D1980" s="48"/>
      <c r="E1980" s="48"/>
      <c r="F1980" s="51"/>
      <c r="G1980" s="48"/>
      <c r="H1980" s="48"/>
      <c r="I1980" s="48"/>
      <c r="J1980" s="48"/>
      <c r="K1980" s="48"/>
    </row>
    <row r="1981" spans="1:13" ht="18.75">
      <c r="D1981" s="15"/>
      <c r="G1981" s="16" t="s">
        <v>67</v>
      </c>
      <c r="H1981" s="16"/>
      <c r="I1981" s="17"/>
      <c r="J1981" s="17"/>
      <c r="L1981" s="17"/>
    </row>
    <row r="1982" spans="1:13" ht="18.75">
      <c r="D1982" s="15"/>
      <c r="E1982" s="15"/>
      <c r="G1982" s="16" t="s">
        <v>68</v>
      </c>
      <c r="H1982" s="16"/>
      <c r="I1982" s="16"/>
      <c r="J1982" s="16"/>
      <c r="K1982" s="17"/>
      <c r="L1982" s="21"/>
    </row>
    <row r="1983" spans="1:13" ht="18.75">
      <c r="D1983" s="23" t="s">
        <v>70</v>
      </c>
      <c r="E1983" s="23"/>
      <c r="F1983" s="23"/>
    </row>
    <row r="1984" spans="1:13">
      <c r="A1984" s="53">
        <v>44463</v>
      </c>
      <c r="M1984" s="21"/>
    </row>
    <row r="1985" spans="1:17">
      <c r="A1985" s="24" t="s">
        <v>149</v>
      </c>
      <c r="B1985" s="24" t="s">
        <v>74</v>
      </c>
      <c r="D1985" s="25"/>
      <c r="E1985" s="28"/>
      <c r="F1985" s="28" t="s">
        <v>75</v>
      </c>
      <c r="G1985" s="27"/>
      <c r="H1985" s="21"/>
      <c r="I1985" s="21"/>
      <c r="J1985" s="21"/>
      <c r="K1985" s="21"/>
      <c r="L1985" s="21"/>
      <c r="M1985" s="21"/>
      <c r="N1985" s="21"/>
      <c r="O1985" s="21"/>
      <c r="P1985" s="21"/>
      <c r="Q1985" s="19"/>
    </row>
    <row r="1986" spans="1:17">
      <c r="A1986" s="29" t="s">
        <v>76</v>
      </c>
      <c r="B1986" s="24"/>
      <c r="C1986" s="20"/>
      <c r="D1986" s="20"/>
      <c r="E1986" s="27"/>
      <c r="F1986" s="27"/>
      <c r="G1986" s="27"/>
      <c r="H1986" s="21"/>
      <c r="I1986" s="21"/>
      <c r="J1986" s="21"/>
      <c r="K1986" s="21"/>
      <c r="L1986" s="21"/>
      <c r="M1986" s="21"/>
      <c r="N1986" s="21"/>
      <c r="O1986" s="21"/>
      <c r="P1986" s="21"/>
      <c r="Q1986" s="19"/>
    </row>
    <row r="1987" spans="1:17">
      <c r="A1987" s="30"/>
      <c r="B1987" s="29"/>
      <c r="C1987" s="29"/>
      <c r="D1987" s="29"/>
      <c r="E1987" s="21"/>
      <c r="F1987" s="27"/>
      <c r="G1987" s="27"/>
      <c r="H1987" s="21"/>
      <c r="I1987" s="21"/>
      <c r="J1987" s="21"/>
      <c r="K1987" s="21"/>
      <c r="L1987" s="21"/>
      <c r="M1987" s="28"/>
      <c r="N1987" s="21"/>
      <c r="O1987" s="21"/>
      <c r="P1987">
        <v>217</v>
      </c>
      <c r="Q1987" s="19"/>
    </row>
    <row r="1988" spans="1:17">
      <c r="A1988" s="31" t="s">
        <v>77</v>
      </c>
      <c r="B1988" s="32"/>
      <c r="C1988" s="33" t="s">
        <v>78</v>
      </c>
      <c r="D1988" s="34"/>
      <c r="E1988" s="34" t="s">
        <v>79</v>
      </c>
      <c r="F1988" s="34"/>
      <c r="G1988" s="34" t="s">
        <v>80</v>
      </c>
      <c r="H1988" s="34" t="s">
        <v>81</v>
      </c>
      <c r="I1988" s="34"/>
      <c r="J1988" s="34"/>
      <c r="K1988" s="34"/>
      <c r="L1988" s="34" t="s">
        <v>82</v>
      </c>
      <c r="M1988" s="5"/>
      <c r="N1988" s="34"/>
      <c r="O1988" s="35" t="s">
        <v>83</v>
      </c>
      <c r="P1988" s="36" t="s">
        <v>3</v>
      </c>
      <c r="Q1988" s="36" t="s">
        <v>9</v>
      </c>
    </row>
    <row r="1989" spans="1:17">
      <c r="A1989" s="5"/>
      <c r="B1989" s="38" t="s">
        <v>84</v>
      </c>
      <c r="C1989" s="39" t="s">
        <v>85</v>
      </c>
      <c r="D1989" s="37" t="s">
        <v>86</v>
      </c>
      <c r="E1989" s="37" t="s">
        <v>87</v>
      </c>
      <c r="F1989" s="37" t="s">
        <v>88</v>
      </c>
      <c r="G1989" s="37"/>
      <c r="H1989" s="37" t="s">
        <v>89</v>
      </c>
      <c r="I1989" s="37" t="s">
        <v>90</v>
      </c>
      <c r="J1989" s="37" t="s">
        <v>91</v>
      </c>
      <c r="K1989" s="37" t="s">
        <v>92</v>
      </c>
      <c r="L1989" s="37" t="s">
        <v>93</v>
      </c>
      <c r="M1989" s="37" t="s">
        <v>94</v>
      </c>
      <c r="N1989" s="37" t="s">
        <v>95</v>
      </c>
      <c r="O1989" s="40"/>
      <c r="P1989" s="4"/>
      <c r="Q1989" s="40"/>
    </row>
    <row r="1990" spans="1:17">
      <c r="A1990" s="45" t="s">
        <v>20</v>
      </c>
      <c r="B1990" s="45"/>
      <c r="C1990" s="37">
        <v>200</v>
      </c>
      <c r="D1990" s="37">
        <v>1.2</v>
      </c>
      <c r="E1990" s="37">
        <v>4</v>
      </c>
      <c r="F1990" s="37">
        <v>2.7</v>
      </c>
      <c r="G1990" s="37">
        <v>260</v>
      </c>
      <c r="H1990" s="37">
        <v>0.26</v>
      </c>
      <c r="I1990" s="37">
        <v>40</v>
      </c>
      <c r="J1990" s="37">
        <v>122</v>
      </c>
      <c r="K1990" s="37">
        <v>128</v>
      </c>
      <c r="L1990" s="37">
        <v>146</v>
      </c>
      <c r="M1990" s="37">
        <v>56</v>
      </c>
      <c r="N1990" s="37">
        <v>2</v>
      </c>
      <c r="O1990" s="4"/>
      <c r="P1990" s="46"/>
      <c r="Q1990" s="47"/>
    </row>
    <row r="1991" spans="1:17">
      <c r="A1991" s="45" t="s">
        <v>36</v>
      </c>
      <c r="B1991" s="45">
        <v>2.5000000000000001E-2</v>
      </c>
      <c r="C1991" s="37"/>
      <c r="D1991" s="37"/>
      <c r="E1991" s="37"/>
      <c r="F1991" s="37"/>
      <c r="G1991" s="37"/>
      <c r="H1991" s="37"/>
      <c r="I1991" s="37"/>
      <c r="J1991" s="37"/>
      <c r="K1991" s="37"/>
      <c r="L1991" s="37"/>
      <c r="M1991" s="37"/>
      <c r="N1991" s="37"/>
      <c r="O1991" s="4">
        <v>11.67</v>
      </c>
      <c r="P1991" s="46">
        <v>260</v>
      </c>
      <c r="Q1991" s="47">
        <f>P1991*O1991</f>
        <v>3034.2</v>
      </c>
    </row>
    <row r="1992" spans="1:17">
      <c r="A1992" s="45" t="s">
        <v>58</v>
      </c>
      <c r="B1992" s="45">
        <v>12</v>
      </c>
      <c r="C1992" s="37"/>
      <c r="D1992" s="37"/>
      <c r="E1992" s="37"/>
      <c r="F1992" s="37"/>
      <c r="G1992" s="37"/>
      <c r="H1992" s="37"/>
      <c r="I1992" s="37"/>
      <c r="J1992" s="37"/>
      <c r="K1992" s="37"/>
      <c r="L1992" s="37"/>
      <c r="M1992" s="37"/>
      <c r="N1992" s="37"/>
      <c r="O1992" s="4">
        <v>2</v>
      </c>
      <c r="P1992" s="46">
        <v>42</v>
      </c>
      <c r="Q1992" s="47">
        <f t="shared" ref="Q1992:Q2012" si="52">P1992*O1992</f>
        <v>84</v>
      </c>
    </row>
    <row r="1993" spans="1:17">
      <c r="A1993" s="45" t="s">
        <v>13</v>
      </c>
      <c r="B1993" s="45">
        <v>3</v>
      </c>
      <c r="C1993" s="37"/>
      <c r="D1993" s="37"/>
      <c r="E1993" s="37"/>
      <c r="F1993" s="37"/>
      <c r="G1993" s="37"/>
      <c r="H1993" s="37"/>
      <c r="I1993" s="37"/>
      <c r="J1993" s="37"/>
      <c r="K1993" s="37"/>
      <c r="L1993" s="37"/>
      <c r="M1993" s="37"/>
      <c r="N1993" s="37"/>
      <c r="O1993" s="4">
        <v>0.7</v>
      </c>
      <c r="P1993" s="46">
        <v>140</v>
      </c>
      <c r="Q1993" s="47">
        <f t="shared" si="52"/>
        <v>98</v>
      </c>
    </row>
    <row r="1994" spans="1:17">
      <c r="A1994" s="45" t="s">
        <v>103</v>
      </c>
      <c r="B1994" s="45">
        <v>12</v>
      </c>
      <c r="C1994" s="37"/>
      <c r="D1994" s="37"/>
      <c r="E1994" s="37"/>
      <c r="F1994" s="37"/>
      <c r="G1994" s="37"/>
      <c r="H1994" s="37"/>
      <c r="I1994" s="37"/>
      <c r="J1994" s="37"/>
      <c r="K1994" s="37"/>
      <c r="L1994" s="37"/>
      <c r="M1994" s="37"/>
      <c r="N1994" s="37"/>
      <c r="O1994" s="4">
        <v>2.39</v>
      </c>
      <c r="P1994" s="46">
        <v>63</v>
      </c>
      <c r="Q1994" s="47">
        <f t="shared" si="52"/>
        <v>150.57000000000002</v>
      </c>
    </row>
    <row r="1995" spans="1:17">
      <c r="A1995" s="45" t="s">
        <v>20</v>
      </c>
      <c r="B1995" s="45"/>
      <c r="C1995" s="37"/>
      <c r="D1995" s="37"/>
      <c r="E1995" s="37"/>
      <c r="F1995" s="37"/>
      <c r="G1995" s="37"/>
      <c r="H1995" s="37"/>
      <c r="I1995" s="37"/>
      <c r="J1995" s="37"/>
      <c r="K1995" s="37"/>
      <c r="L1995" s="37"/>
      <c r="M1995" s="37"/>
      <c r="N1995" s="37"/>
      <c r="O1995" s="4">
        <v>8</v>
      </c>
      <c r="P1995" s="46">
        <v>52.95</v>
      </c>
      <c r="Q1995" s="47">
        <f t="shared" si="52"/>
        <v>423.6</v>
      </c>
    </row>
    <row r="1996" spans="1:17">
      <c r="A1996" s="45" t="s">
        <v>17</v>
      </c>
      <c r="B1996" s="45"/>
      <c r="C1996" s="37"/>
      <c r="D1996" s="37"/>
      <c r="E1996" s="37"/>
      <c r="F1996" s="37"/>
      <c r="G1996" s="37"/>
      <c r="H1996" s="37"/>
      <c r="I1996" s="37"/>
      <c r="J1996" s="37"/>
      <c r="K1996" s="37"/>
      <c r="L1996" s="37"/>
      <c r="M1996" s="37"/>
      <c r="N1996" s="37"/>
      <c r="O1996" s="4">
        <v>1</v>
      </c>
      <c r="P1996" s="46">
        <v>22</v>
      </c>
      <c r="Q1996" s="47">
        <f t="shared" si="52"/>
        <v>22</v>
      </c>
    </row>
    <row r="1997" spans="1:17">
      <c r="A1997" s="45" t="s">
        <v>51</v>
      </c>
      <c r="B1997" s="45"/>
      <c r="C1997" s="37"/>
      <c r="D1997" s="37"/>
      <c r="E1997" s="37"/>
      <c r="F1997" s="37"/>
      <c r="G1997" s="37"/>
      <c r="H1997" s="37"/>
      <c r="I1997" s="37"/>
      <c r="J1997" s="37"/>
      <c r="K1997" s="37"/>
      <c r="L1997" s="37"/>
      <c r="M1997" s="37"/>
      <c r="N1997" s="37"/>
      <c r="O1997" s="4">
        <v>1</v>
      </c>
      <c r="P1997" s="46">
        <v>43</v>
      </c>
      <c r="Q1997" s="47">
        <f t="shared" si="52"/>
        <v>43</v>
      </c>
    </row>
    <row r="1998" spans="1:17">
      <c r="A1998" s="45" t="s">
        <v>55</v>
      </c>
      <c r="B1998" s="45"/>
      <c r="C1998" s="37"/>
      <c r="D1998" s="37"/>
      <c r="E1998" s="37"/>
      <c r="F1998" s="37"/>
      <c r="G1998" s="37"/>
      <c r="H1998" s="37"/>
      <c r="I1998" s="37"/>
      <c r="J1998" s="37"/>
      <c r="K1998" s="37"/>
      <c r="L1998" s="37"/>
      <c r="M1998" s="37"/>
      <c r="N1998" s="37"/>
      <c r="O1998" s="4">
        <v>32.5</v>
      </c>
      <c r="P1998" s="46">
        <v>39</v>
      </c>
      <c r="Q1998" s="47">
        <f t="shared" si="52"/>
        <v>1267.5</v>
      </c>
    </row>
    <row r="1999" spans="1:17">
      <c r="A1999" s="45" t="s">
        <v>56</v>
      </c>
      <c r="B1999" s="45"/>
      <c r="C1999" s="37"/>
      <c r="D1999" s="37"/>
      <c r="E1999" s="37"/>
      <c r="F1999" s="37"/>
      <c r="G1999" s="37"/>
      <c r="H1999" s="37"/>
      <c r="I1999" s="37"/>
      <c r="J1999" s="37"/>
      <c r="K1999" s="37"/>
      <c r="L1999" s="37"/>
      <c r="M1999" s="37"/>
      <c r="N1999" s="37"/>
      <c r="O1999" s="4">
        <v>21.7</v>
      </c>
      <c r="P1999" s="46">
        <v>42</v>
      </c>
      <c r="Q1999" s="47">
        <f t="shared" si="52"/>
        <v>911.4</v>
      </c>
    </row>
    <row r="2000" spans="1:17">
      <c r="A2000" s="45" t="s">
        <v>10</v>
      </c>
      <c r="B2000" s="45"/>
      <c r="C2000" s="37"/>
      <c r="D2000" s="37"/>
      <c r="E2000" s="37"/>
      <c r="F2000" s="37"/>
      <c r="G2000" s="37"/>
      <c r="H2000" s="37"/>
      <c r="I2000" s="37"/>
      <c r="J2000" s="37"/>
      <c r="K2000" s="37"/>
      <c r="L2000" s="37"/>
      <c r="M2000" s="37"/>
      <c r="N2000" s="37"/>
      <c r="O2000" s="4">
        <v>1</v>
      </c>
      <c r="P2000" s="46">
        <v>65</v>
      </c>
      <c r="Q2000" s="47">
        <f t="shared" si="52"/>
        <v>65</v>
      </c>
    </row>
    <row r="2001" spans="1:18">
      <c r="A2001" s="45" t="s">
        <v>14</v>
      </c>
      <c r="B2001" s="45"/>
      <c r="C2001" s="37"/>
      <c r="D2001" s="37"/>
      <c r="E2001" s="37"/>
      <c r="F2001" s="37"/>
      <c r="G2001" s="37"/>
      <c r="H2001" s="37"/>
      <c r="I2001" s="37"/>
      <c r="J2001" s="37"/>
      <c r="K2001" s="37"/>
      <c r="L2001" s="37"/>
      <c r="M2001" s="37"/>
      <c r="N2001" s="37"/>
      <c r="O2001" s="4">
        <v>1</v>
      </c>
      <c r="P2001" s="46">
        <v>131.06</v>
      </c>
      <c r="Q2001" s="47">
        <f t="shared" si="52"/>
        <v>131.06</v>
      </c>
    </row>
    <row r="2002" spans="1:18">
      <c r="A2002" s="31" t="s">
        <v>166</v>
      </c>
      <c r="B2002" s="45">
        <v>70</v>
      </c>
      <c r="C2002" s="37">
        <v>70</v>
      </c>
      <c r="D2002" s="37">
        <v>4.8</v>
      </c>
      <c r="E2002" s="37">
        <v>5.8</v>
      </c>
      <c r="F2002" s="37">
        <v>18.399999999999999</v>
      </c>
      <c r="G2002" s="37">
        <v>112</v>
      </c>
      <c r="H2002" s="37">
        <v>1.62</v>
      </c>
      <c r="I2002" s="37">
        <v>15.75</v>
      </c>
      <c r="J2002" s="37">
        <v>128</v>
      </c>
      <c r="K2002" s="37">
        <v>106</v>
      </c>
      <c r="L2002" s="37">
        <v>55.5</v>
      </c>
      <c r="M2002" s="37">
        <v>54</v>
      </c>
      <c r="N2002" s="37">
        <v>1.45</v>
      </c>
      <c r="O2002" s="4"/>
      <c r="P2002" s="46"/>
      <c r="Q2002" s="47">
        <f t="shared" si="52"/>
        <v>0</v>
      </c>
    </row>
    <row r="2003" spans="1:18">
      <c r="A2003" s="45" t="s">
        <v>57</v>
      </c>
      <c r="B2003" s="45">
        <v>36</v>
      </c>
      <c r="C2003" s="37"/>
      <c r="D2003" s="37"/>
      <c r="E2003" s="37"/>
      <c r="F2003" s="37"/>
      <c r="G2003" s="37"/>
      <c r="H2003" s="37"/>
      <c r="I2003" s="37"/>
      <c r="J2003" s="37"/>
      <c r="K2003" s="37"/>
      <c r="L2003" s="37"/>
      <c r="M2003" s="37"/>
      <c r="N2003" s="37"/>
      <c r="O2003" s="4">
        <v>7</v>
      </c>
      <c r="P2003" s="46">
        <v>69</v>
      </c>
      <c r="Q2003" s="47">
        <f t="shared" si="52"/>
        <v>483</v>
      </c>
    </row>
    <row r="2004" spans="1:18">
      <c r="A2004" s="45" t="s">
        <v>58</v>
      </c>
      <c r="B2004" s="45"/>
      <c r="C2004" s="37"/>
      <c r="D2004" s="37"/>
      <c r="E2004" s="37"/>
      <c r="F2004" s="37"/>
      <c r="G2004" s="37"/>
      <c r="H2004" s="37"/>
      <c r="I2004" s="37"/>
      <c r="J2004" s="37"/>
      <c r="K2004" s="37"/>
      <c r="L2004" s="37"/>
      <c r="M2004" s="37"/>
      <c r="N2004" s="37"/>
      <c r="O2004" s="4">
        <v>0.62</v>
      </c>
      <c r="P2004" s="46">
        <v>42</v>
      </c>
      <c r="Q2004" s="47">
        <f t="shared" si="52"/>
        <v>26.04</v>
      </c>
    </row>
    <row r="2005" spans="1:18">
      <c r="A2005" s="45" t="s">
        <v>13</v>
      </c>
      <c r="B2005" s="45"/>
      <c r="C2005" s="37"/>
      <c r="D2005" s="37"/>
      <c r="E2005" s="37"/>
      <c r="F2005" s="37"/>
      <c r="G2005" s="37"/>
      <c r="H2005" s="37"/>
      <c r="I2005" s="37"/>
      <c r="J2005" s="37"/>
      <c r="K2005" s="37"/>
      <c r="L2005" s="37"/>
      <c r="M2005" s="37"/>
      <c r="N2005" s="37"/>
      <c r="O2005" s="4">
        <v>0.3</v>
      </c>
      <c r="P2005" s="46">
        <v>140</v>
      </c>
      <c r="Q2005" s="47">
        <f t="shared" si="52"/>
        <v>42</v>
      </c>
    </row>
    <row r="2006" spans="1:18">
      <c r="A2006" s="44" t="s">
        <v>34</v>
      </c>
      <c r="B2006" s="45">
        <v>30</v>
      </c>
      <c r="C2006" s="31">
        <v>30</v>
      </c>
      <c r="D2006" s="37">
        <v>0.6</v>
      </c>
      <c r="E2006" s="37"/>
      <c r="F2006" s="37">
        <v>15.5</v>
      </c>
      <c r="G2006" s="37"/>
      <c r="H2006" s="37">
        <v>0.04</v>
      </c>
      <c r="I2006" s="37"/>
      <c r="J2006" s="37">
        <v>0.24</v>
      </c>
      <c r="K2006" s="37">
        <v>0.8</v>
      </c>
      <c r="L2006" s="37">
        <v>24</v>
      </c>
      <c r="M2006" s="37"/>
      <c r="N2006" s="37">
        <v>22</v>
      </c>
      <c r="O2006" s="52"/>
      <c r="P2006" s="46"/>
      <c r="Q2006" s="47">
        <f t="shared" si="52"/>
        <v>0</v>
      </c>
    </row>
    <row r="2007" spans="1:18">
      <c r="A2007" s="45" t="s">
        <v>34</v>
      </c>
      <c r="B2007" s="45">
        <v>10</v>
      </c>
      <c r="C2007" s="5"/>
      <c r="D2007" s="5"/>
      <c r="E2007" s="5"/>
      <c r="F2007" s="5"/>
      <c r="G2007" s="5"/>
      <c r="H2007" s="5"/>
      <c r="I2007" s="5"/>
      <c r="J2007" s="5"/>
      <c r="K2007" s="5"/>
      <c r="L2007" s="5"/>
      <c r="M2007" s="5"/>
      <c r="N2007" s="5"/>
      <c r="O2007" s="4">
        <v>16</v>
      </c>
      <c r="P2007" s="61">
        <v>26</v>
      </c>
      <c r="Q2007" s="47">
        <f t="shared" si="52"/>
        <v>416</v>
      </c>
    </row>
    <row r="2008" spans="1:18">
      <c r="A2008" s="44" t="s">
        <v>124</v>
      </c>
      <c r="B2008" s="45">
        <v>20</v>
      </c>
      <c r="C2008" s="37">
        <v>200</v>
      </c>
      <c r="D2008" s="37">
        <v>0.6</v>
      </c>
      <c r="E2008" s="37"/>
      <c r="F2008" s="37">
        <v>30.1</v>
      </c>
      <c r="G2008" s="37">
        <v>130</v>
      </c>
      <c r="H2008" s="37">
        <v>0.04</v>
      </c>
      <c r="I2008" s="37"/>
      <c r="J2008" s="37">
        <v>0.05</v>
      </c>
      <c r="K2008" s="37">
        <v>135</v>
      </c>
      <c r="L2008" s="37">
        <v>46</v>
      </c>
      <c r="M2008" s="37"/>
      <c r="N2008" s="37">
        <v>0.5</v>
      </c>
      <c r="O2008" s="5"/>
      <c r="P2008" s="5"/>
      <c r="Q2008" s="47">
        <f t="shared" si="52"/>
        <v>0</v>
      </c>
    </row>
    <row r="2009" spans="1:18">
      <c r="A2009" s="45" t="s">
        <v>124</v>
      </c>
      <c r="B2009" s="45"/>
      <c r="C2009" s="5"/>
      <c r="D2009" s="5"/>
      <c r="E2009" s="5"/>
      <c r="F2009" s="5"/>
      <c r="G2009" s="5"/>
      <c r="H2009" s="5"/>
      <c r="I2009" s="5"/>
      <c r="J2009" s="5"/>
      <c r="K2009" s="5"/>
      <c r="L2009" s="5"/>
      <c r="M2009" s="5"/>
      <c r="N2009" s="5"/>
      <c r="O2009" s="5">
        <v>217</v>
      </c>
      <c r="P2009" s="5">
        <v>21.86</v>
      </c>
      <c r="Q2009" s="47">
        <f t="shared" si="52"/>
        <v>4743.62</v>
      </c>
    </row>
    <row r="2010" spans="1:18">
      <c r="A2010" s="45" t="s">
        <v>62</v>
      </c>
      <c r="B2010" s="45"/>
      <c r="C2010" s="5"/>
      <c r="D2010" s="5"/>
      <c r="E2010" s="5"/>
      <c r="F2010" s="5"/>
      <c r="G2010" s="5"/>
      <c r="H2010" s="5"/>
      <c r="I2010" s="5"/>
      <c r="J2010" s="5"/>
      <c r="K2010" s="5"/>
      <c r="L2010" s="5"/>
      <c r="M2010" s="5"/>
      <c r="N2010" s="5"/>
      <c r="O2010" s="5">
        <v>42.5</v>
      </c>
      <c r="P2010" s="5">
        <v>195</v>
      </c>
      <c r="Q2010" s="47">
        <f t="shared" si="52"/>
        <v>8287.5</v>
      </c>
    </row>
    <row r="2011" spans="1:18">
      <c r="A2011" s="45" t="s">
        <v>194</v>
      </c>
      <c r="B2011" s="45"/>
      <c r="C2011" s="37"/>
      <c r="D2011" s="37"/>
      <c r="E2011" s="37"/>
      <c r="F2011" s="37"/>
      <c r="G2011" s="37"/>
      <c r="H2011" s="37"/>
      <c r="I2011" s="37"/>
      <c r="J2011" s="37"/>
      <c r="K2011" s="37"/>
      <c r="L2011" s="37"/>
      <c r="M2011" s="37"/>
      <c r="N2011" s="37"/>
      <c r="O2011" s="6">
        <v>14</v>
      </c>
      <c r="P2011" s="6">
        <v>107.3</v>
      </c>
      <c r="Q2011" s="47">
        <f t="shared" si="52"/>
        <v>1502.2</v>
      </c>
    </row>
    <row r="2012" spans="1:18">
      <c r="A2012" s="45" t="s">
        <v>35</v>
      </c>
      <c r="B2012" s="45"/>
      <c r="C2012" s="40"/>
      <c r="D2012" s="40"/>
      <c r="E2012" s="40"/>
      <c r="F2012" s="40"/>
      <c r="G2012" s="40"/>
      <c r="H2012" s="40"/>
      <c r="I2012" s="40"/>
      <c r="J2012" s="40"/>
      <c r="K2012" s="40"/>
      <c r="L2012" s="40"/>
      <c r="M2012" s="40"/>
      <c r="N2012" s="40"/>
      <c r="O2012" s="52">
        <v>115</v>
      </c>
      <c r="P2012" s="52">
        <v>12</v>
      </c>
      <c r="Q2012" s="47">
        <f t="shared" si="52"/>
        <v>1380</v>
      </c>
    </row>
    <row r="2013" spans="1:18">
      <c r="D2013" t="s">
        <v>98</v>
      </c>
      <c r="J2013" t="s">
        <v>99</v>
      </c>
      <c r="Q2013" s="67">
        <f>SUM(Q1991:Q2012)</f>
        <v>23110.69</v>
      </c>
      <c r="R2013" s="68"/>
    </row>
    <row r="2014" spans="1:18">
      <c r="D2014" s="48" t="s">
        <v>100</v>
      </c>
      <c r="E2014" s="48"/>
      <c r="F2014" s="51"/>
      <c r="G2014" s="48"/>
      <c r="H2014" s="48"/>
      <c r="I2014" s="48"/>
      <c r="J2014" s="48" t="s">
        <v>99</v>
      </c>
      <c r="K2014" s="48"/>
      <c r="N2014" t="s">
        <v>99</v>
      </c>
    </row>
    <row r="2015" spans="1:18">
      <c r="D2015" s="48"/>
      <c r="E2015" s="48"/>
      <c r="F2015" s="51"/>
      <c r="G2015" s="48"/>
      <c r="H2015" s="48"/>
      <c r="I2015" s="48"/>
      <c r="J2015" s="48"/>
      <c r="K2015" s="48"/>
    </row>
    <row r="2016" spans="1:18">
      <c r="D2016" s="48"/>
      <c r="E2016" s="48"/>
      <c r="F2016" s="51"/>
      <c r="G2016" s="48"/>
      <c r="H2016" s="48"/>
      <c r="I2016" s="48"/>
      <c r="J2016" s="48"/>
      <c r="K2016" s="48"/>
    </row>
    <row r="2017" spans="1:17">
      <c r="D2017" s="48"/>
      <c r="E2017" s="48"/>
      <c r="F2017" s="51"/>
      <c r="G2017" s="48"/>
      <c r="H2017" s="48"/>
      <c r="I2017" s="48"/>
      <c r="J2017" s="48"/>
      <c r="K2017" s="48"/>
    </row>
    <row r="2018" spans="1:17">
      <c r="D2018" s="48"/>
      <c r="E2018" s="48"/>
      <c r="F2018" s="51"/>
      <c r="G2018" s="48"/>
      <c r="H2018" s="48"/>
      <c r="I2018" s="48"/>
      <c r="J2018" s="48"/>
      <c r="K2018" s="48"/>
    </row>
    <row r="2019" spans="1:17">
      <c r="D2019" s="48"/>
      <c r="E2019" s="48"/>
      <c r="F2019" s="51"/>
      <c r="G2019" s="48"/>
      <c r="H2019" s="48"/>
      <c r="I2019" s="48"/>
      <c r="J2019" s="48"/>
      <c r="K2019" s="48"/>
    </row>
    <row r="2020" spans="1:17">
      <c r="D2020" s="48"/>
      <c r="E2020" s="48"/>
      <c r="F2020" s="51"/>
      <c r="G2020" s="48"/>
      <c r="H2020" s="48"/>
      <c r="I2020" s="48"/>
      <c r="J2020" s="48"/>
      <c r="K2020" s="48"/>
    </row>
    <row r="2021" spans="1:17">
      <c r="D2021" s="48"/>
      <c r="E2021" s="48"/>
      <c r="F2021" s="51"/>
      <c r="G2021" s="48"/>
      <c r="H2021" s="48"/>
      <c r="I2021" s="48"/>
      <c r="J2021" s="48"/>
      <c r="K2021" s="48"/>
    </row>
    <row r="2022" spans="1:17">
      <c r="D2022" s="48"/>
      <c r="E2022" s="48"/>
      <c r="F2022" s="51"/>
      <c r="G2022" s="48"/>
      <c r="H2022" s="48"/>
      <c r="I2022" s="48"/>
      <c r="J2022" s="48"/>
      <c r="K2022" s="48"/>
    </row>
    <row r="2023" spans="1:17">
      <c r="D2023" s="48"/>
      <c r="E2023" s="48"/>
      <c r="F2023" s="51"/>
      <c r="G2023" s="48"/>
      <c r="H2023" s="48"/>
      <c r="I2023" s="48"/>
      <c r="J2023" s="48"/>
      <c r="K2023" s="48"/>
    </row>
    <row r="2024" spans="1:17" ht="18.75">
      <c r="D2024" s="15"/>
      <c r="G2024" s="16" t="s">
        <v>67</v>
      </c>
      <c r="H2024" s="16"/>
      <c r="I2024" s="17"/>
      <c r="J2024" s="17"/>
      <c r="L2024" s="17"/>
    </row>
    <row r="2025" spans="1:17" ht="18.75">
      <c r="D2025" s="15"/>
      <c r="E2025" s="15"/>
      <c r="G2025" s="16" t="s">
        <v>68</v>
      </c>
      <c r="H2025" s="16"/>
      <c r="I2025" s="16"/>
      <c r="J2025" s="16"/>
      <c r="K2025" s="17"/>
      <c r="L2025" s="21"/>
    </row>
    <row r="2026" spans="1:17" ht="18.75">
      <c r="D2026" s="23" t="s">
        <v>70</v>
      </c>
      <c r="E2026" s="23"/>
      <c r="F2026" s="23"/>
    </row>
    <row r="2027" spans="1:17">
      <c r="A2027" s="53">
        <v>44463</v>
      </c>
      <c r="M2027" s="21"/>
    </row>
    <row r="2028" spans="1:17">
      <c r="A2028" s="24" t="s">
        <v>149</v>
      </c>
      <c r="B2028" s="24" t="s">
        <v>74</v>
      </c>
      <c r="D2028" s="25"/>
      <c r="E2028" s="28"/>
      <c r="F2028" s="28" t="s">
        <v>6</v>
      </c>
      <c r="G2028" s="27"/>
      <c r="H2028" s="21"/>
      <c r="I2028" s="21"/>
      <c r="J2028" s="21"/>
      <c r="K2028" s="21"/>
      <c r="L2028" s="21"/>
      <c r="M2028" s="21"/>
      <c r="N2028" s="21"/>
      <c r="O2028" s="21"/>
      <c r="P2028" s="21"/>
      <c r="Q2028" s="19"/>
    </row>
    <row r="2029" spans="1:17">
      <c r="A2029" s="29" t="s">
        <v>76</v>
      </c>
      <c r="B2029" s="24"/>
      <c r="C2029" s="20"/>
      <c r="D2029" s="20"/>
      <c r="E2029" s="27"/>
      <c r="F2029" s="27"/>
      <c r="G2029" s="27"/>
      <c r="H2029" s="21"/>
      <c r="I2029" s="21"/>
      <c r="J2029" s="21"/>
      <c r="K2029" s="21"/>
      <c r="L2029" s="21"/>
      <c r="M2029" s="21"/>
      <c r="N2029" s="21"/>
      <c r="O2029" s="21"/>
      <c r="P2029" s="21"/>
      <c r="Q2029" s="19"/>
    </row>
    <row r="2030" spans="1:17">
      <c r="A2030" s="30"/>
      <c r="B2030" s="29"/>
      <c r="C2030" s="29"/>
      <c r="D2030" s="29"/>
      <c r="E2030" s="21"/>
      <c r="F2030" s="27"/>
      <c r="G2030" s="27"/>
      <c r="H2030" s="21"/>
      <c r="I2030" s="21"/>
      <c r="J2030" s="21"/>
      <c r="K2030" s="21"/>
      <c r="L2030" s="21"/>
      <c r="M2030" s="28"/>
      <c r="N2030" s="21"/>
      <c r="O2030" s="21"/>
      <c r="P2030">
        <v>142</v>
      </c>
      <c r="Q2030" s="19"/>
    </row>
    <row r="2031" spans="1:17">
      <c r="A2031" s="31" t="s">
        <v>77</v>
      </c>
      <c r="B2031" s="32"/>
      <c r="C2031" s="33" t="s">
        <v>78</v>
      </c>
      <c r="D2031" s="34"/>
      <c r="E2031" s="34" t="s">
        <v>79</v>
      </c>
      <c r="F2031" s="34"/>
      <c r="G2031" s="34" t="s">
        <v>80</v>
      </c>
      <c r="H2031" s="34" t="s">
        <v>81</v>
      </c>
      <c r="I2031" s="34"/>
      <c r="J2031" s="34"/>
      <c r="K2031" s="34"/>
      <c r="L2031" s="34" t="s">
        <v>82</v>
      </c>
      <c r="M2031" s="5"/>
      <c r="N2031" s="34"/>
      <c r="O2031" s="35" t="s">
        <v>83</v>
      </c>
      <c r="P2031" s="36" t="s">
        <v>3</v>
      </c>
      <c r="Q2031" s="36" t="s">
        <v>9</v>
      </c>
    </row>
    <row r="2032" spans="1:17">
      <c r="A2032" s="5"/>
      <c r="B2032" s="38" t="s">
        <v>84</v>
      </c>
      <c r="C2032" s="39" t="s">
        <v>85</v>
      </c>
      <c r="D2032" s="37" t="s">
        <v>86</v>
      </c>
      <c r="E2032" s="37" t="s">
        <v>87</v>
      </c>
      <c r="F2032" s="37" t="s">
        <v>88</v>
      </c>
      <c r="G2032" s="37"/>
      <c r="H2032" s="37" t="s">
        <v>89</v>
      </c>
      <c r="I2032" s="37" t="s">
        <v>90</v>
      </c>
      <c r="J2032" s="37" t="s">
        <v>91</v>
      </c>
      <c r="K2032" s="37" t="s">
        <v>92</v>
      </c>
      <c r="L2032" s="37" t="s">
        <v>93</v>
      </c>
      <c r="M2032" s="37" t="s">
        <v>94</v>
      </c>
      <c r="N2032" s="37" t="s">
        <v>95</v>
      </c>
      <c r="O2032" s="40"/>
      <c r="P2032" s="4"/>
      <c r="Q2032" s="40"/>
    </row>
    <row r="2033" spans="1:17">
      <c r="A2033" s="45" t="s">
        <v>20</v>
      </c>
      <c r="B2033" s="45"/>
      <c r="C2033" s="37">
        <v>200</v>
      </c>
      <c r="D2033" s="37">
        <v>1.2</v>
      </c>
      <c r="E2033" s="37">
        <v>4</v>
      </c>
      <c r="F2033" s="37">
        <v>2.7</v>
      </c>
      <c r="G2033" s="37">
        <v>260</v>
      </c>
      <c r="H2033" s="37">
        <v>0.26</v>
      </c>
      <c r="I2033" s="37">
        <v>40</v>
      </c>
      <c r="J2033" s="37">
        <v>122</v>
      </c>
      <c r="K2033" s="37">
        <v>128</v>
      </c>
      <c r="L2033" s="37">
        <v>146</v>
      </c>
      <c r="M2033" s="37">
        <v>56</v>
      </c>
      <c r="N2033" s="37">
        <v>2</v>
      </c>
      <c r="O2033" s="4"/>
      <c r="P2033" s="46"/>
      <c r="Q2033" s="47"/>
    </row>
    <row r="2034" spans="1:17">
      <c r="A2034" s="45" t="s">
        <v>36</v>
      </c>
      <c r="B2034" s="45">
        <v>2.5000000000000001E-2</v>
      </c>
      <c r="C2034" s="37"/>
      <c r="D2034" s="37"/>
      <c r="E2034" s="37"/>
      <c r="F2034" s="37"/>
      <c r="G2034" s="37"/>
      <c r="H2034" s="37"/>
      <c r="I2034" s="37"/>
      <c r="J2034" s="37"/>
      <c r="K2034" s="37"/>
      <c r="L2034" s="37"/>
      <c r="M2034" s="37"/>
      <c r="N2034" s="37"/>
      <c r="O2034" s="4">
        <v>7.1</v>
      </c>
      <c r="P2034" s="46">
        <v>260</v>
      </c>
      <c r="Q2034" s="47">
        <f>P2034*O2034</f>
        <v>1846</v>
      </c>
    </row>
    <row r="2035" spans="1:17">
      <c r="A2035" s="45" t="s">
        <v>58</v>
      </c>
      <c r="B2035" s="45">
        <v>12</v>
      </c>
      <c r="C2035" s="37"/>
      <c r="D2035" s="37"/>
      <c r="E2035" s="37"/>
      <c r="F2035" s="37"/>
      <c r="G2035" s="37"/>
      <c r="H2035" s="37"/>
      <c r="I2035" s="37"/>
      <c r="J2035" s="37"/>
      <c r="K2035" s="37"/>
      <c r="L2035" s="37"/>
      <c r="M2035" s="37"/>
      <c r="N2035" s="37"/>
      <c r="O2035" s="4">
        <v>1.7</v>
      </c>
      <c r="P2035" s="46">
        <v>42</v>
      </c>
      <c r="Q2035" s="47">
        <f t="shared" ref="Q2035:Q2042" si="53">P2035*O2035</f>
        <v>71.399999999999991</v>
      </c>
    </row>
    <row r="2036" spans="1:17">
      <c r="A2036" s="45" t="s">
        <v>103</v>
      </c>
      <c r="B2036" s="45">
        <v>12</v>
      </c>
      <c r="C2036" s="37"/>
      <c r="D2036" s="37"/>
      <c r="E2036" s="37"/>
      <c r="F2036" s="37"/>
      <c r="G2036" s="37"/>
      <c r="H2036" s="37"/>
      <c r="I2036" s="37"/>
      <c r="J2036" s="37"/>
      <c r="K2036" s="37"/>
      <c r="L2036" s="37"/>
      <c r="M2036" s="37"/>
      <c r="N2036" s="37"/>
      <c r="O2036" s="4">
        <v>1.3</v>
      </c>
      <c r="P2036" s="46">
        <v>63</v>
      </c>
      <c r="Q2036" s="47">
        <f t="shared" si="53"/>
        <v>81.900000000000006</v>
      </c>
    </row>
    <row r="2037" spans="1:17">
      <c r="A2037" s="45" t="s">
        <v>20</v>
      </c>
      <c r="B2037" s="45"/>
      <c r="C2037" s="37"/>
      <c r="D2037" s="37"/>
      <c r="E2037" s="37"/>
      <c r="F2037" s="37"/>
      <c r="G2037" s="37"/>
      <c r="H2037" s="37"/>
      <c r="I2037" s="37"/>
      <c r="J2037" s="37"/>
      <c r="K2037" s="37"/>
      <c r="L2037" s="37"/>
      <c r="M2037" s="37"/>
      <c r="N2037" s="37"/>
      <c r="O2037" s="4">
        <v>3</v>
      </c>
      <c r="P2037" s="46">
        <v>52.95</v>
      </c>
      <c r="Q2037" s="47">
        <f t="shared" si="53"/>
        <v>158.85000000000002</v>
      </c>
    </row>
    <row r="2038" spans="1:17">
      <c r="A2038" s="45" t="s">
        <v>17</v>
      </c>
      <c r="B2038" s="45"/>
      <c r="C2038" s="37"/>
      <c r="D2038" s="37"/>
      <c r="E2038" s="37"/>
      <c r="F2038" s="37"/>
      <c r="G2038" s="37"/>
      <c r="H2038" s="37"/>
      <c r="I2038" s="37"/>
      <c r="J2038" s="37"/>
      <c r="K2038" s="37"/>
      <c r="L2038" s="37"/>
      <c r="M2038" s="37"/>
      <c r="N2038" s="37"/>
      <c r="O2038" s="4">
        <v>1</v>
      </c>
      <c r="P2038" s="46">
        <v>22</v>
      </c>
      <c r="Q2038" s="47">
        <f t="shared" si="53"/>
        <v>22</v>
      </c>
    </row>
    <row r="2039" spans="1:17">
      <c r="A2039" s="45" t="s">
        <v>51</v>
      </c>
      <c r="B2039" s="45"/>
      <c r="C2039" s="37"/>
      <c r="D2039" s="37"/>
      <c r="E2039" s="37"/>
      <c r="F2039" s="37"/>
      <c r="G2039" s="37"/>
      <c r="H2039" s="37"/>
      <c r="I2039" s="37"/>
      <c r="J2039" s="37"/>
      <c r="K2039" s="37"/>
      <c r="L2039" s="37"/>
      <c r="M2039" s="37"/>
      <c r="N2039" s="37"/>
      <c r="O2039" s="4">
        <v>1</v>
      </c>
      <c r="P2039" s="46">
        <v>43</v>
      </c>
      <c r="Q2039" s="47">
        <f t="shared" si="53"/>
        <v>43</v>
      </c>
    </row>
    <row r="2040" spans="1:17">
      <c r="A2040" s="45" t="s">
        <v>55</v>
      </c>
      <c r="B2040" s="45"/>
      <c r="C2040" s="37"/>
      <c r="D2040" s="37"/>
      <c r="E2040" s="37"/>
      <c r="F2040" s="37"/>
      <c r="G2040" s="37"/>
      <c r="H2040" s="37"/>
      <c r="I2040" s="37"/>
      <c r="J2040" s="37"/>
      <c r="K2040" s="37"/>
      <c r="L2040" s="37"/>
      <c r="M2040" s="37"/>
      <c r="N2040" s="37"/>
      <c r="O2040" s="4">
        <v>21.3</v>
      </c>
      <c r="P2040" s="46">
        <v>39</v>
      </c>
      <c r="Q2040" s="47">
        <f t="shared" si="53"/>
        <v>830.7</v>
      </c>
    </row>
    <row r="2041" spans="1:17">
      <c r="A2041" s="45" t="s">
        <v>56</v>
      </c>
      <c r="B2041" s="45"/>
      <c r="C2041" s="37"/>
      <c r="D2041" s="37"/>
      <c r="E2041" s="37"/>
      <c r="F2041" s="37"/>
      <c r="G2041" s="37"/>
      <c r="H2041" s="37"/>
      <c r="I2041" s="37"/>
      <c r="J2041" s="37"/>
      <c r="K2041" s="37"/>
      <c r="L2041" s="37"/>
      <c r="M2041" s="37"/>
      <c r="N2041" s="37"/>
      <c r="O2041" s="4">
        <v>13.35</v>
      </c>
      <c r="P2041" s="46">
        <v>42</v>
      </c>
      <c r="Q2041" s="47">
        <f t="shared" si="53"/>
        <v>560.69999999999993</v>
      </c>
    </row>
    <row r="2042" spans="1:17">
      <c r="A2042" s="45" t="s">
        <v>10</v>
      </c>
      <c r="B2042" s="45"/>
      <c r="C2042" s="37"/>
      <c r="D2042" s="37"/>
      <c r="E2042" s="37"/>
      <c r="F2042" s="37"/>
      <c r="G2042" s="37"/>
      <c r="H2042" s="37"/>
      <c r="I2042" s="37"/>
      <c r="J2042" s="37"/>
      <c r="K2042" s="37"/>
      <c r="L2042" s="37"/>
      <c r="M2042" s="37"/>
      <c r="N2042" s="37"/>
      <c r="O2042" s="4">
        <v>1</v>
      </c>
      <c r="P2042" s="46">
        <v>65</v>
      </c>
      <c r="Q2042" s="47">
        <f t="shared" si="53"/>
        <v>65</v>
      </c>
    </row>
    <row r="2043" spans="1:17">
      <c r="A2043" s="44" t="s">
        <v>34</v>
      </c>
      <c r="B2043" s="45">
        <v>30</v>
      </c>
      <c r="C2043" s="31">
        <v>30</v>
      </c>
      <c r="D2043" s="37">
        <v>0.6</v>
      </c>
      <c r="E2043" s="37"/>
      <c r="F2043" s="37">
        <v>15.5</v>
      </c>
      <c r="G2043" s="37"/>
      <c r="H2043" s="37">
        <v>0.04</v>
      </c>
      <c r="I2043" s="37"/>
      <c r="J2043" s="37">
        <v>0.24</v>
      </c>
      <c r="K2043" s="37">
        <v>0.8</v>
      </c>
      <c r="L2043" s="37">
        <v>24</v>
      </c>
      <c r="M2043" s="37"/>
      <c r="N2043" s="37">
        <v>22</v>
      </c>
      <c r="O2043" s="52"/>
      <c r="P2043" s="46"/>
      <c r="Q2043" s="47">
        <f t="shared" ref="Q2043:Q2051" si="54">P2043*O2043</f>
        <v>0</v>
      </c>
    </row>
    <row r="2044" spans="1:17">
      <c r="A2044" s="45" t="s">
        <v>34</v>
      </c>
      <c r="B2044" s="45">
        <v>10</v>
      </c>
      <c r="C2044" s="5"/>
      <c r="D2044" s="5"/>
      <c r="E2044" s="5"/>
      <c r="F2044" s="5"/>
      <c r="G2044" s="5"/>
      <c r="H2044" s="5"/>
      <c r="I2044" s="5"/>
      <c r="J2044" s="5"/>
      <c r="K2044" s="5"/>
      <c r="L2044" s="5"/>
      <c r="M2044" s="5"/>
      <c r="N2044" s="5"/>
      <c r="O2044" s="4">
        <v>14</v>
      </c>
      <c r="P2044" s="61">
        <v>26</v>
      </c>
      <c r="Q2044" s="47">
        <f t="shared" si="54"/>
        <v>364</v>
      </c>
    </row>
    <row r="2045" spans="1:17">
      <c r="A2045" s="45" t="s">
        <v>196</v>
      </c>
      <c r="B2045" s="45"/>
      <c r="C2045" s="5"/>
      <c r="D2045" s="5"/>
      <c r="E2045" s="5"/>
      <c r="F2045" s="5"/>
      <c r="G2045" s="5"/>
      <c r="H2045" s="5"/>
      <c r="I2045" s="5"/>
      <c r="J2045" s="5"/>
      <c r="K2045" s="5"/>
      <c r="L2045" s="5"/>
      <c r="M2045" s="5"/>
      <c r="N2045" s="5"/>
      <c r="O2045" s="4">
        <v>1.3</v>
      </c>
      <c r="P2045" s="61">
        <v>530</v>
      </c>
      <c r="Q2045" s="47">
        <f t="shared" si="54"/>
        <v>689</v>
      </c>
    </row>
    <row r="2046" spans="1:17">
      <c r="A2046" s="44" t="s">
        <v>195</v>
      </c>
      <c r="B2046" s="45">
        <v>20</v>
      </c>
      <c r="C2046" s="37">
        <v>200</v>
      </c>
      <c r="D2046" s="37">
        <v>0.6</v>
      </c>
      <c r="E2046" s="37"/>
      <c r="F2046" s="37">
        <v>30.1</v>
      </c>
      <c r="G2046" s="37">
        <v>130</v>
      </c>
      <c r="H2046" s="37">
        <v>0.04</v>
      </c>
      <c r="I2046" s="37"/>
      <c r="J2046" s="37">
        <v>0.05</v>
      </c>
      <c r="K2046" s="37">
        <v>135</v>
      </c>
      <c r="L2046" s="37">
        <v>46</v>
      </c>
      <c r="M2046" s="37"/>
      <c r="N2046" s="37">
        <v>0.5</v>
      </c>
      <c r="O2046" s="5"/>
      <c r="P2046" s="5"/>
      <c r="Q2046" s="47">
        <f t="shared" si="54"/>
        <v>0</v>
      </c>
    </row>
    <row r="2047" spans="1:17">
      <c r="A2047" s="45" t="s">
        <v>188</v>
      </c>
      <c r="B2047" s="45"/>
      <c r="C2047" s="5"/>
      <c r="D2047" s="5"/>
      <c r="E2047" s="5"/>
      <c r="F2047" s="5"/>
      <c r="G2047" s="5"/>
      <c r="H2047" s="5"/>
      <c r="I2047" s="5"/>
      <c r="J2047" s="5"/>
      <c r="K2047" s="5"/>
      <c r="L2047" s="5"/>
      <c r="M2047" s="5"/>
      <c r="N2047" s="5"/>
      <c r="O2047" s="5">
        <v>0.5</v>
      </c>
      <c r="P2047" s="5">
        <v>361.5</v>
      </c>
      <c r="Q2047" s="47">
        <f t="shared" si="54"/>
        <v>180.75</v>
      </c>
    </row>
    <row r="2048" spans="1:17">
      <c r="A2048" s="56" t="s">
        <v>15</v>
      </c>
      <c r="B2048" s="45"/>
      <c r="C2048" s="5"/>
      <c r="D2048" s="5"/>
      <c r="E2048" s="5"/>
      <c r="F2048" s="5"/>
      <c r="G2048" s="5"/>
      <c r="H2048" s="5"/>
      <c r="I2048" s="5"/>
      <c r="J2048" s="5"/>
      <c r="K2048" s="5"/>
      <c r="L2048" s="5"/>
      <c r="M2048" s="5"/>
      <c r="N2048" s="5"/>
      <c r="O2048" s="5">
        <v>2.1</v>
      </c>
      <c r="P2048" s="5">
        <v>69.16</v>
      </c>
      <c r="Q2048" s="47">
        <f t="shared" si="54"/>
        <v>145.23599999999999</v>
      </c>
    </row>
    <row r="2049" spans="1:17">
      <c r="A2049" s="56" t="s">
        <v>49</v>
      </c>
      <c r="B2049" s="45"/>
      <c r="C2049" s="5"/>
      <c r="D2049" s="5"/>
      <c r="E2049" s="5"/>
      <c r="F2049" s="5"/>
      <c r="G2049" s="5"/>
      <c r="H2049" s="5"/>
      <c r="I2049" s="5"/>
      <c r="J2049" s="5"/>
      <c r="K2049" s="5"/>
      <c r="L2049" s="5"/>
      <c r="M2049" s="5"/>
      <c r="N2049" s="5"/>
      <c r="O2049" s="5">
        <v>1</v>
      </c>
      <c r="P2049" s="5">
        <v>118</v>
      </c>
      <c r="Q2049" s="47">
        <f t="shared" si="54"/>
        <v>118</v>
      </c>
    </row>
    <row r="2050" spans="1:17">
      <c r="A2050" s="45" t="s">
        <v>122</v>
      </c>
      <c r="B2050" s="45"/>
      <c r="C2050" s="5"/>
      <c r="D2050" s="5"/>
      <c r="E2050" s="5"/>
      <c r="F2050" s="5"/>
      <c r="G2050" s="5"/>
      <c r="H2050" s="5"/>
      <c r="I2050" s="5"/>
      <c r="J2050" s="5"/>
      <c r="K2050" s="5"/>
      <c r="L2050" s="5"/>
      <c r="M2050" s="5"/>
      <c r="N2050" s="5"/>
      <c r="O2050" s="5">
        <v>2.5</v>
      </c>
      <c r="P2050" s="5">
        <v>295</v>
      </c>
      <c r="Q2050" s="47">
        <f t="shared" si="54"/>
        <v>737.5</v>
      </c>
    </row>
    <row r="2051" spans="1:17">
      <c r="A2051" s="45" t="s">
        <v>193</v>
      </c>
      <c r="B2051" s="45"/>
      <c r="C2051" s="37"/>
      <c r="D2051" s="37"/>
      <c r="E2051" s="37"/>
      <c r="F2051" s="37"/>
      <c r="G2051" s="37"/>
      <c r="H2051" s="37"/>
      <c r="I2051" s="37"/>
      <c r="J2051" s="37"/>
      <c r="K2051" s="37"/>
      <c r="L2051" s="37"/>
      <c r="M2051" s="37"/>
      <c r="N2051" s="37"/>
      <c r="O2051" s="6">
        <v>2</v>
      </c>
      <c r="P2051" s="6">
        <v>238</v>
      </c>
      <c r="Q2051" s="47">
        <f t="shared" si="54"/>
        <v>476</v>
      </c>
    </row>
    <row r="2052" spans="1:17">
      <c r="D2052" t="s">
        <v>98</v>
      </c>
      <c r="J2052" t="s">
        <v>99</v>
      </c>
      <c r="Q2052" s="67">
        <f>SUM(Q2034:Q2051)</f>
        <v>6390.0360000000001</v>
      </c>
    </row>
    <row r="2053" spans="1:17">
      <c r="D2053" s="48" t="s">
        <v>100</v>
      </c>
      <c r="E2053" s="48"/>
      <c r="F2053" s="51"/>
      <c r="G2053" s="48"/>
      <c r="H2053" s="48"/>
      <c r="I2053" s="48"/>
      <c r="J2053" s="48" t="s">
        <v>99</v>
      </c>
      <c r="K2053" s="48"/>
      <c r="N2053" t="s">
        <v>99</v>
      </c>
    </row>
    <row r="2054" spans="1:17">
      <c r="D2054" s="48"/>
      <c r="E2054" s="48"/>
      <c r="F2054" s="51"/>
      <c r="G2054" s="48"/>
      <c r="H2054" s="48"/>
      <c r="I2054" s="48"/>
      <c r="J2054" s="48"/>
      <c r="K2054" s="48"/>
    </row>
    <row r="2055" spans="1:17">
      <c r="D2055" s="48"/>
      <c r="E2055" s="48"/>
      <c r="F2055" s="51"/>
      <c r="G2055" s="48"/>
      <c r="H2055" s="48"/>
      <c r="I2055" s="48"/>
      <c r="J2055" s="48"/>
      <c r="K2055" s="48"/>
    </row>
    <row r="2056" spans="1:17">
      <c r="D2056" s="48"/>
      <c r="E2056" s="48"/>
      <c r="F2056" s="51"/>
      <c r="G2056" s="48"/>
      <c r="H2056" s="48"/>
      <c r="I2056" s="48"/>
      <c r="J2056" s="48"/>
      <c r="K2056" s="48"/>
    </row>
    <row r="2057" spans="1:17">
      <c r="D2057" s="48"/>
      <c r="E2057" s="48"/>
      <c r="F2057" s="51"/>
      <c r="G2057" s="48"/>
      <c r="H2057" s="48"/>
      <c r="I2057" s="48"/>
      <c r="J2057" s="48"/>
      <c r="K2057" s="48"/>
    </row>
    <row r="2058" spans="1:17">
      <c r="D2058" s="48"/>
      <c r="E2058" s="48"/>
      <c r="F2058" s="51"/>
      <c r="G2058" s="48"/>
      <c r="H2058" s="48"/>
      <c r="I2058" s="48"/>
      <c r="J2058" s="48"/>
      <c r="K2058" s="48"/>
    </row>
    <row r="2059" spans="1:17">
      <c r="D2059" s="48"/>
      <c r="E2059" s="48"/>
      <c r="F2059" s="51"/>
      <c r="G2059" s="48"/>
      <c r="H2059" s="48"/>
      <c r="I2059" s="48"/>
      <c r="J2059" s="48"/>
      <c r="K2059" s="48"/>
    </row>
    <row r="2060" spans="1:17">
      <c r="D2060" s="48"/>
      <c r="E2060" s="48"/>
      <c r="F2060" s="51"/>
      <c r="G2060" s="48"/>
      <c r="H2060" s="48"/>
      <c r="I2060" s="48"/>
      <c r="J2060" s="48"/>
      <c r="K2060" s="48"/>
    </row>
    <row r="2061" spans="1:17">
      <c r="D2061" s="48"/>
      <c r="E2061" s="48"/>
      <c r="F2061" s="51"/>
      <c r="G2061" s="48"/>
      <c r="H2061" s="48"/>
      <c r="I2061" s="48"/>
      <c r="J2061" s="48"/>
      <c r="K2061" s="48"/>
    </row>
    <row r="2062" spans="1:17">
      <c r="D2062" s="48"/>
      <c r="E2062" s="48"/>
      <c r="F2062" s="51"/>
      <c r="G2062" s="48"/>
      <c r="H2062" s="48"/>
      <c r="I2062" s="48"/>
      <c r="J2062" s="48"/>
      <c r="K2062" s="48"/>
    </row>
    <row r="2063" spans="1:17">
      <c r="D2063" s="48"/>
      <c r="E2063" s="48"/>
      <c r="F2063" s="51"/>
      <c r="G2063" s="48"/>
      <c r="H2063" s="48"/>
      <c r="I2063" s="48"/>
      <c r="J2063" s="48"/>
      <c r="K2063" s="48"/>
    </row>
    <row r="2064" spans="1:17">
      <c r="D2064" s="48"/>
      <c r="E2064" s="48"/>
      <c r="F2064" s="51"/>
      <c r="G2064" s="48"/>
      <c r="H2064" s="48"/>
      <c r="I2064" s="48"/>
      <c r="J2064" s="48"/>
      <c r="K2064" s="48"/>
    </row>
    <row r="2065" spans="1:17">
      <c r="D2065" s="48"/>
      <c r="E2065" s="48"/>
      <c r="F2065" s="51"/>
      <c r="G2065" s="48"/>
      <c r="H2065" s="48"/>
      <c r="I2065" s="48"/>
      <c r="J2065" s="48"/>
      <c r="K2065" s="48"/>
    </row>
    <row r="2066" spans="1:17">
      <c r="D2066" s="48"/>
      <c r="E2066" s="48"/>
      <c r="F2066" s="51"/>
      <c r="G2066" s="48"/>
      <c r="H2066" s="48"/>
      <c r="I2066" s="48"/>
      <c r="J2066" s="48"/>
      <c r="K2066" s="48"/>
    </row>
    <row r="2067" spans="1:17" ht="18.75">
      <c r="D2067" s="15"/>
      <c r="G2067" s="16" t="s">
        <v>67</v>
      </c>
      <c r="H2067" s="16"/>
      <c r="I2067" s="17"/>
      <c r="J2067" s="17"/>
      <c r="L2067" s="17"/>
    </row>
    <row r="2068" spans="1:17" ht="18.75">
      <c r="D2068" s="15"/>
      <c r="E2068" s="15"/>
      <c r="G2068" s="16" t="s">
        <v>68</v>
      </c>
      <c r="H2068" s="16"/>
      <c r="I2068" s="16"/>
      <c r="J2068" s="16"/>
      <c r="K2068" s="17"/>
      <c r="L2068" s="21"/>
    </row>
    <row r="2069" spans="1:17" ht="18.75">
      <c r="D2069" s="23" t="s">
        <v>70</v>
      </c>
      <c r="E2069" s="23"/>
      <c r="F2069" s="23"/>
    </row>
    <row r="2070" spans="1:17">
      <c r="A2070" s="53">
        <v>44463</v>
      </c>
      <c r="M2070" s="21"/>
    </row>
    <row r="2071" spans="1:17">
      <c r="A2071" s="24" t="s">
        <v>149</v>
      </c>
      <c r="B2071" s="24" t="s">
        <v>74</v>
      </c>
      <c r="D2071" s="25"/>
      <c r="E2071" s="28"/>
      <c r="F2071" s="28" t="s">
        <v>7</v>
      </c>
      <c r="G2071" s="27"/>
      <c r="H2071" s="21"/>
      <c r="I2071" s="21"/>
      <c r="J2071" s="21"/>
      <c r="K2071" s="21"/>
      <c r="L2071" s="21"/>
      <c r="M2071" s="21"/>
      <c r="N2071" s="21"/>
      <c r="O2071" s="21"/>
      <c r="P2071" s="21"/>
      <c r="Q2071" s="19"/>
    </row>
    <row r="2072" spans="1:17">
      <c r="A2072" s="29" t="s">
        <v>76</v>
      </c>
      <c r="B2072" s="24"/>
      <c r="C2072" s="20"/>
      <c r="D2072" s="20"/>
      <c r="E2072" s="27"/>
      <c r="F2072" s="27"/>
      <c r="G2072" s="27"/>
      <c r="H2072" s="21"/>
      <c r="I2072" s="21"/>
      <c r="J2072" s="21"/>
      <c r="K2072" s="21"/>
      <c r="L2072" s="21"/>
      <c r="M2072" s="21"/>
      <c r="N2072" s="21"/>
      <c r="O2072" s="21"/>
      <c r="P2072" s="21"/>
      <c r="Q2072" s="19"/>
    </row>
    <row r="2073" spans="1:17">
      <c r="A2073" s="30"/>
      <c r="B2073" s="29"/>
      <c r="C2073" s="29"/>
      <c r="D2073" s="29"/>
      <c r="E2073" s="21"/>
      <c r="F2073" s="27"/>
      <c r="G2073" s="27"/>
      <c r="H2073" s="21"/>
      <c r="I2073" s="21"/>
      <c r="J2073" s="21"/>
      <c r="K2073" s="21"/>
      <c r="L2073" s="21"/>
      <c r="M2073" s="28"/>
      <c r="N2073" s="21"/>
      <c r="O2073" s="21"/>
      <c r="Q2073" s="19"/>
    </row>
    <row r="2074" spans="1:17">
      <c r="A2074" s="31" t="s">
        <v>77</v>
      </c>
      <c r="B2074" s="32"/>
      <c r="C2074" s="33" t="s">
        <v>78</v>
      </c>
      <c r="D2074" s="34"/>
      <c r="E2074" s="34" t="s">
        <v>79</v>
      </c>
      <c r="F2074" s="34"/>
      <c r="G2074" s="34" t="s">
        <v>80</v>
      </c>
      <c r="H2074" s="34" t="s">
        <v>81</v>
      </c>
      <c r="I2074" s="34"/>
      <c r="J2074" s="34"/>
      <c r="K2074" s="34"/>
      <c r="L2074" s="34" t="s">
        <v>82</v>
      </c>
      <c r="M2074" s="5"/>
      <c r="N2074" s="34"/>
      <c r="O2074" s="35" t="s">
        <v>83</v>
      </c>
      <c r="P2074" s="36" t="s">
        <v>3</v>
      </c>
      <c r="Q2074" s="36" t="s">
        <v>9</v>
      </c>
    </row>
    <row r="2075" spans="1:17">
      <c r="A2075" s="5"/>
      <c r="B2075" s="38" t="s">
        <v>84</v>
      </c>
      <c r="C2075" s="39" t="s">
        <v>85</v>
      </c>
      <c r="D2075" s="37" t="s">
        <v>86</v>
      </c>
      <c r="E2075" s="37" t="s">
        <v>87</v>
      </c>
      <c r="F2075" s="37" t="s">
        <v>88</v>
      </c>
      <c r="G2075" s="37"/>
      <c r="H2075" s="37" t="s">
        <v>89</v>
      </c>
      <c r="I2075" s="37" t="s">
        <v>90</v>
      </c>
      <c r="J2075" s="37" t="s">
        <v>91</v>
      </c>
      <c r="K2075" s="37" t="s">
        <v>92</v>
      </c>
      <c r="L2075" s="37" t="s">
        <v>93</v>
      </c>
      <c r="M2075" s="37" t="s">
        <v>94</v>
      </c>
      <c r="N2075" s="37" t="s">
        <v>95</v>
      </c>
      <c r="O2075" s="40"/>
      <c r="P2075" s="4"/>
      <c r="Q2075" s="40"/>
    </row>
    <row r="2076" spans="1:17">
      <c r="A2076" s="45" t="s">
        <v>20</v>
      </c>
      <c r="B2076" s="45"/>
      <c r="C2076" s="37">
        <v>200</v>
      </c>
      <c r="D2076" s="37">
        <v>1.2</v>
      </c>
      <c r="E2076" s="37">
        <v>4</v>
      </c>
      <c r="F2076" s="37">
        <v>2.7</v>
      </c>
      <c r="G2076" s="37">
        <v>260</v>
      </c>
      <c r="H2076" s="37">
        <v>0.26</v>
      </c>
      <c r="I2076" s="37">
        <v>40</v>
      </c>
      <c r="J2076" s="37">
        <v>122</v>
      </c>
      <c r="K2076" s="37">
        <v>128</v>
      </c>
      <c r="L2076" s="37">
        <v>146</v>
      </c>
      <c r="M2076" s="37">
        <v>56</v>
      </c>
      <c r="N2076" s="37">
        <v>2</v>
      </c>
      <c r="O2076" s="4"/>
      <c r="P2076" s="46"/>
      <c r="Q2076" s="47"/>
    </row>
    <row r="2077" spans="1:17">
      <c r="A2077" s="45" t="s">
        <v>36</v>
      </c>
      <c r="B2077" s="45">
        <v>2.5000000000000001E-2</v>
      </c>
      <c r="C2077" s="37"/>
      <c r="D2077" s="37"/>
      <c r="E2077" s="37"/>
      <c r="F2077" s="37"/>
      <c r="G2077" s="37"/>
      <c r="H2077" s="37"/>
      <c r="I2077" s="37"/>
      <c r="J2077" s="37"/>
      <c r="K2077" s="37"/>
      <c r="L2077" s="37"/>
      <c r="M2077" s="37"/>
      <c r="N2077" s="37"/>
      <c r="O2077" s="4">
        <v>2</v>
      </c>
      <c r="P2077" s="46">
        <v>260</v>
      </c>
      <c r="Q2077" s="47">
        <f>P2077*O2077</f>
        <v>520</v>
      </c>
    </row>
    <row r="2078" spans="1:17">
      <c r="A2078" s="45" t="s">
        <v>58</v>
      </c>
      <c r="B2078" s="45">
        <v>12</v>
      </c>
      <c r="C2078" s="37"/>
      <c r="D2078" s="37"/>
      <c r="E2078" s="37"/>
      <c r="F2078" s="37"/>
      <c r="G2078" s="37"/>
      <c r="H2078" s="37"/>
      <c r="I2078" s="37"/>
      <c r="J2078" s="37"/>
      <c r="K2078" s="37"/>
      <c r="L2078" s="37"/>
      <c r="M2078" s="37"/>
      <c r="N2078" s="37"/>
      <c r="O2078" s="4">
        <v>0.2</v>
      </c>
      <c r="P2078" s="46">
        <v>42</v>
      </c>
      <c r="Q2078" s="47">
        <f t="shared" ref="Q2078:Q2088" si="55">P2078*O2078</f>
        <v>8.4</v>
      </c>
    </row>
    <row r="2079" spans="1:17">
      <c r="A2079" s="45" t="s">
        <v>13</v>
      </c>
      <c r="B2079" s="45">
        <v>3</v>
      </c>
      <c r="C2079" s="37"/>
      <c r="D2079" s="37"/>
      <c r="E2079" s="37"/>
      <c r="F2079" s="37"/>
      <c r="G2079" s="37"/>
      <c r="H2079" s="37"/>
      <c r="I2079" s="37"/>
      <c r="J2079" s="37"/>
      <c r="K2079" s="37"/>
      <c r="L2079" s="37"/>
      <c r="M2079" s="37"/>
      <c r="N2079" s="37"/>
      <c r="O2079" s="4"/>
      <c r="P2079" s="46">
        <v>140</v>
      </c>
      <c r="Q2079" s="47">
        <f t="shared" si="55"/>
        <v>0</v>
      </c>
    </row>
    <row r="2080" spans="1:17">
      <c r="A2080" s="45" t="s">
        <v>103</v>
      </c>
      <c r="B2080" s="45">
        <v>12</v>
      </c>
      <c r="C2080" s="37"/>
      <c r="D2080" s="37"/>
      <c r="E2080" s="37"/>
      <c r="F2080" s="37"/>
      <c r="G2080" s="37"/>
      <c r="H2080" s="37"/>
      <c r="I2080" s="37"/>
      <c r="J2080" s="37"/>
      <c r="K2080" s="37"/>
      <c r="L2080" s="37"/>
      <c r="M2080" s="37"/>
      <c r="N2080" s="37"/>
      <c r="O2080" s="4">
        <v>0.2</v>
      </c>
      <c r="P2080" s="46">
        <v>63</v>
      </c>
      <c r="Q2080" s="47">
        <f t="shared" si="55"/>
        <v>12.600000000000001</v>
      </c>
    </row>
    <row r="2081" spans="1:17">
      <c r="A2081" s="45" t="s">
        <v>20</v>
      </c>
      <c r="B2081" s="45"/>
      <c r="C2081" s="37"/>
      <c r="D2081" s="37"/>
      <c r="E2081" s="37"/>
      <c r="F2081" s="37"/>
      <c r="G2081" s="37"/>
      <c r="H2081" s="37"/>
      <c r="I2081" s="37"/>
      <c r="J2081" s="37"/>
      <c r="K2081" s="37"/>
      <c r="L2081" s="37"/>
      <c r="M2081" s="37"/>
      <c r="N2081" s="37"/>
      <c r="O2081" s="4">
        <v>1</v>
      </c>
      <c r="P2081" s="46">
        <v>52.95</v>
      </c>
      <c r="Q2081" s="47">
        <f t="shared" si="55"/>
        <v>52.95</v>
      </c>
    </row>
    <row r="2082" spans="1:17">
      <c r="A2082" s="45" t="s">
        <v>55</v>
      </c>
      <c r="B2082" s="45"/>
      <c r="C2082" s="37"/>
      <c r="D2082" s="37"/>
      <c r="E2082" s="37"/>
      <c r="F2082" s="37"/>
      <c r="G2082" s="37"/>
      <c r="H2082" s="37"/>
      <c r="I2082" s="37"/>
      <c r="J2082" s="37"/>
      <c r="K2082" s="37"/>
      <c r="L2082" s="37"/>
      <c r="M2082" s="37"/>
      <c r="N2082" s="37"/>
      <c r="O2082" s="4">
        <v>4</v>
      </c>
      <c r="P2082" s="46">
        <v>39</v>
      </c>
      <c r="Q2082" s="47">
        <f t="shared" si="55"/>
        <v>156</v>
      </c>
    </row>
    <row r="2083" spans="1:17">
      <c r="A2083" s="45" t="s">
        <v>56</v>
      </c>
      <c r="B2083" s="45"/>
      <c r="C2083" s="37"/>
      <c r="D2083" s="37"/>
      <c r="E2083" s="37"/>
      <c r="F2083" s="37"/>
      <c r="G2083" s="37"/>
      <c r="H2083" s="37"/>
      <c r="I2083" s="37"/>
      <c r="J2083" s="37"/>
      <c r="K2083" s="37"/>
      <c r="L2083" s="37"/>
      <c r="M2083" s="37"/>
      <c r="N2083" s="37"/>
      <c r="O2083" s="4">
        <v>2</v>
      </c>
      <c r="P2083" s="46">
        <v>42</v>
      </c>
      <c r="Q2083" s="47">
        <f t="shared" si="55"/>
        <v>84</v>
      </c>
    </row>
    <row r="2084" spans="1:17">
      <c r="A2084" s="44" t="s">
        <v>34</v>
      </c>
      <c r="B2084" s="45">
        <v>30</v>
      </c>
      <c r="C2084" s="31">
        <v>30</v>
      </c>
      <c r="D2084" s="37">
        <v>0.6</v>
      </c>
      <c r="E2084" s="37"/>
      <c r="F2084" s="37">
        <v>15.5</v>
      </c>
      <c r="G2084" s="37"/>
      <c r="H2084" s="37">
        <v>0.04</v>
      </c>
      <c r="I2084" s="37"/>
      <c r="J2084" s="37">
        <v>0.24</v>
      </c>
      <c r="K2084" s="37">
        <v>0.8</v>
      </c>
      <c r="L2084" s="37">
        <v>24</v>
      </c>
      <c r="M2084" s="37"/>
      <c r="N2084" s="37">
        <v>22</v>
      </c>
      <c r="O2084" s="52"/>
      <c r="P2084" s="46"/>
      <c r="Q2084" s="47">
        <f t="shared" si="55"/>
        <v>0</v>
      </c>
    </row>
    <row r="2085" spans="1:17">
      <c r="A2085" s="45" t="s">
        <v>34</v>
      </c>
      <c r="B2085" s="45">
        <v>10</v>
      </c>
      <c r="C2085" s="5"/>
      <c r="D2085" s="5"/>
      <c r="E2085" s="5"/>
      <c r="F2085" s="5"/>
      <c r="G2085" s="5"/>
      <c r="H2085" s="5"/>
      <c r="I2085" s="5"/>
      <c r="J2085" s="5"/>
      <c r="K2085" s="5"/>
      <c r="L2085" s="5"/>
      <c r="M2085" s="5"/>
      <c r="N2085" s="5"/>
      <c r="O2085" s="4">
        <v>2</v>
      </c>
      <c r="P2085" s="61">
        <v>26</v>
      </c>
      <c r="Q2085" s="47">
        <f t="shared" si="55"/>
        <v>52</v>
      </c>
    </row>
    <row r="2086" spans="1:17">
      <c r="A2086" s="44" t="s">
        <v>197</v>
      </c>
      <c r="B2086" s="45">
        <v>20</v>
      </c>
      <c r="C2086" s="37">
        <v>200</v>
      </c>
      <c r="D2086" s="37">
        <v>0.6</v>
      </c>
      <c r="E2086" s="37"/>
      <c r="F2086" s="37">
        <v>30.1</v>
      </c>
      <c r="G2086" s="37">
        <v>130</v>
      </c>
      <c r="H2086" s="37">
        <v>0.04</v>
      </c>
      <c r="I2086" s="37"/>
      <c r="J2086" s="37">
        <v>0.05</v>
      </c>
      <c r="K2086" s="37">
        <v>135</v>
      </c>
      <c r="L2086" s="37">
        <v>46</v>
      </c>
      <c r="M2086" s="37"/>
      <c r="N2086" s="37">
        <v>0.5</v>
      </c>
      <c r="O2086" s="5"/>
      <c r="P2086" s="5"/>
      <c r="Q2086" s="47">
        <f t="shared" si="55"/>
        <v>0</v>
      </c>
    </row>
    <row r="2087" spans="1:17">
      <c r="A2087" s="56" t="s">
        <v>15</v>
      </c>
      <c r="B2087" s="45"/>
      <c r="C2087" s="5"/>
      <c r="D2087" s="5"/>
      <c r="E2087" s="5"/>
      <c r="F2087" s="5"/>
      <c r="G2087" s="5"/>
      <c r="H2087" s="5"/>
      <c r="I2087" s="5"/>
      <c r="J2087" s="5"/>
      <c r="K2087" s="5"/>
      <c r="L2087" s="5"/>
      <c r="M2087" s="5"/>
      <c r="N2087" s="5"/>
      <c r="O2087" s="5">
        <v>1</v>
      </c>
      <c r="P2087" s="5">
        <v>69.16</v>
      </c>
      <c r="Q2087" s="47">
        <f t="shared" si="55"/>
        <v>69.16</v>
      </c>
    </row>
    <row r="2088" spans="1:17">
      <c r="A2088" s="45" t="s">
        <v>49</v>
      </c>
      <c r="B2088" s="45"/>
      <c r="C2088" s="5"/>
      <c r="D2088" s="5"/>
      <c r="E2088" s="5"/>
      <c r="F2088" s="5"/>
      <c r="G2088" s="5"/>
      <c r="H2088" s="5"/>
      <c r="I2088" s="5"/>
      <c r="J2088" s="5"/>
      <c r="K2088" s="5"/>
      <c r="L2088" s="5"/>
      <c r="M2088" s="5"/>
      <c r="N2088" s="5"/>
      <c r="O2088" s="5"/>
      <c r="P2088" s="5">
        <v>118</v>
      </c>
      <c r="Q2088" s="47">
        <f t="shared" si="55"/>
        <v>0</v>
      </c>
    </row>
    <row r="2089" spans="1:17">
      <c r="D2089" t="s">
        <v>98</v>
      </c>
      <c r="J2089" t="s">
        <v>99</v>
      </c>
      <c r="Q2089" s="67">
        <f>SUM(Q2077:Q2088)</f>
        <v>955.11</v>
      </c>
    </row>
    <row r="2090" spans="1:17">
      <c r="D2090" s="48" t="s">
        <v>100</v>
      </c>
      <c r="E2090" s="48"/>
      <c r="F2090" s="51"/>
      <c r="G2090" s="48"/>
      <c r="H2090" s="48"/>
      <c r="I2090" s="48"/>
      <c r="J2090" s="48" t="s">
        <v>99</v>
      </c>
      <c r="K2090" s="48"/>
      <c r="N2090" t="s">
        <v>99</v>
      </c>
    </row>
    <row r="2091" spans="1:17">
      <c r="D2091" s="48"/>
      <c r="E2091" s="48"/>
      <c r="F2091" s="51"/>
      <c r="G2091" s="48"/>
      <c r="H2091" s="48"/>
      <c r="I2091" s="48"/>
      <c r="J2091" s="48"/>
      <c r="K2091" s="48"/>
    </row>
    <row r="2092" spans="1:17">
      <c r="D2092" s="48"/>
      <c r="E2092" s="48"/>
      <c r="F2092" s="51"/>
      <c r="G2092" s="48"/>
      <c r="H2092" s="48"/>
      <c r="I2092" s="48"/>
      <c r="J2092" s="48"/>
      <c r="K2092" s="48"/>
    </row>
    <row r="2093" spans="1:17">
      <c r="D2093" s="48"/>
      <c r="E2093" s="48"/>
      <c r="F2093" s="51"/>
      <c r="G2093" s="48"/>
      <c r="H2093" s="48"/>
      <c r="I2093" s="48"/>
      <c r="J2093" s="48"/>
      <c r="K2093" s="48"/>
    </row>
    <row r="2094" spans="1:17">
      <c r="D2094" s="48"/>
      <c r="E2094" s="48"/>
      <c r="F2094" s="51"/>
      <c r="G2094" s="48"/>
      <c r="H2094" s="48"/>
      <c r="I2094" s="48"/>
      <c r="J2094" s="48"/>
      <c r="K2094" s="48"/>
    </row>
    <row r="2095" spans="1:17">
      <c r="D2095" s="48"/>
      <c r="E2095" s="48"/>
      <c r="F2095" s="51"/>
      <c r="G2095" s="48"/>
      <c r="H2095" s="48"/>
      <c r="I2095" s="48"/>
      <c r="J2095" s="48"/>
      <c r="K2095" s="48"/>
    </row>
    <row r="2096" spans="1:17">
      <c r="D2096" s="48"/>
      <c r="E2096" s="48"/>
      <c r="F2096" s="51"/>
      <c r="G2096" s="48"/>
      <c r="H2096" s="48"/>
      <c r="I2096" s="48"/>
      <c r="J2096" s="48"/>
      <c r="K2096" s="48"/>
    </row>
    <row r="2097" spans="4:12">
      <c r="D2097" s="48"/>
      <c r="E2097" s="48"/>
      <c r="F2097" s="51"/>
      <c r="G2097" s="48"/>
      <c r="H2097" s="48"/>
      <c r="I2097" s="48"/>
      <c r="J2097" s="48"/>
      <c r="K2097" s="48"/>
    </row>
    <row r="2098" spans="4:12">
      <c r="D2098" s="48"/>
      <c r="E2098" s="48"/>
      <c r="F2098" s="51"/>
      <c r="G2098" s="48"/>
      <c r="H2098" s="48"/>
      <c r="I2098" s="48"/>
      <c r="J2098" s="48"/>
      <c r="K2098" s="48"/>
    </row>
    <row r="2099" spans="4:12">
      <c r="D2099" s="48"/>
      <c r="E2099" s="48"/>
      <c r="F2099" s="51"/>
      <c r="G2099" s="48"/>
      <c r="H2099" s="48"/>
      <c r="I2099" s="48"/>
      <c r="J2099" s="48"/>
      <c r="K2099" s="48"/>
    </row>
    <row r="2100" spans="4:12">
      <c r="D2100" s="48"/>
      <c r="E2100" s="48"/>
      <c r="F2100" s="51"/>
      <c r="G2100" s="48"/>
      <c r="H2100" s="48"/>
      <c r="I2100" s="48"/>
      <c r="J2100" s="48"/>
      <c r="K2100" s="48"/>
    </row>
    <row r="2101" spans="4:12">
      <c r="D2101" s="48"/>
      <c r="E2101" s="48"/>
      <c r="F2101" s="51"/>
      <c r="G2101" s="48"/>
      <c r="H2101" s="48"/>
      <c r="I2101" s="48"/>
      <c r="J2101" s="48"/>
      <c r="K2101" s="48"/>
    </row>
    <row r="2102" spans="4:12">
      <c r="D2102" s="48"/>
      <c r="E2102" s="48"/>
      <c r="F2102" s="51"/>
      <c r="G2102" s="48"/>
      <c r="H2102" s="48"/>
      <c r="I2102" s="48"/>
      <c r="J2102" s="48"/>
      <c r="K2102" s="48"/>
    </row>
    <row r="2103" spans="4:12">
      <c r="D2103" s="48"/>
      <c r="E2103" s="48"/>
      <c r="F2103" s="51"/>
      <c r="G2103" s="48"/>
      <c r="H2103" s="48"/>
      <c r="I2103" s="48"/>
      <c r="J2103" s="48"/>
      <c r="K2103" s="48"/>
    </row>
    <row r="2104" spans="4:12">
      <c r="D2104" s="48"/>
      <c r="E2104" s="48"/>
      <c r="F2104" s="51"/>
      <c r="G2104" s="48"/>
      <c r="H2104" s="48"/>
      <c r="I2104" s="48"/>
      <c r="J2104" s="48"/>
      <c r="K2104" s="48"/>
    </row>
    <row r="2105" spans="4:12">
      <c r="D2105" s="48"/>
      <c r="E2105" s="48"/>
      <c r="F2105" s="51"/>
      <c r="G2105" s="48"/>
      <c r="H2105" s="48"/>
      <c r="I2105" s="48"/>
      <c r="J2105" s="48"/>
      <c r="K2105" s="48"/>
    </row>
    <row r="2106" spans="4:12">
      <c r="D2106" s="48"/>
      <c r="E2106" s="48"/>
      <c r="F2106" s="51"/>
      <c r="G2106" s="48"/>
      <c r="H2106" s="48"/>
      <c r="I2106" s="48"/>
      <c r="J2106" s="48"/>
      <c r="K2106" s="48"/>
    </row>
    <row r="2107" spans="4:12">
      <c r="D2107" s="48"/>
      <c r="E2107" s="48"/>
      <c r="F2107" s="51"/>
      <c r="G2107" s="48"/>
      <c r="H2107" s="48"/>
      <c r="I2107" s="48"/>
      <c r="J2107" s="48"/>
      <c r="K2107" s="48"/>
    </row>
    <row r="2108" spans="4:12">
      <c r="D2108" s="48"/>
      <c r="E2108" s="48"/>
      <c r="F2108" s="51"/>
      <c r="G2108" s="48"/>
      <c r="H2108" s="48"/>
      <c r="I2108" s="48"/>
      <c r="J2108" s="48"/>
      <c r="K2108" s="48"/>
    </row>
    <row r="2109" spans="4:12">
      <c r="D2109" s="48"/>
      <c r="E2109" s="48"/>
      <c r="F2109" s="51"/>
      <c r="G2109" s="48"/>
      <c r="H2109" s="48"/>
      <c r="I2109" s="48"/>
      <c r="J2109" s="48"/>
      <c r="K2109" s="48"/>
    </row>
    <row r="2110" spans="4:12" ht="18.75">
      <c r="D2110" s="15"/>
      <c r="G2110" s="16" t="s">
        <v>67</v>
      </c>
      <c r="H2110" s="16"/>
      <c r="I2110" s="17"/>
      <c r="J2110" s="17"/>
      <c r="L2110" s="17"/>
    </row>
    <row r="2111" spans="4:12" ht="18.75">
      <c r="D2111" s="15"/>
      <c r="E2111" s="15"/>
      <c r="G2111" s="16" t="s">
        <v>68</v>
      </c>
      <c r="H2111" s="16"/>
      <c r="I2111" s="16"/>
      <c r="J2111" s="16"/>
      <c r="K2111" s="17"/>
      <c r="L2111" s="21"/>
    </row>
    <row r="2112" spans="4:12" ht="18.75">
      <c r="D2112" s="23" t="s">
        <v>70</v>
      </c>
      <c r="E2112" s="23"/>
      <c r="F2112" s="23"/>
    </row>
    <row r="2113" spans="1:17">
      <c r="A2113" s="53">
        <v>44466</v>
      </c>
      <c r="M2113" s="21"/>
    </row>
    <row r="2114" spans="1:17">
      <c r="A2114" s="24" t="s">
        <v>149</v>
      </c>
      <c r="B2114" s="24" t="s">
        <v>74</v>
      </c>
      <c r="D2114" s="25"/>
      <c r="E2114" s="28"/>
      <c r="F2114" s="28" t="s">
        <v>75</v>
      </c>
      <c r="G2114" s="27"/>
      <c r="H2114" s="21"/>
      <c r="I2114" s="21"/>
      <c r="J2114" s="21"/>
      <c r="K2114" s="21"/>
      <c r="L2114" s="21"/>
      <c r="M2114" s="21"/>
      <c r="N2114" s="21"/>
      <c r="O2114" s="21"/>
      <c r="P2114" s="21"/>
      <c r="Q2114" s="19"/>
    </row>
    <row r="2115" spans="1:17">
      <c r="A2115" s="29" t="s">
        <v>76</v>
      </c>
      <c r="B2115" s="24"/>
      <c r="C2115" s="20"/>
      <c r="D2115" s="20"/>
      <c r="E2115" s="27"/>
      <c r="F2115" s="27"/>
      <c r="G2115" s="27"/>
      <c r="H2115" s="21"/>
      <c r="I2115" s="21"/>
      <c r="J2115" s="21"/>
      <c r="K2115" s="21"/>
      <c r="L2115" s="21"/>
      <c r="M2115" s="21"/>
      <c r="N2115" s="21"/>
      <c r="O2115" s="21"/>
      <c r="P2115" s="21"/>
      <c r="Q2115" s="19"/>
    </row>
    <row r="2116" spans="1:17">
      <c r="A2116" s="30"/>
      <c r="B2116" s="29"/>
      <c r="C2116" s="29"/>
      <c r="D2116" s="29"/>
      <c r="E2116" s="21"/>
      <c r="F2116" s="27"/>
      <c r="G2116" s="27"/>
      <c r="H2116" s="21"/>
      <c r="I2116" s="21"/>
      <c r="J2116" s="21"/>
      <c r="K2116" s="21"/>
      <c r="L2116" s="21"/>
      <c r="M2116" s="28"/>
      <c r="N2116" s="21"/>
      <c r="O2116" s="21"/>
      <c r="P2116">
        <v>217</v>
      </c>
      <c r="Q2116" s="19"/>
    </row>
    <row r="2117" spans="1:17">
      <c r="A2117" s="31" t="s">
        <v>77</v>
      </c>
      <c r="B2117" s="32"/>
      <c r="C2117" s="33" t="s">
        <v>78</v>
      </c>
      <c r="D2117" s="34"/>
      <c r="E2117" s="34" t="s">
        <v>79</v>
      </c>
      <c r="F2117" s="34"/>
      <c r="G2117" s="34" t="s">
        <v>80</v>
      </c>
      <c r="H2117" s="34" t="s">
        <v>81</v>
      </c>
      <c r="I2117" s="34"/>
      <c r="J2117" s="34"/>
      <c r="K2117" s="34"/>
      <c r="L2117" s="34" t="s">
        <v>82</v>
      </c>
      <c r="M2117" s="5"/>
      <c r="N2117" s="34"/>
      <c r="O2117" s="35" t="s">
        <v>83</v>
      </c>
      <c r="P2117" s="36" t="s">
        <v>3</v>
      </c>
      <c r="Q2117" s="36" t="s">
        <v>9</v>
      </c>
    </row>
    <row r="2118" spans="1:17">
      <c r="A2118" s="5"/>
      <c r="B2118" s="38" t="s">
        <v>84</v>
      </c>
      <c r="C2118" s="39" t="s">
        <v>85</v>
      </c>
      <c r="D2118" s="37" t="s">
        <v>86</v>
      </c>
      <c r="E2118" s="37" t="s">
        <v>87</v>
      </c>
      <c r="F2118" s="37" t="s">
        <v>88</v>
      </c>
      <c r="G2118" s="37"/>
      <c r="H2118" s="37" t="s">
        <v>89</v>
      </c>
      <c r="I2118" s="37" t="s">
        <v>90</v>
      </c>
      <c r="J2118" s="37" t="s">
        <v>91</v>
      </c>
      <c r="K2118" s="37" t="s">
        <v>92</v>
      </c>
      <c r="L2118" s="37" t="s">
        <v>93</v>
      </c>
      <c r="M2118" s="37" t="s">
        <v>94</v>
      </c>
      <c r="N2118" s="37" t="s">
        <v>95</v>
      </c>
      <c r="O2118" s="40"/>
      <c r="P2118" s="4"/>
      <c r="Q2118" s="40"/>
    </row>
    <row r="2119" spans="1:17">
      <c r="A2119" s="45" t="s">
        <v>202</v>
      </c>
      <c r="B2119" s="45"/>
      <c r="C2119" s="37">
        <v>200</v>
      </c>
      <c r="D2119" s="37">
        <v>1.2</v>
      </c>
      <c r="E2119" s="37">
        <v>4</v>
      </c>
      <c r="F2119" s="37">
        <v>2.7</v>
      </c>
      <c r="G2119" s="37">
        <v>260</v>
      </c>
      <c r="H2119" s="37">
        <v>0.26</v>
      </c>
      <c r="I2119" s="37">
        <v>40</v>
      </c>
      <c r="J2119" s="37">
        <v>122</v>
      </c>
      <c r="K2119" s="37">
        <v>128</v>
      </c>
      <c r="L2119" s="37">
        <v>146</v>
      </c>
      <c r="M2119" s="37">
        <v>56</v>
      </c>
      <c r="N2119" s="37">
        <v>2</v>
      </c>
      <c r="O2119" s="4"/>
      <c r="P2119" s="46"/>
      <c r="Q2119" s="47"/>
    </row>
    <row r="2120" spans="1:17">
      <c r="A2120" s="45" t="s">
        <v>135</v>
      </c>
      <c r="B2120" s="45">
        <v>2.5000000000000001E-2</v>
      </c>
      <c r="C2120" s="37"/>
      <c r="D2120" s="37"/>
      <c r="E2120" s="37"/>
      <c r="F2120" s="37"/>
      <c r="G2120" s="37"/>
      <c r="H2120" s="37"/>
      <c r="I2120" s="37"/>
      <c r="J2120" s="37"/>
      <c r="K2120" s="37"/>
      <c r="L2120" s="37"/>
      <c r="M2120" s="37"/>
      <c r="N2120" s="37"/>
      <c r="O2120" s="4">
        <v>21.7</v>
      </c>
      <c r="P2120" s="46">
        <v>310</v>
      </c>
      <c r="Q2120" s="47">
        <f>P2120*O2120</f>
        <v>6727</v>
      </c>
    </row>
    <row r="2121" spans="1:17">
      <c r="A2121" s="45" t="s">
        <v>58</v>
      </c>
      <c r="B2121" s="45">
        <v>12</v>
      </c>
      <c r="C2121" s="37"/>
      <c r="D2121" s="37"/>
      <c r="E2121" s="37"/>
      <c r="F2121" s="37"/>
      <c r="G2121" s="37"/>
      <c r="H2121" s="37"/>
      <c r="I2121" s="37"/>
      <c r="J2121" s="37"/>
      <c r="K2121" s="37"/>
      <c r="L2121" s="37"/>
      <c r="M2121" s="37"/>
      <c r="N2121" s="37"/>
      <c r="O2121" s="4">
        <v>1.8</v>
      </c>
      <c r="P2121" s="46">
        <v>42</v>
      </c>
      <c r="Q2121" s="47">
        <f t="shared" ref="Q2121:Q2143" si="56">P2121*O2121</f>
        <v>75.600000000000009</v>
      </c>
    </row>
    <row r="2122" spans="1:17">
      <c r="A2122" s="45" t="s">
        <v>13</v>
      </c>
      <c r="B2122" s="45">
        <v>3</v>
      </c>
      <c r="C2122" s="37"/>
      <c r="D2122" s="37"/>
      <c r="E2122" s="37"/>
      <c r="F2122" s="37"/>
      <c r="G2122" s="37"/>
      <c r="H2122" s="37"/>
      <c r="I2122" s="37"/>
      <c r="J2122" s="37"/>
      <c r="K2122" s="37"/>
      <c r="L2122" s="37"/>
      <c r="M2122" s="37"/>
      <c r="N2122" s="37"/>
      <c r="O2122" s="4">
        <v>1.4</v>
      </c>
      <c r="P2122" s="46">
        <v>137.47999999999999</v>
      </c>
      <c r="Q2122" s="47">
        <f t="shared" si="56"/>
        <v>192.47199999999998</v>
      </c>
    </row>
    <row r="2123" spans="1:17">
      <c r="A2123" s="45" t="s">
        <v>103</v>
      </c>
      <c r="B2123" s="45">
        <v>12</v>
      </c>
      <c r="C2123" s="37"/>
      <c r="D2123" s="37"/>
      <c r="E2123" s="37"/>
      <c r="F2123" s="37"/>
      <c r="G2123" s="37"/>
      <c r="H2123" s="37"/>
      <c r="I2123" s="37"/>
      <c r="J2123" s="37"/>
      <c r="K2123" s="37"/>
      <c r="L2123" s="37"/>
      <c r="M2123" s="37"/>
      <c r="N2123" s="37"/>
      <c r="O2123" s="4">
        <v>1.98</v>
      </c>
      <c r="P2123" s="46">
        <v>63</v>
      </c>
      <c r="Q2123" s="47">
        <f t="shared" si="56"/>
        <v>124.74</v>
      </c>
    </row>
    <row r="2124" spans="1:17">
      <c r="A2124" s="45" t="s">
        <v>103</v>
      </c>
      <c r="B2124" s="45"/>
      <c r="C2124" s="37"/>
      <c r="D2124" s="37"/>
      <c r="E2124" s="37"/>
      <c r="F2124" s="37"/>
      <c r="G2124" s="37"/>
      <c r="H2124" s="37"/>
      <c r="I2124" s="37"/>
      <c r="J2124" s="37"/>
      <c r="K2124" s="37"/>
      <c r="L2124" s="37"/>
      <c r="M2124" s="37"/>
      <c r="N2124" s="37"/>
      <c r="O2124" s="4">
        <v>0.09</v>
      </c>
      <c r="P2124" s="46">
        <v>60</v>
      </c>
      <c r="Q2124" s="47">
        <f t="shared" si="56"/>
        <v>5.3999999999999995</v>
      </c>
    </row>
    <row r="2125" spans="1:17">
      <c r="A2125" s="45" t="s">
        <v>51</v>
      </c>
      <c r="B2125" s="45"/>
      <c r="C2125" s="37"/>
      <c r="D2125" s="37"/>
      <c r="E2125" s="37"/>
      <c r="F2125" s="37"/>
      <c r="G2125" s="37"/>
      <c r="H2125" s="37"/>
      <c r="I2125" s="37"/>
      <c r="J2125" s="37"/>
      <c r="K2125" s="37"/>
      <c r="L2125" s="37"/>
      <c r="M2125" s="37"/>
      <c r="N2125" s="37"/>
      <c r="O2125" s="4">
        <v>1</v>
      </c>
      <c r="P2125" s="46">
        <v>43</v>
      </c>
      <c r="Q2125" s="47">
        <f t="shared" si="56"/>
        <v>43</v>
      </c>
    </row>
    <row r="2126" spans="1:17">
      <c r="A2126" s="45" t="s">
        <v>203</v>
      </c>
      <c r="B2126" s="45"/>
      <c r="C2126" s="37"/>
      <c r="D2126" s="37"/>
      <c r="E2126" s="37"/>
      <c r="F2126" s="37"/>
      <c r="G2126" s="37"/>
      <c r="H2126" s="37"/>
      <c r="I2126" s="37"/>
      <c r="J2126" s="37"/>
      <c r="K2126" s="37"/>
      <c r="L2126" s="37"/>
      <c r="M2126" s="37"/>
      <c r="N2126" s="37"/>
      <c r="O2126" s="4">
        <v>10.85</v>
      </c>
      <c r="P2126" s="46">
        <v>100.2</v>
      </c>
      <c r="Q2126" s="47">
        <f t="shared" si="56"/>
        <v>1087.17</v>
      </c>
    </row>
    <row r="2127" spans="1:17">
      <c r="A2127" s="45" t="s">
        <v>12</v>
      </c>
      <c r="B2127" s="45"/>
      <c r="C2127" s="37"/>
      <c r="D2127" s="37"/>
      <c r="E2127" s="37"/>
      <c r="F2127" s="37"/>
      <c r="G2127" s="37"/>
      <c r="H2127" s="37"/>
      <c r="I2127" s="37"/>
      <c r="J2127" s="37"/>
      <c r="K2127" s="37"/>
      <c r="L2127" s="37"/>
      <c r="M2127" s="37"/>
      <c r="N2127" s="37"/>
      <c r="O2127" s="4">
        <v>0.5</v>
      </c>
      <c r="P2127" s="46">
        <v>34.32</v>
      </c>
      <c r="Q2127" s="47">
        <f t="shared" si="56"/>
        <v>17.16</v>
      </c>
    </row>
    <row r="2128" spans="1:17">
      <c r="A2128" s="45" t="s">
        <v>10</v>
      </c>
      <c r="B2128" s="45"/>
      <c r="C2128" s="37"/>
      <c r="D2128" s="37"/>
      <c r="E2128" s="37"/>
      <c r="F2128" s="37"/>
      <c r="G2128" s="37"/>
      <c r="H2128" s="37"/>
      <c r="I2128" s="37"/>
      <c r="J2128" s="37"/>
      <c r="K2128" s="37"/>
      <c r="L2128" s="37"/>
      <c r="M2128" s="37"/>
      <c r="N2128" s="37"/>
      <c r="O2128" s="4">
        <v>2</v>
      </c>
      <c r="P2128" s="46">
        <v>65</v>
      </c>
      <c r="Q2128" s="47">
        <f t="shared" si="56"/>
        <v>130</v>
      </c>
    </row>
    <row r="2129" spans="1:17">
      <c r="A2129" s="45" t="s">
        <v>14</v>
      </c>
      <c r="B2129" s="45"/>
      <c r="C2129" s="37"/>
      <c r="D2129" s="37"/>
      <c r="E2129" s="37"/>
      <c r="F2129" s="37"/>
      <c r="G2129" s="37"/>
      <c r="H2129" s="37"/>
      <c r="I2129" s="37"/>
      <c r="J2129" s="37"/>
      <c r="K2129" s="37"/>
      <c r="L2129" s="37"/>
      <c r="M2129" s="37"/>
      <c r="N2129" s="37"/>
      <c r="O2129" s="4">
        <v>1</v>
      </c>
      <c r="P2129" s="46">
        <v>131.06</v>
      </c>
      <c r="Q2129" s="47">
        <f t="shared" si="56"/>
        <v>131.06</v>
      </c>
    </row>
    <row r="2130" spans="1:17">
      <c r="A2130" s="31" t="s">
        <v>111</v>
      </c>
      <c r="B2130" s="45">
        <v>70</v>
      </c>
      <c r="C2130" s="37">
        <v>70</v>
      </c>
      <c r="D2130" s="37">
        <v>4.8</v>
      </c>
      <c r="E2130" s="37">
        <v>5.8</v>
      </c>
      <c r="F2130" s="37">
        <v>18.399999999999999</v>
      </c>
      <c r="G2130" s="37">
        <v>112</v>
      </c>
      <c r="H2130" s="37">
        <v>1.62</v>
      </c>
      <c r="I2130" s="37">
        <v>15.75</v>
      </c>
      <c r="J2130" s="37">
        <v>128</v>
      </c>
      <c r="K2130" s="37">
        <v>106</v>
      </c>
      <c r="L2130" s="37">
        <v>55.5</v>
      </c>
      <c r="M2130" s="37">
        <v>54</v>
      </c>
      <c r="N2130" s="37">
        <v>1.45</v>
      </c>
      <c r="O2130" s="4"/>
      <c r="P2130" s="46"/>
      <c r="Q2130" s="47">
        <f t="shared" si="56"/>
        <v>0</v>
      </c>
    </row>
    <row r="2131" spans="1:17">
      <c r="A2131" s="45" t="s">
        <v>59</v>
      </c>
      <c r="B2131" s="45">
        <v>36</v>
      </c>
      <c r="C2131" s="37"/>
      <c r="D2131" s="37"/>
      <c r="E2131" s="37"/>
      <c r="F2131" s="37"/>
      <c r="G2131" s="37"/>
      <c r="H2131" s="37"/>
      <c r="I2131" s="37"/>
      <c r="J2131" s="37"/>
      <c r="K2131" s="37"/>
      <c r="L2131" s="37"/>
      <c r="M2131" s="37"/>
      <c r="N2131" s="37"/>
      <c r="O2131" s="4">
        <v>10</v>
      </c>
      <c r="P2131" s="46">
        <v>120</v>
      </c>
      <c r="Q2131" s="47">
        <f t="shared" si="56"/>
        <v>1200</v>
      </c>
    </row>
    <row r="2132" spans="1:17">
      <c r="A2132" s="45" t="s">
        <v>58</v>
      </c>
      <c r="B2132" s="45"/>
      <c r="C2132" s="37"/>
      <c r="D2132" s="37"/>
      <c r="E2132" s="37"/>
      <c r="F2132" s="37"/>
      <c r="G2132" s="37"/>
      <c r="H2132" s="37"/>
      <c r="I2132" s="37"/>
      <c r="J2132" s="37"/>
      <c r="K2132" s="37"/>
      <c r="L2132" s="37"/>
      <c r="M2132" s="37"/>
      <c r="N2132" s="37"/>
      <c r="O2132" s="4">
        <v>0.4</v>
      </c>
      <c r="P2132" s="46">
        <v>42</v>
      </c>
      <c r="Q2132" s="47">
        <f t="shared" si="56"/>
        <v>16.8</v>
      </c>
    </row>
    <row r="2133" spans="1:17">
      <c r="A2133" s="45" t="s">
        <v>13</v>
      </c>
      <c r="B2133" s="45"/>
      <c r="C2133" s="37"/>
      <c r="D2133" s="37"/>
      <c r="E2133" s="37"/>
      <c r="F2133" s="37"/>
      <c r="G2133" s="37"/>
      <c r="H2133" s="37"/>
      <c r="I2133" s="37"/>
      <c r="J2133" s="37"/>
      <c r="K2133" s="37"/>
      <c r="L2133" s="37"/>
      <c r="M2133" s="37"/>
      <c r="N2133" s="37"/>
      <c r="O2133" s="4">
        <v>0.6</v>
      </c>
      <c r="P2133" s="46">
        <v>137.47999999999999</v>
      </c>
      <c r="Q2133" s="47">
        <f t="shared" si="56"/>
        <v>82.487999999999985</v>
      </c>
    </row>
    <row r="2134" spans="1:17">
      <c r="A2134" s="44" t="s">
        <v>34</v>
      </c>
      <c r="B2134" s="45">
        <v>30</v>
      </c>
      <c r="C2134" s="31">
        <v>30</v>
      </c>
      <c r="D2134" s="37">
        <v>0.6</v>
      </c>
      <c r="E2134" s="37"/>
      <c r="F2134" s="37">
        <v>15.5</v>
      </c>
      <c r="G2134" s="37"/>
      <c r="H2134" s="37">
        <v>0.04</v>
      </c>
      <c r="I2134" s="37"/>
      <c r="J2134" s="37">
        <v>0.24</v>
      </c>
      <c r="K2134" s="37">
        <v>0.8</v>
      </c>
      <c r="L2134" s="37">
        <v>24</v>
      </c>
      <c r="M2134" s="37"/>
      <c r="N2134" s="37">
        <v>22</v>
      </c>
      <c r="O2134" s="52"/>
      <c r="P2134" s="46"/>
      <c r="Q2134" s="47">
        <f t="shared" si="56"/>
        <v>0</v>
      </c>
    </row>
    <row r="2135" spans="1:17">
      <c r="A2135" s="45" t="s">
        <v>34</v>
      </c>
      <c r="B2135" s="45">
        <v>10</v>
      </c>
      <c r="C2135" s="5"/>
      <c r="D2135" s="5"/>
      <c r="E2135" s="5"/>
      <c r="F2135" s="5"/>
      <c r="G2135" s="5"/>
      <c r="H2135" s="5"/>
      <c r="I2135" s="5"/>
      <c r="J2135" s="5"/>
      <c r="K2135" s="5"/>
      <c r="L2135" s="5"/>
      <c r="M2135" s="5"/>
      <c r="N2135" s="5"/>
      <c r="O2135" s="4">
        <v>13</v>
      </c>
      <c r="P2135" s="61">
        <v>26</v>
      </c>
      <c r="Q2135" s="47">
        <f t="shared" si="56"/>
        <v>338</v>
      </c>
    </row>
    <row r="2136" spans="1:17">
      <c r="A2136" s="45" t="s">
        <v>60</v>
      </c>
      <c r="B2136" s="45"/>
      <c r="C2136" s="5"/>
      <c r="D2136" s="5"/>
      <c r="E2136" s="5"/>
      <c r="F2136" s="5"/>
      <c r="G2136" s="5"/>
      <c r="H2136" s="5"/>
      <c r="I2136" s="5"/>
      <c r="J2136" s="5"/>
      <c r="K2136" s="5"/>
      <c r="L2136" s="5"/>
      <c r="M2136" s="5"/>
      <c r="N2136" s="5"/>
      <c r="O2136" s="4">
        <v>2.4500000000000002</v>
      </c>
      <c r="P2136" s="61">
        <v>472.08</v>
      </c>
      <c r="Q2136" s="47">
        <f t="shared" si="56"/>
        <v>1156.596</v>
      </c>
    </row>
    <row r="2137" spans="1:17">
      <c r="A2137" s="45" t="s">
        <v>22</v>
      </c>
      <c r="B2137" s="45"/>
      <c r="C2137" s="5"/>
      <c r="D2137" s="5"/>
      <c r="E2137" s="5"/>
      <c r="F2137" s="5"/>
      <c r="G2137" s="5"/>
      <c r="H2137" s="5"/>
      <c r="I2137" s="5"/>
      <c r="J2137" s="5"/>
      <c r="K2137" s="5"/>
      <c r="L2137" s="5"/>
      <c r="M2137" s="5"/>
      <c r="N2137" s="5"/>
      <c r="O2137" s="4">
        <v>4</v>
      </c>
      <c r="P2137" s="61">
        <v>180.94</v>
      </c>
      <c r="Q2137" s="47">
        <f t="shared" si="56"/>
        <v>723.76</v>
      </c>
    </row>
    <row r="2138" spans="1:17">
      <c r="A2138" s="44" t="s">
        <v>108</v>
      </c>
      <c r="B2138" s="45">
        <v>20</v>
      </c>
      <c r="C2138" s="37">
        <v>200</v>
      </c>
      <c r="D2138" s="37">
        <v>0.6</v>
      </c>
      <c r="E2138" s="37"/>
      <c r="F2138" s="37">
        <v>30.1</v>
      </c>
      <c r="G2138" s="37">
        <v>130</v>
      </c>
      <c r="H2138" s="37">
        <v>0.04</v>
      </c>
      <c r="I2138" s="37"/>
      <c r="J2138" s="37">
        <v>0.05</v>
      </c>
      <c r="K2138" s="37">
        <v>135</v>
      </c>
      <c r="L2138" s="37">
        <v>46</v>
      </c>
      <c r="M2138" s="37"/>
      <c r="N2138" s="37">
        <v>0.5</v>
      </c>
      <c r="O2138" s="5"/>
      <c r="P2138" s="5"/>
      <c r="Q2138" s="47">
        <f t="shared" si="56"/>
        <v>0</v>
      </c>
    </row>
    <row r="2139" spans="1:17">
      <c r="A2139" s="45" t="s">
        <v>49</v>
      </c>
      <c r="B2139" s="45"/>
      <c r="C2139" s="5"/>
      <c r="D2139" s="5"/>
      <c r="E2139" s="5"/>
      <c r="F2139" s="5"/>
      <c r="G2139" s="5"/>
      <c r="H2139" s="5"/>
      <c r="I2139" s="5"/>
      <c r="J2139" s="5"/>
      <c r="K2139" s="5"/>
      <c r="L2139" s="5"/>
      <c r="M2139" s="5"/>
      <c r="N2139" s="5"/>
      <c r="O2139" s="5">
        <v>1</v>
      </c>
      <c r="P2139" s="5">
        <v>118</v>
      </c>
      <c r="Q2139" s="47">
        <f t="shared" si="56"/>
        <v>118</v>
      </c>
    </row>
    <row r="2140" spans="1:17">
      <c r="A2140" s="45" t="s">
        <v>31</v>
      </c>
      <c r="B2140" s="45"/>
      <c r="C2140" s="5"/>
      <c r="D2140" s="5"/>
      <c r="E2140" s="5"/>
      <c r="F2140" s="5"/>
      <c r="G2140" s="5"/>
      <c r="H2140" s="5"/>
      <c r="I2140" s="5"/>
      <c r="J2140" s="5"/>
      <c r="K2140" s="5"/>
      <c r="L2140" s="5"/>
      <c r="M2140" s="5"/>
      <c r="N2140" s="5"/>
      <c r="O2140" s="5">
        <v>7</v>
      </c>
      <c r="P2140" s="5">
        <v>74</v>
      </c>
      <c r="Q2140" s="47">
        <f t="shared" si="56"/>
        <v>518</v>
      </c>
    </row>
    <row r="2141" spans="1:17">
      <c r="A2141" s="45" t="s">
        <v>61</v>
      </c>
      <c r="B2141" s="45"/>
      <c r="C2141" s="37"/>
      <c r="D2141" s="37"/>
      <c r="E2141" s="37"/>
      <c r="F2141" s="37"/>
      <c r="G2141" s="37"/>
      <c r="H2141" s="37"/>
      <c r="I2141" s="37"/>
      <c r="J2141" s="37"/>
      <c r="K2141" s="37"/>
      <c r="L2141" s="37"/>
      <c r="M2141" s="37"/>
      <c r="N2141" s="37"/>
      <c r="O2141" s="6">
        <v>52.8</v>
      </c>
      <c r="P2141" s="6">
        <v>165</v>
      </c>
      <c r="Q2141" s="47">
        <f t="shared" si="56"/>
        <v>8712</v>
      </c>
    </row>
    <row r="2142" spans="1:17">
      <c r="A2142" s="45" t="s">
        <v>182</v>
      </c>
      <c r="B2142" s="45"/>
      <c r="C2142" s="40"/>
      <c r="D2142" s="40"/>
      <c r="E2142" s="40"/>
      <c r="F2142" s="40"/>
      <c r="G2142" s="40"/>
      <c r="H2142" s="40"/>
      <c r="I2142" s="40"/>
      <c r="J2142" s="40"/>
      <c r="K2142" s="40"/>
      <c r="L2142" s="40"/>
      <c r="M2142" s="40"/>
      <c r="N2142" s="40"/>
      <c r="O2142" s="52">
        <v>6</v>
      </c>
      <c r="P2142" s="52">
        <v>130.35</v>
      </c>
      <c r="Q2142" s="47">
        <f t="shared" si="56"/>
        <v>782.09999999999991</v>
      </c>
    </row>
    <row r="2143" spans="1:17">
      <c r="A2143" s="45" t="s">
        <v>40</v>
      </c>
      <c r="B2143" s="45"/>
      <c r="C2143" s="40"/>
      <c r="D2143" s="40"/>
      <c r="E2143" s="40"/>
      <c r="F2143" s="40"/>
      <c r="G2143" s="40"/>
      <c r="H2143" s="40"/>
      <c r="I2143" s="40"/>
      <c r="J2143" s="40"/>
      <c r="K2143" s="40"/>
      <c r="L2143" s="40"/>
      <c r="M2143" s="40"/>
      <c r="N2143" s="40"/>
      <c r="O2143" s="52">
        <v>2.234</v>
      </c>
      <c r="P2143" s="52">
        <v>318.68</v>
      </c>
      <c r="Q2143" s="47">
        <f t="shared" si="56"/>
        <v>711.93111999999996</v>
      </c>
    </row>
    <row r="2144" spans="1:17">
      <c r="D2144" t="s">
        <v>98</v>
      </c>
      <c r="J2144" t="s">
        <v>99</v>
      </c>
      <c r="Q2144" s="67">
        <f>SUM(Q2120:Q2143)</f>
        <v>22893.277119999999</v>
      </c>
    </row>
    <row r="2145" spans="1:17">
      <c r="D2145" s="48" t="s">
        <v>100</v>
      </c>
      <c r="E2145" s="48"/>
      <c r="F2145" s="51"/>
      <c r="G2145" s="48"/>
      <c r="H2145" s="48"/>
      <c r="I2145" s="48"/>
      <c r="J2145" s="48" t="s">
        <v>99</v>
      </c>
      <c r="K2145" s="48"/>
      <c r="N2145" t="s">
        <v>99</v>
      </c>
      <c r="Q2145" s="19"/>
    </row>
    <row r="2146" spans="1:17">
      <c r="D2146" s="48"/>
      <c r="E2146" s="48"/>
      <c r="F2146" s="51"/>
      <c r="G2146" s="48"/>
      <c r="H2146" s="48"/>
      <c r="I2146" s="48"/>
      <c r="J2146" s="48"/>
      <c r="K2146" s="48"/>
      <c r="Q2146" s="19"/>
    </row>
    <row r="2147" spans="1:17">
      <c r="D2147" s="48"/>
      <c r="E2147" s="48"/>
      <c r="F2147" s="51"/>
      <c r="G2147" s="48"/>
      <c r="H2147" s="48"/>
      <c r="I2147" s="48"/>
      <c r="J2147" s="48"/>
      <c r="K2147" s="48"/>
      <c r="Q2147" s="19"/>
    </row>
    <row r="2148" spans="1:17">
      <c r="D2148" s="48"/>
      <c r="E2148" s="48"/>
      <c r="F2148" s="51"/>
      <c r="G2148" s="48"/>
      <c r="H2148" s="48"/>
      <c r="I2148" s="48"/>
      <c r="J2148" s="48"/>
      <c r="K2148" s="48"/>
      <c r="Q2148" s="19"/>
    </row>
    <row r="2149" spans="1:17">
      <c r="D2149" s="48"/>
      <c r="E2149" s="48"/>
      <c r="F2149" s="51"/>
      <c r="G2149" s="48"/>
      <c r="H2149" s="48"/>
      <c r="I2149" s="48"/>
      <c r="J2149" s="48"/>
      <c r="K2149" s="48"/>
      <c r="Q2149" s="19"/>
    </row>
    <row r="2150" spans="1:17">
      <c r="D2150" s="48"/>
      <c r="E2150" s="48"/>
      <c r="F2150" s="51"/>
      <c r="G2150" s="48"/>
      <c r="H2150" s="48"/>
      <c r="I2150" s="48"/>
      <c r="J2150" s="48"/>
      <c r="K2150" s="48"/>
      <c r="Q2150" s="19"/>
    </row>
    <row r="2151" spans="1:17">
      <c r="D2151" s="48"/>
      <c r="E2151" s="48"/>
      <c r="F2151" s="51"/>
      <c r="G2151" s="48"/>
      <c r="H2151" s="48"/>
      <c r="I2151" s="48"/>
      <c r="J2151" s="48"/>
      <c r="K2151" s="48"/>
      <c r="Q2151" s="19"/>
    </row>
    <row r="2152" spans="1:17">
      <c r="D2152" s="48"/>
      <c r="E2152" s="48"/>
      <c r="F2152" s="51"/>
      <c r="G2152" s="48"/>
      <c r="H2152" s="48"/>
      <c r="I2152" s="48"/>
      <c r="J2152" s="48"/>
      <c r="K2152" s="48"/>
      <c r="Q2152" s="19"/>
    </row>
    <row r="2153" spans="1:17" ht="18.75">
      <c r="D2153" s="15"/>
      <c r="G2153" s="16" t="s">
        <v>67</v>
      </c>
      <c r="H2153" s="16"/>
      <c r="I2153" s="17"/>
      <c r="J2153" s="17"/>
      <c r="L2153" s="17"/>
      <c r="Q2153" s="19"/>
    </row>
    <row r="2154" spans="1:17" ht="18.75">
      <c r="D2154" s="15"/>
      <c r="E2154" s="15"/>
      <c r="G2154" s="16" t="s">
        <v>68</v>
      </c>
      <c r="H2154" s="16"/>
      <c r="I2154" s="16"/>
      <c r="J2154" s="16"/>
      <c r="K2154" s="17"/>
      <c r="L2154" s="21"/>
    </row>
    <row r="2155" spans="1:17" ht="18.75">
      <c r="D2155" s="23" t="s">
        <v>70</v>
      </c>
      <c r="E2155" s="23"/>
      <c r="F2155" s="23"/>
    </row>
    <row r="2156" spans="1:17">
      <c r="A2156" s="53">
        <v>44466</v>
      </c>
      <c r="M2156" s="21"/>
    </row>
    <row r="2157" spans="1:17">
      <c r="A2157" s="24" t="s">
        <v>149</v>
      </c>
      <c r="B2157" s="24" t="s">
        <v>74</v>
      </c>
      <c r="D2157" s="25"/>
      <c r="E2157" s="28"/>
      <c r="F2157" s="28" t="s">
        <v>6</v>
      </c>
      <c r="G2157" s="27"/>
      <c r="H2157" s="21"/>
      <c r="I2157" s="21"/>
      <c r="J2157" s="21"/>
      <c r="K2157" s="21"/>
      <c r="L2157" s="21"/>
      <c r="M2157" s="21"/>
      <c r="N2157" s="21"/>
      <c r="O2157" s="21"/>
      <c r="P2157" s="21"/>
      <c r="Q2157" s="19"/>
    </row>
    <row r="2158" spans="1:17">
      <c r="A2158" s="29" t="s">
        <v>76</v>
      </c>
      <c r="B2158" s="24"/>
      <c r="C2158" s="20"/>
      <c r="D2158" s="20"/>
      <c r="E2158" s="27"/>
      <c r="F2158" s="27"/>
      <c r="G2158" s="27"/>
      <c r="H2158" s="21"/>
      <c r="I2158" s="21"/>
      <c r="J2158" s="21"/>
      <c r="K2158" s="21"/>
      <c r="L2158" s="21"/>
      <c r="M2158" s="21"/>
      <c r="N2158" s="21"/>
      <c r="O2158" s="21"/>
      <c r="P2158" s="21"/>
      <c r="Q2158" s="19"/>
    </row>
    <row r="2159" spans="1:17">
      <c r="A2159" s="30"/>
      <c r="B2159" s="29"/>
      <c r="C2159" s="29"/>
      <c r="D2159" s="29"/>
      <c r="E2159" s="21"/>
      <c r="F2159" s="27"/>
      <c r="G2159" s="27"/>
      <c r="H2159" s="21"/>
      <c r="I2159" s="21"/>
      <c r="J2159" s="21"/>
      <c r="K2159" s="21"/>
      <c r="L2159" s="21"/>
      <c r="M2159" s="28"/>
      <c r="N2159" s="21"/>
      <c r="O2159" s="21"/>
      <c r="P2159">
        <v>142</v>
      </c>
      <c r="Q2159" s="19"/>
    </row>
    <row r="2160" spans="1:17">
      <c r="A2160" s="31" t="s">
        <v>77</v>
      </c>
      <c r="B2160" s="32"/>
      <c r="C2160" s="33" t="s">
        <v>78</v>
      </c>
      <c r="D2160" s="34"/>
      <c r="E2160" s="34" t="s">
        <v>79</v>
      </c>
      <c r="F2160" s="34"/>
      <c r="G2160" s="34" t="s">
        <v>80</v>
      </c>
      <c r="H2160" s="34" t="s">
        <v>81</v>
      </c>
      <c r="I2160" s="34"/>
      <c r="J2160" s="34"/>
      <c r="K2160" s="34"/>
      <c r="L2160" s="34" t="s">
        <v>82</v>
      </c>
      <c r="M2160" s="5"/>
      <c r="N2160" s="34"/>
      <c r="O2160" s="35" t="s">
        <v>83</v>
      </c>
      <c r="P2160" s="36" t="s">
        <v>3</v>
      </c>
      <c r="Q2160" s="36" t="s">
        <v>9</v>
      </c>
    </row>
    <row r="2161" spans="1:17">
      <c r="A2161" s="5"/>
      <c r="B2161" s="38" t="s">
        <v>84</v>
      </c>
      <c r="C2161" s="39" t="s">
        <v>85</v>
      </c>
      <c r="D2161" s="37" t="s">
        <v>86</v>
      </c>
      <c r="E2161" s="37" t="s">
        <v>87</v>
      </c>
      <c r="F2161" s="37" t="s">
        <v>88</v>
      </c>
      <c r="G2161" s="37"/>
      <c r="H2161" s="37" t="s">
        <v>89</v>
      </c>
      <c r="I2161" s="37" t="s">
        <v>90</v>
      </c>
      <c r="J2161" s="37" t="s">
        <v>91</v>
      </c>
      <c r="K2161" s="37" t="s">
        <v>92</v>
      </c>
      <c r="L2161" s="37" t="s">
        <v>93</v>
      </c>
      <c r="M2161" s="37" t="s">
        <v>94</v>
      </c>
      <c r="N2161" s="37" t="s">
        <v>95</v>
      </c>
      <c r="O2161" s="40"/>
      <c r="P2161" s="4"/>
      <c r="Q2161" s="40"/>
    </row>
    <row r="2162" spans="1:17">
      <c r="A2162" s="45" t="s">
        <v>202</v>
      </c>
      <c r="B2162" s="45"/>
      <c r="C2162" s="37">
        <v>200</v>
      </c>
      <c r="D2162" s="37">
        <v>1.2</v>
      </c>
      <c r="E2162" s="37">
        <v>4</v>
      </c>
      <c r="F2162" s="37">
        <v>2.7</v>
      </c>
      <c r="G2162" s="37">
        <v>260</v>
      </c>
      <c r="H2162" s="37">
        <v>0.26</v>
      </c>
      <c r="I2162" s="37">
        <v>40</v>
      </c>
      <c r="J2162" s="37">
        <v>122</v>
      </c>
      <c r="K2162" s="37">
        <v>128</v>
      </c>
      <c r="L2162" s="37">
        <v>146</v>
      </c>
      <c r="M2162" s="37">
        <v>56</v>
      </c>
      <c r="N2162" s="37">
        <v>2</v>
      </c>
      <c r="O2162" s="4"/>
      <c r="P2162" s="46"/>
      <c r="Q2162" s="47"/>
    </row>
    <row r="2163" spans="1:17">
      <c r="A2163" s="45" t="s">
        <v>135</v>
      </c>
      <c r="B2163" s="45">
        <v>2.5000000000000001E-2</v>
      </c>
      <c r="C2163" s="37"/>
      <c r="D2163" s="37"/>
      <c r="E2163" s="37"/>
      <c r="F2163" s="37"/>
      <c r="G2163" s="37"/>
      <c r="H2163" s="37"/>
      <c r="I2163" s="37"/>
      <c r="J2163" s="37"/>
      <c r="K2163" s="37"/>
      <c r="L2163" s="37"/>
      <c r="M2163" s="37"/>
      <c r="N2163" s="37"/>
      <c r="O2163" s="4">
        <v>14.2</v>
      </c>
      <c r="P2163" s="46">
        <v>310</v>
      </c>
      <c r="Q2163" s="47">
        <f>P2163*O2163</f>
        <v>4402</v>
      </c>
    </row>
    <row r="2164" spans="1:17">
      <c r="A2164" s="45" t="s">
        <v>58</v>
      </c>
      <c r="B2164" s="45">
        <v>12</v>
      </c>
      <c r="C2164" s="37"/>
      <c r="D2164" s="37"/>
      <c r="E2164" s="37"/>
      <c r="F2164" s="37"/>
      <c r="G2164" s="37"/>
      <c r="H2164" s="37"/>
      <c r="I2164" s="37"/>
      <c r="J2164" s="37"/>
      <c r="K2164" s="37"/>
      <c r="L2164" s="37"/>
      <c r="M2164" s="37"/>
      <c r="N2164" s="37"/>
      <c r="O2164" s="4">
        <v>0.9</v>
      </c>
      <c r="P2164" s="46">
        <v>42</v>
      </c>
      <c r="Q2164" s="47">
        <f t="shared" ref="Q2164:Q2169" si="57">P2164*O2164</f>
        <v>37.800000000000004</v>
      </c>
    </row>
    <row r="2165" spans="1:17">
      <c r="A2165" s="45" t="s">
        <v>13</v>
      </c>
      <c r="B2165" s="45">
        <v>3</v>
      </c>
      <c r="C2165" s="37"/>
      <c r="D2165" s="37"/>
      <c r="E2165" s="37"/>
      <c r="F2165" s="37"/>
      <c r="G2165" s="37"/>
      <c r="H2165" s="37"/>
      <c r="I2165" s="37"/>
      <c r="J2165" s="37"/>
      <c r="K2165" s="37"/>
      <c r="L2165" s="37"/>
      <c r="M2165" s="37"/>
      <c r="N2165" s="37"/>
      <c r="O2165" s="4">
        <v>1</v>
      </c>
      <c r="P2165" s="46">
        <v>137.47999999999999</v>
      </c>
      <c r="Q2165" s="47">
        <f t="shared" si="57"/>
        <v>137.47999999999999</v>
      </c>
    </row>
    <row r="2166" spans="1:17">
      <c r="A2166" s="45" t="s">
        <v>103</v>
      </c>
      <c r="B2166" s="45">
        <v>12</v>
      </c>
      <c r="C2166" s="37"/>
      <c r="D2166" s="37"/>
      <c r="E2166" s="37"/>
      <c r="F2166" s="37"/>
      <c r="G2166" s="37"/>
      <c r="H2166" s="37"/>
      <c r="I2166" s="37"/>
      <c r="J2166" s="37"/>
      <c r="K2166" s="37"/>
      <c r="L2166" s="37"/>
      <c r="M2166" s="37"/>
      <c r="N2166" s="37"/>
      <c r="O2166" s="4">
        <v>1</v>
      </c>
      <c r="P2166" s="46">
        <v>60</v>
      </c>
      <c r="Q2166" s="47">
        <f t="shared" si="57"/>
        <v>60</v>
      </c>
    </row>
    <row r="2167" spans="1:17">
      <c r="A2167" s="45" t="s">
        <v>17</v>
      </c>
      <c r="B2167" s="45"/>
      <c r="C2167" s="37"/>
      <c r="D2167" s="37"/>
      <c r="E2167" s="37"/>
      <c r="F2167" s="37"/>
      <c r="G2167" s="37"/>
      <c r="H2167" s="37"/>
      <c r="I2167" s="37"/>
      <c r="J2167" s="37"/>
      <c r="K2167" s="37"/>
      <c r="L2167" s="37"/>
      <c r="M2167" s="37"/>
      <c r="N2167" s="37"/>
      <c r="O2167" s="4">
        <v>1</v>
      </c>
      <c r="P2167" s="46">
        <v>22</v>
      </c>
      <c r="Q2167" s="47">
        <f t="shared" si="57"/>
        <v>22</v>
      </c>
    </row>
    <row r="2168" spans="1:17">
      <c r="A2168" s="45" t="s">
        <v>203</v>
      </c>
      <c r="B2168" s="45"/>
      <c r="C2168" s="37"/>
      <c r="D2168" s="37"/>
      <c r="E2168" s="37"/>
      <c r="F2168" s="37"/>
      <c r="G2168" s="37"/>
      <c r="H2168" s="37"/>
      <c r="I2168" s="37"/>
      <c r="J2168" s="37"/>
      <c r="K2168" s="37"/>
      <c r="L2168" s="37"/>
      <c r="M2168" s="37"/>
      <c r="N2168" s="37"/>
      <c r="O2168" s="4">
        <v>7.1</v>
      </c>
      <c r="P2168" s="46">
        <v>100.2</v>
      </c>
      <c r="Q2168" s="47">
        <f t="shared" si="57"/>
        <v>711.42</v>
      </c>
    </row>
    <row r="2169" spans="1:17">
      <c r="A2169" s="45" t="s">
        <v>12</v>
      </c>
      <c r="B2169" s="45"/>
      <c r="C2169" s="37"/>
      <c r="D2169" s="37"/>
      <c r="E2169" s="37"/>
      <c r="F2169" s="37"/>
      <c r="G2169" s="37"/>
      <c r="H2169" s="37"/>
      <c r="I2169" s="37"/>
      <c r="J2169" s="37"/>
      <c r="K2169" s="37"/>
      <c r="L2169" s="37"/>
      <c r="M2169" s="37"/>
      <c r="N2169" s="37"/>
      <c r="O2169" s="4">
        <v>0.5</v>
      </c>
      <c r="P2169" s="46">
        <v>34.32</v>
      </c>
      <c r="Q2169" s="47">
        <f t="shared" si="57"/>
        <v>17.16</v>
      </c>
    </row>
    <row r="2170" spans="1:17">
      <c r="A2170" s="44" t="s">
        <v>34</v>
      </c>
      <c r="B2170" s="45">
        <v>30</v>
      </c>
      <c r="C2170" s="31">
        <v>30</v>
      </c>
      <c r="D2170" s="37">
        <v>0.6</v>
      </c>
      <c r="E2170" s="37"/>
      <c r="F2170" s="37">
        <v>15.5</v>
      </c>
      <c r="G2170" s="37"/>
      <c r="H2170" s="37">
        <v>0.04</v>
      </c>
      <c r="I2170" s="37"/>
      <c r="J2170" s="37">
        <v>0.24</v>
      </c>
      <c r="K2170" s="37">
        <v>0.8</v>
      </c>
      <c r="L2170" s="37">
        <v>24</v>
      </c>
      <c r="M2170" s="37"/>
      <c r="N2170" s="37">
        <v>22</v>
      </c>
      <c r="O2170" s="52"/>
      <c r="P2170" s="46"/>
      <c r="Q2170" s="47">
        <f t="shared" ref="Q2170:Q2175" si="58">P2170*O2170</f>
        <v>0</v>
      </c>
    </row>
    <row r="2171" spans="1:17">
      <c r="A2171" s="45" t="s">
        <v>34</v>
      </c>
      <c r="B2171" s="45">
        <v>10</v>
      </c>
      <c r="C2171" s="5"/>
      <c r="D2171" s="5"/>
      <c r="E2171" s="5"/>
      <c r="F2171" s="5"/>
      <c r="G2171" s="5"/>
      <c r="H2171" s="5"/>
      <c r="I2171" s="5"/>
      <c r="J2171" s="5"/>
      <c r="K2171" s="5"/>
      <c r="L2171" s="5"/>
      <c r="M2171" s="5"/>
      <c r="N2171" s="5"/>
      <c r="O2171" s="4">
        <v>8</v>
      </c>
      <c r="P2171" s="61">
        <v>26</v>
      </c>
      <c r="Q2171" s="47">
        <f t="shared" si="58"/>
        <v>208</v>
      </c>
    </row>
    <row r="2172" spans="1:17">
      <c r="A2172" s="44" t="s">
        <v>108</v>
      </c>
      <c r="B2172" s="45">
        <v>20</v>
      </c>
      <c r="C2172" s="37">
        <v>200</v>
      </c>
      <c r="D2172" s="37">
        <v>0.6</v>
      </c>
      <c r="E2172" s="37"/>
      <c r="F2172" s="37">
        <v>30.1</v>
      </c>
      <c r="G2172" s="37">
        <v>130</v>
      </c>
      <c r="H2172" s="37">
        <v>0.04</v>
      </c>
      <c r="I2172" s="37"/>
      <c r="J2172" s="37">
        <v>0.05</v>
      </c>
      <c r="K2172" s="37">
        <v>135</v>
      </c>
      <c r="L2172" s="37">
        <v>46</v>
      </c>
      <c r="M2172" s="37"/>
      <c r="N2172" s="37">
        <v>0.5</v>
      </c>
      <c r="O2172" s="5"/>
      <c r="P2172" s="5"/>
      <c r="Q2172" s="47">
        <f t="shared" si="58"/>
        <v>0</v>
      </c>
    </row>
    <row r="2173" spans="1:17">
      <c r="A2173" s="45" t="s">
        <v>49</v>
      </c>
      <c r="B2173" s="45"/>
      <c r="C2173" s="5"/>
      <c r="D2173" s="5"/>
      <c r="E2173" s="5"/>
      <c r="F2173" s="5"/>
      <c r="G2173" s="5"/>
      <c r="H2173" s="5"/>
      <c r="I2173" s="5"/>
      <c r="J2173" s="5"/>
      <c r="K2173" s="5"/>
      <c r="L2173" s="5"/>
      <c r="M2173" s="5"/>
      <c r="N2173" s="5"/>
      <c r="O2173" s="5"/>
      <c r="P2173" s="5">
        <v>118</v>
      </c>
      <c r="Q2173" s="47">
        <f t="shared" si="58"/>
        <v>0</v>
      </c>
    </row>
    <row r="2174" spans="1:17">
      <c r="A2174" s="45" t="s">
        <v>31</v>
      </c>
      <c r="B2174" s="45"/>
      <c r="C2174" s="5"/>
      <c r="D2174" s="5"/>
      <c r="E2174" s="5"/>
      <c r="F2174" s="5"/>
      <c r="G2174" s="5"/>
      <c r="H2174" s="5"/>
      <c r="I2174" s="5"/>
      <c r="J2174" s="5"/>
      <c r="K2174" s="5"/>
      <c r="L2174" s="5"/>
      <c r="M2174" s="5"/>
      <c r="N2174" s="5"/>
      <c r="O2174" s="5">
        <v>4</v>
      </c>
      <c r="P2174" s="5">
        <v>74</v>
      </c>
      <c r="Q2174" s="47">
        <f t="shared" si="58"/>
        <v>296</v>
      </c>
    </row>
    <row r="2175" spans="1:17">
      <c r="A2175" s="45" t="s">
        <v>122</v>
      </c>
      <c r="B2175" s="45"/>
      <c r="C2175" s="37"/>
      <c r="D2175" s="37"/>
      <c r="E2175" s="37"/>
      <c r="F2175" s="37"/>
      <c r="G2175" s="37"/>
      <c r="H2175" s="37"/>
      <c r="I2175" s="37"/>
      <c r="J2175" s="37"/>
      <c r="K2175" s="37"/>
      <c r="L2175" s="37"/>
      <c r="M2175" s="37"/>
      <c r="N2175" s="37"/>
      <c r="O2175" s="6">
        <v>1.1000000000000001</v>
      </c>
      <c r="P2175" s="6">
        <v>324.52999999999997</v>
      </c>
      <c r="Q2175" s="47">
        <f t="shared" si="58"/>
        <v>356.983</v>
      </c>
    </row>
    <row r="2176" spans="1:17">
      <c r="D2176" t="s">
        <v>98</v>
      </c>
      <c r="J2176" t="s">
        <v>99</v>
      </c>
      <c r="Q2176" s="67">
        <f>SUM(Q2163:Q2175)</f>
        <v>6248.8429999999998</v>
      </c>
    </row>
    <row r="2177" spans="4:14">
      <c r="D2177" s="48" t="s">
        <v>100</v>
      </c>
      <c r="E2177" s="48"/>
      <c r="F2177" s="51"/>
      <c r="G2177" s="48"/>
      <c r="H2177" s="48"/>
      <c r="I2177" s="48"/>
      <c r="J2177" s="48" t="s">
        <v>99</v>
      </c>
      <c r="K2177" s="48"/>
      <c r="N2177" t="s">
        <v>99</v>
      </c>
    </row>
    <row r="2178" spans="4:14">
      <c r="D2178" s="48"/>
      <c r="E2178" s="48"/>
      <c r="F2178" s="51"/>
      <c r="G2178" s="48"/>
      <c r="H2178" s="48"/>
      <c r="I2178" s="48"/>
      <c r="J2178" s="48"/>
      <c r="K2178" s="48"/>
    </row>
    <row r="2179" spans="4:14">
      <c r="D2179" s="48"/>
      <c r="E2179" s="48"/>
      <c r="F2179" s="51"/>
      <c r="G2179" s="48"/>
      <c r="H2179" s="48"/>
      <c r="I2179" s="48"/>
      <c r="J2179" s="48"/>
      <c r="K2179" s="48"/>
    </row>
    <row r="2180" spans="4:14">
      <c r="D2180" s="48"/>
      <c r="E2180" s="48"/>
      <c r="F2180" s="51"/>
      <c r="G2180" s="48"/>
      <c r="H2180" s="48"/>
      <c r="I2180" s="48"/>
      <c r="J2180" s="48"/>
      <c r="K2180" s="48"/>
    </row>
    <row r="2181" spans="4:14">
      <c r="D2181" s="48"/>
      <c r="E2181" s="48"/>
      <c r="F2181" s="51"/>
      <c r="G2181" s="48"/>
      <c r="H2181" s="48"/>
      <c r="I2181" s="48"/>
      <c r="J2181" s="48"/>
      <c r="K2181" s="48"/>
    </row>
    <row r="2182" spans="4:14">
      <c r="D2182" s="48"/>
      <c r="E2182" s="48"/>
      <c r="F2182" s="51"/>
      <c r="G2182" s="48"/>
      <c r="H2182" s="48"/>
      <c r="I2182" s="48"/>
      <c r="J2182" s="48"/>
      <c r="K2182" s="48"/>
    </row>
    <row r="2183" spans="4:14">
      <c r="D2183" s="48"/>
      <c r="E2183" s="48"/>
      <c r="F2183" s="51"/>
      <c r="G2183" s="48"/>
      <c r="H2183" s="48"/>
      <c r="I2183" s="48"/>
      <c r="J2183" s="48"/>
      <c r="K2183" s="48"/>
    </row>
    <row r="2184" spans="4:14">
      <c r="D2184" s="48"/>
      <c r="E2184" s="48"/>
      <c r="F2184" s="51"/>
      <c r="G2184" s="48"/>
      <c r="H2184" s="48"/>
      <c r="I2184" s="48"/>
      <c r="J2184" s="48"/>
      <c r="K2184" s="48"/>
    </row>
    <row r="2185" spans="4:14">
      <c r="D2185" s="48"/>
      <c r="E2185" s="48"/>
      <c r="F2185" s="51"/>
      <c r="G2185" s="48"/>
      <c r="H2185" s="48"/>
      <c r="I2185" s="48"/>
      <c r="J2185" s="48"/>
      <c r="K2185" s="48"/>
    </row>
    <row r="2186" spans="4:14">
      <c r="D2186" s="48"/>
      <c r="E2186" s="48"/>
      <c r="F2186" s="51"/>
      <c r="G2186" s="48"/>
      <c r="H2186" s="48"/>
      <c r="I2186" s="48"/>
      <c r="J2186" s="48"/>
      <c r="K2186" s="48"/>
    </row>
    <row r="2187" spans="4:14">
      <c r="D2187" s="48"/>
      <c r="E2187" s="48"/>
      <c r="F2187" s="51"/>
      <c r="G2187" s="48"/>
      <c r="H2187" s="48"/>
      <c r="I2187" s="48"/>
      <c r="J2187" s="48"/>
      <c r="K2187" s="48"/>
    </row>
    <row r="2188" spans="4:14">
      <c r="D2188" s="48"/>
      <c r="E2188" s="48"/>
      <c r="F2188" s="51"/>
      <c r="G2188" s="48"/>
      <c r="H2188" s="48"/>
      <c r="I2188" s="48"/>
      <c r="J2188" s="48"/>
      <c r="K2188" s="48"/>
    </row>
    <row r="2189" spans="4:14">
      <c r="D2189" s="48"/>
      <c r="E2189" s="48"/>
      <c r="F2189" s="51"/>
      <c r="G2189" s="48"/>
      <c r="H2189" s="48"/>
      <c r="I2189" s="48"/>
      <c r="J2189" s="48"/>
      <c r="K2189" s="48"/>
    </row>
    <row r="2190" spans="4:14">
      <c r="D2190" s="48"/>
      <c r="E2190" s="48"/>
      <c r="F2190" s="51"/>
      <c r="G2190" s="48"/>
      <c r="H2190" s="48"/>
      <c r="I2190" s="48"/>
      <c r="J2190" s="48"/>
      <c r="K2190" s="48"/>
    </row>
    <row r="2191" spans="4:14">
      <c r="D2191" s="48"/>
      <c r="E2191" s="48"/>
      <c r="F2191" s="51"/>
      <c r="G2191" s="48"/>
      <c r="H2191" s="48"/>
      <c r="I2191" s="48"/>
      <c r="J2191" s="48"/>
      <c r="K2191" s="48"/>
    </row>
    <row r="2192" spans="4:14">
      <c r="D2192" s="48"/>
      <c r="E2192" s="48"/>
      <c r="F2192" s="51"/>
      <c r="G2192" s="48"/>
      <c r="H2192" s="48"/>
      <c r="I2192" s="48"/>
      <c r="J2192" s="48"/>
      <c r="K2192" s="48"/>
    </row>
    <row r="2193" spans="1:17">
      <c r="D2193" s="48"/>
      <c r="E2193" s="48"/>
      <c r="F2193" s="51"/>
      <c r="G2193" s="48"/>
      <c r="H2193" s="48"/>
      <c r="I2193" s="48"/>
      <c r="J2193" s="48"/>
      <c r="K2193" s="48"/>
    </row>
    <row r="2194" spans="1:17">
      <c r="D2194" s="48"/>
      <c r="E2194" s="48"/>
      <c r="F2194" s="51"/>
      <c r="G2194" s="48"/>
      <c r="H2194" s="48"/>
      <c r="I2194" s="48"/>
      <c r="J2194" s="48"/>
      <c r="K2194" s="48"/>
    </row>
    <row r="2195" spans="1:17">
      <c r="D2195" s="48"/>
      <c r="E2195" s="48"/>
      <c r="F2195" s="51"/>
      <c r="G2195" s="48"/>
      <c r="H2195" s="48"/>
      <c r="I2195" s="48"/>
      <c r="J2195" s="48"/>
      <c r="K2195" s="48"/>
    </row>
    <row r="2196" spans="1:17" ht="18.75">
      <c r="D2196" s="15"/>
      <c r="G2196" s="16" t="s">
        <v>67</v>
      </c>
      <c r="H2196" s="16"/>
      <c r="I2196" s="17"/>
      <c r="J2196" s="17"/>
      <c r="L2196" s="17"/>
    </row>
    <row r="2197" spans="1:17" ht="18.75">
      <c r="D2197" s="15"/>
      <c r="E2197" s="15"/>
      <c r="G2197" s="16" t="s">
        <v>68</v>
      </c>
      <c r="H2197" s="16"/>
      <c r="I2197" s="16"/>
      <c r="J2197" s="16"/>
      <c r="K2197" s="17"/>
      <c r="L2197" s="21"/>
    </row>
    <row r="2198" spans="1:17" ht="18.75">
      <c r="D2198" s="23" t="s">
        <v>70</v>
      </c>
      <c r="E2198" s="23"/>
      <c r="F2198" s="23"/>
    </row>
    <row r="2199" spans="1:17">
      <c r="A2199" s="53">
        <v>44466</v>
      </c>
      <c r="M2199" s="21"/>
    </row>
    <row r="2200" spans="1:17">
      <c r="A2200" s="24" t="s">
        <v>149</v>
      </c>
      <c r="B2200" s="24" t="s">
        <v>74</v>
      </c>
      <c r="D2200" s="25"/>
      <c r="E2200" s="28"/>
      <c r="F2200" s="28" t="s">
        <v>7</v>
      </c>
      <c r="G2200" s="27"/>
      <c r="H2200" s="21"/>
      <c r="I2200" s="21"/>
      <c r="J2200" s="21"/>
      <c r="K2200" s="21"/>
      <c r="L2200" s="21"/>
      <c r="M2200" s="21"/>
      <c r="N2200" s="21"/>
      <c r="O2200" s="21"/>
      <c r="P2200" s="21"/>
      <c r="Q2200" s="19"/>
    </row>
    <row r="2201" spans="1:17">
      <c r="A2201" s="29" t="s">
        <v>76</v>
      </c>
      <c r="B2201" s="24"/>
      <c r="C2201" s="20"/>
      <c r="D2201" s="20"/>
      <c r="E2201" s="27"/>
      <c r="F2201" s="27"/>
      <c r="G2201" s="27"/>
      <c r="H2201" s="21"/>
      <c r="I2201" s="21"/>
      <c r="J2201" s="21"/>
      <c r="K2201" s="21"/>
      <c r="L2201" s="21"/>
      <c r="M2201" s="21"/>
      <c r="N2201" s="21"/>
      <c r="O2201" s="21"/>
      <c r="P2201" s="21"/>
      <c r="Q2201" s="19"/>
    </row>
    <row r="2202" spans="1:17">
      <c r="A2202" s="30"/>
      <c r="B2202" s="29"/>
      <c r="C2202" s="29"/>
      <c r="D2202" s="29"/>
      <c r="E2202" s="21"/>
      <c r="F2202" s="27"/>
      <c r="G2202" s="27"/>
      <c r="H2202" s="21"/>
      <c r="I2202" s="21"/>
      <c r="J2202" s="21"/>
      <c r="K2202" s="21"/>
      <c r="L2202" s="21"/>
      <c r="M2202" s="28"/>
      <c r="N2202" s="21"/>
      <c r="O2202" s="21"/>
      <c r="Q2202" s="19"/>
    </row>
    <row r="2203" spans="1:17">
      <c r="A2203" s="31" t="s">
        <v>77</v>
      </c>
      <c r="B2203" s="32"/>
      <c r="C2203" s="33" t="s">
        <v>78</v>
      </c>
      <c r="D2203" s="34"/>
      <c r="E2203" s="34" t="s">
        <v>79</v>
      </c>
      <c r="F2203" s="34"/>
      <c r="G2203" s="34" t="s">
        <v>80</v>
      </c>
      <c r="H2203" s="34" t="s">
        <v>81</v>
      </c>
      <c r="I2203" s="34"/>
      <c r="J2203" s="34"/>
      <c r="K2203" s="34"/>
      <c r="L2203" s="34" t="s">
        <v>82</v>
      </c>
      <c r="M2203" s="5"/>
      <c r="N2203" s="34"/>
      <c r="O2203" s="35" t="s">
        <v>83</v>
      </c>
      <c r="P2203" s="36" t="s">
        <v>3</v>
      </c>
      <c r="Q2203" s="36" t="s">
        <v>9</v>
      </c>
    </row>
    <row r="2204" spans="1:17">
      <c r="A2204" s="5"/>
      <c r="B2204" s="38" t="s">
        <v>84</v>
      </c>
      <c r="C2204" s="39" t="s">
        <v>85</v>
      </c>
      <c r="D2204" s="37" t="s">
        <v>86</v>
      </c>
      <c r="E2204" s="37" t="s">
        <v>87</v>
      </c>
      <c r="F2204" s="37" t="s">
        <v>88</v>
      </c>
      <c r="G2204" s="37"/>
      <c r="H2204" s="37" t="s">
        <v>89</v>
      </c>
      <c r="I2204" s="37" t="s">
        <v>90</v>
      </c>
      <c r="J2204" s="37" t="s">
        <v>91</v>
      </c>
      <c r="K2204" s="37" t="s">
        <v>92</v>
      </c>
      <c r="L2204" s="37" t="s">
        <v>93</v>
      </c>
      <c r="M2204" s="37" t="s">
        <v>94</v>
      </c>
      <c r="N2204" s="37" t="s">
        <v>95</v>
      </c>
      <c r="O2204" s="40"/>
      <c r="P2204" s="4"/>
      <c r="Q2204" s="40"/>
    </row>
    <row r="2205" spans="1:17">
      <c r="A2205" s="45" t="s">
        <v>202</v>
      </c>
      <c r="B2205" s="45"/>
      <c r="C2205" s="37">
        <v>200</v>
      </c>
      <c r="D2205" s="37">
        <v>1.2</v>
      </c>
      <c r="E2205" s="37">
        <v>4</v>
      </c>
      <c r="F2205" s="37">
        <v>2.7</v>
      </c>
      <c r="G2205" s="37">
        <v>260</v>
      </c>
      <c r="H2205" s="37">
        <v>0.26</v>
      </c>
      <c r="I2205" s="37">
        <v>40</v>
      </c>
      <c r="J2205" s="37">
        <v>122</v>
      </c>
      <c r="K2205" s="37">
        <v>128</v>
      </c>
      <c r="L2205" s="37">
        <v>146</v>
      </c>
      <c r="M2205" s="37">
        <v>56</v>
      </c>
      <c r="N2205" s="37">
        <v>2</v>
      </c>
      <c r="O2205" s="4"/>
      <c r="P2205" s="46"/>
      <c r="Q2205" s="47"/>
    </row>
    <row r="2206" spans="1:17">
      <c r="A2206" s="45" t="s">
        <v>135</v>
      </c>
      <c r="B2206" s="45">
        <v>2.5000000000000001E-2</v>
      </c>
      <c r="C2206" s="37"/>
      <c r="D2206" s="37"/>
      <c r="E2206" s="37"/>
      <c r="F2206" s="37"/>
      <c r="G2206" s="37"/>
      <c r="H2206" s="37"/>
      <c r="I2206" s="37"/>
      <c r="J2206" s="37"/>
      <c r="K2206" s="37"/>
      <c r="L2206" s="37"/>
      <c r="M2206" s="37"/>
      <c r="N2206" s="37"/>
      <c r="O2206" s="4">
        <v>4.0999999999999996</v>
      </c>
      <c r="P2206" s="46">
        <v>310</v>
      </c>
      <c r="Q2206" s="47">
        <f>P2206*O2206</f>
        <v>1271</v>
      </c>
    </row>
    <row r="2207" spans="1:17">
      <c r="A2207" s="45" t="s">
        <v>58</v>
      </c>
      <c r="B2207" s="45">
        <v>12</v>
      </c>
      <c r="C2207" s="37"/>
      <c r="D2207" s="37"/>
      <c r="E2207" s="37"/>
      <c r="F2207" s="37"/>
      <c r="G2207" s="37"/>
      <c r="H2207" s="37"/>
      <c r="I2207" s="37"/>
      <c r="J2207" s="37"/>
      <c r="K2207" s="37"/>
      <c r="L2207" s="37"/>
      <c r="M2207" s="37"/>
      <c r="N2207" s="37"/>
      <c r="O2207" s="4">
        <v>0.2</v>
      </c>
      <c r="P2207" s="46">
        <v>42</v>
      </c>
      <c r="Q2207" s="47">
        <f t="shared" ref="Q2207:Q2213" si="59">P2207*O2207</f>
        <v>8.4</v>
      </c>
    </row>
    <row r="2208" spans="1:17">
      <c r="A2208" s="45" t="s">
        <v>203</v>
      </c>
      <c r="B2208" s="45"/>
      <c r="C2208" s="37"/>
      <c r="D2208" s="37"/>
      <c r="E2208" s="37"/>
      <c r="F2208" s="37"/>
      <c r="G2208" s="37"/>
      <c r="H2208" s="37"/>
      <c r="I2208" s="37"/>
      <c r="J2208" s="37"/>
      <c r="K2208" s="37"/>
      <c r="L2208" s="37"/>
      <c r="M2208" s="37"/>
      <c r="N2208" s="37"/>
      <c r="O2208" s="4">
        <v>4.4000000000000004</v>
      </c>
      <c r="P2208" s="46">
        <v>103.43</v>
      </c>
      <c r="Q2208" s="47">
        <f t="shared" si="59"/>
        <v>455.09200000000004</v>
      </c>
    </row>
    <row r="2209" spans="1:17">
      <c r="A2209" s="44" t="s">
        <v>34</v>
      </c>
      <c r="B2209" s="45">
        <v>30</v>
      </c>
      <c r="C2209" s="31">
        <v>30</v>
      </c>
      <c r="D2209" s="37">
        <v>0.6</v>
      </c>
      <c r="E2209" s="37"/>
      <c r="F2209" s="37">
        <v>15.5</v>
      </c>
      <c r="G2209" s="37"/>
      <c r="H2209" s="37">
        <v>0.04</v>
      </c>
      <c r="I2209" s="37"/>
      <c r="J2209" s="37">
        <v>0.24</v>
      </c>
      <c r="K2209" s="37">
        <v>0.8</v>
      </c>
      <c r="L2209" s="37">
        <v>24</v>
      </c>
      <c r="M2209" s="37"/>
      <c r="N2209" s="37">
        <v>22</v>
      </c>
      <c r="O2209" s="52"/>
      <c r="P2209" s="46"/>
      <c r="Q2209" s="47">
        <f t="shared" si="59"/>
        <v>0</v>
      </c>
    </row>
    <row r="2210" spans="1:17">
      <c r="A2210" s="45" t="s">
        <v>34</v>
      </c>
      <c r="B2210" s="45">
        <v>10</v>
      </c>
      <c r="C2210" s="5"/>
      <c r="D2210" s="5"/>
      <c r="E2210" s="5"/>
      <c r="F2210" s="5"/>
      <c r="G2210" s="5"/>
      <c r="H2210" s="5"/>
      <c r="I2210" s="5"/>
      <c r="J2210" s="5"/>
      <c r="K2210" s="5"/>
      <c r="L2210" s="5"/>
      <c r="M2210" s="5"/>
      <c r="N2210" s="5"/>
      <c r="O2210" s="4">
        <v>4</v>
      </c>
      <c r="P2210" s="61">
        <v>26</v>
      </c>
      <c r="Q2210" s="47">
        <f t="shared" si="59"/>
        <v>104</v>
      </c>
    </row>
    <row r="2211" spans="1:17">
      <c r="A2211" s="44" t="s">
        <v>108</v>
      </c>
      <c r="B2211" s="45">
        <v>20</v>
      </c>
      <c r="C2211" s="37">
        <v>200</v>
      </c>
      <c r="D2211" s="37">
        <v>0.6</v>
      </c>
      <c r="E2211" s="37"/>
      <c r="F2211" s="37">
        <v>30.1</v>
      </c>
      <c r="G2211" s="37">
        <v>130</v>
      </c>
      <c r="H2211" s="37">
        <v>0.04</v>
      </c>
      <c r="I2211" s="37"/>
      <c r="J2211" s="37">
        <v>0.05</v>
      </c>
      <c r="K2211" s="37">
        <v>135</v>
      </c>
      <c r="L2211" s="37">
        <v>46</v>
      </c>
      <c r="M2211" s="37"/>
      <c r="N2211" s="37">
        <v>0.5</v>
      </c>
      <c r="O2211" s="5"/>
      <c r="P2211" s="5"/>
      <c r="Q2211" s="47">
        <f t="shared" si="59"/>
        <v>0</v>
      </c>
    </row>
    <row r="2212" spans="1:17">
      <c r="A2212" s="45" t="s">
        <v>49</v>
      </c>
      <c r="B2212" s="45"/>
      <c r="C2212" s="5"/>
      <c r="D2212" s="5"/>
      <c r="E2212" s="5"/>
      <c r="F2212" s="5"/>
      <c r="G2212" s="5"/>
      <c r="H2212" s="5"/>
      <c r="I2212" s="5"/>
      <c r="J2212" s="5"/>
      <c r="K2212" s="5"/>
      <c r="L2212" s="5"/>
      <c r="M2212" s="5"/>
      <c r="N2212" s="5"/>
      <c r="O2212" s="5"/>
      <c r="P2212" s="5">
        <v>118</v>
      </c>
      <c r="Q2212" s="47">
        <f t="shared" si="59"/>
        <v>0</v>
      </c>
    </row>
    <row r="2213" spans="1:17">
      <c r="A2213" s="45" t="s">
        <v>31</v>
      </c>
      <c r="B2213" s="45"/>
      <c r="C2213" s="5"/>
      <c r="D2213" s="5"/>
      <c r="E2213" s="5"/>
      <c r="F2213" s="5"/>
      <c r="G2213" s="5"/>
      <c r="H2213" s="5"/>
      <c r="I2213" s="5"/>
      <c r="J2213" s="5"/>
      <c r="K2213" s="5"/>
      <c r="L2213" s="5"/>
      <c r="M2213" s="5"/>
      <c r="N2213" s="5"/>
      <c r="O2213" s="5">
        <v>2</v>
      </c>
      <c r="P2213" s="5">
        <v>74</v>
      </c>
      <c r="Q2213" s="47">
        <f t="shared" si="59"/>
        <v>148</v>
      </c>
    </row>
    <row r="2214" spans="1:17">
      <c r="D2214" t="s">
        <v>98</v>
      </c>
      <c r="J2214" t="s">
        <v>99</v>
      </c>
      <c r="Q2214" s="67">
        <f>SUM(Q2206:Q2213)</f>
        <v>1986.4920000000002</v>
      </c>
    </row>
    <row r="2215" spans="1:17">
      <c r="D2215" s="48" t="s">
        <v>100</v>
      </c>
      <c r="E2215" s="48"/>
      <c r="F2215" s="51"/>
      <c r="G2215" s="48"/>
      <c r="H2215" s="48"/>
      <c r="I2215" s="48"/>
      <c r="J2215" s="48" t="s">
        <v>99</v>
      </c>
      <c r="K2215" s="48"/>
      <c r="N2215" t="s">
        <v>99</v>
      </c>
      <c r="Q2215" s="19"/>
    </row>
    <row r="2216" spans="1:17">
      <c r="D2216" s="48"/>
      <c r="E2216" s="48"/>
      <c r="F2216" s="51"/>
      <c r="G2216" s="48"/>
      <c r="H2216" s="48"/>
      <c r="I2216" s="48"/>
      <c r="J2216" s="48"/>
      <c r="K2216" s="48"/>
      <c r="Q2216" s="19"/>
    </row>
    <row r="2217" spans="1:17">
      <c r="D2217" s="48"/>
      <c r="E2217" s="48"/>
      <c r="F2217" s="51"/>
      <c r="G2217" s="48"/>
      <c r="H2217" s="48"/>
      <c r="I2217" s="48"/>
      <c r="J2217" s="48"/>
      <c r="K2217" s="48"/>
      <c r="Q2217" s="19"/>
    </row>
    <row r="2218" spans="1:17">
      <c r="D2218" s="48"/>
      <c r="E2218" s="48"/>
      <c r="F2218" s="51"/>
      <c r="G2218" s="48"/>
      <c r="H2218" s="48"/>
      <c r="I2218" s="48"/>
      <c r="J2218" s="48"/>
      <c r="K2218" s="48"/>
      <c r="Q2218" s="19"/>
    </row>
    <row r="2219" spans="1:17">
      <c r="D2219" s="48"/>
      <c r="E2219" s="48"/>
      <c r="F2219" s="51"/>
      <c r="G2219" s="48"/>
      <c r="H2219" s="48"/>
      <c r="I2219" s="48"/>
      <c r="J2219" s="48"/>
      <c r="K2219" s="48"/>
      <c r="Q2219" s="19"/>
    </row>
    <row r="2220" spans="1:17">
      <c r="D2220" s="48"/>
      <c r="E2220" s="48"/>
      <c r="F2220" s="51"/>
      <c r="G2220" s="48"/>
      <c r="H2220" s="48"/>
      <c r="I2220" s="48"/>
      <c r="J2220" s="48"/>
      <c r="K2220" s="48"/>
      <c r="Q2220" s="19"/>
    </row>
    <row r="2221" spans="1:17">
      <c r="D2221" s="48"/>
      <c r="E2221" s="48"/>
      <c r="F2221" s="51"/>
      <c r="G2221" s="48"/>
      <c r="H2221" s="48"/>
      <c r="I2221" s="48"/>
      <c r="J2221" s="48"/>
      <c r="K2221" s="48"/>
      <c r="Q2221" s="19"/>
    </row>
    <row r="2222" spans="1:17">
      <c r="D2222" s="48"/>
      <c r="E2222" s="48"/>
      <c r="F2222" s="51"/>
      <c r="G2222" s="48"/>
      <c r="H2222" s="48"/>
      <c r="I2222" s="48"/>
      <c r="J2222" s="48"/>
      <c r="K2222" s="48"/>
      <c r="Q2222" s="19"/>
    </row>
    <row r="2223" spans="1:17">
      <c r="D2223" s="48"/>
      <c r="E2223" s="48"/>
      <c r="F2223" s="51"/>
      <c r="G2223" s="48"/>
      <c r="H2223" s="48"/>
      <c r="I2223" s="48"/>
      <c r="J2223" s="48"/>
      <c r="K2223" s="48"/>
      <c r="Q2223" s="19"/>
    </row>
    <row r="2224" spans="1:17">
      <c r="D2224" s="48"/>
      <c r="E2224" s="48"/>
      <c r="F2224" s="51"/>
      <c r="G2224" s="48"/>
      <c r="H2224" s="48"/>
      <c r="I2224" s="48"/>
      <c r="J2224" s="48"/>
      <c r="K2224" s="48"/>
      <c r="Q2224" s="19"/>
    </row>
    <row r="2225" spans="4:17">
      <c r="D2225" s="48"/>
      <c r="E2225" s="48"/>
      <c r="F2225" s="51"/>
      <c r="G2225" s="48"/>
      <c r="H2225" s="48"/>
      <c r="I2225" s="48"/>
      <c r="J2225" s="48"/>
      <c r="K2225" s="48"/>
      <c r="Q2225" s="19"/>
    </row>
    <row r="2226" spans="4:17">
      <c r="D2226" s="48"/>
      <c r="E2226" s="48"/>
      <c r="F2226" s="51"/>
      <c r="G2226" s="48"/>
      <c r="H2226" s="48"/>
      <c r="I2226" s="48"/>
      <c r="J2226" s="48"/>
      <c r="K2226" s="48"/>
      <c r="Q2226" s="19"/>
    </row>
    <row r="2227" spans="4:17">
      <c r="D2227" s="48"/>
      <c r="E2227" s="48"/>
      <c r="F2227" s="51"/>
      <c r="G2227" s="48"/>
      <c r="H2227" s="48"/>
      <c r="I2227" s="48"/>
      <c r="J2227" s="48"/>
      <c r="K2227" s="48"/>
      <c r="Q2227" s="19"/>
    </row>
    <row r="2228" spans="4:17">
      <c r="D2228" s="48"/>
      <c r="E2228" s="48"/>
      <c r="F2228" s="51"/>
      <c r="G2228" s="48"/>
      <c r="H2228" s="48"/>
      <c r="I2228" s="48"/>
      <c r="J2228" s="48"/>
      <c r="K2228" s="48"/>
      <c r="Q2228" s="19"/>
    </row>
    <row r="2229" spans="4:17">
      <c r="D2229" s="48"/>
      <c r="E2229" s="48"/>
      <c r="F2229" s="51"/>
      <c r="G2229" s="48"/>
      <c r="H2229" s="48"/>
      <c r="I2229" s="48"/>
      <c r="J2229" s="48"/>
      <c r="K2229" s="48"/>
      <c r="Q2229" s="19"/>
    </row>
    <row r="2230" spans="4:17">
      <c r="D2230" s="48"/>
      <c r="E2230" s="48"/>
      <c r="F2230" s="51"/>
      <c r="G2230" s="48"/>
      <c r="H2230" s="48"/>
      <c r="I2230" s="48"/>
      <c r="J2230" s="48"/>
      <c r="K2230" s="48"/>
      <c r="Q2230" s="19"/>
    </row>
    <row r="2231" spans="4:17">
      <c r="D2231" s="48"/>
      <c r="E2231" s="48"/>
      <c r="F2231" s="51"/>
      <c r="G2231" s="48"/>
      <c r="H2231" s="48"/>
      <c r="I2231" s="48"/>
      <c r="J2231" s="48"/>
      <c r="K2231" s="48"/>
      <c r="Q2231" s="19"/>
    </row>
    <row r="2232" spans="4:17">
      <c r="D2232" s="48"/>
      <c r="E2232" s="48"/>
      <c r="F2232" s="51"/>
      <c r="G2232" s="48"/>
      <c r="H2232" s="48"/>
      <c r="I2232" s="48"/>
      <c r="J2232" s="48"/>
      <c r="K2232" s="48"/>
      <c r="Q2232" s="19"/>
    </row>
    <row r="2233" spans="4:17">
      <c r="D2233" s="48"/>
      <c r="E2233" s="48"/>
      <c r="F2233" s="51"/>
      <c r="G2233" s="48"/>
      <c r="H2233" s="48"/>
      <c r="I2233" s="48"/>
      <c r="J2233" s="48"/>
      <c r="K2233" s="48"/>
      <c r="Q2233" s="19"/>
    </row>
    <row r="2234" spans="4:17">
      <c r="D2234" s="48"/>
      <c r="E2234" s="48"/>
      <c r="F2234" s="51"/>
      <c r="G2234" s="48"/>
      <c r="H2234" s="48"/>
      <c r="I2234" s="48"/>
      <c r="J2234" s="48"/>
      <c r="K2234" s="48"/>
      <c r="Q2234" s="19"/>
    </row>
    <row r="2235" spans="4:17">
      <c r="D2235" s="48"/>
      <c r="E2235" s="48"/>
      <c r="F2235" s="51"/>
      <c r="G2235" s="48"/>
      <c r="H2235" s="48"/>
      <c r="I2235" s="48"/>
      <c r="J2235" s="48"/>
      <c r="K2235" s="48"/>
      <c r="Q2235" s="19"/>
    </row>
    <row r="2236" spans="4:17">
      <c r="D2236" s="48"/>
      <c r="E2236" s="48"/>
      <c r="F2236" s="51"/>
      <c r="G2236" s="48"/>
      <c r="H2236" s="48"/>
      <c r="I2236" s="48"/>
      <c r="J2236" s="48"/>
      <c r="K2236" s="48"/>
      <c r="Q2236" s="19"/>
    </row>
    <row r="2237" spans="4:17">
      <c r="D2237" s="48"/>
      <c r="E2237" s="48"/>
      <c r="F2237" s="51"/>
      <c r="G2237" s="48"/>
      <c r="H2237" s="48"/>
      <c r="I2237" s="48"/>
      <c r="J2237" s="48"/>
      <c r="K2237" s="48"/>
      <c r="Q2237" s="19"/>
    </row>
    <row r="2238" spans="4:17">
      <c r="D2238" s="48"/>
      <c r="E2238" s="48"/>
      <c r="F2238" s="51"/>
      <c r="G2238" s="48"/>
      <c r="H2238" s="48"/>
      <c r="I2238" s="48"/>
      <c r="J2238" s="48"/>
      <c r="K2238" s="48"/>
      <c r="Q2238" s="19"/>
    </row>
    <row r="2239" spans="4:17" ht="18.75">
      <c r="D2239" s="15"/>
      <c r="G2239" s="16" t="s">
        <v>67</v>
      </c>
      <c r="H2239" s="16"/>
      <c r="I2239" s="17"/>
      <c r="J2239" s="17"/>
      <c r="L2239" s="17"/>
      <c r="Q2239" s="19"/>
    </row>
    <row r="2240" spans="4:17" ht="18.75">
      <c r="D2240" s="15"/>
      <c r="E2240" s="15"/>
      <c r="G2240" s="16" t="s">
        <v>68</v>
      </c>
      <c r="H2240" s="16"/>
      <c r="I2240" s="16"/>
      <c r="J2240" s="16"/>
      <c r="K2240" s="17"/>
      <c r="L2240" s="21"/>
    </row>
    <row r="2241" spans="1:17" ht="18.75">
      <c r="D2241" s="23" t="s">
        <v>70</v>
      </c>
      <c r="E2241" s="23"/>
      <c r="F2241" s="23"/>
    </row>
    <row r="2242" spans="1:17">
      <c r="A2242" s="53">
        <v>44467</v>
      </c>
      <c r="M2242" s="21"/>
    </row>
    <row r="2243" spans="1:17">
      <c r="A2243" s="24" t="s">
        <v>149</v>
      </c>
      <c r="B2243" s="24" t="s">
        <v>74</v>
      </c>
      <c r="D2243" s="25"/>
      <c r="E2243" s="28"/>
      <c r="F2243" s="28" t="s">
        <v>75</v>
      </c>
      <c r="G2243" s="27"/>
      <c r="H2243" s="21"/>
      <c r="I2243" s="21"/>
      <c r="J2243" s="21"/>
      <c r="K2243" s="21"/>
      <c r="L2243" s="21"/>
      <c r="M2243" s="21"/>
      <c r="N2243" s="21"/>
      <c r="O2243" s="21"/>
      <c r="P2243" s="21"/>
      <c r="Q2243" s="19"/>
    </row>
    <row r="2244" spans="1:17">
      <c r="A2244" s="29" t="s">
        <v>76</v>
      </c>
      <c r="B2244" s="24"/>
      <c r="C2244" s="20"/>
      <c r="D2244" s="20"/>
      <c r="E2244" s="27"/>
      <c r="F2244" s="27"/>
      <c r="G2244" s="27"/>
      <c r="H2244" s="21"/>
      <c r="I2244" s="21"/>
      <c r="J2244" s="21"/>
      <c r="K2244" s="21"/>
      <c r="L2244" s="21"/>
      <c r="M2244" s="21"/>
      <c r="N2244" s="21"/>
      <c r="O2244" s="21"/>
      <c r="P2244" s="21"/>
      <c r="Q2244" s="19"/>
    </row>
    <row r="2245" spans="1:17">
      <c r="A2245" s="30"/>
      <c r="B2245" s="29"/>
      <c r="C2245" s="29"/>
      <c r="D2245" s="29"/>
      <c r="E2245" s="21"/>
      <c r="F2245" s="27"/>
      <c r="G2245" s="27"/>
      <c r="H2245" s="21"/>
      <c r="I2245" s="21"/>
      <c r="J2245" s="21"/>
      <c r="K2245" s="21"/>
      <c r="L2245" s="21"/>
      <c r="M2245" s="28"/>
      <c r="N2245" s="21"/>
      <c r="O2245" s="21"/>
      <c r="P2245">
        <v>217</v>
      </c>
      <c r="Q2245" s="19"/>
    </row>
    <row r="2246" spans="1:17">
      <c r="A2246" s="31" t="s">
        <v>77</v>
      </c>
      <c r="B2246" s="32"/>
      <c r="C2246" s="33" t="s">
        <v>78</v>
      </c>
      <c r="D2246" s="34"/>
      <c r="E2246" s="34" t="s">
        <v>79</v>
      </c>
      <c r="F2246" s="34"/>
      <c r="G2246" s="34" t="s">
        <v>80</v>
      </c>
      <c r="H2246" s="34" t="s">
        <v>81</v>
      </c>
      <c r="I2246" s="34"/>
      <c r="J2246" s="34"/>
      <c r="K2246" s="34"/>
      <c r="L2246" s="34" t="s">
        <v>82</v>
      </c>
      <c r="M2246" s="5"/>
      <c r="N2246" s="34"/>
      <c r="O2246" s="35" t="s">
        <v>83</v>
      </c>
      <c r="P2246" s="36" t="s">
        <v>3</v>
      </c>
      <c r="Q2246" s="36" t="s">
        <v>9</v>
      </c>
    </row>
    <row r="2247" spans="1:17">
      <c r="A2247" s="5"/>
      <c r="B2247" s="38" t="s">
        <v>84</v>
      </c>
      <c r="C2247" s="39" t="s">
        <v>85</v>
      </c>
      <c r="D2247" s="37" t="s">
        <v>86</v>
      </c>
      <c r="E2247" s="37" t="s">
        <v>87</v>
      </c>
      <c r="F2247" s="37" t="s">
        <v>88</v>
      </c>
      <c r="G2247" s="37"/>
      <c r="H2247" s="37" t="s">
        <v>89</v>
      </c>
      <c r="I2247" s="37" t="s">
        <v>90</v>
      </c>
      <c r="J2247" s="37" t="s">
        <v>91</v>
      </c>
      <c r="K2247" s="37" t="s">
        <v>92</v>
      </c>
      <c r="L2247" s="37" t="s">
        <v>93</v>
      </c>
      <c r="M2247" s="37" t="s">
        <v>94</v>
      </c>
      <c r="N2247" s="37" t="s">
        <v>95</v>
      </c>
      <c r="O2247" s="40"/>
      <c r="P2247" s="4"/>
      <c r="Q2247" s="40"/>
    </row>
    <row r="2248" spans="1:17">
      <c r="A2248" s="45" t="s">
        <v>205</v>
      </c>
      <c r="B2248" s="45"/>
      <c r="C2248" s="37">
        <v>200</v>
      </c>
      <c r="D2248" s="37">
        <v>1.2</v>
      </c>
      <c r="E2248" s="37">
        <v>4</v>
      </c>
      <c r="F2248" s="37">
        <v>2.7</v>
      </c>
      <c r="G2248" s="37">
        <v>260</v>
      </c>
      <c r="H2248" s="37">
        <v>0.26</v>
      </c>
      <c r="I2248" s="37">
        <v>40</v>
      </c>
      <c r="J2248" s="37">
        <v>122</v>
      </c>
      <c r="K2248" s="37">
        <v>128</v>
      </c>
      <c r="L2248" s="37">
        <v>146</v>
      </c>
      <c r="M2248" s="37">
        <v>56</v>
      </c>
      <c r="N2248" s="37">
        <v>2</v>
      </c>
      <c r="O2248" s="4"/>
      <c r="P2248" s="46"/>
      <c r="Q2248" s="47"/>
    </row>
    <row r="2249" spans="1:17">
      <c r="A2249" s="45" t="s">
        <v>189</v>
      </c>
      <c r="B2249" s="45">
        <v>2.5000000000000001E-2</v>
      </c>
      <c r="C2249" s="37"/>
      <c r="D2249" s="37"/>
      <c r="E2249" s="37"/>
      <c r="F2249" s="37"/>
      <c r="G2249" s="37"/>
      <c r="H2249" s="37"/>
      <c r="I2249" s="37"/>
      <c r="J2249" s="37"/>
      <c r="K2249" s="37"/>
      <c r="L2249" s="37"/>
      <c r="M2249" s="37"/>
      <c r="N2249" s="37"/>
      <c r="O2249" s="4">
        <v>21.8</v>
      </c>
      <c r="P2249" s="46">
        <v>297.44</v>
      </c>
      <c r="Q2249" s="47">
        <f>P2249*O2249</f>
        <v>6484.192</v>
      </c>
    </row>
    <row r="2250" spans="1:17">
      <c r="A2250" s="45" t="s">
        <v>58</v>
      </c>
      <c r="B2250" s="45">
        <v>12</v>
      </c>
      <c r="C2250" s="37"/>
      <c r="D2250" s="37"/>
      <c r="E2250" s="37"/>
      <c r="F2250" s="37"/>
      <c r="G2250" s="37"/>
      <c r="H2250" s="37"/>
      <c r="I2250" s="37"/>
      <c r="J2250" s="37"/>
      <c r="K2250" s="37"/>
      <c r="L2250" s="37"/>
      <c r="M2250" s="37"/>
      <c r="N2250" s="37"/>
      <c r="O2250" s="4">
        <v>1.34</v>
      </c>
      <c r="P2250" s="46">
        <v>42</v>
      </c>
      <c r="Q2250" s="47">
        <f t="shared" ref="Q2250:Q2257" si="60">P2250*O2250</f>
        <v>56.28</v>
      </c>
    </row>
    <row r="2251" spans="1:17">
      <c r="A2251" s="45" t="s">
        <v>13</v>
      </c>
      <c r="B2251" s="45">
        <v>3</v>
      </c>
      <c r="C2251" s="37"/>
      <c r="D2251" s="37"/>
      <c r="E2251" s="37"/>
      <c r="F2251" s="37"/>
      <c r="G2251" s="37"/>
      <c r="H2251" s="37"/>
      <c r="I2251" s="37"/>
      <c r="J2251" s="37"/>
      <c r="K2251" s="37"/>
      <c r="L2251" s="37"/>
      <c r="M2251" s="37"/>
      <c r="N2251" s="37"/>
      <c r="O2251" s="4">
        <v>0.6</v>
      </c>
      <c r="P2251" s="46">
        <v>137.47999999999999</v>
      </c>
      <c r="Q2251" s="47">
        <f t="shared" si="60"/>
        <v>82.487999999999985</v>
      </c>
    </row>
    <row r="2252" spans="1:17">
      <c r="A2252" s="45" t="s">
        <v>103</v>
      </c>
      <c r="B2252" s="45"/>
      <c r="C2252" s="37"/>
      <c r="D2252" s="37"/>
      <c r="E2252" s="37"/>
      <c r="F2252" s="37"/>
      <c r="G2252" s="37"/>
      <c r="H2252" s="37"/>
      <c r="I2252" s="37"/>
      <c r="J2252" s="37"/>
      <c r="K2252" s="37"/>
      <c r="L2252" s="37"/>
      <c r="M2252" s="37"/>
      <c r="N2252" s="37"/>
      <c r="O2252" s="4">
        <v>1.54</v>
      </c>
      <c r="P2252" s="46">
        <v>60</v>
      </c>
      <c r="Q2252" s="47">
        <f t="shared" si="60"/>
        <v>92.4</v>
      </c>
    </row>
    <row r="2253" spans="1:17">
      <c r="A2253" s="45" t="s">
        <v>51</v>
      </c>
      <c r="B2253" s="45"/>
      <c r="C2253" s="37"/>
      <c r="D2253" s="37"/>
      <c r="E2253" s="37"/>
      <c r="F2253" s="37"/>
      <c r="G2253" s="37"/>
      <c r="H2253" s="37"/>
      <c r="I2253" s="37"/>
      <c r="J2253" s="37"/>
      <c r="K2253" s="37"/>
      <c r="L2253" s="37"/>
      <c r="M2253" s="37"/>
      <c r="N2253" s="37"/>
      <c r="O2253" s="4">
        <v>1</v>
      </c>
      <c r="P2253" s="46">
        <v>22</v>
      </c>
      <c r="Q2253" s="47">
        <f t="shared" si="60"/>
        <v>22</v>
      </c>
    </row>
    <row r="2254" spans="1:17">
      <c r="A2254" s="45" t="s">
        <v>175</v>
      </c>
      <c r="B2254" s="45"/>
      <c r="C2254" s="37"/>
      <c r="D2254" s="37"/>
      <c r="E2254" s="37"/>
      <c r="F2254" s="37"/>
      <c r="G2254" s="37"/>
      <c r="H2254" s="37"/>
      <c r="I2254" s="37"/>
      <c r="J2254" s="37"/>
      <c r="K2254" s="37"/>
      <c r="L2254" s="37"/>
      <c r="M2254" s="37"/>
      <c r="N2254" s="37"/>
      <c r="O2254" s="4">
        <v>10.85</v>
      </c>
      <c r="P2254" s="46">
        <v>40</v>
      </c>
      <c r="Q2254" s="47">
        <f t="shared" si="60"/>
        <v>434</v>
      </c>
    </row>
    <row r="2255" spans="1:17">
      <c r="A2255" s="45" t="s">
        <v>12</v>
      </c>
      <c r="B2255" s="45"/>
      <c r="C2255" s="37"/>
      <c r="D2255" s="37"/>
      <c r="E2255" s="37"/>
      <c r="F2255" s="37"/>
      <c r="G2255" s="37"/>
      <c r="H2255" s="37"/>
      <c r="I2255" s="37"/>
      <c r="J2255" s="37"/>
      <c r="K2255" s="37"/>
      <c r="L2255" s="37"/>
      <c r="M2255" s="37"/>
      <c r="N2255" s="37"/>
      <c r="O2255" s="4"/>
      <c r="P2255" s="46">
        <v>34.32</v>
      </c>
      <c r="Q2255" s="47">
        <f t="shared" si="60"/>
        <v>0</v>
      </c>
    </row>
    <row r="2256" spans="1:17">
      <c r="A2256" s="45" t="s">
        <v>10</v>
      </c>
      <c r="B2256" s="45"/>
      <c r="C2256" s="37"/>
      <c r="D2256" s="37"/>
      <c r="E2256" s="37"/>
      <c r="F2256" s="37"/>
      <c r="G2256" s="37"/>
      <c r="H2256" s="37"/>
      <c r="I2256" s="37"/>
      <c r="J2256" s="37"/>
      <c r="K2256" s="37"/>
      <c r="L2256" s="37"/>
      <c r="M2256" s="37"/>
      <c r="N2256" s="37"/>
      <c r="O2256" s="4">
        <v>1</v>
      </c>
      <c r="P2256" s="46">
        <v>65</v>
      </c>
      <c r="Q2256" s="47">
        <f t="shared" si="60"/>
        <v>65</v>
      </c>
    </row>
    <row r="2257" spans="1:17">
      <c r="A2257" s="45" t="s">
        <v>14</v>
      </c>
      <c r="B2257" s="45"/>
      <c r="C2257" s="37"/>
      <c r="D2257" s="37"/>
      <c r="E2257" s="37"/>
      <c r="F2257" s="37"/>
      <c r="G2257" s="37"/>
      <c r="H2257" s="37"/>
      <c r="I2257" s="37"/>
      <c r="J2257" s="37"/>
      <c r="K2257" s="37"/>
      <c r="L2257" s="37"/>
      <c r="M2257" s="37"/>
      <c r="N2257" s="37"/>
      <c r="O2257" s="4">
        <v>1</v>
      </c>
      <c r="P2257" s="46">
        <v>131.06</v>
      </c>
      <c r="Q2257" s="47">
        <f t="shared" si="60"/>
        <v>131.06</v>
      </c>
    </row>
    <row r="2258" spans="1:17">
      <c r="A2258" s="31" t="s">
        <v>162</v>
      </c>
      <c r="B2258" s="45">
        <v>70</v>
      </c>
      <c r="C2258" s="37">
        <v>70</v>
      </c>
      <c r="D2258" s="37">
        <v>4.8</v>
      </c>
      <c r="E2258" s="37">
        <v>5.8</v>
      </c>
      <c r="F2258" s="37">
        <v>18.399999999999999</v>
      </c>
      <c r="G2258" s="37">
        <v>112</v>
      </c>
      <c r="H2258" s="37">
        <v>1.62</v>
      </c>
      <c r="I2258" s="37">
        <v>15.75</v>
      </c>
      <c r="J2258" s="37">
        <v>128</v>
      </c>
      <c r="K2258" s="37">
        <v>106</v>
      </c>
      <c r="L2258" s="37">
        <v>55.5</v>
      </c>
      <c r="M2258" s="37">
        <v>54</v>
      </c>
      <c r="N2258" s="37">
        <v>1.45</v>
      </c>
      <c r="O2258" s="4"/>
      <c r="P2258" s="46"/>
      <c r="Q2258" s="47">
        <f t="shared" ref="Q2258:Q2273" si="61">P2258*O2258</f>
        <v>0</v>
      </c>
    </row>
    <row r="2259" spans="1:17">
      <c r="A2259" s="45" t="s">
        <v>103</v>
      </c>
      <c r="B2259" s="45">
        <v>36</v>
      </c>
      <c r="C2259" s="37"/>
      <c r="D2259" s="37"/>
      <c r="E2259" s="37"/>
      <c r="F2259" s="37"/>
      <c r="G2259" s="37"/>
      <c r="H2259" s="37"/>
      <c r="I2259" s="37"/>
      <c r="J2259" s="37"/>
      <c r="K2259" s="37"/>
      <c r="L2259" s="37"/>
      <c r="M2259" s="37"/>
      <c r="N2259" s="37"/>
      <c r="O2259" s="4">
        <v>8</v>
      </c>
      <c r="P2259" s="46">
        <v>60</v>
      </c>
      <c r="Q2259" s="47">
        <f t="shared" si="61"/>
        <v>480</v>
      </c>
    </row>
    <row r="2260" spans="1:17">
      <c r="A2260" s="45" t="s">
        <v>207</v>
      </c>
      <c r="B2260" s="45"/>
      <c r="C2260" s="37"/>
      <c r="D2260" s="37"/>
      <c r="E2260" s="37"/>
      <c r="F2260" s="37"/>
      <c r="G2260" s="37"/>
      <c r="H2260" s="37"/>
      <c r="I2260" s="37"/>
      <c r="J2260" s="37"/>
      <c r="K2260" s="37"/>
      <c r="L2260" s="37"/>
      <c r="M2260" s="37"/>
      <c r="N2260" s="37"/>
      <c r="O2260" s="4">
        <v>0.15</v>
      </c>
      <c r="P2260" s="46">
        <v>185</v>
      </c>
      <c r="Q2260" s="47">
        <f t="shared" si="61"/>
        <v>27.75</v>
      </c>
    </row>
    <row r="2261" spans="1:17">
      <c r="A2261" s="45" t="s">
        <v>13</v>
      </c>
      <c r="B2261" s="45"/>
      <c r="C2261" s="37"/>
      <c r="D2261" s="37"/>
      <c r="E2261" s="37"/>
      <c r="F2261" s="37"/>
      <c r="G2261" s="37"/>
      <c r="H2261" s="37"/>
      <c r="I2261" s="37"/>
      <c r="J2261" s="37"/>
      <c r="K2261" s="37"/>
      <c r="L2261" s="37"/>
      <c r="M2261" s="37"/>
      <c r="N2261" s="37"/>
      <c r="O2261" s="4">
        <v>0.4</v>
      </c>
      <c r="P2261" s="46">
        <v>137.47999999999999</v>
      </c>
      <c r="Q2261" s="47">
        <f t="shared" si="61"/>
        <v>54.991999999999997</v>
      </c>
    </row>
    <row r="2262" spans="1:17">
      <c r="A2262" s="44" t="s">
        <v>34</v>
      </c>
      <c r="B2262" s="45">
        <v>30</v>
      </c>
      <c r="C2262" s="31">
        <v>30</v>
      </c>
      <c r="D2262" s="37">
        <v>0.6</v>
      </c>
      <c r="E2262" s="37"/>
      <c r="F2262" s="37">
        <v>15.5</v>
      </c>
      <c r="G2262" s="37"/>
      <c r="H2262" s="37">
        <v>0.04</v>
      </c>
      <c r="I2262" s="37"/>
      <c r="J2262" s="37">
        <v>0.24</v>
      </c>
      <c r="K2262" s="37">
        <v>0.8</v>
      </c>
      <c r="L2262" s="37">
        <v>24</v>
      </c>
      <c r="M2262" s="37"/>
      <c r="N2262" s="37">
        <v>22</v>
      </c>
      <c r="O2262" s="52"/>
      <c r="P2262" s="46"/>
      <c r="Q2262" s="47">
        <f t="shared" si="61"/>
        <v>0</v>
      </c>
    </row>
    <row r="2263" spans="1:17">
      <c r="A2263" s="45" t="s">
        <v>34</v>
      </c>
      <c r="B2263" s="45">
        <v>10</v>
      </c>
      <c r="C2263" s="5"/>
      <c r="D2263" s="5"/>
      <c r="E2263" s="5"/>
      <c r="F2263" s="5"/>
      <c r="G2263" s="5"/>
      <c r="H2263" s="5"/>
      <c r="I2263" s="5"/>
      <c r="J2263" s="5"/>
      <c r="K2263" s="5"/>
      <c r="L2263" s="5"/>
      <c r="M2263" s="5"/>
      <c r="N2263" s="5"/>
      <c r="O2263" s="4">
        <v>13</v>
      </c>
      <c r="P2263" s="61">
        <v>26</v>
      </c>
      <c r="Q2263" s="47">
        <f t="shared" si="61"/>
        <v>338</v>
      </c>
    </row>
    <row r="2264" spans="1:17">
      <c r="A2264" s="45" t="s">
        <v>121</v>
      </c>
      <c r="B2264" s="45"/>
      <c r="C2264" s="5"/>
      <c r="D2264" s="5"/>
      <c r="E2264" s="5"/>
      <c r="F2264" s="5"/>
      <c r="G2264" s="5"/>
      <c r="H2264" s="5"/>
      <c r="I2264" s="5"/>
      <c r="J2264" s="5"/>
      <c r="K2264" s="5"/>
      <c r="L2264" s="5"/>
      <c r="M2264" s="5"/>
      <c r="N2264" s="5"/>
      <c r="O2264" s="4">
        <v>2.17</v>
      </c>
      <c r="P2264" s="61">
        <v>530</v>
      </c>
      <c r="Q2264" s="47">
        <f t="shared" si="61"/>
        <v>1150.0999999999999</v>
      </c>
    </row>
    <row r="2265" spans="1:17">
      <c r="A2265" s="44" t="s">
        <v>140</v>
      </c>
      <c r="B2265" s="45">
        <v>20</v>
      </c>
      <c r="C2265" s="37">
        <v>200</v>
      </c>
      <c r="D2265" s="37">
        <v>0.6</v>
      </c>
      <c r="E2265" s="37"/>
      <c r="F2265" s="37">
        <v>30.1</v>
      </c>
      <c r="G2265" s="37">
        <v>130</v>
      </c>
      <c r="H2265" s="37">
        <v>0.04</v>
      </c>
      <c r="I2265" s="37"/>
      <c r="J2265" s="37">
        <v>0.05</v>
      </c>
      <c r="K2265" s="37">
        <v>135</v>
      </c>
      <c r="L2265" s="37">
        <v>46</v>
      </c>
      <c r="M2265" s="37"/>
      <c r="N2265" s="37">
        <v>0.5</v>
      </c>
      <c r="O2265" s="5"/>
      <c r="P2265" s="5"/>
      <c r="Q2265" s="47">
        <f t="shared" si="61"/>
        <v>0</v>
      </c>
    </row>
    <row r="2266" spans="1:17">
      <c r="A2266" s="45" t="s">
        <v>168</v>
      </c>
      <c r="B2266" s="45"/>
      <c r="C2266" s="5"/>
      <c r="D2266" s="5"/>
      <c r="E2266" s="5"/>
      <c r="F2266" s="5"/>
      <c r="G2266" s="5"/>
      <c r="H2266" s="5"/>
      <c r="I2266" s="5"/>
      <c r="J2266" s="5"/>
      <c r="K2266" s="5"/>
      <c r="L2266" s="5"/>
      <c r="M2266" s="5"/>
      <c r="N2266" s="5"/>
      <c r="O2266" s="5">
        <v>9</v>
      </c>
      <c r="P2266" s="5">
        <v>70.66</v>
      </c>
      <c r="Q2266" s="47">
        <f t="shared" si="61"/>
        <v>635.93999999999994</v>
      </c>
    </row>
    <row r="2267" spans="1:17">
      <c r="A2267" s="45" t="s">
        <v>31</v>
      </c>
      <c r="B2267" s="45"/>
      <c r="C2267" s="5"/>
      <c r="D2267" s="5"/>
      <c r="E2267" s="5"/>
      <c r="F2267" s="5"/>
      <c r="G2267" s="5"/>
      <c r="H2267" s="5"/>
      <c r="I2267" s="5"/>
      <c r="J2267" s="5"/>
      <c r="K2267" s="5"/>
      <c r="L2267" s="5"/>
      <c r="M2267" s="5"/>
      <c r="N2267" s="5"/>
      <c r="O2267" s="5">
        <v>13</v>
      </c>
      <c r="P2267" s="5">
        <v>74</v>
      </c>
      <c r="Q2267" s="47">
        <f t="shared" si="61"/>
        <v>962</v>
      </c>
    </row>
    <row r="2268" spans="1:17">
      <c r="A2268" s="45" t="s">
        <v>15</v>
      </c>
      <c r="B2268" s="45"/>
      <c r="C2268" s="5"/>
      <c r="D2268" s="5"/>
      <c r="E2268" s="5"/>
      <c r="F2268" s="5"/>
      <c r="G2268" s="5"/>
      <c r="H2268" s="5"/>
      <c r="I2268" s="5"/>
      <c r="J2268" s="5"/>
      <c r="K2268" s="5"/>
      <c r="L2268" s="5"/>
      <c r="M2268" s="5"/>
      <c r="N2268" s="5"/>
      <c r="O2268" s="5">
        <v>4.3</v>
      </c>
      <c r="P2268" s="5">
        <v>69.16</v>
      </c>
      <c r="Q2268" s="47">
        <f t="shared" si="61"/>
        <v>297.38799999999998</v>
      </c>
    </row>
    <row r="2269" spans="1:17">
      <c r="A2269" s="45" t="s">
        <v>106</v>
      </c>
      <c r="B2269" s="45"/>
      <c r="C2269" s="37"/>
      <c r="D2269" s="37"/>
      <c r="E2269" s="37"/>
      <c r="F2269" s="37"/>
      <c r="G2269" s="37"/>
      <c r="H2269" s="37"/>
      <c r="I2269" s="37"/>
      <c r="J2269" s="37"/>
      <c r="K2269" s="37"/>
      <c r="L2269" s="37"/>
      <c r="M2269" s="37"/>
      <c r="N2269" s="37"/>
      <c r="O2269" s="6">
        <v>24.8</v>
      </c>
      <c r="P2269" s="6">
        <v>123</v>
      </c>
      <c r="Q2269" s="47">
        <f t="shared" si="61"/>
        <v>3050.4</v>
      </c>
    </row>
    <row r="2270" spans="1:17">
      <c r="A2270" s="45" t="s">
        <v>106</v>
      </c>
      <c r="B2270" s="45"/>
      <c r="C2270" s="37"/>
      <c r="D2270" s="37"/>
      <c r="E2270" s="37"/>
      <c r="F2270" s="37"/>
      <c r="G2270" s="37"/>
      <c r="H2270" s="37"/>
      <c r="I2270" s="37"/>
      <c r="J2270" s="37"/>
      <c r="K2270" s="37"/>
      <c r="L2270" s="37"/>
      <c r="M2270" s="37"/>
      <c r="N2270" s="37"/>
      <c r="O2270" s="6">
        <v>1</v>
      </c>
      <c r="P2270" s="6">
        <v>2360</v>
      </c>
      <c r="Q2270" s="47">
        <f t="shared" si="61"/>
        <v>2360</v>
      </c>
    </row>
    <row r="2271" spans="1:17">
      <c r="A2271" s="45" t="s">
        <v>206</v>
      </c>
      <c r="B2271" s="45"/>
      <c r="C2271" s="40"/>
      <c r="D2271" s="40"/>
      <c r="E2271" s="40"/>
      <c r="F2271" s="40"/>
      <c r="G2271" s="40"/>
      <c r="H2271" s="40"/>
      <c r="I2271" s="40"/>
      <c r="J2271" s="40"/>
      <c r="K2271" s="40"/>
      <c r="L2271" s="40"/>
      <c r="M2271" s="40"/>
      <c r="N2271" s="40"/>
      <c r="O2271" s="52">
        <v>22</v>
      </c>
      <c r="P2271" s="52">
        <v>159</v>
      </c>
      <c r="Q2271" s="47">
        <f t="shared" si="61"/>
        <v>3498</v>
      </c>
    </row>
    <row r="2272" spans="1:17">
      <c r="A2272" s="45" t="s">
        <v>181</v>
      </c>
      <c r="B2272" s="45"/>
      <c r="C2272" s="40"/>
      <c r="D2272" s="40"/>
      <c r="E2272" s="40"/>
      <c r="F2272" s="40"/>
      <c r="G2272" s="40"/>
      <c r="H2272" s="40"/>
      <c r="I2272" s="40"/>
      <c r="J2272" s="40"/>
      <c r="K2272" s="40"/>
      <c r="L2272" s="40"/>
      <c r="M2272" s="40"/>
      <c r="N2272" s="40"/>
      <c r="O2272" s="52">
        <v>44</v>
      </c>
      <c r="P2272" s="52">
        <v>38.369999999999997</v>
      </c>
      <c r="Q2272" s="47">
        <f t="shared" si="61"/>
        <v>1688.28</v>
      </c>
    </row>
    <row r="2273" spans="1:17">
      <c r="A2273" s="45" t="s">
        <v>40</v>
      </c>
      <c r="B2273" s="45"/>
      <c r="C2273" s="40"/>
      <c r="D2273" s="40"/>
      <c r="E2273" s="40"/>
      <c r="F2273" s="40"/>
      <c r="G2273" s="40"/>
      <c r="H2273" s="40"/>
      <c r="I2273" s="40"/>
      <c r="J2273" s="40"/>
      <c r="K2273" s="40"/>
      <c r="L2273" s="40"/>
      <c r="M2273" s="40"/>
      <c r="N2273" s="40"/>
      <c r="O2273" s="52">
        <v>3.766</v>
      </c>
      <c r="P2273" s="52">
        <v>318.68</v>
      </c>
      <c r="Q2273" s="47">
        <f t="shared" si="61"/>
        <v>1200.14888</v>
      </c>
    </row>
    <row r="2274" spans="1:17">
      <c r="D2274" t="s">
        <v>98</v>
      </c>
      <c r="J2274" t="s">
        <v>99</v>
      </c>
      <c r="Q2274" s="67">
        <f>SUM(Q2249:Q2273)</f>
        <v>23110.418880000001</v>
      </c>
    </row>
    <row r="2275" spans="1:17">
      <c r="D2275" s="48" t="s">
        <v>100</v>
      </c>
      <c r="E2275" s="48"/>
      <c r="F2275" s="51"/>
      <c r="G2275" s="48"/>
      <c r="H2275" s="48"/>
      <c r="I2275" s="48"/>
      <c r="J2275" s="48" t="s">
        <v>99</v>
      </c>
      <c r="K2275" s="48"/>
      <c r="N2275" t="s">
        <v>99</v>
      </c>
    </row>
    <row r="2276" spans="1:17">
      <c r="D2276" s="48"/>
      <c r="E2276" s="48"/>
      <c r="F2276" s="51"/>
      <c r="G2276" s="48"/>
      <c r="H2276" s="48"/>
      <c r="I2276" s="48"/>
      <c r="J2276" s="48"/>
      <c r="K2276" s="48"/>
    </row>
    <row r="2277" spans="1:17">
      <c r="D2277" s="48"/>
      <c r="E2277" s="48"/>
      <c r="F2277" s="51"/>
      <c r="G2277" s="48"/>
      <c r="H2277" s="48"/>
      <c r="I2277" s="48"/>
      <c r="J2277" s="48"/>
      <c r="K2277" s="48"/>
    </row>
    <row r="2278" spans="1:17">
      <c r="D2278" s="48"/>
      <c r="E2278" s="48"/>
      <c r="F2278" s="51"/>
      <c r="G2278" s="48"/>
      <c r="H2278" s="48"/>
      <c r="I2278" s="48"/>
      <c r="J2278" s="48"/>
      <c r="K2278" s="48"/>
    </row>
    <row r="2279" spans="1:17">
      <c r="D2279" s="48"/>
      <c r="E2279" s="48"/>
      <c r="F2279" s="51"/>
      <c r="G2279" s="48"/>
      <c r="H2279" s="48"/>
      <c r="I2279" s="48"/>
      <c r="J2279" s="48"/>
      <c r="K2279" s="48"/>
    </row>
    <row r="2280" spans="1:17">
      <c r="D2280" s="48"/>
      <c r="E2280" s="48"/>
      <c r="F2280" s="51"/>
      <c r="G2280" s="48"/>
      <c r="H2280" s="48"/>
      <c r="I2280" s="48"/>
      <c r="J2280" s="48"/>
      <c r="K2280" s="48"/>
    </row>
    <row r="2281" spans="1:17">
      <c r="D2281" s="48"/>
      <c r="E2281" s="48"/>
      <c r="F2281" s="51"/>
      <c r="G2281" s="48"/>
      <c r="H2281" s="48"/>
      <c r="I2281" s="48"/>
      <c r="J2281" s="48"/>
      <c r="K2281" s="48"/>
    </row>
    <row r="2282" spans="1:17" ht="18.75">
      <c r="D2282" s="15"/>
      <c r="G2282" s="16" t="s">
        <v>67</v>
      </c>
      <c r="H2282" s="16"/>
      <c r="I2282" s="17"/>
      <c r="J2282" s="17"/>
      <c r="L2282" s="17"/>
      <c r="Q2282" s="19"/>
    </row>
    <row r="2283" spans="1:17" ht="18.75">
      <c r="D2283" s="15"/>
      <c r="E2283" s="15"/>
      <c r="G2283" s="16" t="s">
        <v>68</v>
      </c>
      <c r="H2283" s="16"/>
      <c r="I2283" s="16"/>
      <c r="J2283" s="16"/>
      <c r="K2283" s="17"/>
      <c r="L2283" s="21"/>
    </row>
    <row r="2284" spans="1:17" ht="18.75">
      <c r="D2284" s="23" t="s">
        <v>70</v>
      </c>
      <c r="E2284" s="23"/>
      <c r="F2284" s="23"/>
    </row>
    <row r="2285" spans="1:17">
      <c r="A2285" s="53">
        <v>44467</v>
      </c>
      <c r="M2285" s="21"/>
    </row>
    <row r="2286" spans="1:17">
      <c r="A2286" s="24" t="s">
        <v>149</v>
      </c>
      <c r="B2286" s="24" t="s">
        <v>74</v>
      </c>
      <c r="D2286" s="25"/>
      <c r="E2286" s="28"/>
      <c r="F2286" s="28" t="s">
        <v>6</v>
      </c>
      <c r="G2286" s="27"/>
      <c r="H2286" s="21"/>
      <c r="I2286" s="21"/>
      <c r="J2286" s="21"/>
      <c r="K2286" s="21"/>
      <c r="L2286" s="21"/>
      <c r="M2286" s="21"/>
      <c r="N2286" s="21"/>
      <c r="O2286" s="21"/>
      <c r="P2286" s="21"/>
      <c r="Q2286" s="19"/>
    </row>
    <row r="2287" spans="1:17">
      <c r="A2287" s="29" t="s">
        <v>76</v>
      </c>
      <c r="B2287" s="24"/>
      <c r="C2287" s="20"/>
      <c r="D2287" s="20"/>
      <c r="E2287" s="27"/>
      <c r="F2287" s="27"/>
      <c r="G2287" s="27"/>
      <c r="H2287" s="21"/>
      <c r="I2287" s="21"/>
      <c r="J2287" s="21"/>
      <c r="K2287" s="21"/>
      <c r="L2287" s="21"/>
      <c r="M2287" s="21"/>
      <c r="N2287" s="21"/>
      <c r="O2287" s="21"/>
      <c r="P2287" s="21"/>
      <c r="Q2287" s="19"/>
    </row>
    <row r="2288" spans="1:17">
      <c r="A2288" s="30"/>
      <c r="B2288" s="29"/>
      <c r="C2288" s="29"/>
      <c r="D2288" s="29"/>
      <c r="E2288" s="21"/>
      <c r="F2288" s="27"/>
      <c r="G2288" s="27"/>
      <c r="H2288" s="21"/>
      <c r="I2288" s="21"/>
      <c r="J2288" s="21"/>
      <c r="K2288" s="21"/>
      <c r="L2288" s="21"/>
      <c r="M2288" s="28"/>
      <c r="N2288" s="21"/>
      <c r="O2288" s="21"/>
      <c r="P2288">
        <v>135</v>
      </c>
      <c r="Q2288" s="19"/>
    </row>
    <row r="2289" spans="1:17">
      <c r="A2289" s="31" t="s">
        <v>77</v>
      </c>
      <c r="B2289" s="32"/>
      <c r="C2289" s="33" t="s">
        <v>78</v>
      </c>
      <c r="D2289" s="34"/>
      <c r="E2289" s="34" t="s">
        <v>79</v>
      </c>
      <c r="F2289" s="34"/>
      <c r="G2289" s="34" t="s">
        <v>80</v>
      </c>
      <c r="H2289" s="34" t="s">
        <v>81</v>
      </c>
      <c r="I2289" s="34"/>
      <c r="J2289" s="34"/>
      <c r="K2289" s="34"/>
      <c r="L2289" s="34" t="s">
        <v>82</v>
      </c>
      <c r="M2289" s="5"/>
      <c r="N2289" s="34"/>
      <c r="O2289" s="35" t="s">
        <v>83</v>
      </c>
      <c r="P2289" s="36" t="s">
        <v>3</v>
      </c>
      <c r="Q2289" s="36" t="s">
        <v>9</v>
      </c>
    </row>
    <row r="2290" spans="1:17">
      <c r="A2290" s="5"/>
      <c r="B2290" s="38" t="s">
        <v>84</v>
      </c>
      <c r="C2290" s="39" t="s">
        <v>85</v>
      </c>
      <c r="D2290" s="37" t="s">
        <v>86</v>
      </c>
      <c r="E2290" s="37" t="s">
        <v>87</v>
      </c>
      <c r="F2290" s="37" t="s">
        <v>88</v>
      </c>
      <c r="G2290" s="37"/>
      <c r="H2290" s="37" t="s">
        <v>89</v>
      </c>
      <c r="I2290" s="37" t="s">
        <v>90</v>
      </c>
      <c r="J2290" s="37" t="s">
        <v>91</v>
      </c>
      <c r="K2290" s="37" t="s">
        <v>92</v>
      </c>
      <c r="L2290" s="37" t="s">
        <v>93</v>
      </c>
      <c r="M2290" s="37" t="s">
        <v>94</v>
      </c>
      <c r="N2290" s="37" t="s">
        <v>95</v>
      </c>
      <c r="O2290" s="40"/>
      <c r="P2290" s="4"/>
      <c r="Q2290" s="40"/>
    </row>
    <row r="2291" spans="1:17">
      <c r="A2291" s="45" t="s">
        <v>205</v>
      </c>
      <c r="B2291" s="45"/>
      <c r="C2291" s="37">
        <v>200</v>
      </c>
      <c r="D2291" s="37">
        <v>1.2</v>
      </c>
      <c r="E2291" s="37">
        <v>4</v>
      </c>
      <c r="F2291" s="37">
        <v>2.7</v>
      </c>
      <c r="G2291" s="37">
        <v>260</v>
      </c>
      <c r="H2291" s="37">
        <v>0.26</v>
      </c>
      <c r="I2291" s="37">
        <v>40</v>
      </c>
      <c r="J2291" s="37">
        <v>122</v>
      </c>
      <c r="K2291" s="37">
        <v>128</v>
      </c>
      <c r="L2291" s="37">
        <v>146</v>
      </c>
      <c r="M2291" s="37">
        <v>56</v>
      </c>
      <c r="N2291" s="37">
        <v>2</v>
      </c>
      <c r="O2291" s="4"/>
      <c r="P2291" s="46"/>
      <c r="Q2291" s="47"/>
    </row>
    <row r="2292" spans="1:17">
      <c r="A2292" s="45" t="s">
        <v>189</v>
      </c>
      <c r="B2292" s="45">
        <v>2.5000000000000001E-2</v>
      </c>
      <c r="C2292" s="37"/>
      <c r="D2292" s="37"/>
      <c r="E2292" s="37"/>
      <c r="F2292" s="37"/>
      <c r="G2292" s="37"/>
      <c r="H2292" s="37"/>
      <c r="I2292" s="37"/>
      <c r="J2292" s="37"/>
      <c r="K2292" s="37"/>
      <c r="L2292" s="37"/>
      <c r="M2292" s="37"/>
      <c r="N2292" s="37"/>
      <c r="O2292" s="4">
        <v>13.6</v>
      </c>
      <c r="P2292" s="46">
        <v>297.44</v>
      </c>
      <c r="Q2292" s="47">
        <f>P2292*O2292</f>
        <v>4045.1839999999997</v>
      </c>
    </row>
    <row r="2293" spans="1:17">
      <c r="A2293" s="45" t="s">
        <v>58</v>
      </c>
      <c r="B2293" s="45">
        <v>12</v>
      </c>
      <c r="C2293" s="37"/>
      <c r="D2293" s="37"/>
      <c r="E2293" s="37"/>
      <c r="F2293" s="37"/>
      <c r="G2293" s="37"/>
      <c r="H2293" s="37"/>
      <c r="I2293" s="37"/>
      <c r="J2293" s="37"/>
      <c r="K2293" s="37"/>
      <c r="L2293" s="37"/>
      <c r="M2293" s="37"/>
      <c r="N2293" s="37"/>
      <c r="O2293" s="4">
        <v>0.28000000000000003</v>
      </c>
      <c r="P2293" s="46">
        <v>42</v>
      </c>
      <c r="Q2293" s="47">
        <f t="shared" ref="Q2293:Q2300" si="62">P2293*O2293</f>
        <v>11.760000000000002</v>
      </c>
    </row>
    <row r="2294" spans="1:17">
      <c r="A2294" s="45" t="s">
        <v>13</v>
      </c>
      <c r="B2294" s="45">
        <v>3</v>
      </c>
      <c r="C2294" s="37"/>
      <c r="D2294" s="37"/>
      <c r="E2294" s="37"/>
      <c r="F2294" s="37"/>
      <c r="G2294" s="37"/>
      <c r="H2294" s="37"/>
      <c r="I2294" s="37"/>
      <c r="J2294" s="37"/>
      <c r="K2294" s="37"/>
      <c r="L2294" s="37"/>
      <c r="M2294" s="37"/>
      <c r="N2294" s="37"/>
      <c r="O2294" s="4">
        <v>1</v>
      </c>
      <c r="P2294" s="46">
        <v>137.47999999999999</v>
      </c>
      <c r="Q2294" s="47">
        <f t="shared" si="62"/>
        <v>137.47999999999999</v>
      </c>
    </row>
    <row r="2295" spans="1:17">
      <c r="A2295" s="45" t="s">
        <v>103</v>
      </c>
      <c r="B2295" s="45"/>
      <c r="C2295" s="37"/>
      <c r="D2295" s="37"/>
      <c r="E2295" s="37"/>
      <c r="F2295" s="37"/>
      <c r="G2295" s="37"/>
      <c r="H2295" s="37"/>
      <c r="I2295" s="37"/>
      <c r="J2295" s="37"/>
      <c r="K2295" s="37"/>
      <c r="L2295" s="37"/>
      <c r="M2295" s="37"/>
      <c r="N2295" s="37"/>
      <c r="O2295" s="4">
        <v>1.61</v>
      </c>
      <c r="P2295" s="46">
        <v>60</v>
      </c>
      <c r="Q2295" s="47">
        <f t="shared" si="62"/>
        <v>96.600000000000009</v>
      </c>
    </row>
    <row r="2296" spans="1:17">
      <c r="A2296" s="45" t="s">
        <v>58</v>
      </c>
      <c r="B2296" s="45"/>
      <c r="C2296" s="37"/>
      <c r="D2296" s="37"/>
      <c r="E2296" s="37"/>
      <c r="F2296" s="37"/>
      <c r="G2296" s="37"/>
      <c r="H2296" s="37"/>
      <c r="I2296" s="37"/>
      <c r="J2296" s="37"/>
      <c r="K2296" s="37"/>
      <c r="L2296" s="37"/>
      <c r="M2296" s="37"/>
      <c r="N2296" s="37"/>
      <c r="O2296" s="4">
        <v>1.96</v>
      </c>
      <c r="P2296" s="46">
        <v>39</v>
      </c>
      <c r="Q2296" s="47">
        <f t="shared" si="62"/>
        <v>76.44</v>
      </c>
    </row>
    <row r="2297" spans="1:17">
      <c r="A2297" s="45" t="s">
        <v>175</v>
      </c>
      <c r="B2297" s="45"/>
      <c r="C2297" s="37"/>
      <c r="D2297" s="37"/>
      <c r="E2297" s="37"/>
      <c r="F2297" s="37"/>
      <c r="G2297" s="37"/>
      <c r="H2297" s="37"/>
      <c r="I2297" s="37"/>
      <c r="J2297" s="37"/>
      <c r="K2297" s="37"/>
      <c r="L2297" s="37"/>
      <c r="M2297" s="37"/>
      <c r="N2297" s="37"/>
      <c r="O2297" s="4">
        <v>0.45</v>
      </c>
      <c r="P2297" s="46">
        <v>40</v>
      </c>
      <c r="Q2297" s="47">
        <f t="shared" si="62"/>
        <v>18</v>
      </c>
    </row>
    <row r="2298" spans="1:17">
      <c r="A2298" s="45" t="s">
        <v>175</v>
      </c>
      <c r="B2298" s="45"/>
      <c r="C2298" s="37"/>
      <c r="D2298" s="37"/>
      <c r="E2298" s="37"/>
      <c r="F2298" s="37"/>
      <c r="G2298" s="37"/>
      <c r="H2298" s="37"/>
      <c r="I2298" s="37"/>
      <c r="J2298" s="37"/>
      <c r="K2298" s="37"/>
      <c r="L2298" s="37"/>
      <c r="M2298" s="37"/>
      <c r="N2298" s="37"/>
      <c r="O2298" s="4">
        <v>6.3</v>
      </c>
      <c r="P2298" s="46">
        <v>43.33</v>
      </c>
      <c r="Q2298" s="47">
        <f t="shared" si="62"/>
        <v>272.97899999999998</v>
      </c>
    </row>
    <row r="2299" spans="1:17">
      <c r="A2299" s="45" t="s">
        <v>10</v>
      </c>
      <c r="B2299" s="45"/>
      <c r="C2299" s="37"/>
      <c r="D2299" s="37"/>
      <c r="E2299" s="37"/>
      <c r="F2299" s="37"/>
      <c r="G2299" s="37"/>
      <c r="H2299" s="37"/>
      <c r="I2299" s="37"/>
      <c r="J2299" s="37"/>
      <c r="K2299" s="37"/>
      <c r="L2299" s="37"/>
      <c r="M2299" s="37"/>
      <c r="N2299" s="37"/>
      <c r="O2299" s="4"/>
      <c r="P2299" s="46">
        <v>65</v>
      </c>
      <c r="Q2299" s="47">
        <f t="shared" si="62"/>
        <v>0</v>
      </c>
    </row>
    <row r="2300" spans="1:17">
      <c r="A2300" s="45" t="s">
        <v>14</v>
      </c>
      <c r="B2300" s="45"/>
      <c r="C2300" s="37"/>
      <c r="D2300" s="37"/>
      <c r="E2300" s="37"/>
      <c r="F2300" s="37"/>
      <c r="G2300" s="37"/>
      <c r="H2300" s="37"/>
      <c r="I2300" s="37"/>
      <c r="J2300" s="37"/>
      <c r="K2300" s="37"/>
      <c r="L2300" s="37"/>
      <c r="M2300" s="37"/>
      <c r="N2300" s="37"/>
      <c r="O2300" s="4"/>
      <c r="P2300" s="46">
        <v>131.06</v>
      </c>
      <c r="Q2300" s="47">
        <f t="shared" si="62"/>
        <v>0</v>
      </c>
    </row>
    <row r="2301" spans="1:17">
      <c r="A2301" s="44" t="s">
        <v>34</v>
      </c>
      <c r="B2301" s="45">
        <v>30</v>
      </c>
      <c r="C2301" s="31">
        <v>30</v>
      </c>
      <c r="D2301" s="37">
        <v>0.6</v>
      </c>
      <c r="E2301" s="37"/>
      <c r="F2301" s="37">
        <v>15.5</v>
      </c>
      <c r="G2301" s="37"/>
      <c r="H2301" s="37">
        <v>0.04</v>
      </c>
      <c r="I2301" s="37"/>
      <c r="J2301" s="37">
        <v>0.24</v>
      </c>
      <c r="K2301" s="37">
        <v>0.8</v>
      </c>
      <c r="L2301" s="37">
        <v>24</v>
      </c>
      <c r="M2301" s="37"/>
      <c r="N2301" s="37">
        <v>22</v>
      </c>
      <c r="O2301" s="52"/>
      <c r="P2301" s="46"/>
      <c r="Q2301" s="47">
        <f t="shared" ref="Q2301:Q2309" si="63">P2301*O2301</f>
        <v>0</v>
      </c>
    </row>
    <row r="2302" spans="1:17">
      <c r="A2302" s="45" t="s">
        <v>34</v>
      </c>
      <c r="B2302" s="45">
        <v>10</v>
      </c>
      <c r="C2302" s="5"/>
      <c r="D2302" s="5"/>
      <c r="E2302" s="5"/>
      <c r="F2302" s="5"/>
      <c r="G2302" s="5"/>
      <c r="H2302" s="5"/>
      <c r="I2302" s="5"/>
      <c r="J2302" s="5"/>
      <c r="K2302" s="5"/>
      <c r="L2302" s="5"/>
      <c r="M2302" s="5"/>
      <c r="N2302" s="5"/>
      <c r="O2302" s="4">
        <v>8</v>
      </c>
      <c r="P2302" s="61">
        <v>26</v>
      </c>
      <c r="Q2302" s="47">
        <f t="shared" si="63"/>
        <v>208</v>
      </c>
    </row>
    <row r="2303" spans="1:17">
      <c r="A2303" s="44" t="s">
        <v>140</v>
      </c>
      <c r="B2303" s="45">
        <v>20</v>
      </c>
      <c r="C2303" s="37">
        <v>200</v>
      </c>
      <c r="D2303" s="37">
        <v>0.6</v>
      </c>
      <c r="E2303" s="37"/>
      <c r="F2303" s="37">
        <v>30.1</v>
      </c>
      <c r="G2303" s="37">
        <v>130</v>
      </c>
      <c r="H2303" s="37">
        <v>0.04</v>
      </c>
      <c r="I2303" s="37"/>
      <c r="J2303" s="37">
        <v>0.05</v>
      </c>
      <c r="K2303" s="37">
        <v>135</v>
      </c>
      <c r="L2303" s="37">
        <v>46</v>
      </c>
      <c r="M2303" s="37"/>
      <c r="N2303" s="37">
        <v>0.5</v>
      </c>
      <c r="O2303" s="5"/>
      <c r="P2303" s="5"/>
      <c r="Q2303" s="47">
        <f t="shared" si="63"/>
        <v>0</v>
      </c>
    </row>
    <row r="2304" spans="1:17">
      <c r="A2304" s="45" t="s">
        <v>168</v>
      </c>
      <c r="B2304" s="45"/>
      <c r="C2304" s="5"/>
      <c r="D2304" s="5"/>
      <c r="E2304" s="5"/>
      <c r="F2304" s="5"/>
      <c r="G2304" s="5"/>
      <c r="H2304" s="5"/>
      <c r="I2304" s="5"/>
      <c r="J2304" s="5"/>
      <c r="K2304" s="5"/>
      <c r="L2304" s="5"/>
      <c r="M2304" s="5"/>
      <c r="N2304" s="5"/>
      <c r="O2304" s="5">
        <v>4</v>
      </c>
      <c r="P2304" s="5">
        <v>70.66</v>
      </c>
      <c r="Q2304" s="47">
        <f t="shared" si="63"/>
        <v>282.64</v>
      </c>
    </row>
    <row r="2305" spans="1:17">
      <c r="A2305" s="45" t="s">
        <v>31</v>
      </c>
      <c r="B2305" s="45"/>
      <c r="C2305" s="5"/>
      <c r="D2305" s="5"/>
      <c r="E2305" s="5"/>
      <c r="F2305" s="5"/>
      <c r="G2305" s="5"/>
      <c r="H2305" s="5"/>
      <c r="I2305" s="5"/>
      <c r="J2305" s="5"/>
      <c r="K2305" s="5"/>
      <c r="L2305" s="5"/>
      <c r="M2305" s="5"/>
      <c r="N2305" s="5"/>
      <c r="O2305" s="5">
        <v>2</v>
      </c>
      <c r="P2305" s="5">
        <v>74</v>
      </c>
      <c r="Q2305" s="47">
        <f t="shared" si="63"/>
        <v>148</v>
      </c>
    </row>
    <row r="2306" spans="1:17">
      <c r="A2306" s="45" t="s">
        <v>31</v>
      </c>
      <c r="B2306" s="45"/>
      <c r="C2306" s="5"/>
      <c r="D2306" s="5"/>
      <c r="E2306" s="5"/>
      <c r="F2306" s="5"/>
      <c r="G2306" s="5"/>
      <c r="H2306" s="5"/>
      <c r="I2306" s="5"/>
      <c r="J2306" s="5"/>
      <c r="K2306" s="5"/>
      <c r="L2306" s="5"/>
      <c r="M2306" s="5"/>
      <c r="N2306" s="5"/>
      <c r="O2306" s="5">
        <v>4</v>
      </c>
      <c r="P2306" s="5">
        <v>75</v>
      </c>
      <c r="Q2306" s="47">
        <f t="shared" si="63"/>
        <v>300</v>
      </c>
    </row>
    <row r="2307" spans="1:17">
      <c r="A2307" s="45" t="s">
        <v>15</v>
      </c>
      <c r="B2307" s="45"/>
      <c r="C2307" s="5"/>
      <c r="D2307" s="5"/>
      <c r="E2307" s="5"/>
      <c r="F2307" s="5"/>
      <c r="G2307" s="5"/>
      <c r="H2307" s="5"/>
      <c r="I2307" s="5"/>
      <c r="J2307" s="5"/>
      <c r="K2307" s="5"/>
      <c r="L2307" s="5"/>
      <c r="M2307" s="5"/>
      <c r="N2307" s="5"/>
      <c r="O2307" s="5">
        <v>2.7</v>
      </c>
      <c r="P2307" s="5">
        <v>69.16</v>
      </c>
      <c r="Q2307" s="47">
        <f t="shared" si="63"/>
        <v>186.732</v>
      </c>
    </row>
    <row r="2308" spans="1:17">
      <c r="A2308" s="45" t="s">
        <v>22</v>
      </c>
      <c r="B2308" s="45"/>
      <c r="C2308" s="5"/>
      <c r="D2308" s="5"/>
      <c r="E2308" s="5"/>
      <c r="F2308" s="5"/>
      <c r="G2308" s="5"/>
      <c r="H2308" s="5"/>
      <c r="I2308" s="5"/>
      <c r="J2308" s="5"/>
      <c r="K2308" s="5"/>
      <c r="L2308" s="5"/>
      <c r="M2308" s="5"/>
      <c r="N2308" s="5"/>
      <c r="O2308" s="6">
        <v>2</v>
      </c>
      <c r="P2308" s="6">
        <v>55</v>
      </c>
      <c r="Q2308" s="47">
        <f t="shared" si="63"/>
        <v>110</v>
      </c>
    </row>
    <row r="2309" spans="1:17">
      <c r="A2309" s="45" t="s">
        <v>22</v>
      </c>
      <c r="B2309" s="45"/>
      <c r="C2309" s="5"/>
      <c r="D2309" s="5"/>
      <c r="E2309" s="5"/>
      <c r="F2309" s="5"/>
      <c r="G2309" s="5"/>
      <c r="H2309" s="5"/>
      <c r="I2309" s="5"/>
      <c r="J2309" s="5"/>
      <c r="K2309" s="5"/>
      <c r="L2309" s="5"/>
      <c r="M2309" s="5"/>
      <c r="N2309" s="5"/>
      <c r="O2309" s="6">
        <v>1</v>
      </c>
      <c r="P2309" s="6">
        <v>180.94</v>
      </c>
      <c r="Q2309" s="47">
        <f t="shared" si="63"/>
        <v>180.94</v>
      </c>
    </row>
    <row r="2310" spans="1:17">
      <c r="D2310" t="s">
        <v>98</v>
      </c>
      <c r="J2310" t="s">
        <v>99</v>
      </c>
      <c r="Q2310" s="67">
        <f>SUM(Q2292:Q2309)</f>
        <v>6074.7550000000001</v>
      </c>
    </row>
    <row r="2311" spans="1:17">
      <c r="D2311" s="48" t="s">
        <v>100</v>
      </c>
      <c r="E2311" s="48"/>
      <c r="F2311" s="51"/>
      <c r="G2311" s="48"/>
      <c r="H2311" s="48"/>
      <c r="I2311" s="48"/>
      <c r="J2311" s="48" t="s">
        <v>99</v>
      </c>
      <c r="K2311" s="48"/>
      <c r="N2311" t="s">
        <v>99</v>
      </c>
      <c r="Q2311" s="19"/>
    </row>
    <row r="2312" spans="1:17">
      <c r="D2312" s="48"/>
      <c r="E2312" s="48"/>
      <c r="F2312" s="51"/>
      <c r="G2312" s="48"/>
      <c r="H2312" s="48"/>
      <c r="I2312" s="48"/>
      <c r="J2312" s="48"/>
      <c r="K2312" s="48"/>
      <c r="Q2312" s="19"/>
    </row>
    <row r="2313" spans="1:17">
      <c r="D2313" s="48"/>
      <c r="E2313" s="48"/>
      <c r="F2313" s="51"/>
      <c r="G2313" s="48"/>
      <c r="H2313" s="48"/>
      <c r="I2313" s="48"/>
      <c r="J2313" s="48"/>
      <c r="K2313" s="48"/>
      <c r="Q2313" s="19"/>
    </row>
    <row r="2314" spans="1:17">
      <c r="D2314" s="48"/>
      <c r="E2314" s="48"/>
      <c r="F2314" s="51"/>
      <c r="G2314" s="48"/>
      <c r="H2314" s="48"/>
      <c r="I2314" s="48"/>
      <c r="J2314" s="48"/>
      <c r="K2314" s="48"/>
      <c r="Q2314" s="19"/>
    </row>
    <row r="2315" spans="1:17">
      <c r="D2315" s="48"/>
      <c r="E2315" s="48"/>
      <c r="F2315" s="51"/>
      <c r="G2315" s="48"/>
      <c r="H2315" s="48"/>
      <c r="I2315" s="48"/>
      <c r="J2315" s="48"/>
      <c r="K2315" s="48"/>
      <c r="Q2315" s="19"/>
    </row>
    <row r="2316" spans="1:17">
      <c r="D2316" s="48"/>
      <c r="E2316" s="48"/>
      <c r="F2316" s="51"/>
      <c r="G2316" s="48"/>
      <c r="H2316" s="48"/>
      <c r="I2316" s="48"/>
      <c r="J2316" s="48"/>
      <c r="K2316" s="48"/>
      <c r="Q2316" s="19"/>
    </row>
    <row r="2317" spans="1:17">
      <c r="D2317" s="48"/>
      <c r="E2317" s="48"/>
      <c r="F2317" s="51"/>
      <c r="G2317" s="48"/>
      <c r="H2317" s="48"/>
      <c r="I2317" s="48"/>
      <c r="J2317" s="48"/>
      <c r="K2317" s="48"/>
      <c r="Q2317" s="19"/>
    </row>
    <row r="2318" spans="1:17">
      <c r="D2318" s="48"/>
      <c r="E2318" s="48"/>
      <c r="F2318" s="51"/>
      <c r="G2318" s="48"/>
      <c r="H2318" s="48"/>
      <c r="I2318" s="48"/>
      <c r="J2318" s="48"/>
      <c r="K2318" s="48"/>
      <c r="Q2318" s="19"/>
    </row>
    <row r="2319" spans="1:17">
      <c r="D2319" s="48"/>
      <c r="E2319" s="48"/>
      <c r="F2319" s="51"/>
      <c r="G2319" s="48"/>
      <c r="H2319" s="48"/>
      <c r="I2319" s="48"/>
      <c r="J2319" s="48"/>
      <c r="K2319" s="48"/>
      <c r="Q2319" s="19"/>
    </row>
    <row r="2320" spans="1:17">
      <c r="D2320" s="48"/>
      <c r="E2320" s="48"/>
      <c r="F2320" s="51"/>
      <c r="G2320" s="48"/>
      <c r="H2320" s="48"/>
      <c r="I2320" s="48"/>
      <c r="J2320" s="48"/>
      <c r="K2320" s="48"/>
      <c r="Q2320" s="19"/>
    </row>
    <row r="2321" spans="1:17">
      <c r="D2321" s="48"/>
      <c r="E2321" s="48"/>
      <c r="F2321" s="51"/>
      <c r="G2321" s="48"/>
      <c r="H2321" s="48"/>
      <c r="I2321" s="48"/>
      <c r="J2321" s="48"/>
      <c r="K2321" s="48"/>
      <c r="Q2321" s="19"/>
    </row>
    <row r="2322" spans="1:17">
      <c r="D2322" s="48"/>
      <c r="E2322" s="48"/>
      <c r="F2322" s="51"/>
      <c r="G2322" s="48"/>
      <c r="H2322" s="48"/>
      <c r="I2322" s="48"/>
      <c r="J2322" s="48"/>
      <c r="K2322" s="48"/>
      <c r="Q2322" s="19"/>
    </row>
    <row r="2323" spans="1:17">
      <c r="D2323" s="48"/>
      <c r="E2323" s="48"/>
      <c r="F2323" s="51"/>
      <c r="G2323" s="48"/>
      <c r="H2323" s="48"/>
      <c r="I2323" s="48"/>
      <c r="J2323" s="48"/>
      <c r="K2323" s="48"/>
      <c r="Q2323" s="19"/>
    </row>
    <row r="2324" spans="1:17">
      <c r="D2324" s="48"/>
      <c r="E2324" s="48"/>
      <c r="F2324" s="51"/>
      <c r="G2324" s="48"/>
      <c r="H2324" s="48"/>
      <c r="I2324" s="48"/>
      <c r="J2324" s="48"/>
      <c r="K2324" s="48"/>
      <c r="Q2324" s="19"/>
    </row>
    <row r="2325" spans="1:17" ht="18.75">
      <c r="D2325" s="15"/>
      <c r="G2325" s="16" t="s">
        <v>67</v>
      </c>
      <c r="H2325" s="16"/>
      <c r="I2325" s="17"/>
      <c r="J2325" s="17"/>
      <c r="L2325" s="17"/>
      <c r="Q2325" s="19"/>
    </row>
    <row r="2326" spans="1:17" ht="18.75">
      <c r="D2326" s="15"/>
      <c r="E2326" s="15"/>
      <c r="G2326" s="16" t="s">
        <v>68</v>
      </c>
      <c r="H2326" s="16"/>
      <c r="I2326" s="16"/>
      <c r="J2326" s="16"/>
      <c r="K2326" s="17"/>
      <c r="L2326" s="21"/>
      <c r="Q2326" s="19"/>
    </row>
    <row r="2327" spans="1:17" ht="18.75">
      <c r="D2327" s="23" t="s">
        <v>70</v>
      </c>
      <c r="E2327" s="23"/>
      <c r="F2327" s="23"/>
      <c r="Q2327" s="19"/>
    </row>
    <row r="2328" spans="1:17">
      <c r="A2328" s="53">
        <v>44467</v>
      </c>
      <c r="M2328" s="21"/>
      <c r="Q2328" s="19"/>
    </row>
    <row r="2329" spans="1:17">
      <c r="A2329" s="24" t="s">
        <v>149</v>
      </c>
      <c r="B2329" s="24" t="s">
        <v>74</v>
      </c>
      <c r="D2329" s="25"/>
      <c r="E2329" s="28"/>
      <c r="F2329" s="28" t="s">
        <v>7</v>
      </c>
      <c r="G2329" s="27"/>
      <c r="H2329" s="21"/>
      <c r="I2329" s="21"/>
      <c r="J2329" s="21"/>
      <c r="K2329" s="21"/>
      <c r="L2329" s="21"/>
      <c r="M2329" s="21"/>
      <c r="N2329" s="21"/>
      <c r="O2329" s="21"/>
      <c r="P2329" s="21"/>
      <c r="Q2329" s="19"/>
    </row>
    <row r="2330" spans="1:17">
      <c r="A2330" s="29" t="s">
        <v>76</v>
      </c>
      <c r="B2330" s="24"/>
      <c r="C2330" s="20"/>
      <c r="D2330" s="20"/>
      <c r="E2330" s="27"/>
      <c r="F2330" s="27"/>
      <c r="G2330" s="27"/>
      <c r="H2330" s="21"/>
      <c r="I2330" s="21"/>
      <c r="J2330" s="21"/>
      <c r="K2330" s="21"/>
      <c r="L2330" s="21"/>
      <c r="M2330" s="21"/>
      <c r="N2330" s="21"/>
      <c r="O2330" s="21"/>
      <c r="P2330" s="21"/>
      <c r="Q2330" s="19"/>
    </row>
    <row r="2331" spans="1:17">
      <c r="A2331" s="30"/>
      <c r="B2331" s="29"/>
      <c r="C2331" s="29"/>
      <c r="D2331" s="29"/>
      <c r="E2331" s="21"/>
      <c r="F2331" s="27"/>
      <c r="G2331" s="27"/>
      <c r="H2331" s="21"/>
      <c r="I2331" s="21"/>
      <c r="J2331" s="21"/>
      <c r="K2331" s="21"/>
      <c r="L2331" s="21"/>
      <c r="M2331" s="28"/>
      <c r="N2331" s="21"/>
      <c r="O2331" s="21"/>
      <c r="Q2331" s="19"/>
    </row>
    <row r="2332" spans="1:17">
      <c r="A2332" s="31" t="s">
        <v>77</v>
      </c>
      <c r="B2332" s="32"/>
      <c r="C2332" s="33" t="s">
        <v>78</v>
      </c>
      <c r="D2332" s="34"/>
      <c r="E2332" s="34" t="s">
        <v>79</v>
      </c>
      <c r="F2332" s="34"/>
      <c r="G2332" s="34" t="s">
        <v>80</v>
      </c>
      <c r="H2332" s="34" t="s">
        <v>81</v>
      </c>
      <c r="I2332" s="34"/>
      <c r="J2332" s="34"/>
      <c r="K2332" s="34"/>
      <c r="L2332" s="34" t="s">
        <v>82</v>
      </c>
      <c r="M2332" s="5"/>
      <c r="N2332" s="34"/>
      <c r="O2332" s="35" t="s">
        <v>83</v>
      </c>
      <c r="P2332" s="36" t="s">
        <v>3</v>
      </c>
      <c r="Q2332" s="36" t="s">
        <v>9</v>
      </c>
    </row>
    <row r="2333" spans="1:17">
      <c r="A2333" s="5"/>
      <c r="B2333" s="38" t="s">
        <v>84</v>
      </c>
      <c r="C2333" s="39" t="s">
        <v>85</v>
      </c>
      <c r="D2333" s="37" t="s">
        <v>86</v>
      </c>
      <c r="E2333" s="37" t="s">
        <v>87</v>
      </c>
      <c r="F2333" s="37" t="s">
        <v>88</v>
      </c>
      <c r="G2333" s="37"/>
      <c r="H2333" s="37" t="s">
        <v>89</v>
      </c>
      <c r="I2333" s="37" t="s">
        <v>90</v>
      </c>
      <c r="J2333" s="37" t="s">
        <v>91</v>
      </c>
      <c r="K2333" s="37" t="s">
        <v>92</v>
      </c>
      <c r="L2333" s="37" t="s">
        <v>93</v>
      </c>
      <c r="M2333" s="37" t="s">
        <v>94</v>
      </c>
      <c r="N2333" s="37" t="s">
        <v>95</v>
      </c>
      <c r="O2333" s="40"/>
      <c r="P2333" s="4"/>
      <c r="Q2333" s="40"/>
    </row>
    <row r="2334" spans="1:17">
      <c r="A2334" s="45" t="s">
        <v>205</v>
      </c>
      <c r="B2334" s="45"/>
      <c r="C2334" s="37">
        <v>200</v>
      </c>
      <c r="D2334" s="37">
        <v>1.2</v>
      </c>
      <c r="E2334" s="37">
        <v>4</v>
      </c>
      <c r="F2334" s="37">
        <v>2.7</v>
      </c>
      <c r="G2334" s="37">
        <v>260</v>
      </c>
      <c r="H2334" s="37">
        <v>0.26</v>
      </c>
      <c r="I2334" s="37">
        <v>40</v>
      </c>
      <c r="J2334" s="37">
        <v>122</v>
      </c>
      <c r="K2334" s="37">
        <v>128</v>
      </c>
      <c r="L2334" s="37">
        <v>146</v>
      </c>
      <c r="M2334" s="37">
        <v>56</v>
      </c>
      <c r="N2334" s="37">
        <v>2</v>
      </c>
      <c r="O2334" s="4"/>
      <c r="P2334" s="46"/>
      <c r="Q2334" s="47"/>
    </row>
    <row r="2335" spans="1:17">
      <c r="A2335" s="45" t="s">
        <v>189</v>
      </c>
      <c r="B2335" s="45">
        <v>2.5000000000000001E-2</v>
      </c>
      <c r="C2335" s="37"/>
      <c r="D2335" s="37"/>
      <c r="E2335" s="37"/>
      <c r="F2335" s="37"/>
      <c r="G2335" s="37"/>
      <c r="H2335" s="37"/>
      <c r="I2335" s="37"/>
      <c r="J2335" s="37"/>
      <c r="K2335" s="37"/>
      <c r="L2335" s="37"/>
      <c r="M2335" s="37"/>
      <c r="N2335" s="37"/>
      <c r="O2335" s="4">
        <v>5.9</v>
      </c>
      <c r="P2335" s="46">
        <v>297.44</v>
      </c>
      <c r="Q2335" s="47">
        <f>P2335*O2335</f>
        <v>1754.8960000000002</v>
      </c>
    </row>
    <row r="2336" spans="1:17">
      <c r="A2336" s="45" t="s">
        <v>58</v>
      </c>
      <c r="B2336" s="45">
        <v>12</v>
      </c>
      <c r="C2336" s="37"/>
      <c r="D2336" s="37"/>
      <c r="E2336" s="37"/>
      <c r="F2336" s="37"/>
      <c r="G2336" s="37"/>
      <c r="H2336" s="37"/>
      <c r="I2336" s="37"/>
      <c r="J2336" s="37"/>
      <c r="K2336" s="37"/>
      <c r="L2336" s="37"/>
      <c r="M2336" s="37"/>
      <c r="N2336" s="37"/>
      <c r="O2336" s="4">
        <v>0.2</v>
      </c>
      <c r="P2336" s="46">
        <v>39</v>
      </c>
      <c r="Q2336" s="47">
        <f t="shared" ref="Q2336:Q2343" si="64">P2336*O2336</f>
        <v>7.8000000000000007</v>
      </c>
    </row>
    <row r="2337" spans="1:17">
      <c r="A2337" s="45" t="s">
        <v>103</v>
      </c>
      <c r="B2337" s="45"/>
      <c r="C2337" s="37"/>
      <c r="D2337" s="37"/>
      <c r="E2337" s="37"/>
      <c r="F2337" s="37"/>
      <c r="G2337" s="37"/>
      <c r="H2337" s="37"/>
      <c r="I2337" s="37"/>
      <c r="J2337" s="37"/>
      <c r="K2337" s="37"/>
      <c r="L2337" s="37"/>
      <c r="M2337" s="37"/>
      <c r="N2337" s="37"/>
      <c r="O2337" s="4">
        <v>0.2</v>
      </c>
      <c r="P2337" s="46">
        <v>60</v>
      </c>
      <c r="Q2337" s="47">
        <f t="shared" si="64"/>
        <v>12</v>
      </c>
    </row>
    <row r="2338" spans="1:17">
      <c r="A2338" s="45" t="s">
        <v>175</v>
      </c>
      <c r="B2338" s="45"/>
      <c r="C2338" s="37"/>
      <c r="D2338" s="37"/>
      <c r="E2338" s="37"/>
      <c r="F2338" s="37"/>
      <c r="G2338" s="37"/>
      <c r="H2338" s="37"/>
      <c r="I2338" s="37"/>
      <c r="J2338" s="37"/>
      <c r="K2338" s="37"/>
      <c r="L2338" s="37"/>
      <c r="M2338" s="37"/>
      <c r="N2338" s="37"/>
      <c r="O2338" s="4">
        <v>3</v>
      </c>
      <c r="P2338" s="46">
        <v>43.33</v>
      </c>
      <c r="Q2338" s="47">
        <f t="shared" si="64"/>
        <v>129.99</v>
      </c>
    </row>
    <row r="2339" spans="1:17">
      <c r="A2339" s="44" t="s">
        <v>34</v>
      </c>
      <c r="B2339" s="45">
        <v>30</v>
      </c>
      <c r="C2339" s="31">
        <v>30</v>
      </c>
      <c r="D2339" s="37">
        <v>0.6</v>
      </c>
      <c r="E2339" s="37"/>
      <c r="F2339" s="37">
        <v>15.5</v>
      </c>
      <c r="G2339" s="37"/>
      <c r="H2339" s="37">
        <v>0.04</v>
      </c>
      <c r="I2339" s="37"/>
      <c r="J2339" s="37">
        <v>0.24</v>
      </c>
      <c r="K2339" s="37">
        <v>0.8</v>
      </c>
      <c r="L2339" s="37">
        <v>24</v>
      </c>
      <c r="M2339" s="37"/>
      <c r="N2339" s="37">
        <v>22</v>
      </c>
      <c r="O2339" s="52"/>
      <c r="P2339" s="46"/>
      <c r="Q2339" s="47">
        <f t="shared" si="64"/>
        <v>0</v>
      </c>
    </row>
    <row r="2340" spans="1:17">
      <c r="A2340" s="45" t="s">
        <v>34</v>
      </c>
      <c r="B2340" s="45">
        <v>10</v>
      </c>
      <c r="C2340" s="5"/>
      <c r="D2340" s="5"/>
      <c r="E2340" s="5"/>
      <c r="F2340" s="5"/>
      <c r="G2340" s="5"/>
      <c r="H2340" s="5"/>
      <c r="I2340" s="5"/>
      <c r="J2340" s="5"/>
      <c r="K2340" s="5"/>
      <c r="L2340" s="5"/>
      <c r="M2340" s="5"/>
      <c r="N2340" s="5"/>
      <c r="O2340" s="4">
        <v>4</v>
      </c>
      <c r="P2340" s="61">
        <v>26</v>
      </c>
      <c r="Q2340" s="47">
        <f t="shared" si="64"/>
        <v>104</v>
      </c>
    </row>
    <row r="2341" spans="1:17">
      <c r="A2341" s="44" t="s">
        <v>117</v>
      </c>
      <c r="B2341" s="45">
        <v>20</v>
      </c>
      <c r="C2341" s="37">
        <v>200</v>
      </c>
      <c r="D2341" s="37">
        <v>0.6</v>
      </c>
      <c r="E2341" s="37"/>
      <c r="F2341" s="37">
        <v>30.1</v>
      </c>
      <c r="G2341" s="37">
        <v>130</v>
      </c>
      <c r="H2341" s="37">
        <v>0.04</v>
      </c>
      <c r="I2341" s="37"/>
      <c r="J2341" s="37">
        <v>0.05</v>
      </c>
      <c r="K2341" s="37">
        <v>135</v>
      </c>
      <c r="L2341" s="37">
        <v>46</v>
      </c>
      <c r="M2341" s="37"/>
      <c r="N2341" s="37">
        <v>0.5</v>
      </c>
      <c r="O2341" s="5"/>
      <c r="P2341" s="5"/>
      <c r="Q2341" s="47">
        <f t="shared" si="64"/>
        <v>0</v>
      </c>
    </row>
    <row r="2342" spans="1:17">
      <c r="A2342" s="45" t="s">
        <v>49</v>
      </c>
      <c r="B2342" s="45"/>
      <c r="C2342" s="5"/>
      <c r="D2342" s="5"/>
      <c r="E2342" s="5"/>
      <c r="F2342" s="5"/>
      <c r="G2342" s="5"/>
      <c r="H2342" s="5"/>
      <c r="I2342" s="5"/>
      <c r="J2342" s="5"/>
      <c r="K2342" s="5"/>
      <c r="L2342" s="5"/>
      <c r="M2342" s="5"/>
      <c r="N2342" s="5"/>
      <c r="O2342" s="5"/>
      <c r="P2342" s="5">
        <v>70.66</v>
      </c>
      <c r="Q2342" s="47">
        <f t="shared" si="64"/>
        <v>0</v>
      </c>
    </row>
    <row r="2343" spans="1:17">
      <c r="A2343" s="45" t="s">
        <v>15</v>
      </c>
      <c r="B2343" s="45"/>
      <c r="C2343" s="5"/>
      <c r="D2343" s="5"/>
      <c r="E2343" s="5"/>
      <c r="F2343" s="5"/>
      <c r="G2343" s="5"/>
      <c r="H2343" s="5"/>
      <c r="I2343" s="5"/>
      <c r="J2343" s="5"/>
      <c r="K2343" s="5"/>
      <c r="L2343" s="5"/>
      <c r="M2343" s="5"/>
      <c r="N2343" s="5"/>
      <c r="O2343" s="5">
        <v>0.5</v>
      </c>
      <c r="P2343" s="5">
        <v>69.16</v>
      </c>
      <c r="Q2343" s="47">
        <f t="shared" si="64"/>
        <v>34.58</v>
      </c>
    </row>
    <row r="2344" spans="1:17">
      <c r="D2344" t="s">
        <v>98</v>
      </c>
      <c r="J2344" t="s">
        <v>99</v>
      </c>
      <c r="Q2344" s="67">
        <f>SUM(Q2335:Q2343)</f>
        <v>2043.2660000000001</v>
      </c>
    </row>
    <row r="2345" spans="1:17">
      <c r="D2345" s="48" t="s">
        <v>100</v>
      </c>
      <c r="E2345" s="48"/>
      <c r="F2345" s="51"/>
      <c r="G2345" s="48"/>
      <c r="H2345" s="48"/>
      <c r="I2345" s="48"/>
      <c r="J2345" s="48" t="s">
        <v>99</v>
      </c>
      <c r="K2345" s="48"/>
      <c r="N2345" t="s">
        <v>99</v>
      </c>
      <c r="Q2345" s="19"/>
    </row>
    <row r="2346" spans="1:17">
      <c r="D2346" s="48"/>
      <c r="E2346" s="48"/>
      <c r="F2346" s="51"/>
      <c r="G2346" s="48"/>
      <c r="H2346" s="48"/>
      <c r="I2346" s="48"/>
      <c r="J2346" s="48"/>
      <c r="K2346" s="48"/>
      <c r="Q2346" s="19"/>
    </row>
    <row r="2347" spans="1:17">
      <c r="D2347" s="48"/>
      <c r="E2347" s="48"/>
      <c r="F2347" s="51"/>
      <c r="G2347" s="48"/>
      <c r="H2347" s="48"/>
      <c r="I2347" s="48"/>
      <c r="J2347" s="48"/>
      <c r="K2347" s="48"/>
      <c r="Q2347" s="19"/>
    </row>
    <row r="2348" spans="1:17">
      <c r="D2348" s="48"/>
      <c r="E2348" s="48"/>
      <c r="F2348" s="51"/>
      <c r="G2348" s="48"/>
      <c r="H2348" s="48"/>
      <c r="I2348" s="48"/>
      <c r="J2348" s="48"/>
      <c r="K2348" s="48"/>
      <c r="Q2348" s="19"/>
    </row>
    <row r="2349" spans="1:17">
      <c r="D2349" s="48"/>
      <c r="E2349" s="48"/>
      <c r="F2349" s="51"/>
      <c r="G2349" s="48"/>
      <c r="H2349" s="48"/>
      <c r="I2349" s="48"/>
      <c r="J2349" s="48"/>
      <c r="K2349" s="48"/>
      <c r="Q2349" s="19"/>
    </row>
    <row r="2350" spans="1:17">
      <c r="D2350" s="48"/>
      <c r="E2350" s="48"/>
      <c r="F2350" s="51"/>
      <c r="G2350" s="48"/>
      <c r="H2350" s="48"/>
      <c r="I2350" s="48"/>
      <c r="J2350" s="48"/>
      <c r="K2350" s="48"/>
      <c r="Q2350" s="19"/>
    </row>
    <row r="2351" spans="1:17">
      <c r="D2351" s="48"/>
      <c r="E2351" s="48"/>
      <c r="F2351" s="51"/>
      <c r="G2351" s="48"/>
      <c r="H2351" s="48"/>
      <c r="I2351" s="48"/>
      <c r="J2351" s="48"/>
      <c r="K2351" s="48"/>
      <c r="Q2351" s="19"/>
    </row>
    <row r="2352" spans="1:17">
      <c r="D2352" s="48"/>
      <c r="E2352" s="48"/>
      <c r="F2352" s="51"/>
      <c r="G2352" s="48"/>
      <c r="H2352" s="48"/>
      <c r="I2352" s="48"/>
      <c r="J2352" s="48"/>
      <c r="K2352" s="48"/>
      <c r="Q2352" s="19"/>
    </row>
    <row r="2353" spans="4:17">
      <c r="D2353" s="48"/>
      <c r="E2353" s="48"/>
      <c r="F2353" s="51"/>
      <c r="G2353" s="48"/>
      <c r="H2353" s="48"/>
      <c r="I2353" s="48"/>
      <c r="J2353" s="48"/>
      <c r="K2353" s="48"/>
      <c r="Q2353" s="19"/>
    </row>
    <row r="2354" spans="4:17">
      <c r="D2354" s="48"/>
      <c r="E2354" s="48"/>
      <c r="F2354" s="51"/>
      <c r="G2354" s="48"/>
      <c r="H2354" s="48"/>
      <c r="I2354" s="48"/>
      <c r="J2354" s="48"/>
      <c r="K2354" s="48"/>
      <c r="Q2354" s="19"/>
    </row>
    <row r="2355" spans="4:17">
      <c r="D2355" s="48"/>
      <c r="E2355" s="48"/>
      <c r="F2355" s="51"/>
      <c r="G2355" s="48"/>
      <c r="H2355" s="48"/>
      <c r="I2355" s="48"/>
      <c r="J2355" s="48"/>
      <c r="K2355" s="48"/>
      <c r="Q2355" s="19"/>
    </row>
    <row r="2356" spans="4:17">
      <c r="D2356" s="48"/>
      <c r="E2356" s="48"/>
      <c r="F2356" s="51"/>
      <c r="G2356" s="48"/>
      <c r="H2356" s="48"/>
      <c r="I2356" s="48"/>
      <c r="J2356" s="48"/>
      <c r="K2356" s="48"/>
      <c r="Q2356" s="19"/>
    </row>
    <row r="2357" spans="4:17">
      <c r="D2357" s="48"/>
      <c r="E2357" s="48"/>
      <c r="F2357" s="51"/>
      <c r="G2357" s="48"/>
      <c r="H2357" s="48"/>
      <c r="I2357" s="48"/>
      <c r="J2357" s="48"/>
      <c r="K2357" s="48"/>
      <c r="Q2357" s="19"/>
    </row>
    <row r="2358" spans="4:17">
      <c r="D2358" s="48"/>
      <c r="E2358" s="48"/>
      <c r="F2358" s="51"/>
      <c r="G2358" s="48"/>
      <c r="H2358" s="48"/>
      <c r="I2358" s="48"/>
      <c r="J2358" s="48"/>
      <c r="K2358" s="48"/>
      <c r="Q2358" s="19"/>
    </row>
    <row r="2359" spans="4:17">
      <c r="D2359" s="48"/>
      <c r="E2359" s="48"/>
      <c r="F2359" s="51"/>
      <c r="G2359" s="48"/>
      <c r="H2359" s="48"/>
      <c r="I2359" s="48"/>
      <c r="J2359" s="48"/>
      <c r="K2359" s="48"/>
      <c r="Q2359" s="19"/>
    </row>
    <row r="2360" spans="4:17">
      <c r="D2360" s="48"/>
      <c r="E2360" s="48"/>
      <c r="F2360" s="51"/>
      <c r="G2360" s="48"/>
      <c r="H2360" s="48"/>
      <c r="I2360" s="48"/>
      <c r="J2360" s="48"/>
      <c r="K2360" s="48"/>
      <c r="Q2360" s="19"/>
    </row>
    <row r="2361" spans="4:17">
      <c r="D2361" s="48"/>
      <c r="E2361" s="48"/>
      <c r="F2361" s="51"/>
      <c r="G2361" s="48"/>
      <c r="H2361" s="48"/>
      <c r="I2361" s="48"/>
      <c r="J2361" s="48"/>
      <c r="K2361" s="48"/>
      <c r="Q2361" s="19"/>
    </row>
    <row r="2362" spans="4:17">
      <c r="D2362" s="48"/>
      <c r="E2362" s="48"/>
      <c r="F2362" s="51"/>
      <c r="G2362" s="48"/>
      <c r="H2362" s="48"/>
      <c r="I2362" s="48"/>
      <c r="J2362" s="48"/>
      <c r="K2362" s="48"/>
      <c r="Q2362" s="19"/>
    </row>
    <row r="2363" spans="4:17">
      <c r="D2363" s="48"/>
      <c r="E2363" s="48"/>
      <c r="F2363" s="51"/>
      <c r="G2363" s="48"/>
      <c r="H2363" s="48"/>
      <c r="I2363" s="48"/>
      <c r="J2363" s="48"/>
      <c r="K2363" s="48"/>
      <c r="Q2363" s="19"/>
    </row>
    <row r="2364" spans="4:17">
      <c r="D2364" s="48"/>
      <c r="E2364" s="48"/>
      <c r="F2364" s="51"/>
      <c r="G2364" s="48"/>
      <c r="H2364" s="48"/>
      <c r="I2364" s="48"/>
      <c r="J2364" s="48"/>
      <c r="K2364" s="48"/>
      <c r="Q2364" s="19"/>
    </row>
    <row r="2365" spans="4:17">
      <c r="D2365" s="48"/>
      <c r="E2365" s="48"/>
      <c r="F2365" s="51"/>
      <c r="G2365" s="48"/>
      <c r="H2365" s="48"/>
      <c r="I2365" s="48"/>
      <c r="J2365" s="48"/>
      <c r="K2365" s="48"/>
      <c r="Q2365" s="19"/>
    </row>
    <row r="2366" spans="4:17">
      <c r="D2366" s="48"/>
      <c r="E2366" s="48"/>
      <c r="F2366" s="51"/>
      <c r="G2366" s="48"/>
      <c r="H2366" s="48"/>
      <c r="I2366" s="48"/>
      <c r="J2366" s="48"/>
      <c r="K2366" s="48"/>
      <c r="Q2366" s="19"/>
    </row>
    <row r="2367" spans="4:17">
      <c r="D2367" s="48"/>
      <c r="E2367" s="48"/>
      <c r="F2367" s="51"/>
      <c r="G2367" s="48"/>
      <c r="H2367" s="48"/>
      <c r="I2367" s="48"/>
      <c r="J2367" s="48"/>
      <c r="K2367" s="48"/>
      <c r="Q2367" s="19"/>
    </row>
    <row r="2368" spans="4:17" ht="18.75">
      <c r="D2368" s="15"/>
      <c r="G2368" s="16" t="s">
        <v>67</v>
      </c>
      <c r="H2368" s="16"/>
      <c r="I2368" s="17"/>
      <c r="J2368" s="17"/>
      <c r="L2368" s="17"/>
      <c r="Q2368" s="19"/>
    </row>
    <row r="2369" spans="1:17" ht="18.75">
      <c r="D2369" s="15"/>
      <c r="E2369" s="15"/>
      <c r="G2369" s="16" t="s">
        <v>68</v>
      </c>
      <c r="H2369" s="16"/>
      <c r="I2369" s="16"/>
      <c r="J2369" s="16"/>
      <c r="K2369" s="17"/>
      <c r="L2369" s="21"/>
    </row>
    <row r="2370" spans="1:17" ht="18.75">
      <c r="D2370" s="23" t="s">
        <v>70</v>
      </c>
      <c r="E2370" s="23"/>
      <c r="F2370" s="23"/>
    </row>
    <row r="2371" spans="1:17">
      <c r="A2371" s="53">
        <v>44468</v>
      </c>
      <c r="M2371" s="21"/>
    </row>
    <row r="2372" spans="1:17">
      <c r="A2372" s="24" t="s">
        <v>149</v>
      </c>
      <c r="B2372" s="24" t="s">
        <v>74</v>
      </c>
      <c r="D2372" s="25"/>
      <c r="E2372" s="28"/>
      <c r="F2372" s="28" t="s">
        <v>75</v>
      </c>
      <c r="G2372" s="27"/>
      <c r="H2372" s="21"/>
      <c r="I2372" s="21"/>
      <c r="J2372" s="21"/>
      <c r="K2372" s="21"/>
      <c r="L2372" s="21"/>
      <c r="M2372" s="21"/>
      <c r="N2372" s="21"/>
      <c r="O2372" s="21"/>
      <c r="P2372" s="21"/>
      <c r="Q2372" s="19"/>
    </row>
    <row r="2373" spans="1:17">
      <c r="A2373" s="29" t="s">
        <v>76</v>
      </c>
      <c r="B2373" s="24"/>
      <c r="C2373" s="20"/>
      <c r="D2373" s="20"/>
      <c r="E2373" s="27"/>
      <c r="F2373" s="27"/>
      <c r="G2373" s="27"/>
      <c r="H2373" s="21"/>
      <c r="I2373" s="21"/>
      <c r="J2373" s="21"/>
      <c r="K2373" s="21"/>
      <c r="L2373" s="21"/>
      <c r="M2373" s="21"/>
      <c r="N2373" s="21"/>
      <c r="O2373" s="21"/>
      <c r="P2373" s="21"/>
      <c r="Q2373" s="19"/>
    </row>
    <row r="2374" spans="1:17">
      <c r="A2374" s="30"/>
      <c r="B2374" s="29"/>
      <c r="C2374" s="29"/>
      <c r="D2374" s="29"/>
      <c r="E2374" s="21"/>
      <c r="F2374" s="27"/>
      <c r="G2374" s="27"/>
      <c r="H2374" s="21"/>
      <c r="I2374" s="21"/>
      <c r="J2374" s="21"/>
      <c r="K2374" s="21"/>
      <c r="L2374" s="21"/>
      <c r="M2374" s="28"/>
      <c r="N2374" s="21"/>
      <c r="O2374" s="21"/>
      <c r="P2374">
        <v>217</v>
      </c>
      <c r="Q2374" s="19"/>
    </row>
    <row r="2375" spans="1:17">
      <c r="A2375" s="31" t="s">
        <v>77</v>
      </c>
      <c r="B2375" s="32"/>
      <c r="C2375" s="33" t="s">
        <v>78</v>
      </c>
      <c r="D2375" s="34"/>
      <c r="E2375" s="34" t="s">
        <v>79</v>
      </c>
      <c r="F2375" s="34"/>
      <c r="G2375" s="34" t="s">
        <v>80</v>
      </c>
      <c r="H2375" s="34" t="s">
        <v>81</v>
      </c>
      <c r="I2375" s="34"/>
      <c r="J2375" s="34"/>
      <c r="K2375" s="34"/>
      <c r="L2375" s="34" t="s">
        <v>82</v>
      </c>
      <c r="M2375" s="5"/>
      <c r="N2375" s="34"/>
      <c r="O2375" s="35" t="s">
        <v>83</v>
      </c>
      <c r="P2375" s="36" t="s">
        <v>3</v>
      </c>
      <c r="Q2375" s="36" t="s">
        <v>9</v>
      </c>
    </row>
    <row r="2376" spans="1:17">
      <c r="A2376" s="5"/>
      <c r="B2376" s="38" t="s">
        <v>84</v>
      </c>
      <c r="C2376" s="39" t="s">
        <v>85</v>
      </c>
      <c r="D2376" s="37" t="s">
        <v>86</v>
      </c>
      <c r="E2376" s="37" t="s">
        <v>87</v>
      </c>
      <c r="F2376" s="37" t="s">
        <v>88</v>
      </c>
      <c r="G2376" s="37"/>
      <c r="H2376" s="37" t="s">
        <v>89</v>
      </c>
      <c r="I2376" s="37" t="s">
        <v>90</v>
      </c>
      <c r="J2376" s="37" t="s">
        <v>91</v>
      </c>
      <c r="K2376" s="37" t="s">
        <v>92</v>
      </c>
      <c r="L2376" s="37" t="s">
        <v>93</v>
      </c>
      <c r="M2376" s="37" t="s">
        <v>94</v>
      </c>
      <c r="N2376" s="37" t="s">
        <v>95</v>
      </c>
      <c r="O2376" s="40"/>
      <c r="P2376" s="4"/>
      <c r="Q2376" s="40"/>
    </row>
    <row r="2377" spans="1:17">
      <c r="A2377" s="45" t="s">
        <v>211</v>
      </c>
      <c r="B2377" s="45"/>
      <c r="C2377" s="37">
        <v>250</v>
      </c>
      <c r="D2377" s="37">
        <v>1.2</v>
      </c>
      <c r="E2377" s="37">
        <v>4</v>
      </c>
      <c r="F2377" s="37">
        <v>2.7</v>
      </c>
      <c r="G2377" s="37">
        <v>260</v>
      </c>
      <c r="H2377" s="37">
        <v>0.26</v>
      </c>
      <c r="I2377" s="37">
        <v>40</v>
      </c>
      <c r="J2377" s="37">
        <v>122</v>
      </c>
      <c r="K2377" s="37">
        <v>128</v>
      </c>
      <c r="L2377" s="37">
        <v>146</v>
      </c>
      <c r="M2377" s="37">
        <v>56</v>
      </c>
      <c r="N2377" s="37">
        <v>2</v>
      </c>
      <c r="O2377" s="4"/>
      <c r="P2377" s="46"/>
      <c r="Q2377" s="47"/>
    </row>
    <row r="2378" spans="1:17">
      <c r="A2378" s="45" t="s">
        <v>36</v>
      </c>
      <c r="B2378" s="45">
        <v>2.5000000000000001E-2</v>
      </c>
      <c r="C2378" s="37"/>
      <c r="D2378" s="37"/>
      <c r="E2378" s="37"/>
      <c r="F2378" s="37"/>
      <c r="G2378" s="37"/>
      <c r="H2378" s="37"/>
      <c r="I2378" s="37"/>
      <c r="J2378" s="37"/>
      <c r="K2378" s="37"/>
      <c r="L2378" s="37"/>
      <c r="M2378" s="37"/>
      <c r="N2378" s="37"/>
      <c r="O2378" s="4">
        <v>10.85</v>
      </c>
      <c r="P2378" s="46">
        <v>260</v>
      </c>
      <c r="Q2378" s="47">
        <f>P2378*O2378</f>
        <v>2821</v>
      </c>
    </row>
    <row r="2379" spans="1:17">
      <c r="A2379" s="45" t="s">
        <v>58</v>
      </c>
      <c r="B2379" s="45">
        <v>10</v>
      </c>
      <c r="C2379" s="37"/>
      <c r="D2379" s="37"/>
      <c r="E2379" s="37"/>
      <c r="F2379" s="37"/>
      <c r="G2379" s="37"/>
      <c r="H2379" s="37"/>
      <c r="I2379" s="37"/>
      <c r="J2379" s="37"/>
      <c r="K2379" s="37"/>
      <c r="L2379" s="37"/>
      <c r="M2379" s="37"/>
      <c r="N2379" s="37"/>
      <c r="O2379" s="4">
        <v>2.2000000000000002</v>
      </c>
      <c r="P2379" s="46">
        <v>39</v>
      </c>
      <c r="Q2379" s="47">
        <f t="shared" ref="Q2379:Q2385" si="65">P2379*O2379</f>
        <v>85.800000000000011</v>
      </c>
    </row>
    <row r="2380" spans="1:17">
      <c r="A2380" s="45" t="s">
        <v>13</v>
      </c>
      <c r="B2380" s="45">
        <v>3</v>
      </c>
      <c r="C2380" s="37"/>
      <c r="D2380" s="37"/>
      <c r="E2380" s="37"/>
      <c r="F2380" s="37"/>
      <c r="G2380" s="37"/>
      <c r="H2380" s="37"/>
      <c r="I2380" s="37"/>
      <c r="J2380" s="37"/>
      <c r="K2380" s="37"/>
      <c r="L2380" s="37"/>
      <c r="M2380" s="37"/>
      <c r="N2380" s="37"/>
      <c r="O2380" s="4">
        <v>0.3</v>
      </c>
      <c r="P2380" s="46">
        <v>137.47999999999999</v>
      </c>
      <c r="Q2380" s="47">
        <f t="shared" si="65"/>
        <v>41.243999999999993</v>
      </c>
    </row>
    <row r="2381" spans="1:17">
      <c r="A2381" s="45" t="s">
        <v>103</v>
      </c>
      <c r="B2381" s="45">
        <v>10</v>
      </c>
      <c r="C2381" s="37"/>
      <c r="D2381" s="37"/>
      <c r="E2381" s="37"/>
      <c r="F2381" s="37"/>
      <c r="G2381" s="37"/>
      <c r="H2381" s="37"/>
      <c r="I2381" s="37"/>
      <c r="J2381" s="37"/>
      <c r="K2381" s="37"/>
      <c r="L2381" s="37"/>
      <c r="M2381" s="37"/>
      <c r="N2381" s="37"/>
      <c r="O2381" s="4">
        <v>2.2000000000000002</v>
      </c>
      <c r="P2381" s="46">
        <v>60</v>
      </c>
      <c r="Q2381" s="47">
        <f t="shared" si="65"/>
        <v>132</v>
      </c>
    </row>
    <row r="2382" spans="1:17">
      <c r="A2382" s="45" t="s">
        <v>51</v>
      </c>
      <c r="B2382" s="45">
        <v>1</v>
      </c>
      <c r="C2382" s="37"/>
      <c r="D2382" s="37"/>
      <c r="E2382" s="37"/>
      <c r="F2382" s="37"/>
      <c r="G2382" s="37"/>
      <c r="H2382" s="37"/>
      <c r="I2382" s="37"/>
      <c r="J2382" s="37"/>
      <c r="K2382" s="37"/>
      <c r="L2382" s="37"/>
      <c r="M2382" s="37"/>
      <c r="N2382" s="37"/>
      <c r="O2382" s="4">
        <v>1</v>
      </c>
      <c r="P2382" s="46">
        <v>43</v>
      </c>
      <c r="Q2382" s="47">
        <f t="shared" si="65"/>
        <v>43</v>
      </c>
    </row>
    <row r="2383" spans="1:17">
      <c r="A2383" s="45" t="s">
        <v>50</v>
      </c>
      <c r="B2383" s="45">
        <v>20</v>
      </c>
      <c r="C2383" s="37"/>
      <c r="D2383" s="37"/>
      <c r="E2383" s="37"/>
      <c r="F2383" s="37"/>
      <c r="G2383" s="37"/>
      <c r="H2383" s="37"/>
      <c r="I2383" s="37"/>
      <c r="J2383" s="37"/>
      <c r="K2383" s="37"/>
      <c r="L2383" s="37"/>
      <c r="M2383" s="37"/>
      <c r="N2383" s="37"/>
      <c r="O2383" s="4">
        <v>9</v>
      </c>
      <c r="P2383" s="46">
        <v>78</v>
      </c>
      <c r="Q2383" s="47">
        <f t="shared" si="65"/>
        <v>702</v>
      </c>
    </row>
    <row r="2384" spans="1:17">
      <c r="A2384" s="45" t="s">
        <v>10</v>
      </c>
      <c r="B2384" s="45">
        <v>1</v>
      </c>
      <c r="C2384" s="37"/>
      <c r="D2384" s="37"/>
      <c r="E2384" s="37"/>
      <c r="F2384" s="37"/>
      <c r="G2384" s="37"/>
      <c r="H2384" s="37"/>
      <c r="I2384" s="37"/>
      <c r="J2384" s="37"/>
      <c r="K2384" s="37"/>
      <c r="L2384" s="37"/>
      <c r="M2384" s="37"/>
      <c r="N2384" s="37"/>
      <c r="O2384" s="4">
        <v>1</v>
      </c>
      <c r="P2384" s="46">
        <v>65</v>
      </c>
      <c r="Q2384" s="47">
        <f t="shared" si="65"/>
        <v>65</v>
      </c>
    </row>
    <row r="2385" spans="1:23">
      <c r="A2385" s="45" t="s">
        <v>55</v>
      </c>
      <c r="B2385" s="45">
        <v>120</v>
      </c>
      <c r="C2385" s="37"/>
      <c r="D2385" s="37"/>
      <c r="E2385" s="37"/>
      <c r="F2385" s="37"/>
      <c r="G2385" s="37"/>
      <c r="H2385" s="37"/>
      <c r="I2385" s="37"/>
      <c r="J2385" s="37"/>
      <c r="K2385" s="37"/>
      <c r="L2385" s="37"/>
      <c r="M2385" s="37"/>
      <c r="N2385" s="37"/>
      <c r="O2385" s="4">
        <v>22</v>
      </c>
      <c r="P2385" s="46">
        <v>39</v>
      </c>
      <c r="Q2385" s="47">
        <f t="shared" si="65"/>
        <v>858</v>
      </c>
    </row>
    <row r="2386" spans="1:23">
      <c r="A2386" s="31" t="s">
        <v>191</v>
      </c>
      <c r="B2386" s="45">
        <v>70</v>
      </c>
      <c r="C2386" s="37">
        <v>70</v>
      </c>
      <c r="D2386" s="37">
        <v>4.8</v>
      </c>
      <c r="E2386" s="37">
        <v>5.8</v>
      </c>
      <c r="F2386" s="37">
        <v>18.399999999999999</v>
      </c>
      <c r="G2386" s="37">
        <v>112</v>
      </c>
      <c r="H2386" s="37">
        <v>1.62</v>
      </c>
      <c r="I2386" s="37">
        <v>15.75</v>
      </c>
      <c r="J2386" s="37">
        <v>128</v>
      </c>
      <c r="K2386" s="37">
        <v>106</v>
      </c>
      <c r="L2386" s="37">
        <v>55.5</v>
      </c>
      <c r="M2386" s="37">
        <v>54</v>
      </c>
      <c r="N2386" s="37">
        <v>1.45</v>
      </c>
      <c r="O2386" s="4"/>
      <c r="P2386" s="46"/>
      <c r="Q2386" s="47">
        <f t="shared" ref="Q2386:Q2400" si="66">P2386*O2386</f>
        <v>0</v>
      </c>
    </row>
    <row r="2387" spans="1:23">
      <c r="A2387" s="45" t="s">
        <v>103</v>
      </c>
      <c r="B2387" s="45">
        <v>36</v>
      </c>
      <c r="C2387" s="37"/>
      <c r="D2387" s="37"/>
      <c r="E2387" s="37"/>
      <c r="F2387" s="37"/>
      <c r="G2387" s="37"/>
      <c r="H2387" s="37"/>
      <c r="I2387" s="37"/>
      <c r="J2387" s="37"/>
      <c r="K2387" s="37"/>
      <c r="L2387" s="37"/>
      <c r="M2387" s="37"/>
      <c r="N2387" s="37"/>
      <c r="O2387" s="4">
        <v>1.2</v>
      </c>
      <c r="P2387" s="46">
        <v>60</v>
      </c>
      <c r="Q2387" s="47">
        <f t="shared" si="66"/>
        <v>72</v>
      </c>
    </row>
    <row r="2388" spans="1:23">
      <c r="A2388" s="45" t="s">
        <v>56</v>
      </c>
      <c r="B2388" s="45">
        <v>9</v>
      </c>
      <c r="C2388" s="37"/>
      <c r="D2388" s="37"/>
      <c r="E2388" s="37"/>
      <c r="F2388" s="37"/>
      <c r="G2388" s="37"/>
      <c r="H2388" s="37"/>
      <c r="I2388" s="37"/>
      <c r="J2388" s="37"/>
      <c r="K2388" s="37"/>
      <c r="L2388" s="37"/>
      <c r="M2388" s="37"/>
      <c r="N2388" s="37"/>
      <c r="O2388" s="4">
        <v>5.67</v>
      </c>
      <c r="P2388" s="46">
        <v>36</v>
      </c>
      <c r="Q2388" s="47">
        <f t="shared" si="66"/>
        <v>204.12</v>
      </c>
    </row>
    <row r="2389" spans="1:23">
      <c r="A2389" s="45" t="s">
        <v>56</v>
      </c>
      <c r="B2389" s="45">
        <v>9</v>
      </c>
      <c r="C2389" s="37"/>
      <c r="D2389" s="37"/>
      <c r="E2389" s="37"/>
      <c r="F2389" s="37"/>
      <c r="G2389" s="37"/>
      <c r="H2389" s="37"/>
      <c r="I2389" s="37"/>
      <c r="J2389" s="37"/>
      <c r="K2389" s="37"/>
      <c r="L2389" s="37"/>
      <c r="M2389" s="37"/>
      <c r="N2389" s="37"/>
      <c r="O2389" s="4">
        <v>3.73</v>
      </c>
      <c r="P2389" s="46">
        <v>42</v>
      </c>
      <c r="Q2389" s="47">
        <f t="shared" si="66"/>
        <v>156.66</v>
      </c>
    </row>
    <row r="2390" spans="1:23">
      <c r="A2390" s="45" t="s">
        <v>13</v>
      </c>
      <c r="B2390" s="45"/>
      <c r="C2390" s="37"/>
      <c r="D2390" s="37"/>
      <c r="E2390" s="37"/>
      <c r="F2390" s="37"/>
      <c r="G2390" s="37"/>
      <c r="H2390" s="37"/>
      <c r="I2390" s="37"/>
      <c r="J2390" s="37"/>
      <c r="K2390" s="37"/>
      <c r="L2390" s="37"/>
      <c r="M2390" s="37"/>
      <c r="N2390" s="37"/>
      <c r="O2390" s="4">
        <v>0.2</v>
      </c>
      <c r="P2390" s="46">
        <v>137.47999999999999</v>
      </c>
      <c r="Q2390" s="47">
        <f t="shared" si="66"/>
        <v>27.495999999999999</v>
      </c>
    </row>
    <row r="2391" spans="1:23">
      <c r="A2391" s="45" t="s">
        <v>58</v>
      </c>
      <c r="B2391" s="45">
        <v>9</v>
      </c>
      <c r="C2391" s="37"/>
      <c r="D2391" s="37"/>
      <c r="E2391" s="37"/>
      <c r="F2391" s="37"/>
      <c r="G2391" s="37"/>
      <c r="H2391" s="37"/>
      <c r="I2391" s="37"/>
      <c r="J2391" s="37"/>
      <c r="K2391" s="37"/>
      <c r="L2391" s="37"/>
      <c r="M2391" s="37"/>
      <c r="N2391" s="37"/>
      <c r="O2391" s="4"/>
      <c r="P2391" s="46"/>
      <c r="Q2391" s="47">
        <f t="shared" si="66"/>
        <v>0</v>
      </c>
    </row>
    <row r="2392" spans="1:23">
      <c r="A2392" s="44" t="s">
        <v>34</v>
      </c>
      <c r="B2392" s="45">
        <v>30</v>
      </c>
      <c r="C2392" s="31">
        <v>30</v>
      </c>
      <c r="D2392" s="37">
        <v>0.6</v>
      </c>
      <c r="E2392" s="37"/>
      <c r="F2392" s="37">
        <v>15.5</v>
      </c>
      <c r="G2392" s="37"/>
      <c r="H2392" s="37">
        <v>0.04</v>
      </c>
      <c r="I2392" s="37"/>
      <c r="J2392" s="37">
        <v>0.24</v>
      </c>
      <c r="K2392" s="37">
        <v>0.8</v>
      </c>
      <c r="L2392" s="37">
        <v>24</v>
      </c>
      <c r="M2392" s="37"/>
      <c r="N2392" s="37">
        <v>22</v>
      </c>
      <c r="O2392" s="52"/>
      <c r="P2392" s="46"/>
      <c r="Q2392" s="47">
        <f t="shared" si="66"/>
        <v>0</v>
      </c>
    </row>
    <row r="2393" spans="1:23">
      <c r="A2393" s="45" t="s">
        <v>34</v>
      </c>
      <c r="B2393" s="45">
        <v>10</v>
      </c>
      <c r="C2393" s="5"/>
      <c r="D2393" s="5"/>
      <c r="E2393" s="5"/>
      <c r="F2393" s="5"/>
      <c r="G2393" s="5"/>
      <c r="H2393" s="5"/>
      <c r="I2393" s="5"/>
      <c r="J2393" s="5"/>
      <c r="K2393" s="5"/>
      <c r="L2393" s="5"/>
      <c r="M2393" s="5"/>
      <c r="N2393" s="5"/>
      <c r="O2393" s="4">
        <v>13</v>
      </c>
      <c r="P2393" s="61">
        <v>26</v>
      </c>
      <c r="Q2393" s="47">
        <f t="shared" si="66"/>
        <v>338</v>
      </c>
    </row>
    <row r="2394" spans="1:23">
      <c r="A2394" s="45" t="s">
        <v>137</v>
      </c>
      <c r="B2394" s="45"/>
      <c r="C2394" s="5"/>
      <c r="D2394" s="5"/>
      <c r="E2394" s="5"/>
      <c r="F2394" s="5"/>
      <c r="G2394" s="5"/>
      <c r="H2394" s="5"/>
      <c r="I2394" s="5"/>
      <c r="J2394" s="5"/>
      <c r="K2394" s="5"/>
      <c r="L2394" s="5"/>
      <c r="M2394" s="5"/>
      <c r="N2394" s="5"/>
      <c r="O2394" s="4">
        <v>14</v>
      </c>
      <c r="P2394" s="61">
        <v>97</v>
      </c>
      <c r="Q2394" s="47">
        <f t="shared" si="66"/>
        <v>1358</v>
      </c>
    </row>
    <row r="2395" spans="1:23">
      <c r="A2395" s="45" t="s">
        <v>136</v>
      </c>
      <c r="B2395" s="45">
        <v>40</v>
      </c>
      <c r="C2395" s="5"/>
      <c r="D2395" s="5"/>
      <c r="E2395" s="5"/>
      <c r="F2395" s="5"/>
      <c r="G2395" s="5"/>
      <c r="H2395" s="5"/>
      <c r="I2395" s="5"/>
      <c r="J2395" s="5"/>
      <c r="K2395" s="5"/>
      <c r="L2395" s="5"/>
      <c r="M2395" s="5"/>
      <c r="N2395" s="5"/>
      <c r="O2395" s="4">
        <v>29</v>
      </c>
      <c r="P2395" s="61">
        <v>105</v>
      </c>
      <c r="Q2395" s="47">
        <f t="shared" si="66"/>
        <v>3045</v>
      </c>
    </row>
    <row r="2396" spans="1:23">
      <c r="A2396" s="44" t="s">
        <v>45</v>
      </c>
      <c r="B2396" s="45">
        <v>20</v>
      </c>
      <c r="C2396" s="37">
        <v>200</v>
      </c>
      <c r="D2396" s="37">
        <v>0.6</v>
      </c>
      <c r="E2396" s="37"/>
      <c r="F2396" s="37">
        <v>30.1</v>
      </c>
      <c r="G2396" s="37">
        <v>130</v>
      </c>
      <c r="H2396" s="37">
        <v>0.04</v>
      </c>
      <c r="I2396" s="37"/>
      <c r="J2396" s="37">
        <v>0.05</v>
      </c>
      <c r="K2396" s="37">
        <v>135</v>
      </c>
      <c r="L2396" s="37">
        <v>46</v>
      </c>
      <c r="M2396" s="37"/>
      <c r="N2396" s="37">
        <v>0.5</v>
      </c>
      <c r="O2396" s="5"/>
      <c r="P2396" s="5"/>
      <c r="Q2396" s="47">
        <f t="shared" si="66"/>
        <v>0</v>
      </c>
    </row>
    <row r="2397" spans="1:23">
      <c r="A2397" s="45" t="s">
        <v>45</v>
      </c>
      <c r="B2397" s="45">
        <v>20</v>
      </c>
      <c r="C2397" s="5"/>
      <c r="D2397" s="5"/>
      <c r="E2397" s="5"/>
      <c r="F2397" s="5"/>
      <c r="G2397" s="5"/>
      <c r="H2397" s="5"/>
      <c r="I2397" s="5"/>
      <c r="J2397" s="5"/>
      <c r="K2397" s="5"/>
      <c r="L2397" s="5"/>
      <c r="M2397" s="5"/>
      <c r="N2397" s="5"/>
      <c r="O2397" s="5">
        <v>10</v>
      </c>
      <c r="P2397" s="5">
        <v>73</v>
      </c>
      <c r="Q2397" s="47">
        <f t="shared" si="66"/>
        <v>730</v>
      </c>
    </row>
    <row r="2398" spans="1:23">
      <c r="A2398" s="45" t="s">
        <v>97</v>
      </c>
      <c r="B2398" s="45"/>
      <c r="C2398" s="37">
        <v>150</v>
      </c>
      <c r="D2398" s="37"/>
      <c r="E2398" s="37"/>
      <c r="F2398" s="37"/>
      <c r="G2398" s="37"/>
      <c r="H2398" s="37"/>
      <c r="I2398" s="37"/>
      <c r="J2398" s="37"/>
      <c r="K2398" s="37"/>
      <c r="L2398" s="37"/>
      <c r="M2398" s="37"/>
      <c r="N2398" s="37"/>
      <c r="O2398" s="6">
        <v>31.2</v>
      </c>
      <c r="P2398" s="6">
        <v>155</v>
      </c>
      <c r="Q2398" s="47">
        <f t="shared" si="66"/>
        <v>4836</v>
      </c>
    </row>
    <row r="2399" spans="1:23">
      <c r="A2399" s="45" t="s">
        <v>125</v>
      </c>
      <c r="B2399" s="45">
        <v>95</v>
      </c>
      <c r="C2399" s="40"/>
      <c r="D2399" s="40"/>
      <c r="E2399" s="40"/>
      <c r="F2399" s="40"/>
      <c r="G2399" s="40"/>
      <c r="H2399" s="40"/>
      <c r="I2399" s="40"/>
      <c r="J2399" s="40"/>
      <c r="K2399" s="40"/>
      <c r="L2399" s="40"/>
      <c r="M2399" s="40"/>
      <c r="N2399" s="40"/>
      <c r="O2399" s="52">
        <v>217</v>
      </c>
      <c r="P2399" s="52">
        <v>17</v>
      </c>
      <c r="Q2399" s="47">
        <f t="shared" si="66"/>
        <v>3689</v>
      </c>
    </row>
    <row r="2400" spans="1:23">
      <c r="A2400" s="45" t="s">
        <v>201</v>
      </c>
      <c r="B2400" s="45"/>
      <c r="C2400" s="40"/>
      <c r="D2400" s="40"/>
      <c r="E2400" s="40"/>
      <c r="F2400" s="40"/>
      <c r="G2400" s="40"/>
      <c r="H2400" s="40"/>
      <c r="I2400" s="40"/>
      <c r="J2400" s="40"/>
      <c r="K2400" s="40"/>
      <c r="L2400" s="40"/>
      <c r="M2400" s="40"/>
      <c r="N2400" s="40"/>
      <c r="O2400" s="52">
        <v>217</v>
      </c>
      <c r="P2400" s="52">
        <v>18</v>
      </c>
      <c r="Q2400" s="47">
        <f t="shared" si="66"/>
        <v>3906</v>
      </c>
      <c r="W2400">
        <f>U2385+U2390+U2393+U2394+U2397+U2398+U2399+U2400</f>
        <v>0</v>
      </c>
    </row>
    <row r="2401" spans="1:17">
      <c r="D2401" t="s">
        <v>98</v>
      </c>
      <c r="J2401" t="s">
        <v>99</v>
      </c>
      <c r="Q2401" s="67">
        <f>SUM(Q2378:Q2400)</f>
        <v>23110.32</v>
      </c>
    </row>
    <row r="2402" spans="1:17">
      <c r="D2402" s="48" t="s">
        <v>100</v>
      </c>
      <c r="E2402" s="48"/>
      <c r="F2402" s="51"/>
      <c r="G2402" s="48"/>
      <c r="H2402" s="48"/>
      <c r="I2402" s="48"/>
      <c r="J2402" s="48" t="s">
        <v>99</v>
      </c>
      <c r="K2402" s="48"/>
      <c r="N2402" t="s">
        <v>99</v>
      </c>
    </row>
    <row r="2403" spans="1:17">
      <c r="D2403" s="48"/>
      <c r="E2403" s="48"/>
      <c r="F2403" s="51"/>
      <c r="G2403" s="48"/>
      <c r="H2403" s="48"/>
      <c r="I2403" s="48"/>
      <c r="J2403" s="48"/>
      <c r="K2403" s="48"/>
    </row>
    <row r="2404" spans="1:17">
      <c r="D2404" s="48"/>
      <c r="E2404" s="48"/>
      <c r="F2404" s="51"/>
      <c r="G2404" s="48"/>
      <c r="H2404" s="48"/>
      <c r="I2404" s="48"/>
      <c r="J2404" s="48"/>
      <c r="K2404" s="48"/>
    </row>
    <row r="2405" spans="1:17">
      <c r="D2405" s="48"/>
      <c r="E2405" s="48"/>
      <c r="F2405" s="51"/>
      <c r="G2405" s="48"/>
      <c r="H2405" s="48"/>
      <c r="I2405" s="48"/>
      <c r="J2405" s="48"/>
      <c r="K2405" s="48"/>
    </row>
    <row r="2406" spans="1:17">
      <c r="D2406" s="48"/>
      <c r="E2406" s="48"/>
      <c r="F2406" s="51"/>
      <c r="G2406" s="48"/>
      <c r="H2406" s="48"/>
      <c r="I2406" s="48"/>
      <c r="J2406" s="48"/>
      <c r="K2406" s="48"/>
    </row>
    <row r="2407" spans="1:17">
      <c r="D2407" s="48"/>
      <c r="E2407" s="48"/>
      <c r="F2407" s="51"/>
      <c r="G2407" s="48"/>
      <c r="H2407" s="48"/>
      <c r="I2407" s="48"/>
      <c r="J2407" s="48"/>
      <c r="K2407" s="48"/>
    </row>
    <row r="2408" spans="1:17">
      <c r="D2408" s="48"/>
      <c r="E2408" s="48"/>
      <c r="F2408" s="51"/>
      <c r="G2408" s="48"/>
      <c r="H2408" s="48"/>
      <c r="I2408" s="48"/>
      <c r="J2408" s="48"/>
      <c r="K2408" s="48"/>
    </row>
    <row r="2409" spans="1:17">
      <c r="D2409" s="48"/>
      <c r="E2409" s="48"/>
      <c r="F2409" s="51"/>
      <c r="G2409" s="48"/>
      <c r="H2409" s="48"/>
      <c r="I2409" s="48"/>
      <c r="J2409" s="48"/>
      <c r="K2409" s="48"/>
    </row>
    <row r="2410" spans="1:17">
      <c r="D2410" s="48"/>
      <c r="E2410" s="48"/>
      <c r="F2410" s="51"/>
      <c r="G2410" s="48"/>
      <c r="H2410" s="48"/>
      <c r="I2410" s="48"/>
      <c r="J2410" s="48"/>
      <c r="K2410" s="48"/>
    </row>
    <row r="2411" spans="1:17" ht="18.75">
      <c r="D2411" s="15"/>
      <c r="G2411" s="16" t="s">
        <v>67</v>
      </c>
      <c r="H2411" s="16"/>
      <c r="I2411" s="17"/>
      <c r="J2411" s="17"/>
      <c r="L2411" s="17"/>
      <c r="Q2411" s="19"/>
    </row>
    <row r="2412" spans="1:17" ht="18.75">
      <c r="D2412" s="15"/>
      <c r="E2412" s="15"/>
      <c r="G2412" s="16" t="s">
        <v>68</v>
      </c>
      <c r="H2412" s="16"/>
      <c r="I2412" s="16"/>
      <c r="J2412" s="16"/>
      <c r="K2412" s="17"/>
      <c r="L2412" s="21"/>
    </row>
    <row r="2413" spans="1:17" ht="18.75">
      <c r="D2413" s="23" t="s">
        <v>70</v>
      </c>
      <c r="E2413" s="23"/>
      <c r="F2413" s="23"/>
    </row>
    <row r="2414" spans="1:17">
      <c r="A2414" s="53">
        <v>44468</v>
      </c>
      <c r="M2414" s="21"/>
    </row>
    <row r="2415" spans="1:17">
      <c r="A2415" s="24" t="s">
        <v>149</v>
      </c>
      <c r="B2415" s="24" t="s">
        <v>74</v>
      </c>
      <c r="D2415" s="25"/>
      <c r="E2415" s="28"/>
      <c r="F2415" s="28" t="s">
        <v>6</v>
      </c>
      <c r="G2415" s="27"/>
      <c r="H2415" s="21"/>
      <c r="I2415" s="21"/>
      <c r="J2415" s="21"/>
      <c r="K2415" s="21"/>
      <c r="L2415" s="21"/>
      <c r="M2415" s="21"/>
      <c r="N2415" s="21"/>
      <c r="O2415" s="21"/>
      <c r="P2415" s="21"/>
      <c r="Q2415" s="19"/>
    </row>
    <row r="2416" spans="1:17">
      <c r="A2416" s="29" t="s">
        <v>76</v>
      </c>
      <c r="B2416" s="24"/>
      <c r="C2416" s="20"/>
      <c r="D2416" s="20"/>
      <c r="E2416" s="27"/>
      <c r="F2416" s="27"/>
      <c r="G2416" s="27"/>
      <c r="H2416" s="21"/>
      <c r="I2416" s="21"/>
      <c r="J2416" s="21"/>
      <c r="K2416" s="21"/>
      <c r="L2416" s="21"/>
      <c r="M2416" s="21"/>
      <c r="N2416" s="21"/>
      <c r="O2416" s="21"/>
      <c r="P2416" s="21"/>
      <c r="Q2416" s="19"/>
    </row>
    <row r="2417" spans="1:17">
      <c r="A2417" s="30"/>
      <c r="B2417" s="29"/>
      <c r="C2417" s="29"/>
      <c r="D2417" s="29"/>
      <c r="E2417" s="21"/>
      <c r="F2417" s="27"/>
      <c r="G2417" s="27"/>
      <c r="H2417" s="21"/>
      <c r="I2417" s="21"/>
      <c r="J2417" s="21"/>
      <c r="K2417" s="21"/>
      <c r="L2417" s="21"/>
      <c r="M2417" s="28"/>
      <c r="N2417" s="21"/>
      <c r="O2417" s="21"/>
      <c r="P2417">
        <v>135</v>
      </c>
      <c r="Q2417" s="19"/>
    </row>
    <row r="2418" spans="1:17">
      <c r="A2418" s="31" t="s">
        <v>77</v>
      </c>
      <c r="B2418" s="32"/>
      <c r="C2418" s="33" t="s">
        <v>78</v>
      </c>
      <c r="D2418" s="34"/>
      <c r="E2418" s="34" t="s">
        <v>79</v>
      </c>
      <c r="F2418" s="34"/>
      <c r="G2418" s="34" t="s">
        <v>80</v>
      </c>
      <c r="H2418" s="34" t="s">
        <v>81</v>
      </c>
      <c r="I2418" s="34"/>
      <c r="J2418" s="34"/>
      <c r="K2418" s="34"/>
      <c r="L2418" s="34" t="s">
        <v>82</v>
      </c>
      <c r="M2418" s="5"/>
      <c r="N2418" s="34"/>
      <c r="O2418" s="35" t="s">
        <v>83</v>
      </c>
      <c r="P2418" s="36" t="s">
        <v>3</v>
      </c>
      <c r="Q2418" s="36" t="s">
        <v>9</v>
      </c>
    </row>
    <row r="2419" spans="1:17">
      <c r="A2419" s="5"/>
      <c r="B2419" s="38" t="s">
        <v>84</v>
      </c>
      <c r="C2419" s="39" t="s">
        <v>85</v>
      </c>
      <c r="D2419" s="37" t="s">
        <v>86</v>
      </c>
      <c r="E2419" s="37" t="s">
        <v>87</v>
      </c>
      <c r="F2419" s="37" t="s">
        <v>88</v>
      </c>
      <c r="G2419" s="37"/>
      <c r="H2419" s="37" t="s">
        <v>89</v>
      </c>
      <c r="I2419" s="37" t="s">
        <v>90</v>
      </c>
      <c r="J2419" s="37" t="s">
        <v>91</v>
      </c>
      <c r="K2419" s="37" t="s">
        <v>92</v>
      </c>
      <c r="L2419" s="37" t="s">
        <v>93</v>
      </c>
      <c r="M2419" s="37" t="s">
        <v>94</v>
      </c>
      <c r="N2419" s="37" t="s">
        <v>95</v>
      </c>
      <c r="O2419" s="40"/>
      <c r="P2419" s="4"/>
      <c r="Q2419" s="40"/>
    </row>
    <row r="2420" spans="1:17">
      <c r="A2420" s="45" t="s">
        <v>211</v>
      </c>
      <c r="B2420" s="45"/>
      <c r="C2420" s="37">
        <v>250</v>
      </c>
      <c r="D2420" s="37">
        <v>1.2</v>
      </c>
      <c r="E2420" s="37">
        <v>4</v>
      </c>
      <c r="F2420" s="37">
        <v>2.7</v>
      </c>
      <c r="G2420" s="37">
        <v>260</v>
      </c>
      <c r="H2420" s="37">
        <v>0.26</v>
      </c>
      <c r="I2420" s="37">
        <v>40</v>
      </c>
      <c r="J2420" s="37">
        <v>122</v>
      </c>
      <c r="K2420" s="37">
        <v>128</v>
      </c>
      <c r="L2420" s="37">
        <v>146</v>
      </c>
      <c r="M2420" s="37">
        <v>56</v>
      </c>
      <c r="N2420" s="37">
        <v>2</v>
      </c>
      <c r="O2420" s="4"/>
      <c r="P2420" s="46"/>
      <c r="Q2420" s="47"/>
    </row>
    <row r="2421" spans="1:17">
      <c r="A2421" s="45" t="s">
        <v>36</v>
      </c>
      <c r="B2421" s="45">
        <v>2.5000000000000001E-2</v>
      </c>
      <c r="C2421" s="37"/>
      <c r="D2421" s="37"/>
      <c r="E2421" s="37"/>
      <c r="F2421" s="37"/>
      <c r="G2421" s="37"/>
      <c r="H2421" s="37"/>
      <c r="I2421" s="37"/>
      <c r="J2421" s="37"/>
      <c r="K2421" s="37"/>
      <c r="L2421" s="37"/>
      <c r="M2421" s="37"/>
      <c r="N2421" s="37"/>
      <c r="O2421" s="4">
        <v>7.13</v>
      </c>
      <c r="P2421" s="46">
        <v>260</v>
      </c>
      <c r="Q2421" s="47">
        <f t="shared" ref="Q2421:Q2435" si="67">P2421*O2421</f>
        <v>1853.8</v>
      </c>
    </row>
    <row r="2422" spans="1:17">
      <c r="A2422" s="45" t="s">
        <v>58</v>
      </c>
      <c r="B2422" s="45"/>
      <c r="C2422" s="37"/>
      <c r="D2422" s="37"/>
      <c r="E2422" s="37"/>
      <c r="F2422" s="37"/>
      <c r="G2422" s="37"/>
      <c r="H2422" s="37"/>
      <c r="I2422" s="37"/>
      <c r="J2422" s="37"/>
      <c r="K2422" s="37"/>
      <c r="L2422" s="37"/>
      <c r="M2422" s="37"/>
      <c r="N2422" s="37"/>
      <c r="O2422" s="4">
        <v>1.35</v>
      </c>
      <c r="P2422" s="46">
        <v>39</v>
      </c>
      <c r="Q2422" s="47">
        <f t="shared" si="67"/>
        <v>52.650000000000006</v>
      </c>
    </row>
    <row r="2423" spans="1:17">
      <c r="A2423" s="45" t="s">
        <v>13</v>
      </c>
      <c r="B2423" s="45">
        <v>3</v>
      </c>
      <c r="C2423" s="37"/>
      <c r="D2423" s="37"/>
      <c r="E2423" s="37"/>
      <c r="F2423" s="37"/>
      <c r="G2423" s="37"/>
      <c r="H2423" s="37"/>
      <c r="I2423" s="37"/>
      <c r="J2423" s="37"/>
      <c r="K2423" s="37"/>
      <c r="L2423" s="37"/>
      <c r="M2423" s="37"/>
      <c r="N2423" s="37"/>
      <c r="O2423" s="4">
        <v>0.5</v>
      </c>
      <c r="P2423" s="46">
        <v>137.47999999999999</v>
      </c>
      <c r="Q2423" s="47">
        <f t="shared" si="67"/>
        <v>68.739999999999995</v>
      </c>
    </row>
    <row r="2424" spans="1:17">
      <c r="A2424" s="45" t="s">
        <v>103</v>
      </c>
      <c r="B2424" s="45"/>
      <c r="C2424" s="37"/>
      <c r="D2424" s="37"/>
      <c r="E2424" s="37"/>
      <c r="F2424" s="37"/>
      <c r="G2424" s="37"/>
      <c r="H2424" s="37"/>
      <c r="I2424" s="37"/>
      <c r="J2424" s="37"/>
      <c r="K2424" s="37"/>
      <c r="L2424" s="37"/>
      <c r="M2424" s="37"/>
      <c r="N2424" s="37"/>
      <c r="O2424" s="4">
        <v>1.3</v>
      </c>
      <c r="P2424" s="46">
        <v>60</v>
      </c>
      <c r="Q2424" s="47">
        <f t="shared" si="67"/>
        <v>78</v>
      </c>
    </row>
    <row r="2425" spans="1:17">
      <c r="A2425" s="45" t="s">
        <v>51</v>
      </c>
      <c r="B2425" s="45"/>
      <c r="C2425" s="37"/>
      <c r="D2425" s="37"/>
      <c r="E2425" s="37"/>
      <c r="F2425" s="37"/>
      <c r="G2425" s="37"/>
      <c r="H2425" s="37"/>
      <c r="I2425" s="37"/>
      <c r="J2425" s="37"/>
      <c r="K2425" s="37"/>
      <c r="L2425" s="37"/>
      <c r="M2425" s="37"/>
      <c r="N2425" s="37"/>
      <c r="O2425" s="4">
        <v>1</v>
      </c>
      <c r="P2425" s="46">
        <v>43</v>
      </c>
      <c r="Q2425" s="47">
        <f t="shared" si="67"/>
        <v>43</v>
      </c>
    </row>
    <row r="2426" spans="1:17">
      <c r="A2426" s="45" t="s">
        <v>50</v>
      </c>
      <c r="B2426" s="45"/>
      <c r="C2426" s="37"/>
      <c r="D2426" s="37"/>
      <c r="E2426" s="37"/>
      <c r="F2426" s="37"/>
      <c r="G2426" s="37"/>
      <c r="H2426" s="37"/>
      <c r="I2426" s="37"/>
      <c r="J2426" s="37"/>
      <c r="K2426" s="37"/>
      <c r="L2426" s="37"/>
      <c r="M2426" s="37"/>
      <c r="N2426" s="37"/>
      <c r="O2426" s="4">
        <v>6</v>
      </c>
      <c r="P2426" s="46">
        <v>78</v>
      </c>
      <c r="Q2426" s="47">
        <f t="shared" si="67"/>
        <v>468</v>
      </c>
    </row>
    <row r="2427" spans="1:17">
      <c r="A2427" s="45" t="s">
        <v>17</v>
      </c>
      <c r="B2427" s="45"/>
      <c r="C2427" s="37"/>
      <c r="D2427" s="37"/>
      <c r="E2427" s="37"/>
      <c r="F2427" s="37"/>
      <c r="G2427" s="37"/>
      <c r="H2427" s="37"/>
      <c r="I2427" s="37"/>
      <c r="J2427" s="37"/>
      <c r="K2427" s="37"/>
      <c r="L2427" s="37"/>
      <c r="M2427" s="37"/>
      <c r="N2427" s="37"/>
      <c r="O2427" s="4">
        <v>1</v>
      </c>
      <c r="P2427" s="46">
        <v>22</v>
      </c>
      <c r="Q2427" s="47">
        <f t="shared" si="67"/>
        <v>22</v>
      </c>
    </row>
    <row r="2428" spans="1:17">
      <c r="A2428" s="45" t="s">
        <v>10</v>
      </c>
      <c r="B2428" s="45"/>
      <c r="C2428" s="37"/>
      <c r="D2428" s="37"/>
      <c r="E2428" s="37"/>
      <c r="F2428" s="37"/>
      <c r="G2428" s="37"/>
      <c r="H2428" s="37"/>
      <c r="I2428" s="37"/>
      <c r="J2428" s="37"/>
      <c r="K2428" s="37"/>
      <c r="L2428" s="37"/>
      <c r="M2428" s="37"/>
      <c r="N2428" s="37"/>
      <c r="O2428" s="4">
        <v>1</v>
      </c>
      <c r="P2428" s="46">
        <v>65</v>
      </c>
      <c r="Q2428" s="47">
        <f t="shared" si="67"/>
        <v>65</v>
      </c>
    </row>
    <row r="2429" spans="1:17">
      <c r="A2429" s="45" t="s">
        <v>55</v>
      </c>
      <c r="B2429" s="45"/>
      <c r="C2429" s="37"/>
      <c r="D2429" s="37"/>
      <c r="E2429" s="37"/>
      <c r="F2429" s="37"/>
      <c r="G2429" s="37"/>
      <c r="H2429" s="37"/>
      <c r="I2429" s="37"/>
      <c r="J2429" s="37"/>
      <c r="K2429" s="37"/>
      <c r="L2429" s="37"/>
      <c r="M2429" s="37"/>
      <c r="N2429" s="37"/>
      <c r="O2429" s="4">
        <v>16.2</v>
      </c>
      <c r="P2429" s="46">
        <v>39</v>
      </c>
      <c r="Q2429" s="47">
        <f t="shared" si="67"/>
        <v>631.79999999999995</v>
      </c>
    </row>
    <row r="2430" spans="1:17">
      <c r="A2430" s="44" t="s">
        <v>34</v>
      </c>
      <c r="B2430" s="45">
        <v>30</v>
      </c>
      <c r="C2430" s="31">
        <v>30</v>
      </c>
      <c r="D2430" s="37">
        <v>0.6</v>
      </c>
      <c r="E2430" s="37"/>
      <c r="F2430" s="37">
        <v>15.5</v>
      </c>
      <c r="G2430" s="37"/>
      <c r="H2430" s="37">
        <v>0.04</v>
      </c>
      <c r="I2430" s="37"/>
      <c r="J2430" s="37">
        <v>0.24</v>
      </c>
      <c r="K2430" s="37">
        <v>0.8</v>
      </c>
      <c r="L2430" s="37">
        <v>24</v>
      </c>
      <c r="M2430" s="37"/>
      <c r="N2430" s="37">
        <v>22</v>
      </c>
      <c r="O2430" s="52"/>
      <c r="P2430" s="46"/>
      <c r="Q2430" s="47">
        <f t="shared" si="67"/>
        <v>0</v>
      </c>
    </row>
    <row r="2431" spans="1:17">
      <c r="A2431" s="45" t="s">
        <v>34</v>
      </c>
      <c r="B2431" s="45">
        <v>10</v>
      </c>
      <c r="C2431" s="5"/>
      <c r="D2431" s="5"/>
      <c r="E2431" s="5"/>
      <c r="F2431" s="5"/>
      <c r="G2431" s="5"/>
      <c r="H2431" s="5"/>
      <c r="I2431" s="5"/>
      <c r="J2431" s="5"/>
      <c r="K2431" s="5"/>
      <c r="L2431" s="5"/>
      <c r="M2431" s="5"/>
      <c r="N2431" s="5"/>
      <c r="O2431" s="4">
        <v>8</v>
      </c>
      <c r="P2431" s="61">
        <v>26</v>
      </c>
      <c r="Q2431" s="47">
        <f t="shared" si="67"/>
        <v>208</v>
      </c>
    </row>
    <row r="2432" spans="1:17">
      <c r="A2432" s="45" t="s">
        <v>121</v>
      </c>
      <c r="B2432" s="45"/>
      <c r="C2432" s="5"/>
      <c r="D2432" s="5"/>
      <c r="E2432" s="5"/>
      <c r="F2432" s="5"/>
      <c r="G2432" s="5"/>
      <c r="H2432" s="5"/>
      <c r="I2432" s="5"/>
      <c r="J2432" s="5"/>
      <c r="K2432" s="5"/>
      <c r="L2432" s="5"/>
      <c r="M2432" s="5"/>
      <c r="N2432" s="5"/>
      <c r="O2432" s="4">
        <v>1.3</v>
      </c>
      <c r="P2432" s="61">
        <v>530</v>
      </c>
      <c r="Q2432" s="47">
        <f t="shared" si="67"/>
        <v>689</v>
      </c>
    </row>
    <row r="2433" spans="1:17">
      <c r="A2433" s="44" t="s">
        <v>45</v>
      </c>
      <c r="B2433" s="45">
        <v>20</v>
      </c>
      <c r="C2433" s="37">
        <v>200</v>
      </c>
      <c r="D2433" s="37">
        <v>0.6</v>
      </c>
      <c r="E2433" s="37"/>
      <c r="F2433" s="37">
        <v>30.1</v>
      </c>
      <c r="G2433" s="37">
        <v>130</v>
      </c>
      <c r="H2433" s="37">
        <v>0.04</v>
      </c>
      <c r="I2433" s="37"/>
      <c r="J2433" s="37">
        <v>0.05</v>
      </c>
      <c r="K2433" s="37">
        <v>135</v>
      </c>
      <c r="L2433" s="37">
        <v>46</v>
      </c>
      <c r="M2433" s="37"/>
      <c r="N2433" s="37">
        <v>0.5</v>
      </c>
      <c r="O2433" s="5"/>
      <c r="P2433" s="5"/>
      <c r="Q2433" s="47">
        <f t="shared" si="67"/>
        <v>0</v>
      </c>
    </row>
    <row r="2434" spans="1:17">
      <c r="A2434" s="45" t="s">
        <v>45</v>
      </c>
      <c r="B2434" s="45"/>
      <c r="C2434" s="5"/>
      <c r="D2434" s="5"/>
      <c r="E2434" s="5"/>
      <c r="F2434" s="5"/>
      <c r="G2434" s="5"/>
      <c r="H2434" s="5"/>
      <c r="I2434" s="5"/>
      <c r="J2434" s="5"/>
      <c r="K2434" s="5"/>
      <c r="L2434" s="5"/>
      <c r="M2434" s="5"/>
      <c r="N2434" s="5"/>
      <c r="O2434" s="5">
        <v>7</v>
      </c>
      <c r="P2434" s="5">
        <v>73</v>
      </c>
      <c r="Q2434" s="47">
        <f t="shared" si="67"/>
        <v>511</v>
      </c>
    </row>
    <row r="2435" spans="1:17">
      <c r="A2435" s="45" t="s">
        <v>22</v>
      </c>
      <c r="B2435" s="45"/>
      <c r="C2435" s="40"/>
      <c r="D2435" s="40"/>
      <c r="E2435" s="40"/>
      <c r="F2435" s="40"/>
      <c r="G2435" s="40"/>
      <c r="H2435" s="40"/>
      <c r="I2435" s="40"/>
      <c r="J2435" s="40"/>
      <c r="K2435" s="40"/>
      <c r="L2435" s="40"/>
      <c r="M2435" s="40"/>
      <c r="N2435" s="40"/>
      <c r="O2435" s="52">
        <v>8</v>
      </c>
      <c r="P2435" s="52">
        <v>173</v>
      </c>
      <c r="Q2435" s="47">
        <f t="shared" si="67"/>
        <v>1384</v>
      </c>
    </row>
    <row r="2436" spans="1:17">
      <c r="D2436" t="s">
        <v>98</v>
      </c>
      <c r="J2436" t="s">
        <v>99</v>
      </c>
      <c r="Q2436" s="67">
        <f>SUM(Q2421:Q2435)</f>
        <v>6074.99</v>
      </c>
    </row>
    <row r="2437" spans="1:17">
      <c r="D2437" s="48" t="s">
        <v>100</v>
      </c>
      <c r="E2437" s="48"/>
      <c r="F2437" s="51"/>
      <c r="G2437" s="48"/>
      <c r="H2437" s="48"/>
      <c r="I2437" s="48"/>
      <c r="J2437" s="48" t="s">
        <v>99</v>
      </c>
      <c r="K2437" s="48"/>
      <c r="N2437" t="s">
        <v>99</v>
      </c>
    </row>
    <row r="2438" spans="1:17">
      <c r="D2438" s="48"/>
      <c r="E2438" s="48"/>
      <c r="F2438" s="51"/>
      <c r="G2438" s="48"/>
      <c r="H2438" s="48"/>
      <c r="I2438" s="48"/>
      <c r="J2438" s="48"/>
      <c r="K2438" s="48"/>
    </row>
    <row r="2439" spans="1:17">
      <c r="D2439" s="48"/>
      <c r="E2439" s="48"/>
      <c r="F2439" s="51"/>
      <c r="G2439" s="48"/>
      <c r="H2439" s="48"/>
      <c r="I2439" s="48"/>
      <c r="J2439" s="48"/>
      <c r="K2439" s="48"/>
    </row>
    <row r="2440" spans="1:17">
      <c r="D2440" s="48"/>
      <c r="E2440" s="48"/>
      <c r="F2440" s="51"/>
      <c r="G2440" s="48"/>
      <c r="H2440" s="48"/>
      <c r="I2440" s="48"/>
      <c r="J2440" s="48"/>
      <c r="K2440" s="48"/>
    </row>
    <row r="2441" spans="1:17">
      <c r="D2441" s="48"/>
      <c r="E2441" s="48"/>
      <c r="F2441" s="51"/>
      <c r="G2441" s="48"/>
      <c r="H2441" s="48"/>
      <c r="I2441" s="48"/>
      <c r="J2441" s="48"/>
      <c r="K2441" s="48"/>
    </row>
    <row r="2442" spans="1:17">
      <c r="D2442" s="48"/>
      <c r="E2442" s="48"/>
      <c r="F2442" s="51"/>
      <c r="G2442" s="48"/>
      <c r="H2442" s="48"/>
      <c r="I2442" s="48"/>
      <c r="J2442" s="48"/>
      <c r="K2442" s="48"/>
    </row>
    <row r="2443" spans="1:17">
      <c r="D2443" s="48"/>
      <c r="E2443" s="48"/>
      <c r="F2443" s="51"/>
      <c r="G2443" s="48"/>
      <c r="H2443" s="48"/>
      <c r="I2443" s="48"/>
      <c r="J2443" s="48"/>
      <c r="K2443" s="48"/>
    </row>
    <row r="2444" spans="1:17">
      <c r="D2444" s="48"/>
      <c r="E2444" s="48"/>
      <c r="F2444" s="51"/>
      <c r="G2444" s="48"/>
      <c r="H2444" s="48"/>
      <c r="I2444" s="48"/>
      <c r="J2444" s="48"/>
      <c r="K2444" s="48"/>
    </row>
    <row r="2445" spans="1:17">
      <c r="D2445" s="48"/>
      <c r="E2445" s="48"/>
      <c r="F2445" s="51"/>
      <c r="G2445" s="48"/>
      <c r="H2445" s="48"/>
      <c r="I2445" s="48"/>
      <c r="J2445" s="48"/>
      <c r="K2445" s="48"/>
    </row>
    <row r="2446" spans="1:17">
      <c r="D2446" s="48"/>
      <c r="E2446" s="48"/>
      <c r="F2446" s="51"/>
      <c r="G2446" s="48"/>
      <c r="H2446" s="48"/>
      <c r="I2446" s="48"/>
      <c r="J2446" s="48"/>
      <c r="K2446" s="48"/>
    </row>
    <row r="2447" spans="1:17">
      <c r="D2447" s="48"/>
      <c r="E2447" s="48"/>
      <c r="F2447" s="51"/>
      <c r="G2447" s="48"/>
      <c r="H2447" s="48"/>
      <c r="I2447" s="48"/>
      <c r="J2447" s="48"/>
      <c r="K2447" s="48"/>
    </row>
    <row r="2448" spans="1:17">
      <c r="D2448" s="48"/>
      <c r="E2448" s="48"/>
      <c r="F2448" s="51"/>
      <c r="G2448" s="48"/>
      <c r="H2448" s="48"/>
      <c r="I2448" s="48"/>
      <c r="J2448" s="48"/>
      <c r="K2448" s="48"/>
    </row>
    <row r="2449" spans="1:17">
      <c r="D2449" s="48"/>
      <c r="E2449" s="48"/>
      <c r="F2449" s="51"/>
      <c r="G2449" s="48"/>
      <c r="H2449" s="48"/>
      <c r="I2449" s="48"/>
      <c r="J2449" s="48"/>
      <c r="K2449" s="48"/>
    </row>
    <row r="2450" spans="1:17">
      <c r="D2450" s="48"/>
      <c r="E2450" s="48"/>
      <c r="F2450" s="51"/>
      <c r="G2450" s="48"/>
      <c r="H2450" s="48"/>
      <c r="I2450" s="48"/>
      <c r="J2450" s="48"/>
      <c r="K2450" s="48"/>
    </row>
    <row r="2451" spans="1:17">
      <c r="D2451" s="48"/>
      <c r="E2451" s="48"/>
      <c r="F2451" s="51"/>
      <c r="G2451" s="48"/>
      <c r="H2451" s="48"/>
      <c r="I2451" s="48"/>
      <c r="J2451" s="48"/>
      <c r="K2451" s="48"/>
    </row>
    <row r="2452" spans="1:17">
      <c r="D2452" s="48"/>
      <c r="E2452" s="48"/>
      <c r="F2452" s="51"/>
      <c r="G2452" s="48"/>
      <c r="H2452" s="48"/>
      <c r="I2452" s="48"/>
      <c r="J2452" s="48"/>
      <c r="K2452" s="48"/>
    </row>
    <row r="2453" spans="1:17">
      <c r="D2453" s="48"/>
      <c r="E2453" s="48"/>
      <c r="F2453" s="51"/>
      <c r="G2453" s="48"/>
      <c r="H2453" s="48"/>
      <c r="I2453" s="48"/>
      <c r="J2453" s="48"/>
      <c r="K2453" s="48"/>
    </row>
    <row r="2454" spans="1:17" ht="18.75">
      <c r="D2454" s="15"/>
      <c r="G2454" s="16" t="s">
        <v>67</v>
      </c>
      <c r="H2454" s="16"/>
      <c r="I2454" s="17"/>
      <c r="J2454" s="17"/>
      <c r="L2454" s="17"/>
      <c r="Q2454" s="19"/>
    </row>
    <row r="2455" spans="1:17" ht="18.75">
      <c r="D2455" s="15"/>
      <c r="E2455" s="15"/>
      <c r="G2455" s="16" t="s">
        <v>68</v>
      </c>
      <c r="H2455" s="16"/>
      <c r="I2455" s="16"/>
      <c r="J2455" s="16"/>
      <c r="K2455" s="17"/>
      <c r="L2455" s="21"/>
    </row>
    <row r="2456" spans="1:17" ht="18.75">
      <c r="D2456" s="23" t="s">
        <v>70</v>
      </c>
      <c r="E2456" s="23"/>
      <c r="F2456" s="23"/>
    </row>
    <row r="2457" spans="1:17">
      <c r="A2457" s="53">
        <v>44468</v>
      </c>
      <c r="M2457" s="21"/>
    </row>
    <row r="2458" spans="1:17">
      <c r="A2458" s="24" t="s">
        <v>149</v>
      </c>
      <c r="B2458" s="24" t="s">
        <v>74</v>
      </c>
      <c r="D2458" s="25"/>
      <c r="E2458" s="28"/>
      <c r="F2458" s="28" t="s">
        <v>7</v>
      </c>
      <c r="G2458" s="27"/>
      <c r="H2458" s="21"/>
      <c r="I2458" s="21"/>
      <c r="J2458" s="21"/>
      <c r="K2458" s="21"/>
      <c r="L2458" s="21"/>
      <c r="M2458" s="21"/>
      <c r="N2458" s="21"/>
      <c r="O2458" s="21"/>
      <c r="P2458" s="21"/>
      <c r="Q2458" s="19"/>
    </row>
    <row r="2459" spans="1:17">
      <c r="A2459" s="29" t="s">
        <v>76</v>
      </c>
      <c r="B2459" s="24"/>
      <c r="C2459" s="20"/>
      <c r="D2459" s="20"/>
      <c r="E2459" s="27"/>
      <c r="F2459" s="27"/>
      <c r="G2459" s="27"/>
      <c r="H2459" s="21"/>
      <c r="I2459" s="21"/>
      <c r="J2459" s="21"/>
      <c r="K2459" s="21"/>
      <c r="L2459" s="21"/>
      <c r="M2459" s="21"/>
      <c r="N2459" s="21"/>
      <c r="O2459" s="21"/>
      <c r="P2459" s="21"/>
      <c r="Q2459" s="19"/>
    </row>
    <row r="2460" spans="1:17">
      <c r="A2460" s="30"/>
      <c r="B2460" s="29"/>
      <c r="C2460" s="29"/>
      <c r="D2460" s="29"/>
      <c r="E2460" s="21"/>
      <c r="F2460" s="27"/>
      <c r="G2460" s="27"/>
      <c r="H2460" s="21"/>
      <c r="I2460" s="21"/>
      <c r="J2460" s="21"/>
      <c r="K2460" s="21"/>
      <c r="L2460" s="21"/>
      <c r="M2460" s="28"/>
      <c r="N2460" s="21"/>
      <c r="O2460" s="21"/>
      <c r="Q2460" s="19"/>
    </row>
    <row r="2461" spans="1:17">
      <c r="A2461" s="31" t="s">
        <v>77</v>
      </c>
      <c r="B2461" s="32"/>
      <c r="C2461" s="33" t="s">
        <v>78</v>
      </c>
      <c r="D2461" s="34"/>
      <c r="E2461" s="34" t="s">
        <v>79</v>
      </c>
      <c r="F2461" s="34"/>
      <c r="G2461" s="34" t="s">
        <v>80</v>
      </c>
      <c r="H2461" s="34" t="s">
        <v>81</v>
      </c>
      <c r="I2461" s="34"/>
      <c r="J2461" s="34"/>
      <c r="K2461" s="34"/>
      <c r="L2461" s="34" t="s">
        <v>82</v>
      </c>
      <c r="M2461" s="5"/>
      <c r="N2461" s="34"/>
      <c r="O2461" s="35" t="s">
        <v>83</v>
      </c>
      <c r="P2461" s="36" t="s">
        <v>3</v>
      </c>
      <c r="Q2461" s="36" t="s">
        <v>9</v>
      </c>
    </row>
    <row r="2462" spans="1:17">
      <c r="A2462" s="5"/>
      <c r="B2462" s="38" t="s">
        <v>84</v>
      </c>
      <c r="C2462" s="39" t="s">
        <v>85</v>
      </c>
      <c r="D2462" s="37" t="s">
        <v>86</v>
      </c>
      <c r="E2462" s="37" t="s">
        <v>87</v>
      </c>
      <c r="F2462" s="37" t="s">
        <v>88</v>
      </c>
      <c r="G2462" s="37"/>
      <c r="H2462" s="37" t="s">
        <v>89</v>
      </c>
      <c r="I2462" s="37" t="s">
        <v>90</v>
      </c>
      <c r="J2462" s="37" t="s">
        <v>91</v>
      </c>
      <c r="K2462" s="37" t="s">
        <v>92</v>
      </c>
      <c r="L2462" s="37" t="s">
        <v>93</v>
      </c>
      <c r="M2462" s="37" t="s">
        <v>94</v>
      </c>
      <c r="N2462" s="37" t="s">
        <v>95</v>
      </c>
      <c r="O2462" s="40"/>
      <c r="P2462" s="4"/>
      <c r="Q2462" s="40"/>
    </row>
    <row r="2463" spans="1:17">
      <c r="A2463" s="45" t="s">
        <v>211</v>
      </c>
      <c r="B2463" s="45"/>
      <c r="C2463" s="37">
        <v>250</v>
      </c>
      <c r="D2463" s="37">
        <v>1.2</v>
      </c>
      <c r="E2463" s="37">
        <v>4</v>
      </c>
      <c r="F2463" s="37">
        <v>2.7</v>
      </c>
      <c r="G2463" s="37">
        <v>260</v>
      </c>
      <c r="H2463" s="37">
        <v>0.26</v>
      </c>
      <c r="I2463" s="37">
        <v>40</v>
      </c>
      <c r="J2463" s="37">
        <v>122</v>
      </c>
      <c r="K2463" s="37">
        <v>128</v>
      </c>
      <c r="L2463" s="37">
        <v>146</v>
      </c>
      <c r="M2463" s="37">
        <v>56</v>
      </c>
      <c r="N2463" s="37">
        <v>2</v>
      </c>
      <c r="O2463" s="4"/>
      <c r="P2463" s="46"/>
      <c r="Q2463" s="47"/>
    </row>
    <row r="2464" spans="1:17">
      <c r="A2464" s="45" t="s">
        <v>36</v>
      </c>
      <c r="B2464" s="45">
        <v>2.5000000000000001E-2</v>
      </c>
      <c r="C2464" s="37"/>
      <c r="D2464" s="37"/>
      <c r="E2464" s="37"/>
      <c r="F2464" s="37"/>
      <c r="G2464" s="37"/>
      <c r="H2464" s="37"/>
      <c r="I2464" s="37"/>
      <c r="J2464" s="37"/>
      <c r="K2464" s="37"/>
      <c r="L2464" s="37"/>
      <c r="M2464" s="37"/>
      <c r="N2464" s="37"/>
      <c r="O2464" s="4">
        <v>2</v>
      </c>
      <c r="P2464" s="46">
        <v>260</v>
      </c>
      <c r="Q2464" s="47">
        <f t="shared" ref="Q2464:Q2474" si="68">P2464*O2464</f>
        <v>520</v>
      </c>
    </row>
    <row r="2465" spans="1:17">
      <c r="A2465" s="45" t="s">
        <v>58</v>
      </c>
      <c r="B2465" s="45"/>
      <c r="C2465" s="37"/>
      <c r="D2465" s="37"/>
      <c r="E2465" s="37"/>
      <c r="F2465" s="37"/>
      <c r="G2465" s="37"/>
      <c r="H2465" s="37"/>
      <c r="I2465" s="37"/>
      <c r="J2465" s="37"/>
      <c r="K2465" s="37"/>
      <c r="L2465" s="37"/>
      <c r="M2465" s="37"/>
      <c r="N2465" s="37"/>
      <c r="O2465" s="4">
        <v>0.2</v>
      </c>
      <c r="P2465" s="46">
        <v>39</v>
      </c>
      <c r="Q2465" s="47">
        <f t="shared" si="68"/>
        <v>7.8000000000000007</v>
      </c>
    </row>
    <row r="2466" spans="1:17">
      <c r="A2466" s="45" t="s">
        <v>103</v>
      </c>
      <c r="B2466" s="45"/>
      <c r="C2466" s="37"/>
      <c r="D2466" s="37"/>
      <c r="E2466" s="37"/>
      <c r="F2466" s="37"/>
      <c r="G2466" s="37"/>
      <c r="H2466" s="37"/>
      <c r="I2466" s="37"/>
      <c r="J2466" s="37"/>
      <c r="K2466" s="37"/>
      <c r="L2466" s="37"/>
      <c r="M2466" s="37"/>
      <c r="N2466" s="37"/>
      <c r="O2466" s="4">
        <v>0.36</v>
      </c>
      <c r="P2466" s="46">
        <v>60</v>
      </c>
      <c r="Q2466" s="47">
        <f t="shared" si="68"/>
        <v>21.599999999999998</v>
      </c>
    </row>
    <row r="2467" spans="1:17">
      <c r="A2467" s="45" t="s">
        <v>50</v>
      </c>
      <c r="B2467" s="45"/>
      <c r="C2467" s="37"/>
      <c r="D2467" s="37"/>
      <c r="E2467" s="37"/>
      <c r="F2467" s="37"/>
      <c r="G2467" s="37"/>
      <c r="H2467" s="37"/>
      <c r="I2467" s="37"/>
      <c r="J2467" s="37"/>
      <c r="K2467" s="37"/>
      <c r="L2467" s="37"/>
      <c r="M2467" s="37"/>
      <c r="N2467" s="37"/>
      <c r="O2467" s="4">
        <v>1</v>
      </c>
      <c r="P2467" s="46">
        <v>78</v>
      </c>
      <c r="Q2467" s="47">
        <f t="shared" si="68"/>
        <v>78</v>
      </c>
    </row>
    <row r="2468" spans="1:17">
      <c r="A2468" s="45" t="s">
        <v>55</v>
      </c>
      <c r="B2468" s="45"/>
      <c r="C2468" s="37"/>
      <c r="D2468" s="37"/>
      <c r="E2468" s="37"/>
      <c r="F2468" s="37"/>
      <c r="G2468" s="37"/>
      <c r="H2468" s="37"/>
      <c r="I2468" s="37"/>
      <c r="J2468" s="37"/>
      <c r="K2468" s="37"/>
      <c r="L2468" s="37"/>
      <c r="M2468" s="37"/>
      <c r="N2468" s="37"/>
      <c r="O2468" s="4">
        <v>2</v>
      </c>
      <c r="P2468" s="46">
        <v>39</v>
      </c>
      <c r="Q2468" s="47">
        <f t="shared" si="68"/>
        <v>78</v>
      </c>
    </row>
    <row r="2469" spans="1:17">
      <c r="A2469" s="44" t="s">
        <v>34</v>
      </c>
      <c r="B2469" s="45">
        <v>30</v>
      </c>
      <c r="C2469" s="31">
        <v>30</v>
      </c>
      <c r="D2469" s="37">
        <v>0.6</v>
      </c>
      <c r="E2469" s="37"/>
      <c r="F2469" s="37">
        <v>15.5</v>
      </c>
      <c r="G2469" s="37"/>
      <c r="H2469" s="37">
        <v>0.04</v>
      </c>
      <c r="I2469" s="37"/>
      <c r="J2469" s="37">
        <v>0.24</v>
      </c>
      <c r="K2469" s="37">
        <v>0.8</v>
      </c>
      <c r="L2469" s="37">
        <v>24</v>
      </c>
      <c r="M2469" s="37"/>
      <c r="N2469" s="37">
        <v>22</v>
      </c>
      <c r="O2469" s="52"/>
      <c r="P2469" s="46"/>
      <c r="Q2469" s="47">
        <f t="shared" si="68"/>
        <v>0</v>
      </c>
    </row>
    <row r="2470" spans="1:17">
      <c r="A2470" s="45" t="s">
        <v>34</v>
      </c>
      <c r="B2470" s="45">
        <v>10</v>
      </c>
      <c r="C2470" s="5"/>
      <c r="D2470" s="5"/>
      <c r="E2470" s="5"/>
      <c r="F2470" s="5"/>
      <c r="G2470" s="5"/>
      <c r="H2470" s="5"/>
      <c r="I2470" s="5"/>
      <c r="J2470" s="5"/>
      <c r="K2470" s="5"/>
      <c r="L2470" s="5"/>
      <c r="M2470" s="5"/>
      <c r="N2470" s="5"/>
      <c r="O2470" s="4">
        <v>4</v>
      </c>
      <c r="P2470" s="61">
        <v>26</v>
      </c>
      <c r="Q2470" s="47">
        <f t="shared" si="68"/>
        <v>104</v>
      </c>
    </row>
    <row r="2471" spans="1:17">
      <c r="A2471" s="44" t="s">
        <v>108</v>
      </c>
      <c r="B2471" s="45">
        <v>20</v>
      </c>
      <c r="C2471" s="37">
        <v>200</v>
      </c>
      <c r="D2471" s="37">
        <v>0.6</v>
      </c>
      <c r="E2471" s="37"/>
      <c r="F2471" s="37">
        <v>30.1</v>
      </c>
      <c r="G2471" s="37">
        <v>130</v>
      </c>
      <c r="H2471" s="37">
        <v>0.04</v>
      </c>
      <c r="I2471" s="37"/>
      <c r="J2471" s="37">
        <v>0.05</v>
      </c>
      <c r="K2471" s="37">
        <v>135</v>
      </c>
      <c r="L2471" s="37">
        <v>46</v>
      </c>
      <c r="M2471" s="37"/>
      <c r="N2471" s="37">
        <v>0.5</v>
      </c>
      <c r="O2471" s="5"/>
      <c r="P2471" s="5"/>
      <c r="Q2471" s="47">
        <f t="shared" si="68"/>
        <v>0</v>
      </c>
    </row>
    <row r="2472" spans="1:17">
      <c r="A2472" s="45" t="s">
        <v>109</v>
      </c>
      <c r="B2472" s="45"/>
      <c r="C2472" s="5"/>
      <c r="D2472" s="5"/>
      <c r="E2472" s="5"/>
      <c r="F2472" s="5"/>
      <c r="G2472" s="5"/>
      <c r="H2472" s="5"/>
      <c r="I2472" s="5"/>
      <c r="J2472" s="5"/>
      <c r="K2472" s="5"/>
      <c r="L2472" s="5"/>
      <c r="M2472" s="5"/>
      <c r="N2472" s="5"/>
      <c r="O2472" s="5"/>
      <c r="P2472" s="5">
        <v>118</v>
      </c>
      <c r="Q2472" s="47">
        <f t="shared" si="68"/>
        <v>0</v>
      </c>
    </row>
    <row r="2473" spans="1:17">
      <c r="A2473" s="45" t="s">
        <v>31</v>
      </c>
      <c r="B2473" s="45"/>
      <c r="C2473" s="5"/>
      <c r="D2473" s="5"/>
      <c r="E2473" s="5"/>
      <c r="F2473" s="5"/>
      <c r="G2473" s="5"/>
      <c r="H2473" s="5"/>
      <c r="I2473" s="5"/>
      <c r="J2473" s="5"/>
      <c r="K2473" s="5"/>
      <c r="L2473" s="5"/>
      <c r="M2473" s="5"/>
      <c r="N2473" s="5"/>
      <c r="O2473" s="5">
        <v>1</v>
      </c>
      <c r="P2473" s="5">
        <v>75</v>
      </c>
      <c r="Q2473" s="47">
        <f t="shared" si="68"/>
        <v>75</v>
      </c>
    </row>
    <row r="2474" spans="1:17">
      <c r="A2474" s="45" t="s">
        <v>125</v>
      </c>
      <c r="B2474" s="45"/>
      <c r="C2474" s="37"/>
      <c r="D2474" s="37"/>
      <c r="E2474" s="37"/>
      <c r="F2474" s="37"/>
      <c r="G2474" s="37"/>
      <c r="H2474" s="37"/>
      <c r="I2474" s="37"/>
      <c r="J2474" s="37"/>
      <c r="K2474" s="37"/>
      <c r="L2474" s="37"/>
      <c r="M2474" s="37"/>
      <c r="N2474" s="37"/>
      <c r="O2474" s="6">
        <v>3</v>
      </c>
      <c r="P2474" s="6">
        <v>17</v>
      </c>
      <c r="Q2474" s="47">
        <f t="shared" si="68"/>
        <v>51</v>
      </c>
    </row>
    <row r="2475" spans="1:17">
      <c r="D2475" t="s">
        <v>98</v>
      </c>
      <c r="J2475" t="s">
        <v>99</v>
      </c>
      <c r="Q2475" s="67">
        <f>SUM(Q2464:Q2474)</f>
        <v>935.4</v>
      </c>
    </row>
    <row r="2476" spans="1:17">
      <c r="D2476" s="48" t="s">
        <v>100</v>
      </c>
      <c r="E2476" s="48"/>
      <c r="F2476" s="51"/>
      <c r="G2476" s="48"/>
      <c r="H2476" s="48"/>
      <c r="I2476" s="48"/>
      <c r="J2476" s="48" t="s">
        <v>99</v>
      </c>
      <c r="K2476" s="48"/>
      <c r="N2476" t="s">
        <v>99</v>
      </c>
    </row>
    <row r="2477" spans="1:17">
      <c r="D2477" s="48"/>
      <c r="E2477" s="48"/>
      <c r="F2477" s="51"/>
      <c r="G2477" s="48"/>
      <c r="H2477" s="48"/>
      <c r="I2477" s="48"/>
      <c r="J2477" s="48"/>
      <c r="K2477" s="48"/>
    </row>
    <row r="2478" spans="1:17">
      <c r="D2478" s="48"/>
      <c r="E2478" s="48"/>
      <c r="F2478" s="51"/>
      <c r="G2478" s="48"/>
      <c r="H2478" s="48"/>
      <c r="I2478" s="48"/>
      <c r="J2478" s="48"/>
      <c r="K2478" s="48"/>
    </row>
    <row r="2479" spans="1:17">
      <c r="D2479" s="48"/>
      <c r="E2479" s="48"/>
      <c r="F2479" s="51"/>
      <c r="G2479" s="48"/>
      <c r="H2479" s="48"/>
      <c r="I2479" s="48"/>
      <c r="J2479" s="48"/>
      <c r="K2479" s="48"/>
    </row>
    <row r="2480" spans="1:17">
      <c r="D2480" s="48"/>
      <c r="E2480" s="48"/>
      <c r="F2480" s="51"/>
      <c r="G2480" s="48"/>
      <c r="H2480" s="48"/>
      <c r="I2480" s="48"/>
      <c r="J2480" s="48"/>
      <c r="K2480" s="48"/>
    </row>
    <row r="2481" spans="4:11">
      <c r="D2481" s="48"/>
      <c r="E2481" s="48"/>
      <c r="F2481" s="51"/>
      <c r="G2481" s="48"/>
      <c r="H2481" s="48"/>
      <c r="I2481" s="48"/>
      <c r="J2481" s="48"/>
      <c r="K2481" s="48"/>
    </row>
    <row r="2482" spans="4:11">
      <c r="D2482" s="48"/>
      <c r="E2482" s="48"/>
      <c r="F2482" s="51"/>
      <c r="G2482" s="48"/>
      <c r="H2482" s="48"/>
      <c r="I2482" s="48"/>
      <c r="J2482" s="48"/>
      <c r="K2482" s="48"/>
    </row>
    <row r="2483" spans="4:11">
      <c r="D2483" s="48"/>
      <c r="E2483" s="48"/>
      <c r="F2483" s="51"/>
      <c r="G2483" s="48"/>
      <c r="H2483" s="48"/>
      <c r="I2483" s="48"/>
      <c r="J2483" s="48"/>
      <c r="K2483" s="48"/>
    </row>
    <row r="2484" spans="4:11">
      <c r="D2484" s="48"/>
      <c r="E2484" s="48"/>
      <c r="F2484" s="51"/>
      <c r="G2484" s="48"/>
      <c r="H2484" s="48"/>
      <c r="I2484" s="48"/>
      <c r="J2484" s="48"/>
      <c r="K2484" s="48"/>
    </row>
    <row r="2485" spans="4:11">
      <c r="D2485" s="48"/>
      <c r="E2485" s="48"/>
      <c r="F2485" s="51"/>
      <c r="G2485" s="48"/>
      <c r="H2485" s="48"/>
      <c r="I2485" s="48"/>
      <c r="J2485" s="48"/>
      <c r="K2485" s="48"/>
    </row>
    <row r="2486" spans="4:11">
      <c r="D2486" s="48"/>
      <c r="E2486" s="48"/>
      <c r="F2486" s="51"/>
      <c r="G2486" s="48"/>
      <c r="H2486" s="48"/>
      <c r="I2486" s="48"/>
      <c r="J2486" s="48"/>
      <c r="K2486" s="48"/>
    </row>
    <row r="2487" spans="4:11">
      <c r="D2487" s="48"/>
      <c r="E2487" s="48"/>
      <c r="F2487" s="51"/>
      <c r="G2487" s="48"/>
      <c r="H2487" s="48"/>
      <c r="I2487" s="48"/>
      <c r="J2487" s="48"/>
      <c r="K2487" s="48"/>
    </row>
    <row r="2488" spans="4:11">
      <c r="D2488" s="48"/>
      <c r="E2488" s="48"/>
      <c r="F2488" s="51"/>
      <c r="G2488" s="48"/>
      <c r="H2488" s="48"/>
      <c r="I2488" s="48"/>
      <c r="J2488" s="48"/>
      <c r="K2488" s="48"/>
    </row>
    <row r="2489" spans="4:11">
      <c r="D2489" s="48"/>
      <c r="E2489" s="48"/>
      <c r="F2489" s="51"/>
      <c r="G2489" s="48"/>
      <c r="H2489" s="48"/>
      <c r="I2489" s="48"/>
      <c r="J2489" s="48"/>
      <c r="K2489" s="48"/>
    </row>
    <row r="2490" spans="4:11">
      <c r="D2490" s="48"/>
      <c r="E2490" s="48"/>
      <c r="F2490" s="51"/>
      <c r="G2490" s="48"/>
      <c r="H2490" s="48"/>
      <c r="I2490" s="48"/>
      <c r="J2490" s="48"/>
      <c r="K2490" s="48"/>
    </row>
    <row r="2491" spans="4:11">
      <c r="D2491" s="48"/>
      <c r="E2491" s="48"/>
      <c r="F2491" s="51"/>
      <c r="G2491" s="48"/>
      <c r="H2491" s="48"/>
      <c r="I2491" s="48"/>
      <c r="J2491" s="48"/>
      <c r="K2491" s="48"/>
    </row>
    <row r="2492" spans="4:11">
      <c r="D2492" s="48"/>
      <c r="E2492" s="48"/>
      <c r="F2492" s="51"/>
      <c r="G2492" s="48"/>
      <c r="H2492" s="48"/>
      <c r="I2492" s="48"/>
      <c r="J2492" s="48"/>
      <c r="K2492" s="48"/>
    </row>
    <row r="2493" spans="4:11">
      <c r="D2493" s="48"/>
      <c r="E2493" s="48"/>
      <c r="F2493" s="51"/>
      <c r="G2493" s="48"/>
      <c r="H2493" s="48"/>
      <c r="I2493" s="48"/>
      <c r="J2493" s="48"/>
      <c r="K2493" s="48"/>
    </row>
    <row r="2494" spans="4:11">
      <c r="D2494" s="48"/>
      <c r="E2494" s="48"/>
      <c r="F2494" s="51"/>
      <c r="G2494" s="48"/>
      <c r="H2494" s="48"/>
      <c r="I2494" s="48"/>
      <c r="J2494" s="48"/>
      <c r="K2494" s="48"/>
    </row>
    <row r="2495" spans="4:11">
      <c r="D2495" s="48"/>
      <c r="E2495" s="48"/>
      <c r="F2495" s="51"/>
      <c r="G2495" s="48"/>
      <c r="H2495" s="48"/>
      <c r="I2495" s="48"/>
      <c r="J2495" s="48"/>
      <c r="K2495" s="48"/>
    </row>
    <row r="2496" spans="4:11">
      <c r="D2496" s="48"/>
      <c r="E2496" s="48"/>
      <c r="F2496" s="51"/>
      <c r="G2496" s="48"/>
      <c r="H2496" s="48"/>
      <c r="I2496" s="48"/>
      <c r="J2496" s="48"/>
      <c r="K2496" s="48"/>
    </row>
    <row r="2497" spans="1:17" ht="18.75">
      <c r="D2497" s="15"/>
      <c r="G2497" s="16" t="s">
        <v>67</v>
      </c>
      <c r="H2497" s="16"/>
      <c r="I2497" s="17"/>
      <c r="J2497" s="17"/>
      <c r="L2497" s="17"/>
      <c r="Q2497" s="19"/>
    </row>
    <row r="2498" spans="1:17" ht="18.75">
      <c r="D2498" s="15"/>
      <c r="E2498" s="15"/>
      <c r="G2498" s="16" t="s">
        <v>68</v>
      </c>
      <c r="H2498" s="16"/>
      <c r="I2498" s="16"/>
      <c r="J2498" s="16"/>
      <c r="K2498" s="17"/>
      <c r="L2498" s="21"/>
    </row>
    <row r="2499" spans="1:17" ht="18.75">
      <c r="D2499" s="23" t="s">
        <v>70</v>
      </c>
      <c r="E2499" s="23"/>
      <c r="F2499" s="23"/>
    </row>
    <row r="2500" spans="1:17">
      <c r="A2500" s="53">
        <v>44469</v>
      </c>
      <c r="M2500" s="21"/>
    </row>
    <row r="2501" spans="1:17">
      <c r="A2501" s="24" t="s">
        <v>149</v>
      </c>
      <c r="B2501" s="24" t="s">
        <v>74</v>
      </c>
      <c r="D2501" s="25"/>
      <c r="E2501" s="28"/>
      <c r="F2501" s="28" t="s">
        <v>75</v>
      </c>
      <c r="G2501" s="27"/>
      <c r="H2501" s="21"/>
      <c r="I2501" s="21"/>
      <c r="J2501" s="21"/>
      <c r="K2501" s="21"/>
      <c r="L2501" s="21"/>
      <c r="M2501" s="21"/>
      <c r="N2501" s="21"/>
      <c r="O2501" s="21"/>
      <c r="P2501" s="21"/>
      <c r="Q2501" s="19"/>
    </row>
    <row r="2502" spans="1:17">
      <c r="A2502" s="29" t="s">
        <v>76</v>
      </c>
      <c r="B2502" s="24"/>
      <c r="C2502" s="20"/>
      <c r="D2502" s="20"/>
      <c r="E2502" s="27"/>
      <c r="F2502" s="27"/>
      <c r="G2502" s="27"/>
      <c r="H2502" s="21"/>
      <c r="I2502" s="21"/>
      <c r="J2502" s="21"/>
      <c r="K2502" s="21"/>
      <c r="L2502" s="21"/>
      <c r="M2502" s="21"/>
      <c r="N2502" s="21"/>
      <c r="O2502" s="21"/>
      <c r="P2502" s="21"/>
      <c r="Q2502" s="19"/>
    </row>
    <row r="2503" spans="1:17">
      <c r="A2503" s="30"/>
      <c r="B2503" s="29"/>
      <c r="C2503" s="29"/>
      <c r="D2503" s="29"/>
      <c r="E2503" s="21"/>
      <c r="F2503" s="27"/>
      <c r="G2503" s="27"/>
      <c r="H2503" s="21"/>
      <c r="I2503" s="21"/>
      <c r="J2503" s="21"/>
      <c r="K2503" s="21"/>
      <c r="L2503" s="21"/>
      <c r="M2503" s="28"/>
      <c r="N2503" s="21"/>
      <c r="O2503" s="21"/>
      <c r="P2503">
        <v>217</v>
      </c>
      <c r="Q2503" s="19"/>
    </row>
    <row r="2504" spans="1:17">
      <c r="A2504" s="31" t="s">
        <v>77</v>
      </c>
      <c r="B2504" s="32"/>
      <c r="C2504" s="33" t="s">
        <v>78</v>
      </c>
      <c r="D2504" s="34"/>
      <c r="E2504" s="34" t="s">
        <v>79</v>
      </c>
      <c r="F2504" s="34"/>
      <c r="G2504" s="34" t="s">
        <v>80</v>
      </c>
      <c r="H2504" s="34" t="s">
        <v>81</v>
      </c>
      <c r="I2504" s="34"/>
      <c r="J2504" s="34"/>
      <c r="K2504" s="34"/>
      <c r="L2504" s="34" t="s">
        <v>82</v>
      </c>
      <c r="M2504" s="5"/>
      <c r="N2504" s="34"/>
      <c r="O2504" s="35" t="s">
        <v>83</v>
      </c>
      <c r="P2504" s="36" t="s">
        <v>3</v>
      </c>
      <c r="Q2504" s="36" t="s">
        <v>9</v>
      </c>
    </row>
    <row r="2505" spans="1:17">
      <c r="A2505" s="5"/>
      <c r="B2505" s="38" t="s">
        <v>84</v>
      </c>
      <c r="C2505" s="39" t="s">
        <v>85</v>
      </c>
      <c r="D2505" s="37" t="s">
        <v>86</v>
      </c>
      <c r="E2505" s="37" t="s">
        <v>87</v>
      </c>
      <c r="F2505" s="37" t="s">
        <v>88</v>
      </c>
      <c r="G2505" s="37"/>
      <c r="H2505" s="37" t="s">
        <v>89</v>
      </c>
      <c r="I2505" s="37" t="s">
        <v>90</v>
      </c>
      <c r="J2505" s="37" t="s">
        <v>91</v>
      </c>
      <c r="K2505" s="37" t="s">
        <v>92</v>
      </c>
      <c r="L2505" s="37" t="s">
        <v>93</v>
      </c>
      <c r="M2505" s="37" t="s">
        <v>94</v>
      </c>
      <c r="N2505" s="37" t="s">
        <v>95</v>
      </c>
      <c r="O2505" s="40"/>
      <c r="P2505" s="4"/>
      <c r="Q2505" s="40"/>
    </row>
    <row r="2506" spans="1:17">
      <c r="A2506" s="45" t="s">
        <v>212</v>
      </c>
      <c r="B2506" s="45"/>
      <c r="C2506" s="37">
        <v>200</v>
      </c>
      <c r="D2506" s="37">
        <v>1.2</v>
      </c>
      <c r="E2506" s="37">
        <v>4</v>
      </c>
      <c r="F2506" s="37">
        <v>2.7</v>
      </c>
      <c r="G2506" s="37">
        <v>260</v>
      </c>
      <c r="H2506" s="37">
        <v>0.26</v>
      </c>
      <c r="I2506" s="37">
        <v>40</v>
      </c>
      <c r="J2506" s="37">
        <v>122</v>
      </c>
      <c r="K2506" s="37">
        <v>128</v>
      </c>
      <c r="L2506" s="37">
        <v>146</v>
      </c>
      <c r="M2506" s="37">
        <v>56</v>
      </c>
      <c r="N2506" s="37">
        <v>2</v>
      </c>
      <c r="O2506" s="4"/>
      <c r="P2506" s="46"/>
      <c r="Q2506" s="47"/>
    </row>
    <row r="2507" spans="1:17">
      <c r="A2507" s="45" t="s">
        <v>184</v>
      </c>
      <c r="B2507" s="45">
        <v>2.5000000000000001E-2</v>
      </c>
      <c r="C2507" s="37"/>
      <c r="D2507" s="37"/>
      <c r="E2507" s="37"/>
      <c r="F2507" s="37"/>
      <c r="G2507" s="37"/>
      <c r="H2507" s="37"/>
      <c r="I2507" s="37"/>
      <c r="J2507" s="37"/>
      <c r="K2507" s="37"/>
      <c r="L2507" s="37"/>
      <c r="M2507" s="37"/>
      <c r="N2507" s="37"/>
      <c r="O2507" s="4">
        <v>21.8</v>
      </c>
      <c r="P2507" s="46">
        <v>193</v>
      </c>
      <c r="Q2507" s="47">
        <f>P2507*O2507</f>
        <v>4207.4000000000005</v>
      </c>
    </row>
    <row r="2508" spans="1:17">
      <c r="A2508" s="45" t="s">
        <v>29</v>
      </c>
      <c r="B2508" s="45"/>
      <c r="C2508" s="37"/>
      <c r="D2508" s="37"/>
      <c r="E2508" s="37"/>
      <c r="F2508" s="37"/>
      <c r="G2508" s="37"/>
      <c r="H2508" s="37"/>
      <c r="I2508" s="37"/>
      <c r="J2508" s="37"/>
      <c r="K2508" s="37"/>
      <c r="L2508" s="37"/>
      <c r="M2508" s="37"/>
      <c r="N2508" s="37"/>
      <c r="O2508" s="4">
        <v>10.85</v>
      </c>
      <c r="P2508" s="46">
        <v>70</v>
      </c>
      <c r="Q2508" s="47">
        <f t="shared" ref="Q2508:Q2515" si="69">P2508*O2508</f>
        <v>759.5</v>
      </c>
    </row>
    <row r="2509" spans="1:17">
      <c r="A2509" s="45" t="s">
        <v>58</v>
      </c>
      <c r="B2509" s="45"/>
      <c r="C2509" s="37"/>
      <c r="D2509" s="37"/>
      <c r="E2509" s="37"/>
      <c r="F2509" s="37"/>
      <c r="G2509" s="37"/>
      <c r="H2509" s="37"/>
      <c r="I2509" s="37"/>
      <c r="J2509" s="37"/>
      <c r="K2509" s="37"/>
      <c r="L2509" s="37"/>
      <c r="M2509" s="37"/>
      <c r="N2509" s="37"/>
      <c r="O2509" s="4">
        <v>2</v>
      </c>
      <c r="P2509" s="46">
        <v>39</v>
      </c>
      <c r="Q2509" s="47">
        <f t="shared" si="69"/>
        <v>78</v>
      </c>
    </row>
    <row r="2510" spans="1:17">
      <c r="A2510" s="45" t="s">
        <v>13</v>
      </c>
      <c r="B2510" s="45">
        <v>3</v>
      </c>
      <c r="C2510" s="37"/>
      <c r="D2510" s="37"/>
      <c r="E2510" s="37"/>
      <c r="F2510" s="37"/>
      <c r="G2510" s="37"/>
      <c r="H2510" s="37"/>
      <c r="I2510" s="37"/>
      <c r="J2510" s="37"/>
      <c r="K2510" s="37"/>
      <c r="L2510" s="37"/>
      <c r="M2510" s="37"/>
      <c r="N2510" s="37"/>
      <c r="O2510" s="4">
        <v>0.5</v>
      </c>
      <c r="P2510" s="46">
        <v>136.38999999999999</v>
      </c>
      <c r="Q2510" s="47">
        <f t="shared" si="69"/>
        <v>68.194999999999993</v>
      </c>
    </row>
    <row r="2511" spans="1:17">
      <c r="A2511" s="45" t="s">
        <v>103</v>
      </c>
      <c r="B2511" s="45"/>
      <c r="C2511" s="37"/>
      <c r="D2511" s="37"/>
      <c r="E2511" s="37"/>
      <c r="F2511" s="37"/>
      <c r="G2511" s="37"/>
      <c r="H2511" s="37"/>
      <c r="I2511" s="37"/>
      <c r="J2511" s="37"/>
      <c r="K2511" s="37"/>
      <c r="L2511" s="37"/>
      <c r="M2511" s="37"/>
      <c r="N2511" s="37"/>
      <c r="O2511" s="4">
        <v>1</v>
      </c>
      <c r="P2511" s="46">
        <v>60</v>
      </c>
      <c r="Q2511" s="47">
        <f t="shared" si="69"/>
        <v>60</v>
      </c>
    </row>
    <row r="2512" spans="1:17">
      <c r="A2512" s="45" t="s">
        <v>51</v>
      </c>
      <c r="B2512" s="45"/>
      <c r="C2512" s="37"/>
      <c r="D2512" s="37"/>
      <c r="E2512" s="37"/>
      <c r="F2512" s="37"/>
      <c r="G2512" s="37"/>
      <c r="H2512" s="37"/>
      <c r="I2512" s="37"/>
      <c r="J2512" s="37"/>
      <c r="K2512" s="37"/>
      <c r="L2512" s="37"/>
      <c r="M2512" s="37"/>
      <c r="N2512" s="37"/>
      <c r="O2512" s="4">
        <v>1</v>
      </c>
      <c r="P2512" s="46">
        <v>43</v>
      </c>
      <c r="Q2512" s="47">
        <f t="shared" si="69"/>
        <v>43</v>
      </c>
    </row>
    <row r="2513" spans="1:17">
      <c r="A2513" s="45" t="s">
        <v>10</v>
      </c>
      <c r="B2513" s="45"/>
      <c r="C2513" s="37"/>
      <c r="D2513" s="37"/>
      <c r="E2513" s="37"/>
      <c r="F2513" s="37"/>
      <c r="G2513" s="37"/>
      <c r="H2513" s="37"/>
      <c r="I2513" s="37"/>
      <c r="J2513" s="37"/>
      <c r="K2513" s="37"/>
      <c r="L2513" s="37"/>
      <c r="M2513" s="37"/>
      <c r="N2513" s="37"/>
      <c r="O2513" s="4">
        <v>1</v>
      </c>
      <c r="P2513" s="46">
        <v>65</v>
      </c>
      <c r="Q2513" s="47">
        <f t="shared" si="69"/>
        <v>65</v>
      </c>
    </row>
    <row r="2514" spans="1:17">
      <c r="A2514" s="45" t="s">
        <v>14</v>
      </c>
      <c r="B2514" s="45"/>
      <c r="C2514" s="37"/>
      <c r="D2514" s="37"/>
      <c r="E2514" s="37"/>
      <c r="F2514" s="37"/>
      <c r="G2514" s="37"/>
      <c r="H2514" s="37"/>
      <c r="I2514" s="37"/>
      <c r="J2514" s="37"/>
      <c r="K2514" s="37"/>
      <c r="L2514" s="37"/>
      <c r="M2514" s="37"/>
      <c r="N2514" s="37"/>
      <c r="O2514" s="4">
        <v>1</v>
      </c>
      <c r="P2514" s="46">
        <v>131.06</v>
      </c>
      <c r="Q2514" s="47">
        <f t="shared" si="69"/>
        <v>131.06</v>
      </c>
    </row>
    <row r="2515" spans="1:17">
      <c r="A2515" s="45" t="s">
        <v>17</v>
      </c>
      <c r="B2515" s="45"/>
      <c r="C2515" s="37"/>
      <c r="D2515" s="37"/>
      <c r="E2515" s="37"/>
      <c r="F2515" s="37"/>
      <c r="G2515" s="37"/>
      <c r="H2515" s="37"/>
      <c r="I2515" s="37"/>
      <c r="J2515" s="37"/>
      <c r="K2515" s="37"/>
      <c r="L2515" s="37"/>
      <c r="M2515" s="37"/>
      <c r="N2515" s="37"/>
      <c r="O2515" s="4">
        <v>1</v>
      </c>
      <c r="P2515" s="46">
        <v>22</v>
      </c>
      <c r="Q2515" s="47">
        <f t="shared" si="69"/>
        <v>22</v>
      </c>
    </row>
    <row r="2516" spans="1:17">
      <c r="A2516" s="31" t="s">
        <v>131</v>
      </c>
      <c r="B2516" s="45">
        <v>70</v>
      </c>
      <c r="C2516" s="37">
        <v>70</v>
      </c>
      <c r="D2516" s="37">
        <v>4.8</v>
      </c>
      <c r="E2516" s="37">
        <v>5.8</v>
      </c>
      <c r="F2516" s="37">
        <v>18.399999999999999</v>
      </c>
      <c r="G2516" s="37">
        <v>112</v>
      </c>
      <c r="H2516" s="37">
        <v>1.62</v>
      </c>
      <c r="I2516" s="37">
        <v>15.75</v>
      </c>
      <c r="J2516" s="37">
        <v>128</v>
      </c>
      <c r="K2516" s="37">
        <v>106</v>
      </c>
      <c r="L2516" s="37">
        <v>55.5</v>
      </c>
      <c r="M2516" s="37">
        <v>54</v>
      </c>
      <c r="N2516" s="37">
        <v>1.45</v>
      </c>
      <c r="O2516" s="4"/>
      <c r="P2516" s="46"/>
      <c r="Q2516" s="47">
        <f t="shared" ref="Q2516:Q2535" si="70">P2516*O2516</f>
        <v>0</v>
      </c>
    </row>
    <row r="2517" spans="1:17">
      <c r="A2517" s="45" t="s">
        <v>56</v>
      </c>
      <c r="B2517" s="45"/>
      <c r="C2517" s="37"/>
      <c r="D2517" s="37"/>
      <c r="E2517" s="37"/>
      <c r="F2517" s="37"/>
      <c r="G2517" s="37"/>
      <c r="H2517" s="37"/>
      <c r="I2517" s="37"/>
      <c r="J2517" s="37"/>
      <c r="K2517" s="37"/>
      <c r="L2517" s="37"/>
      <c r="M2517" s="37"/>
      <c r="N2517" s="37"/>
      <c r="O2517" s="4">
        <v>1.9</v>
      </c>
      <c r="P2517" s="46">
        <v>36</v>
      </c>
      <c r="Q2517" s="47">
        <f t="shared" si="70"/>
        <v>68.399999999999991</v>
      </c>
    </row>
    <row r="2518" spans="1:17">
      <c r="A2518" s="45" t="s">
        <v>55</v>
      </c>
      <c r="B2518" s="45"/>
      <c r="C2518" s="37"/>
      <c r="D2518" s="37"/>
      <c r="E2518" s="37"/>
      <c r="F2518" s="37"/>
      <c r="G2518" s="37"/>
      <c r="H2518" s="37"/>
      <c r="I2518" s="37"/>
      <c r="J2518" s="37"/>
      <c r="K2518" s="37"/>
      <c r="L2518" s="37"/>
      <c r="M2518" s="37"/>
      <c r="N2518" s="37"/>
      <c r="O2518" s="4">
        <v>4.9000000000000004</v>
      </c>
      <c r="P2518" s="46">
        <v>39</v>
      </c>
      <c r="Q2518" s="47">
        <f t="shared" si="70"/>
        <v>191.10000000000002</v>
      </c>
    </row>
    <row r="2519" spans="1:17">
      <c r="A2519" s="45" t="s">
        <v>103</v>
      </c>
      <c r="B2519" s="45"/>
      <c r="C2519" s="37"/>
      <c r="D2519" s="37"/>
      <c r="E2519" s="37"/>
      <c r="F2519" s="37"/>
      <c r="G2519" s="37"/>
      <c r="H2519" s="37"/>
      <c r="I2519" s="37"/>
      <c r="J2519" s="37"/>
      <c r="K2519" s="37"/>
      <c r="L2519" s="37"/>
      <c r="M2519" s="37"/>
      <c r="N2519" s="37"/>
      <c r="O2519" s="4">
        <v>1.06</v>
      </c>
      <c r="P2519" s="46">
        <v>60</v>
      </c>
      <c r="Q2519" s="47">
        <f t="shared" si="70"/>
        <v>63.6</v>
      </c>
    </row>
    <row r="2520" spans="1:17">
      <c r="A2520" s="45" t="s">
        <v>154</v>
      </c>
      <c r="B2520" s="45"/>
      <c r="C2520" s="37"/>
      <c r="D2520" s="37"/>
      <c r="E2520" s="37"/>
      <c r="F2520" s="37"/>
      <c r="G2520" s="37"/>
      <c r="H2520" s="37"/>
      <c r="I2520" s="37"/>
      <c r="J2520" s="37"/>
      <c r="K2520" s="37"/>
      <c r="L2520" s="37"/>
      <c r="M2520" s="37"/>
      <c r="N2520" s="37"/>
      <c r="O2520" s="4">
        <v>4</v>
      </c>
      <c r="P2520" s="46">
        <v>103</v>
      </c>
      <c r="Q2520" s="47">
        <f t="shared" si="70"/>
        <v>412</v>
      </c>
    </row>
    <row r="2521" spans="1:17">
      <c r="A2521" s="45" t="s">
        <v>57</v>
      </c>
      <c r="B2521" s="45"/>
      <c r="C2521" s="37"/>
      <c r="D2521" s="37"/>
      <c r="E2521" s="37"/>
      <c r="F2521" s="37"/>
      <c r="G2521" s="37"/>
      <c r="H2521" s="37"/>
      <c r="I2521" s="37"/>
      <c r="J2521" s="37"/>
      <c r="K2521" s="37"/>
      <c r="L2521" s="37"/>
      <c r="M2521" s="37"/>
      <c r="N2521" s="37"/>
      <c r="O2521" s="4">
        <v>1.9</v>
      </c>
      <c r="P2521" s="46">
        <v>65</v>
      </c>
      <c r="Q2521" s="47">
        <f t="shared" si="70"/>
        <v>123.5</v>
      </c>
    </row>
    <row r="2522" spans="1:17">
      <c r="A2522" s="45" t="s">
        <v>13</v>
      </c>
      <c r="B2522" s="45"/>
      <c r="C2522" s="37"/>
      <c r="D2522" s="37"/>
      <c r="E2522" s="37"/>
      <c r="F2522" s="37"/>
      <c r="G2522" s="37"/>
      <c r="H2522" s="37"/>
      <c r="I2522" s="37"/>
      <c r="J2522" s="37"/>
      <c r="K2522" s="37"/>
      <c r="L2522" s="37"/>
      <c r="M2522" s="37"/>
      <c r="N2522" s="37"/>
      <c r="O2522" s="4">
        <v>0.5</v>
      </c>
      <c r="P2522" s="46">
        <v>136.38999999999999</v>
      </c>
      <c r="Q2522" s="47">
        <f t="shared" si="70"/>
        <v>68.194999999999993</v>
      </c>
    </row>
    <row r="2523" spans="1:17">
      <c r="A2523" s="45" t="s">
        <v>58</v>
      </c>
      <c r="B2523" s="45"/>
      <c r="C2523" s="37"/>
      <c r="D2523" s="37"/>
      <c r="E2523" s="37"/>
      <c r="F2523" s="37"/>
      <c r="G2523" s="37"/>
      <c r="H2523" s="37"/>
      <c r="I2523" s="37"/>
      <c r="J2523" s="37"/>
      <c r="K2523" s="37"/>
      <c r="L2523" s="37"/>
      <c r="M2523" s="37"/>
      <c r="N2523" s="37"/>
      <c r="O2523" s="4">
        <v>1.39</v>
      </c>
      <c r="P2523" s="46">
        <v>39</v>
      </c>
      <c r="Q2523" s="47">
        <f t="shared" si="70"/>
        <v>54.209999999999994</v>
      </c>
    </row>
    <row r="2524" spans="1:17">
      <c r="A2524" s="44" t="s">
        <v>34</v>
      </c>
      <c r="B2524" s="45">
        <v>30</v>
      </c>
      <c r="C2524" s="31">
        <v>30</v>
      </c>
      <c r="D2524" s="37">
        <v>0.6</v>
      </c>
      <c r="E2524" s="37"/>
      <c r="F2524" s="37">
        <v>15.5</v>
      </c>
      <c r="G2524" s="37"/>
      <c r="H2524" s="37">
        <v>0.04</v>
      </c>
      <c r="I2524" s="37"/>
      <c r="J2524" s="37">
        <v>0.24</v>
      </c>
      <c r="K2524" s="37">
        <v>0.8</v>
      </c>
      <c r="L2524" s="37">
        <v>24</v>
      </c>
      <c r="M2524" s="37"/>
      <c r="N2524" s="37">
        <v>22</v>
      </c>
      <c r="O2524" s="52"/>
      <c r="P2524" s="46"/>
      <c r="Q2524" s="47">
        <f t="shared" si="70"/>
        <v>0</v>
      </c>
    </row>
    <row r="2525" spans="1:17">
      <c r="A2525" s="45" t="s">
        <v>34</v>
      </c>
      <c r="B2525" s="45">
        <v>10</v>
      </c>
      <c r="C2525" s="5"/>
      <c r="D2525" s="5"/>
      <c r="E2525" s="5"/>
      <c r="F2525" s="5"/>
      <c r="G2525" s="5"/>
      <c r="H2525" s="5"/>
      <c r="I2525" s="5"/>
      <c r="J2525" s="5"/>
      <c r="K2525" s="5"/>
      <c r="L2525" s="5"/>
      <c r="M2525" s="5"/>
      <c r="N2525" s="5"/>
      <c r="O2525" s="4">
        <v>14</v>
      </c>
      <c r="P2525" s="61">
        <v>26</v>
      </c>
      <c r="Q2525" s="47">
        <f t="shared" si="70"/>
        <v>364</v>
      </c>
    </row>
    <row r="2526" spans="1:17">
      <c r="A2526" s="45" t="s">
        <v>121</v>
      </c>
      <c r="B2526" s="45"/>
      <c r="C2526" s="5"/>
      <c r="D2526" s="5"/>
      <c r="E2526" s="5"/>
      <c r="F2526" s="5"/>
      <c r="G2526" s="5"/>
      <c r="H2526" s="5"/>
      <c r="I2526" s="5"/>
      <c r="J2526" s="5"/>
      <c r="K2526" s="5"/>
      <c r="L2526" s="5"/>
      <c r="M2526" s="5"/>
      <c r="N2526" s="5"/>
      <c r="O2526" s="4">
        <v>2.17</v>
      </c>
      <c r="P2526" s="61">
        <v>530</v>
      </c>
      <c r="Q2526" s="47">
        <f t="shared" si="70"/>
        <v>1150.0999999999999</v>
      </c>
    </row>
    <row r="2527" spans="1:17">
      <c r="A2527" s="45" t="s">
        <v>22</v>
      </c>
      <c r="B2527" s="45"/>
      <c r="C2527" s="5"/>
      <c r="D2527" s="5"/>
      <c r="E2527" s="5"/>
      <c r="F2527" s="5"/>
      <c r="G2527" s="5"/>
      <c r="H2527" s="5"/>
      <c r="I2527" s="5"/>
      <c r="J2527" s="5"/>
      <c r="K2527" s="5"/>
      <c r="L2527" s="5"/>
      <c r="M2527" s="5"/>
      <c r="N2527" s="5"/>
      <c r="O2527" s="4">
        <v>2</v>
      </c>
      <c r="P2527" s="61">
        <v>173</v>
      </c>
      <c r="Q2527" s="47">
        <f t="shared" si="70"/>
        <v>346</v>
      </c>
    </row>
    <row r="2528" spans="1:17">
      <c r="A2528" s="44" t="s">
        <v>163</v>
      </c>
      <c r="B2528" s="45">
        <v>20</v>
      </c>
      <c r="C2528" s="37">
        <v>200</v>
      </c>
      <c r="D2528" s="37">
        <v>0.6</v>
      </c>
      <c r="E2528" s="37"/>
      <c r="F2528" s="37">
        <v>30.1</v>
      </c>
      <c r="G2528" s="37">
        <v>130</v>
      </c>
      <c r="H2528" s="37">
        <v>0.04</v>
      </c>
      <c r="I2528" s="37"/>
      <c r="J2528" s="37">
        <v>0.05</v>
      </c>
      <c r="K2528" s="37">
        <v>135</v>
      </c>
      <c r="L2528" s="37">
        <v>46</v>
      </c>
      <c r="M2528" s="37"/>
      <c r="N2528" s="37">
        <v>0.5</v>
      </c>
      <c r="O2528" s="5"/>
      <c r="P2528" s="5"/>
      <c r="Q2528" s="47">
        <f t="shared" si="70"/>
        <v>0</v>
      </c>
    </row>
    <row r="2529" spans="1:17">
      <c r="A2529" s="45" t="s">
        <v>25</v>
      </c>
      <c r="B2529" s="45">
        <v>20</v>
      </c>
      <c r="C2529" s="5"/>
      <c r="D2529" s="5"/>
      <c r="E2529" s="5"/>
      <c r="F2529" s="5"/>
      <c r="G2529" s="5"/>
      <c r="H2529" s="5"/>
      <c r="I2529" s="5"/>
      <c r="J2529" s="5"/>
      <c r="K2529" s="5"/>
      <c r="L2529" s="5"/>
      <c r="M2529" s="5"/>
      <c r="N2529" s="5"/>
      <c r="O2529" s="5">
        <v>3.4</v>
      </c>
      <c r="P2529" s="5">
        <v>225.95</v>
      </c>
      <c r="Q2529" s="47">
        <f t="shared" si="70"/>
        <v>768.2299999999999</v>
      </c>
    </row>
    <row r="2530" spans="1:17">
      <c r="A2530" s="45" t="s">
        <v>25</v>
      </c>
      <c r="B2530" s="45"/>
      <c r="C2530" s="5"/>
      <c r="D2530" s="5"/>
      <c r="E2530" s="5"/>
      <c r="F2530" s="5"/>
      <c r="G2530" s="5"/>
      <c r="H2530" s="5"/>
      <c r="I2530" s="5"/>
      <c r="J2530" s="5"/>
      <c r="K2530" s="5"/>
      <c r="L2530" s="5"/>
      <c r="M2530" s="5"/>
      <c r="N2530" s="5"/>
      <c r="O2530" s="5">
        <v>0.9</v>
      </c>
      <c r="P2530" s="5">
        <v>218.42</v>
      </c>
      <c r="Q2530" s="47">
        <f t="shared" si="70"/>
        <v>196.578</v>
      </c>
    </row>
    <row r="2531" spans="1:17">
      <c r="A2531" s="45" t="s">
        <v>15</v>
      </c>
      <c r="B2531" s="45">
        <v>20</v>
      </c>
      <c r="C2531" s="37"/>
      <c r="D2531" s="37"/>
      <c r="E2531" s="37"/>
      <c r="F2531" s="37"/>
      <c r="G2531" s="37"/>
      <c r="H2531" s="37"/>
      <c r="I2531" s="37"/>
      <c r="J2531" s="37"/>
      <c r="K2531" s="37"/>
      <c r="L2531" s="37"/>
      <c r="M2531" s="37"/>
      <c r="N2531" s="37"/>
      <c r="O2531" s="6">
        <v>4.3</v>
      </c>
      <c r="P2531" s="6">
        <v>69.16</v>
      </c>
      <c r="Q2531" s="47">
        <f t="shared" si="70"/>
        <v>297.38799999999998</v>
      </c>
    </row>
    <row r="2532" spans="1:17">
      <c r="A2532" s="45" t="s">
        <v>213</v>
      </c>
      <c r="B2532" s="45"/>
      <c r="C2532" s="40">
        <v>150</v>
      </c>
      <c r="D2532" s="40"/>
      <c r="E2532" s="40"/>
      <c r="F2532" s="40"/>
      <c r="G2532" s="40"/>
      <c r="H2532" s="40"/>
      <c r="I2532" s="40"/>
      <c r="J2532" s="40"/>
      <c r="K2532" s="40"/>
      <c r="L2532" s="40"/>
      <c r="M2532" s="40"/>
      <c r="N2532" s="40"/>
      <c r="O2532" s="52">
        <v>42.4</v>
      </c>
      <c r="P2532" s="52">
        <v>210</v>
      </c>
      <c r="Q2532" s="47">
        <f t="shared" si="70"/>
        <v>8904</v>
      </c>
    </row>
    <row r="2533" spans="1:17">
      <c r="A2533" s="45" t="s">
        <v>206</v>
      </c>
      <c r="B2533" s="45"/>
      <c r="C2533" s="40"/>
      <c r="D2533" s="40"/>
      <c r="E2533" s="40"/>
      <c r="F2533" s="40"/>
      <c r="G2533" s="40"/>
      <c r="H2533" s="40"/>
      <c r="I2533" s="40"/>
      <c r="J2533" s="40"/>
      <c r="K2533" s="40"/>
      <c r="L2533" s="40"/>
      <c r="M2533" s="40"/>
      <c r="N2533" s="40"/>
      <c r="O2533" s="52">
        <v>217</v>
      </c>
      <c r="P2533" s="52">
        <v>11</v>
      </c>
      <c r="Q2533" s="47">
        <f t="shared" si="70"/>
        <v>2387</v>
      </c>
    </row>
    <row r="2534" spans="1:17">
      <c r="A2534" s="45" t="s">
        <v>40</v>
      </c>
      <c r="B2534" s="45">
        <v>15</v>
      </c>
      <c r="C2534" s="40"/>
      <c r="D2534" s="40"/>
      <c r="E2534" s="40"/>
      <c r="F2534" s="40"/>
      <c r="G2534" s="40"/>
      <c r="H2534" s="40"/>
      <c r="I2534" s="40"/>
      <c r="J2534" s="40"/>
      <c r="K2534" s="40"/>
      <c r="L2534" s="40"/>
      <c r="M2534" s="40"/>
      <c r="N2534" s="40"/>
      <c r="O2534" s="52">
        <v>3</v>
      </c>
      <c r="P2534" s="52">
        <v>576</v>
      </c>
      <c r="Q2534" s="47">
        <f t="shared" si="70"/>
        <v>1728</v>
      </c>
    </row>
    <row r="2535" spans="1:17">
      <c r="A2535" s="45" t="s">
        <v>40</v>
      </c>
      <c r="B2535" s="45">
        <v>15</v>
      </c>
      <c r="C2535" s="40"/>
      <c r="D2535" s="40"/>
      <c r="E2535" s="40"/>
      <c r="F2535" s="40"/>
      <c r="G2535" s="40"/>
      <c r="H2535" s="40"/>
      <c r="I2535" s="40"/>
      <c r="J2535" s="40"/>
      <c r="K2535" s="40"/>
      <c r="L2535" s="40"/>
      <c r="M2535" s="40"/>
      <c r="N2535" s="40"/>
      <c r="O2535" s="52">
        <v>2</v>
      </c>
      <c r="P2535" s="52">
        <v>290</v>
      </c>
      <c r="Q2535" s="47">
        <f t="shared" si="70"/>
        <v>580</v>
      </c>
    </row>
    <row r="2536" spans="1:17">
      <c r="D2536" t="s">
        <v>98</v>
      </c>
      <c r="J2536" t="s">
        <v>99</v>
      </c>
      <c r="Q2536" s="67">
        <f>SUM(Q2507:Q2535)</f>
        <v>23136.455999999998</v>
      </c>
    </row>
    <row r="2537" spans="1:17">
      <c r="D2537" s="48" t="s">
        <v>100</v>
      </c>
      <c r="E2537" s="48"/>
      <c r="F2537" s="51"/>
      <c r="G2537" s="48"/>
      <c r="H2537" s="48"/>
      <c r="I2537" s="48"/>
      <c r="J2537" s="48" t="s">
        <v>99</v>
      </c>
      <c r="K2537" s="48"/>
      <c r="N2537" t="s">
        <v>99</v>
      </c>
    </row>
    <row r="2538" spans="1:17">
      <c r="D2538" s="48"/>
      <c r="E2538" s="48"/>
      <c r="F2538" s="51"/>
      <c r="G2538" s="48"/>
      <c r="H2538" s="48"/>
      <c r="I2538" s="48"/>
      <c r="J2538" s="48"/>
      <c r="K2538" s="48"/>
    </row>
    <row r="2539" spans="1:17">
      <c r="D2539" s="48"/>
      <c r="E2539" s="48"/>
      <c r="F2539" s="51"/>
      <c r="G2539" s="48"/>
      <c r="H2539" s="48"/>
      <c r="I2539" s="48"/>
      <c r="J2539" s="48"/>
      <c r="K2539" s="48"/>
    </row>
    <row r="2540" spans="1:17" ht="18.75">
      <c r="D2540" s="15"/>
      <c r="G2540" s="16" t="s">
        <v>67</v>
      </c>
      <c r="H2540" s="16"/>
      <c r="I2540" s="17"/>
      <c r="J2540" s="17"/>
      <c r="L2540" s="17"/>
      <c r="Q2540" s="19"/>
    </row>
    <row r="2541" spans="1:17" ht="18.75">
      <c r="D2541" s="15"/>
      <c r="E2541" s="15"/>
      <c r="G2541" s="16" t="s">
        <v>68</v>
      </c>
      <c r="H2541" s="16"/>
      <c r="I2541" s="16"/>
      <c r="J2541" s="16"/>
      <c r="K2541" s="17"/>
      <c r="L2541" s="21"/>
    </row>
    <row r="2542" spans="1:17" ht="18.75">
      <c r="D2542" s="23" t="s">
        <v>70</v>
      </c>
      <c r="E2542" s="23"/>
      <c r="F2542" s="23"/>
    </row>
    <row r="2543" spans="1:17">
      <c r="A2543" s="53">
        <v>44469</v>
      </c>
      <c r="M2543" s="21"/>
    </row>
    <row r="2544" spans="1:17">
      <c r="A2544" s="24" t="s">
        <v>149</v>
      </c>
      <c r="B2544" s="24" t="s">
        <v>74</v>
      </c>
      <c r="D2544" s="25"/>
      <c r="E2544" s="28"/>
      <c r="F2544" s="28" t="s">
        <v>6</v>
      </c>
      <c r="G2544" s="27"/>
      <c r="H2544" s="21"/>
      <c r="I2544" s="21"/>
      <c r="J2544" s="21"/>
      <c r="K2544" s="21"/>
      <c r="L2544" s="21"/>
      <c r="M2544" s="21"/>
      <c r="N2544" s="21"/>
      <c r="O2544" s="21"/>
      <c r="P2544" s="21"/>
      <c r="Q2544" s="19"/>
    </row>
    <row r="2545" spans="1:17">
      <c r="A2545" s="29" t="s">
        <v>76</v>
      </c>
      <c r="B2545" s="24"/>
      <c r="C2545" s="20"/>
      <c r="D2545" s="20"/>
      <c r="E2545" s="27"/>
      <c r="F2545" s="27"/>
      <c r="G2545" s="27"/>
      <c r="H2545" s="21"/>
      <c r="I2545" s="21"/>
      <c r="J2545" s="21"/>
      <c r="K2545" s="21"/>
      <c r="L2545" s="21"/>
      <c r="M2545" s="21"/>
      <c r="N2545" s="21"/>
      <c r="O2545" s="21"/>
      <c r="P2545" s="21"/>
      <c r="Q2545" s="19"/>
    </row>
    <row r="2546" spans="1:17">
      <c r="A2546" s="30"/>
      <c r="B2546" s="29"/>
      <c r="C2546" s="29"/>
      <c r="D2546" s="29"/>
      <c r="E2546" s="21"/>
      <c r="F2546" s="27"/>
      <c r="G2546" s="27"/>
      <c r="H2546" s="21"/>
      <c r="I2546" s="21"/>
      <c r="J2546" s="21"/>
      <c r="K2546" s="21"/>
      <c r="L2546" s="21"/>
      <c r="M2546" s="28"/>
      <c r="N2546" s="21"/>
      <c r="O2546" s="21"/>
      <c r="P2546">
        <v>135</v>
      </c>
      <c r="Q2546" s="19"/>
    </row>
    <row r="2547" spans="1:17">
      <c r="A2547" s="31" t="s">
        <v>77</v>
      </c>
      <c r="B2547" s="32"/>
      <c r="C2547" s="33" t="s">
        <v>78</v>
      </c>
      <c r="D2547" s="34"/>
      <c r="E2547" s="34" t="s">
        <v>79</v>
      </c>
      <c r="F2547" s="34"/>
      <c r="G2547" s="34" t="s">
        <v>80</v>
      </c>
      <c r="H2547" s="34" t="s">
        <v>81</v>
      </c>
      <c r="I2547" s="34"/>
      <c r="J2547" s="34"/>
      <c r="K2547" s="34"/>
      <c r="L2547" s="34" t="s">
        <v>82</v>
      </c>
      <c r="M2547" s="5"/>
      <c r="N2547" s="34"/>
      <c r="O2547" s="35" t="s">
        <v>83</v>
      </c>
      <c r="P2547" s="36" t="s">
        <v>3</v>
      </c>
      <c r="Q2547" s="36" t="s">
        <v>9</v>
      </c>
    </row>
    <row r="2548" spans="1:17">
      <c r="A2548" s="5"/>
      <c r="B2548" s="38" t="s">
        <v>84</v>
      </c>
      <c r="C2548" s="39" t="s">
        <v>85</v>
      </c>
      <c r="D2548" s="37" t="s">
        <v>86</v>
      </c>
      <c r="E2548" s="37" t="s">
        <v>87</v>
      </c>
      <c r="F2548" s="37" t="s">
        <v>88</v>
      </c>
      <c r="G2548" s="37"/>
      <c r="H2548" s="37" t="s">
        <v>89</v>
      </c>
      <c r="I2548" s="37" t="s">
        <v>90</v>
      </c>
      <c r="J2548" s="37" t="s">
        <v>91</v>
      </c>
      <c r="K2548" s="37" t="s">
        <v>92</v>
      </c>
      <c r="L2548" s="37" t="s">
        <v>93</v>
      </c>
      <c r="M2548" s="37" t="s">
        <v>94</v>
      </c>
      <c r="N2548" s="37" t="s">
        <v>95</v>
      </c>
      <c r="O2548" s="40"/>
      <c r="P2548" s="4"/>
      <c r="Q2548" s="40"/>
    </row>
    <row r="2549" spans="1:17">
      <c r="A2549" s="45" t="s">
        <v>212</v>
      </c>
      <c r="B2549" s="45"/>
      <c r="C2549" s="37">
        <v>200</v>
      </c>
      <c r="D2549" s="37">
        <v>1.2</v>
      </c>
      <c r="E2549" s="37">
        <v>4</v>
      </c>
      <c r="F2549" s="37">
        <v>2.7</v>
      </c>
      <c r="G2549" s="37">
        <v>260</v>
      </c>
      <c r="H2549" s="37">
        <v>0.26</v>
      </c>
      <c r="I2549" s="37">
        <v>40</v>
      </c>
      <c r="J2549" s="37">
        <v>122</v>
      </c>
      <c r="K2549" s="37">
        <v>128</v>
      </c>
      <c r="L2549" s="37">
        <v>146</v>
      </c>
      <c r="M2549" s="37">
        <v>56</v>
      </c>
      <c r="N2549" s="37">
        <v>2</v>
      </c>
      <c r="O2549" s="4"/>
      <c r="P2549" s="46"/>
      <c r="Q2549" s="47"/>
    </row>
    <row r="2550" spans="1:17">
      <c r="A2550" s="45" t="s">
        <v>184</v>
      </c>
      <c r="B2550" s="45">
        <v>2.5000000000000001E-2</v>
      </c>
      <c r="C2550" s="37"/>
      <c r="D2550" s="37"/>
      <c r="E2550" s="37"/>
      <c r="F2550" s="37"/>
      <c r="G2550" s="37"/>
      <c r="H2550" s="37"/>
      <c r="I2550" s="37"/>
      <c r="J2550" s="37"/>
      <c r="K2550" s="37"/>
      <c r="L2550" s="37"/>
      <c r="M2550" s="37"/>
      <c r="N2550" s="37"/>
      <c r="O2550" s="4">
        <v>13.6</v>
      </c>
      <c r="P2550" s="46">
        <v>193</v>
      </c>
      <c r="Q2550" s="47">
        <f>P2550*O2550</f>
        <v>2624.7999999999997</v>
      </c>
    </row>
    <row r="2551" spans="1:17">
      <c r="A2551" s="45" t="s">
        <v>29</v>
      </c>
      <c r="B2551" s="45"/>
      <c r="C2551" s="37"/>
      <c r="D2551" s="37"/>
      <c r="E2551" s="37"/>
      <c r="F2551" s="37"/>
      <c r="G2551" s="37"/>
      <c r="H2551" s="37"/>
      <c r="I2551" s="37"/>
      <c r="J2551" s="37"/>
      <c r="K2551" s="37"/>
      <c r="L2551" s="37"/>
      <c r="M2551" s="37"/>
      <c r="N2551" s="37"/>
      <c r="O2551" s="4">
        <v>7</v>
      </c>
      <c r="P2551" s="46">
        <v>70</v>
      </c>
      <c r="Q2551" s="47">
        <f t="shared" ref="Q2551:Q2556" si="71">P2551*O2551</f>
        <v>490</v>
      </c>
    </row>
    <row r="2552" spans="1:17">
      <c r="A2552" s="45" t="s">
        <v>58</v>
      </c>
      <c r="B2552" s="45"/>
      <c r="C2552" s="37"/>
      <c r="D2552" s="37"/>
      <c r="E2552" s="37"/>
      <c r="F2552" s="37"/>
      <c r="G2552" s="37"/>
      <c r="H2552" s="37"/>
      <c r="I2552" s="37"/>
      <c r="J2552" s="37"/>
      <c r="K2552" s="37"/>
      <c r="L2552" s="37"/>
      <c r="M2552" s="37"/>
      <c r="N2552" s="37"/>
      <c r="O2552" s="4">
        <v>2.2400000000000002</v>
      </c>
      <c r="P2552" s="46">
        <v>39</v>
      </c>
      <c r="Q2552" s="47">
        <f t="shared" si="71"/>
        <v>87.360000000000014</v>
      </c>
    </row>
    <row r="2553" spans="1:17">
      <c r="A2553" s="45" t="s">
        <v>13</v>
      </c>
      <c r="B2553" s="45">
        <v>3</v>
      </c>
      <c r="C2553" s="37"/>
      <c r="D2553" s="37"/>
      <c r="E2553" s="37"/>
      <c r="F2553" s="37"/>
      <c r="G2553" s="37"/>
      <c r="H2553" s="37"/>
      <c r="I2553" s="37"/>
      <c r="J2553" s="37"/>
      <c r="K2553" s="37"/>
      <c r="L2553" s="37"/>
      <c r="M2553" s="37"/>
      <c r="N2553" s="37"/>
      <c r="O2553" s="4">
        <v>1</v>
      </c>
      <c r="P2553" s="46">
        <v>136.38999999999999</v>
      </c>
      <c r="Q2553" s="47">
        <f t="shared" si="71"/>
        <v>136.38999999999999</v>
      </c>
    </row>
    <row r="2554" spans="1:17">
      <c r="A2554" s="45" t="s">
        <v>103</v>
      </c>
      <c r="B2554" s="45"/>
      <c r="C2554" s="37"/>
      <c r="D2554" s="37"/>
      <c r="E2554" s="37"/>
      <c r="F2554" s="37"/>
      <c r="G2554" s="37"/>
      <c r="H2554" s="37"/>
      <c r="I2554" s="37"/>
      <c r="J2554" s="37"/>
      <c r="K2554" s="37"/>
      <c r="L2554" s="37"/>
      <c r="M2554" s="37"/>
      <c r="N2554" s="37"/>
      <c r="O2554" s="4">
        <v>1.3</v>
      </c>
      <c r="P2554" s="46">
        <v>60</v>
      </c>
      <c r="Q2554" s="47">
        <f t="shared" si="71"/>
        <v>78</v>
      </c>
    </row>
    <row r="2555" spans="1:17">
      <c r="A2555" s="45" t="s">
        <v>51</v>
      </c>
      <c r="B2555" s="45"/>
      <c r="C2555" s="37"/>
      <c r="D2555" s="37"/>
      <c r="E2555" s="37"/>
      <c r="F2555" s="37"/>
      <c r="G2555" s="37"/>
      <c r="H2555" s="37"/>
      <c r="I2555" s="37"/>
      <c r="J2555" s="37"/>
      <c r="K2555" s="37"/>
      <c r="L2555" s="37"/>
      <c r="M2555" s="37"/>
      <c r="N2555" s="37"/>
      <c r="O2555" s="4">
        <v>1</v>
      </c>
      <c r="P2555" s="46">
        <v>43</v>
      </c>
      <c r="Q2555" s="47">
        <f t="shared" si="71"/>
        <v>43</v>
      </c>
    </row>
    <row r="2556" spans="1:17">
      <c r="A2556" s="45" t="s">
        <v>10</v>
      </c>
      <c r="B2556" s="45"/>
      <c r="C2556" s="37"/>
      <c r="D2556" s="37"/>
      <c r="E2556" s="37"/>
      <c r="F2556" s="37"/>
      <c r="G2556" s="37"/>
      <c r="H2556" s="37"/>
      <c r="I2556" s="37"/>
      <c r="J2556" s="37"/>
      <c r="K2556" s="37"/>
      <c r="L2556" s="37"/>
      <c r="M2556" s="37"/>
      <c r="N2556" s="37"/>
      <c r="O2556" s="4">
        <v>1</v>
      </c>
      <c r="P2556" s="46">
        <v>65</v>
      </c>
      <c r="Q2556" s="47">
        <f t="shared" si="71"/>
        <v>65</v>
      </c>
    </row>
    <row r="2557" spans="1:17">
      <c r="A2557" s="31" t="s">
        <v>154</v>
      </c>
      <c r="B2557" s="45">
        <v>70</v>
      </c>
      <c r="C2557" s="37">
        <v>70</v>
      </c>
      <c r="D2557" s="37">
        <v>4.8</v>
      </c>
      <c r="E2557" s="37">
        <v>5.8</v>
      </c>
      <c r="F2557" s="37">
        <v>18.399999999999999</v>
      </c>
      <c r="G2557" s="37">
        <v>112</v>
      </c>
      <c r="H2557" s="37">
        <v>1.62</v>
      </c>
      <c r="I2557" s="37">
        <v>15.75</v>
      </c>
      <c r="J2557" s="37">
        <v>128</v>
      </c>
      <c r="K2557" s="37">
        <v>106</v>
      </c>
      <c r="L2557" s="37">
        <v>55.5</v>
      </c>
      <c r="M2557" s="37">
        <v>54</v>
      </c>
      <c r="N2557" s="37">
        <v>1.45</v>
      </c>
      <c r="O2557" s="4"/>
      <c r="P2557" s="46"/>
      <c r="Q2557" s="47">
        <f t="shared" ref="Q2557:Q2565" si="72">P2557*O2557</f>
        <v>0</v>
      </c>
    </row>
    <row r="2558" spans="1:17">
      <c r="A2558" s="45" t="s">
        <v>154</v>
      </c>
      <c r="B2558" s="45"/>
      <c r="C2558" s="37"/>
      <c r="D2558" s="37"/>
      <c r="E2558" s="37"/>
      <c r="F2558" s="37"/>
      <c r="G2558" s="37"/>
      <c r="H2558" s="37"/>
      <c r="I2558" s="37"/>
      <c r="J2558" s="37"/>
      <c r="K2558" s="37"/>
      <c r="L2558" s="37"/>
      <c r="M2558" s="37"/>
      <c r="N2558" s="37"/>
      <c r="O2558" s="4">
        <v>5</v>
      </c>
      <c r="P2558" s="46">
        <v>103</v>
      </c>
      <c r="Q2558" s="47">
        <f t="shared" si="72"/>
        <v>515</v>
      </c>
    </row>
    <row r="2559" spans="1:17">
      <c r="A2559" s="44" t="s">
        <v>34</v>
      </c>
      <c r="B2559" s="45">
        <v>30</v>
      </c>
      <c r="C2559" s="31">
        <v>30</v>
      </c>
      <c r="D2559" s="37">
        <v>0.6</v>
      </c>
      <c r="E2559" s="37"/>
      <c r="F2559" s="37">
        <v>15.5</v>
      </c>
      <c r="G2559" s="37"/>
      <c r="H2559" s="37">
        <v>0.04</v>
      </c>
      <c r="I2559" s="37"/>
      <c r="J2559" s="37">
        <v>0.24</v>
      </c>
      <c r="K2559" s="37">
        <v>0.8</v>
      </c>
      <c r="L2559" s="37">
        <v>24</v>
      </c>
      <c r="M2559" s="37"/>
      <c r="N2559" s="37">
        <v>22</v>
      </c>
      <c r="O2559" s="52"/>
      <c r="P2559" s="46"/>
      <c r="Q2559" s="47">
        <f t="shared" si="72"/>
        <v>0</v>
      </c>
    </row>
    <row r="2560" spans="1:17">
      <c r="A2560" s="45" t="s">
        <v>34</v>
      </c>
      <c r="B2560" s="45">
        <v>10</v>
      </c>
      <c r="C2560" s="5"/>
      <c r="D2560" s="5"/>
      <c r="E2560" s="5"/>
      <c r="F2560" s="5"/>
      <c r="G2560" s="5"/>
      <c r="H2560" s="5"/>
      <c r="I2560" s="5"/>
      <c r="J2560" s="5"/>
      <c r="K2560" s="5"/>
      <c r="L2560" s="5"/>
      <c r="M2560" s="5"/>
      <c r="N2560" s="5"/>
      <c r="O2560" s="4">
        <v>8</v>
      </c>
      <c r="P2560" s="61">
        <v>26</v>
      </c>
      <c r="Q2560" s="47">
        <f t="shared" si="72"/>
        <v>208</v>
      </c>
    </row>
    <row r="2561" spans="1:17">
      <c r="A2561" s="45" t="s">
        <v>121</v>
      </c>
      <c r="B2561" s="45"/>
      <c r="C2561" s="5"/>
      <c r="D2561" s="5"/>
      <c r="E2561" s="5"/>
      <c r="F2561" s="5"/>
      <c r="G2561" s="5"/>
      <c r="H2561" s="5"/>
      <c r="I2561" s="5"/>
      <c r="J2561" s="5"/>
      <c r="K2561" s="5"/>
      <c r="L2561" s="5"/>
      <c r="M2561" s="5"/>
      <c r="N2561" s="5"/>
      <c r="O2561" s="4">
        <v>1.3</v>
      </c>
      <c r="P2561" s="61">
        <v>530</v>
      </c>
      <c r="Q2561" s="47">
        <f t="shared" si="72"/>
        <v>689</v>
      </c>
    </row>
    <row r="2562" spans="1:17">
      <c r="A2562" s="44" t="s">
        <v>163</v>
      </c>
      <c r="B2562" s="45">
        <v>20</v>
      </c>
      <c r="C2562" s="37">
        <v>200</v>
      </c>
      <c r="D2562" s="37">
        <v>0.6</v>
      </c>
      <c r="E2562" s="37"/>
      <c r="F2562" s="37">
        <v>30.1</v>
      </c>
      <c r="G2562" s="37">
        <v>130</v>
      </c>
      <c r="H2562" s="37">
        <v>0.04</v>
      </c>
      <c r="I2562" s="37"/>
      <c r="J2562" s="37">
        <v>0.05</v>
      </c>
      <c r="K2562" s="37">
        <v>135</v>
      </c>
      <c r="L2562" s="37">
        <v>46</v>
      </c>
      <c r="M2562" s="37"/>
      <c r="N2562" s="37">
        <v>0.5</v>
      </c>
      <c r="O2562" s="5"/>
      <c r="P2562" s="5"/>
      <c r="Q2562" s="47">
        <f t="shared" si="72"/>
        <v>0</v>
      </c>
    </row>
    <row r="2563" spans="1:17">
      <c r="A2563" s="45" t="s">
        <v>25</v>
      </c>
      <c r="B2563" s="45"/>
      <c r="C2563" s="5"/>
      <c r="D2563" s="5"/>
      <c r="E2563" s="5"/>
      <c r="F2563" s="5"/>
      <c r="G2563" s="5"/>
      <c r="H2563" s="5"/>
      <c r="I2563" s="5"/>
      <c r="J2563" s="5"/>
      <c r="K2563" s="5"/>
      <c r="L2563" s="5"/>
      <c r="M2563" s="5"/>
      <c r="N2563" s="5"/>
      <c r="O2563" s="5">
        <v>2.7</v>
      </c>
      <c r="P2563" s="5">
        <v>218.42</v>
      </c>
      <c r="Q2563" s="47">
        <f t="shared" si="72"/>
        <v>589.73400000000004</v>
      </c>
    </row>
    <row r="2564" spans="1:17">
      <c r="A2564" s="45" t="s">
        <v>15</v>
      </c>
      <c r="B2564" s="45">
        <v>20</v>
      </c>
      <c r="C2564" s="37"/>
      <c r="D2564" s="37"/>
      <c r="E2564" s="37"/>
      <c r="F2564" s="37"/>
      <c r="G2564" s="37"/>
      <c r="H2564" s="37"/>
      <c r="I2564" s="37"/>
      <c r="J2564" s="37"/>
      <c r="K2564" s="37"/>
      <c r="L2564" s="37"/>
      <c r="M2564" s="37"/>
      <c r="N2564" s="37"/>
      <c r="O2564" s="6">
        <v>2.7</v>
      </c>
      <c r="P2564" s="6">
        <v>69.16</v>
      </c>
      <c r="Q2564" s="47">
        <f t="shared" si="72"/>
        <v>186.732</v>
      </c>
    </row>
    <row r="2565" spans="1:17">
      <c r="A2565" s="45" t="s">
        <v>22</v>
      </c>
      <c r="B2565" s="45">
        <v>15</v>
      </c>
      <c r="C2565" s="40"/>
      <c r="D2565" s="40"/>
      <c r="E2565" s="40"/>
      <c r="F2565" s="40"/>
      <c r="G2565" s="40"/>
      <c r="H2565" s="40"/>
      <c r="I2565" s="40"/>
      <c r="J2565" s="40"/>
      <c r="K2565" s="40"/>
      <c r="L2565" s="40"/>
      <c r="M2565" s="40"/>
      <c r="N2565" s="40"/>
      <c r="O2565" s="52">
        <v>2</v>
      </c>
      <c r="P2565" s="52">
        <v>180.94</v>
      </c>
      <c r="Q2565" s="47">
        <f t="shared" si="72"/>
        <v>361.88</v>
      </c>
    </row>
    <row r="2566" spans="1:17">
      <c r="D2566" t="s">
        <v>98</v>
      </c>
      <c r="J2566" t="s">
        <v>99</v>
      </c>
      <c r="Q2566" s="67">
        <f>SUM(Q2550:Q2565)</f>
        <v>6074.8959999999997</v>
      </c>
    </row>
    <row r="2567" spans="1:17">
      <c r="D2567" s="48" t="s">
        <v>100</v>
      </c>
      <c r="E2567" s="48"/>
      <c r="F2567" s="51"/>
      <c r="G2567" s="48"/>
      <c r="H2567" s="48"/>
      <c r="I2567" s="48"/>
      <c r="J2567" s="48" t="s">
        <v>99</v>
      </c>
      <c r="K2567" s="48"/>
      <c r="N2567" t="s">
        <v>99</v>
      </c>
    </row>
    <row r="2568" spans="1:17">
      <c r="D2568" s="48"/>
      <c r="E2568" s="48"/>
      <c r="F2568" s="51"/>
      <c r="G2568" s="48"/>
      <c r="H2568" s="48"/>
      <c r="I2568" s="48"/>
      <c r="J2568" s="48"/>
      <c r="K2568" s="48"/>
    </row>
    <row r="2569" spans="1:17">
      <c r="D2569" s="48"/>
      <c r="E2569" s="48"/>
      <c r="F2569" s="51"/>
      <c r="G2569" s="48"/>
      <c r="H2569" s="48"/>
      <c r="I2569" s="48"/>
      <c r="J2569" s="48"/>
      <c r="K2569" s="48"/>
    </row>
    <row r="2570" spans="1:17">
      <c r="D2570" s="48"/>
      <c r="E2570" s="48"/>
      <c r="F2570" s="51"/>
      <c r="G2570" s="48"/>
      <c r="H2570" s="48"/>
      <c r="I2570" s="48"/>
      <c r="J2570" s="48"/>
      <c r="K2570" s="48"/>
    </row>
    <row r="2571" spans="1:17">
      <c r="D2571" s="48"/>
      <c r="E2571" s="48"/>
      <c r="F2571" s="51"/>
      <c r="G2571" s="48"/>
      <c r="H2571" s="48"/>
      <c r="I2571" s="48"/>
      <c r="J2571" s="48"/>
      <c r="K2571" s="48"/>
    </row>
    <row r="2572" spans="1:17">
      <c r="D2572" s="48"/>
      <c r="E2572" s="48"/>
      <c r="F2572" s="51"/>
      <c r="G2572" s="48"/>
      <c r="H2572" s="48"/>
      <c r="I2572" s="48"/>
      <c r="J2572" s="48"/>
      <c r="K2572" s="48"/>
    </row>
    <row r="2573" spans="1:17">
      <c r="D2573" s="48"/>
      <c r="E2573" s="48"/>
      <c r="F2573" s="51"/>
      <c r="G2573" s="48"/>
      <c r="H2573" s="48"/>
      <c r="I2573" s="48"/>
      <c r="J2573" s="48"/>
      <c r="K2573" s="48"/>
    </row>
    <row r="2574" spans="1:17">
      <c r="D2574" s="48"/>
      <c r="E2574" s="48"/>
      <c r="F2574" s="51"/>
      <c r="G2574" s="48"/>
      <c r="H2574" s="48"/>
      <c r="I2574" s="48"/>
      <c r="J2574" s="48"/>
      <c r="K2574" s="48"/>
    </row>
    <row r="2575" spans="1:17">
      <c r="D2575" s="48"/>
      <c r="E2575" s="48"/>
      <c r="F2575" s="51"/>
      <c r="G2575" s="48"/>
      <c r="H2575" s="48"/>
      <c r="I2575" s="48"/>
      <c r="J2575" s="48"/>
      <c r="K2575" s="48"/>
    </row>
    <row r="2576" spans="1:17">
      <c r="D2576" s="48"/>
      <c r="E2576" s="48"/>
      <c r="F2576" s="51"/>
      <c r="G2576" s="48"/>
      <c r="H2576" s="48"/>
      <c r="I2576" s="48"/>
      <c r="J2576" s="48"/>
      <c r="K2576" s="48"/>
    </row>
    <row r="2577" spans="1:17">
      <c r="D2577" s="48"/>
      <c r="E2577" s="48"/>
      <c r="F2577" s="51"/>
      <c r="G2577" s="48"/>
      <c r="H2577" s="48"/>
      <c r="I2577" s="48"/>
      <c r="J2577" s="48"/>
      <c r="K2577" s="48"/>
    </row>
    <row r="2578" spans="1:17">
      <c r="D2578" s="48"/>
      <c r="E2578" s="48"/>
      <c r="F2578" s="51"/>
      <c r="G2578" s="48"/>
      <c r="H2578" s="48"/>
      <c r="I2578" s="48"/>
      <c r="J2578" s="48"/>
      <c r="K2578" s="48"/>
    </row>
    <row r="2579" spans="1:17">
      <c r="D2579" s="48"/>
      <c r="E2579" s="48"/>
      <c r="F2579" s="51"/>
      <c r="G2579" s="48"/>
      <c r="H2579" s="48"/>
      <c r="I2579" s="48"/>
      <c r="J2579" s="48"/>
      <c r="K2579" s="48"/>
    </row>
    <row r="2580" spans="1:17">
      <c r="D2580" s="48"/>
      <c r="E2580" s="48"/>
      <c r="F2580" s="51"/>
      <c r="G2580" s="48"/>
      <c r="H2580" s="48"/>
      <c r="I2580" s="48"/>
      <c r="J2580" s="48"/>
      <c r="K2580" s="48"/>
    </row>
    <row r="2581" spans="1:17">
      <c r="D2581" s="48"/>
      <c r="E2581" s="48"/>
      <c r="F2581" s="51"/>
      <c r="G2581" s="48"/>
      <c r="H2581" s="48"/>
      <c r="I2581" s="48"/>
      <c r="J2581" s="48"/>
      <c r="K2581" s="48"/>
    </row>
    <row r="2582" spans="1:17">
      <c r="D2582" s="48"/>
      <c r="E2582" s="48"/>
      <c r="F2582" s="51"/>
      <c r="G2582" s="48"/>
      <c r="H2582" s="48"/>
      <c r="I2582" s="48"/>
      <c r="J2582" s="48"/>
      <c r="K2582" s="48"/>
    </row>
    <row r="2583" spans="1:17" ht="18.75">
      <c r="D2583" s="15"/>
      <c r="G2583" s="16" t="s">
        <v>67</v>
      </c>
      <c r="H2583" s="16"/>
      <c r="I2583" s="17"/>
      <c r="J2583" s="17"/>
      <c r="L2583" s="17"/>
      <c r="Q2583" s="19"/>
    </row>
    <row r="2584" spans="1:17" ht="18.75">
      <c r="D2584" s="15"/>
      <c r="E2584" s="15"/>
      <c r="G2584" s="16" t="s">
        <v>68</v>
      </c>
      <c r="H2584" s="16"/>
      <c r="I2584" s="16"/>
      <c r="J2584" s="16"/>
      <c r="K2584" s="17"/>
      <c r="L2584" s="21"/>
    </row>
    <row r="2585" spans="1:17" ht="18.75">
      <c r="D2585" s="23" t="s">
        <v>70</v>
      </c>
      <c r="E2585" s="23"/>
      <c r="F2585" s="23"/>
    </row>
    <row r="2586" spans="1:17">
      <c r="A2586" s="53">
        <v>44469</v>
      </c>
      <c r="M2586" s="21"/>
    </row>
    <row r="2587" spans="1:17">
      <c r="A2587" s="24" t="s">
        <v>149</v>
      </c>
      <c r="B2587" s="24" t="s">
        <v>74</v>
      </c>
      <c r="D2587" s="25"/>
      <c r="E2587" s="28"/>
      <c r="F2587" s="28" t="s">
        <v>7</v>
      </c>
      <c r="G2587" s="27"/>
      <c r="H2587" s="21"/>
      <c r="I2587" s="21"/>
      <c r="J2587" s="21"/>
      <c r="K2587" s="21"/>
      <c r="L2587" s="21"/>
      <c r="M2587" s="21"/>
      <c r="N2587" s="21"/>
      <c r="O2587" s="21"/>
      <c r="P2587" s="21"/>
      <c r="Q2587" s="19"/>
    </row>
    <row r="2588" spans="1:17">
      <c r="A2588" s="29" t="s">
        <v>76</v>
      </c>
      <c r="B2588" s="24"/>
      <c r="C2588" s="20"/>
      <c r="D2588" s="20"/>
      <c r="E2588" s="27"/>
      <c r="F2588" s="27"/>
      <c r="G2588" s="27"/>
      <c r="H2588" s="21"/>
      <c r="I2588" s="21"/>
      <c r="J2588" s="21"/>
      <c r="K2588" s="21"/>
      <c r="L2588" s="21"/>
      <c r="M2588" s="21"/>
      <c r="N2588" s="21"/>
      <c r="O2588" s="21"/>
      <c r="P2588" s="21"/>
      <c r="Q2588" s="19"/>
    </row>
    <row r="2589" spans="1:17">
      <c r="A2589" s="30"/>
      <c r="B2589" s="29"/>
      <c r="C2589" s="29"/>
      <c r="D2589" s="29"/>
      <c r="E2589" s="21"/>
      <c r="F2589" s="27"/>
      <c r="G2589" s="27"/>
      <c r="H2589" s="21"/>
      <c r="I2589" s="21"/>
      <c r="J2589" s="21"/>
      <c r="K2589" s="21"/>
      <c r="L2589" s="21"/>
      <c r="M2589" s="28"/>
      <c r="N2589" s="21"/>
      <c r="O2589" s="21"/>
      <c r="Q2589" s="19"/>
    </row>
    <row r="2590" spans="1:17">
      <c r="A2590" s="31" t="s">
        <v>77</v>
      </c>
      <c r="B2590" s="32"/>
      <c r="C2590" s="33" t="s">
        <v>78</v>
      </c>
      <c r="D2590" s="34"/>
      <c r="E2590" s="34" t="s">
        <v>79</v>
      </c>
      <c r="F2590" s="34"/>
      <c r="G2590" s="34" t="s">
        <v>80</v>
      </c>
      <c r="H2590" s="34" t="s">
        <v>81</v>
      </c>
      <c r="I2590" s="34"/>
      <c r="J2590" s="34"/>
      <c r="K2590" s="34"/>
      <c r="L2590" s="34" t="s">
        <v>82</v>
      </c>
      <c r="M2590" s="5"/>
      <c r="N2590" s="34"/>
      <c r="O2590" s="35" t="s">
        <v>83</v>
      </c>
      <c r="P2590" s="36" t="s">
        <v>3</v>
      </c>
      <c r="Q2590" s="36" t="s">
        <v>9</v>
      </c>
    </row>
    <row r="2591" spans="1:17">
      <c r="A2591" s="5"/>
      <c r="B2591" s="38" t="s">
        <v>84</v>
      </c>
      <c r="C2591" s="39" t="s">
        <v>85</v>
      </c>
      <c r="D2591" s="37" t="s">
        <v>86</v>
      </c>
      <c r="E2591" s="37" t="s">
        <v>87</v>
      </c>
      <c r="F2591" s="37" t="s">
        <v>88</v>
      </c>
      <c r="G2591" s="37"/>
      <c r="H2591" s="37" t="s">
        <v>89</v>
      </c>
      <c r="I2591" s="37" t="s">
        <v>90</v>
      </c>
      <c r="J2591" s="37" t="s">
        <v>91</v>
      </c>
      <c r="K2591" s="37" t="s">
        <v>92</v>
      </c>
      <c r="L2591" s="37" t="s">
        <v>93</v>
      </c>
      <c r="M2591" s="37" t="s">
        <v>94</v>
      </c>
      <c r="N2591" s="37" t="s">
        <v>95</v>
      </c>
      <c r="O2591" s="40"/>
      <c r="P2591" s="4"/>
      <c r="Q2591" s="40"/>
    </row>
    <row r="2592" spans="1:17">
      <c r="A2592" s="45" t="s">
        <v>212</v>
      </c>
      <c r="B2592" s="45"/>
      <c r="C2592" s="37">
        <v>200</v>
      </c>
      <c r="D2592" s="37">
        <v>1.2</v>
      </c>
      <c r="E2592" s="37">
        <v>4</v>
      </c>
      <c r="F2592" s="37">
        <v>2.7</v>
      </c>
      <c r="G2592" s="37">
        <v>260</v>
      </c>
      <c r="H2592" s="37">
        <v>0.26</v>
      </c>
      <c r="I2592" s="37">
        <v>40</v>
      </c>
      <c r="J2592" s="37">
        <v>122</v>
      </c>
      <c r="K2592" s="37">
        <v>128</v>
      </c>
      <c r="L2592" s="37">
        <v>146</v>
      </c>
      <c r="M2592" s="37">
        <v>56</v>
      </c>
      <c r="N2592" s="37">
        <v>2</v>
      </c>
      <c r="O2592" s="4"/>
      <c r="P2592" s="46"/>
      <c r="Q2592" s="47"/>
    </row>
    <row r="2593" spans="1:17">
      <c r="A2593" s="45" t="s">
        <v>184</v>
      </c>
      <c r="B2593" s="45">
        <v>2.5000000000000001E-2</v>
      </c>
      <c r="C2593" s="37"/>
      <c r="D2593" s="37"/>
      <c r="E2593" s="37"/>
      <c r="F2593" s="37"/>
      <c r="G2593" s="37"/>
      <c r="H2593" s="37"/>
      <c r="I2593" s="37"/>
      <c r="J2593" s="37"/>
      <c r="K2593" s="37"/>
      <c r="L2593" s="37"/>
      <c r="M2593" s="37"/>
      <c r="N2593" s="37"/>
      <c r="O2593" s="4">
        <v>4.5999999999999996</v>
      </c>
      <c r="P2593" s="46">
        <v>193</v>
      </c>
      <c r="Q2593" s="47">
        <f>P2593*O2593</f>
        <v>887.8</v>
      </c>
    </row>
    <row r="2594" spans="1:17">
      <c r="A2594" s="45" t="s">
        <v>29</v>
      </c>
      <c r="B2594" s="45"/>
      <c r="C2594" s="37"/>
      <c r="D2594" s="37"/>
      <c r="E2594" s="37"/>
      <c r="F2594" s="37"/>
      <c r="G2594" s="37"/>
      <c r="H2594" s="37"/>
      <c r="I2594" s="37"/>
      <c r="J2594" s="37"/>
      <c r="K2594" s="37"/>
      <c r="L2594" s="37"/>
      <c r="M2594" s="37"/>
      <c r="N2594" s="37"/>
      <c r="O2594" s="4">
        <v>2</v>
      </c>
      <c r="P2594" s="46">
        <v>70</v>
      </c>
      <c r="Q2594" s="47">
        <f t="shared" ref="Q2594:Q2601" si="73">P2594*O2594</f>
        <v>140</v>
      </c>
    </row>
    <row r="2595" spans="1:17">
      <c r="A2595" s="45" t="s">
        <v>58</v>
      </c>
      <c r="B2595" s="45"/>
      <c r="C2595" s="37"/>
      <c r="D2595" s="37"/>
      <c r="E2595" s="37"/>
      <c r="F2595" s="37"/>
      <c r="G2595" s="37"/>
      <c r="H2595" s="37"/>
      <c r="I2595" s="37"/>
      <c r="J2595" s="37"/>
      <c r="K2595" s="37"/>
      <c r="L2595" s="37"/>
      <c r="M2595" s="37"/>
      <c r="N2595" s="37"/>
      <c r="O2595" s="4">
        <v>0.2</v>
      </c>
      <c r="P2595" s="46">
        <v>39</v>
      </c>
      <c r="Q2595" s="47">
        <f t="shared" si="73"/>
        <v>7.8000000000000007</v>
      </c>
    </row>
    <row r="2596" spans="1:17">
      <c r="A2596" s="45" t="s">
        <v>103</v>
      </c>
      <c r="B2596" s="45"/>
      <c r="C2596" s="37"/>
      <c r="D2596" s="37"/>
      <c r="E2596" s="37"/>
      <c r="F2596" s="37"/>
      <c r="G2596" s="37"/>
      <c r="H2596" s="37"/>
      <c r="I2596" s="37"/>
      <c r="J2596" s="37"/>
      <c r="K2596" s="37"/>
      <c r="L2596" s="37"/>
      <c r="M2596" s="37"/>
      <c r="N2596" s="37"/>
      <c r="O2596" s="4">
        <v>0.2</v>
      </c>
      <c r="P2596" s="46">
        <v>60</v>
      </c>
      <c r="Q2596" s="47">
        <f t="shared" si="73"/>
        <v>12</v>
      </c>
    </row>
    <row r="2597" spans="1:17">
      <c r="A2597" s="44" t="s">
        <v>34</v>
      </c>
      <c r="B2597" s="45">
        <v>30</v>
      </c>
      <c r="C2597" s="31">
        <v>30</v>
      </c>
      <c r="D2597" s="37">
        <v>0.6</v>
      </c>
      <c r="E2597" s="37"/>
      <c r="F2597" s="37">
        <v>15.5</v>
      </c>
      <c r="G2597" s="37"/>
      <c r="H2597" s="37">
        <v>0.04</v>
      </c>
      <c r="I2597" s="37"/>
      <c r="J2597" s="37">
        <v>0.24</v>
      </c>
      <c r="K2597" s="37">
        <v>0.8</v>
      </c>
      <c r="L2597" s="37">
        <v>24</v>
      </c>
      <c r="M2597" s="37"/>
      <c r="N2597" s="37">
        <v>22</v>
      </c>
      <c r="O2597" s="52"/>
      <c r="P2597" s="46"/>
      <c r="Q2597" s="47">
        <f t="shared" si="73"/>
        <v>0</v>
      </c>
    </row>
    <row r="2598" spans="1:17">
      <c r="A2598" s="45" t="s">
        <v>34</v>
      </c>
      <c r="B2598" s="45">
        <v>10</v>
      </c>
      <c r="C2598" s="5"/>
      <c r="D2598" s="5"/>
      <c r="E2598" s="5"/>
      <c r="F2598" s="5"/>
      <c r="G2598" s="5"/>
      <c r="H2598" s="5"/>
      <c r="I2598" s="5"/>
      <c r="J2598" s="5"/>
      <c r="K2598" s="5"/>
      <c r="L2598" s="5"/>
      <c r="M2598" s="5"/>
      <c r="N2598" s="5"/>
      <c r="O2598" s="4">
        <v>4</v>
      </c>
      <c r="P2598" s="61">
        <v>26</v>
      </c>
      <c r="Q2598" s="47">
        <f t="shared" si="73"/>
        <v>104</v>
      </c>
    </row>
    <row r="2599" spans="1:17">
      <c r="A2599" s="44" t="s">
        <v>108</v>
      </c>
      <c r="B2599" s="45">
        <v>20</v>
      </c>
      <c r="C2599" s="37">
        <v>200</v>
      </c>
      <c r="D2599" s="37">
        <v>0.6</v>
      </c>
      <c r="E2599" s="37"/>
      <c r="F2599" s="37">
        <v>30.1</v>
      </c>
      <c r="G2599" s="37">
        <v>130</v>
      </c>
      <c r="H2599" s="37">
        <v>0.04</v>
      </c>
      <c r="I2599" s="37"/>
      <c r="J2599" s="37">
        <v>0.05</v>
      </c>
      <c r="K2599" s="37">
        <v>135</v>
      </c>
      <c r="L2599" s="37">
        <v>46</v>
      </c>
      <c r="M2599" s="37"/>
      <c r="N2599" s="37">
        <v>0.5</v>
      </c>
      <c r="O2599" s="5"/>
      <c r="P2599" s="5"/>
      <c r="Q2599" s="47">
        <f t="shared" si="73"/>
        <v>0</v>
      </c>
    </row>
    <row r="2600" spans="1:17">
      <c r="A2600" s="45" t="s">
        <v>31</v>
      </c>
      <c r="B2600" s="45"/>
      <c r="C2600" s="5"/>
      <c r="D2600" s="5"/>
      <c r="E2600" s="5"/>
      <c r="F2600" s="5"/>
      <c r="G2600" s="5"/>
      <c r="H2600" s="5"/>
      <c r="I2600" s="5"/>
      <c r="J2600" s="5"/>
      <c r="K2600" s="5"/>
      <c r="L2600" s="5"/>
      <c r="M2600" s="5"/>
      <c r="N2600" s="5"/>
      <c r="O2600" s="5">
        <v>1</v>
      </c>
      <c r="P2600" s="5">
        <v>75</v>
      </c>
      <c r="Q2600" s="47">
        <f t="shared" si="73"/>
        <v>75</v>
      </c>
    </row>
    <row r="2601" spans="1:17">
      <c r="A2601" s="45" t="s">
        <v>109</v>
      </c>
      <c r="B2601" s="45">
        <v>20</v>
      </c>
      <c r="C2601" s="37"/>
      <c r="D2601" s="37"/>
      <c r="E2601" s="37"/>
      <c r="F2601" s="37"/>
      <c r="G2601" s="37"/>
      <c r="H2601" s="37"/>
      <c r="I2601" s="37"/>
      <c r="J2601" s="37"/>
      <c r="K2601" s="37"/>
      <c r="L2601" s="37"/>
      <c r="M2601" s="37"/>
      <c r="N2601" s="37"/>
      <c r="O2601" s="6"/>
      <c r="P2601" s="6">
        <v>118</v>
      </c>
      <c r="Q2601" s="47">
        <f t="shared" si="73"/>
        <v>0</v>
      </c>
    </row>
    <row r="2602" spans="1:17">
      <c r="D2602" t="s">
        <v>98</v>
      </c>
      <c r="J2602" t="s">
        <v>99</v>
      </c>
      <c r="Q2602" s="67">
        <f>SUM(Q2593:Q2601)</f>
        <v>1226.5999999999999</v>
      </c>
    </row>
    <row r="2603" spans="1:17">
      <c r="D2603" s="48" t="s">
        <v>100</v>
      </c>
      <c r="E2603" s="48"/>
      <c r="F2603" s="51"/>
      <c r="G2603" s="48"/>
      <c r="H2603" s="48"/>
      <c r="I2603" s="48"/>
      <c r="J2603" s="48" t="s">
        <v>99</v>
      </c>
      <c r="K2603" s="48"/>
      <c r="N2603" t="s">
        <v>99</v>
      </c>
    </row>
  </sheetData>
  <pageMargins left="0.7" right="0.7" top="0.75" bottom="0.75" header="0.3" footer="0.3"/>
  <pageSetup paperSize="9" scale="75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BO144"/>
  <sheetViews>
    <sheetView topLeftCell="A64" zoomScale="78" zoomScaleNormal="78" workbookViewId="0">
      <selection activeCell="B4" sqref="B4:E132"/>
    </sheetView>
  </sheetViews>
  <sheetFormatPr defaultRowHeight="15"/>
  <cols>
    <col min="1" max="1" width="9.5703125" customWidth="1"/>
    <col min="2" max="2" width="15" customWidth="1"/>
    <col min="4" max="4" width="10.7109375" customWidth="1"/>
    <col min="5" max="5" width="11.42578125" customWidth="1"/>
    <col min="6" max="7" width="10.28515625" customWidth="1"/>
    <col min="9" max="9" width="10.28515625" customWidth="1"/>
    <col min="12" max="12" width="10.7109375" customWidth="1"/>
    <col min="15" max="15" width="10.7109375" customWidth="1"/>
    <col min="18" max="18" width="10.7109375" customWidth="1"/>
    <col min="24" max="24" width="9.85546875" customWidth="1"/>
    <col min="25" max="25" width="10.7109375" customWidth="1"/>
    <col min="27" max="27" width="11.42578125" customWidth="1"/>
    <col min="30" max="30" width="10" customWidth="1"/>
    <col min="33" max="33" width="10.5703125" customWidth="1"/>
    <col min="35" max="36" width="11.28515625" customWidth="1"/>
    <col min="37" max="37" width="11.140625" customWidth="1"/>
    <col min="38" max="38" width="10.5703125" customWidth="1"/>
    <col min="39" max="39" width="10.42578125" customWidth="1"/>
    <col min="42" max="42" width="10" customWidth="1"/>
    <col min="45" max="45" width="9.85546875" customWidth="1"/>
    <col min="48" max="48" width="9.85546875" customWidth="1"/>
    <col min="51" max="51" width="10.28515625" customWidth="1"/>
    <col min="54" max="54" width="9.85546875" customWidth="1"/>
    <col min="57" max="57" width="10.28515625" customWidth="1"/>
    <col min="60" max="60" width="11.5703125" customWidth="1"/>
    <col min="61" max="61" width="11.28515625" customWidth="1"/>
    <col min="62" max="62" width="18.42578125" customWidth="1"/>
    <col min="63" max="63" width="8.42578125" customWidth="1"/>
    <col min="64" max="64" width="8.28515625" customWidth="1"/>
    <col min="65" max="65" width="11" customWidth="1"/>
    <col min="66" max="66" width="11.28515625" customWidth="1"/>
    <col min="67" max="67" width="10.5703125" customWidth="1"/>
  </cols>
  <sheetData>
    <row r="1" spans="1:67">
      <c r="F1">
        <v>213</v>
      </c>
      <c r="G1">
        <v>154</v>
      </c>
      <c r="I1">
        <v>213</v>
      </c>
      <c r="J1">
        <v>154</v>
      </c>
      <c r="L1">
        <v>213</v>
      </c>
      <c r="M1">
        <v>154</v>
      </c>
      <c r="O1">
        <v>213</v>
      </c>
      <c r="P1">
        <v>154</v>
      </c>
      <c r="R1">
        <v>213</v>
      </c>
      <c r="S1">
        <v>155</v>
      </c>
      <c r="U1">
        <v>213</v>
      </c>
      <c r="V1">
        <v>155</v>
      </c>
      <c r="X1">
        <v>213</v>
      </c>
      <c r="Y1">
        <v>155</v>
      </c>
      <c r="AA1">
        <v>213</v>
      </c>
      <c r="AB1">
        <v>155</v>
      </c>
      <c r="AD1">
        <v>213</v>
      </c>
      <c r="AE1">
        <v>155</v>
      </c>
      <c r="AG1">
        <v>213</v>
      </c>
      <c r="AH1">
        <v>155</v>
      </c>
      <c r="AJ1">
        <v>213</v>
      </c>
      <c r="AK1">
        <v>155</v>
      </c>
      <c r="AM1">
        <v>213</v>
      </c>
      <c r="AN1">
        <v>155</v>
      </c>
      <c r="AP1">
        <v>213</v>
      </c>
      <c r="AQ1">
        <v>155</v>
      </c>
      <c r="AS1">
        <v>213</v>
      </c>
      <c r="AT1">
        <v>155</v>
      </c>
      <c r="AV1">
        <v>213</v>
      </c>
      <c r="AW1">
        <v>155</v>
      </c>
      <c r="AY1">
        <v>213</v>
      </c>
      <c r="AZ1">
        <v>155</v>
      </c>
      <c r="BB1">
        <v>213</v>
      </c>
      <c r="BC1">
        <v>155</v>
      </c>
      <c r="BE1">
        <v>213</v>
      </c>
      <c r="BF1">
        <v>155</v>
      </c>
    </row>
    <row r="2" spans="1:67">
      <c r="B2" t="s">
        <v>729</v>
      </c>
      <c r="C2" t="s">
        <v>327</v>
      </c>
      <c r="F2" t="s">
        <v>5</v>
      </c>
      <c r="G2" t="s">
        <v>6</v>
      </c>
      <c r="H2" t="s">
        <v>7</v>
      </c>
      <c r="I2" t="s">
        <v>5</v>
      </c>
      <c r="J2" t="s">
        <v>6</v>
      </c>
      <c r="K2" t="s">
        <v>7</v>
      </c>
      <c r="L2" t="s">
        <v>5</v>
      </c>
      <c r="M2" t="s">
        <v>6</v>
      </c>
      <c r="N2" t="s">
        <v>7</v>
      </c>
      <c r="O2" t="s">
        <v>5</v>
      </c>
      <c r="P2" t="s">
        <v>6</v>
      </c>
      <c r="Q2" t="s">
        <v>7</v>
      </c>
      <c r="R2" t="s">
        <v>5</v>
      </c>
      <c r="S2" t="s">
        <v>6</v>
      </c>
      <c r="T2" t="s">
        <v>7</v>
      </c>
      <c r="U2" t="s">
        <v>5</v>
      </c>
      <c r="V2" t="s">
        <v>6</v>
      </c>
      <c r="W2" t="s">
        <v>7</v>
      </c>
      <c r="X2" t="s">
        <v>5</v>
      </c>
      <c r="Y2" t="s">
        <v>6</v>
      </c>
      <c r="Z2" t="s">
        <v>7</v>
      </c>
      <c r="AA2" t="s">
        <v>5</v>
      </c>
      <c r="AB2" t="s">
        <v>6</v>
      </c>
      <c r="AC2" t="s">
        <v>7</v>
      </c>
      <c r="AD2" t="s">
        <v>5</v>
      </c>
      <c r="AE2" t="s">
        <v>6</v>
      </c>
      <c r="AF2" t="s">
        <v>7</v>
      </c>
      <c r="AG2" t="s">
        <v>5</v>
      </c>
      <c r="AH2" t="s">
        <v>6</v>
      </c>
      <c r="AI2" t="s">
        <v>7</v>
      </c>
      <c r="AJ2" t="s">
        <v>5</v>
      </c>
      <c r="AK2" t="s">
        <v>6</v>
      </c>
      <c r="AL2" t="s">
        <v>7</v>
      </c>
      <c r="AM2" t="s">
        <v>5</v>
      </c>
      <c r="AN2" t="s">
        <v>6</v>
      </c>
      <c r="AO2" t="s">
        <v>7</v>
      </c>
      <c r="AP2" t="s">
        <v>5</v>
      </c>
      <c r="AQ2" t="s">
        <v>6</v>
      </c>
      <c r="AR2" t="s">
        <v>7</v>
      </c>
      <c r="AS2" t="s">
        <v>5</v>
      </c>
      <c r="AT2" t="s">
        <v>6</v>
      </c>
      <c r="AU2" t="s">
        <v>7</v>
      </c>
      <c r="AV2" t="s">
        <v>5</v>
      </c>
      <c r="AW2" t="s">
        <v>6</v>
      </c>
      <c r="AX2" t="s">
        <v>7</v>
      </c>
      <c r="AY2" t="s">
        <v>5</v>
      </c>
      <c r="AZ2" t="s">
        <v>6</v>
      </c>
      <c r="BA2" t="s">
        <v>7</v>
      </c>
      <c r="BB2" t="s">
        <v>5</v>
      </c>
      <c r="BC2" t="s">
        <v>6</v>
      </c>
      <c r="BD2" t="s">
        <v>7</v>
      </c>
      <c r="BE2" t="s">
        <v>5</v>
      </c>
      <c r="BF2" t="s">
        <v>6</v>
      </c>
      <c r="BG2" t="s">
        <v>7</v>
      </c>
    </row>
    <row r="3" spans="1:67">
      <c r="B3" s="5" t="s">
        <v>2</v>
      </c>
      <c r="C3" s="5" t="s">
        <v>3</v>
      </c>
      <c r="D3" s="5" t="s">
        <v>8</v>
      </c>
      <c r="E3" s="5" t="s">
        <v>9</v>
      </c>
      <c r="F3" s="5">
        <v>1</v>
      </c>
      <c r="G3" s="5">
        <v>1</v>
      </c>
      <c r="H3" s="5">
        <v>1</v>
      </c>
      <c r="I3" s="5">
        <v>2</v>
      </c>
      <c r="J3" s="5">
        <v>2</v>
      </c>
      <c r="K3" s="5">
        <v>2</v>
      </c>
      <c r="L3" s="5">
        <v>3</v>
      </c>
      <c r="M3" s="5">
        <v>3</v>
      </c>
      <c r="N3" s="5">
        <v>3</v>
      </c>
      <c r="O3" s="5">
        <v>4</v>
      </c>
      <c r="P3" s="5">
        <v>4</v>
      </c>
      <c r="Q3" s="5">
        <v>4</v>
      </c>
      <c r="R3" s="5">
        <v>5</v>
      </c>
      <c r="S3" s="5">
        <v>5</v>
      </c>
      <c r="T3" s="5">
        <v>5</v>
      </c>
      <c r="U3" s="5">
        <v>9</v>
      </c>
      <c r="V3" s="5">
        <v>9</v>
      </c>
      <c r="W3" s="5">
        <v>9</v>
      </c>
      <c r="X3" s="5">
        <v>10</v>
      </c>
      <c r="Y3" s="5">
        <v>10</v>
      </c>
      <c r="Z3" s="5">
        <v>10</v>
      </c>
      <c r="AA3" s="5">
        <v>11</v>
      </c>
      <c r="AB3" s="5">
        <v>11</v>
      </c>
      <c r="AC3" s="5">
        <v>11</v>
      </c>
      <c r="AD3" s="5">
        <v>12</v>
      </c>
      <c r="AE3" s="5">
        <v>12</v>
      </c>
      <c r="AF3" s="5">
        <v>12</v>
      </c>
      <c r="AG3" s="6">
        <v>14</v>
      </c>
      <c r="AH3" s="6">
        <v>14</v>
      </c>
      <c r="AI3" s="6">
        <v>14</v>
      </c>
      <c r="AJ3" s="6">
        <v>15</v>
      </c>
      <c r="AK3" s="6">
        <v>15</v>
      </c>
      <c r="AL3" s="6">
        <v>15</v>
      </c>
      <c r="AM3" s="6">
        <v>16</v>
      </c>
      <c r="AN3" s="6">
        <v>16</v>
      </c>
      <c r="AO3" s="6">
        <v>16</v>
      </c>
      <c r="AP3" s="6">
        <v>17</v>
      </c>
      <c r="AQ3" s="6">
        <v>17</v>
      </c>
      <c r="AR3" s="6">
        <v>17</v>
      </c>
      <c r="AS3" s="6">
        <v>18</v>
      </c>
      <c r="AT3" s="6">
        <v>18</v>
      </c>
      <c r="AU3" s="6">
        <v>18</v>
      </c>
      <c r="AV3" s="6">
        <v>19</v>
      </c>
      <c r="AW3" s="6">
        <v>19</v>
      </c>
      <c r="AX3" s="6">
        <v>19</v>
      </c>
      <c r="AY3" s="6">
        <v>21</v>
      </c>
      <c r="AZ3" s="6">
        <v>21</v>
      </c>
      <c r="BA3" s="6">
        <v>21</v>
      </c>
      <c r="BB3" s="6">
        <v>22</v>
      </c>
      <c r="BC3" s="6">
        <v>22</v>
      </c>
      <c r="BD3" s="6">
        <v>22</v>
      </c>
      <c r="BE3" s="6">
        <v>23</v>
      </c>
      <c r="BF3" s="6">
        <v>23</v>
      </c>
      <c r="BG3" s="6">
        <v>23</v>
      </c>
      <c r="BJ3" s="5" t="s">
        <v>2</v>
      </c>
      <c r="BK3" s="5" t="s">
        <v>3</v>
      </c>
      <c r="BL3" s="5" t="s">
        <v>8</v>
      </c>
      <c r="BM3" s="5" t="s">
        <v>9</v>
      </c>
    </row>
    <row r="4" spans="1:67">
      <c r="A4" s="7">
        <v>3</v>
      </c>
      <c r="B4" s="5" t="s">
        <v>26</v>
      </c>
      <c r="C4" s="5">
        <v>180</v>
      </c>
      <c r="D4" s="5">
        <v>3</v>
      </c>
      <c r="E4" s="5">
        <f>D4*C4</f>
        <v>540</v>
      </c>
      <c r="F4" s="76"/>
      <c r="G4" s="76"/>
      <c r="H4" s="76"/>
      <c r="I4" s="76"/>
      <c r="J4" s="76"/>
      <c r="K4" s="76"/>
      <c r="L4" s="76"/>
      <c r="M4" s="76"/>
      <c r="N4" s="76"/>
      <c r="O4" s="244"/>
      <c r="P4" s="244"/>
      <c r="Q4" s="244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245"/>
      <c r="AD4" s="76"/>
      <c r="AE4" s="76"/>
      <c r="AF4" s="76"/>
      <c r="AG4" s="76"/>
      <c r="AH4" s="76"/>
      <c r="AI4" s="76"/>
      <c r="AJ4" s="5">
        <v>2</v>
      </c>
      <c r="AK4" s="5">
        <v>1</v>
      </c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>
        <f t="shared" ref="BH4:BH50" si="0">SUM(F4:BG4)</f>
        <v>3</v>
      </c>
      <c r="BI4">
        <f t="shared" ref="BI4:BI35" si="1">BH4*C4</f>
        <v>540</v>
      </c>
      <c r="BJ4" s="7" t="s">
        <v>26</v>
      </c>
      <c r="BK4" s="5">
        <v>180</v>
      </c>
      <c r="BL4" s="5">
        <f t="shared" ref="BL4:BL35" si="2">D4-BH4</f>
        <v>0</v>
      </c>
      <c r="BM4" s="5">
        <f>BL4*BK4</f>
        <v>0</v>
      </c>
      <c r="BN4">
        <v>0</v>
      </c>
      <c r="BO4">
        <f t="shared" ref="BO4:BO35" si="3">BN4*C4</f>
        <v>0</v>
      </c>
    </row>
    <row r="5" spans="1:67">
      <c r="A5" s="7">
        <v>5</v>
      </c>
      <c r="B5" s="52" t="s">
        <v>553</v>
      </c>
      <c r="C5" s="6">
        <v>39.21</v>
      </c>
      <c r="D5" s="5">
        <v>5</v>
      </c>
      <c r="E5" s="5">
        <f t="shared" ref="E5:E68" si="4">D5*C5</f>
        <v>196.05</v>
      </c>
      <c r="F5" s="5">
        <v>3</v>
      </c>
      <c r="G5" s="5">
        <v>1.5</v>
      </c>
      <c r="H5" s="5">
        <v>0.5</v>
      </c>
      <c r="I5" s="5"/>
      <c r="J5" s="5"/>
      <c r="K5" s="5"/>
      <c r="L5" s="5"/>
      <c r="M5" s="5"/>
      <c r="N5" s="5"/>
      <c r="O5" s="104"/>
      <c r="P5" s="104"/>
      <c r="Q5" s="104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166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>
        <f t="shared" si="0"/>
        <v>5</v>
      </c>
      <c r="BI5">
        <f t="shared" si="1"/>
        <v>196.05</v>
      </c>
      <c r="BJ5" s="75" t="s">
        <v>553</v>
      </c>
      <c r="BK5" s="6">
        <v>39.21</v>
      </c>
      <c r="BL5" s="5">
        <f t="shared" si="2"/>
        <v>0</v>
      </c>
      <c r="BM5" s="5">
        <f t="shared" ref="BM5:BM68" si="5">BL5*BK5</f>
        <v>0</v>
      </c>
      <c r="BN5">
        <v>0</v>
      </c>
      <c r="BO5">
        <f t="shared" si="3"/>
        <v>0</v>
      </c>
    </row>
    <row r="6" spans="1:67">
      <c r="A6" s="7">
        <v>3</v>
      </c>
      <c r="B6" s="6" t="s">
        <v>17</v>
      </c>
      <c r="C6" s="6">
        <v>18.41</v>
      </c>
      <c r="D6" s="5">
        <v>3</v>
      </c>
      <c r="E6" s="5">
        <f t="shared" si="4"/>
        <v>55.230000000000004</v>
      </c>
      <c r="F6" s="5">
        <v>1</v>
      </c>
      <c r="G6" s="5">
        <v>1</v>
      </c>
      <c r="H6" s="5"/>
      <c r="I6" s="5"/>
      <c r="J6" s="5">
        <v>1</v>
      </c>
      <c r="K6" s="5"/>
      <c r="L6" s="5"/>
      <c r="M6" s="5"/>
      <c r="N6" s="5"/>
      <c r="O6" s="104"/>
      <c r="P6" s="104"/>
      <c r="Q6" s="104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166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>
        <f t="shared" si="0"/>
        <v>3</v>
      </c>
      <c r="BI6">
        <f t="shared" si="1"/>
        <v>55.230000000000004</v>
      </c>
      <c r="BJ6" s="75" t="s">
        <v>17</v>
      </c>
      <c r="BK6" s="6">
        <v>18.41</v>
      </c>
      <c r="BL6" s="5">
        <f t="shared" si="2"/>
        <v>0</v>
      </c>
      <c r="BM6" s="5">
        <f t="shared" si="5"/>
        <v>0</v>
      </c>
      <c r="BN6">
        <v>0</v>
      </c>
      <c r="BO6">
        <f t="shared" si="3"/>
        <v>0</v>
      </c>
    </row>
    <row r="7" spans="1:67">
      <c r="A7" s="7">
        <v>8</v>
      </c>
      <c r="B7" s="4" t="s">
        <v>55</v>
      </c>
      <c r="C7" s="4">
        <v>56</v>
      </c>
      <c r="D7" s="40">
        <v>8</v>
      </c>
      <c r="E7" s="5">
        <f t="shared" si="4"/>
        <v>448</v>
      </c>
      <c r="F7" s="5"/>
      <c r="G7" s="5"/>
      <c r="H7" s="5">
        <v>8</v>
      </c>
      <c r="I7" s="5"/>
      <c r="J7" s="5"/>
      <c r="K7" s="5"/>
      <c r="L7" s="5"/>
      <c r="M7" s="5"/>
      <c r="N7" s="5"/>
      <c r="O7" s="104"/>
      <c r="P7" s="104"/>
      <c r="Q7" s="104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166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>
        <f t="shared" si="0"/>
        <v>8</v>
      </c>
      <c r="BI7">
        <f t="shared" si="1"/>
        <v>448</v>
      </c>
      <c r="BJ7" s="11" t="s">
        <v>55</v>
      </c>
      <c r="BK7" s="4">
        <v>56</v>
      </c>
      <c r="BL7" s="5">
        <f t="shared" si="2"/>
        <v>0</v>
      </c>
      <c r="BM7" s="5">
        <f t="shared" si="5"/>
        <v>0</v>
      </c>
      <c r="BN7">
        <v>0</v>
      </c>
      <c r="BO7">
        <f t="shared" si="3"/>
        <v>0</v>
      </c>
    </row>
    <row r="8" spans="1:67">
      <c r="A8" s="7">
        <v>10.1</v>
      </c>
      <c r="B8" s="4" t="s">
        <v>113</v>
      </c>
      <c r="C8" s="4">
        <v>225.95</v>
      </c>
      <c r="D8" s="40">
        <v>10.1</v>
      </c>
      <c r="E8" s="5">
        <f t="shared" si="4"/>
        <v>2282.0949999999998</v>
      </c>
      <c r="F8" s="5">
        <v>4.2</v>
      </c>
      <c r="G8" s="5">
        <v>3</v>
      </c>
      <c r="H8" s="5"/>
      <c r="I8" s="5"/>
      <c r="J8" s="5"/>
      <c r="K8" s="5"/>
      <c r="L8" s="5"/>
      <c r="M8" s="5"/>
      <c r="N8" s="5"/>
      <c r="O8" s="104">
        <v>2.9</v>
      </c>
      <c r="P8" s="104"/>
      <c r="Q8" s="104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166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>
        <f t="shared" si="0"/>
        <v>10.1</v>
      </c>
      <c r="BI8">
        <f t="shared" si="1"/>
        <v>2282.0949999999998</v>
      </c>
      <c r="BJ8" s="11" t="s">
        <v>113</v>
      </c>
      <c r="BK8" s="4">
        <v>225.95</v>
      </c>
      <c r="BL8" s="5">
        <f t="shared" si="2"/>
        <v>0</v>
      </c>
      <c r="BM8" s="5">
        <f t="shared" si="5"/>
        <v>0</v>
      </c>
      <c r="BN8">
        <v>0</v>
      </c>
      <c r="BO8">
        <f t="shared" si="3"/>
        <v>0</v>
      </c>
    </row>
    <row r="9" spans="1:67">
      <c r="A9" s="7">
        <v>9.5</v>
      </c>
      <c r="B9" s="4" t="s">
        <v>12</v>
      </c>
      <c r="C9" s="4">
        <v>40.51</v>
      </c>
      <c r="D9" s="40">
        <v>9.5</v>
      </c>
      <c r="E9" s="5">
        <f t="shared" si="4"/>
        <v>384.84499999999997</v>
      </c>
      <c r="F9" s="5"/>
      <c r="G9" s="5"/>
      <c r="H9" s="5"/>
      <c r="I9" s="5">
        <v>1</v>
      </c>
      <c r="J9" s="5">
        <v>0.5</v>
      </c>
      <c r="K9" s="5"/>
      <c r="L9" s="5"/>
      <c r="M9" s="5"/>
      <c r="N9" s="5"/>
      <c r="O9" s="104"/>
      <c r="P9" s="104"/>
      <c r="Q9" s="104"/>
      <c r="R9" s="5"/>
      <c r="S9" s="5">
        <v>1</v>
      </c>
      <c r="T9" s="5"/>
      <c r="U9" s="5"/>
      <c r="V9" s="5"/>
      <c r="W9" s="5"/>
      <c r="X9" s="5"/>
      <c r="Y9" s="5"/>
      <c r="Z9" s="5"/>
      <c r="AA9" s="5"/>
      <c r="AB9" s="5"/>
      <c r="AC9" s="166"/>
      <c r="AD9" s="5">
        <v>1</v>
      </c>
      <c r="AE9" s="5">
        <v>0.5</v>
      </c>
      <c r="AF9" s="5"/>
      <c r="AG9" s="5"/>
      <c r="AH9" s="5">
        <v>1.5</v>
      </c>
      <c r="AI9" s="5"/>
      <c r="AJ9" s="5">
        <v>1</v>
      </c>
      <c r="AK9" s="5"/>
      <c r="AL9" s="5"/>
      <c r="AM9" s="5"/>
      <c r="AN9" s="5"/>
      <c r="AO9" s="5"/>
      <c r="AP9" s="5">
        <v>1.5</v>
      </c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>
        <v>1</v>
      </c>
      <c r="BC9" s="5">
        <v>0.5</v>
      </c>
      <c r="BD9" s="5"/>
      <c r="BE9" s="5"/>
      <c r="BF9" s="5"/>
      <c r="BG9" s="5"/>
      <c r="BH9">
        <f t="shared" si="0"/>
        <v>9.5</v>
      </c>
      <c r="BI9">
        <f t="shared" si="1"/>
        <v>384.84499999999997</v>
      </c>
      <c r="BJ9" s="11" t="s">
        <v>12</v>
      </c>
      <c r="BK9" s="4">
        <v>40.51</v>
      </c>
      <c r="BL9" s="5">
        <f t="shared" si="2"/>
        <v>0</v>
      </c>
      <c r="BM9" s="5">
        <f t="shared" si="5"/>
        <v>0</v>
      </c>
      <c r="BN9">
        <v>0</v>
      </c>
      <c r="BO9">
        <f t="shared" si="3"/>
        <v>0</v>
      </c>
    </row>
    <row r="10" spans="1:67">
      <c r="A10" s="7">
        <v>3.5</v>
      </c>
      <c r="B10" s="4" t="s">
        <v>44</v>
      </c>
      <c r="C10" s="4">
        <v>98.7</v>
      </c>
      <c r="D10" s="40">
        <v>3.5</v>
      </c>
      <c r="E10" s="5">
        <f t="shared" si="4"/>
        <v>345.45</v>
      </c>
      <c r="F10" s="5"/>
      <c r="G10" s="5">
        <v>0.7</v>
      </c>
      <c r="H10" s="5">
        <v>2.8</v>
      </c>
      <c r="I10" s="5"/>
      <c r="J10" s="5"/>
      <c r="K10" s="5"/>
      <c r="L10" s="5"/>
      <c r="M10" s="5"/>
      <c r="N10" s="5"/>
      <c r="O10" s="104"/>
      <c r="P10" s="104"/>
      <c r="Q10" s="104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166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>
        <f t="shared" si="0"/>
        <v>3.5</v>
      </c>
      <c r="BI10">
        <f t="shared" si="1"/>
        <v>345.45</v>
      </c>
      <c r="BJ10" s="11" t="s">
        <v>44</v>
      </c>
      <c r="BK10" s="4">
        <v>98.7</v>
      </c>
      <c r="BL10" s="5">
        <f t="shared" si="2"/>
        <v>0</v>
      </c>
      <c r="BM10" s="5">
        <f t="shared" si="5"/>
        <v>0</v>
      </c>
      <c r="BN10">
        <v>0</v>
      </c>
      <c r="BO10">
        <f t="shared" si="3"/>
        <v>0</v>
      </c>
    </row>
    <row r="11" spans="1:67">
      <c r="A11" s="7">
        <v>5</v>
      </c>
      <c r="B11" s="4" t="s">
        <v>49</v>
      </c>
      <c r="C11" s="4">
        <v>244</v>
      </c>
      <c r="D11" s="40">
        <v>5</v>
      </c>
      <c r="E11" s="5">
        <f t="shared" si="4"/>
        <v>1220</v>
      </c>
      <c r="F11" s="5"/>
      <c r="G11" s="5"/>
      <c r="H11" s="5"/>
      <c r="I11" s="5"/>
      <c r="J11" s="5"/>
      <c r="K11" s="5"/>
      <c r="L11" s="5"/>
      <c r="M11" s="5"/>
      <c r="N11" s="5"/>
      <c r="O11" s="104"/>
      <c r="P11" s="104"/>
      <c r="Q11" s="104"/>
      <c r="R11" s="5"/>
      <c r="S11" s="5">
        <v>1</v>
      </c>
      <c r="T11" s="5"/>
      <c r="U11" s="5">
        <v>0.5</v>
      </c>
      <c r="V11" s="5">
        <v>0.5</v>
      </c>
      <c r="W11" s="5"/>
      <c r="X11" s="5"/>
      <c r="Y11" s="5"/>
      <c r="Z11" s="5"/>
      <c r="AA11" s="5"/>
      <c r="AB11" s="5"/>
      <c r="AC11" s="166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>
        <v>1</v>
      </c>
      <c r="AX11" s="5"/>
      <c r="AY11" s="5"/>
      <c r="AZ11" s="5"/>
      <c r="BA11" s="5"/>
      <c r="BB11" s="5">
        <v>1</v>
      </c>
      <c r="BC11" s="5"/>
      <c r="BD11" s="5"/>
      <c r="BE11" s="5"/>
      <c r="BF11" s="5"/>
      <c r="BG11" s="5"/>
      <c r="BH11">
        <f t="shared" si="0"/>
        <v>4</v>
      </c>
      <c r="BI11">
        <f t="shared" si="1"/>
        <v>976</v>
      </c>
      <c r="BJ11" s="4" t="s">
        <v>49</v>
      </c>
      <c r="BK11" s="4">
        <v>244</v>
      </c>
      <c r="BL11" s="5">
        <f t="shared" si="2"/>
        <v>1</v>
      </c>
      <c r="BM11" s="5">
        <f t="shared" si="5"/>
        <v>244</v>
      </c>
      <c r="BN11">
        <v>1</v>
      </c>
      <c r="BO11">
        <f t="shared" si="3"/>
        <v>244</v>
      </c>
    </row>
    <row r="12" spans="1:67">
      <c r="A12" s="7">
        <v>11.1</v>
      </c>
      <c r="B12" s="4" t="s">
        <v>16</v>
      </c>
      <c r="C12" s="4">
        <v>103</v>
      </c>
      <c r="D12" s="40">
        <v>11.1</v>
      </c>
      <c r="E12" s="5">
        <f t="shared" si="4"/>
        <v>1143.3</v>
      </c>
      <c r="F12" s="5"/>
      <c r="G12" s="5"/>
      <c r="H12" s="5"/>
      <c r="I12" s="5"/>
      <c r="J12" s="5"/>
      <c r="K12" s="5"/>
      <c r="L12" s="5"/>
      <c r="M12" s="5"/>
      <c r="N12" s="5"/>
      <c r="O12" s="104"/>
      <c r="P12" s="104"/>
      <c r="Q12" s="104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166"/>
      <c r="AD12" s="5"/>
      <c r="AE12" s="5"/>
      <c r="AF12" s="5"/>
      <c r="AG12" s="5"/>
      <c r="AH12" s="5"/>
      <c r="AI12" s="5"/>
      <c r="AJ12" s="5">
        <v>10.8</v>
      </c>
      <c r="AK12" s="5"/>
      <c r="AL12" s="5">
        <v>0.3</v>
      </c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>
        <f t="shared" si="0"/>
        <v>11.100000000000001</v>
      </c>
      <c r="BI12">
        <f t="shared" si="1"/>
        <v>1143.3000000000002</v>
      </c>
      <c r="BJ12" s="11" t="s">
        <v>16</v>
      </c>
      <c r="BK12" s="4">
        <v>103</v>
      </c>
      <c r="BL12" s="5">
        <f t="shared" si="2"/>
        <v>0</v>
      </c>
      <c r="BM12" s="5">
        <f t="shared" si="5"/>
        <v>0</v>
      </c>
      <c r="BN12">
        <v>0</v>
      </c>
      <c r="BO12">
        <f t="shared" si="3"/>
        <v>0</v>
      </c>
    </row>
    <row r="13" spans="1:67">
      <c r="A13" s="7">
        <v>5</v>
      </c>
      <c r="B13" s="4" t="s">
        <v>580</v>
      </c>
      <c r="C13" s="4">
        <v>135</v>
      </c>
      <c r="D13" s="40">
        <v>5</v>
      </c>
      <c r="E13" s="5">
        <f t="shared" si="4"/>
        <v>675</v>
      </c>
      <c r="F13" s="5">
        <v>1</v>
      </c>
      <c r="G13" s="5"/>
      <c r="H13" s="5"/>
      <c r="I13" s="5">
        <v>2</v>
      </c>
      <c r="J13" s="5">
        <v>1</v>
      </c>
      <c r="K13" s="5"/>
      <c r="L13" s="5">
        <v>1</v>
      </c>
      <c r="M13" s="5"/>
      <c r="N13" s="5"/>
      <c r="O13" s="104"/>
      <c r="P13" s="104"/>
      <c r="Q13" s="104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166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>
        <f t="shared" si="0"/>
        <v>5</v>
      </c>
      <c r="BI13">
        <f t="shared" si="1"/>
        <v>675</v>
      </c>
      <c r="BJ13" s="11" t="s">
        <v>580</v>
      </c>
      <c r="BK13" s="4">
        <v>135</v>
      </c>
      <c r="BL13" s="5">
        <f t="shared" si="2"/>
        <v>0</v>
      </c>
      <c r="BM13" s="5">
        <f t="shared" si="5"/>
        <v>0</v>
      </c>
      <c r="BN13">
        <v>0</v>
      </c>
      <c r="BO13">
        <f t="shared" si="3"/>
        <v>0</v>
      </c>
    </row>
    <row r="14" spans="1:67">
      <c r="A14" s="7">
        <v>2.46</v>
      </c>
      <c r="B14" s="4" t="s">
        <v>58</v>
      </c>
      <c r="C14" s="4">
        <v>33</v>
      </c>
      <c r="D14" s="40">
        <v>2.46</v>
      </c>
      <c r="E14" s="5">
        <f t="shared" si="4"/>
        <v>81.179999999999993</v>
      </c>
      <c r="F14" s="5">
        <v>1.71</v>
      </c>
      <c r="G14" s="5">
        <v>0.75</v>
      </c>
      <c r="H14" s="5"/>
      <c r="I14" s="5"/>
      <c r="J14" s="5"/>
      <c r="K14" s="5"/>
      <c r="L14" s="5"/>
      <c r="M14" s="5"/>
      <c r="N14" s="5"/>
      <c r="O14" s="104"/>
      <c r="P14" s="104"/>
      <c r="Q14" s="104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166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>
        <f t="shared" si="0"/>
        <v>2.46</v>
      </c>
      <c r="BI14">
        <f t="shared" si="1"/>
        <v>81.179999999999993</v>
      </c>
      <c r="BJ14" s="11" t="s">
        <v>58</v>
      </c>
      <c r="BK14" s="4">
        <v>33</v>
      </c>
      <c r="BL14" s="5">
        <f t="shared" si="2"/>
        <v>0</v>
      </c>
      <c r="BM14" s="5">
        <f t="shared" si="5"/>
        <v>0</v>
      </c>
      <c r="BN14">
        <v>0</v>
      </c>
      <c r="BO14">
        <f t="shared" si="3"/>
        <v>0</v>
      </c>
    </row>
    <row r="15" spans="1:67">
      <c r="A15" s="7">
        <v>11.8</v>
      </c>
      <c r="B15" s="4" t="s">
        <v>611</v>
      </c>
      <c r="C15" s="4">
        <v>91</v>
      </c>
      <c r="D15" s="40">
        <v>11.8</v>
      </c>
      <c r="E15" s="5">
        <f t="shared" si="4"/>
        <v>1073.8</v>
      </c>
      <c r="F15" s="5">
        <v>2.0499999999999998</v>
      </c>
      <c r="G15" s="5">
        <v>1.5</v>
      </c>
      <c r="H15" s="5">
        <v>0.1</v>
      </c>
      <c r="I15" s="5">
        <v>2.1</v>
      </c>
      <c r="J15" s="5">
        <v>1</v>
      </c>
      <c r="K15" s="5"/>
      <c r="L15" s="5">
        <v>2.1</v>
      </c>
      <c r="M15" s="5">
        <v>1</v>
      </c>
      <c r="N15" s="5"/>
      <c r="O15" s="104">
        <v>1</v>
      </c>
      <c r="P15" s="104">
        <v>0.95</v>
      </c>
      <c r="Q15" s="104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166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>
        <f t="shared" si="0"/>
        <v>11.799999999999999</v>
      </c>
      <c r="BI15">
        <f t="shared" si="1"/>
        <v>1073.8</v>
      </c>
      <c r="BJ15" s="11" t="s">
        <v>611</v>
      </c>
      <c r="BK15" s="4">
        <v>91</v>
      </c>
      <c r="BL15" s="5">
        <f t="shared" si="2"/>
        <v>0</v>
      </c>
      <c r="BM15" s="5">
        <f t="shared" si="5"/>
        <v>0</v>
      </c>
      <c r="BN15">
        <v>0</v>
      </c>
      <c r="BO15">
        <f t="shared" si="3"/>
        <v>0</v>
      </c>
    </row>
    <row r="16" spans="1:67">
      <c r="A16" s="7">
        <v>22.8</v>
      </c>
      <c r="B16" s="4" t="s">
        <v>97</v>
      </c>
      <c r="C16" s="4">
        <v>147</v>
      </c>
      <c r="D16" s="40">
        <v>22.8</v>
      </c>
      <c r="E16" s="5">
        <f t="shared" si="4"/>
        <v>3351.6</v>
      </c>
      <c r="F16" s="5"/>
      <c r="G16" s="5"/>
      <c r="H16" s="5"/>
      <c r="I16" s="5"/>
      <c r="J16" s="5"/>
      <c r="K16" s="5"/>
      <c r="L16" s="5">
        <v>22.8</v>
      </c>
      <c r="M16" s="5"/>
      <c r="N16" s="5"/>
      <c r="O16" s="104"/>
      <c r="P16" s="104"/>
      <c r="Q16" s="104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166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>
        <f t="shared" si="0"/>
        <v>22.8</v>
      </c>
      <c r="BI16">
        <f t="shared" si="1"/>
        <v>3351.6</v>
      </c>
      <c r="BJ16" s="11" t="s">
        <v>97</v>
      </c>
      <c r="BK16" s="4">
        <v>147</v>
      </c>
      <c r="BL16" s="5">
        <f t="shared" si="2"/>
        <v>0</v>
      </c>
      <c r="BM16" s="5">
        <f t="shared" si="5"/>
        <v>0</v>
      </c>
      <c r="BN16">
        <v>0</v>
      </c>
      <c r="BO16">
        <f t="shared" si="3"/>
        <v>0</v>
      </c>
    </row>
    <row r="17" spans="1:67">
      <c r="A17" s="7">
        <v>60.6</v>
      </c>
      <c r="B17" s="4" t="s">
        <v>61</v>
      </c>
      <c r="C17" s="4">
        <v>231</v>
      </c>
      <c r="D17" s="40">
        <v>60.6</v>
      </c>
      <c r="E17" s="5">
        <f t="shared" si="4"/>
        <v>13998.6</v>
      </c>
      <c r="F17" s="5"/>
      <c r="G17" s="5"/>
      <c r="H17" s="5"/>
      <c r="I17" s="5"/>
      <c r="J17" s="5"/>
      <c r="K17" s="5"/>
      <c r="L17" s="5"/>
      <c r="M17" s="5"/>
      <c r="N17" s="5"/>
      <c r="O17" s="104"/>
      <c r="P17" s="104"/>
      <c r="Q17" s="104"/>
      <c r="R17" s="5">
        <v>55.86</v>
      </c>
      <c r="S17" s="5"/>
      <c r="T17" s="5">
        <v>4.74</v>
      </c>
      <c r="U17" s="5"/>
      <c r="V17" s="5"/>
      <c r="W17" s="5"/>
      <c r="X17" s="5"/>
      <c r="Y17" s="5"/>
      <c r="Z17" s="5"/>
      <c r="AA17" s="5"/>
      <c r="AB17" s="5"/>
      <c r="AC17" s="166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>
        <f t="shared" si="0"/>
        <v>60.6</v>
      </c>
      <c r="BI17">
        <f t="shared" si="1"/>
        <v>13998.6</v>
      </c>
      <c r="BJ17" s="11" t="s">
        <v>61</v>
      </c>
      <c r="BK17" s="4">
        <v>231</v>
      </c>
      <c r="BL17" s="5">
        <f t="shared" si="2"/>
        <v>0</v>
      </c>
      <c r="BM17" s="5">
        <f t="shared" si="5"/>
        <v>0</v>
      </c>
      <c r="BN17">
        <v>0</v>
      </c>
      <c r="BO17">
        <f t="shared" si="3"/>
        <v>0</v>
      </c>
    </row>
    <row r="18" spans="1:67">
      <c r="A18" s="7">
        <v>44.4</v>
      </c>
      <c r="B18" s="4" t="s">
        <v>106</v>
      </c>
      <c r="C18" s="4">
        <v>160</v>
      </c>
      <c r="D18" s="40">
        <v>44.4</v>
      </c>
      <c r="E18" s="5">
        <f t="shared" si="4"/>
        <v>7104</v>
      </c>
      <c r="F18" s="5">
        <v>44.4</v>
      </c>
      <c r="G18" s="5"/>
      <c r="H18" s="5"/>
      <c r="I18" s="5"/>
      <c r="J18" s="5"/>
      <c r="K18" s="5"/>
      <c r="L18" s="5"/>
      <c r="M18" s="5"/>
      <c r="N18" s="5"/>
      <c r="O18" s="104"/>
      <c r="P18" s="104"/>
      <c r="Q18" s="104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166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>
        <f t="shared" si="0"/>
        <v>44.4</v>
      </c>
      <c r="BI18">
        <f t="shared" si="1"/>
        <v>7104</v>
      </c>
      <c r="BJ18" s="11" t="s">
        <v>106</v>
      </c>
      <c r="BK18" s="4">
        <v>160</v>
      </c>
      <c r="BL18" s="5">
        <f t="shared" si="2"/>
        <v>0</v>
      </c>
      <c r="BM18" s="5">
        <f t="shared" si="5"/>
        <v>0</v>
      </c>
      <c r="BN18">
        <v>0</v>
      </c>
      <c r="BO18">
        <f t="shared" si="3"/>
        <v>0</v>
      </c>
    </row>
    <row r="19" spans="1:67">
      <c r="A19" s="7">
        <v>48.7</v>
      </c>
      <c r="B19" s="4" t="s">
        <v>62</v>
      </c>
      <c r="C19" s="4">
        <v>294</v>
      </c>
      <c r="D19" s="40">
        <v>48.7</v>
      </c>
      <c r="E19" s="5">
        <f t="shared" si="4"/>
        <v>14317.800000000001</v>
      </c>
      <c r="F19" s="5"/>
      <c r="G19" s="5"/>
      <c r="H19" s="5"/>
      <c r="I19" s="5"/>
      <c r="J19" s="5"/>
      <c r="K19" s="5"/>
      <c r="L19" s="5"/>
      <c r="M19" s="5"/>
      <c r="N19" s="5"/>
      <c r="O19" s="104">
        <v>36.4</v>
      </c>
      <c r="P19" s="104"/>
      <c r="Q19" s="104"/>
      <c r="R19" s="5"/>
      <c r="S19" s="5"/>
      <c r="T19" s="5"/>
      <c r="U19" s="5"/>
      <c r="V19" s="5"/>
      <c r="W19" s="5"/>
      <c r="X19" s="5">
        <v>12.3</v>
      </c>
      <c r="Y19" s="5"/>
      <c r="Z19" s="5"/>
      <c r="AA19" s="5"/>
      <c r="AB19" s="5"/>
      <c r="AC19" s="166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>
        <f t="shared" si="0"/>
        <v>48.7</v>
      </c>
      <c r="BI19">
        <f t="shared" si="1"/>
        <v>14317.800000000001</v>
      </c>
      <c r="BJ19" s="11" t="s">
        <v>62</v>
      </c>
      <c r="BK19" s="4">
        <v>294</v>
      </c>
      <c r="BL19" s="5">
        <f t="shared" si="2"/>
        <v>0</v>
      </c>
      <c r="BM19" s="5">
        <f t="shared" si="5"/>
        <v>0</v>
      </c>
      <c r="BN19">
        <v>0</v>
      </c>
      <c r="BO19">
        <f t="shared" si="3"/>
        <v>0</v>
      </c>
    </row>
    <row r="20" spans="1:67">
      <c r="A20" s="7">
        <v>29.9</v>
      </c>
      <c r="B20" s="4" t="s">
        <v>58</v>
      </c>
      <c r="C20" s="4">
        <v>33</v>
      </c>
      <c r="D20" s="40">
        <v>29.9</v>
      </c>
      <c r="E20" s="5">
        <f t="shared" si="4"/>
        <v>986.69999999999993</v>
      </c>
      <c r="F20" s="5">
        <v>1.02</v>
      </c>
      <c r="G20" s="5">
        <v>0.3</v>
      </c>
      <c r="H20" s="5">
        <v>0.1</v>
      </c>
      <c r="I20" s="5">
        <v>3.46</v>
      </c>
      <c r="J20" s="5">
        <v>1.01</v>
      </c>
      <c r="K20" s="5">
        <v>0.1</v>
      </c>
      <c r="L20" s="5">
        <v>3.1</v>
      </c>
      <c r="M20" s="5">
        <v>1.57</v>
      </c>
      <c r="N20" s="5"/>
      <c r="O20" s="104">
        <v>3.1</v>
      </c>
      <c r="P20" s="104">
        <v>1.3</v>
      </c>
      <c r="Q20" s="104"/>
      <c r="R20" s="5">
        <v>2.1</v>
      </c>
      <c r="S20" s="5">
        <v>2.27</v>
      </c>
      <c r="T20" s="5"/>
      <c r="U20" s="5"/>
      <c r="V20" s="5"/>
      <c r="W20" s="5"/>
      <c r="X20" s="5">
        <v>2.14</v>
      </c>
      <c r="Y20" s="5">
        <v>1.9</v>
      </c>
      <c r="Z20" s="5"/>
      <c r="AA20" s="5">
        <v>2.5099999999999998</v>
      </c>
      <c r="AB20" s="5">
        <v>1.5</v>
      </c>
      <c r="AC20" s="166">
        <v>0.2</v>
      </c>
      <c r="AD20" s="5">
        <v>2.2200000000000002</v>
      </c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>
        <f t="shared" si="0"/>
        <v>29.899999999999995</v>
      </c>
      <c r="BI20">
        <f t="shared" si="1"/>
        <v>986.69999999999982</v>
      </c>
      <c r="BJ20" s="11" t="s">
        <v>58</v>
      </c>
      <c r="BK20" s="4">
        <v>33</v>
      </c>
      <c r="BL20" s="5">
        <f t="shared" si="2"/>
        <v>0</v>
      </c>
      <c r="BM20" s="5">
        <f t="shared" si="5"/>
        <v>0</v>
      </c>
      <c r="BN20">
        <v>0</v>
      </c>
      <c r="BO20">
        <f t="shared" si="3"/>
        <v>0</v>
      </c>
    </row>
    <row r="21" spans="1:67">
      <c r="A21" s="7">
        <v>5</v>
      </c>
      <c r="B21" s="4" t="s">
        <v>133</v>
      </c>
      <c r="C21" s="4">
        <v>294</v>
      </c>
      <c r="D21" s="40">
        <v>5</v>
      </c>
      <c r="E21" s="5">
        <f t="shared" si="4"/>
        <v>1470</v>
      </c>
      <c r="F21" s="5"/>
      <c r="G21" s="5"/>
      <c r="H21" s="5"/>
      <c r="I21" s="5"/>
      <c r="J21" s="5">
        <v>5</v>
      </c>
      <c r="K21" s="5"/>
      <c r="L21" s="5"/>
      <c r="M21" s="5"/>
      <c r="N21" s="5"/>
      <c r="O21" s="104"/>
      <c r="P21" s="104"/>
      <c r="Q21" s="104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166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>
        <f t="shared" si="0"/>
        <v>5</v>
      </c>
      <c r="BI21">
        <f t="shared" si="1"/>
        <v>1470</v>
      </c>
      <c r="BJ21" s="11" t="s">
        <v>133</v>
      </c>
      <c r="BK21" s="4">
        <v>294</v>
      </c>
      <c r="BL21" s="5">
        <f t="shared" si="2"/>
        <v>0</v>
      </c>
      <c r="BM21" s="5">
        <f t="shared" si="5"/>
        <v>0</v>
      </c>
      <c r="BN21">
        <v>0</v>
      </c>
      <c r="BO21">
        <f t="shared" si="3"/>
        <v>0</v>
      </c>
    </row>
    <row r="22" spans="1:67">
      <c r="A22" s="7">
        <v>10.1</v>
      </c>
      <c r="B22" s="4" t="s">
        <v>59</v>
      </c>
      <c r="C22" s="4">
        <v>308</v>
      </c>
      <c r="D22" s="40">
        <v>10.1</v>
      </c>
      <c r="E22" s="5">
        <f t="shared" si="4"/>
        <v>3110.7999999999997</v>
      </c>
      <c r="F22" s="5">
        <v>10.1</v>
      </c>
      <c r="G22" s="5"/>
      <c r="H22" s="5"/>
      <c r="I22" s="5"/>
      <c r="J22" s="5"/>
      <c r="K22" s="5"/>
      <c r="L22" s="5"/>
      <c r="M22" s="5"/>
      <c r="N22" s="5"/>
      <c r="O22" s="104"/>
      <c r="P22" s="104"/>
      <c r="Q22" s="104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166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>
        <f t="shared" si="0"/>
        <v>10.1</v>
      </c>
      <c r="BI22">
        <f t="shared" si="1"/>
        <v>3110.7999999999997</v>
      </c>
      <c r="BJ22" s="11" t="s">
        <v>59</v>
      </c>
      <c r="BK22" s="4">
        <v>308</v>
      </c>
      <c r="BL22" s="5">
        <f t="shared" si="2"/>
        <v>0</v>
      </c>
      <c r="BM22" s="5">
        <f t="shared" si="5"/>
        <v>0</v>
      </c>
      <c r="BN22">
        <v>0</v>
      </c>
      <c r="BO22">
        <f t="shared" si="3"/>
        <v>0</v>
      </c>
    </row>
    <row r="23" spans="1:67">
      <c r="A23" s="7">
        <v>4.5</v>
      </c>
      <c r="B23" s="4" t="s">
        <v>15</v>
      </c>
      <c r="C23" s="4">
        <v>70</v>
      </c>
      <c r="D23" s="40">
        <v>4.5</v>
      </c>
      <c r="E23" s="5">
        <f t="shared" si="4"/>
        <v>315</v>
      </c>
      <c r="F23" s="5">
        <v>3</v>
      </c>
      <c r="G23" s="5">
        <v>1.5</v>
      </c>
      <c r="H23" s="5"/>
      <c r="I23" s="5"/>
      <c r="J23" s="5"/>
      <c r="K23" s="5"/>
      <c r="L23" s="5"/>
      <c r="M23" s="5"/>
      <c r="N23" s="5"/>
      <c r="O23" s="104"/>
      <c r="P23" s="104"/>
      <c r="Q23" s="104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166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>
        <f t="shared" si="0"/>
        <v>4.5</v>
      </c>
      <c r="BI23">
        <f t="shared" si="1"/>
        <v>315</v>
      </c>
      <c r="BJ23" s="11" t="s">
        <v>15</v>
      </c>
      <c r="BK23" s="4">
        <v>70</v>
      </c>
      <c r="BL23" s="5">
        <f t="shared" si="2"/>
        <v>0</v>
      </c>
      <c r="BM23" s="5">
        <f t="shared" si="5"/>
        <v>0</v>
      </c>
      <c r="BN23">
        <v>0</v>
      </c>
      <c r="BO23">
        <f t="shared" si="3"/>
        <v>0</v>
      </c>
    </row>
    <row r="24" spans="1:67">
      <c r="A24" s="7">
        <v>33</v>
      </c>
      <c r="B24" s="4" t="s">
        <v>56</v>
      </c>
      <c r="C24" s="4">
        <v>97</v>
      </c>
      <c r="D24" s="40">
        <v>33</v>
      </c>
      <c r="E24" s="5">
        <f t="shared" si="4"/>
        <v>3201</v>
      </c>
      <c r="F24" s="5"/>
      <c r="G24" s="5"/>
      <c r="H24" s="5"/>
      <c r="I24" s="5"/>
      <c r="J24" s="5"/>
      <c r="K24" s="5"/>
      <c r="L24" s="5">
        <v>9.3000000000000007</v>
      </c>
      <c r="M24" s="5"/>
      <c r="N24" s="5"/>
      <c r="O24" s="104">
        <v>14</v>
      </c>
      <c r="P24" s="104">
        <v>6</v>
      </c>
      <c r="Q24" s="104">
        <v>3.7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166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>
        <f t="shared" si="0"/>
        <v>33</v>
      </c>
      <c r="BI24">
        <f t="shared" si="1"/>
        <v>3201</v>
      </c>
      <c r="BJ24" s="11" t="s">
        <v>56</v>
      </c>
      <c r="BK24" s="4">
        <v>97</v>
      </c>
      <c r="BL24" s="5">
        <f t="shared" si="2"/>
        <v>0</v>
      </c>
      <c r="BM24" s="5">
        <f t="shared" si="5"/>
        <v>0</v>
      </c>
      <c r="BN24">
        <v>0</v>
      </c>
      <c r="BO24">
        <f t="shared" si="3"/>
        <v>0</v>
      </c>
    </row>
    <row r="25" spans="1:67">
      <c r="A25" s="7">
        <v>10.199999999999999</v>
      </c>
      <c r="B25" s="4" t="s">
        <v>57</v>
      </c>
      <c r="C25" s="4">
        <v>70</v>
      </c>
      <c r="D25" s="40">
        <v>10.199999999999999</v>
      </c>
      <c r="E25" s="5">
        <f t="shared" si="4"/>
        <v>714</v>
      </c>
      <c r="F25" s="5"/>
      <c r="G25" s="5"/>
      <c r="H25" s="5"/>
      <c r="I25" s="5">
        <v>5</v>
      </c>
      <c r="J25" s="5"/>
      <c r="K25" s="5"/>
      <c r="L25" s="5"/>
      <c r="M25" s="5"/>
      <c r="N25" s="5"/>
      <c r="O25" s="104">
        <v>5.2</v>
      </c>
      <c r="P25" s="104"/>
      <c r="Q25" s="104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166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>
        <f t="shared" si="0"/>
        <v>10.199999999999999</v>
      </c>
      <c r="BI25">
        <f t="shared" si="1"/>
        <v>714</v>
      </c>
      <c r="BJ25" s="11" t="s">
        <v>57</v>
      </c>
      <c r="BK25" s="4">
        <v>70</v>
      </c>
      <c r="BL25" s="5">
        <f t="shared" si="2"/>
        <v>0</v>
      </c>
      <c r="BM25" s="5">
        <f t="shared" si="5"/>
        <v>0</v>
      </c>
      <c r="BN25">
        <v>0</v>
      </c>
      <c r="BO25">
        <f t="shared" si="3"/>
        <v>0</v>
      </c>
    </row>
    <row r="26" spans="1:67">
      <c r="A26" s="7">
        <v>25</v>
      </c>
      <c r="B26" s="4" t="s">
        <v>29</v>
      </c>
      <c r="C26" s="4">
        <v>90</v>
      </c>
      <c r="D26" s="40">
        <v>25</v>
      </c>
      <c r="E26" s="5">
        <f t="shared" si="4"/>
        <v>2250</v>
      </c>
      <c r="F26" s="5"/>
      <c r="G26" s="5"/>
      <c r="H26" s="5"/>
      <c r="I26" s="5">
        <v>10.7</v>
      </c>
      <c r="J26" s="5">
        <v>7.7</v>
      </c>
      <c r="K26" s="5">
        <v>4</v>
      </c>
      <c r="L26" s="5"/>
      <c r="M26" s="5"/>
      <c r="N26" s="5"/>
      <c r="O26" s="104"/>
      <c r="P26" s="104"/>
      <c r="Q26" s="104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166"/>
      <c r="AD26" s="5"/>
      <c r="AE26" s="5"/>
      <c r="AF26" s="5">
        <v>2.6</v>
      </c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>
        <f t="shared" si="0"/>
        <v>25</v>
      </c>
      <c r="BI26">
        <f t="shared" si="1"/>
        <v>2250</v>
      </c>
      <c r="BJ26" s="11" t="s">
        <v>29</v>
      </c>
      <c r="BK26" s="4">
        <v>90</v>
      </c>
      <c r="BL26" s="5">
        <f t="shared" si="2"/>
        <v>0</v>
      </c>
      <c r="BM26" s="5">
        <f t="shared" si="5"/>
        <v>0</v>
      </c>
      <c r="BN26">
        <v>0</v>
      </c>
      <c r="BO26">
        <f t="shared" si="3"/>
        <v>0</v>
      </c>
    </row>
    <row r="27" spans="1:67">
      <c r="A27" s="7">
        <v>14</v>
      </c>
      <c r="B27" s="4" t="s">
        <v>10</v>
      </c>
      <c r="C27" s="4">
        <v>86</v>
      </c>
      <c r="D27" s="40">
        <v>14</v>
      </c>
      <c r="E27" s="5">
        <f t="shared" si="4"/>
        <v>1204</v>
      </c>
      <c r="F27" s="5">
        <v>1</v>
      </c>
      <c r="G27" s="5">
        <v>1</v>
      </c>
      <c r="H27" s="5"/>
      <c r="I27" s="5">
        <v>1</v>
      </c>
      <c r="J27" s="5">
        <v>1</v>
      </c>
      <c r="K27" s="5"/>
      <c r="L27" s="5">
        <v>1</v>
      </c>
      <c r="M27" s="5">
        <v>1</v>
      </c>
      <c r="N27" s="5"/>
      <c r="O27" s="104">
        <v>1</v>
      </c>
      <c r="P27" s="104">
        <v>1</v>
      </c>
      <c r="Q27" s="104"/>
      <c r="R27" s="5">
        <v>1</v>
      </c>
      <c r="S27" s="5">
        <v>2</v>
      </c>
      <c r="T27" s="5"/>
      <c r="U27" s="5">
        <v>1</v>
      </c>
      <c r="V27" s="5"/>
      <c r="W27" s="5"/>
      <c r="X27" s="5">
        <v>1</v>
      </c>
      <c r="Y27" s="5">
        <v>1</v>
      </c>
      <c r="Z27" s="5"/>
      <c r="AA27" s="5"/>
      <c r="AB27" s="5"/>
      <c r="AC27" s="166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>
        <f t="shared" si="0"/>
        <v>14</v>
      </c>
      <c r="BI27">
        <f t="shared" si="1"/>
        <v>1204</v>
      </c>
      <c r="BJ27" s="11" t="s">
        <v>10</v>
      </c>
      <c r="BK27" s="4">
        <v>86</v>
      </c>
      <c r="BL27" s="5">
        <f t="shared" si="2"/>
        <v>0</v>
      </c>
      <c r="BM27" s="5">
        <f t="shared" si="5"/>
        <v>0</v>
      </c>
      <c r="BN27">
        <v>0</v>
      </c>
      <c r="BO27">
        <f t="shared" si="3"/>
        <v>0</v>
      </c>
    </row>
    <row r="28" spans="1:67">
      <c r="A28" s="7">
        <v>35</v>
      </c>
      <c r="B28" s="4" t="s">
        <v>51</v>
      </c>
      <c r="C28" s="4">
        <v>15</v>
      </c>
      <c r="D28" s="40">
        <v>35</v>
      </c>
      <c r="E28" s="5">
        <f t="shared" si="4"/>
        <v>525</v>
      </c>
      <c r="F28" s="5"/>
      <c r="G28" s="5"/>
      <c r="H28" s="5"/>
      <c r="I28" s="5">
        <v>1</v>
      </c>
      <c r="J28" s="5"/>
      <c r="K28" s="5"/>
      <c r="L28" s="5">
        <v>2</v>
      </c>
      <c r="M28" s="5"/>
      <c r="N28" s="5"/>
      <c r="O28" s="104">
        <v>1</v>
      </c>
      <c r="P28" s="104">
        <v>1</v>
      </c>
      <c r="Q28" s="104"/>
      <c r="R28" s="5">
        <v>1</v>
      </c>
      <c r="S28" s="5">
        <v>2</v>
      </c>
      <c r="T28" s="5"/>
      <c r="U28" s="5">
        <v>1</v>
      </c>
      <c r="V28" s="5"/>
      <c r="W28" s="5"/>
      <c r="X28" s="5">
        <v>1</v>
      </c>
      <c r="Y28" s="5">
        <v>1</v>
      </c>
      <c r="Z28" s="5"/>
      <c r="AA28" s="5">
        <v>1</v>
      </c>
      <c r="AB28" s="5"/>
      <c r="AC28" s="166"/>
      <c r="AD28" s="5">
        <v>1</v>
      </c>
      <c r="AE28" s="5">
        <v>1</v>
      </c>
      <c r="AF28" s="5"/>
      <c r="AG28" s="5"/>
      <c r="AH28" s="5"/>
      <c r="AI28" s="5"/>
      <c r="AJ28" s="5"/>
      <c r="AK28" s="5"/>
      <c r="AL28" s="5"/>
      <c r="AM28" s="5">
        <v>1</v>
      </c>
      <c r="AN28" s="5">
        <v>1</v>
      </c>
      <c r="AO28" s="5"/>
      <c r="AP28" s="5">
        <v>2</v>
      </c>
      <c r="AQ28" s="5"/>
      <c r="AR28" s="5"/>
      <c r="AS28" s="5"/>
      <c r="AT28" s="5"/>
      <c r="AU28" s="5"/>
      <c r="AV28" s="5">
        <v>1</v>
      </c>
      <c r="AW28" s="5">
        <v>1</v>
      </c>
      <c r="AX28" s="5"/>
      <c r="AY28" s="5"/>
      <c r="AZ28" s="5"/>
      <c r="BA28" s="5"/>
      <c r="BB28" s="5">
        <v>1</v>
      </c>
      <c r="BC28" s="5">
        <v>1</v>
      </c>
      <c r="BD28" s="5"/>
      <c r="BE28" s="5"/>
      <c r="BF28" s="5">
        <v>2</v>
      </c>
      <c r="BG28" s="5"/>
      <c r="BH28">
        <f t="shared" si="0"/>
        <v>24</v>
      </c>
      <c r="BI28">
        <f t="shared" si="1"/>
        <v>360</v>
      </c>
      <c r="BJ28" s="4" t="s">
        <v>51</v>
      </c>
      <c r="BK28" s="4">
        <v>15</v>
      </c>
      <c r="BL28" s="5">
        <f t="shared" si="2"/>
        <v>11</v>
      </c>
      <c r="BM28" s="5">
        <f t="shared" si="5"/>
        <v>165</v>
      </c>
      <c r="BN28">
        <v>11</v>
      </c>
      <c r="BO28">
        <f t="shared" si="3"/>
        <v>165</v>
      </c>
    </row>
    <row r="29" spans="1:67">
      <c r="A29" s="7">
        <v>18.5</v>
      </c>
      <c r="B29" s="4" t="s">
        <v>299</v>
      </c>
      <c r="C29" s="4">
        <v>238</v>
      </c>
      <c r="D29" s="40">
        <v>18.5</v>
      </c>
      <c r="E29" s="5">
        <f t="shared" si="4"/>
        <v>4403</v>
      </c>
      <c r="F29" s="5"/>
      <c r="G29" s="5"/>
      <c r="H29" s="5"/>
      <c r="I29" s="5">
        <v>18.5</v>
      </c>
      <c r="J29" s="5"/>
      <c r="K29" s="5"/>
      <c r="L29" s="5"/>
      <c r="M29" s="5"/>
      <c r="N29" s="5"/>
      <c r="O29" s="104"/>
      <c r="P29" s="104"/>
      <c r="Q29" s="104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166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>
        <f t="shared" si="0"/>
        <v>18.5</v>
      </c>
      <c r="BI29">
        <f t="shared" si="1"/>
        <v>4403</v>
      </c>
      <c r="BJ29" s="11" t="s">
        <v>299</v>
      </c>
      <c r="BK29" s="4">
        <v>238</v>
      </c>
      <c r="BL29" s="5">
        <f t="shared" si="2"/>
        <v>0</v>
      </c>
      <c r="BM29" s="5">
        <f t="shared" si="5"/>
        <v>0</v>
      </c>
      <c r="BN29">
        <v>0</v>
      </c>
      <c r="BO29">
        <f t="shared" si="3"/>
        <v>0</v>
      </c>
    </row>
    <row r="30" spans="1:67">
      <c r="A30" s="7">
        <v>22</v>
      </c>
      <c r="B30" s="4" t="s">
        <v>155</v>
      </c>
      <c r="C30" s="4">
        <v>145</v>
      </c>
      <c r="D30" s="40">
        <v>22</v>
      </c>
      <c r="E30" s="5">
        <f t="shared" si="4"/>
        <v>3190</v>
      </c>
      <c r="F30" s="5"/>
      <c r="G30" s="5"/>
      <c r="H30" s="5"/>
      <c r="I30" s="5"/>
      <c r="J30" s="5"/>
      <c r="K30" s="5"/>
      <c r="L30" s="5"/>
      <c r="M30" s="5"/>
      <c r="N30" s="5"/>
      <c r="O30" s="104"/>
      <c r="P30" s="104"/>
      <c r="Q30" s="104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166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>
        <v>22</v>
      </c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>
        <f t="shared" si="0"/>
        <v>22</v>
      </c>
      <c r="BI30">
        <f t="shared" si="1"/>
        <v>3190</v>
      </c>
      <c r="BJ30" s="11" t="s">
        <v>155</v>
      </c>
      <c r="BK30" s="4">
        <v>145</v>
      </c>
      <c r="BL30" s="5">
        <f t="shared" si="2"/>
        <v>0</v>
      </c>
      <c r="BM30" s="5">
        <f t="shared" si="5"/>
        <v>0</v>
      </c>
      <c r="BN30">
        <v>0</v>
      </c>
      <c r="BO30">
        <f t="shared" si="3"/>
        <v>0</v>
      </c>
    </row>
    <row r="31" spans="1:67">
      <c r="A31" s="7">
        <v>1</v>
      </c>
      <c r="B31" s="4" t="s">
        <v>207</v>
      </c>
      <c r="C31" s="4">
        <v>280</v>
      </c>
      <c r="D31" s="40">
        <v>1</v>
      </c>
      <c r="E31" s="5">
        <f t="shared" si="4"/>
        <v>280</v>
      </c>
      <c r="F31" s="5"/>
      <c r="G31" s="5"/>
      <c r="H31" s="5"/>
      <c r="I31" s="5"/>
      <c r="J31" s="5"/>
      <c r="K31" s="5"/>
      <c r="L31" s="5"/>
      <c r="M31" s="5"/>
      <c r="N31" s="5"/>
      <c r="O31" s="104"/>
      <c r="P31" s="104"/>
      <c r="Q31" s="104"/>
      <c r="R31" s="5"/>
      <c r="S31" s="5"/>
      <c r="T31" s="5"/>
      <c r="U31" s="5"/>
      <c r="V31" s="5"/>
      <c r="W31" s="5"/>
      <c r="X31" s="5">
        <v>0.15</v>
      </c>
      <c r="Y31" s="5"/>
      <c r="Z31" s="5"/>
      <c r="AA31" s="5"/>
      <c r="AB31" s="5"/>
      <c r="AC31" s="166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>
        <v>0.3</v>
      </c>
      <c r="BC31" s="5">
        <v>0.3</v>
      </c>
      <c r="BD31" s="5"/>
      <c r="BE31" s="5"/>
      <c r="BF31" s="5"/>
      <c r="BG31" s="5"/>
      <c r="BH31">
        <f t="shared" si="0"/>
        <v>0.75</v>
      </c>
      <c r="BI31">
        <f t="shared" si="1"/>
        <v>210</v>
      </c>
      <c r="BJ31" s="4" t="s">
        <v>207</v>
      </c>
      <c r="BK31" s="4">
        <v>280</v>
      </c>
      <c r="BL31" s="5">
        <f t="shared" si="2"/>
        <v>0.25</v>
      </c>
      <c r="BM31" s="5">
        <f t="shared" si="5"/>
        <v>70</v>
      </c>
      <c r="BN31">
        <v>0.25</v>
      </c>
      <c r="BO31">
        <f t="shared" si="3"/>
        <v>70</v>
      </c>
    </row>
    <row r="32" spans="1:67">
      <c r="A32" s="7">
        <v>199.8</v>
      </c>
      <c r="B32" s="4" t="s">
        <v>55</v>
      </c>
      <c r="C32" s="4">
        <v>65</v>
      </c>
      <c r="D32" s="40">
        <v>199.8</v>
      </c>
      <c r="E32" s="5">
        <f t="shared" si="4"/>
        <v>12987</v>
      </c>
      <c r="F32" s="5">
        <v>31</v>
      </c>
      <c r="G32" s="5">
        <v>23.3</v>
      </c>
      <c r="H32" s="5"/>
      <c r="I32" s="5">
        <v>8</v>
      </c>
      <c r="J32" s="5"/>
      <c r="K32" s="5"/>
      <c r="L32" s="5">
        <v>34.700000000000003</v>
      </c>
      <c r="M32" s="5">
        <v>24.3</v>
      </c>
      <c r="N32" s="5">
        <v>15</v>
      </c>
      <c r="O32" s="104">
        <v>29</v>
      </c>
      <c r="P32" s="104">
        <v>25</v>
      </c>
      <c r="Q32" s="104">
        <v>9.5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166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>
        <f t="shared" si="0"/>
        <v>199.8</v>
      </c>
      <c r="BI32">
        <f t="shared" si="1"/>
        <v>12987</v>
      </c>
      <c r="BJ32" s="11" t="s">
        <v>55</v>
      </c>
      <c r="BK32" s="4">
        <v>65</v>
      </c>
      <c r="BL32" s="5">
        <f t="shared" si="2"/>
        <v>0</v>
      </c>
      <c r="BM32" s="5">
        <f t="shared" si="5"/>
        <v>0</v>
      </c>
      <c r="BN32">
        <v>0</v>
      </c>
      <c r="BO32">
        <f t="shared" si="3"/>
        <v>0</v>
      </c>
    </row>
    <row r="33" spans="1:67">
      <c r="A33" s="9"/>
      <c r="B33" s="4" t="s">
        <v>34</v>
      </c>
      <c r="C33" s="4">
        <v>26</v>
      </c>
      <c r="D33" s="40">
        <v>150</v>
      </c>
      <c r="E33" s="5">
        <f t="shared" si="4"/>
        <v>3900</v>
      </c>
      <c r="F33" s="5">
        <v>15</v>
      </c>
      <c r="G33" s="5">
        <v>11</v>
      </c>
      <c r="H33" s="5">
        <v>4</v>
      </c>
      <c r="I33" s="5">
        <v>15</v>
      </c>
      <c r="J33" s="5">
        <v>11</v>
      </c>
      <c r="K33" s="5">
        <v>4</v>
      </c>
      <c r="L33" s="5">
        <v>15</v>
      </c>
      <c r="M33" s="5">
        <v>11</v>
      </c>
      <c r="N33" s="5">
        <v>4</v>
      </c>
      <c r="O33" s="104">
        <v>15</v>
      </c>
      <c r="P33" s="104">
        <v>11</v>
      </c>
      <c r="Q33" s="104">
        <v>4</v>
      </c>
      <c r="R33" s="5">
        <v>15</v>
      </c>
      <c r="S33" s="5">
        <v>11</v>
      </c>
      <c r="T33" s="5">
        <v>4</v>
      </c>
      <c r="U33" s="5"/>
      <c r="V33" s="5"/>
      <c r="W33" s="5"/>
      <c r="X33" s="5"/>
      <c r="Y33" s="5"/>
      <c r="Z33" s="5"/>
      <c r="AA33" s="5"/>
      <c r="AB33" s="5"/>
      <c r="AC33" s="166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12">
        <f t="shared" si="0"/>
        <v>150</v>
      </c>
      <c r="BI33">
        <f t="shared" si="1"/>
        <v>3900</v>
      </c>
      <c r="BJ33" s="235" t="s">
        <v>34</v>
      </c>
      <c r="BK33" s="4">
        <v>26</v>
      </c>
      <c r="BL33" s="5">
        <f t="shared" si="2"/>
        <v>0</v>
      </c>
      <c r="BM33" s="5">
        <f t="shared" si="5"/>
        <v>0</v>
      </c>
      <c r="BN33">
        <v>0</v>
      </c>
      <c r="BO33">
        <f t="shared" si="3"/>
        <v>0</v>
      </c>
    </row>
    <row r="34" spans="1:67">
      <c r="A34" s="9"/>
      <c r="B34" s="4" t="s">
        <v>34</v>
      </c>
      <c r="C34" s="4">
        <v>28</v>
      </c>
      <c r="D34" s="40">
        <v>60</v>
      </c>
      <c r="E34" s="5">
        <f t="shared" si="4"/>
        <v>1680</v>
      </c>
      <c r="F34" s="5"/>
      <c r="G34" s="5"/>
      <c r="H34" s="5"/>
      <c r="I34" s="5"/>
      <c r="J34" s="5"/>
      <c r="K34" s="5"/>
      <c r="L34" s="5"/>
      <c r="M34" s="5"/>
      <c r="N34" s="5"/>
      <c r="O34" s="104"/>
      <c r="P34" s="104"/>
      <c r="Q34" s="104"/>
      <c r="R34" s="5"/>
      <c r="S34" s="5"/>
      <c r="T34" s="5"/>
      <c r="U34" s="5">
        <v>15</v>
      </c>
      <c r="V34" s="5">
        <v>11</v>
      </c>
      <c r="W34" s="5">
        <v>4</v>
      </c>
      <c r="X34" s="5">
        <v>15</v>
      </c>
      <c r="Y34" s="5">
        <v>11</v>
      </c>
      <c r="Z34" s="5">
        <v>4</v>
      </c>
      <c r="AA34" s="12"/>
      <c r="AB34" s="12"/>
      <c r="AC34" s="12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>
        <f t="shared" si="0"/>
        <v>60</v>
      </c>
      <c r="BI34">
        <f t="shared" si="1"/>
        <v>1680</v>
      </c>
      <c r="BJ34" s="235" t="s">
        <v>34</v>
      </c>
      <c r="BK34" s="4">
        <v>28</v>
      </c>
      <c r="BL34" s="5">
        <f t="shared" si="2"/>
        <v>0</v>
      </c>
      <c r="BM34" s="5">
        <f t="shared" si="5"/>
        <v>0</v>
      </c>
      <c r="BN34">
        <v>0</v>
      </c>
      <c r="BO34">
        <f t="shared" si="3"/>
        <v>0</v>
      </c>
    </row>
    <row r="35" spans="1:67">
      <c r="A35" s="9"/>
      <c r="B35" s="4" t="s">
        <v>34</v>
      </c>
      <c r="C35" s="4">
        <v>30</v>
      </c>
      <c r="D35" s="40">
        <v>330</v>
      </c>
      <c r="E35" s="5">
        <f t="shared" si="4"/>
        <v>9900</v>
      </c>
      <c r="F35" s="5"/>
      <c r="G35" s="5"/>
      <c r="H35" s="5"/>
      <c r="I35" s="5"/>
      <c r="J35" s="5"/>
      <c r="K35" s="5"/>
      <c r="L35" s="5"/>
      <c r="M35" s="5"/>
      <c r="N35" s="5"/>
      <c r="O35" s="104"/>
      <c r="P35" s="104"/>
      <c r="Q35" s="104"/>
      <c r="R35" s="5"/>
      <c r="S35" s="5"/>
      <c r="T35" s="5"/>
      <c r="U35" s="5"/>
      <c r="V35" s="5"/>
      <c r="W35" s="5"/>
      <c r="X35" s="5"/>
      <c r="Y35" s="5"/>
      <c r="Z35" s="5"/>
      <c r="AA35" s="10">
        <v>15</v>
      </c>
      <c r="AB35" s="10">
        <v>11</v>
      </c>
      <c r="AC35" s="263">
        <v>4</v>
      </c>
      <c r="AD35" s="5">
        <v>15</v>
      </c>
      <c r="AE35" s="5">
        <v>11</v>
      </c>
      <c r="AF35" s="5">
        <v>4</v>
      </c>
      <c r="AG35" s="6">
        <v>15</v>
      </c>
      <c r="AH35" s="6">
        <v>11</v>
      </c>
      <c r="AI35" s="6">
        <v>4</v>
      </c>
      <c r="AJ35" s="6">
        <v>15</v>
      </c>
      <c r="AK35" s="6">
        <v>11</v>
      </c>
      <c r="AL35" s="6">
        <v>4</v>
      </c>
      <c r="AM35" s="6">
        <v>15</v>
      </c>
      <c r="AN35" s="6">
        <v>11</v>
      </c>
      <c r="AO35" s="6">
        <v>4</v>
      </c>
      <c r="AP35" s="6">
        <v>15</v>
      </c>
      <c r="AQ35" s="6">
        <v>11</v>
      </c>
      <c r="AR35" s="6">
        <v>4</v>
      </c>
      <c r="AS35" s="6">
        <v>15</v>
      </c>
      <c r="AT35" s="6">
        <v>11</v>
      </c>
      <c r="AU35" s="6">
        <v>4</v>
      </c>
      <c r="AV35" s="6">
        <v>15</v>
      </c>
      <c r="AW35" s="6">
        <v>11</v>
      </c>
      <c r="AX35" s="6">
        <v>4</v>
      </c>
      <c r="AY35" s="6">
        <v>15</v>
      </c>
      <c r="AZ35" s="6">
        <v>11</v>
      </c>
      <c r="BA35" s="6">
        <v>4</v>
      </c>
      <c r="BB35" s="6">
        <v>15</v>
      </c>
      <c r="BC35" s="6">
        <v>11</v>
      </c>
      <c r="BD35" s="6">
        <v>4</v>
      </c>
      <c r="BE35" s="6">
        <v>15</v>
      </c>
      <c r="BF35" s="6">
        <v>11</v>
      </c>
      <c r="BG35" s="6">
        <v>4</v>
      </c>
      <c r="BH35">
        <f t="shared" si="0"/>
        <v>330</v>
      </c>
      <c r="BI35">
        <f t="shared" si="1"/>
        <v>9900</v>
      </c>
      <c r="BJ35" s="235" t="s">
        <v>34</v>
      </c>
      <c r="BK35" s="4">
        <v>30</v>
      </c>
      <c r="BL35" s="5">
        <f t="shared" si="2"/>
        <v>0</v>
      </c>
      <c r="BM35" s="5">
        <f t="shared" si="5"/>
        <v>0</v>
      </c>
      <c r="BN35">
        <v>0</v>
      </c>
      <c r="BO35">
        <f t="shared" si="3"/>
        <v>0</v>
      </c>
    </row>
    <row r="36" spans="1:67">
      <c r="A36" s="9"/>
      <c r="B36" s="11" t="s">
        <v>738</v>
      </c>
      <c r="C36" s="4">
        <v>150</v>
      </c>
      <c r="D36" s="40">
        <v>52.5</v>
      </c>
      <c r="E36" s="5">
        <f t="shared" si="4"/>
        <v>7875</v>
      </c>
      <c r="F36" s="5">
        <v>12.66</v>
      </c>
      <c r="G36" s="5">
        <v>7.7</v>
      </c>
      <c r="H36" s="5">
        <v>3.9</v>
      </c>
      <c r="I36" s="5"/>
      <c r="J36" s="5"/>
      <c r="K36" s="5"/>
      <c r="L36" s="5"/>
      <c r="M36" s="5"/>
      <c r="N36" s="5"/>
      <c r="O36" s="104">
        <v>12</v>
      </c>
      <c r="P36" s="104">
        <v>9</v>
      </c>
      <c r="Q36" s="104">
        <v>7.24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166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>
        <f t="shared" si="0"/>
        <v>52.5</v>
      </c>
      <c r="BI36">
        <f t="shared" ref="BI36:BI67" si="6">BH36*C36</f>
        <v>7875</v>
      </c>
      <c r="BJ36" s="11" t="s">
        <v>738</v>
      </c>
      <c r="BK36" s="4">
        <v>150</v>
      </c>
      <c r="BL36" s="5">
        <f t="shared" ref="BL36:BL67" si="7">D36-BH36</f>
        <v>0</v>
      </c>
      <c r="BM36" s="5">
        <f t="shared" si="5"/>
        <v>0</v>
      </c>
      <c r="BN36">
        <v>0</v>
      </c>
      <c r="BO36">
        <f t="shared" ref="BO36:BO67" si="8">BN36*C36</f>
        <v>0</v>
      </c>
    </row>
    <row r="37" spans="1:67">
      <c r="B37" s="4" t="s">
        <v>732</v>
      </c>
      <c r="C37" s="11">
        <v>327.14</v>
      </c>
      <c r="D37" s="52">
        <v>12</v>
      </c>
      <c r="E37" s="5">
        <f t="shared" si="4"/>
        <v>3925.68</v>
      </c>
      <c r="F37" s="5"/>
      <c r="G37" s="5"/>
      <c r="H37" s="5"/>
      <c r="I37" s="5"/>
      <c r="J37" s="5"/>
      <c r="K37" s="5"/>
      <c r="L37" s="5"/>
      <c r="M37" s="5"/>
      <c r="N37" s="5"/>
      <c r="O37" s="104"/>
      <c r="P37" s="104"/>
      <c r="Q37" s="104"/>
      <c r="R37" s="5"/>
      <c r="S37" s="5"/>
      <c r="T37" s="5"/>
      <c r="U37" s="5"/>
      <c r="V37" s="5"/>
      <c r="W37" s="5"/>
      <c r="X37" s="5">
        <v>8</v>
      </c>
      <c r="Y37" s="5"/>
      <c r="Z37" s="5"/>
      <c r="AA37" s="5"/>
      <c r="AB37" s="5"/>
      <c r="AC37" s="166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>
        <f t="shared" si="0"/>
        <v>8</v>
      </c>
      <c r="BI37">
        <f t="shared" si="6"/>
        <v>2617.12</v>
      </c>
      <c r="BJ37" s="4" t="s">
        <v>732</v>
      </c>
      <c r="BK37" s="4">
        <v>327.14</v>
      </c>
      <c r="BL37" s="5">
        <f t="shared" si="7"/>
        <v>4</v>
      </c>
      <c r="BM37" s="5">
        <f t="shared" si="5"/>
        <v>1308.56</v>
      </c>
      <c r="BN37">
        <v>4</v>
      </c>
      <c r="BO37">
        <f t="shared" si="8"/>
        <v>1308.56</v>
      </c>
    </row>
    <row r="38" spans="1:67">
      <c r="B38" s="4" t="s">
        <v>580</v>
      </c>
      <c r="C38" s="11">
        <v>122.32</v>
      </c>
      <c r="D38" s="52">
        <v>30</v>
      </c>
      <c r="E38" s="5">
        <f t="shared" si="4"/>
        <v>3669.6</v>
      </c>
      <c r="F38" s="5"/>
      <c r="G38" s="5"/>
      <c r="H38" s="5"/>
      <c r="I38" s="5"/>
      <c r="J38" s="5"/>
      <c r="K38" s="5"/>
      <c r="L38" s="5"/>
      <c r="M38" s="5"/>
      <c r="N38" s="5"/>
      <c r="O38" s="104">
        <v>1</v>
      </c>
      <c r="P38" s="104">
        <v>1</v>
      </c>
      <c r="Q38" s="104"/>
      <c r="R38" s="5">
        <v>1</v>
      </c>
      <c r="S38" s="5">
        <v>2</v>
      </c>
      <c r="T38" s="5"/>
      <c r="U38" s="5"/>
      <c r="V38" s="5"/>
      <c r="W38" s="5"/>
      <c r="X38" s="5">
        <v>2</v>
      </c>
      <c r="Y38" s="5">
        <v>1</v>
      </c>
      <c r="Z38" s="5"/>
      <c r="AA38" s="5">
        <v>1</v>
      </c>
      <c r="AB38" s="5">
        <v>1</v>
      </c>
      <c r="AC38" s="166"/>
      <c r="AD38" s="5">
        <v>2</v>
      </c>
      <c r="AE38" s="5"/>
      <c r="AF38" s="5"/>
      <c r="AG38" s="5">
        <v>2</v>
      </c>
      <c r="AH38" s="5">
        <v>1</v>
      </c>
      <c r="AI38" s="5"/>
      <c r="AJ38" s="5">
        <v>1</v>
      </c>
      <c r="AK38" s="5"/>
      <c r="AL38" s="5"/>
      <c r="AM38" s="5">
        <v>1</v>
      </c>
      <c r="AN38" s="5">
        <v>1</v>
      </c>
      <c r="AO38" s="5"/>
      <c r="AP38" s="5">
        <v>1</v>
      </c>
      <c r="AQ38" s="5"/>
      <c r="AR38" s="5"/>
      <c r="AS38" s="5">
        <v>1</v>
      </c>
      <c r="AT38" s="5">
        <v>1</v>
      </c>
      <c r="AU38" s="5"/>
      <c r="AV38" s="5">
        <v>1</v>
      </c>
      <c r="AW38" s="5">
        <v>1</v>
      </c>
      <c r="AX38" s="5"/>
      <c r="AY38" s="5">
        <v>1</v>
      </c>
      <c r="AZ38" s="5">
        <v>1</v>
      </c>
      <c r="BA38" s="5"/>
      <c r="BB38" s="5">
        <v>2</v>
      </c>
      <c r="BC38" s="5">
        <v>1</v>
      </c>
      <c r="BD38" s="5"/>
      <c r="BE38" s="5">
        <v>1</v>
      </c>
      <c r="BF38" s="40">
        <v>1</v>
      </c>
      <c r="BG38" s="5"/>
      <c r="BH38">
        <f t="shared" si="0"/>
        <v>30</v>
      </c>
      <c r="BI38">
        <f t="shared" si="6"/>
        <v>3669.6</v>
      </c>
      <c r="BJ38" s="4" t="s">
        <v>580</v>
      </c>
      <c r="BK38" s="4">
        <v>122.32</v>
      </c>
      <c r="BL38" s="5">
        <f t="shared" si="7"/>
        <v>0</v>
      </c>
      <c r="BM38" s="5">
        <f t="shared" si="5"/>
        <v>0</v>
      </c>
      <c r="BN38">
        <v>0</v>
      </c>
      <c r="BO38">
        <f t="shared" si="8"/>
        <v>0</v>
      </c>
    </row>
    <row r="39" spans="1:67">
      <c r="B39" s="4" t="s">
        <v>31</v>
      </c>
      <c r="C39" s="11">
        <v>73.739999999999995</v>
      </c>
      <c r="D39" s="52">
        <v>36</v>
      </c>
      <c r="E39" s="5">
        <f t="shared" si="4"/>
        <v>2654.64</v>
      </c>
      <c r="F39" s="5"/>
      <c r="G39" s="5"/>
      <c r="H39" s="5">
        <v>3</v>
      </c>
      <c r="I39" s="5"/>
      <c r="J39" s="5">
        <v>3</v>
      </c>
      <c r="K39" s="5">
        <v>2</v>
      </c>
      <c r="L39" s="5">
        <v>4</v>
      </c>
      <c r="M39" s="5">
        <v>2</v>
      </c>
      <c r="N39" s="5">
        <v>4</v>
      </c>
      <c r="O39" s="104"/>
      <c r="P39" s="104"/>
      <c r="Q39" s="104">
        <v>2</v>
      </c>
      <c r="R39" s="5"/>
      <c r="S39" s="5"/>
      <c r="T39" s="5">
        <v>2</v>
      </c>
      <c r="U39" s="5"/>
      <c r="V39" s="5"/>
      <c r="W39" s="5"/>
      <c r="X39" s="5"/>
      <c r="Y39" s="5"/>
      <c r="Z39" s="5">
        <v>1</v>
      </c>
      <c r="AA39" s="5"/>
      <c r="AB39" s="5"/>
      <c r="AC39" s="166">
        <v>3</v>
      </c>
      <c r="AD39" s="5"/>
      <c r="AE39" s="5"/>
      <c r="AF39" s="5">
        <v>2</v>
      </c>
      <c r="AG39" s="5"/>
      <c r="AH39" s="5"/>
      <c r="AI39" s="5"/>
      <c r="AJ39" s="5">
        <v>4</v>
      </c>
      <c r="AK39" s="5">
        <v>3</v>
      </c>
      <c r="AL39" s="5">
        <v>1</v>
      </c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>
        <f t="shared" si="0"/>
        <v>36</v>
      </c>
      <c r="BI39">
        <f t="shared" si="6"/>
        <v>2654.64</v>
      </c>
      <c r="BJ39" s="11" t="s">
        <v>31</v>
      </c>
      <c r="BK39" s="4">
        <v>73.739999999999995</v>
      </c>
      <c r="BL39" s="5">
        <f t="shared" si="7"/>
        <v>0</v>
      </c>
      <c r="BM39" s="5">
        <f t="shared" si="5"/>
        <v>0</v>
      </c>
      <c r="BN39">
        <v>0</v>
      </c>
      <c r="BO39">
        <f t="shared" si="8"/>
        <v>0</v>
      </c>
    </row>
    <row r="40" spans="1:67">
      <c r="B40" s="4" t="s">
        <v>733</v>
      </c>
      <c r="C40" s="11">
        <v>72.19</v>
      </c>
      <c r="D40" s="52">
        <v>24</v>
      </c>
      <c r="E40" s="5">
        <f t="shared" si="4"/>
        <v>1732.56</v>
      </c>
      <c r="F40" s="5"/>
      <c r="G40" s="5">
        <v>6</v>
      </c>
      <c r="H40" s="5"/>
      <c r="I40" s="5"/>
      <c r="J40" s="5"/>
      <c r="K40" s="5"/>
      <c r="L40" s="5"/>
      <c r="M40" s="5"/>
      <c r="N40" s="5"/>
      <c r="O40" s="104"/>
      <c r="P40" s="104"/>
      <c r="Q40" s="104"/>
      <c r="R40" s="5"/>
      <c r="S40" s="5"/>
      <c r="T40" s="5"/>
      <c r="U40" s="5"/>
      <c r="V40" s="5"/>
      <c r="W40" s="5"/>
      <c r="X40" s="5"/>
      <c r="Y40" s="5">
        <v>6</v>
      </c>
      <c r="Z40" s="5"/>
      <c r="AA40" s="5"/>
      <c r="AB40" s="5"/>
      <c r="AC40" s="166"/>
      <c r="AD40" s="5"/>
      <c r="AE40" s="5"/>
      <c r="AF40" s="5"/>
      <c r="AG40" s="5">
        <v>7</v>
      </c>
      <c r="AH40" s="5">
        <v>5</v>
      </c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>
        <f t="shared" si="0"/>
        <v>24</v>
      </c>
      <c r="BI40">
        <f t="shared" si="6"/>
        <v>1732.56</v>
      </c>
      <c r="BJ40" s="11" t="s">
        <v>733</v>
      </c>
      <c r="BK40" s="4">
        <v>72.19</v>
      </c>
      <c r="BL40" s="5">
        <f t="shared" si="7"/>
        <v>0</v>
      </c>
      <c r="BM40" s="5">
        <f t="shared" si="5"/>
        <v>0</v>
      </c>
      <c r="BN40">
        <v>0</v>
      </c>
      <c r="BO40">
        <f t="shared" si="8"/>
        <v>0</v>
      </c>
    </row>
    <row r="41" spans="1:67">
      <c r="B41" s="4" t="s">
        <v>14</v>
      </c>
      <c r="C41" s="11">
        <v>185.97</v>
      </c>
      <c r="D41" s="52">
        <v>9</v>
      </c>
      <c r="E41" s="5">
        <f t="shared" si="4"/>
        <v>1673.73</v>
      </c>
      <c r="F41" s="5"/>
      <c r="G41" s="5"/>
      <c r="H41" s="5"/>
      <c r="I41" s="5"/>
      <c r="J41" s="5">
        <v>1</v>
      </c>
      <c r="K41" s="5"/>
      <c r="L41" s="5">
        <v>1</v>
      </c>
      <c r="M41" s="5"/>
      <c r="N41" s="5"/>
      <c r="O41" s="104">
        <v>1</v>
      </c>
      <c r="P41" s="104">
        <v>1</v>
      </c>
      <c r="Q41" s="104"/>
      <c r="R41" s="5">
        <v>1</v>
      </c>
      <c r="S41" s="5">
        <v>1</v>
      </c>
      <c r="T41" s="5"/>
      <c r="U41" s="5"/>
      <c r="V41" s="5"/>
      <c r="W41" s="5"/>
      <c r="X41" s="5">
        <v>1</v>
      </c>
      <c r="Y41" s="5"/>
      <c r="Z41" s="5"/>
      <c r="AA41" s="5"/>
      <c r="AB41" s="5"/>
      <c r="AC41" s="166"/>
      <c r="AD41" s="5">
        <v>1</v>
      </c>
      <c r="AE41" s="5"/>
      <c r="AF41" s="5"/>
      <c r="AG41" s="5">
        <v>1</v>
      </c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>
        <f t="shared" si="0"/>
        <v>9</v>
      </c>
      <c r="BI41">
        <f t="shared" si="6"/>
        <v>1673.73</v>
      </c>
      <c r="BJ41" s="11" t="s">
        <v>14</v>
      </c>
      <c r="BK41" s="4">
        <v>185.97</v>
      </c>
      <c r="BL41" s="5">
        <f t="shared" si="7"/>
        <v>0</v>
      </c>
      <c r="BM41" s="5">
        <f t="shared" si="5"/>
        <v>0</v>
      </c>
      <c r="BN41">
        <v>0</v>
      </c>
      <c r="BO41">
        <f t="shared" si="8"/>
        <v>0</v>
      </c>
    </row>
    <row r="42" spans="1:67">
      <c r="B42" s="4" t="s">
        <v>113</v>
      </c>
      <c r="C42" s="11">
        <v>225.95</v>
      </c>
      <c r="D42" s="52">
        <v>15</v>
      </c>
      <c r="E42" s="5">
        <f t="shared" si="4"/>
        <v>3389.25</v>
      </c>
      <c r="F42" s="5"/>
      <c r="G42" s="5"/>
      <c r="H42" s="5"/>
      <c r="I42" s="5"/>
      <c r="J42" s="5"/>
      <c r="K42" s="5"/>
      <c r="L42" s="5"/>
      <c r="M42" s="5"/>
      <c r="N42" s="5"/>
      <c r="O42" s="104">
        <v>1.3</v>
      </c>
      <c r="P42" s="104">
        <v>3</v>
      </c>
      <c r="Q42" s="104"/>
      <c r="R42" s="5"/>
      <c r="S42" s="5"/>
      <c r="T42" s="5"/>
      <c r="U42" s="5"/>
      <c r="V42" s="5"/>
      <c r="W42" s="5"/>
      <c r="X42" s="5"/>
      <c r="Y42" s="5"/>
      <c r="Z42" s="5"/>
      <c r="AA42" s="5">
        <v>4.2</v>
      </c>
      <c r="AB42" s="5">
        <v>3.2</v>
      </c>
      <c r="AC42" s="166"/>
      <c r="AD42" s="5"/>
      <c r="AE42" s="5"/>
      <c r="AF42" s="5"/>
      <c r="AG42" s="5">
        <v>3.3</v>
      </c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>
        <f t="shared" si="0"/>
        <v>15</v>
      </c>
      <c r="BI42">
        <f t="shared" si="6"/>
        <v>3389.25</v>
      </c>
      <c r="BJ42" s="11" t="s">
        <v>113</v>
      </c>
      <c r="BK42" s="4">
        <v>225.95</v>
      </c>
      <c r="BL42" s="5">
        <f t="shared" si="7"/>
        <v>0</v>
      </c>
      <c r="BM42" s="5">
        <f t="shared" si="5"/>
        <v>0</v>
      </c>
      <c r="BN42">
        <v>0</v>
      </c>
      <c r="BO42">
        <f t="shared" si="8"/>
        <v>0</v>
      </c>
    </row>
    <row r="43" spans="1:67">
      <c r="B43" s="4" t="s">
        <v>45</v>
      </c>
      <c r="C43" s="11">
        <v>45.76</v>
      </c>
      <c r="D43" s="52">
        <v>96</v>
      </c>
      <c r="E43" s="5">
        <f t="shared" si="4"/>
        <v>4392.96</v>
      </c>
      <c r="F43" s="5"/>
      <c r="G43" s="5"/>
      <c r="H43" s="5"/>
      <c r="I43" s="5"/>
      <c r="J43" s="5"/>
      <c r="K43" s="5"/>
      <c r="L43" s="5">
        <v>20</v>
      </c>
      <c r="M43" s="5">
        <v>12</v>
      </c>
      <c r="N43" s="5"/>
      <c r="O43" s="104"/>
      <c r="P43" s="104"/>
      <c r="Q43" s="104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166"/>
      <c r="AD43" s="5"/>
      <c r="AE43" s="5"/>
      <c r="AF43" s="5"/>
      <c r="AG43" s="5"/>
      <c r="AH43" s="5"/>
      <c r="AI43" s="5"/>
      <c r="AJ43" s="5"/>
      <c r="AK43" s="5"/>
      <c r="AL43" s="5"/>
      <c r="AM43" s="5">
        <v>18</v>
      </c>
      <c r="AN43" s="5">
        <v>14</v>
      </c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>
        <f t="shared" si="0"/>
        <v>64</v>
      </c>
      <c r="BI43">
        <f t="shared" si="6"/>
        <v>2928.64</v>
      </c>
      <c r="BJ43" s="4" t="s">
        <v>45</v>
      </c>
      <c r="BK43" s="4">
        <v>45.76</v>
      </c>
      <c r="BL43" s="5">
        <f t="shared" si="7"/>
        <v>32</v>
      </c>
      <c r="BM43" s="5">
        <f t="shared" si="5"/>
        <v>1464.32</v>
      </c>
      <c r="BN43">
        <v>32</v>
      </c>
      <c r="BO43">
        <f t="shared" si="8"/>
        <v>1464.32</v>
      </c>
    </row>
    <row r="44" spans="1:67">
      <c r="B44" s="4" t="s">
        <v>734</v>
      </c>
      <c r="C44" s="11">
        <v>138.72</v>
      </c>
      <c r="D44" s="52">
        <v>5</v>
      </c>
      <c r="E44" s="5">
        <f t="shared" si="4"/>
        <v>693.6</v>
      </c>
      <c r="F44" s="5"/>
      <c r="G44" s="5"/>
      <c r="H44" s="5"/>
      <c r="I44" s="5"/>
      <c r="J44" s="5"/>
      <c r="K44" s="5"/>
      <c r="L44" s="5"/>
      <c r="M44" s="5"/>
      <c r="N44" s="5"/>
      <c r="O44" s="104"/>
      <c r="P44" s="104"/>
      <c r="Q44" s="104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166"/>
      <c r="AD44" s="5"/>
      <c r="AE44" s="5"/>
      <c r="AF44" s="5"/>
      <c r="AG44" s="5">
        <v>3</v>
      </c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>
        <f t="shared" si="0"/>
        <v>3</v>
      </c>
      <c r="BI44">
        <f t="shared" si="6"/>
        <v>416.15999999999997</v>
      </c>
      <c r="BJ44" s="4" t="s">
        <v>734</v>
      </c>
      <c r="BK44" s="4">
        <v>138.72</v>
      </c>
      <c r="BL44" s="5">
        <f t="shared" si="7"/>
        <v>2</v>
      </c>
      <c r="BM44" s="5">
        <f t="shared" si="5"/>
        <v>277.44</v>
      </c>
      <c r="BN44">
        <v>2</v>
      </c>
      <c r="BO44">
        <f t="shared" si="8"/>
        <v>277.44</v>
      </c>
    </row>
    <row r="45" spans="1:67">
      <c r="B45" s="4" t="s">
        <v>735</v>
      </c>
      <c r="C45" s="11">
        <v>257.60000000000002</v>
      </c>
      <c r="D45" s="52">
        <v>6</v>
      </c>
      <c r="E45" s="5">
        <f t="shared" si="4"/>
        <v>1545.6000000000001</v>
      </c>
      <c r="F45" s="5"/>
      <c r="G45" s="5"/>
      <c r="H45" s="5"/>
      <c r="I45" s="5">
        <v>5</v>
      </c>
      <c r="J45" s="5"/>
      <c r="K45" s="5"/>
      <c r="L45" s="5"/>
      <c r="M45" s="5"/>
      <c r="N45" s="5"/>
      <c r="O45" s="104"/>
      <c r="P45" s="104"/>
      <c r="Q45" s="104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166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>
        <v>1</v>
      </c>
      <c r="BC45" s="5"/>
      <c r="BD45" s="5"/>
      <c r="BE45" s="5"/>
      <c r="BF45" s="5"/>
      <c r="BG45" s="5"/>
      <c r="BH45">
        <f t="shared" si="0"/>
        <v>6</v>
      </c>
      <c r="BI45">
        <f t="shared" si="6"/>
        <v>1545.6000000000001</v>
      </c>
      <c r="BJ45" s="11" t="s">
        <v>735</v>
      </c>
      <c r="BK45" s="4">
        <v>257.60000000000002</v>
      </c>
      <c r="BL45" s="5">
        <f t="shared" si="7"/>
        <v>0</v>
      </c>
      <c r="BM45" s="5">
        <f t="shared" si="5"/>
        <v>0</v>
      </c>
      <c r="BN45">
        <v>0</v>
      </c>
      <c r="BO45">
        <f t="shared" si="8"/>
        <v>0</v>
      </c>
    </row>
    <row r="46" spans="1:67">
      <c r="B46" s="4" t="s">
        <v>736</v>
      </c>
      <c r="C46" s="11">
        <v>341.12</v>
      </c>
      <c r="D46" s="52">
        <v>4</v>
      </c>
      <c r="E46" s="5">
        <f t="shared" si="4"/>
        <v>1364.48</v>
      </c>
      <c r="F46" s="5"/>
      <c r="G46" s="5"/>
      <c r="H46" s="5"/>
      <c r="I46" s="5"/>
      <c r="J46" s="5"/>
      <c r="K46" s="5"/>
      <c r="L46" s="5"/>
      <c r="M46" s="5"/>
      <c r="N46" s="5"/>
      <c r="O46" s="104"/>
      <c r="P46" s="104"/>
      <c r="Q46" s="104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166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>
        <v>1.52</v>
      </c>
      <c r="BC46" s="5">
        <v>2.48</v>
      </c>
      <c r="BD46" s="5"/>
      <c r="BE46" s="5"/>
      <c r="BF46" s="5"/>
      <c r="BG46" s="5"/>
      <c r="BH46">
        <f t="shared" si="0"/>
        <v>4</v>
      </c>
      <c r="BI46">
        <f t="shared" si="6"/>
        <v>1364.48</v>
      </c>
      <c r="BJ46" s="11" t="s">
        <v>736</v>
      </c>
      <c r="BK46" s="4">
        <v>341.12</v>
      </c>
      <c r="BL46" s="5">
        <f t="shared" si="7"/>
        <v>0</v>
      </c>
      <c r="BM46" s="5">
        <f t="shared" si="5"/>
        <v>0</v>
      </c>
      <c r="BN46">
        <v>0</v>
      </c>
      <c r="BO46">
        <f t="shared" si="8"/>
        <v>0</v>
      </c>
    </row>
    <row r="47" spans="1:67">
      <c r="B47" s="4" t="s">
        <v>737</v>
      </c>
      <c r="C47" s="11">
        <v>51.05</v>
      </c>
      <c r="D47" s="52">
        <v>45</v>
      </c>
      <c r="E47" s="5">
        <f t="shared" si="4"/>
        <v>2297.25</v>
      </c>
      <c r="F47" s="5"/>
      <c r="G47" s="5"/>
      <c r="H47" s="5"/>
      <c r="I47" s="5"/>
      <c r="J47" s="5"/>
      <c r="K47" s="5"/>
      <c r="L47" s="5"/>
      <c r="M47" s="5"/>
      <c r="N47" s="5"/>
      <c r="O47" s="104"/>
      <c r="P47" s="104"/>
      <c r="Q47" s="104"/>
      <c r="R47" s="5">
        <v>10.7</v>
      </c>
      <c r="S47" s="5">
        <v>7.7</v>
      </c>
      <c r="T47" s="5">
        <v>4</v>
      </c>
      <c r="U47" s="5"/>
      <c r="V47" s="5"/>
      <c r="W47" s="5"/>
      <c r="X47" s="5">
        <v>10.7</v>
      </c>
      <c r="Y47" s="4">
        <v>7.9</v>
      </c>
      <c r="Z47" s="4">
        <v>4</v>
      </c>
      <c r="AA47" s="5"/>
      <c r="AB47" s="5"/>
      <c r="AC47" s="166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>
        <f t="shared" si="0"/>
        <v>44.999999999999993</v>
      </c>
      <c r="BI47">
        <f t="shared" si="6"/>
        <v>2297.2499999999995</v>
      </c>
      <c r="BJ47" s="11" t="s">
        <v>737</v>
      </c>
      <c r="BK47" s="4">
        <v>51.05</v>
      </c>
      <c r="BL47" s="5">
        <f t="shared" si="7"/>
        <v>0</v>
      </c>
      <c r="BM47" s="5">
        <f t="shared" si="5"/>
        <v>0</v>
      </c>
      <c r="BN47">
        <v>0</v>
      </c>
      <c r="BO47">
        <f t="shared" si="8"/>
        <v>0</v>
      </c>
    </row>
    <row r="48" spans="1:67">
      <c r="B48" s="4" t="s">
        <v>44</v>
      </c>
      <c r="C48" s="11">
        <v>98.7</v>
      </c>
      <c r="D48" s="52">
        <v>36</v>
      </c>
      <c r="E48" s="5">
        <f t="shared" si="4"/>
        <v>3553.2000000000003</v>
      </c>
      <c r="F48" s="5">
        <v>21.3</v>
      </c>
      <c r="G48" s="5">
        <v>14.7</v>
      </c>
      <c r="H48" s="5"/>
      <c r="I48" s="5"/>
      <c r="J48" s="5"/>
      <c r="K48" s="5"/>
      <c r="L48" s="5"/>
      <c r="M48" s="5"/>
      <c r="N48" s="5"/>
      <c r="O48" s="104"/>
      <c r="P48" s="104"/>
      <c r="Q48" s="104"/>
      <c r="R48" s="5"/>
      <c r="S48" s="5"/>
      <c r="T48" s="5"/>
      <c r="U48" s="5"/>
      <c r="V48" s="5"/>
      <c r="W48" s="5"/>
      <c r="X48" s="5"/>
      <c r="Y48" s="4"/>
      <c r="Z48" s="4"/>
      <c r="AA48" s="5"/>
      <c r="AB48" s="5"/>
      <c r="AC48" s="166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>
        <f t="shared" si="0"/>
        <v>36</v>
      </c>
      <c r="BI48">
        <f t="shared" si="6"/>
        <v>3553.2000000000003</v>
      </c>
      <c r="BJ48" s="11" t="s">
        <v>44</v>
      </c>
      <c r="BK48" s="4">
        <v>98.7</v>
      </c>
      <c r="BL48" s="5">
        <f t="shared" si="7"/>
        <v>0</v>
      </c>
      <c r="BM48" s="5">
        <f t="shared" si="5"/>
        <v>0</v>
      </c>
      <c r="BN48">
        <v>0</v>
      </c>
      <c r="BO48">
        <f t="shared" si="8"/>
        <v>0</v>
      </c>
    </row>
    <row r="49" spans="2:67">
      <c r="B49" s="4" t="s">
        <v>60</v>
      </c>
      <c r="C49" s="11">
        <v>565.04</v>
      </c>
      <c r="D49" s="52">
        <v>10.94</v>
      </c>
      <c r="E49" s="5">
        <f t="shared" si="4"/>
        <v>6181.5375999999997</v>
      </c>
      <c r="F49" s="5"/>
      <c r="G49" s="5">
        <v>1.6</v>
      </c>
      <c r="H49" s="5">
        <v>0.45</v>
      </c>
      <c r="I49" s="5"/>
      <c r="J49" s="5"/>
      <c r="K49" s="5"/>
      <c r="L49" s="5">
        <v>2.1</v>
      </c>
      <c r="M49" s="5"/>
      <c r="N49" s="5"/>
      <c r="O49" s="104"/>
      <c r="P49" s="104"/>
      <c r="Q49" s="104"/>
      <c r="R49" s="5"/>
      <c r="S49" s="5">
        <v>1.55</v>
      </c>
      <c r="T49" s="5"/>
      <c r="U49" s="5"/>
      <c r="V49" s="5"/>
      <c r="W49" s="5"/>
      <c r="X49" s="5"/>
      <c r="Y49" s="5"/>
      <c r="Z49" s="5"/>
      <c r="AA49" s="5"/>
      <c r="AB49" s="5"/>
      <c r="AC49" s="166"/>
      <c r="AD49" s="5"/>
      <c r="AE49" s="5"/>
      <c r="AF49" s="5"/>
      <c r="AG49" s="5">
        <v>2.13</v>
      </c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>
        <v>1.4</v>
      </c>
      <c r="AX49" s="5"/>
      <c r="AY49" s="5"/>
      <c r="AZ49" s="5"/>
      <c r="BA49" s="5"/>
      <c r="BB49" s="5"/>
      <c r="BC49" s="5">
        <v>1.71</v>
      </c>
      <c r="BD49" s="5"/>
      <c r="BE49" s="5"/>
      <c r="BF49" s="5"/>
      <c r="BG49" s="5"/>
      <c r="BH49">
        <f t="shared" si="0"/>
        <v>10.940000000000001</v>
      </c>
      <c r="BI49">
        <f t="shared" si="6"/>
        <v>6181.5376000000006</v>
      </c>
      <c r="BJ49" s="11" t="s">
        <v>60</v>
      </c>
      <c r="BK49" s="4">
        <v>565.04</v>
      </c>
      <c r="BL49" s="5">
        <f t="shared" si="7"/>
        <v>0</v>
      </c>
      <c r="BM49" s="5">
        <f t="shared" si="5"/>
        <v>0</v>
      </c>
      <c r="BN49">
        <v>0</v>
      </c>
      <c r="BO49">
        <f t="shared" si="8"/>
        <v>0</v>
      </c>
    </row>
    <row r="50" spans="2:67">
      <c r="B50" s="4" t="s">
        <v>16</v>
      </c>
      <c r="C50" s="11">
        <v>118.61</v>
      </c>
      <c r="D50" s="52">
        <v>50</v>
      </c>
      <c r="E50" s="5">
        <f t="shared" si="4"/>
        <v>5930.5</v>
      </c>
      <c r="F50" s="5"/>
      <c r="G50" s="5"/>
      <c r="H50" s="5"/>
      <c r="I50" s="5"/>
      <c r="J50" s="5"/>
      <c r="K50" s="5"/>
      <c r="L50" s="5"/>
      <c r="M50" s="5"/>
      <c r="N50" s="5"/>
      <c r="O50" s="104"/>
      <c r="P50" s="104"/>
      <c r="Q50" s="104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166"/>
      <c r="AD50" s="5"/>
      <c r="AE50" s="5"/>
      <c r="AF50" s="5"/>
      <c r="AG50" s="5"/>
      <c r="AH50" s="5"/>
      <c r="AI50" s="5"/>
      <c r="AJ50" s="5"/>
      <c r="AK50" s="5">
        <v>7.8</v>
      </c>
      <c r="AL50" s="5">
        <v>3.7</v>
      </c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>
        <f t="shared" si="0"/>
        <v>11.5</v>
      </c>
      <c r="BI50">
        <f t="shared" si="6"/>
        <v>1364.0150000000001</v>
      </c>
      <c r="BJ50" s="4" t="s">
        <v>16</v>
      </c>
      <c r="BK50" s="4">
        <v>118.61</v>
      </c>
      <c r="BL50" s="5">
        <f t="shared" si="7"/>
        <v>38.5</v>
      </c>
      <c r="BM50" s="5">
        <f t="shared" si="5"/>
        <v>4566.4849999999997</v>
      </c>
      <c r="BN50">
        <v>38.5</v>
      </c>
      <c r="BO50">
        <f t="shared" si="8"/>
        <v>4566.4849999999997</v>
      </c>
    </row>
    <row r="51" spans="2:67">
      <c r="B51" s="4" t="s">
        <v>110</v>
      </c>
      <c r="C51" s="11">
        <v>38.479999999999997</v>
      </c>
      <c r="D51" s="52">
        <v>10</v>
      </c>
      <c r="E51" s="5">
        <f t="shared" si="4"/>
        <v>384.79999999999995</v>
      </c>
      <c r="F51" s="5"/>
      <c r="G51" s="5"/>
      <c r="H51" s="5"/>
      <c r="I51" s="5"/>
      <c r="J51" s="5"/>
      <c r="K51" s="5"/>
      <c r="L51" s="5"/>
      <c r="M51" s="5"/>
      <c r="N51" s="5"/>
      <c r="O51" s="104"/>
      <c r="P51" s="104"/>
      <c r="Q51" s="104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166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I51">
        <f t="shared" si="6"/>
        <v>0</v>
      </c>
      <c r="BJ51" s="4" t="s">
        <v>110</v>
      </c>
      <c r="BK51" s="4">
        <v>38.479999999999997</v>
      </c>
      <c r="BL51" s="5">
        <f t="shared" si="7"/>
        <v>10</v>
      </c>
      <c r="BM51" s="5">
        <f t="shared" si="5"/>
        <v>384.79999999999995</v>
      </c>
      <c r="BN51">
        <v>10</v>
      </c>
      <c r="BO51">
        <f t="shared" si="8"/>
        <v>384.79999999999995</v>
      </c>
    </row>
    <row r="52" spans="2:67">
      <c r="B52" s="4" t="s">
        <v>110</v>
      </c>
      <c r="C52" s="11">
        <v>38.9</v>
      </c>
      <c r="D52" s="52">
        <v>5</v>
      </c>
      <c r="E52" s="5">
        <f t="shared" si="4"/>
        <v>194.5</v>
      </c>
      <c r="F52" s="5"/>
      <c r="G52" s="5"/>
      <c r="H52" s="5"/>
      <c r="I52" s="5"/>
      <c r="J52" s="5"/>
      <c r="K52" s="5"/>
      <c r="L52" s="5"/>
      <c r="M52" s="5"/>
      <c r="N52" s="5"/>
      <c r="O52" s="104"/>
      <c r="P52" s="104"/>
      <c r="Q52" s="104"/>
      <c r="R52" s="5"/>
      <c r="S52" s="5"/>
      <c r="T52" s="5"/>
      <c r="U52" s="5"/>
      <c r="V52" s="5"/>
      <c r="W52" s="5"/>
      <c r="X52" s="5"/>
      <c r="Y52" s="5"/>
      <c r="Z52" s="5"/>
      <c r="AA52" s="5">
        <v>2.5</v>
      </c>
      <c r="AB52" s="5">
        <v>2</v>
      </c>
      <c r="AC52" s="166">
        <v>0.5</v>
      </c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>
        <f t="shared" ref="BH52:BH59" si="9">SUM(F52:BG52)</f>
        <v>5</v>
      </c>
      <c r="BI52">
        <f t="shared" si="6"/>
        <v>194.5</v>
      </c>
      <c r="BJ52" s="11" t="s">
        <v>110</v>
      </c>
      <c r="BK52" s="4">
        <v>38.9</v>
      </c>
      <c r="BL52" s="5">
        <f t="shared" si="7"/>
        <v>0</v>
      </c>
      <c r="BM52" s="5">
        <f t="shared" si="5"/>
        <v>0</v>
      </c>
      <c r="BN52">
        <v>0</v>
      </c>
      <c r="BO52">
        <f t="shared" si="8"/>
        <v>0</v>
      </c>
    </row>
    <row r="53" spans="2:67">
      <c r="B53" s="4" t="s">
        <v>15</v>
      </c>
      <c r="C53" s="11">
        <v>79.25</v>
      </c>
      <c r="D53" s="52">
        <v>50</v>
      </c>
      <c r="E53" s="5">
        <f t="shared" si="4"/>
        <v>3962.5</v>
      </c>
      <c r="F53" s="5"/>
      <c r="G53" s="5"/>
      <c r="H53" s="5"/>
      <c r="I53" s="5"/>
      <c r="J53" s="5"/>
      <c r="K53" s="5"/>
      <c r="L53" s="5"/>
      <c r="M53" s="5"/>
      <c r="N53" s="5"/>
      <c r="O53" s="104">
        <v>4.2</v>
      </c>
      <c r="P53" s="104">
        <v>2.82</v>
      </c>
      <c r="Q53" s="104"/>
      <c r="R53" s="5">
        <v>4.2</v>
      </c>
      <c r="S53" s="5">
        <v>3</v>
      </c>
      <c r="T53" s="5"/>
      <c r="U53" s="5">
        <v>3.2</v>
      </c>
      <c r="V53" s="5">
        <v>2.2999999999999998</v>
      </c>
      <c r="W53" s="5">
        <v>1</v>
      </c>
      <c r="X53" s="5">
        <v>3.2</v>
      </c>
      <c r="Y53" s="40">
        <v>3.2</v>
      </c>
      <c r="Z53" s="5"/>
      <c r="AA53" s="5">
        <v>4.2</v>
      </c>
      <c r="AB53" s="5">
        <v>3.2</v>
      </c>
      <c r="AC53" s="166"/>
      <c r="AD53" s="5">
        <v>3.2</v>
      </c>
      <c r="AE53" s="5">
        <v>2.2999999999999998</v>
      </c>
      <c r="AF53" s="5"/>
      <c r="AG53" s="5">
        <v>4.2</v>
      </c>
      <c r="AH53" s="5">
        <v>3.2</v>
      </c>
      <c r="AI53" s="5">
        <v>0.57999999999999996</v>
      </c>
      <c r="AJ53" s="5">
        <v>2</v>
      </c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>
        <f t="shared" si="9"/>
        <v>50</v>
      </c>
      <c r="BI53">
        <f t="shared" si="6"/>
        <v>3962.5</v>
      </c>
      <c r="BJ53" s="11" t="s">
        <v>15</v>
      </c>
      <c r="BK53" s="4">
        <v>79.25</v>
      </c>
      <c r="BL53" s="5">
        <f t="shared" si="7"/>
        <v>0</v>
      </c>
      <c r="BM53" s="5">
        <f t="shared" si="5"/>
        <v>0</v>
      </c>
      <c r="BN53">
        <v>0</v>
      </c>
      <c r="BO53">
        <f t="shared" si="8"/>
        <v>0</v>
      </c>
    </row>
    <row r="54" spans="2:67">
      <c r="B54" s="4" t="s">
        <v>17</v>
      </c>
      <c r="C54" s="11">
        <v>21.01</v>
      </c>
      <c r="D54" s="52">
        <v>10</v>
      </c>
      <c r="E54" s="5">
        <f t="shared" si="4"/>
        <v>210.10000000000002</v>
      </c>
      <c r="F54" s="5"/>
      <c r="G54" s="5"/>
      <c r="H54" s="5"/>
      <c r="I54" s="5"/>
      <c r="J54" s="5"/>
      <c r="K54" s="5"/>
      <c r="L54" s="5"/>
      <c r="M54" s="5"/>
      <c r="N54" s="5"/>
      <c r="O54" s="104">
        <v>1</v>
      </c>
      <c r="P54" s="104"/>
      <c r="Q54" s="104"/>
      <c r="R54" s="5"/>
      <c r="S54" s="5">
        <v>1</v>
      </c>
      <c r="T54" s="5"/>
      <c r="U54" s="5"/>
      <c r="V54" s="5"/>
      <c r="W54" s="5"/>
      <c r="X54" s="5">
        <v>1</v>
      </c>
      <c r="Y54" s="5">
        <v>1</v>
      </c>
      <c r="Z54" s="5"/>
      <c r="AA54" s="5"/>
      <c r="AB54" s="5"/>
      <c r="AC54" s="166"/>
      <c r="AD54" s="5">
        <v>2</v>
      </c>
      <c r="AE54" s="5"/>
      <c r="AF54" s="5"/>
      <c r="AG54" s="5">
        <v>1</v>
      </c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>
        <v>1</v>
      </c>
      <c r="BA54" s="5"/>
      <c r="BB54" s="5"/>
      <c r="BC54" s="5">
        <v>1</v>
      </c>
      <c r="BD54" s="5"/>
      <c r="BE54" s="5"/>
      <c r="BF54" s="5">
        <v>1</v>
      </c>
      <c r="BG54" s="5"/>
      <c r="BH54">
        <f t="shared" si="9"/>
        <v>10</v>
      </c>
      <c r="BI54">
        <f t="shared" si="6"/>
        <v>210.10000000000002</v>
      </c>
      <c r="BJ54" s="11" t="s">
        <v>17</v>
      </c>
      <c r="BK54" s="4">
        <v>21.01</v>
      </c>
      <c r="BL54" s="5">
        <f t="shared" si="7"/>
        <v>0</v>
      </c>
      <c r="BM54" s="5">
        <f t="shared" si="5"/>
        <v>0</v>
      </c>
      <c r="BN54">
        <v>0</v>
      </c>
      <c r="BO54">
        <f t="shared" si="8"/>
        <v>0</v>
      </c>
    </row>
    <row r="55" spans="2:67">
      <c r="B55" s="4" t="s">
        <v>121</v>
      </c>
      <c r="C55" s="11">
        <v>712.92</v>
      </c>
      <c r="D55" s="52">
        <v>10</v>
      </c>
      <c r="E55" s="5">
        <f t="shared" si="4"/>
        <v>7129.2</v>
      </c>
      <c r="F55" s="5"/>
      <c r="G55" s="5"/>
      <c r="H55" s="5"/>
      <c r="I55" s="5"/>
      <c r="J55" s="5"/>
      <c r="K55" s="5"/>
      <c r="L55" s="5"/>
      <c r="M55" s="5"/>
      <c r="N55" s="5"/>
      <c r="O55" s="104"/>
      <c r="P55" s="104"/>
      <c r="Q55" s="104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166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>
        <v>0.75</v>
      </c>
      <c r="AX55" s="5"/>
      <c r="AY55" s="5"/>
      <c r="AZ55" s="5"/>
      <c r="BA55" s="5"/>
      <c r="BB55" s="5">
        <v>2.1</v>
      </c>
      <c r="BC55" s="5"/>
      <c r="BD55" s="5"/>
      <c r="BE55" s="5"/>
      <c r="BF55" s="5"/>
      <c r="BG55" s="5"/>
      <c r="BH55">
        <f t="shared" si="9"/>
        <v>2.85</v>
      </c>
      <c r="BI55">
        <f t="shared" si="6"/>
        <v>2031.8219999999999</v>
      </c>
      <c r="BJ55" s="4" t="s">
        <v>121</v>
      </c>
      <c r="BK55" s="4">
        <v>712.92</v>
      </c>
      <c r="BL55" s="5">
        <f t="shared" si="7"/>
        <v>7.15</v>
      </c>
      <c r="BM55" s="5">
        <f t="shared" si="5"/>
        <v>5097.3779999999997</v>
      </c>
      <c r="BN55">
        <v>7.15</v>
      </c>
      <c r="BO55">
        <f t="shared" si="8"/>
        <v>5097.3779999999997</v>
      </c>
    </row>
    <row r="56" spans="2:67">
      <c r="B56" s="4" t="s">
        <v>54</v>
      </c>
      <c r="C56" s="4">
        <v>58</v>
      </c>
      <c r="D56" s="52">
        <v>85</v>
      </c>
      <c r="E56" s="5">
        <f t="shared" si="4"/>
        <v>4930</v>
      </c>
      <c r="F56" s="5"/>
      <c r="G56" s="5"/>
      <c r="H56" s="5"/>
      <c r="I56" s="5">
        <v>85</v>
      </c>
      <c r="J56" s="5"/>
      <c r="K56" s="5"/>
      <c r="L56" s="5"/>
      <c r="M56" s="5"/>
      <c r="N56" s="5"/>
      <c r="O56" s="104"/>
      <c r="P56" s="104"/>
      <c r="Q56" s="104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166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>
        <f t="shared" si="9"/>
        <v>85</v>
      </c>
      <c r="BI56">
        <f t="shared" si="6"/>
        <v>4930</v>
      </c>
      <c r="BJ56" s="11" t="s">
        <v>54</v>
      </c>
      <c r="BK56" s="4">
        <v>58</v>
      </c>
      <c r="BL56" s="5">
        <f t="shared" si="7"/>
        <v>0</v>
      </c>
      <c r="BM56" s="5">
        <f t="shared" si="5"/>
        <v>0</v>
      </c>
      <c r="BN56">
        <v>0</v>
      </c>
      <c r="BO56">
        <f t="shared" si="8"/>
        <v>0</v>
      </c>
    </row>
    <row r="57" spans="2:67">
      <c r="B57" s="4" t="s">
        <v>36</v>
      </c>
      <c r="C57" s="4">
        <v>350</v>
      </c>
      <c r="D57" s="52">
        <v>213.8</v>
      </c>
      <c r="E57" s="5">
        <f t="shared" si="4"/>
        <v>74830</v>
      </c>
      <c r="F57" s="5"/>
      <c r="G57" s="5"/>
      <c r="H57" s="5"/>
      <c r="I57" s="5">
        <v>10.7</v>
      </c>
      <c r="J57" s="5">
        <v>7.7</v>
      </c>
      <c r="K57" s="5">
        <v>4</v>
      </c>
      <c r="L57" s="5"/>
      <c r="M57" s="5"/>
      <c r="N57" s="5"/>
      <c r="O57" s="104"/>
      <c r="P57" s="104"/>
      <c r="Q57" s="104"/>
      <c r="R57" s="5">
        <v>10.7</v>
      </c>
      <c r="S57" s="5">
        <v>7.76</v>
      </c>
      <c r="T57" s="5">
        <v>4</v>
      </c>
      <c r="U57" s="5"/>
      <c r="V57" s="5"/>
      <c r="W57" s="5"/>
      <c r="X57" s="5">
        <v>11.5</v>
      </c>
      <c r="Y57" s="5">
        <v>8.3000000000000007</v>
      </c>
      <c r="Z57" s="5">
        <v>4</v>
      </c>
      <c r="AA57" s="5">
        <v>10.7</v>
      </c>
      <c r="AB57" s="5">
        <v>7.33</v>
      </c>
      <c r="AC57" s="166">
        <v>4</v>
      </c>
      <c r="AD57" s="5"/>
      <c r="AE57" s="5"/>
      <c r="AF57" s="5"/>
      <c r="AG57" s="5"/>
      <c r="AH57" s="5"/>
      <c r="AI57" s="5"/>
      <c r="AJ57" s="5"/>
      <c r="AK57" s="5"/>
      <c r="AL57" s="5"/>
      <c r="AM57" s="5">
        <v>10.8</v>
      </c>
      <c r="AN57" s="5">
        <v>7.8</v>
      </c>
      <c r="AO57" s="5">
        <v>4.16</v>
      </c>
      <c r="AP57" s="5"/>
      <c r="AQ57" s="5"/>
      <c r="AR57" s="5"/>
      <c r="AS57" s="5">
        <v>10.8</v>
      </c>
      <c r="AT57" s="5">
        <v>7.8</v>
      </c>
      <c r="AU57" s="5">
        <v>3.4</v>
      </c>
      <c r="AV57" s="5"/>
      <c r="AW57" s="5"/>
      <c r="AX57" s="5"/>
      <c r="AY57" s="5">
        <v>8.89</v>
      </c>
      <c r="AZ57" s="5">
        <v>7</v>
      </c>
      <c r="BA57" s="5">
        <v>3</v>
      </c>
      <c r="BB57" s="5">
        <v>11</v>
      </c>
      <c r="BC57" s="5">
        <v>8</v>
      </c>
      <c r="BD57" s="5">
        <v>5</v>
      </c>
      <c r="BE57" s="5"/>
      <c r="BF57" s="5"/>
      <c r="BG57" s="5"/>
      <c r="BH57">
        <f t="shared" si="9"/>
        <v>178.33999999999997</v>
      </c>
      <c r="BI57">
        <f t="shared" si="6"/>
        <v>62418.999999999993</v>
      </c>
      <c r="BJ57" s="69" t="s">
        <v>36</v>
      </c>
      <c r="BK57" s="4">
        <v>350</v>
      </c>
      <c r="BL57" s="5">
        <f t="shared" si="7"/>
        <v>35.460000000000036</v>
      </c>
      <c r="BM57" s="5">
        <f t="shared" si="5"/>
        <v>12411.000000000013</v>
      </c>
      <c r="BN57">
        <v>35.46</v>
      </c>
      <c r="BO57">
        <f t="shared" si="8"/>
        <v>12411</v>
      </c>
    </row>
    <row r="58" spans="2:67">
      <c r="B58" s="4" t="s">
        <v>27</v>
      </c>
      <c r="C58" s="4">
        <v>271</v>
      </c>
      <c r="D58" s="52">
        <v>75</v>
      </c>
      <c r="E58" s="5">
        <f t="shared" si="4"/>
        <v>20325</v>
      </c>
      <c r="F58" s="5"/>
      <c r="G58" s="5"/>
      <c r="H58" s="5"/>
      <c r="I58" s="5"/>
      <c r="J58" s="5"/>
      <c r="K58" s="5"/>
      <c r="L58" s="5"/>
      <c r="M58" s="5"/>
      <c r="N58" s="5"/>
      <c r="O58" s="104"/>
      <c r="P58" s="104"/>
      <c r="Q58" s="104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166"/>
      <c r="AD58" s="5"/>
      <c r="AE58" s="5"/>
      <c r="AF58" s="5"/>
      <c r="AG58" s="5">
        <v>21.3</v>
      </c>
      <c r="AH58" s="5">
        <v>15.5</v>
      </c>
      <c r="AI58" s="5">
        <v>4</v>
      </c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>
        <v>10.7</v>
      </c>
      <c r="AW58" s="5">
        <v>7.7</v>
      </c>
      <c r="AX58" s="5">
        <v>4</v>
      </c>
      <c r="AY58" s="5"/>
      <c r="AZ58" s="5"/>
      <c r="BA58" s="5"/>
      <c r="BB58" s="5"/>
      <c r="BC58" s="5"/>
      <c r="BD58" s="5"/>
      <c r="BE58" s="5"/>
      <c r="BF58" s="5"/>
      <c r="BG58" s="5"/>
      <c r="BH58">
        <f t="shared" si="9"/>
        <v>63.2</v>
      </c>
      <c r="BI58">
        <f t="shared" si="6"/>
        <v>17127.2</v>
      </c>
      <c r="BJ58" s="4" t="s">
        <v>27</v>
      </c>
      <c r="BK58" s="4">
        <v>271</v>
      </c>
      <c r="BL58" s="5">
        <f t="shared" si="7"/>
        <v>11.799999999999997</v>
      </c>
      <c r="BM58" s="5">
        <f t="shared" si="5"/>
        <v>3197.7999999999993</v>
      </c>
      <c r="BN58">
        <v>11.8</v>
      </c>
      <c r="BO58">
        <f t="shared" si="8"/>
        <v>3197.8</v>
      </c>
    </row>
    <row r="59" spans="2:67">
      <c r="B59" s="4" t="s">
        <v>184</v>
      </c>
      <c r="C59" s="4">
        <v>264</v>
      </c>
      <c r="D59" s="52">
        <v>44</v>
      </c>
      <c r="E59" s="5">
        <f t="shared" si="4"/>
        <v>11616</v>
      </c>
      <c r="F59" s="5"/>
      <c r="G59" s="5"/>
      <c r="H59" s="5"/>
      <c r="I59" s="5"/>
      <c r="J59" s="5"/>
      <c r="K59" s="5"/>
      <c r="L59" s="5">
        <v>21.3</v>
      </c>
      <c r="M59" s="5">
        <v>15.4</v>
      </c>
      <c r="N59" s="40">
        <v>7.3</v>
      </c>
      <c r="O59" s="104"/>
      <c r="P59" s="104"/>
      <c r="Q59" s="104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166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>
        <f t="shared" si="9"/>
        <v>44</v>
      </c>
      <c r="BI59">
        <f t="shared" si="6"/>
        <v>11616</v>
      </c>
      <c r="BJ59" s="11" t="s">
        <v>184</v>
      </c>
      <c r="BK59" s="4">
        <v>264</v>
      </c>
      <c r="BL59" s="5">
        <f t="shared" si="7"/>
        <v>0</v>
      </c>
      <c r="BM59" s="5">
        <f t="shared" si="5"/>
        <v>0</v>
      </c>
      <c r="BN59">
        <v>0</v>
      </c>
      <c r="BO59">
        <f t="shared" si="8"/>
        <v>0</v>
      </c>
    </row>
    <row r="60" spans="2:67">
      <c r="B60" s="4" t="s">
        <v>710</v>
      </c>
      <c r="C60" s="4">
        <v>215</v>
      </c>
      <c r="D60" s="52">
        <v>45</v>
      </c>
      <c r="E60" s="5">
        <f t="shared" si="4"/>
        <v>9675</v>
      </c>
      <c r="F60" s="5"/>
      <c r="G60" s="5"/>
      <c r="H60" s="5"/>
      <c r="I60" s="5"/>
      <c r="J60" s="5"/>
      <c r="K60" s="5"/>
      <c r="L60" s="5"/>
      <c r="M60" s="5"/>
      <c r="N60" s="5"/>
      <c r="O60" s="104"/>
      <c r="P60" s="104"/>
      <c r="Q60" s="104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166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I60">
        <f t="shared" si="6"/>
        <v>0</v>
      </c>
      <c r="BJ60" s="4" t="s">
        <v>710</v>
      </c>
      <c r="BK60" s="4">
        <v>215</v>
      </c>
      <c r="BL60" s="5">
        <f t="shared" si="7"/>
        <v>45</v>
      </c>
      <c r="BM60" s="5">
        <f t="shared" si="5"/>
        <v>9675</v>
      </c>
      <c r="BN60">
        <v>45</v>
      </c>
      <c r="BO60">
        <f t="shared" si="8"/>
        <v>9675</v>
      </c>
    </row>
    <row r="61" spans="2:67">
      <c r="B61" s="4" t="s">
        <v>681</v>
      </c>
      <c r="C61" s="4">
        <v>113</v>
      </c>
      <c r="D61" s="52">
        <v>24</v>
      </c>
      <c r="E61" s="5">
        <f t="shared" si="4"/>
        <v>2712</v>
      </c>
      <c r="F61" s="5"/>
      <c r="G61" s="5"/>
      <c r="H61" s="5"/>
      <c r="I61" s="5">
        <v>8</v>
      </c>
      <c r="J61" s="5"/>
      <c r="K61" s="5"/>
      <c r="L61" s="5"/>
      <c r="M61" s="5"/>
      <c r="N61" s="5"/>
      <c r="O61" s="104"/>
      <c r="P61" s="104">
        <v>6</v>
      </c>
      <c r="Q61" s="104"/>
      <c r="R61" s="5"/>
      <c r="S61" s="5">
        <v>4</v>
      </c>
      <c r="T61" s="5"/>
      <c r="U61" s="5"/>
      <c r="V61" s="5"/>
      <c r="W61" s="5"/>
      <c r="X61" s="5"/>
      <c r="Y61" s="5"/>
      <c r="Z61" s="5"/>
      <c r="AA61" s="5">
        <v>4</v>
      </c>
      <c r="AB61" s="5">
        <v>2</v>
      </c>
      <c r="AC61" s="166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>
        <f t="shared" ref="BH61:BH67" si="10">SUM(F61:BG61)</f>
        <v>24</v>
      </c>
      <c r="BI61">
        <f t="shared" si="6"/>
        <v>2712</v>
      </c>
      <c r="BJ61" s="11" t="s">
        <v>681</v>
      </c>
      <c r="BK61" s="4">
        <v>113</v>
      </c>
      <c r="BL61" s="5">
        <f t="shared" si="7"/>
        <v>0</v>
      </c>
      <c r="BM61" s="5">
        <f t="shared" si="5"/>
        <v>0</v>
      </c>
      <c r="BN61">
        <v>0</v>
      </c>
      <c r="BO61">
        <f t="shared" si="8"/>
        <v>0</v>
      </c>
    </row>
    <row r="62" spans="2:67">
      <c r="B62" s="4" t="s">
        <v>291</v>
      </c>
      <c r="C62" s="4">
        <v>34</v>
      </c>
      <c r="D62" s="52">
        <v>24</v>
      </c>
      <c r="E62" s="5">
        <f t="shared" si="4"/>
        <v>816</v>
      </c>
      <c r="F62" s="5"/>
      <c r="G62" s="5"/>
      <c r="H62" s="5"/>
      <c r="I62" s="104">
        <v>11</v>
      </c>
      <c r="J62" s="104"/>
      <c r="K62" s="5"/>
      <c r="L62" s="5"/>
      <c r="M62" s="5"/>
      <c r="N62" s="5"/>
      <c r="O62" s="104"/>
      <c r="P62" s="104"/>
      <c r="Q62" s="104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166"/>
      <c r="AD62" s="5">
        <v>13</v>
      </c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>
        <f t="shared" si="10"/>
        <v>24</v>
      </c>
      <c r="BI62">
        <f t="shared" si="6"/>
        <v>816</v>
      </c>
      <c r="BJ62" s="11" t="s">
        <v>291</v>
      </c>
      <c r="BK62" s="4">
        <v>34</v>
      </c>
      <c r="BL62" s="5">
        <f t="shared" si="7"/>
        <v>0</v>
      </c>
      <c r="BM62" s="5">
        <f t="shared" si="5"/>
        <v>0</v>
      </c>
      <c r="BN62">
        <v>0</v>
      </c>
      <c r="BO62">
        <f t="shared" si="8"/>
        <v>0</v>
      </c>
    </row>
    <row r="63" spans="2:67">
      <c r="B63" s="4" t="s">
        <v>121</v>
      </c>
      <c r="C63" s="4">
        <v>648</v>
      </c>
      <c r="D63" s="52">
        <v>5</v>
      </c>
      <c r="E63" s="5">
        <f t="shared" si="4"/>
        <v>3240</v>
      </c>
      <c r="F63" s="5"/>
      <c r="G63" s="5"/>
      <c r="H63" s="5"/>
      <c r="I63" s="5"/>
      <c r="J63" s="5"/>
      <c r="K63" s="5"/>
      <c r="L63" s="5"/>
      <c r="M63" s="5"/>
      <c r="N63" s="5"/>
      <c r="O63" s="104"/>
      <c r="P63" s="104"/>
      <c r="Q63" s="104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166"/>
      <c r="AD63" s="5"/>
      <c r="AE63" s="5"/>
      <c r="AF63" s="5"/>
      <c r="AG63" s="5">
        <v>1.1499999999999999</v>
      </c>
      <c r="AH63" s="5"/>
      <c r="AI63" s="5"/>
      <c r="AJ63" s="5"/>
      <c r="AK63" s="5"/>
      <c r="AL63" s="5"/>
      <c r="AM63" s="5">
        <v>2.1</v>
      </c>
      <c r="AN63" s="5"/>
      <c r="AO63" s="5"/>
      <c r="AP63" s="5">
        <v>1</v>
      </c>
      <c r="AQ63" s="5"/>
      <c r="AR63" s="5"/>
      <c r="AS63" s="5"/>
      <c r="AT63" s="5"/>
      <c r="AU63" s="5"/>
      <c r="AV63" s="5"/>
      <c r="AW63" s="5">
        <v>0.75</v>
      </c>
      <c r="AX63" s="5"/>
      <c r="AY63" s="5"/>
      <c r="AZ63" s="5"/>
      <c r="BA63" s="5"/>
      <c r="BB63" s="5"/>
      <c r="BC63" s="5"/>
      <c r="BD63" s="5"/>
      <c r="BE63" s="5"/>
      <c r="BF63" s="5"/>
      <c r="BG63" s="5"/>
      <c r="BH63">
        <f t="shared" si="10"/>
        <v>5</v>
      </c>
      <c r="BI63">
        <f t="shared" si="6"/>
        <v>3240</v>
      </c>
      <c r="BJ63" s="11" t="s">
        <v>121</v>
      </c>
      <c r="BK63" s="4">
        <v>648</v>
      </c>
      <c r="BL63" s="5">
        <f t="shared" si="7"/>
        <v>0</v>
      </c>
      <c r="BM63" s="5">
        <f t="shared" si="5"/>
        <v>0</v>
      </c>
      <c r="BN63">
        <v>0</v>
      </c>
      <c r="BO63">
        <f t="shared" si="8"/>
        <v>0</v>
      </c>
    </row>
    <row r="64" spans="2:67">
      <c r="B64" s="4" t="s">
        <v>121</v>
      </c>
      <c r="C64" s="4">
        <v>646</v>
      </c>
      <c r="D64" s="52">
        <v>10</v>
      </c>
      <c r="E64" s="5">
        <f t="shared" si="4"/>
        <v>6460</v>
      </c>
      <c r="F64" s="5"/>
      <c r="G64" s="5"/>
      <c r="H64" s="5"/>
      <c r="I64" s="5"/>
      <c r="J64" s="5">
        <v>1.54</v>
      </c>
      <c r="K64" s="5">
        <v>0.45</v>
      </c>
      <c r="L64" s="5">
        <v>0.8</v>
      </c>
      <c r="M64" s="5">
        <v>0.4</v>
      </c>
      <c r="N64" s="5">
        <v>0.2</v>
      </c>
      <c r="O64" s="104"/>
      <c r="P64" s="104">
        <v>1.5</v>
      </c>
      <c r="Q64" s="104"/>
      <c r="R64" s="5"/>
      <c r="S64" s="5">
        <v>1.55</v>
      </c>
      <c r="T64" s="5">
        <v>0.45</v>
      </c>
      <c r="U64" s="5"/>
      <c r="V64" s="5"/>
      <c r="W64" s="5"/>
      <c r="X64" s="5"/>
      <c r="Y64" s="5"/>
      <c r="Z64" s="5"/>
      <c r="AA64" s="5"/>
      <c r="AB64" s="5"/>
      <c r="AC64" s="166"/>
      <c r="AD64" s="5">
        <v>2.13</v>
      </c>
      <c r="AE64" s="5"/>
      <c r="AF64" s="5"/>
      <c r="AG64" s="5">
        <v>0.98</v>
      </c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>
        <f t="shared" si="10"/>
        <v>10</v>
      </c>
      <c r="BI64">
        <f t="shared" si="6"/>
        <v>6460</v>
      </c>
      <c r="BJ64" s="11" t="s">
        <v>121</v>
      </c>
      <c r="BK64" s="4">
        <v>646</v>
      </c>
      <c r="BL64" s="5">
        <f t="shared" si="7"/>
        <v>0</v>
      </c>
      <c r="BM64" s="5">
        <f t="shared" si="5"/>
        <v>0</v>
      </c>
      <c r="BN64">
        <v>0</v>
      </c>
      <c r="BO64">
        <f t="shared" si="8"/>
        <v>0</v>
      </c>
    </row>
    <row r="65" spans="2:67">
      <c r="B65" s="4" t="s">
        <v>40</v>
      </c>
      <c r="C65" s="4">
        <v>11</v>
      </c>
      <c r="D65" s="52">
        <v>213</v>
      </c>
      <c r="E65" s="5">
        <f t="shared" si="4"/>
        <v>2343</v>
      </c>
      <c r="F65" s="5"/>
      <c r="G65" s="5"/>
      <c r="H65" s="5"/>
      <c r="I65" s="5"/>
      <c r="J65" s="5"/>
      <c r="K65" s="5"/>
      <c r="L65" s="5">
        <v>213</v>
      </c>
      <c r="M65" s="5"/>
      <c r="N65" s="5"/>
      <c r="O65" s="104"/>
      <c r="P65" s="104"/>
      <c r="Q65" s="104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166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>
        <f t="shared" si="10"/>
        <v>213</v>
      </c>
      <c r="BI65">
        <f t="shared" si="6"/>
        <v>2343</v>
      </c>
      <c r="BJ65" s="11" t="s">
        <v>40</v>
      </c>
      <c r="BK65" s="4">
        <v>11</v>
      </c>
      <c r="BL65" s="5">
        <f t="shared" si="7"/>
        <v>0</v>
      </c>
      <c r="BM65" s="5">
        <f t="shared" si="5"/>
        <v>0</v>
      </c>
      <c r="BN65">
        <v>0</v>
      </c>
      <c r="BO65">
        <f t="shared" si="8"/>
        <v>0</v>
      </c>
    </row>
    <row r="66" spans="2:67">
      <c r="B66" s="4" t="s">
        <v>742</v>
      </c>
      <c r="C66" s="4">
        <v>18</v>
      </c>
      <c r="D66" s="52">
        <v>213</v>
      </c>
      <c r="E66" s="5">
        <f t="shared" si="4"/>
        <v>3834</v>
      </c>
      <c r="F66" s="5"/>
      <c r="G66" s="5"/>
      <c r="H66" s="5"/>
      <c r="I66" s="5"/>
      <c r="J66" s="5"/>
      <c r="K66" s="5"/>
      <c r="L66" s="5"/>
      <c r="M66" s="5"/>
      <c r="N66" s="5"/>
      <c r="O66" s="104"/>
      <c r="P66" s="104"/>
      <c r="Q66" s="104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166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>
        <v>213</v>
      </c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>
        <f t="shared" si="10"/>
        <v>213</v>
      </c>
      <c r="BI66">
        <f t="shared" si="6"/>
        <v>3834</v>
      </c>
      <c r="BJ66" s="11" t="s">
        <v>742</v>
      </c>
      <c r="BK66" s="4">
        <v>18</v>
      </c>
      <c r="BL66" s="5">
        <f t="shared" si="7"/>
        <v>0</v>
      </c>
      <c r="BM66" s="5">
        <f t="shared" si="5"/>
        <v>0</v>
      </c>
      <c r="BN66">
        <v>0</v>
      </c>
      <c r="BO66">
        <f t="shared" si="8"/>
        <v>0</v>
      </c>
    </row>
    <row r="67" spans="2:67">
      <c r="B67" s="4" t="s">
        <v>672</v>
      </c>
      <c r="C67" s="4">
        <v>173</v>
      </c>
      <c r="D67" s="52">
        <v>10.5</v>
      </c>
      <c r="E67" s="5">
        <f t="shared" si="4"/>
        <v>1816.5</v>
      </c>
      <c r="F67" s="5"/>
      <c r="G67" s="5"/>
      <c r="H67" s="5"/>
      <c r="I67" s="5"/>
      <c r="J67" s="5"/>
      <c r="K67" s="5"/>
      <c r="L67" s="5"/>
      <c r="M67" s="5"/>
      <c r="N67" s="5"/>
      <c r="O67" s="104"/>
      <c r="P67" s="104"/>
      <c r="Q67" s="104"/>
      <c r="R67" s="5"/>
      <c r="S67" s="5"/>
      <c r="T67" s="5"/>
      <c r="U67" s="5"/>
      <c r="V67" s="5"/>
      <c r="X67" s="5"/>
      <c r="Y67" s="5">
        <v>10.5</v>
      </c>
      <c r="Z67" s="5"/>
      <c r="AA67" s="5"/>
      <c r="AB67" s="5"/>
      <c r="AC67" s="166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>
        <f t="shared" si="10"/>
        <v>10.5</v>
      </c>
      <c r="BI67">
        <f t="shared" si="6"/>
        <v>1816.5</v>
      </c>
      <c r="BJ67" s="11" t="s">
        <v>672</v>
      </c>
      <c r="BK67" s="4">
        <v>173</v>
      </c>
      <c r="BL67" s="5">
        <f t="shared" si="7"/>
        <v>0</v>
      </c>
      <c r="BM67" s="5">
        <f t="shared" si="5"/>
        <v>0</v>
      </c>
      <c r="BN67">
        <v>0</v>
      </c>
      <c r="BO67">
        <f t="shared" si="8"/>
        <v>0</v>
      </c>
    </row>
    <row r="68" spans="2:67">
      <c r="B68" s="117" t="s">
        <v>17</v>
      </c>
      <c r="C68" s="117">
        <v>22</v>
      </c>
      <c r="D68" s="216">
        <v>10</v>
      </c>
      <c r="E68" s="5">
        <f t="shared" si="4"/>
        <v>220</v>
      </c>
      <c r="F68" s="58"/>
      <c r="G68" s="58"/>
      <c r="H68" s="58"/>
      <c r="I68" s="58"/>
      <c r="J68" s="58"/>
      <c r="K68" s="58"/>
      <c r="L68" s="58"/>
      <c r="M68" s="58"/>
      <c r="N68" s="58"/>
      <c r="O68" s="236"/>
      <c r="P68" s="236"/>
      <c r="Q68" s="236"/>
      <c r="R68" s="58"/>
      <c r="S68" s="58"/>
      <c r="T68" s="58"/>
      <c r="U68" s="5"/>
      <c r="V68" s="5"/>
      <c r="W68" s="5"/>
      <c r="X68" s="5"/>
      <c r="Y68" s="5"/>
      <c r="Z68" s="5"/>
      <c r="AA68" s="5"/>
      <c r="AB68" s="5"/>
      <c r="AC68" s="166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I68">
        <f t="shared" ref="BI68:BI99" si="11">BH68*C68</f>
        <v>0</v>
      </c>
      <c r="BJ68" s="4" t="s">
        <v>17</v>
      </c>
      <c r="BK68" s="4">
        <v>22</v>
      </c>
      <c r="BL68" s="5">
        <f t="shared" ref="BL68:BL99" si="12">D68-BH68</f>
        <v>10</v>
      </c>
      <c r="BM68" s="5">
        <f t="shared" si="5"/>
        <v>220</v>
      </c>
      <c r="BN68">
        <v>10</v>
      </c>
      <c r="BO68">
        <f t="shared" ref="BO68:BO92" si="13">BN68*C68</f>
        <v>220</v>
      </c>
    </row>
    <row r="69" spans="2:67">
      <c r="B69" s="214" t="s">
        <v>307</v>
      </c>
      <c r="C69" s="117">
        <v>360</v>
      </c>
      <c r="D69" s="216">
        <v>50</v>
      </c>
      <c r="E69" s="5">
        <f t="shared" ref="E69:E131" si="14">D69*C69</f>
        <v>18000</v>
      </c>
      <c r="F69" s="58"/>
      <c r="G69" s="58"/>
      <c r="H69" s="58"/>
      <c r="I69" s="58"/>
      <c r="J69" s="58"/>
      <c r="K69" s="58"/>
      <c r="L69" s="58"/>
      <c r="M69" s="58"/>
      <c r="N69" s="58"/>
      <c r="O69" s="236"/>
      <c r="P69" s="236"/>
      <c r="Q69" s="236"/>
      <c r="R69" s="58"/>
      <c r="S69" s="58"/>
      <c r="T69" s="58"/>
      <c r="U69" s="58">
        <v>20.28</v>
      </c>
      <c r="V69" s="58">
        <v>18</v>
      </c>
      <c r="W69" s="58">
        <v>11.72</v>
      </c>
      <c r="X69" s="5"/>
      <c r="Y69" s="5"/>
      <c r="Z69" s="5"/>
      <c r="AA69" s="5"/>
      <c r="AB69" s="5"/>
      <c r="AC69" s="166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>
        <f t="shared" ref="BH69:BH96" si="15">SUM(F69:BG69)</f>
        <v>50</v>
      </c>
      <c r="BI69">
        <f t="shared" si="11"/>
        <v>18000</v>
      </c>
      <c r="BJ69" s="11" t="s">
        <v>307</v>
      </c>
      <c r="BK69" s="4">
        <v>360</v>
      </c>
      <c r="BL69" s="5">
        <f t="shared" si="12"/>
        <v>0</v>
      </c>
      <c r="BM69" s="5">
        <f t="shared" ref="BM69:BM131" si="16">BL69*BK69</f>
        <v>0</v>
      </c>
      <c r="BN69">
        <v>0</v>
      </c>
      <c r="BO69">
        <f t="shared" si="13"/>
        <v>0</v>
      </c>
    </row>
    <row r="70" spans="2:67">
      <c r="B70" s="4" t="s">
        <v>97</v>
      </c>
      <c r="C70" s="4">
        <v>168</v>
      </c>
      <c r="D70" s="52">
        <v>31.1</v>
      </c>
      <c r="E70" s="5">
        <f t="shared" si="14"/>
        <v>5224.8</v>
      </c>
      <c r="F70" s="5"/>
      <c r="G70" s="5"/>
      <c r="H70" s="5"/>
      <c r="I70" s="5"/>
      <c r="J70" s="5"/>
      <c r="K70" s="5"/>
      <c r="L70" s="5"/>
      <c r="M70" s="5"/>
      <c r="N70" s="5"/>
      <c r="O70" s="104"/>
      <c r="P70" s="104"/>
      <c r="Q70" s="104"/>
      <c r="R70" s="5"/>
      <c r="S70" s="5"/>
      <c r="T70" s="5"/>
      <c r="U70" s="5"/>
      <c r="V70" s="5"/>
      <c r="W70" s="5"/>
      <c r="X70" s="5">
        <v>31.1</v>
      </c>
      <c r="Y70" s="5"/>
      <c r="Z70" s="5"/>
      <c r="AA70" s="5"/>
      <c r="AB70" s="5"/>
      <c r="AC70" s="166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>
        <f t="shared" si="15"/>
        <v>31.1</v>
      </c>
      <c r="BI70">
        <f t="shared" si="11"/>
        <v>5224.8</v>
      </c>
      <c r="BJ70" s="11" t="s">
        <v>97</v>
      </c>
      <c r="BK70" s="4">
        <v>168</v>
      </c>
      <c r="BL70" s="5">
        <f t="shared" si="12"/>
        <v>0</v>
      </c>
      <c r="BM70" s="5">
        <f t="shared" si="16"/>
        <v>0</v>
      </c>
      <c r="BN70">
        <v>0</v>
      </c>
      <c r="BO70">
        <f t="shared" si="13"/>
        <v>0</v>
      </c>
    </row>
    <row r="71" spans="2:67">
      <c r="B71" s="4" t="s">
        <v>106</v>
      </c>
      <c r="C71" s="4">
        <v>185</v>
      </c>
      <c r="D71" s="52">
        <v>40</v>
      </c>
      <c r="E71" s="5">
        <f t="shared" si="14"/>
        <v>7400</v>
      </c>
      <c r="F71" s="5"/>
      <c r="G71" s="5"/>
      <c r="H71" s="5"/>
      <c r="I71" s="5"/>
      <c r="J71" s="5"/>
      <c r="K71" s="5"/>
      <c r="L71" s="5"/>
      <c r="M71" s="5"/>
      <c r="N71" s="5"/>
      <c r="O71" s="104"/>
      <c r="P71" s="104"/>
      <c r="Q71" s="104"/>
      <c r="R71" s="5"/>
      <c r="S71" s="5"/>
      <c r="T71" s="5"/>
      <c r="U71" s="5">
        <v>40</v>
      </c>
      <c r="V71" s="5"/>
      <c r="W71" s="5"/>
      <c r="X71" s="5"/>
      <c r="Y71" s="5"/>
      <c r="Z71" s="5"/>
      <c r="AA71" s="5"/>
      <c r="AB71" s="5"/>
      <c r="AC71" s="166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>
        <f t="shared" si="15"/>
        <v>40</v>
      </c>
      <c r="BI71">
        <f t="shared" si="11"/>
        <v>7400</v>
      </c>
      <c r="BJ71" s="11" t="s">
        <v>106</v>
      </c>
      <c r="BK71" s="4">
        <v>185</v>
      </c>
      <c r="BL71" s="5">
        <f t="shared" si="12"/>
        <v>0</v>
      </c>
      <c r="BM71" s="5">
        <f t="shared" si="16"/>
        <v>0</v>
      </c>
      <c r="BN71">
        <v>0</v>
      </c>
      <c r="BO71">
        <f t="shared" si="13"/>
        <v>0</v>
      </c>
    </row>
    <row r="72" spans="2:67">
      <c r="B72" s="4" t="s">
        <v>304</v>
      </c>
      <c r="C72" s="4">
        <v>336</v>
      </c>
      <c r="D72" s="52">
        <v>22.8</v>
      </c>
      <c r="E72" s="5">
        <f t="shared" si="14"/>
        <v>7660.8</v>
      </c>
      <c r="F72" s="5"/>
      <c r="G72" s="5"/>
      <c r="H72" s="5"/>
      <c r="I72" s="5"/>
      <c r="J72" s="5"/>
      <c r="K72" s="5"/>
      <c r="L72" s="5"/>
      <c r="M72" s="5"/>
      <c r="N72" s="5"/>
      <c r="O72" s="104"/>
      <c r="P72" s="104"/>
      <c r="Q72" s="104"/>
      <c r="R72" s="5"/>
      <c r="S72" s="5"/>
      <c r="T72" s="5"/>
      <c r="U72" s="5"/>
      <c r="V72" s="5"/>
      <c r="W72" s="5"/>
      <c r="X72" s="5"/>
      <c r="Y72" s="5"/>
      <c r="Z72" s="5"/>
      <c r="AA72" s="5">
        <v>22.8</v>
      </c>
      <c r="AB72" s="5"/>
      <c r="AC72" s="166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>
        <f t="shared" si="15"/>
        <v>22.8</v>
      </c>
      <c r="BI72">
        <f t="shared" si="11"/>
        <v>7660.8</v>
      </c>
      <c r="BJ72" s="11" t="s">
        <v>304</v>
      </c>
      <c r="BK72" s="4">
        <v>336</v>
      </c>
      <c r="BL72" s="5">
        <f t="shared" si="12"/>
        <v>0</v>
      </c>
      <c r="BM72" s="5">
        <f t="shared" si="16"/>
        <v>0</v>
      </c>
      <c r="BN72">
        <v>0</v>
      </c>
      <c r="BO72">
        <f t="shared" si="13"/>
        <v>0</v>
      </c>
    </row>
    <row r="73" spans="2:67">
      <c r="B73" s="4" t="s">
        <v>61</v>
      </c>
      <c r="C73" s="4">
        <v>224</v>
      </c>
      <c r="D73" s="52">
        <v>62.4</v>
      </c>
      <c r="E73" s="5">
        <f t="shared" si="14"/>
        <v>13977.6</v>
      </c>
      <c r="F73" s="5"/>
      <c r="G73" s="5"/>
      <c r="H73" s="5"/>
      <c r="I73" s="5"/>
      <c r="J73" s="5"/>
      <c r="K73" s="5"/>
      <c r="L73" s="5"/>
      <c r="M73" s="5"/>
      <c r="N73" s="5"/>
      <c r="O73" s="104"/>
      <c r="P73" s="104"/>
      <c r="Q73" s="104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166"/>
      <c r="AD73" s="5">
        <v>31.2</v>
      </c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>
        <v>31.2</v>
      </c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>
        <f t="shared" si="15"/>
        <v>62.4</v>
      </c>
      <c r="BI73">
        <f t="shared" si="11"/>
        <v>13977.6</v>
      </c>
      <c r="BJ73" s="11" t="s">
        <v>61</v>
      </c>
      <c r="BK73" s="4">
        <v>224</v>
      </c>
      <c r="BL73" s="5">
        <f t="shared" si="12"/>
        <v>0</v>
      </c>
      <c r="BM73" s="5">
        <f t="shared" si="16"/>
        <v>0</v>
      </c>
      <c r="BN73">
        <v>0</v>
      </c>
      <c r="BO73">
        <f t="shared" si="13"/>
        <v>0</v>
      </c>
    </row>
    <row r="74" spans="2:67">
      <c r="B74" s="4" t="s">
        <v>55</v>
      </c>
      <c r="C74" s="4">
        <v>65</v>
      </c>
      <c r="D74" s="52">
        <v>176.5</v>
      </c>
      <c r="E74" s="5">
        <f t="shared" si="14"/>
        <v>11472.5</v>
      </c>
      <c r="F74" s="5"/>
      <c r="G74" s="5"/>
      <c r="H74" s="5"/>
      <c r="I74" s="5"/>
      <c r="J74" s="5"/>
      <c r="K74" s="5"/>
      <c r="L74" s="5"/>
      <c r="M74" s="5"/>
      <c r="N74" s="5"/>
      <c r="O74" s="104"/>
      <c r="P74" s="104"/>
      <c r="Q74" s="104"/>
      <c r="R74" s="5"/>
      <c r="S74" s="5"/>
      <c r="T74" s="5"/>
      <c r="U74" s="5"/>
      <c r="V74" s="5"/>
      <c r="W74" s="5"/>
      <c r="X74" s="5"/>
      <c r="Y74" s="5"/>
      <c r="Z74" s="5"/>
      <c r="AA74" s="5">
        <v>28.09</v>
      </c>
      <c r="AB74" s="40">
        <v>12.81</v>
      </c>
      <c r="AC74" s="166">
        <v>5</v>
      </c>
      <c r="AD74" s="5"/>
      <c r="AE74" s="5"/>
      <c r="AF74" s="5"/>
      <c r="AG74" s="5"/>
      <c r="AH74" s="5"/>
      <c r="AI74" s="5"/>
      <c r="AJ74" s="5"/>
      <c r="AK74" s="5"/>
      <c r="AL74" s="5"/>
      <c r="AM74" s="5">
        <v>32</v>
      </c>
      <c r="AN74" s="5">
        <v>28</v>
      </c>
      <c r="AO74" s="5">
        <v>10</v>
      </c>
      <c r="AP74" s="5">
        <v>34.6</v>
      </c>
      <c r="AQ74" s="5">
        <v>22.35</v>
      </c>
      <c r="AR74" s="5"/>
      <c r="AS74" s="5"/>
      <c r="AT74" s="5"/>
      <c r="AU74" s="5">
        <v>3.65</v>
      </c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>
        <f t="shared" si="15"/>
        <v>176.5</v>
      </c>
      <c r="BI74">
        <f t="shared" si="11"/>
        <v>11472.5</v>
      </c>
      <c r="BJ74" s="11" t="s">
        <v>55</v>
      </c>
      <c r="BK74" s="4">
        <v>65</v>
      </c>
      <c r="BL74" s="5">
        <f t="shared" si="12"/>
        <v>0</v>
      </c>
      <c r="BM74" s="5">
        <f t="shared" si="16"/>
        <v>0</v>
      </c>
      <c r="BN74">
        <v>0</v>
      </c>
      <c r="BO74">
        <f t="shared" si="13"/>
        <v>0</v>
      </c>
    </row>
    <row r="75" spans="2:67">
      <c r="B75" s="4" t="s">
        <v>56</v>
      </c>
      <c r="C75" s="4">
        <v>98</v>
      </c>
      <c r="D75" s="52">
        <v>17.600000000000001</v>
      </c>
      <c r="E75" s="5">
        <f t="shared" si="14"/>
        <v>1724.8000000000002</v>
      </c>
      <c r="F75" s="5"/>
      <c r="G75" s="5"/>
      <c r="H75" s="5"/>
      <c r="I75" s="5"/>
      <c r="J75" s="5"/>
      <c r="K75" s="5"/>
      <c r="L75" s="5"/>
      <c r="M75" s="5"/>
      <c r="N75" s="5"/>
      <c r="O75" s="104"/>
      <c r="P75" s="104"/>
      <c r="Q75" s="104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166"/>
      <c r="AD75" s="5"/>
      <c r="AE75" s="5">
        <v>4.08</v>
      </c>
      <c r="AF75" s="5"/>
      <c r="AG75" s="5"/>
      <c r="AH75" s="5"/>
      <c r="AI75" s="5"/>
      <c r="AJ75" s="5"/>
      <c r="AK75" s="5"/>
      <c r="AL75" s="5"/>
      <c r="AM75" s="5">
        <v>5</v>
      </c>
      <c r="AN75" s="5">
        <v>3</v>
      </c>
      <c r="AO75" s="5"/>
      <c r="AP75" s="5"/>
      <c r="AQ75" s="5"/>
      <c r="AR75" s="5"/>
      <c r="AS75" s="5"/>
      <c r="AT75" s="5"/>
      <c r="AU75" s="5">
        <v>5.52</v>
      </c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>
        <f t="shared" si="15"/>
        <v>17.600000000000001</v>
      </c>
      <c r="BI75">
        <f t="shared" si="11"/>
        <v>1724.8000000000002</v>
      </c>
      <c r="BJ75" s="11" t="s">
        <v>56</v>
      </c>
      <c r="BK75" s="4">
        <v>98</v>
      </c>
      <c r="BL75" s="5">
        <f t="shared" si="12"/>
        <v>0</v>
      </c>
      <c r="BM75" s="5">
        <f t="shared" si="16"/>
        <v>0</v>
      </c>
      <c r="BN75">
        <v>0</v>
      </c>
      <c r="BO75">
        <f t="shared" si="13"/>
        <v>0</v>
      </c>
    </row>
    <row r="76" spans="2:67">
      <c r="B76" s="4" t="s">
        <v>58</v>
      </c>
      <c r="C76" s="4">
        <v>34</v>
      </c>
      <c r="D76" s="52">
        <v>31.9</v>
      </c>
      <c r="E76" s="5">
        <f t="shared" si="14"/>
        <v>1084.5999999999999</v>
      </c>
      <c r="F76" s="5"/>
      <c r="G76" s="5"/>
      <c r="H76" s="5"/>
      <c r="I76" s="5"/>
      <c r="J76" s="5"/>
      <c r="K76" s="5"/>
      <c r="L76" s="5"/>
      <c r="M76" s="5"/>
      <c r="N76" s="5"/>
      <c r="O76" s="104"/>
      <c r="P76" s="104"/>
      <c r="Q76" s="104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166"/>
      <c r="AD76" s="5"/>
      <c r="AE76" s="5">
        <v>2.5</v>
      </c>
      <c r="AF76" s="5"/>
      <c r="AG76" s="5">
        <v>1.1000000000000001</v>
      </c>
      <c r="AH76" s="5">
        <v>2.5</v>
      </c>
      <c r="AI76" s="5"/>
      <c r="AJ76" s="5">
        <v>2.15</v>
      </c>
      <c r="AK76" s="7">
        <v>0.5</v>
      </c>
      <c r="AL76" s="5"/>
      <c r="AM76" s="5">
        <v>3.11</v>
      </c>
      <c r="AN76" s="5">
        <v>2.5</v>
      </c>
      <c r="AO76" s="5"/>
      <c r="AP76" s="5">
        <v>1.98</v>
      </c>
      <c r="AQ76" s="5"/>
      <c r="AR76" s="5"/>
      <c r="AS76" s="5">
        <v>2.1</v>
      </c>
      <c r="AT76" s="5">
        <v>1.51</v>
      </c>
      <c r="AU76" s="5"/>
      <c r="AV76" s="5">
        <v>2.1</v>
      </c>
      <c r="AW76" s="5">
        <v>1.5</v>
      </c>
      <c r="AX76" s="5"/>
      <c r="AY76" s="5">
        <v>2.1</v>
      </c>
      <c r="AZ76" s="5">
        <v>1.5</v>
      </c>
      <c r="BA76" s="5"/>
      <c r="BB76" s="5">
        <v>2.13</v>
      </c>
      <c r="BC76" s="5">
        <v>2</v>
      </c>
      <c r="BD76" s="5">
        <v>0.62</v>
      </c>
      <c r="BE76" s="5"/>
      <c r="BF76" s="5"/>
      <c r="BG76" s="5"/>
      <c r="BH76">
        <f t="shared" si="15"/>
        <v>31.900000000000006</v>
      </c>
      <c r="BI76">
        <f t="shared" si="11"/>
        <v>1084.6000000000001</v>
      </c>
      <c r="BJ76" s="11" t="s">
        <v>58</v>
      </c>
      <c r="BK76" s="4">
        <v>34</v>
      </c>
      <c r="BL76" s="5">
        <f t="shared" si="12"/>
        <v>0</v>
      </c>
      <c r="BM76" s="5">
        <f t="shared" si="16"/>
        <v>0</v>
      </c>
      <c r="BN76">
        <v>0</v>
      </c>
      <c r="BO76">
        <f t="shared" si="13"/>
        <v>0</v>
      </c>
    </row>
    <row r="77" spans="2:67">
      <c r="B77" s="4" t="s">
        <v>611</v>
      </c>
      <c r="C77" s="4">
        <v>91</v>
      </c>
      <c r="D77" s="52">
        <v>20.100000000000001</v>
      </c>
      <c r="E77" s="5">
        <f t="shared" si="14"/>
        <v>1829.1000000000001</v>
      </c>
      <c r="F77" s="5"/>
      <c r="G77" s="5"/>
      <c r="H77" s="5"/>
      <c r="I77" s="5"/>
      <c r="J77" s="5"/>
      <c r="K77" s="5"/>
      <c r="L77" s="5"/>
      <c r="M77" s="5"/>
      <c r="N77" s="5"/>
      <c r="O77" s="104"/>
      <c r="P77" s="104"/>
      <c r="Q77" s="104"/>
      <c r="R77" s="5"/>
      <c r="S77" s="5"/>
      <c r="T77" s="5"/>
      <c r="U77" s="5"/>
      <c r="V77" s="5"/>
      <c r="W77" s="5"/>
      <c r="X77" s="5">
        <v>8.7799999999999994</v>
      </c>
      <c r="Y77" s="40">
        <v>6.03</v>
      </c>
      <c r="Z77" s="5"/>
      <c r="AA77" s="5">
        <v>2.1</v>
      </c>
      <c r="AB77" s="5">
        <v>1.5</v>
      </c>
      <c r="AC77" s="166">
        <v>0.2</v>
      </c>
      <c r="AD77" s="5">
        <v>1.49</v>
      </c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>
        <f t="shared" si="15"/>
        <v>20.099999999999998</v>
      </c>
      <c r="BI77">
        <f t="shared" si="11"/>
        <v>1829.1</v>
      </c>
      <c r="BJ77" s="11" t="s">
        <v>611</v>
      </c>
      <c r="BK77" s="4">
        <v>91</v>
      </c>
      <c r="BL77" s="5">
        <f t="shared" si="12"/>
        <v>0</v>
      </c>
      <c r="BM77" s="5">
        <f t="shared" si="16"/>
        <v>0</v>
      </c>
      <c r="BN77">
        <v>0</v>
      </c>
      <c r="BO77">
        <f t="shared" si="13"/>
        <v>0</v>
      </c>
    </row>
    <row r="78" spans="2:67">
      <c r="B78" s="4" t="s">
        <v>57</v>
      </c>
      <c r="C78" s="4">
        <v>70</v>
      </c>
      <c r="D78" s="52">
        <v>15.2</v>
      </c>
      <c r="E78" s="5">
        <f t="shared" si="14"/>
        <v>1064</v>
      </c>
      <c r="F78" s="5"/>
      <c r="G78" s="5"/>
      <c r="H78" s="5"/>
      <c r="I78" s="5"/>
      <c r="J78" s="5"/>
      <c r="K78" s="5"/>
      <c r="L78" s="5"/>
      <c r="M78" s="5"/>
      <c r="N78" s="5"/>
      <c r="O78" s="104"/>
      <c r="P78" s="104"/>
      <c r="Q78" s="104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166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>
        <v>7</v>
      </c>
      <c r="AQ78" s="5">
        <v>4</v>
      </c>
      <c r="AR78" s="5"/>
      <c r="AS78" s="5"/>
      <c r="AT78" s="5"/>
      <c r="AU78" s="5"/>
      <c r="AV78" s="5"/>
      <c r="AW78" s="5"/>
      <c r="AX78" s="5"/>
      <c r="AY78" s="5">
        <v>4.2</v>
      </c>
      <c r="AZ78" s="5"/>
      <c r="BA78" s="5"/>
      <c r="BB78" s="5"/>
      <c r="BC78" s="5"/>
      <c r="BD78" s="5"/>
      <c r="BE78" s="5"/>
      <c r="BF78" s="5"/>
      <c r="BG78" s="5"/>
      <c r="BH78">
        <f t="shared" si="15"/>
        <v>15.2</v>
      </c>
      <c r="BI78">
        <f t="shared" si="11"/>
        <v>1064</v>
      </c>
      <c r="BJ78" s="11" t="s">
        <v>57</v>
      </c>
      <c r="BK78" s="4">
        <v>70</v>
      </c>
      <c r="BL78" s="5">
        <f t="shared" si="12"/>
        <v>0</v>
      </c>
      <c r="BM78" s="5">
        <f t="shared" si="16"/>
        <v>0</v>
      </c>
      <c r="BN78">
        <v>0</v>
      </c>
      <c r="BO78">
        <f t="shared" si="13"/>
        <v>0</v>
      </c>
    </row>
    <row r="79" spans="2:67">
      <c r="B79" s="4" t="s">
        <v>133</v>
      </c>
      <c r="C79" s="4">
        <v>294</v>
      </c>
      <c r="D79" s="52">
        <v>10</v>
      </c>
      <c r="E79" s="5">
        <f t="shared" si="14"/>
        <v>2940</v>
      </c>
      <c r="F79" s="5"/>
      <c r="G79" s="5"/>
      <c r="H79" s="5"/>
      <c r="I79" s="5"/>
      <c r="J79" s="5"/>
      <c r="K79" s="5"/>
      <c r="L79" s="5"/>
      <c r="M79" s="5"/>
      <c r="N79" s="5"/>
      <c r="O79" s="104"/>
      <c r="P79" s="104"/>
      <c r="Q79" s="104"/>
      <c r="R79" s="5"/>
      <c r="S79" s="5"/>
      <c r="T79" s="5"/>
      <c r="U79" s="5">
        <v>10</v>
      </c>
      <c r="V79" s="5"/>
      <c r="W79" s="5"/>
      <c r="X79" s="5"/>
      <c r="Y79" s="5"/>
      <c r="Z79" s="5"/>
      <c r="AA79" s="5"/>
      <c r="AB79" s="5"/>
      <c r="AC79" s="166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>
        <f t="shared" si="15"/>
        <v>10</v>
      </c>
      <c r="BI79">
        <f t="shared" si="11"/>
        <v>2940</v>
      </c>
      <c r="BJ79" s="11" t="s">
        <v>133</v>
      </c>
      <c r="BK79" s="4">
        <v>294</v>
      </c>
      <c r="BL79" s="5">
        <f t="shared" si="12"/>
        <v>0</v>
      </c>
      <c r="BM79" s="5">
        <f t="shared" si="16"/>
        <v>0</v>
      </c>
      <c r="BN79">
        <v>0</v>
      </c>
      <c r="BO79">
        <f t="shared" si="13"/>
        <v>0</v>
      </c>
    </row>
    <row r="80" spans="2:67">
      <c r="B80" s="4" t="s">
        <v>59</v>
      </c>
      <c r="C80" s="4">
        <v>420</v>
      </c>
      <c r="D80" s="52">
        <v>10</v>
      </c>
      <c r="E80" s="5">
        <f t="shared" si="14"/>
        <v>4200</v>
      </c>
      <c r="F80" s="5"/>
      <c r="G80" s="5"/>
      <c r="H80" s="5"/>
      <c r="I80" s="5"/>
      <c r="J80" s="5"/>
      <c r="K80" s="5"/>
      <c r="L80" s="5"/>
      <c r="M80" s="5"/>
      <c r="N80" s="5"/>
      <c r="O80" s="104"/>
      <c r="P80" s="104"/>
      <c r="Q80" s="104"/>
      <c r="R80" s="5"/>
      <c r="S80" s="5"/>
      <c r="T80" s="5"/>
      <c r="U80" s="5"/>
      <c r="V80" s="5"/>
      <c r="W80" s="5"/>
      <c r="X80" s="5"/>
      <c r="Y80" s="5"/>
      <c r="Z80" s="5"/>
      <c r="AA80" s="5">
        <v>6</v>
      </c>
      <c r="AB80" s="5">
        <v>4</v>
      </c>
      <c r="AC80" s="166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>
        <f t="shared" si="15"/>
        <v>10</v>
      </c>
      <c r="BI80">
        <f t="shared" si="11"/>
        <v>4200</v>
      </c>
      <c r="BJ80" s="11" t="s">
        <v>59</v>
      </c>
      <c r="BK80" s="4">
        <v>420</v>
      </c>
      <c r="BL80" s="5">
        <f t="shared" si="12"/>
        <v>0</v>
      </c>
      <c r="BM80" s="5">
        <f t="shared" si="16"/>
        <v>0</v>
      </c>
      <c r="BN80">
        <v>0</v>
      </c>
      <c r="BO80">
        <f t="shared" si="13"/>
        <v>0</v>
      </c>
    </row>
    <row r="81" spans="2:67">
      <c r="B81" s="4" t="s">
        <v>29</v>
      </c>
      <c r="C81" s="4">
        <v>106</v>
      </c>
      <c r="D81" s="52">
        <v>50</v>
      </c>
      <c r="E81" s="5">
        <f t="shared" si="14"/>
        <v>5300</v>
      </c>
      <c r="F81" s="5"/>
      <c r="G81" s="5"/>
      <c r="H81" s="5"/>
      <c r="I81" s="5"/>
      <c r="J81" s="5"/>
      <c r="K81" s="5"/>
      <c r="L81" s="5"/>
      <c r="M81" s="5"/>
      <c r="N81" s="5"/>
      <c r="O81" s="104"/>
      <c r="P81" s="104"/>
      <c r="Q81" s="104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166"/>
      <c r="AD81" s="5">
        <v>10.7</v>
      </c>
      <c r="AE81" s="5">
        <v>7.8</v>
      </c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>
        <v>10.8</v>
      </c>
      <c r="AW81" s="5">
        <v>7.8</v>
      </c>
      <c r="AX81" s="5">
        <v>4</v>
      </c>
      <c r="AY81" s="5"/>
      <c r="AZ81" s="5"/>
      <c r="BA81" s="5"/>
      <c r="BB81" s="5"/>
      <c r="BC81" s="5"/>
      <c r="BD81" s="5"/>
      <c r="BE81" s="5">
        <v>8.9</v>
      </c>
      <c r="BF81" s="5"/>
      <c r="BG81" s="5"/>
      <c r="BH81">
        <f t="shared" si="15"/>
        <v>50</v>
      </c>
      <c r="BI81">
        <f t="shared" si="11"/>
        <v>5300</v>
      </c>
      <c r="BJ81" s="11" t="s">
        <v>29</v>
      </c>
      <c r="BK81" s="4">
        <v>106</v>
      </c>
      <c r="BL81" s="5">
        <f t="shared" si="12"/>
        <v>0</v>
      </c>
      <c r="BM81" s="5">
        <f t="shared" si="16"/>
        <v>0</v>
      </c>
      <c r="BN81">
        <v>0</v>
      </c>
      <c r="BO81">
        <f t="shared" si="13"/>
        <v>0</v>
      </c>
    </row>
    <row r="82" spans="2:67">
      <c r="B82" s="4" t="s">
        <v>188</v>
      </c>
      <c r="C82" s="4">
        <v>224</v>
      </c>
      <c r="D82" s="52">
        <v>1.1000000000000001</v>
      </c>
      <c r="E82" s="5">
        <f t="shared" si="14"/>
        <v>246.40000000000003</v>
      </c>
      <c r="F82" s="5"/>
      <c r="G82" s="5"/>
      <c r="H82" s="5"/>
      <c r="I82" s="5"/>
      <c r="J82" s="5"/>
      <c r="K82" s="5"/>
      <c r="L82" s="5"/>
      <c r="M82" s="5"/>
      <c r="N82" s="5"/>
      <c r="O82" s="104"/>
      <c r="P82" s="104"/>
      <c r="Q82" s="104"/>
      <c r="R82" s="5"/>
      <c r="S82" s="5"/>
      <c r="T82" s="5"/>
      <c r="U82" s="5"/>
      <c r="V82" s="5"/>
      <c r="W82" s="5"/>
      <c r="X82" s="5">
        <v>1.1000000000000001</v>
      </c>
      <c r="Y82" s="5"/>
      <c r="Z82" s="5"/>
      <c r="AA82" s="5"/>
      <c r="AB82" s="5"/>
      <c r="AC82" s="166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>
        <f t="shared" si="15"/>
        <v>1.1000000000000001</v>
      </c>
      <c r="BI82">
        <f t="shared" si="11"/>
        <v>246.40000000000003</v>
      </c>
      <c r="BJ82" s="11" t="s">
        <v>188</v>
      </c>
      <c r="BK82" s="4">
        <v>224</v>
      </c>
      <c r="BL82" s="5">
        <f t="shared" si="12"/>
        <v>0</v>
      </c>
      <c r="BM82" s="5">
        <f t="shared" si="16"/>
        <v>0</v>
      </c>
      <c r="BN82">
        <v>0</v>
      </c>
      <c r="BO82">
        <f t="shared" si="13"/>
        <v>0</v>
      </c>
    </row>
    <row r="83" spans="2:67">
      <c r="B83" s="4" t="s">
        <v>837</v>
      </c>
      <c r="C83" s="4">
        <v>420</v>
      </c>
      <c r="D83" s="52">
        <v>1</v>
      </c>
      <c r="E83" s="5">
        <f t="shared" si="14"/>
        <v>420</v>
      </c>
      <c r="F83" s="5"/>
      <c r="G83" s="5"/>
      <c r="H83" s="5"/>
      <c r="I83" s="5"/>
      <c r="J83" s="5"/>
      <c r="K83" s="5"/>
      <c r="L83" s="5"/>
      <c r="M83" s="5"/>
      <c r="N83" s="5"/>
      <c r="O83" s="104"/>
      <c r="P83" s="104"/>
      <c r="Q83" s="104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166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>
        <v>0.7</v>
      </c>
      <c r="AQ83" s="5">
        <v>0.3</v>
      </c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>
        <f t="shared" si="15"/>
        <v>1</v>
      </c>
      <c r="BI83">
        <f t="shared" si="11"/>
        <v>420</v>
      </c>
      <c r="BJ83" s="11" t="s">
        <v>837</v>
      </c>
      <c r="BK83" s="4">
        <v>420</v>
      </c>
      <c r="BL83" s="5">
        <f t="shared" si="12"/>
        <v>0</v>
      </c>
      <c r="BM83" s="5">
        <f t="shared" si="16"/>
        <v>0</v>
      </c>
      <c r="BN83">
        <v>0</v>
      </c>
      <c r="BO83">
        <f t="shared" si="13"/>
        <v>0</v>
      </c>
    </row>
    <row r="84" spans="2:67">
      <c r="B84" s="4" t="s">
        <v>838</v>
      </c>
      <c r="C84" s="4">
        <v>238</v>
      </c>
      <c r="D84" s="52">
        <v>1</v>
      </c>
      <c r="E84" s="5">
        <f t="shared" si="14"/>
        <v>238</v>
      </c>
      <c r="F84" s="5"/>
      <c r="G84" s="5"/>
      <c r="H84" s="5"/>
      <c r="I84" s="5"/>
      <c r="J84" s="5"/>
      <c r="K84" s="5"/>
      <c r="L84" s="5"/>
      <c r="M84" s="5"/>
      <c r="N84" s="5"/>
      <c r="O84" s="104"/>
      <c r="P84" s="104"/>
      <c r="Q84" s="104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166"/>
      <c r="AD84" s="5"/>
      <c r="AE84" s="5"/>
      <c r="AF84" s="5"/>
      <c r="AG84" s="5">
        <v>1</v>
      </c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>
        <f t="shared" si="15"/>
        <v>1</v>
      </c>
      <c r="BI84">
        <f t="shared" si="11"/>
        <v>238</v>
      </c>
      <c r="BJ84" s="11" t="s">
        <v>838</v>
      </c>
      <c r="BK84" s="4">
        <v>238</v>
      </c>
      <c r="BL84" s="5">
        <f t="shared" si="12"/>
        <v>0</v>
      </c>
      <c r="BM84" s="5">
        <f t="shared" si="16"/>
        <v>0</v>
      </c>
      <c r="BN84">
        <v>0</v>
      </c>
      <c r="BO84">
        <f t="shared" si="13"/>
        <v>0</v>
      </c>
    </row>
    <row r="85" spans="2:67">
      <c r="B85" s="69" t="s">
        <v>135</v>
      </c>
      <c r="C85" s="4">
        <v>330</v>
      </c>
      <c r="D85" s="52">
        <v>42</v>
      </c>
      <c r="E85" s="5">
        <f t="shared" si="14"/>
        <v>13860</v>
      </c>
      <c r="F85" s="5"/>
      <c r="G85" s="5"/>
      <c r="H85" s="5"/>
      <c r="I85" s="5"/>
      <c r="J85" s="5"/>
      <c r="K85" s="5"/>
      <c r="L85" s="5"/>
      <c r="M85" s="5"/>
      <c r="N85" s="5"/>
      <c r="O85" s="104"/>
      <c r="P85" s="104"/>
      <c r="Q85" s="104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>
        <v>21.3</v>
      </c>
      <c r="AE85" s="5">
        <v>15.5</v>
      </c>
      <c r="AF85" s="5">
        <v>5.2</v>
      </c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>
        <f t="shared" si="15"/>
        <v>42</v>
      </c>
      <c r="BI85">
        <f t="shared" si="11"/>
        <v>13860</v>
      </c>
      <c r="BJ85" s="11" t="s">
        <v>135</v>
      </c>
      <c r="BK85" s="4">
        <v>330</v>
      </c>
      <c r="BL85" s="5">
        <f t="shared" si="12"/>
        <v>0</v>
      </c>
      <c r="BM85" s="5">
        <f t="shared" si="16"/>
        <v>0</v>
      </c>
      <c r="BN85">
        <v>0</v>
      </c>
      <c r="BO85">
        <f t="shared" si="13"/>
        <v>0</v>
      </c>
    </row>
    <row r="86" spans="2:67">
      <c r="B86" s="4" t="s">
        <v>611</v>
      </c>
      <c r="C86" s="4">
        <v>91</v>
      </c>
      <c r="D86" s="52">
        <v>30.4</v>
      </c>
      <c r="E86" s="5">
        <f t="shared" si="14"/>
        <v>2766.4</v>
      </c>
      <c r="F86" s="5"/>
      <c r="G86" s="5"/>
      <c r="H86" s="5"/>
      <c r="I86" s="5"/>
      <c r="J86" s="5"/>
      <c r="K86" s="5"/>
      <c r="L86" s="5"/>
      <c r="M86" s="5"/>
      <c r="N86" s="5"/>
      <c r="O86" s="104"/>
      <c r="P86" s="104"/>
      <c r="Q86" s="104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7">
        <v>5.49</v>
      </c>
      <c r="AH86" s="5">
        <v>3.5</v>
      </c>
      <c r="AI86" s="5"/>
      <c r="AJ86" s="5">
        <v>2.12</v>
      </c>
      <c r="AK86" s="7">
        <v>0.5</v>
      </c>
      <c r="AL86" s="5"/>
      <c r="AM86" s="5">
        <v>3.13</v>
      </c>
      <c r="AN86" s="5">
        <v>2.48</v>
      </c>
      <c r="AO86" s="5"/>
      <c r="AP86" s="5">
        <v>2.1</v>
      </c>
      <c r="AQ86" s="5"/>
      <c r="AR86" s="5"/>
      <c r="AS86" s="5">
        <v>1.19</v>
      </c>
      <c r="AT86" s="5">
        <v>1.07</v>
      </c>
      <c r="AU86" s="5"/>
      <c r="AV86" s="5">
        <v>2.04</v>
      </c>
      <c r="AW86" s="5">
        <v>2.0699999999999998</v>
      </c>
      <c r="AX86" s="5"/>
      <c r="AY86" s="5">
        <v>3.21</v>
      </c>
      <c r="AZ86" s="5">
        <v>1.5</v>
      </c>
      <c r="BA86" s="5"/>
      <c r="BB86" s="5"/>
      <c r="BC86" s="5"/>
      <c r="BD86" s="5"/>
      <c r="BE86" s="5"/>
      <c r="BF86" s="5"/>
      <c r="BG86" s="5"/>
      <c r="BH86">
        <f t="shared" si="15"/>
        <v>30.400000000000002</v>
      </c>
      <c r="BI86">
        <f t="shared" si="11"/>
        <v>2766.4</v>
      </c>
      <c r="BJ86" s="11" t="s">
        <v>611</v>
      </c>
      <c r="BK86" s="4">
        <v>91</v>
      </c>
      <c r="BL86" s="5">
        <f t="shared" si="12"/>
        <v>0</v>
      </c>
      <c r="BM86" s="5">
        <f t="shared" si="16"/>
        <v>0</v>
      </c>
      <c r="BN86">
        <v>0</v>
      </c>
      <c r="BO86">
        <f t="shared" si="13"/>
        <v>0</v>
      </c>
    </row>
    <row r="87" spans="2:67">
      <c r="B87" s="4" t="s">
        <v>56</v>
      </c>
      <c r="C87" s="4">
        <v>97</v>
      </c>
      <c r="D87" s="52">
        <v>37.5</v>
      </c>
      <c r="E87" s="5">
        <f t="shared" si="14"/>
        <v>3637.5</v>
      </c>
      <c r="F87" s="5"/>
      <c r="G87" s="5"/>
      <c r="H87" s="5"/>
      <c r="I87" s="5"/>
      <c r="J87" s="5"/>
      <c r="K87" s="5"/>
      <c r="L87" s="5"/>
      <c r="M87" s="5"/>
      <c r="N87" s="5"/>
      <c r="O87" s="104"/>
      <c r="P87" s="104"/>
      <c r="Q87" s="104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>
        <v>10</v>
      </c>
      <c r="AT87" s="5">
        <v>17</v>
      </c>
      <c r="AU87" s="5">
        <v>2.5</v>
      </c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>
        <f t="shared" si="15"/>
        <v>29.5</v>
      </c>
      <c r="BI87">
        <f t="shared" si="11"/>
        <v>2861.5</v>
      </c>
      <c r="BJ87" s="4" t="s">
        <v>56</v>
      </c>
      <c r="BK87" s="4">
        <v>97</v>
      </c>
      <c r="BL87" s="5">
        <f t="shared" si="12"/>
        <v>8</v>
      </c>
      <c r="BM87" s="5">
        <f t="shared" si="16"/>
        <v>776</v>
      </c>
      <c r="BN87">
        <v>8</v>
      </c>
      <c r="BO87">
        <f t="shared" si="13"/>
        <v>776</v>
      </c>
    </row>
    <row r="88" spans="2:67">
      <c r="B88" s="4" t="s">
        <v>97</v>
      </c>
      <c r="C88" s="4">
        <v>168</v>
      </c>
      <c r="D88" s="52">
        <v>31.2</v>
      </c>
      <c r="E88" s="5">
        <f t="shared" si="14"/>
        <v>5241.5999999999995</v>
      </c>
      <c r="F88" s="5"/>
      <c r="G88" s="5"/>
      <c r="H88" s="5"/>
      <c r="I88" s="5"/>
      <c r="J88" s="5"/>
      <c r="K88" s="5"/>
      <c r="L88" s="5"/>
      <c r="M88" s="5"/>
      <c r="N88" s="5"/>
      <c r="O88" s="104"/>
      <c r="P88" s="104"/>
      <c r="Q88" s="104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>
        <v>31.2</v>
      </c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>
        <f t="shared" si="15"/>
        <v>31.2</v>
      </c>
      <c r="BI88">
        <f t="shared" si="11"/>
        <v>5241.5999999999995</v>
      </c>
      <c r="BJ88" s="11" t="s">
        <v>97</v>
      </c>
      <c r="BK88" s="4">
        <v>168</v>
      </c>
      <c r="BL88" s="5">
        <f t="shared" si="12"/>
        <v>0</v>
      </c>
      <c r="BM88" s="5">
        <f t="shared" si="16"/>
        <v>0</v>
      </c>
      <c r="BN88">
        <v>0</v>
      </c>
      <c r="BO88">
        <f t="shared" si="13"/>
        <v>0</v>
      </c>
    </row>
    <row r="89" spans="2:67">
      <c r="B89" s="4" t="s">
        <v>188</v>
      </c>
      <c r="C89" s="4">
        <v>238</v>
      </c>
      <c r="D89" s="52">
        <v>2</v>
      </c>
      <c r="E89" s="5">
        <f t="shared" si="14"/>
        <v>476</v>
      </c>
      <c r="F89" s="5"/>
      <c r="G89" s="5"/>
      <c r="H89" s="5"/>
      <c r="I89" s="5"/>
      <c r="J89" s="5"/>
      <c r="K89" s="5"/>
      <c r="L89" s="5"/>
      <c r="M89" s="5"/>
      <c r="N89" s="5"/>
      <c r="O89" s="104"/>
      <c r="P89" s="104"/>
      <c r="Q89" s="104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>
        <v>1.2</v>
      </c>
      <c r="BC89" s="5">
        <v>0.8</v>
      </c>
      <c r="BD89" s="5"/>
      <c r="BE89" s="5"/>
      <c r="BF89" s="5"/>
      <c r="BG89" s="5"/>
      <c r="BH89">
        <f t="shared" si="15"/>
        <v>2</v>
      </c>
      <c r="BI89">
        <f t="shared" si="11"/>
        <v>476</v>
      </c>
      <c r="BJ89" s="11" t="s">
        <v>188</v>
      </c>
      <c r="BK89" s="4">
        <v>238</v>
      </c>
      <c r="BL89" s="5">
        <f t="shared" si="12"/>
        <v>0</v>
      </c>
      <c r="BM89" s="5">
        <f t="shared" si="16"/>
        <v>0</v>
      </c>
      <c r="BN89">
        <v>0</v>
      </c>
      <c r="BO89">
        <f t="shared" si="13"/>
        <v>0</v>
      </c>
    </row>
    <row r="90" spans="2:67">
      <c r="B90" s="4" t="s">
        <v>133</v>
      </c>
      <c r="C90" s="4">
        <v>250</v>
      </c>
      <c r="D90" s="52">
        <v>15</v>
      </c>
      <c r="E90" s="5">
        <f t="shared" si="14"/>
        <v>3750</v>
      </c>
      <c r="F90" s="5"/>
      <c r="G90" s="5"/>
      <c r="H90" s="5"/>
      <c r="I90" s="5"/>
      <c r="J90" s="5"/>
      <c r="K90" s="5"/>
      <c r="L90" s="5"/>
      <c r="M90" s="5"/>
      <c r="N90" s="5"/>
      <c r="O90" s="104"/>
      <c r="P90" s="104"/>
      <c r="Q90" s="104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>
        <v>1</v>
      </c>
      <c r="AN90" s="5">
        <v>0.6</v>
      </c>
      <c r="AO90" s="5"/>
      <c r="AP90" s="5"/>
      <c r="AQ90" s="5"/>
      <c r="AR90" s="5"/>
      <c r="AS90" s="5">
        <v>4.5</v>
      </c>
      <c r="AT90" s="5"/>
      <c r="AU90" s="5"/>
      <c r="AV90" s="5">
        <v>8.9</v>
      </c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>
        <f t="shared" si="15"/>
        <v>15</v>
      </c>
      <c r="BI90">
        <f t="shared" si="11"/>
        <v>3750</v>
      </c>
      <c r="BJ90" s="11" t="s">
        <v>133</v>
      </c>
      <c r="BK90" s="4">
        <v>250</v>
      </c>
      <c r="BL90" s="5">
        <f t="shared" si="12"/>
        <v>0</v>
      </c>
      <c r="BM90" s="5">
        <f t="shared" si="16"/>
        <v>0</v>
      </c>
      <c r="BN90">
        <v>0</v>
      </c>
      <c r="BO90">
        <f t="shared" si="13"/>
        <v>0</v>
      </c>
    </row>
    <row r="91" spans="2:67">
      <c r="B91" s="4" t="s">
        <v>59</v>
      </c>
      <c r="C91" s="4">
        <v>350</v>
      </c>
      <c r="D91" s="52">
        <v>15</v>
      </c>
      <c r="E91" s="5">
        <f t="shared" si="14"/>
        <v>5250</v>
      </c>
      <c r="F91" s="5"/>
      <c r="G91" s="5"/>
      <c r="H91" s="5"/>
      <c r="I91" s="5"/>
      <c r="J91" s="5"/>
      <c r="K91" s="5"/>
      <c r="L91" s="5"/>
      <c r="M91" s="5"/>
      <c r="N91" s="5"/>
      <c r="O91" s="104"/>
      <c r="P91" s="104"/>
      <c r="Q91" s="104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>
        <v>8.93</v>
      </c>
      <c r="AK91" s="5"/>
      <c r="AL91" s="5"/>
      <c r="AM91" s="5">
        <v>1.23</v>
      </c>
      <c r="AN91" s="5">
        <v>0.9</v>
      </c>
      <c r="AO91" s="5"/>
      <c r="AP91" s="5"/>
      <c r="AQ91" s="5"/>
      <c r="AR91" s="5"/>
      <c r="AS91" s="5">
        <v>3.94</v>
      </c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>
        <f t="shared" si="15"/>
        <v>15</v>
      </c>
      <c r="BI91">
        <f t="shared" si="11"/>
        <v>5250</v>
      </c>
      <c r="BJ91" s="11" t="s">
        <v>59</v>
      </c>
      <c r="BK91" s="4">
        <v>350</v>
      </c>
      <c r="BL91" s="5">
        <f t="shared" si="12"/>
        <v>0</v>
      </c>
      <c r="BM91" s="5">
        <f t="shared" si="16"/>
        <v>0</v>
      </c>
      <c r="BN91">
        <v>0</v>
      </c>
      <c r="BO91">
        <f t="shared" si="13"/>
        <v>0</v>
      </c>
    </row>
    <row r="92" spans="2:67">
      <c r="B92" s="4" t="s">
        <v>106</v>
      </c>
      <c r="C92" s="4">
        <v>185</v>
      </c>
      <c r="D92" s="52">
        <v>51.5</v>
      </c>
      <c r="E92" s="5">
        <f t="shared" si="14"/>
        <v>9527.5</v>
      </c>
      <c r="F92" s="5"/>
      <c r="G92" s="5"/>
      <c r="H92" s="5"/>
      <c r="I92" s="5"/>
      <c r="J92" s="5"/>
      <c r="K92" s="5"/>
      <c r="L92" s="5"/>
      <c r="M92" s="5"/>
      <c r="N92" s="5"/>
      <c r="O92" s="104"/>
      <c r="P92" s="104"/>
      <c r="Q92" s="104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>
        <v>51.5</v>
      </c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>
        <f t="shared" si="15"/>
        <v>51.5</v>
      </c>
      <c r="BI92">
        <f t="shared" si="11"/>
        <v>9527.5</v>
      </c>
      <c r="BJ92" s="11" t="s">
        <v>106</v>
      </c>
      <c r="BK92" s="4">
        <v>185</v>
      </c>
      <c r="BL92" s="5">
        <f t="shared" si="12"/>
        <v>0</v>
      </c>
      <c r="BM92" s="5">
        <f t="shared" si="16"/>
        <v>0</v>
      </c>
      <c r="BN92">
        <v>0</v>
      </c>
      <c r="BO92">
        <f t="shared" si="13"/>
        <v>0</v>
      </c>
    </row>
    <row r="93" spans="2:67">
      <c r="B93" s="4" t="s">
        <v>299</v>
      </c>
      <c r="C93" s="4">
        <v>238</v>
      </c>
      <c r="D93" s="52">
        <v>23.2</v>
      </c>
      <c r="E93" s="5">
        <f t="shared" si="14"/>
        <v>5521.5999999999995</v>
      </c>
      <c r="F93" s="5"/>
      <c r="G93" s="5"/>
      <c r="H93" s="5"/>
      <c r="I93" s="5"/>
      <c r="J93" s="5"/>
      <c r="K93" s="5"/>
      <c r="L93" s="5"/>
      <c r="M93" s="5"/>
      <c r="N93" s="5"/>
      <c r="O93" s="104"/>
      <c r="P93" s="104"/>
      <c r="Q93" s="104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>
        <v>23.2</v>
      </c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>
        <f t="shared" si="15"/>
        <v>23.2</v>
      </c>
      <c r="BI93">
        <f t="shared" si="11"/>
        <v>5521.5999999999995</v>
      </c>
      <c r="BJ93" s="11" t="s">
        <v>299</v>
      </c>
      <c r="BK93" s="4">
        <v>238</v>
      </c>
      <c r="BL93" s="5">
        <f t="shared" si="12"/>
        <v>0</v>
      </c>
      <c r="BM93" s="5">
        <f t="shared" si="16"/>
        <v>0</v>
      </c>
      <c r="BN93">
        <v>0</v>
      </c>
      <c r="BO93">
        <v>0</v>
      </c>
    </row>
    <row r="94" spans="2:67">
      <c r="B94" s="4" t="s">
        <v>304</v>
      </c>
      <c r="C94" s="4">
        <v>336</v>
      </c>
      <c r="D94" s="52">
        <v>23.9</v>
      </c>
      <c r="E94" s="5">
        <f t="shared" si="14"/>
        <v>8030.4</v>
      </c>
      <c r="F94" s="5"/>
      <c r="G94" s="5"/>
      <c r="H94" s="5"/>
      <c r="I94" s="5"/>
      <c r="J94" s="5"/>
      <c r="K94" s="5"/>
      <c r="L94" s="5"/>
      <c r="M94" s="5"/>
      <c r="N94" s="5"/>
      <c r="O94" s="104"/>
      <c r="P94" s="104"/>
      <c r="Q94" s="104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>
        <v>23.9</v>
      </c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>
        <f t="shared" si="15"/>
        <v>23.9</v>
      </c>
      <c r="BI94">
        <f t="shared" si="11"/>
        <v>8030.4</v>
      </c>
      <c r="BJ94" s="11" t="s">
        <v>304</v>
      </c>
      <c r="BK94" s="4">
        <v>336</v>
      </c>
      <c r="BL94" s="5">
        <f t="shared" si="12"/>
        <v>0</v>
      </c>
      <c r="BM94" s="5">
        <f t="shared" si="16"/>
        <v>0</v>
      </c>
      <c r="BN94">
        <v>0</v>
      </c>
    </row>
    <row r="95" spans="2:67">
      <c r="B95" s="4" t="s">
        <v>322</v>
      </c>
      <c r="C95" s="4">
        <v>210</v>
      </c>
      <c r="D95" s="52">
        <v>19.2</v>
      </c>
      <c r="E95" s="5">
        <f t="shared" si="14"/>
        <v>4032</v>
      </c>
      <c r="F95" s="5"/>
      <c r="G95" s="5"/>
      <c r="H95" s="5"/>
      <c r="I95" s="5"/>
      <c r="J95" s="5"/>
      <c r="K95" s="5"/>
      <c r="L95" s="5"/>
      <c r="M95" s="5"/>
      <c r="N95" s="5"/>
      <c r="O95" s="104"/>
      <c r="P95" s="104"/>
      <c r="Q95" s="104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>
        <v>19.2</v>
      </c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>
        <f t="shared" si="15"/>
        <v>19.2</v>
      </c>
      <c r="BI95">
        <f t="shared" si="11"/>
        <v>4032</v>
      </c>
      <c r="BJ95" s="11" t="s">
        <v>322</v>
      </c>
      <c r="BK95" s="4">
        <v>210</v>
      </c>
      <c r="BL95" s="5">
        <f t="shared" si="12"/>
        <v>0</v>
      </c>
      <c r="BM95" s="5">
        <f t="shared" si="16"/>
        <v>0</v>
      </c>
      <c r="BN95">
        <v>0</v>
      </c>
    </row>
    <row r="96" spans="2:67">
      <c r="B96" s="4" t="s">
        <v>113</v>
      </c>
      <c r="C96" s="4">
        <v>182</v>
      </c>
      <c r="D96" s="52">
        <v>20</v>
      </c>
      <c r="E96" s="5">
        <f t="shared" si="14"/>
        <v>3640</v>
      </c>
      <c r="F96" s="5"/>
      <c r="G96" s="5"/>
      <c r="H96" s="5"/>
      <c r="I96" s="5"/>
      <c r="J96" s="5"/>
      <c r="K96" s="5"/>
      <c r="L96" s="5"/>
      <c r="M96" s="5"/>
      <c r="N96" s="5"/>
      <c r="O96" s="104"/>
      <c r="P96" s="104"/>
      <c r="Q96" s="104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>
        <v>0.9</v>
      </c>
      <c r="AH96" s="5">
        <v>3.2</v>
      </c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>
        <f t="shared" si="15"/>
        <v>4.1000000000000005</v>
      </c>
      <c r="BI96">
        <f t="shared" si="11"/>
        <v>746.2</v>
      </c>
      <c r="BJ96" s="4" t="s">
        <v>113</v>
      </c>
      <c r="BK96" s="4">
        <v>182</v>
      </c>
      <c r="BL96" s="5">
        <f t="shared" si="12"/>
        <v>15.899999999999999</v>
      </c>
      <c r="BM96" s="5">
        <f t="shared" si="16"/>
        <v>2893.7999999999997</v>
      </c>
      <c r="BN96">
        <v>15.9</v>
      </c>
    </row>
    <row r="97" spans="2:66">
      <c r="B97" s="4" t="s">
        <v>837</v>
      </c>
      <c r="C97" s="4">
        <v>400</v>
      </c>
      <c r="D97" s="52">
        <v>3</v>
      </c>
      <c r="E97" s="5">
        <f t="shared" si="14"/>
        <v>1200</v>
      </c>
      <c r="F97" s="5"/>
      <c r="G97" s="5"/>
      <c r="H97" s="5"/>
      <c r="I97" s="5"/>
      <c r="J97" s="5"/>
      <c r="K97" s="5"/>
      <c r="L97" s="5"/>
      <c r="M97" s="5"/>
      <c r="N97" s="5"/>
      <c r="O97" s="104"/>
      <c r="P97" s="104"/>
      <c r="Q97" s="104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I97">
        <f t="shared" si="11"/>
        <v>0</v>
      </c>
      <c r="BJ97" s="4" t="s">
        <v>837</v>
      </c>
      <c r="BK97" s="4">
        <v>400</v>
      </c>
      <c r="BL97" s="5">
        <f t="shared" si="12"/>
        <v>3</v>
      </c>
      <c r="BM97" s="5">
        <f t="shared" si="16"/>
        <v>1200</v>
      </c>
      <c r="BN97">
        <v>3</v>
      </c>
    </row>
    <row r="98" spans="2:66">
      <c r="B98" s="4" t="s">
        <v>838</v>
      </c>
      <c r="C98" s="4">
        <v>252</v>
      </c>
      <c r="D98" s="52">
        <v>2</v>
      </c>
      <c r="E98" s="5">
        <f t="shared" si="14"/>
        <v>504</v>
      </c>
      <c r="F98" s="5"/>
      <c r="G98" s="5"/>
      <c r="H98" s="5"/>
      <c r="I98" s="5"/>
      <c r="J98" s="5"/>
      <c r="K98" s="5"/>
      <c r="L98" s="5"/>
      <c r="M98" s="5"/>
      <c r="N98" s="5"/>
      <c r="O98" s="104"/>
      <c r="P98" s="104"/>
      <c r="Q98" s="104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I98">
        <f t="shared" si="11"/>
        <v>0</v>
      </c>
      <c r="BJ98" s="4" t="s">
        <v>838</v>
      </c>
      <c r="BK98" s="4">
        <v>252</v>
      </c>
      <c r="BL98" s="5">
        <f t="shared" si="12"/>
        <v>2</v>
      </c>
      <c r="BM98" s="5">
        <f t="shared" si="16"/>
        <v>504</v>
      </c>
      <c r="BN98">
        <v>2</v>
      </c>
    </row>
    <row r="99" spans="2:66">
      <c r="B99" s="4" t="s">
        <v>29</v>
      </c>
      <c r="C99" s="4">
        <v>110</v>
      </c>
      <c r="D99" s="52">
        <v>25</v>
      </c>
      <c r="E99" s="5">
        <f t="shared" si="14"/>
        <v>2750</v>
      </c>
      <c r="F99" s="5"/>
      <c r="G99" s="5"/>
      <c r="H99" s="5"/>
      <c r="I99" s="5"/>
      <c r="J99" s="5"/>
      <c r="K99" s="5"/>
      <c r="L99" s="5"/>
      <c r="M99" s="5"/>
      <c r="N99" s="5"/>
      <c r="O99" s="104"/>
      <c r="P99" s="104"/>
      <c r="Q99" s="104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>
        <v>1.9</v>
      </c>
      <c r="BF99" s="5">
        <v>7.8</v>
      </c>
      <c r="BG99" s="5">
        <v>4</v>
      </c>
      <c r="BH99">
        <f t="shared" ref="BH99:BH107" si="17">SUM(F99:BG99)</f>
        <v>13.7</v>
      </c>
      <c r="BI99">
        <f t="shared" si="11"/>
        <v>1507</v>
      </c>
      <c r="BJ99" s="4" t="s">
        <v>29</v>
      </c>
      <c r="BK99" s="4">
        <v>110</v>
      </c>
      <c r="BL99" s="5">
        <f t="shared" si="12"/>
        <v>11.3</v>
      </c>
      <c r="BM99" s="5">
        <f t="shared" si="16"/>
        <v>1243</v>
      </c>
      <c r="BN99">
        <v>11.3</v>
      </c>
    </row>
    <row r="100" spans="2:66">
      <c r="B100" s="4" t="s">
        <v>853</v>
      </c>
      <c r="C100" s="4">
        <v>44.6</v>
      </c>
      <c r="D100" s="52">
        <v>5</v>
      </c>
      <c r="E100" s="5">
        <f t="shared" si="14"/>
        <v>223</v>
      </c>
      <c r="F100" s="5"/>
      <c r="G100" s="5"/>
      <c r="H100" s="5"/>
      <c r="I100" s="5"/>
      <c r="J100" s="5"/>
      <c r="K100" s="5"/>
      <c r="L100" s="5"/>
      <c r="M100" s="5"/>
      <c r="N100" s="5"/>
      <c r="O100" s="104"/>
      <c r="P100" s="104"/>
      <c r="Q100" s="104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>
        <v>2.5</v>
      </c>
      <c r="AN100" s="5">
        <v>2</v>
      </c>
      <c r="AO100" s="5">
        <v>0.5</v>
      </c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>
        <f t="shared" si="17"/>
        <v>5</v>
      </c>
      <c r="BI100">
        <f t="shared" ref="BI100:BI131" si="18">BH100*C100</f>
        <v>223</v>
      </c>
      <c r="BJ100" s="11" t="s">
        <v>853</v>
      </c>
      <c r="BK100" s="4">
        <v>44.6</v>
      </c>
      <c r="BL100" s="5">
        <f t="shared" ref="BL100:BL131" si="19">D100-BH100</f>
        <v>0</v>
      </c>
      <c r="BM100" s="5">
        <f t="shared" si="16"/>
        <v>0</v>
      </c>
      <c r="BN100">
        <v>0</v>
      </c>
    </row>
    <row r="101" spans="2:66">
      <c r="B101" s="4" t="s">
        <v>175</v>
      </c>
      <c r="C101" s="4">
        <v>64.599999999999994</v>
      </c>
      <c r="D101" s="52">
        <v>45</v>
      </c>
      <c r="E101" s="5">
        <f t="shared" si="14"/>
        <v>2906.9999999999995</v>
      </c>
      <c r="F101" s="5"/>
      <c r="G101" s="5"/>
      <c r="H101" s="5"/>
      <c r="I101" s="5"/>
      <c r="J101" s="5"/>
      <c r="K101" s="5"/>
      <c r="L101" s="5"/>
      <c r="M101" s="5"/>
      <c r="N101" s="5"/>
      <c r="O101" s="104"/>
      <c r="P101" s="104"/>
      <c r="Q101" s="104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>
        <v>10.8</v>
      </c>
      <c r="AH101" s="5">
        <v>7.8</v>
      </c>
      <c r="AI101" s="5">
        <v>6.4</v>
      </c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>
        <v>10.8</v>
      </c>
      <c r="BC101" s="5">
        <v>7.8</v>
      </c>
      <c r="BD101" s="5">
        <v>1.4</v>
      </c>
      <c r="BE101" s="5"/>
      <c r="BF101" s="5"/>
      <c r="BG101" s="5"/>
      <c r="BH101">
        <f t="shared" si="17"/>
        <v>44.999999999999993</v>
      </c>
      <c r="BI101">
        <f t="shared" si="18"/>
        <v>2906.9999999999991</v>
      </c>
      <c r="BJ101" s="11" t="s">
        <v>175</v>
      </c>
      <c r="BK101" s="4">
        <v>64.599999999999994</v>
      </c>
      <c r="BL101" s="5">
        <f t="shared" si="19"/>
        <v>0</v>
      </c>
      <c r="BM101" s="5">
        <f t="shared" si="16"/>
        <v>0</v>
      </c>
      <c r="BN101">
        <v>0</v>
      </c>
    </row>
    <row r="102" spans="2:66">
      <c r="B102" s="4" t="s">
        <v>14</v>
      </c>
      <c r="C102" s="4">
        <v>165</v>
      </c>
      <c r="D102" s="52">
        <v>10</v>
      </c>
      <c r="E102" s="5">
        <f t="shared" si="14"/>
        <v>1650</v>
      </c>
      <c r="F102" s="5"/>
      <c r="G102" s="5"/>
      <c r="H102" s="5"/>
      <c r="I102" s="5"/>
      <c r="J102" s="5"/>
      <c r="K102" s="5"/>
      <c r="L102" s="5"/>
      <c r="M102" s="5"/>
      <c r="N102" s="5"/>
      <c r="O102" s="104"/>
      <c r="P102" s="104"/>
      <c r="Q102" s="104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>
        <v>1</v>
      </c>
      <c r="AQ102" s="5"/>
      <c r="AR102" s="5"/>
      <c r="AS102" s="5"/>
      <c r="AT102" s="5">
        <v>1</v>
      </c>
      <c r="AU102" s="5"/>
      <c r="AV102" s="5">
        <v>1</v>
      </c>
      <c r="AW102" s="5"/>
      <c r="AX102" s="5"/>
      <c r="AY102" s="5"/>
      <c r="AZ102" s="5">
        <v>1</v>
      </c>
      <c r="BA102" s="5"/>
      <c r="BB102" s="5">
        <v>1</v>
      </c>
      <c r="BC102" s="5">
        <v>1</v>
      </c>
      <c r="BD102" s="5"/>
      <c r="BE102" s="5"/>
      <c r="BF102" s="5"/>
      <c r="BG102" s="5"/>
      <c r="BH102">
        <f t="shared" si="17"/>
        <v>6</v>
      </c>
      <c r="BI102">
        <f t="shared" si="18"/>
        <v>990</v>
      </c>
      <c r="BJ102" s="4" t="s">
        <v>14</v>
      </c>
      <c r="BK102" s="4">
        <v>165</v>
      </c>
      <c r="BL102" s="5">
        <f t="shared" si="19"/>
        <v>4</v>
      </c>
      <c r="BM102" s="5">
        <f t="shared" si="16"/>
        <v>660</v>
      </c>
      <c r="BN102">
        <v>4</v>
      </c>
    </row>
    <row r="103" spans="2:66">
      <c r="B103" s="4" t="s">
        <v>10</v>
      </c>
      <c r="C103" s="4">
        <v>79</v>
      </c>
      <c r="D103" s="52">
        <v>28</v>
      </c>
      <c r="E103" s="5">
        <f t="shared" si="14"/>
        <v>2212</v>
      </c>
      <c r="F103" s="5"/>
      <c r="G103" s="5"/>
      <c r="H103" s="5"/>
      <c r="I103" s="5"/>
      <c r="J103" s="5"/>
      <c r="K103" s="5"/>
      <c r="L103" s="5"/>
      <c r="M103" s="5"/>
      <c r="N103" s="5"/>
      <c r="O103" s="104"/>
      <c r="P103" s="104"/>
      <c r="Q103" s="104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>
        <v>2</v>
      </c>
      <c r="AI103" s="5"/>
      <c r="AJ103" s="5"/>
      <c r="AK103" s="5"/>
      <c r="AL103" s="5"/>
      <c r="AM103" s="5">
        <v>1</v>
      </c>
      <c r="AN103" s="5">
        <v>2</v>
      </c>
      <c r="AO103" s="5"/>
      <c r="AP103" s="5">
        <v>1</v>
      </c>
      <c r="AQ103" s="5"/>
      <c r="AR103" s="5"/>
      <c r="AS103" s="5"/>
      <c r="AT103" s="5">
        <v>2</v>
      </c>
      <c r="AU103" s="5"/>
      <c r="AV103" s="5">
        <v>1</v>
      </c>
      <c r="AW103" s="5">
        <v>1</v>
      </c>
      <c r="AX103" s="5"/>
      <c r="AY103" s="5">
        <v>1</v>
      </c>
      <c r="AZ103" s="5">
        <v>1</v>
      </c>
      <c r="BA103" s="5"/>
      <c r="BB103" s="5">
        <v>1</v>
      </c>
      <c r="BC103" s="5">
        <v>2</v>
      </c>
      <c r="BD103" s="5"/>
      <c r="BE103" s="5"/>
      <c r="BF103" s="5">
        <v>1</v>
      </c>
      <c r="BG103" s="5"/>
      <c r="BH103">
        <f t="shared" si="17"/>
        <v>16</v>
      </c>
      <c r="BI103">
        <f t="shared" si="18"/>
        <v>1264</v>
      </c>
      <c r="BJ103" s="4" t="s">
        <v>10</v>
      </c>
      <c r="BK103" s="4">
        <v>79</v>
      </c>
      <c r="BL103" s="5">
        <f t="shared" si="19"/>
        <v>12</v>
      </c>
      <c r="BM103" s="5">
        <f t="shared" si="16"/>
        <v>948</v>
      </c>
      <c r="BN103">
        <v>12</v>
      </c>
    </row>
    <row r="104" spans="2:66">
      <c r="B104" s="69" t="s">
        <v>65</v>
      </c>
      <c r="C104" s="4">
        <v>340</v>
      </c>
      <c r="D104" s="52">
        <v>45</v>
      </c>
      <c r="E104" s="5">
        <f t="shared" si="14"/>
        <v>15300</v>
      </c>
      <c r="F104" s="5"/>
      <c r="G104" s="5"/>
      <c r="H104" s="5"/>
      <c r="I104" s="5"/>
      <c r="J104" s="5"/>
      <c r="K104" s="5"/>
      <c r="L104" s="5"/>
      <c r="M104" s="5"/>
      <c r="N104" s="5"/>
      <c r="O104" s="104"/>
      <c r="P104" s="104"/>
      <c r="Q104" s="104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>
        <v>21.3</v>
      </c>
      <c r="AK104" s="5">
        <v>15.5</v>
      </c>
      <c r="AL104" s="5">
        <v>8.1999999999999993</v>
      </c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>
        <f t="shared" si="17"/>
        <v>45</v>
      </c>
      <c r="BI104">
        <f t="shared" si="18"/>
        <v>15300</v>
      </c>
      <c r="BJ104" s="11" t="s">
        <v>65</v>
      </c>
      <c r="BK104" s="4">
        <v>340</v>
      </c>
      <c r="BL104" s="5">
        <f t="shared" si="19"/>
        <v>0</v>
      </c>
      <c r="BM104" s="5">
        <f t="shared" si="16"/>
        <v>0</v>
      </c>
      <c r="BN104">
        <v>0</v>
      </c>
    </row>
    <row r="105" spans="2:66">
      <c r="B105" s="4" t="s">
        <v>184</v>
      </c>
      <c r="C105" s="4">
        <v>264</v>
      </c>
      <c r="D105" s="52">
        <v>44</v>
      </c>
      <c r="E105" s="5">
        <f t="shared" si="14"/>
        <v>11616</v>
      </c>
      <c r="F105" s="5"/>
      <c r="G105" s="5"/>
      <c r="H105" s="5"/>
      <c r="I105" s="5"/>
      <c r="J105" s="5"/>
      <c r="K105" s="5"/>
      <c r="L105" s="5"/>
      <c r="M105" s="5"/>
      <c r="N105" s="5"/>
      <c r="O105" s="104"/>
      <c r="P105" s="104"/>
      <c r="Q105" s="104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>
        <v>21.4</v>
      </c>
      <c r="AQ105" s="5">
        <v>15.5</v>
      </c>
      <c r="AR105" s="5">
        <v>7.1</v>
      </c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>
        <f t="shared" si="17"/>
        <v>44</v>
      </c>
      <c r="BI105">
        <f t="shared" si="18"/>
        <v>11616</v>
      </c>
      <c r="BJ105" s="11" t="s">
        <v>184</v>
      </c>
      <c r="BK105" s="4">
        <v>264</v>
      </c>
      <c r="BL105" s="5">
        <f t="shared" si="19"/>
        <v>0</v>
      </c>
      <c r="BM105" s="5">
        <f t="shared" si="16"/>
        <v>0</v>
      </c>
      <c r="BN105">
        <v>0</v>
      </c>
    </row>
    <row r="106" spans="2:66">
      <c r="B106" s="4" t="s">
        <v>55</v>
      </c>
      <c r="C106" s="4">
        <v>65</v>
      </c>
      <c r="D106" s="52">
        <v>188</v>
      </c>
      <c r="E106" s="5">
        <f t="shared" si="14"/>
        <v>12220</v>
      </c>
      <c r="F106" s="5"/>
      <c r="G106" s="5"/>
      <c r="H106" s="5"/>
      <c r="I106" s="5"/>
      <c r="J106" s="5"/>
      <c r="K106" s="5"/>
      <c r="L106" s="5"/>
      <c r="M106" s="5"/>
      <c r="N106" s="5"/>
      <c r="O106" s="104"/>
      <c r="P106" s="104"/>
      <c r="Q106" s="104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>
        <v>15</v>
      </c>
      <c r="AS106" s="5">
        <v>34</v>
      </c>
      <c r="AT106" s="5">
        <v>21</v>
      </c>
      <c r="AU106" s="5">
        <v>6</v>
      </c>
      <c r="AV106" s="5"/>
      <c r="AW106" s="5"/>
      <c r="AX106" s="5"/>
      <c r="AY106" s="5">
        <v>32</v>
      </c>
      <c r="AZ106" s="5">
        <v>25.02</v>
      </c>
      <c r="BA106" s="5">
        <v>12</v>
      </c>
      <c r="BB106" s="5"/>
      <c r="BC106" s="5"/>
      <c r="BD106" s="5"/>
      <c r="BE106" s="5"/>
      <c r="BF106" s="5"/>
      <c r="BG106" s="5"/>
      <c r="BH106">
        <f t="shared" si="17"/>
        <v>145.02000000000001</v>
      </c>
      <c r="BI106">
        <f t="shared" si="18"/>
        <v>9426.3000000000011</v>
      </c>
      <c r="BJ106" s="4" t="s">
        <v>55</v>
      </c>
      <c r="BK106" s="4">
        <v>65</v>
      </c>
      <c r="BL106" s="5">
        <f t="shared" si="19"/>
        <v>42.97999999999999</v>
      </c>
      <c r="BM106" s="5">
        <f t="shared" si="16"/>
        <v>2793.6999999999994</v>
      </c>
      <c r="BN106">
        <v>42.98</v>
      </c>
    </row>
    <row r="107" spans="2:66">
      <c r="B107" s="4" t="s">
        <v>31</v>
      </c>
      <c r="C107" s="4">
        <v>76.69</v>
      </c>
      <c r="D107" s="52">
        <v>36</v>
      </c>
      <c r="E107" s="5">
        <f t="shared" si="14"/>
        <v>2760.84</v>
      </c>
      <c r="F107" s="5"/>
      <c r="G107" s="5"/>
      <c r="H107" s="5"/>
      <c r="I107" s="5"/>
      <c r="J107" s="5"/>
      <c r="K107" s="5"/>
      <c r="L107" s="5"/>
      <c r="M107" s="5"/>
      <c r="N107" s="5"/>
      <c r="O107" s="104"/>
      <c r="P107" s="104"/>
      <c r="Q107" s="104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>
        <v>3</v>
      </c>
      <c r="AR107" s="5">
        <v>2</v>
      </c>
      <c r="AS107" s="5">
        <v>4</v>
      </c>
      <c r="AT107" s="5">
        <v>4</v>
      </c>
      <c r="AU107" s="5">
        <v>2</v>
      </c>
      <c r="AV107" s="5"/>
      <c r="AW107" s="5">
        <v>3</v>
      </c>
      <c r="AX107" s="5">
        <v>2</v>
      </c>
      <c r="AY107" s="5"/>
      <c r="AZ107" s="5">
        <v>3</v>
      </c>
      <c r="BA107" s="5">
        <v>2</v>
      </c>
      <c r="BB107" s="5"/>
      <c r="BC107" s="5"/>
      <c r="BD107" s="5">
        <v>2</v>
      </c>
      <c r="BE107" s="5"/>
      <c r="BF107" s="5"/>
      <c r="BG107" s="5">
        <v>2</v>
      </c>
      <c r="BH107">
        <f t="shared" si="17"/>
        <v>29</v>
      </c>
      <c r="BI107">
        <f t="shared" si="18"/>
        <v>2224.0099999999998</v>
      </c>
      <c r="BJ107" s="4" t="s">
        <v>31</v>
      </c>
      <c r="BK107" s="4">
        <v>76.69</v>
      </c>
      <c r="BL107" s="5">
        <f t="shared" si="19"/>
        <v>7</v>
      </c>
      <c r="BM107" s="5">
        <f t="shared" si="16"/>
        <v>536.82999999999993</v>
      </c>
      <c r="BN107">
        <v>7</v>
      </c>
    </row>
    <row r="108" spans="2:66">
      <c r="B108" s="4" t="s">
        <v>45</v>
      </c>
      <c r="C108" s="4">
        <v>46.7</v>
      </c>
      <c r="D108" s="52">
        <v>48</v>
      </c>
      <c r="E108" s="5">
        <f t="shared" si="14"/>
        <v>2241.6000000000004</v>
      </c>
      <c r="F108" s="5"/>
      <c r="G108" s="5"/>
      <c r="H108" s="5"/>
      <c r="I108" s="5"/>
      <c r="J108" s="5"/>
      <c r="K108" s="5"/>
      <c r="L108" s="5"/>
      <c r="M108" s="5"/>
      <c r="N108" s="5"/>
      <c r="O108" s="104"/>
      <c r="P108" s="104"/>
      <c r="Q108" s="104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I108">
        <f t="shared" si="18"/>
        <v>0</v>
      </c>
      <c r="BJ108" s="4" t="s">
        <v>45</v>
      </c>
      <c r="BK108" s="4">
        <v>46.7</v>
      </c>
      <c r="BL108" s="5">
        <f t="shared" si="19"/>
        <v>48</v>
      </c>
      <c r="BM108" s="5">
        <f t="shared" si="16"/>
        <v>2241.6000000000004</v>
      </c>
      <c r="BN108">
        <v>48</v>
      </c>
    </row>
    <row r="109" spans="2:66">
      <c r="B109" s="4" t="s">
        <v>45</v>
      </c>
      <c r="C109" s="4">
        <v>46.7</v>
      </c>
      <c r="D109" s="52">
        <v>48</v>
      </c>
      <c r="E109" s="5">
        <f t="shared" si="14"/>
        <v>2241.6000000000004</v>
      </c>
      <c r="F109" s="5"/>
      <c r="G109" s="5"/>
      <c r="H109" s="5"/>
      <c r="I109" s="5"/>
      <c r="J109" s="5"/>
      <c r="K109" s="5"/>
      <c r="L109" s="5"/>
      <c r="M109" s="5"/>
      <c r="N109" s="5"/>
      <c r="O109" s="104"/>
      <c r="P109" s="104"/>
      <c r="Q109" s="104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I109">
        <f t="shared" si="18"/>
        <v>0</v>
      </c>
      <c r="BJ109" s="4" t="s">
        <v>45</v>
      </c>
      <c r="BK109" s="4">
        <v>46.7</v>
      </c>
      <c r="BL109" s="5">
        <f t="shared" si="19"/>
        <v>48</v>
      </c>
      <c r="BM109" s="5">
        <f t="shared" si="16"/>
        <v>2241.6000000000004</v>
      </c>
      <c r="BN109">
        <v>48</v>
      </c>
    </row>
    <row r="110" spans="2:66">
      <c r="B110" s="4" t="s">
        <v>31</v>
      </c>
      <c r="C110" s="4">
        <v>76.69</v>
      </c>
      <c r="D110" s="52">
        <v>36</v>
      </c>
      <c r="E110" s="5">
        <f t="shared" si="14"/>
        <v>2760.84</v>
      </c>
      <c r="F110" s="5"/>
      <c r="G110" s="5"/>
      <c r="H110" s="5"/>
      <c r="I110" s="5"/>
      <c r="J110" s="5"/>
      <c r="K110" s="5"/>
      <c r="L110" s="5"/>
      <c r="M110" s="5"/>
      <c r="N110" s="5"/>
      <c r="O110" s="104"/>
      <c r="P110" s="104"/>
      <c r="Q110" s="104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I110">
        <f t="shared" si="18"/>
        <v>0</v>
      </c>
      <c r="BJ110" s="4" t="s">
        <v>31</v>
      </c>
      <c r="BK110" s="4">
        <v>76.69</v>
      </c>
      <c r="BL110" s="5">
        <f t="shared" si="19"/>
        <v>36</v>
      </c>
      <c r="BM110" s="5">
        <f t="shared" si="16"/>
        <v>2760.84</v>
      </c>
      <c r="BN110">
        <v>36</v>
      </c>
    </row>
    <row r="111" spans="2:66">
      <c r="B111" s="4" t="s">
        <v>49</v>
      </c>
      <c r="C111" s="4">
        <v>133.38</v>
      </c>
      <c r="D111" s="52">
        <v>18</v>
      </c>
      <c r="E111" s="5">
        <f t="shared" si="14"/>
        <v>2400.84</v>
      </c>
      <c r="F111" s="5"/>
      <c r="G111" s="5"/>
      <c r="H111" s="5"/>
      <c r="I111" s="5"/>
      <c r="J111" s="5"/>
      <c r="K111" s="5"/>
      <c r="L111" s="5"/>
      <c r="M111" s="5"/>
      <c r="N111" s="5"/>
      <c r="O111" s="104"/>
      <c r="P111" s="104"/>
      <c r="Q111" s="104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I111">
        <f t="shared" si="18"/>
        <v>0</v>
      </c>
      <c r="BJ111" s="4" t="s">
        <v>49</v>
      </c>
      <c r="BK111" s="4">
        <v>133.38</v>
      </c>
      <c r="BL111" s="5">
        <f t="shared" si="19"/>
        <v>18</v>
      </c>
      <c r="BM111" s="5">
        <f t="shared" si="16"/>
        <v>2400.84</v>
      </c>
      <c r="BN111">
        <v>18</v>
      </c>
    </row>
    <row r="112" spans="2:66">
      <c r="B112" s="4" t="s">
        <v>681</v>
      </c>
      <c r="C112" s="4">
        <v>142.18</v>
      </c>
      <c r="D112" s="52">
        <v>24</v>
      </c>
      <c r="E112" s="5">
        <f t="shared" si="14"/>
        <v>3412.32</v>
      </c>
      <c r="F112" s="5"/>
      <c r="G112" s="5"/>
      <c r="H112" s="5"/>
      <c r="I112" s="5"/>
      <c r="J112" s="5"/>
      <c r="K112" s="5"/>
      <c r="L112" s="5"/>
      <c r="M112" s="5"/>
      <c r="N112" s="5"/>
      <c r="O112" s="104"/>
      <c r="P112" s="104"/>
      <c r="Q112" s="104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>
        <v>7</v>
      </c>
      <c r="AX112" s="5"/>
      <c r="AY112" s="5">
        <v>4</v>
      </c>
      <c r="AZ112" s="5">
        <v>2</v>
      </c>
      <c r="BA112" s="5"/>
      <c r="BB112" s="5"/>
      <c r="BC112" s="5"/>
      <c r="BD112" s="5"/>
      <c r="BE112" s="5"/>
      <c r="BF112" s="5"/>
      <c r="BG112" s="5"/>
      <c r="BH112">
        <f>SUM(F112:BG112)</f>
        <v>13</v>
      </c>
      <c r="BI112">
        <f t="shared" si="18"/>
        <v>1848.3400000000001</v>
      </c>
      <c r="BJ112" s="4" t="s">
        <v>681</v>
      </c>
      <c r="BK112" s="4">
        <v>142.18</v>
      </c>
      <c r="BL112" s="5">
        <f t="shared" si="19"/>
        <v>11</v>
      </c>
      <c r="BM112" s="5">
        <f t="shared" si="16"/>
        <v>1563.98</v>
      </c>
      <c r="BN112">
        <v>11</v>
      </c>
    </row>
    <row r="113" spans="2:66">
      <c r="B113" s="4" t="s">
        <v>262</v>
      </c>
      <c r="C113" s="4">
        <v>48.42</v>
      </c>
      <c r="D113" s="52">
        <v>12</v>
      </c>
      <c r="E113" s="5">
        <f t="shared" si="14"/>
        <v>581.04</v>
      </c>
      <c r="F113" s="5"/>
      <c r="G113" s="5"/>
      <c r="H113" s="5"/>
      <c r="I113" s="5"/>
      <c r="J113" s="5"/>
      <c r="K113" s="5"/>
      <c r="L113" s="5"/>
      <c r="M113" s="5"/>
      <c r="N113" s="5"/>
      <c r="O113" s="104"/>
      <c r="P113" s="104"/>
      <c r="Q113" s="104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>
        <v>6</v>
      </c>
      <c r="AZ113" s="5">
        <v>2</v>
      </c>
      <c r="BA113" s="5"/>
      <c r="BB113" s="5"/>
      <c r="BC113" s="5"/>
      <c r="BD113" s="5"/>
      <c r="BE113" s="5"/>
      <c r="BF113" s="5"/>
      <c r="BG113" s="5"/>
      <c r="BH113">
        <f>SUM(F113:BG113)</f>
        <v>8</v>
      </c>
      <c r="BI113">
        <f t="shared" si="18"/>
        <v>387.36</v>
      </c>
      <c r="BJ113" s="4" t="s">
        <v>262</v>
      </c>
      <c r="BK113" s="4">
        <v>48.42</v>
      </c>
      <c r="BL113" s="5">
        <f t="shared" si="19"/>
        <v>4</v>
      </c>
      <c r="BM113" s="5">
        <f t="shared" si="16"/>
        <v>193.68</v>
      </c>
      <c r="BN113">
        <v>4</v>
      </c>
    </row>
    <row r="114" spans="2:66">
      <c r="B114" s="4" t="s">
        <v>580</v>
      </c>
      <c r="C114" s="4">
        <v>151.09</v>
      </c>
      <c r="D114" s="52">
        <v>30</v>
      </c>
      <c r="E114" s="5">
        <f t="shared" si="14"/>
        <v>4532.7</v>
      </c>
      <c r="F114" s="5"/>
      <c r="G114" s="5"/>
      <c r="H114" s="5"/>
      <c r="I114" s="5"/>
      <c r="J114" s="5"/>
      <c r="K114" s="5"/>
      <c r="L114" s="5"/>
      <c r="M114" s="5"/>
      <c r="N114" s="5"/>
      <c r="O114" s="104"/>
      <c r="P114" s="104"/>
      <c r="Q114" s="104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>
        <f>SUM(F114:BG114)</f>
        <v>0</v>
      </c>
      <c r="BI114">
        <f t="shared" si="18"/>
        <v>0</v>
      </c>
      <c r="BJ114" s="4" t="s">
        <v>580</v>
      </c>
      <c r="BK114" s="4">
        <v>151.09</v>
      </c>
      <c r="BL114" s="5">
        <f t="shared" si="19"/>
        <v>30</v>
      </c>
      <c r="BM114" s="5">
        <f t="shared" si="16"/>
        <v>4532.7</v>
      </c>
      <c r="BN114">
        <v>30</v>
      </c>
    </row>
    <row r="115" spans="2:66">
      <c r="B115" s="4" t="s">
        <v>14</v>
      </c>
      <c r="C115" s="4">
        <v>97.83</v>
      </c>
      <c r="D115" s="52">
        <v>12</v>
      </c>
      <c r="E115" s="5">
        <f t="shared" si="14"/>
        <v>1173.96</v>
      </c>
      <c r="F115" s="5"/>
      <c r="G115" s="5"/>
      <c r="H115" s="5"/>
      <c r="I115" s="5"/>
      <c r="J115" s="5"/>
      <c r="K115" s="5"/>
      <c r="L115" s="5"/>
      <c r="M115" s="5"/>
      <c r="N115" s="5"/>
      <c r="O115" s="104"/>
      <c r="P115" s="104"/>
      <c r="Q115" s="104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I115">
        <f t="shared" si="18"/>
        <v>0</v>
      </c>
      <c r="BJ115" s="4" t="s">
        <v>14</v>
      </c>
      <c r="BK115" s="4">
        <v>97.83</v>
      </c>
      <c r="BL115" s="5">
        <f t="shared" si="19"/>
        <v>12</v>
      </c>
      <c r="BM115" s="5">
        <f t="shared" si="16"/>
        <v>1173.96</v>
      </c>
      <c r="BN115">
        <v>12</v>
      </c>
    </row>
    <row r="116" spans="2:66">
      <c r="B116" s="4" t="s">
        <v>113</v>
      </c>
      <c r="C116" s="4">
        <v>273.73</v>
      </c>
      <c r="D116" s="52">
        <v>20</v>
      </c>
      <c r="E116" s="5">
        <f t="shared" si="14"/>
        <v>5474.6</v>
      </c>
      <c r="F116" s="5"/>
      <c r="G116" s="5"/>
      <c r="H116" s="5"/>
      <c r="I116" s="5"/>
      <c r="J116" s="5"/>
      <c r="K116" s="5"/>
      <c r="L116" s="5"/>
      <c r="M116" s="5"/>
      <c r="N116" s="5"/>
      <c r="O116" s="104"/>
      <c r="P116" s="104"/>
      <c r="Q116" s="104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I116">
        <f t="shared" si="18"/>
        <v>0</v>
      </c>
      <c r="BJ116" s="4" t="s">
        <v>113</v>
      </c>
      <c r="BK116" s="4">
        <v>273.73</v>
      </c>
      <c r="BL116" s="5">
        <f t="shared" si="19"/>
        <v>20</v>
      </c>
      <c r="BM116" s="5">
        <f t="shared" si="16"/>
        <v>5474.6</v>
      </c>
      <c r="BN116">
        <v>20</v>
      </c>
    </row>
    <row r="117" spans="2:66">
      <c r="B117" s="4" t="s">
        <v>303</v>
      </c>
      <c r="C117" s="4">
        <v>464.46</v>
      </c>
      <c r="D117" s="52">
        <v>10</v>
      </c>
      <c r="E117" s="5">
        <f t="shared" si="14"/>
        <v>4644.5999999999995</v>
      </c>
      <c r="F117" s="5"/>
      <c r="G117" s="5"/>
      <c r="H117" s="5"/>
      <c r="I117" s="5"/>
      <c r="J117" s="5"/>
      <c r="K117" s="5"/>
      <c r="L117" s="5"/>
      <c r="M117" s="5"/>
      <c r="N117" s="5"/>
      <c r="O117" s="104"/>
      <c r="P117" s="104"/>
      <c r="Q117" s="104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>
        <v>2</v>
      </c>
      <c r="AQ117" s="5">
        <v>1</v>
      </c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>
        <f>SUM(F117:BG117)</f>
        <v>3</v>
      </c>
      <c r="BI117">
        <f t="shared" si="18"/>
        <v>1393.3799999999999</v>
      </c>
      <c r="BJ117" s="4" t="s">
        <v>303</v>
      </c>
      <c r="BK117" s="4">
        <v>464.46</v>
      </c>
      <c r="BL117" s="5">
        <f t="shared" si="19"/>
        <v>7</v>
      </c>
      <c r="BM117" s="5">
        <f t="shared" si="16"/>
        <v>3251.22</v>
      </c>
      <c r="BN117">
        <v>7</v>
      </c>
    </row>
    <row r="118" spans="2:66">
      <c r="B118" s="4" t="s">
        <v>60</v>
      </c>
      <c r="C118" s="4">
        <v>629.20000000000005</v>
      </c>
      <c r="D118" s="52">
        <v>10.89</v>
      </c>
      <c r="E118" s="5">
        <f t="shared" si="14"/>
        <v>6851.9880000000012</v>
      </c>
      <c r="F118" s="5"/>
      <c r="G118" s="5"/>
      <c r="H118" s="5"/>
      <c r="I118" s="5"/>
      <c r="J118" s="5"/>
      <c r="K118" s="5"/>
      <c r="L118" s="5"/>
      <c r="M118" s="5"/>
      <c r="N118" s="5"/>
      <c r="O118" s="104"/>
      <c r="P118" s="104"/>
      <c r="Q118" s="104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I118">
        <f t="shared" si="18"/>
        <v>0</v>
      </c>
      <c r="BJ118" s="4" t="s">
        <v>60</v>
      </c>
      <c r="BK118" s="4">
        <v>629.20000000000005</v>
      </c>
      <c r="BL118" s="5">
        <f t="shared" si="19"/>
        <v>10.89</v>
      </c>
      <c r="BM118" s="5">
        <f t="shared" si="16"/>
        <v>6851.9880000000012</v>
      </c>
      <c r="BN118">
        <v>10.89</v>
      </c>
    </row>
    <row r="119" spans="2:66">
      <c r="B119" s="4" t="s">
        <v>16</v>
      </c>
      <c r="C119" s="4">
        <v>137.61000000000001</v>
      </c>
      <c r="D119" s="52">
        <v>40</v>
      </c>
      <c r="E119" s="5">
        <f t="shared" si="14"/>
        <v>5504.4000000000005</v>
      </c>
      <c r="F119" s="5"/>
      <c r="G119" s="5"/>
      <c r="H119" s="5"/>
      <c r="I119" s="5"/>
      <c r="J119" s="5"/>
      <c r="K119" s="5"/>
      <c r="L119" s="5"/>
      <c r="M119" s="5"/>
      <c r="N119" s="5"/>
      <c r="O119" s="104"/>
      <c r="P119" s="104"/>
      <c r="Q119" s="104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I119">
        <f t="shared" si="18"/>
        <v>0</v>
      </c>
      <c r="BJ119" s="4" t="s">
        <v>16</v>
      </c>
      <c r="BK119" s="4">
        <v>137.61000000000001</v>
      </c>
      <c r="BL119" s="5">
        <f t="shared" si="19"/>
        <v>40</v>
      </c>
      <c r="BM119" s="5">
        <f t="shared" si="16"/>
        <v>5504.4000000000005</v>
      </c>
      <c r="BN119">
        <v>40</v>
      </c>
    </row>
    <row r="120" spans="2:66">
      <c r="B120" s="117" t="s">
        <v>898</v>
      </c>
      <c r="C120" s="117">
        <v>69.709999999999994</v>
      </c>
      <c r="D120" s="216">
        <v>45</v>
      </c>
      <c r="E120" s="5">
        <f t="shared" si="14"/>
        <v>3136.95</v>
      </c>
      <c r="F120" s="58"/>
      <c r="G120" s="58"/>
      <c r="H120" s="58"/>
      <c r="I120" s="58"/>
      <c r="J120" s="58"/>
      <c r="K120" s="58"/>
      <c r="L120" s="58"/>
      <c r="M120" s="58"/>
      <c r="N120" s="58"/>
      <c r="O120" s="236"/>
      <c r="P120" s="236"/>
      <c r="Q120" s="236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8"/>
      <c r="BB120" s="5"/>
      <c r="BC120" s="5"/>
      <c r="BD120" s="5">
        <v>3</v>
      </c>
      <c r="BE120" s="5"/>
      <c r="BF120" s="5"/>
      <c r="BG120" s="5"/>
      <c r="BH120">
        <f t="shared" ref="BH120:BH132" si="20">SUM(F120:BG120)</f>
        <v>3</v>
      </c>
      <c r="BI120">
        <f t="shared" si="18"/>
        <v>209.13</v>
      </c>
      <c r="BJ120" s="4" t="s">
        <v>898</v>
      </c>
      <c r="BK120" s="4">
        <v>69.709999999999994</v>
      </c>
      <c r="BL120" s="5">
        <f t="shared" si="19"/>
        <v>42</v>
      </c>
      <c r="BM120" s="5">
        <f t="shared" si="16"/>
        <v>2927.8199999999997</v>
      </c>
      <c r="BN120">
        <v>42</v>
      </c>
    </row>
    <row r="121" spans="2:66">
      <c r="B121" s="4" t="s">
        <v>56</v>
      </c>
      <c r="C121" s="4">
        <v>120</v>
      </c>
      <c r="D121" s="52">
        <v>27.6</v>
      </c>
      <c r="E121" s="5">
        <f t="shared" si="14"/>
        <v>3312</v>
      </c>
      <c r="F121" s="5"/>
      <c r="G121" s="5"/>
      <c r="H121" s="5"/>
      <c r="I121" s="5"/>
      <c r="J121" s="5"/>
      <c r="K121" s="5"/>
      <c r="L121" s="5"/>
      <c r="M121" s="5"/>
      <c r="N121" s="5"/>
      <c r="O121" s="104"/>
      <c r="P121" s="104"/>
      <c r="Q121" s="104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>
        <v>15</v>
      </c>
      <c r="AZ121" s="5">
        <v>10</v>
      </c>
      <c r="BA121" s="5">
        <v>2.6</v>
      </c>
      <c r="BB121" s="5"/>
      <c r="BC121" s="5"/>
      <c r="BD121" s="5"/>
      <c r="BE121" s="5"/>
      <c r="BF121" s="5"/>
      <c r="BG121" s="5"/>
      <c r="BH121">
        <f t="shared" si="20"/>
        <v>27.6</v>
      </c>
      <c r="BI121">
        <f t="shared" si="18"/>
        <v>3312</v>
      </c>
      <c r="BJ121" s="11" t="s">
        <v>56</v>
      </c>
      <c r="BK121" s="4">
        <v>120</v>
      </c>
      <c r="BL121" s="5">
        <f t="shared" si="19"/>
        <v>0</v>
      </c>
      <c r="BM121" s="5">
        <f t="shared" si="16"/>
        <v>0</v>
      </c>
      <c r="BN121">
        <v>0</v>
      </c>
    </row>
    <row r="122" spans="2:66">
      <c r="B122" s="4" t="s">
        <v>933</v>
      </c>
      <c r="C122" s="4">
        <v>49</v>
      </c>
      <c r="D122" s="52">
        <v>31.4</v>
      </c>
      <c r="E122" s="5">
        <f t="shared" si="14"/>
        <v>1538.6</v>
      </c>
      <c r="F122" s="5"/>
      <c r="G122" s="5"/>
      <c r="H122" s="5"/>
      <c r="I122" s="5"/>
      <c r="J122" s="5"/>
      <c r="K122" s="5"/>
      <c r="L122" s="5"/>
      <c r="M122" s="5"/>
      <c r="N122" s="5"/>
      <c r="O122" s="104"/>
      <c r="P122" s="104"/>
      <c r="Q122" s="104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>
        <v>2.1</v>
      </c>
      <c r="BF122" s="5">
        <v>1.5</v>
      </c>
      <c r="BG122" s="5"/>
      <c r="BH122">
        <f t="shared" si="20"/>
        <v>3.6</v>
      </c>
      <c r="BI122">
        <f t="shared" si="18"/>
        <v>176.4</v>
      </c>
      <c r="BJ122" s="4" t="s">
        <v>933</v>
      </c>
      <c r="BK122" s="4">
        <v>49</v>
      </c>
      <c r="BL122" s="5">
        <f t="shared" si="19"/>
        <v>27.799999999999997</v>
      </c>
      <c r="BM122" s="5">
        <f t="shared" si="16"/>
        <v>1362.1999999999998</v>
      </c>
      <c r="BN122">
        <v>27.8</v>
      </c>
    </row>
    <row r="123" spans="2:66">
      <c r="B123" s="4" t="s">
        <v>611</v>
      </c>
      <c r="C123" s="4">
        <v>91</v>
      </c>
      <c r="D123" s="52">
        <v>20.2</v>
      </c>
      <c r="E123" s="5">
        <f t="shared" si="14"/>
        <v>1838.2</v>
      </c>
      <c r="F123" s="5"/>
      <c r="G123" s="5"/>
      <c r="H123" s="5"/>
      <c r="I123" s="5"/>
      <c r="J123" s="5"/>
      <c r="K123" s="5"/>
      <c r="L123" s="5"/>
      <c r="M123" s="5"/>
      <c r="N123" s="5"/>
      <c r="O123" s="104"/>
      <c r="P123" s="104"/>
      <c r="Q123" s="104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>
        <v>4</v>
      </c>
      <c r="AZ123" s="5">
        <v>2</v>
      </c>
      <c r="BA123" s="5"/>
      <c r="BB123" s="5">
        <v>8.5399999999999991</v>
      </c>
      <c r="BC123" s="5">
        <v>4.5</v>
      </c>
      <c r="BD123" s="5"/>
      <c r="BE123" s="5"/>
      <c r="BF123" s="5"/>
      <c r="BG123" s="5"/>
      <c r="BH123">
        <f t="shared" si="20"/>
        <v>19.04</v>
      </c>
      <c r="BI123">
        <f t="shared" si="18"/>
        <v>1732.6399999999999</v>
      </c>
      <c r="BJ123" s="4" t="s">
        <v>611</v>
      </c>
      <c r="BK123" s="4">
        <v>91</v>
      </c>
      <c r="BL123" s="5">
        <f t="shared" si="19"/>
        <v>1.1600000000000001</v>
      </c>
      <c r="BM123" s="5">
        <f t="shared" si="16"/>
        <v>105.56000000000002</v>
      </c>
      <c r="BN123">
        <v>1.1599999999999999</v>
      </c>
    </row>
    <row r="124" spans="2:66">
      <c r="B124" s="4" t="s">
        <v>133</v>
      </c>
      <c r="C124" s="4">
        <v>224</v>
      </c>
      <c r="D124" s="52">
        <v>10</v>
      </c>
      <c r="E124" s="5">
        <f t="shared" si="14"/>
        <v>2240</v>
      </c>
      <c r="F124" s="5"/>
      <c r="G124" s="5"/>
      <c r="H124" s="5"/>
      <c r="I124" s="5"/>
      <c r="J124" s="5"/>
      <c r="K124" s="5"/>
      <c r="L124" s="5"/>
      <c r="M124" s="5"/>
      <c r="N124" s="5"/>
      <c r="O124" s="104"/>
      <c r="P124" s="104"/>
      <c r="Q124" s="104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>
        <v>10</v>
      </c>
      <c r="BF124" s="5"/>
      <c r="BG124" s="5"/>
      <c r="BH124">
        <f t="shared" si="20"/>
        <v>10</v>
      </c>
      <c r="BI124">
        <f t="shared" si="18"/>
        <v>2240</v>
      </c>
      <c r="BJ124" s="11" t="s">
        <v>133</v>
      </c>
      <c r="BK124" s="4">
        <v>224</v>
      </c>
      <c r="BL124" s="5">
        <f t="shared" si="19"/>
        <v>0</v>
      </c>
      <c r="BM124" s="5">
        <f t="shared" si="16"/>
        <v>0</v>
      </c>
      <c r="BN124">
        <v>0</v>
      </c>
    </row>
    <row r="125" spans="2:66">
      <c r="B125" s="4" t="s">
        <v>322</v>
      </c>
      <c r="C125" s="4">
        <v>238</v>
      </c>
      <c r="D125" s="52">
        <v>21.3</v>
      </c>
      <c r="E125" s="5">
        <f t="shared" si="14"/>
        <v>5069.4000000000005</v>
      </c>
      <c r="F125" s="5"/>
      <c r="G125" s="5"/>
      <c r="H125" s="5"/>
      <c r="I125" s="5"/>
      <c r="J125" s="5"/>
      <c r="K125" s="5"/>
      <c r="L125" s="5"/>
      <c r="M125" s="5"/>
      <c r="N125" s="5"/>
      <c r="O125" s="104"/>
      <c r="P125" s="104"/>
      <c r="Q125" s="104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>
        <v>21.3</v>
      </c>
      <c r="AZ125" s="5"/>
      <c r="BA125" s="5"/>
      <c r="BB125" s="5"/>
      <c r="BC125" s="5"/>
      <c r="BD125" s="5"/>
      <c r="BE125" s="5"/>
      <c r="BF125" s="5"/>
      <c r="BG125" s="5"/>
      <c r="BH125">
        <f t="shared" si="20"/>
        <v>21.3</v>
      </c>
      <c r="BI125">
        <f t="shared" si="18"/>
        <v>5069.4000000000005</v>
      </c>
      <c r="BJ125" s="11" t="s">
        <v>322</v>
      </c>
      <c r="BK125" s="4">
        <v>238</v>
      </c>
      <c r="BL125" s="5">
        <f t="shared" si="19"/>
        <v>0</v>
      </c>
      <c r="BM125" s="5">
        <f t="shared" si="16"/>
        <v>0</v>
      </c>
      <c r="BN125">
        <v>0</v>
      </c>
    </row>
    <row r="126" spans="2:66">
      <c r="B126" s="4" t="s">
        <v>97</v>
      </c>
      <c r="C126" s="4">
        <v>168</v>
      </c>
      <c r="D126" s="52">
        <v>43</v>
      </c>
      <c r="E126" s="5">
        <f t="shared" si="14"/>
        <v>7224</v>
      </c>
      <c r="F126" s="5"/>
      <c r="G126" s="5"/>
      <c r="H126" s="5"/>
      <c r="I126" s="5"/>
      <c r="J126" s="5"/>
      <c r="K126" s="5"/>
      <c r="L126" s="5"/>
      <c r="M126" s="5"/>
      <c r="N126" s="5"/>
      <c r="O126" s="104"/>
      <c r="P126" s="104"/>
      <c r="Q126" s="104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>
        <v>43</v>
      </c>
      <c r="BF126" s="5"/>
      <c r="BG126" s="5"/>
      <c r="BH126">
        <f t="shared" si="20"/>
        <v>43</v>
      </c>
      <c r="BI126">
        <f t="shared" si="18"/>
        <v>7224</v>
      </c>
      <c r="BJ126" s="11" t="s">
        <v>97</v>
      </c>
      <c r="BK126" s="4">
        <v>168</v>
      </c>
      <c r="BL126" s="5">
        <f t="shared" si="19"/>
        <v>0</v>
      </c>
      <c r="BM126" s="5">
        <f t="shared" si="16"/>
        <v>0</v>
      </c>
      <c r="BN126">
        <v>0</v>
      </c>
    </row>
    <row r="127" spans="2:66">
      <c r="B127" s="4" t="s">
        <v>106</v>
      </c>
      <c r="C127" s="4">
        <v>198</v>
      </c>
      <c r="D127" s="52">
        <v>44.2</v>
      </c>
      <c r="E127" s="5">
        <f t="shared" si="14"/>
        <v>8751.6</v>
      </c>
      <c r="F127" s="5"/>
      <c r="G127" s="5"/>
      <c r="H127" s="5"/>
      <c r="I127" s="5"/>
      <c r="J127" s="5"/>
      <c r="K127" s="5"/>
      <c r="L127" s="5"/>
      <c r="M127" s="5"/>
      <c r="N127" s="5"/>
      <c r="O127" s="104"/>
      <c r="P127" s="104"/>
      <c r="Q127" s="104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>
        <v>44.2</v>
      </c>
      <c r="BC127" s="5"/>
      <c r="BD127" s="5"/>
      <c r="BE127" s="5"/>
      <c r="BF127" s="5"/>
      <c r="BG127" s="5"/>
      <c r="BH127">
        <f t="shared" si="20"/>
        <v>44.2</v>
      </c>
      <c r="BI127">
        <f t="shared" si="18"/>
        <v>8751.6</v>
      </c>
      <c r="BJ127" s="11" t="s">
        <v>106</v>
      </c>
      <c r="BK127" s="4">
        <v>198</v>
      </c>
      <c r="BL127" s="5">
        <f t="shared" si="19"/>
        <v>0</v>
      </c>
      <c r="BM127" s="5">
        <f t="shared" si="16"/>
        <v>0</v>
      </c>
      <c r="BN127">
        <v>0</v>
      </c>
    </row>
    <row r="128" spans="2:66">
      <c r="B128" s="4" t="s">
        <v>155</v>
      </c>
      <c r="C128" s="4">
        <v>255</v>
      </c>
      <c r="D128" s="52">
        <v>15</v>
      </c>
      <c r="E128" s="5">
        <f t="shared" si="14"/>
        <v>3825</v>
      </c>
      <c r="F128" s="5"/>
      <c r="G128" s="5"/>
      <c r="H128" s="5"/>
      <c r="I128" s="5"/>
      <c r="J128" s="5"/>
      <c r="K128" s="5"/>
      <c r="L128" s="5"/>
      <c r="M128" s="5"/>
      <c r="N128" s="5"/>
      <c r="O128" s="104"/>
      <c r="P128" s="104"/>
      <c r="Q128" s="104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>
        <v>15</v>
      </c>
      <c r="AZ128" s="5"/>
      <c r="BA128" s="5"/>
      <c r="BB128" s="5"/>
      <c r="BC128" s="5"/>
      <c r="BD128" s="5"/>
      <c r="BE128" s="5"/>
      <c r="BF128" s="5"/>
      <c r="BG128" s="5"/>
      <c r="BH128">
        <f t="shared" si="20"/>
        <v>15</v>
      </c>
      <c r="BI128">
        <f t="shared" si="18"/>
        <v>3825</v>
      </c>
      <c r="BJ128" s="11" t="s">
        <v>155</v>
      </c>
      <c r="BK128" s="4">
        <v>255</v>
      </c>
      <c r="BL128" s="5">
        <f t="shared" si="19"/>
        <v>0</v>
      </c>
      <c r="BM128" s="5">
        <f t="shared" si="16"/>
        <v>0</v>
      </c>
      <c r="BN128">
        <v>0</v>
      </c>
    </row>
    <row r="129" spans="1:67">
      <c r="B129" s="4" t="s">
        <v>12</v>
      </c>
      <c r="C129" s="4">
        <v>50</v>
      </c>
      <c r="D129" s="52">
        <v>10</v>
      </c>
      <c r="E129" s="5">
        <f t="shared" si="14"/>
        <v>500</v>
      </c>
      <c r="F129" s="5"/>
      <c r="G129" s="5"/>
      <c r="H129" s="5"/>
      <c r="I129" s="5"/>
      <c r="J129" s="5"/>
      <c r="K129" s="5"/>
      <c r="L129" s="5"/>
      <c r="M129" s="5"/>
      <c r="N129" s="5"/>
      <c r="O129" s="104"/>
      <c r="P129" s="104"/>
      <c r="Q129" s="104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40">
        <v>1.4</v>
      </c>
      <c r="BG129" s="5"/>
      <c r="BH129">
        <f t="shared" si="20"/>
        <v>1.4</v>
      </c>
      <c r="BI129">
        <f t="shared" si="18"/>
        <v>70</v>
      </c>
      <c r="BJ129" s="4" t="s">
        <v>12</v>
      </c>
      <c r="BK129" s="4">
        <v>50</v>
      </c>
      <c r="BL129" s="5">
        <f t="shared" si="19"/>
        <v>8.6</v>
      </c>
      <c r="BM129" s="5">
        <f t="shared" si="16"/>
        <v>430</v>
      </c>
      <c r="BN129">
        <v>8.6</v>
      </c>
    </row>
    <row r="130" spans="1:67">
      <c r="B130" s="69" t="s">
        <v>15</v>
      </c>
      <c r="C130" s="4">
        <v>120</v>
      </c>
      <c r="D130" s="52">
        <v>50</v>
      </c>
      <c r="E130" s="5">
        <f t="shared" si="14"/>
        <v>6000</v>
      </c>
      <c r="F130" s="5"/>
      <c r="G130" s="5"/>
      <c r="H130" s="5"/>
      <c r="I130" s="5"/>
      <c r="J130" s="5"/>
      <c r="K130" s="5"/>
      <c r="L130" s="5"/>
      <c r="M130" s="5"/>
      <c r="N130" s="5"/>
      <c r="O130" s="104"/>
      <c r="P130" s="104"/>
      <c r="Q130" s="104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>
        <v>3.2</v>
      </c>
      <c r="BC130" s="5">
        <v>2.2999999999999998</v>
      </c>
      <c r="BD130" s="5"/>
      <c r="BE130" s="5">
        <v>3.2</v>
      </c>
      <c r="BF130" s="5">
        <v>2.2999999999999998</v>
      </c>
      <c r="BG130" s="5"/>
      <c r="BH130">
        <f t="shared" si="20"/>
        <v>11</v>
      </c>
      <c r="BI130">
        <f t="shared" si="18"/>
        <v>1320</v>
      </c>
      <c r="BJ130" s="4" t="s">
        <v>15</v>
      </c>
      <c r="BK130" s="4">
        <v>120</v>
      </c>
      <c r="BL130" s="5">
        <f t="shared" si="19"/>
        <v>39</v>
      </c>
      <c r="BM130" s="5">
        <f t="shared" si="16"/>
        <v>4680</v>
      </c>
      <c r="BN130">
        <v>39</v>
      </c>
    </row>
    <row r="131" spans="1:67">
      <c r="B131" s="4" t="s">
        <v>135</v>
      </c>
      <c r="C131" s="4">
        <v>330</v>
      </c>
      <c r="D131" s="52">
        <v>42</v>
      </c>
      <c r="E131" s="5">
        <f t="shared" si="14"/>
        <v>13860</v>
      </c>
      <c r="F131" s="5"/>
      <c r="G131" s="5"/>
      <c r="H131" s="5"/>
      <c r="I131" s="5"/>
      <c r="J131" s="5"/>
      <c r="K131" s="5"/>
      <c r="L131" s="5"/>
      <c r="M131" s="5"/>
      <c r="N131" s="5"/>
      <c r="O131" s="104"/>
      <c r="P131" s="104"/>
      <c r="Q131" s="104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>
        <v>21.3</v>
      </c>
      <c r="BF131" s="5">
        <v>15.5</v>
      </c>
      <c r="BG131" s="5">
        <v>5.2</v>
      </c>
      <c r="BH131">
        <f t="shared" si="20"/>
        <v>42</v>
      </c>
      <c r="BI131">
        <f t="shared" si="18"/>
        <v>13860</v>
      </c>
      <c r="BJ131" s="11" t="s">
        <v>135</v>
      </c>
      <c r="BK131" s="4">
        <v>330</v>
      </c>
      <c r="BL131" s="5">
        <f t="shared" si="19"/>
        <v>0</v>
      </c>
      <c r="BM131" s="5">
        <f t="shared" si="16"/>
        <v>0</v>
      </c>
      <c r="BN131">
        <v>0</v>
      </c>
    </row>
    <row r="132" spans="1:67">
      <c r="D132" s="18"/>
      <c r="E132" s="13">
        <f>SUM(E4:E131)</f>
        <v>603886.31559999986</v>
      </c>
      <c r="F132" s="30">
        <v>18413.78</v>
      </c>
      <c r="G132" s="30">
        <v>6929.91</v>
      </c>
      <c r="H132" s="30">
        <v>1920.85</v>
      </c>
      <c r="I132" s="14">
        <v>18583.79</v>
      </c>
      <c r="J132" s="14">
        <v>6930.03</v>
      </c>
      <c r="K132" s="30">
        <v>2305.48</v>
      </c>
      <c r="L132" s="14">
        <v>18509.310000000001</v>
      </c>
      <c r="M132" s="14">
        <v>7114.91</v>
      </c>
      <c r="N132" s="14">
        <v>3430.36</v>
      </c>
      <c r="O132" s="219">
        <v>18404.04</v>
      </c>
      <c r="P132" s="219">
        <v>6929.98</v>
      </c>
      <c r="Q132" s="219">
        <v>2313.88</v>
      </c>
      <c r="R132" s="219">
        <v>18396.34</v>
      </c>
      <c r="S132" s="219">
        <v>6974.99</v>
      </c>
      <c r="T132" s="219">
        <v>3241.32</v>
      </c>
      <c r="U132" s="264">
        <v>18537.400000000001</v>
      </c>
      <c r="V132" s="219">
        <v>7092.28</v>
      </c>
      <c r="W132" s="219">
        <v>4410.45</v>
      </c>
      <c r="X132" s="219">
        <v>18413.580000000002</v>
      </c>
      <c r="Y132" s="219">
        <v>6975.3</v>
      </c>
      <c r="Z132" s="219">
        <v>1789.94</v>
      </c>
      <c r="AA132" s="219">
        <v>18443.990000000002</v>
      </c>
      <c r="AB132" s="219">
        <v>6996.91</v>
      </c>
      <c r="AC132" s="219">
        <v>2110.4699999999998</v>
      </c>
      <c r="AD132" s="221">
        <v>18410.57</v>
      </c>
      <c r="AE132" s="219">
        <v>6974.17</v>
      </c>
      <c r="AF132" s="219">
        <v>2217.48</v>
      </c>
      <c r="AG132" s="219">
        <v>18413.78</v>
      </c>
      <c r="AH132" s="219">
        <v>6975.92</v>
      </c>
      <c r="AI132" s="219">
        <v>1663.4</v>
      </c>
      <c r="AJ132" s="219">
        <v>18413.810000000001</v>
      </c>
      <c r="AK132" s="219">
        <v>6988.88</v>
      </c>
      <c r="AL132" s="219">
        <v>3451.5</v>
      </c>
      <c r="AM132" s="219">
        <v>18413.77</v>
      </c>
      <c r="AN132" s="219">
        <v>6974.84</v>
      </c>
      <c r="AO132" s="219">
        <v>2248.3000000000002</v>
      </c>
      <c r="AP132" s="219">
        <v>18413.830000000002</v>
      </c>
      <c r="AQ132" s="219">
        <v>6975.28</v>
      </c>
      <c r="AR132" s="219">
        <v>3122.78</v>
      </c>
      <c r="AS132" s="219">
        <v>20050.27</v>
      </c>
      <c r="AT132" s="219">
        <v>6974.79</v>
      </c>
      <c r="AU132" s="219">
        <v>2874.09</v>
      </c>
      <c r="AV132" s="219">
        <v>18413.86</v>
      </c>
      <c r="AW132" s="219">
        <v>6980.27</v>
      </c>
      <c r="AX132" s="219">
        <v>1781.38</v>
      </c>
      <c r="AY132" s="219">
        <v>18417.97</v>
      </c>
      <c r="AZ132" s="219">
        <v>6974.4</v>
      </c>
      <c r="BA132" s="219">
        <v>2415.38</v>
      </c>
      <c r="BB132" s="219">
        <v>18413.82</v>
      </c>
      <c r="BC132" s="219">
        <v>6975.56</v>
      </c>
      <c r="BD132" s="219">
        <v>2344.0300000000002</v>
      </c>
      <c r="BE132" s="219">
        <v>18704.62</v>
      </c>
      <c r="BF132" s="219">
        <v>6974.83</v>
      </c>
      <c r="BG132" s="219">
        <v>2429.38</v>
      </c>
      <c r="BH132">
        <f t="shared" si="20"/>
        <v>505552.25000000029</v>
      </c>
      <c r="BI132">
        <f>SUM(BI4:BI131)</f>
        <v>505552.21460000006</v>
      </c>
      <c r="BL132" s="13">
        <f>SUM(BL4:BL130)</f>
        <v>717.79</v>
      </c>
      <c r="BM132" s="13">
        <f>SUM(BM4:BM131)</f>
        <v>98334.10100000001</v>
      </c>
      <c r="BO132">
        <f>SUM(BO4:BO84)</f>
        <v>39081.782999999996</v>
      </c>
    </row>
    <row r="133" spans="1:67">
      <c r="F133" t="s">
        <v>5</v>
      </c>
      <c r="G133" t="s">
        <v>6</v>
      </c>
      <c r="H133" t="s">
        <v>7</v>
      </c>
      <c r="I133" t="s">
        <v>5</v>
      </c>
      <c r="J133" t="s">
        <v>6</v>
      </c>
      <c r="K133" t="s">
        <v>7</v>
      </c>
      <c r="L133" t="s">
        <v>5</v>
      </c>
      <c r="M133" t="s">
        <v>6</v>
      </c>
      <c r="N133" t="s">
        <v>7</v>
      </c>
      <c r="O133" t="s">
        <v>5</v>
      </c>
      <c r="P133" t="s">
        <v>6</v>
      </c>
      <c r="Q133" t="s">
        <v>7</v>
      </c>
      <c r="R133" t="s">
        <v>5</v>
      </c>
      <c r="S133" t="s">
        <v>6</v>
      </c>
      <c r="T133" t="s">
        <v>7</v>
      </c>
      <c r="U133" s="12" t="s">
        <v>5</v>
      </c>
      <c r="V133" t="s">
        <v>6</v>
      </c>
      <c r="W133" t="s">
        <v>7</v>
      </c>
      <c r="X133" t="s">
        <v>5</v>
      </c>
      <c r="Y133" t="s">
        <v>6</v>
      </c>
      <c r="Z133" t="s">
        <v>7</v>
      </c>
      <c r="AA133" t="s">
        <v>5</v>
      </c>
      <c r="AB133" t="s">
        <v>6</v>
      </c>
      <c r="AC133" t="s">
        <v>7</v>
      </c>
      <c r="AD133" t="s">
        <v>5</v>
      </c>
      <c r="AE133" s="30" t="s">
        <v>6</v>
      </c>
      <c r="AF133" s="14" t="s">
        <v>7</v>
      </c>
      <c r="AG133" s="14" t="s">
        <v>5</v>
      </c>
      <c r="AH133" s="14" t="s">
        <v>6</v>
      </c>
      <c r="AI133" s="14" t="s">
        <v>7</v>
      </c>
      <c r="AJ133" s="14" t="s">
        <v>5</v>
      </c>
      <c r="AK133" s="14" t="s">
        <v>6</v>
      </c>
      <c r="AL133" s="14" t="s">
        <v>7</v>
      </c>
      <c r="AM133" s="14" t="s">
        <v>5</v>
      </c>
      <c r="AN133" s="14" t="s">
        <v>6</v>
      </c>
      <c r="AO133" s="14" t="s">
        <v>7</v>
      </c>
      <c r="AP133" s="14" t="s">
        <v>5</v>
      </c>
      <c r="AQ133" s="14" t="s">
        <v>6</v>
      </c>
      <c r="AR133" s="14" t="s">
        <v>7</v>
      </c>
      <c r="AS133" s="14" t="s">
        <v>5</v>
      </c>
      <c r="AT133" s="14" t="s">
        <v>6</v>
      </c>
      <c r="AU133" s="14" t="s">
        <v>7</v>
      </c>
      <c r="AV133" s="14" t="s">
        <v>5</v>
      </c>
      <c r="AW133" s="14" t="s">
        <v>6</v>
      </c>
      <c r="AX133" s="14" t="s">
        <v>7</v>
      </c>
      <c r="AY133" s="14" t="s">
        <v>5</v>
      </c>
      <c r="AZ133" s="14" t="s">
        <v>6</v>
      </c>
      <c r="BA133" s="14" t="s">
        <v>7</v>
      </c>
      <c r="BB133" s="14" t="s">
        <v>5</v>
      </c>
      <c r="BC133" s="14" t="s">
        <v>6</v>
      </c>
      <c r="BD133" s="14" t="s">
        <v>7</v>
      </c>
      <c r="BE133" s="14" t="s">
        <v>5</v>
      </c>
      <c r="BF133" s="14" t="s">
        <v>6</v>
      </c>
      <c r="BG133" s="14" t="s">
        <v>7</v>
      </c>
      <c r="BM133">
        <f>BM132+BI132</f>
        <v>603886.31560000009</v>
      </c>
    </row>
    <row r="134" spans="1:67">
      <c r="F134">
        <v>1</v>
      </c>
      <c r="G134">
        <v>1</v>
      </c>
      <c r="H134">
        <v>1</v>
      </c>
      <c r="I134">
        <v>2</v>
      </c>
      <c r="J134">
        <v>2</v>
      </c>
      <c r="K134">
        <v>2</v>
      </c>
      <c r="L134">
        <v>3</v>
      </c>
      <c r="M134">
        <v>3</v>
      </c>
      <c r="N134">
        <v>3</v>
      </c>
      <c r="O134">
        <v>4</v>
      </c>
      <c r="P134">
        <v>4</v>
      </c>
      <c r="Q134">
        <v>4</v>
      </c>
      <c r="R134">
        <v>5</v>
      </c>
      <c r="S134">
        <v>5</v>
      </c>
      <c r="T134">
        <v>5</v>
      </c>
      <c r="U134">
        <v>6</v>
      </c>
      <c r="V134">
        <v>6</v>
      </c>
      <c r="W134">
        <v>6</v>
      </c>
      <c r="X134">
        <v>7</v>
      </c>
      <c r="Y134">
        <v>7</v>
      </c>
      <c r="Z134">
        <v>7</v>
      </c>
      <c r="AA134">
        <v>8</v>
      </c>
      <c r="AB134">
        <v>8</v>
      </c>
      <c r="AC134">
        <v>8</v>
      </c>
      <c r="AD134">
        <v>9</v>
      </c>
      <c r="AE134">
        <v>9</v>
      </c>
      <c r="AF134">
        <v>9</v>
      </c>
      <c r="AG134">
        <v>10</v>
      </c>
      <c r="AH134">
        <v>10</v>
      </c>
      <c r="AI134">
        <v>10</v>
      </c>
      <c r="AJ134">
        <v>11</v>
      </c>
      <c r="AK134">
        <v>11</v>
      </c>
      <c r="AL134">
        <v>11</v>
      </c>
      <c r="AM134">
        <v>12</v>
      </c>
      <c r="AN134">
        <v>12</v>
      </c>
      <c r="AO134">
        <v>12</v>
      </c>
      <c r="AP134">
        <v>13</v>
      </c>
      <c r="AQ134">
        <v>13</v>
      </c>
      <c r="AR134">
        <v>13</v>
      </c>
      <c r="AS134">
        <v>14</v>
      </c>
      <c r="AT134">
        <v>14</v>
      </c>
      <c r="AU134">
        <v>14</v>
      </c>
      <c r="AV134">
        <v>15</v>
      </c>
      <c r="AW134">
        <v>15</v>
      </c>
      <c r="AX134">
        <v>15</v>
      </c>
      <c r="AY134">
        <v>16</v>
      </c>
      <c r="AZ134">
        <v>16</v>
      </c>
      <c r="BA134">
        <v>16</v>
      </c>
      <c r="BB134">
        <v>17</v>
      </c>
      <c r="BC134">
        <v>17</v>
      </c>
      <c r="BD134">
        <v>17</v>
      </c>
      <c r="BE134" s="14">
        <v>18</v>
      </c>
      <c r="BF134" s="14">
        <v>18</v>
      </c>
      <c r="BG134" s="14">
        <v>18</v>
      </c>
    </row>
    <row r="136" spans="1:67">
      <c r="A136" s="64" t="s">
        <v>227</v>
      </c>
      <c r="B136" s="64" t="s">
        <v>556</v>
      </c>
      <c r="C136" s="64" t="s">
        <v>223</v>
      </c>
      <c r="D136" s="64" t="s">
        <v>225</v>
      </c>
      <c r="E136" s="64" t="s">
        <v>222</v>
      </c>
      <c r="F136" s="64" t="s">
        <v>743</v>
      </c>
      <c r="G136" s="64" t="s">
        <v>744</v>
      </c>
      <c r="H136" s="64" t="s">
        <v>34</v>
      </c>
      <c r="AI136">
        <f>AD132+AG132+AJ132+AM132+AP132+AS132+AV132+AY132+BB132</f>
        <v>167361.68000000002</v>
      </c>
      <c r="AK136">
        <f>F132+I132+L132+O132+R132+U132+X132+AA132+AD132+AG132+AJ132+AM132+AP132+AS132+AV132+AY132+BB132+BE132</f>
        <v>333768.52999999997</v>
      </c>
      <c r="AL136">
        <v>18</v>
      </c>
      <c r="AM136">
        <f>AK136/AL136</f>
        <v>18542.696111111109</v>
      </c>
    </row>
    <row r="137" spans="1:67">
      <c r="A137">
        <v>81853.45</v>
      </c>
      <c r="B137" s="238">
        <v>63878.2</v>
      </c>
      <c r="C137" s="238">
        <v>7875</v>
      </c>
      <c r="D137" s="238">
        <v>54885.69</v>
      </c>
      <c r="E137" s="238">
        <v>21441.5</v>
      </c>
      <c r="F137" s="238">
        <v>41616</v>
      </c>
      <c r="G137" s="238">
        <v>74830</v>
      </c>
      <c r="H137" s="19">
        <v>15480</v>
      </c>
      <c r="AI137">
        <v>147672.20000000001</v>
      </c>
      <c r="AM137">
        <v>18413.849999999999</v>
      </c>
    </row>
    <row r="138" spans="1:67">
      <c r="B138" s="238">
        <v>904.4</v>
      </c>
      <c r="C138" s="238">
        <v>18000</v>
      </c>
      <c r="D138" s="265">
        <v>47718.28</v>
      </c>
      <c r="E138" s="238">
        <v>4930</v>
      </c>
      <c r="F138" s="265">
        <v>11616</v>
      </c>
      <c r="G138" s="19"/>
      <c r="AI138">
        <f>AI136+AI137</f>
        <v>315033.88</v>
      </c>
    </row>
    <row r="139" spans="1:67">
      <c r="B139">
        <v>63319</v>
      </c>
      <c r="C139" s="265">
        <v>13860</v>
      </c>
      <c r="AI139">
        <v>18413.849999999999</v>
      </c>
    </row>
    <row r="140" spans="1:67">
      <c r="B140" s="265">
        <v>12220</v>
      </c>
      <c r="C140" s="265">
        <v>15300</v>
      </c>
      <c r="AI140">
        <f>AI138+AI139</f>
        <v>333447.73</v>
      </c>
      <c r="AK140">
        <v>18</v>
      </c>
      <c r="AL140">
        <f>AM137*AK140</f>
        <v>331449.3</v>
      </c>
    </row>
    <row r="141" spans="1:67">
      <c r="B141" s="265">
        <v>34298.800000000003</v>
      </c>
      <c r="C141" s="265">
        <v>6000</v>
      </c>
      <c r="E141">
        <f>E132-E140</f>
        <v>603886.31559999986</v>
      </c>
      <c r="AL141">
        <f>AK136-AL140</f>
        <v>2319.2299999999814</v>
      </c>
      <c r="AM141" t="s">
        <v>959</v>
      </c>
    </row>
    <row r="142" spans="1:67">
      <c r="C142" s="265">
        <v>13860</v>
      </c>
    </row>
    <row r="144" spans="1:67">
      <c r="F144" s="64"/>
    </row>
  </sheetData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B2:T1407"/>
  <sheetViews>
    <sheetView topLeftCell="A1084" zoomScale="69" zoomScaleNormal="69" workbookViewId="0">
      <selection activeCell="B1085" sqref="B1085:R1112"/>
    </sheetView>
  </sheetViews>
  <sheetFormatPr defaultRowHeight="15"/>
  <cols>
    <col min="2" max="2" width="26.7109375" customWidth="1"/>
  </cols>
  <sheetData>
    <row r="2" spans="2:18" ht="18.75">
      <c r="D2" s="15"/>
      <c r="G2" s="16" t="s">
        <v>67</v>
      </c>
      <c r="H2" s="16"/>
      <c r="I2" s="17"/>
      <c r="J2" s="17"/>
      <c r="K2" s="17"/>
      <c r="M2" s="17"/>
      <c r="R2" s="19"/>
    </row>
    <row r="3" spans="2:18" ht="23.25">
      <c r="D3" s="15"/>
      <c r="E3" s="15"/>
      <c r="F3" s="133" t="s">
        <v>376</v>
      </c>
      <c r="G3" s="16"/>
      <c r="H3" s="16"/>
      <c r="I3" s="16" t="s">
        <v>377</v>
      </c>
      <c r="J3" s="16"/>
      <c r="K3" s="16"/>
      <c r="L3" s="17"/>
      <c r="M3" s="21"/>
      <c r="R3" s="19"/>
    </row>
    <row r="4" spans="2:18" ht="18.75">
      <c r="E4" s="23" t="s">
        <v>70</v>
      </c>
      <c r="F4" s="23"/>
      <c r="G4" s="23"/>
      <c r="R4" s="19"/>
    </row>
    <row r="5" spans="2:18">
      <c r="B5" s="53" t="s">
        <v>740</v>
      </c>
      <c r="N5" s="21"/>
      <c r="R5" s="19"/>
    </row>
    <row r="6" spans="2:18">
      <c r="B6" s="24" t="s">
        <v>149</v>
      </c>
      <c r="C6" t="s">
        <v>739</v>
      </c>
      <c r="D6" s="25"/>
      <c r="E6" s="28"/>
      <c r="F6" s="28" t="s">
        <v>5</v>
      </c>
      <c r="G6" s="27"/>
      <c r="H6" s="21"/>
      <c r="I6" s="21"/>
      <c r="J6" s="21"/>
      <c r="K6" s="21"/>
      <c r="L6" s="21"/>
      <c r="M6" s="21"/>
      <c r="N6" s="21"/>
      <c r="O6" s="21"/>
      <c r="P6" s="21"/>
      <c r="Q6" s="21"/>
      <c r="R6" s="19"/>
    </row>
    <row r="7" spans="2:18">
      <c r="B7" s="29" t="s">
        <v>76</v>
      </c>
      <c r="C7" s="20"/>
      <c r="D7" s="20"/>
      <c r="E7" s="27"/>
      <c r="F7" s="27"/>
      <c r="G7" s="27"/>
      <c r="H7" s="21"/>
      <c r="I7" s="21"/>
      <c r="J7" s="21"/>
      <c r="K7" s="21"/>
      <c r="L7" s="21"/>
      <c r="M7" s="21"/>
      <c r="N7" s="21"/>
      <c r="O7" s="21"/>
      <c r="P7" s="21"/>
      <c r="Q7" s="21"/>
      <c r="R7" s="19"/>
    </row>
    <row r="8" spans="2:18">
      <c r="B8" s="30"/>
      <c r="C8" s="29"/>
      <c r="D8" s="29"/>
      <c r="E8" s="21"/>
      <c r="F8" s="27"/>
      <c r="G8" s="27"/>
      <c r="H8" s="21"/>
      <c r="I8" s="21"/>
      <c r="J8" s="21"/>
      <c r="K8" s="21"/>
      <c r="L8" s="21"/>
      <c r="M8" s="21"/>
      <c r="N8" s="145"/>
      <c r="O8" s="21"/>
      <c r="P8" s="21"/>
      <c r="Q8">
        <v>213</v>
      </c>
      <c r="R8" s="19"/>
    </row>
    <row r="9" spans="2:18">
      <c r="B9" s="31" t="s">
        <v>77</v>
      </c>
      <c r="C9" s="33" t="s">
        <v>78</v>
      </c>
      <c r="D9" s="34"/>
      <c r="E9" s="34" t="s">
        <v>79</v>
      </c>
      <c r="F9" s="34"/>
      <c r="G9" s="34" t="s">
        <v>80</v>
      </c>
      <c r="H9" s="34" t="s">
        <v>81</v>
      </c>
      <c r="I9" s="34"/>
      <c r="J9" s="34"/>
      <c r="K9" s="34"/>
      <c r="L9" s="34"/>
      <c r="M9" s="34" t="s">
        <v>82</v>
      </c>
      <c r="N9" s="19"/>
      <c r="O9" s="34"/>
      <c r="P9" s="35" t="s">
        <v>83</v>
      </c>
      <c r="Q9" s="36" t="s">
        <v>3</v>
      </c>
      <c r="R9" s="36" t="s">
        <v>9</v>
      </c>
    </row>
    <row r="10" spans="2:18">
      <c r="B10" s="40"/>
      <c r="C10" s="39" t="s">
        <v>85</v>
      </c>
      <c r="D10" s="40" t="s">
        <v>86</v>
      </c>
      <c r="E10" s="40" t="s">
        <v>87</v>
      </c>
      <c r="F10" s="40" t="s">
        <v>88</v>
      </c>
      <c r="G10" s="40"/>
      <c r="H10" s="40" t="s">
        <v>89</v>
      </c>
      <c r="I10" s="40" t="s">
        <v>90</v>
      </c>
      <c r="J10" s="40" t="s">
        <v>91</v>
      </c>
      <c r="K10" s="40" t="s">
        <v>856</v>
      </c>
      <c r="L10" s="40" t="s">
        <v>92</v>
      </c>
      <c r="M10" s="40" t="s">
        <v>93</v>
      </c>
      <c r="N10" s="40" t="s">
        <v>94</v>
      </c>
      <c r="O10" s="40" t="s">
        <v>95</v>
      </c>
      <c r="P10" s="40"/>
      <c r="Q10" s="4"/>
      <c r="R10" s="40"/>
    </row>
    <row r="11" spans="2:18">
      <c r="B11" s="31" t="s">
        <v>243</v>
      </c>
      <c r="C11" s="40">
        <v>200</v>
      </c>
      <c r="D11" s="40">
        <v>24.8</v>
      </c>
      <c r="E11" s="40">
        <v>24.2</v>
      </c>
      <c r="F11" s="40">
        <v>24.2</v>
      </c>
      <c r="G11" s="40">
        <v>428</v>
      </c>
      <c r="H11" s="40">
        <v>2.2000000000000002</v>
      </c>
      <c r="I11" s="40">
        <v>1.8</v>
      </c>
      <c r="J11" s="40">
        <v>52</v>
      </c>
      <c r="K11" s="40">
        <v>0</v>
      </c>
      <c r="L11" s="40">
        <v>180</v>
      </c>
      <c r="M11" s="40">
        <v>212</v>
      </c>
      <c r="N11" s="40">
        <v>122</v>
      </c>
      <c r="O11" s="40">
        <v>4.9000000000000004</v>
      </c>
      <c r="P11" s="4"/>
      <c r="Q11" s="46"/>
      <c r="R11" s="47"/>
    </row>
    <row r="12" spans="2:18">
      <c r="B12" s="45" t="s">
        <v>738</v>
      </c>
      <c r="C12" s="40">
        <v>100</v>
      </c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">
        <v>12.66</v>
      </c>
      <c r="Q12" s="226">
        <v>150</v>
      </c>
      <c r="R12" s="47">
        <f t="shared" ref="R12:R30" si="0">Q12*P12</f>
        <v>1899</v>
      </c>
    </row>
    <row r="13" spans="2:18">
      <c r="B13" s="45" t="s">
        <v>110</v>
      </c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">
        <v>3</v>
      </c>
      <c r="Q13" s="226">
        <v>39.21</v>
      </c>
      <c r="R13" s="47">
        <f t="shared" si="0"/>
        <v>117.63</v>
      </c>
    </row>
    <row r="14" spans="2:18">
      <c r="B14" s="45" t="s">
        <v>37</v>
      </c>
      <c r="C14" s="40">
        <v>10</v>
      </c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">
        <v>2.0499999999999998</v>
      </c>
      <c r="Q14" s="226">
        <v>91</v>
      </c>
      <c r="R14" s="47">
        <f t="shared" si="0"/>
        <v>186.54999999999998</v>
      </c>
    </row>
    <row r="15" spans="2:18">
      <c r="B15" s="45" t="s">
        <v>58</v>
      </c>
      <c r="C15" s="40">
        <v>10</v>
      </c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">
        <v>1.71</v>
      </c>
      <c r="Q15" s="226">
        <v>33</v>
      </c>
      <c r="R15" s="47">
        <f t="shared" si="0"/>
        <v>56.43</v>
      </c>
    </row>
    <row r="16" spans="2:18">
      <c r="B16" s="45" t="s">
        <v>10</v>
      </c>
      <c r="C16" s="40">
        <v>1</v>
      </c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">
        <v>1</v>
      </c>
      <c r="Q16" s="226">
        <v>86</v>
      </c>
      <c r="R16" s="47">
        <f t="shared" si="0"/>
        <v>86</v>
      </c>
    </row>
    <row r="17" spans="2:18">
      <c r="B17" s="45" t="s">
        <v>13</v>
      </c>
      <c r="C17" s="40">
        <v>4</v>
      </c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">
        <v>0.7</v>
      </c>
      <c r="Q17" s="226">
        <v>135</v>
      </c>
      <c r="R17" s="47">
        <f t="shared" si="0"/>
        <v>94.5</v>
      </c>
    </row>
    <row r="18" spans="2:18">
      <c r="B18" s="45" t="s">
        <v>55</v>
      </c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">
        <v>31</v>
      </c>
      <c r="Q18" s="226">
        <v>65</v>
      </c>
      <c r="R18" s="47">
        <f t="shared" si="0"/>
        <v>2015</v>
      </c>
    </row>
    <row r="19" spans="2:18">
      <c r="B19" s="45" t="s">
        <v>17</v>
      </c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">
        <v>1</v>
      </c>
      <c r="Q19" s="226">
        <v>18.41</v>
      </c>
      <c r="R19" s="47">
        <f t="shared" si="0"/>
        <v>18.41</v>
      </c>
    </row>
    <row r="20" spans="2:18">
      <c r="B20" s="31" t="s">
        <v>111</v>
      </c>
      <c r="C20" s="40">
        <v>70</v>
      </c>
      <c r="D20" s="40">
        <v>4.5999999999999996</v>
      </c>
      <c r="E20" s="40">
        <v>5.2</v>
      </c>
      <c r="F20" s="40">
        <v>7.2</v>
      </c>
      <c r="G20" s="40">
        <v>105</v>
      </c>
      <c r="H20" s="40">
        <v>1.5</v>
      </c>
      <c r="I20" s="40">
        <v>13.5</v>
      </c>
      <c r="J20" s="40">
        <v>51</v>
      </c>
      <c r="K20" s="40">
        <v>0</v>
      </c>
      <c r="L20" s="40">
        <v>98</v>
      </c>
      <c r="M20" s="40">
        <v>52</v>
      </c>
      <c r="N20" s="40">
        <v>51</v>
      </c>
      <c r="O20" s="40">
        <v>2.25</v>
      </c>
      <c r="P20" s="4"/>
      <c r="Q20" s="226"/>
      <c r="R20" s="47">
        <f t="shared" si="0"/>
        <v>0</v>
      </c>
    </row>
    <row r="21" spans="2:18">
      <c r="B21" s="45" t="s">
        <v>59</v>
      </c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">
        <v>10.1</v>
      </c>
      <c r="Q21" s="226">
        <v>308</v>
      </c>
      <c r="R21" s="47">
        <f t="shared" si="0"/>
        <v>3110.7999999999997</v>
      </c>
    </row>
    <row r="22" spans="2:18">
      <c r="B22" s="45" t="s">
        <v>58</v>
      </c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">
        <v>1.02</v>
      </c>
      <c r="Q22" s="226">
        <v>33</v>
      </c>
      <c r="R22" s="47">
        <f t="shared" si="0"/>
        <v>33.660000000000004</v>
      </c>
    </row>
    <row r="23" spans="2:18">
      <c r="B23" s="45" t="s">
        <v>13</v>
      </c>
      <c r="C23" s="40">
        <v>4</v>
      </c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">
        <v>0.3</v>
      </c>
      <c r="Q23" s="226">
        <v>135</v>
      </c>
      <c r="R23" s="47">
        <f t="shared" si="0"/>
        <v>40.5</v>
      </c>
    </row>
    <row r="24" spans="2:18">
      <c r="B24" s="44" t="s">
        <v>34</v>
      </c>
      <c r="C24" s="31">
        <v>40</v>
      </c>
      <c r="D24" s="40">
        <v>3.16</v>
      </c>
      <c r="E24" s="40">
        <v>0.4</v>
      </c>
      <c r="F24" s="40">
        <v>18.32</v>
      </c>
      <c r="G24" s="40">
        <v>94</v>
      </c>
      <c r="H24" s="40">
        <v>0.36</v>
      </c>
      <c r="I24" s="40">
        <v>0</v>
      </c>
      <c r="J24" s="40">
        <v>0</v>
      </c>
      <c r="K24" s="40">
        <v>0.52</v>
      </c>
      <c r="L24" s="40">
        <v>9.1999999999999993</v>
      </c>
      <c r="M24" s="40">
        <v>34.799999999999997</v>
      </c>
      <c r="N24" s="40">
        <v>13.2</v>
      </c>
      <c r="O24" s="40">
        <v>0.8</v>
      </c>
      <c r="P24" s="52"/>
      <c r="Q24" s="226"/>
      <c r="R24" s="47">
        <f t="shared" si="0"/>
        <v>0</v>
      </c>
    </row>
    <row r="25" spans="2:18">
      <c r="B25" s="45" t="s">
        <v>34</v>
      </c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">
        <v>15</v>
      </c>
      <c r="Q25" s="227">
        <v>26</v>
      </c>
      <c r="R25" s="47">
        <f t="shared" si="0"/>
        <v>390</v>
      </c>
    </row>
    <row r="26" spans="2:18">
      <c r="B26" s="44" t="s">
        <v>112</v>
      </c>
      <c r="C26" s="40">
        <v>180</v>
      </c>
      <c r="D26" s="40">
        <v>0.7</v>
      </c>
      <c r="E26" s="40">
        <v>0.05</v>
      </c>
      <c r="F26" s="40">
        <v>23.1</v>
      </c>
      <c r="G26" s="40">
        <v>96.72</v>
      </c>
      <c r="H26" s="40">
        <v>0.02</v>
      </c>
      <c r="I26" s="40">
        <v>0.72</v>
      </c>
      <c r="J26" s="40">
        <v>0</v>
      </c>
      <c r="K26" s="40">
        <v>0.99</v>
      </c>
      <c r="L26" s="40">
        <v>28.8</v>
      </c>
      <c r="M26" s="40">
        <v>26.28</v>
      </c>
      <c r="N26" s="40">
        <v>18.899999999999999</v>
      </c>
      <c r="O26" s="40">
        <v>0.62</v>
      </c>
      <c r="P26" s="40"/>
      <c r="Q26" s="228"/>
      <c r="R26" s="47">
        <f t="shared" si="0"/>
        <v>0</v>
      </c>
    </row>
    <row r="27" spans="2:18">
      <c r="B27" s="45" t="s">
        <v>113</v>
      </c>
      <c r="C27" s="40">
        <v>20</v>
      </c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>
        <v>4.2</v>
      </c>
      <c r="Q27" s="228">
        <v>225.95</v>
      </c>
      <c r="R27" s="47">
        <f t="shared" si="0"/>
        <v>948.99</v>
      </c>
    </row>
    <row r="28" spans="2:18">
      <c r="B28" s="45" t="s">
        <v>15</v>
      </c>
      <c r="C28" s="40">
        <v>20</v>
      </c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>
        <v>3</v>
      </c>
      <c r="Q28" s="228">
        <v>70</v>
      </c>
      <c r="R28" s="47">
        <f t="shared" si="0"/>
        <v>210</v>
      </c>
    </row>
    <row r="29" spans="2:18">
      <c r="B29" s="45" t="s">
        <v>44</v>
      </c>
      <c r="C29" s="40">
        <v>1</v>
      </c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>
        <v>21.3</v>
      </c>
      <c r="Q29" s="228">
        <v>98.7</v>
      </c>
      <c r="R29" s="47">
        <f t="shared" si="0"/>
        <v>2102.31</v>
      </c>
    </row>
    <row r="30" spans="2:18">
      <c r="B30" s="45" t="s">
        <v>106</v>
      </c>
      <c r="C30" s="40">
        <v>120</v>
      </c>
      <c r="D30" s="40">
        <v>0.15</v>
      </c>
      <c r="E30" s="40">
        <v>0</v>
      </c>
      <c r="F30" s="40">
        <v>9.1999999999999993</v>
      </c>
      <c r="G30" s="40">
        <v>55</v>
      </c>
      <c r="H30" s="40">
        <v>1.7</v>
      </c>
      <c r="I30" s="40">
        <v>12</v>
      </c>
      <c r="J30" s="40">
        <v>55</v>
      </c>
      <c r="K30" s="40">
        <v>0</v>
      </c>
      <c r="L30" s="40">
        <v>25</v>
      </c>
      <c r="M30" s="40">
        <v>46.3</v>
      </c>
      <c r="N30" s="40">
        <v>22.1</v>
      </c>
      <c r="O30" s="40">
        <v>1.9</v>
      </c>
      <c r="P30" s="40">
        <v>44.4</v>
      </c>
      <c r="Q30" s="228">
        <v>160</v>
      </c>
      <c r="R30" s="47">
        <f t="shared" si="0"/>
        <v>7104</v>
      </c>
    </row>
    <row r="31" spans="2:18">
      <c r="C31" s="93"/>
      <c r="D31" s="19"/>
      <c r="E31" s="19" t="s">
        <v>374</v>
      </c>
      <c r="F31" s="19"/>
      <c r="G31" s="19"/>
      <c r="H31" s="19"/>
      <c r="I31" s="19"/>
      <c r="J31" s="19"/>
      <c r="K31" s="19"/>
      <c r="L31" s="19" t="s">
        <v>99</v>
      </c>
      <c r="M31" s="19"/>
      <c r="N31" s="19"/>
      <c r="O31" s="19" t="s">
        <v>99</v>
      </c>
      <c r="P31" s="19"/>
      <c r="Q31" s="19"/>
      <c r="R31" s="229">
        <f>SUM(R12:R30)</f>
        <v>18413.78</v>
      </c>
    </row>
    <row r="32" spans="2:18">
      <c r="B32" s="19"/>
      <c r="C32" s="93"/>
      <c r="D32" s="19"/>
      <c r="E32" s="110" t="s">
        <v>100</v>
      </c>
      <c r="F32" s="19"/>
      <c r="G32" s="19"/>
      <c r="H32" s="19"/>
      <c r="I32" s="19"/>
      <c r="J32" s="19"/>
      <c r="K32" s="19"/>
      <c r="L32" s="110" t="s">
        <v>99</v>
      </c>
      <c r="M32" s="110"/>
      <c r="N32" s="19"/>
      <c r="O32" s="19"/>
      <c r="P32" s="19"/>
      <c r="Q32" s="18"/>
      <c r="R32" s="50"/>
    </row>
    <row r="33" spans="2:18" ht="18.75">
      <c r="D33" s="15"/>
      <c r="G33" s="16" t="s">
        <v>67</v>
      </c>
      <c r="H33" s="16"/>
      <c r="I33" s="17"/>
      <c r="J33" s="17"/>
      <c r="K33" s="17"/>
      <c r="M33" s="17"/>
      <c r="R33" s="19"/>
    </row>
    <row r="34" spans="2:18" ht="23.25">
      <c r="D34" s="15"/>
      <c r="E34" s="15"/>
      <c r="F34" s="133" t="s">
        <v>376</v>
      </c>
      <c r="G34" s="16"/>
      <c r="H34" s="16"/>
      <c r="I34" s="16" t="s">
        <v>377</v>
      </c>
      <c r="J34" s="16"/>
      <c r="K34" s="16"/>
      <c r="L34" s="17"/>
      <c r="M34" s="21"/>
      <c r="R34" s="19"/>
    </row>
    <row r="35" spans="2:18" ht="18.75">
      <c r="E35" s="23" t="s">
        <v>70</v>
      </c>
      <c r="F35" s="23"/>
      <c r="G35" s="23"/>
      <c r="R35" s="19"/>
    </row>
    <row r="36" spans="2:18">
      <c r="B36" s="53" t="s">
        <v>740</v>
      </c>
      <c r="N36" s="21"/>
      <c r="R36" s="19"/>
    </row>
    <row r="37" spans="2:18">
      <c r="B37" s="24" t="s">
        <v>149</v>
      </c>
      <c r="C37" t="s">
        <v>739</v>
      </c>
      <c r="D37" s="25"/>
      <c r="E37" s="28"/>
      <c r="F37" s="28" t="s">
        <v>6</v>
      </c>
      <c r="G37" s="27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19"/>
    </row>
    <row r="38" spans="2:18">
      <c r="B38" s="29" t="s">
        <v>76</v>
      </c>
      <c r="C38" s="20"/>
      <c r="D38" s="20"/>
      <c r="E38" s="27"/>
      <c r="F38" s="27"/>
      <c r="G38" s="27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19"/>
    </row>
    <row r="39" spans="2:18">
      <c r="B39" s="30"/>
      <c r="C39" s="29"/>
      <c r="D39" s="29"/>
      <c r="E39" s="21"/>
      <c r="F39" s="27"/>
      <c r="G39" s="27"/>
      <c r="H39" s="21"/>
      <c r="I39" s="21"/>
      <c r="J39" s="21"/>
      <c r="K39" s="21"/>
      <c r="L39" s="21"/>
      <c r="M39" s="21"/>
      <c r="N39" s="145"/>
      <c r="O39" s="21"/>
      <c r="P39" s="21"/>
      <c r="Q39">
        <v>154</v>
      </c>
      <c r="R39" s="19"/>
    </row>
    <row r="40" spans="2:18">
      <c r="B40" s="31" t="s">
        <v>77</v>
      </c>
      <c r="C40" s="33" t="s">
        <v>78</v>
      </c>
      <c r="D40" s="34"/>
      <c r="E40" s="34" t="s">
        <v>79</v>
      </c>
      <c r="F40" s="34"/>
      <c r="G40" s="34" t="s">
        <v>80</v>
      </c>
      <c r="H40" s="34" t="s">
        <v>81</v>
      </c>
      <c r="I40" s="34"/>
      <c r="J40" s="34"/>
      <c r="K40" s="34"/>
      <c r="L40" s="34"/>
      <c r="M40" s="34" t="s">
        <v>82</v>
      </c>
      <c r="N40" s="19"/>
      <c r="O40" s="34"/>
      <c r="P40" s="35" t="s">
        <v>83</v>
      </c>
      <c r="Q40" s="36" t="s">
        <v>3</v>
      </c>
      <c r="R40" s="36" t="s">
        <v>9</v>
      </c>
    </row>
    <row r="41" spans="2:18">
      <c r="B41" s="40"/>
      <c r="C41" s="39" t="s">
        <v>85</v>
      </c>
      <c r="D41" s="40" t="s">
        <v>86</v>
      </c>
      <c r="E41" s="40" t="s">
        <v>87</v>
      </c>
      <c r="F41" s="40" t="s">
        <v>88</v>
      </c>
      <c r="G41" s="40"/>
      <c r="H41" s="40" t="s">
        <v>89</v>
      </c>
      <c r="I41" s="40" t="s">
        <v>90</v>
      </c>
      <c r="J41" s="40" t="s">
        <v>91</v>
      </c>
      <c r="K41" s="40" t="s">
        <v>856</v>
      </c>
      <c r="L41" s="40" t="s">
        <v>92</v>
      </c>
      <c r="M41" s="40" t="s">
        <v>93</v>
      </c>
      <c r="N41" s="40" t="s">
        <v>94</v>
      </c>
      <c r="O41" s="40" t="s">
        <v>95</v>
      </c>
      <c r="P41" s="40"/>
      <c r="Q41" s="4"/>
      <c r="R41" s="40"/>
    </row>
    <row r="42" spans="2:18">
      <c r="B42" s="31" t="s">
        <v>243</v>
      </c>
      <c r="C42" s="40">
        <v>200</v>
      </c>
      <c r="D42" s="40">
        <v>24.8</v>
      </c>
      <c r="E42" s="40">
        <v>24.2</v>
      </c>
      <c r="F42" s="40">
        <v>24.2</v>
      </c>
      <c r="G42" s="40">
        <v>428</v>
      </c>
      <c r="H42" s="40">
        <v>2.2000000000000002</v>
      </c>
      <c r="I42" s="40">
        <v>1.8</v>
      </c>
      <c r="J42" s="40">
        <v>52</v>
      </c>
      <c r="K42" s="40">
        <v>0</v>
      </c>
      <c r="L42" s="40">
        <v>180</v>
      </c>
      <c r="M42" s="40">
        <v>212</v>
      </c>
      <c r="N42" s="40">
        <v>122</v>
      </c>
      <c r="O42" s="40">
        <v>4.9000000000000004</v>
      </c>
      <c r="P42" s="4"/>
      <c r="Q42" s="46"/>
      <c r="R42" s="47"/>
    </row>
    <row r="43" spans="2:18">
      <c r="B43" s="45" t="s">
        <v>738</v>
      </c>
      <c r="C43" s="40">
        <v>100</v>
      </c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">
        <v>7.7</v>
      </c>
      <c r="Q43" s="226">
        <v>150</v>
      </c>
      <c r="R43" s="47">
        <f t="shared" ref="R43:R58" si="1">Q43*P43</f>
        <v>1155</v>
      </c>
    </row>
    <row r="44" spans="2:18">
      <c r="B44" s="45" t="s">
        <v>110</v>
      </c>
      <c r="C44" s="40">
        <v>9</v>
      </c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">
        <v>1.5</v>
      </c>
      <c r="Q44" s="226">
        <v>39.21</v>
      </c>
      <c r="R44" s="47">
        <f t="shared" si="1"/>
        <v>58.814999999999998</v>
      </c>
    </row>
    <row r="45" spans="2:18">
      <c r="B45" s="45" t="s">
        <v>37</v>
      </c>
      <c r="C45" s="40">
        <v>10</v>
      </c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">
        <v>1.5</v>
      </c>
      <c r="Q45" s="226">
        <v>91</v>
      </c>
      <c r="R45" s="47">
        <f t="shared" si="1"/>
        <v>136.5</v>
      </c>
    </row>
    <row r="46" spans="2:18">
      <c r="B46" s="45" t="s">
        <v>58</v>
      </c>
      <c r="C46" s="40">
        <v>10</v>
      </c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">
        <v>1.05</v>
      </c>
      <c r="Q46" s="226">
        <v>33</v>
      </c>
      <c r="R46" s="47">
        <f t="shared" si="1"/>
        <v>34.65</v>
      </c>
    </row>
    <row r="47" spans="2:18">
      <c r="B47" s="45" t="s">
        <v>10</v>
      </c>
      <c r="C47" s="40">
        <v>1</v>
      </c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">
        <v>1</v>
      </c>
      <c r="Q47" s="226">
        <v>86</v>
      </c>
      <c r="R47" s="47">
        <f t="shared" si="1"/>
        <v>86</v>
      </c>
    </row>
    <row r="48" spans="2:18">
      <c r="B48" s="45" t="s">
        <v>13</v>
      </c>
      <c r="C48" s="40">
        <v>4</v>
      </c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"/>
      <c r="Q48" s="226">
        <v>135</v>
      </c>
      <c r="R48" s="47">
        <f t="shared" si="1"/>
        <v>0</v>
      </c>
    </row>
    <row r="49" spans="2:18">
      <c r="B49" s="45" t="s">
        <v>55</v>
      </c>
      <c r="C49" s="40">
        <v>150</v>
      </c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">
        <v>23.3</v>
      </c>
      <c r="Q49" s="226">
        <v>65</v>
      </c>
      <c r="R49" s="47">
        <f t="shared" si="1"/>
        <v>1514.5</v>
      </c>
    </row>
    <row r="50" spans="2:18">
      <c r="B50" s="45" t="s">
        <v>17</v>
      </c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">
        <v>1</v>
      </c>
      <c r="Q50" s="226">
        <v>18.41</v>
      </c>
      <c r="R50" s="47">
        <f t="shared" si="1"/>
        <v>18.41</v>
      </c>
    </row>
    <row r="51" spans="2:18">
      <c r="B51" s="44" t="s">
        <v>34</v>
      </c>
      <c r="C51" s="31">
        <v>40</v>
      </c>
      <c r="D51" s="40">
        <v>3.16</v>
      </c>
      <c r="E51" s="40">
        <v>0.4</v>
      </c>
      <c r="F51" s="40">
        <v>18.32</v>
      </c>
      <c r="G51" s="40">
        <v>94</v>
      </c>
      <c r="H51" s="40">
        <v>0.36</v>
      </c>
      <c r="I51" s="40">
        <v>0</v>
      </c>
      <c r="J51" s="40">
        <v>0</v>
      </c>
      <c r="K51" s="40">
        <v>0.52</v>
      </c>
      <c r="L51" s="40">
        <v>9.1999999999999993</v>
      </c>
      <c r="M51" s="40">
        <v>34.799999999999997</v>
      </c>
      <c r="N51" s="40">
        <v>13.2</v>
      </c>
      <c r="O51" s="40">
        <v>0.8</v>
      </c>
      <c r="P51" s="52"/>
      <c r="Q51" s="226"/>
      <c r="R51" s="47">
        <f t="shared" si="1"/>
        <v>0</v>
      </c>
    </row>
    <row r="52" spans="2:18">
      <c r="B52" s="45" t="s">
        <v>34</v>
      </c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">
        <v>11</v>
      </c>
      <c r="Q52" s="227">
        <v>26</v>
      </c>
      <c r="R52" s="47">
        <f t="shared" si="1"/>
        <v>286</v>
      </c>
    </row>
    <row r="53" spans="2:18">
      <c r="B53" s="45" t="s">
        <v>60</v>
      </c>
      <c r="C53" s="40">
        <v>10</v>
      </c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">
        <v>1.6</v>
      </c>
      <c r="Q53" s="227">
        <v>565.04</v>
      </c>
      <c r="R53" s="47">
        <f t="shared" si="1"/>
        <v>904.06399999999996</v>
      </c>
    </row>
    <row r="54" spans="2:18">
      <c r="B54" s="45" t="s">
        <v>22</v>
      </c>
      <c r="C54" s="40">
        <v>38</v>
      </c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">
        <v>6</v>
      </c>
      <c r="Q54" s="227">
        <v>72.19</v>
      </c>
      <c r="R54" s="47">
        <f t="shared" si="1"/>
        <v>433.14</v>
      </c>
    </row>
    <row r="55" spans="2:18">
      <c r="B55" s="44" t="s">
        <v>112</v>
      </c>
      <c r="C55" s="40">
        <v>200</v>
      </c>
      <c r="D55" s="40">
        <v>0.7</v>
      </c>
      <c r="E55" s="40">
        <v>0.05</v>
      </c>
      <c r="F55" s="40">
        <v>23.1</v>
      </c>
      <c r="G55" s="40">
        <v>96.72</v>
      </c>
      <c r="H55" s="40">
        <v>0.02</v>
      </c>
      <c r="I55" s="40">
        <v>0.72</v>
      </c>
      <c r="J55" s="40">
        <v>0</v>
      </c>
      <c r="K55" s="40">
        <v>0.99</v>
      </c>
      <c r="L55" s="40">
        <v>28.8</v>
      </c>
      <c r="M55" s="40">
        <v>26.28</v>
      </c>
      <c r="N55" s="40">
        <v>18.899999999999999</v>
      </c>
      <c r="O55" s="40">
        <v>0.62</v>
      </c>
      <c r="P55" s="40"/>
      <c r="Q55" s="228"/>
      <c r="R55" s="47">
        <f t="shared" si="1"/>
        <v>0</v>
      </c>
    </row>
    <row r="56" spans="2:18">
      <c r="B56" s="45" t="s">
        <v>113</v>
      </c>
      <c r="C56" s="40">
        <v>20</v>
      </c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>
        <v>3</v>
      </c>
      <c r="Q56" s="228">
        <v>225.95</v>
      </c>
      <c r="R56" s="47">
        <f t="shared" si="1"/>
        <v>677.84999999999991</v>
      </c>
    </row>
    <row r="57" spans="2:18">
      <c r="B57" s="45" t="s">
        <v>15</v>
      </c>
      <c r="C57" s="40">
        <v>20</v>
      </c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>
        <v>1.5</v>
      </c>
      <c r="Q57" s="228">
        <v>70</v>
      </c>
      <c r="R57" s="47">
        <f t="shared" si="1"/>
        <v>105</v>
      </c>
    </row>
    <row r="58" spans="2:18">
      <c r="B58" s="45" t="s">
        <v>44</v>
      </c>
      <c r="C58" s="40">
        <v>1</v>
      </c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>
        <v>15.4</v>
      </c>
      <c r="Q58" s="228">
        <v>98.7</v>
      </c>
      <c r="R58" s="47">
        <f t="shared" si="1"/>
        <v>1519.98</v>
      </c>
    </row>
    <row r="59" spans="2:18">
      <c r="C59" s="93"/>
      <c r="D59" s="19"/>
      <c r="E59" s="19" t="s">
        <v>374</v>
      </c>
      <c r="F59" s="19"/>
      <c r="G59" s="19"/>
      <c r="H59" s="19"/>
      <c r="I59" s="19"/>
      <c r="J59" s="19"/>
      <c r="K59" s="19"/>
      <c r="L59" s="19" t="s">
        <v>99</v>
      </c>
      <c r="M59" s="19"/>
      <c r="N59" s="19"/>
      <c r="O59" s="19" t="s">
        <v>99</v>
      </c>
      <c r="P59" s="19"/>
      <c r="Q59" s="19"/>
      <c r="R59" s="229">
        <f>SUM(R43:R58)</f>
        <v>6929.9089999999997</v>
      </c>
    </row>
    <row r="60" spans="2:18">
      <c r="B60" s="19"/>
      <c r="C60" s="93"/>
      <c r="D60" s="19"/>
      <c r="E60" s="110" t="s">
        <v>100</v>
      </c>
      <c r="F60" s="19"/>
      <c r="G60" s="19"/>
      <c r="H60" s="19"/>
      <c r="I60" s="19"/>
      <c r="J60" s="19"/>
      <c r="K60" s="19"/>
      <c r="L60" s="110" t="s">
        <v>99</v>
      </c>
      <c r="M60" s="110"/>
      <c r="N60" s="19"/>
      <c r="O60" s="19"/>
      <c r="P60" s="19"/>
      <c r="Q60" s="18"/>
      <c r="R60" s="50"/>
    </row>
    <row r="61" spans="2:18" ht="18.75">
      <c r="D61" s="15"/>
      <c r="G61" s="16" t="s">
        <v>67</v>
      </c>
      <c r="H61" s="16"/>
      <c r="I61" s="17"/>
      <c r="J61" s="17"/>
      <c r="K61" s="17"/>
      <c r="M61" s="17"/>
      <c r="R61" s="19"/>
    </row>
    <row r="62" spans="2:18" ht="23.25">
      <c r="D62" s="15"/>
      <c r="E62" s="15"/>
      <c r="F62" s="133" t="s">
        <v>376</v>
      </c>
      <c r="G62" s="16"/>
      <c r="H62" s="16"/>
      <c r="I62" s="16" t="s">
        <v>377</v>
      </c>
      <c r="J62" s="16"/>
      <c r="K62" s="16"/>
      <c r="L62" s="17"/>
      <c r="M62" s="21"/>
      <c r="R62" s="19"/>
    </row>
    <row r="63" spans="2:18" ht="18.75">
      <c r="E63" s="23" t="s">
        <v>70</v>
      </c>
      <c r="F63" s="23"/>
      <c r="G63" s="23"/>
      <c r="R63" s="19"/>
    </row>
    <row r="64" spans="2:18">
      <c r="B64" s="53" t="s">
        <v>740</v>
      </c>
      <c r="N64" s="21"/>
      <c r="R64" s="19"/>
    </row>
    <row r="65" spans="2:18">
      <c r="B65" s="24" t="s">
        <v>149</v>
      </c>
      <c r="C65" t="s">
        <v>739</v>
      </c>
      <c r="D65" s="25"/>
      <c r="E65" s="28"/>
      <c r="F65" s="28" t="s">
        <v>7</v>
      </c>
      <c r="G65" s="27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19"/>
    </row>
    <row r="66" spans="2:18">
      <c r="B66" s="29" t="s">
        <v>76</v>
      </c>
      <c r="C66" s="20"/>
      <c r="D66" s="20"/>
      <c r="E66" s="27"/>
      <c r="F66" s="27"/>
      <c r="G66" s="27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19"/>
    </row>
    <row r="67" spans="2:18">
      <c r="B67" s="30"/>
      <c r="C67" s="29"/>
      <c r="D67" s="29"/>
      <c r="E67" s="21"/>
      <c r="F67" s="27"/>
      <c r="G67" s="27"/>
      <c r="H67" s="21"/>
      <c r="I67" s="21"/>
      <c r="J67" s="21"/>
      <c r="K67" s="21"/>
      <c r="L67" s="21"/>
      <c r="M67" s="21"/>
      <c r="N67" s="145"/>
      <c r="O67" s="21"/>
      <c r="P67" s="21"/>
      <c r="R67" s="19"/>
    </row>
    <row r="68" spans="2:18">
      <c r="B68" s="31" t="s">
        <v>77</v>
      </c>
      <c r="C68" s="33" t="s">
        <v>78</v>
      </c>
      <c r="D68" s="34"/>
      <c r="E68" s="34" t="s">
        <v>79</v>
      </c>
      <c r="F68" s="34"/>
      <c r="G68" s="34" t="s">
        <v>80</v>
      </c>
      <c r="H68" s="34" t="s">
        <v>81</v>
      </c>
      <c r="I68" s="34"/>
      <c r="J68" s="34"/>
      <c r="K68" s="34"/>
      <c r="L68" s="34"/>
      <c r="M68" s="34" t="s">
        <v>82</v>
      </c>
      <c r="N68" s="19"/>
      <c r="O68" s="34"/>
      <c r="P68" s="35" t="s">
        <v>83</v>
      </c>
      <c r="Q68" s="36" t="s">
        <v>3</v>
      </c>
      <c r="R68" s="36" t="s">
        <v>9</v>
      </c>
    </row>
    <row r="69" spans="2:18">
      <c r="B69" s="40"/>
      <c r="C69" s="39" t="s">
        <v>85</v>
      </c>
      <c r="D69" s="40" t="s">
        <v>86</v>
      </c>
      <c r="E69" s="40" t="s">
        <v>87</v>
      </c>
      <c r="F69" s="40" t="s">
        <v>88</v>
      </c>
      <c r="G69" s="40"/>
      <c r="H69" s="40" t="s">
        <v>89</v>
      </c>
      <c r="I69" s="40" t="s">
        <v>90</v>
      </c>
      <c r="J69" s="40" t="s">
        <v>91</v>
      </c>
      <c r="K69" s="40" t="s">
        <v>856</v>
      </c>
      <c r="L69" s="40" t="s">
        <v>92</v>
      </c>
      <c r="M69" s="40" t="s">
        <v>93</v>
      </c>
      <c r="N69" s="40" t="s">
        <v>94</v>
      </c>
      <c r="O69" s="40" t="s">
        <v>95</v>
      </c>
      <c r="P69" s="40"/>
      <c r="Q69" s="4"/>
      <c r="R69" s="40"/>
    </row>
    <row r="70" spans="2:18">
      <c r="B70" s="31" t="s">
        <v>243</v>
      </c>
      <c r="C70" s="40">
        <v>200</v>
      </c>
      <c r="D70" s="40">
        <v>24.8</v>
      </c>
      <c r="E70" s="40">
        <v>24.2</v>
      </c>
      <c r="F70" s="40">
        <v>24.2</v>
      </c>
      <c r="G70" s="40">
        <v>428</v>
      </c>
      <c r="H70" s="40">
        <v>2.2000000000000002</v>
      </c>
      <c r="I70" s="40">
        <v>1.8</v>
      </c>
      <c r="J70" s="40">
        <v>52</v>
      </c>
      <c r="K70" s="40">
        <v>0</v>
      </c>
      <c r="L70" s="40">
        <v>180</v>
      </c>
      <c r="M70" s="40">
        <v>212</v>
      </c>
      <c r="N70" s="40">
        <v>122</v>
      </c>
      <c r="O70" s="40">
        <v>4.9000000000000004</v>
      </c>
      <c r="P70" s="4"/>
      <c r="Q70" s="46"/>
      <c r="R70" s="47"/>
    </row>
    <row r="71" spans="2:18">
      <c r="B71" s="45" t="s">
        <v>738</v>
      </c>
      <c r="C71" s="40">
        <v>100</v>
      </c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">
        <v>3.9</v>
      </c>
      <c r="Q71" s="226">
        <v>150</v>
      </c>
      <c r="R71" s="47">
        <f t="shared" ref="R71:R82" si="2">Q71*P71</f>
        <v>585</v>
      </c>
    </row>
    <row r="72" spans="2:18">
      <c r="B72" s="45" t="s">
        <v>110</v>
      </c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">
        <v>0.5</v>
      </c>
      <c r="Q72" s="226">
        <v>39.21</v>
      </c>
      <c r="R72" s="47">
        <f t="shared" si="2"/>
        <v>19.605</v>
      </c>
    </row>
    <row r="73" spans="2:18">
      <c r="B73" s="45" t="s">
        <v>37</v>
      </c>
      <c r="C73" s="40">
        <v>10</v>
      </c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">
        <v>0.1</v>
      </c>
      <c r="Q73" s="226">
        <v>91</v>
      </c>
      <c r="R73" s="47">
        <f t="shared" si="2"/>
        <v>9.1</v>
      </c>
    </row>
    <row r="74" spans="2:18">
      <c r="B74" s="45" t="s">
        <v>58</v>
      </c>
      <c r="C74" s="40">
        <v>10</v>
      </c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">
        <v>0.1</v>
      </c>
      <c r="Q74" s="226">
        <v>33</v>
      </c>
      <c r="R74" s="47">
        <f t="shared" si="2"/>
        <v>3.3000000000000003</v>
      </c>
    </row>
    <row r="75" spans="2:18">
      <c r="B75" s="45" t="s">
        <v>55</v>
      </c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">
        <v>8</v>
      </c>
      <c r="Q75" s="226">
        <v>56</v>
      </c>
      <c r="R75" s="47">
        <f t="shared" si="2"/>
        <v>448</v>
      </c>
    </row>
    <row r="76" spans="2:18">
      <c r="B76" s="44" t="s">
        <v>34</v>
      </c>
      <c r="C76" s="31">
        <v>40</v>
      </c>
      <c r="D76" s="40">
        <v>3.16</v>
      </c>
      <c r="E76" s="40">
        <v>0.4</v>
      </c>
      <c r="F76" s="40">
        <v>18.32</v>
      </c>
      <c r="G76" s="40">
        <v>94</v>
      </c>
      <c r="H76" s="40">
        <v>0.36</v>
      </c>
      <c r="I76" s="40">
        <v>0</v>
      </c>
      <c r="J76" s="40">
        <v>0</v>
      </c>
      <c r="K76" s="40">
        <v>0.52</v>
      </c>
      <c r="L76" s="40">
        <v>9.1999999999999993</v>
      </c>
      <c r="M76" s="40">
        <v>34.799999999999997</v>
      </c>
      <c r="N76" s="40">
        <v>13.2</v>
      </c>
      <c r="O76" s="40">
        <v>0.8</v>
      </c>
      <c r="P76" s="52"/>
      <c r="Q76" s="226"/>
      <c r="R76" s="47">
        <f t="shared" si="2"/>
        <v>0</v>
      </c>
    </row>
    <row r="77" spans="2:18">
      <c r="B77" s="45" t="s">
        <v>34</v>
      </c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">
        <v>4</v>
      </c>
      <c r="Q77" s="227">
        <v>26</v>
      </c>
      <c r="R77" s="47">
        <f t="shared" si="2"/>
        <v>104</v>
      </c>
    </row>
    <row r="78" spans="2:18">
      <c r="B78" s="45" t="s">
        <v>60</v>
      </c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">
        <v>0.45</v>
      </c>
      <c r="Q78" s="227">
        <v>565.04</v>
      </c>
      <c r="R78" s="47">
        <f t="shared" si="2"/>
        <v>254.268</v>
      </c>
    </row>
    <row r="79" spans="2:18">
      <c r="B79" s="44" t="s">
        <v>108</v>
      </c>
      <c r="C79" s="40">
        <v>200</v>
      </c>
      <c r="D79" s="40">
        <v>1.4</v>
      </c>
      <c r="E79" s="40">
        <v>1.6</v>
      </c>
      <c r="F79" s="40">
        <v>16.2</v>
      </c>
      <c r="G79" s="40">
        <v>82</v>
      </c>
      <c r="H79" s="40">
        <v>0.02</v>
      </c>
      <c r="I79" s="40">
        <v>0.6</v>
      </c>
      <c r="J79" s="40">
        <v>0</v>
      </c>
      <c r="K79" s="40">
        <v>0.08</v>
      </c>
      <c r="L79" s="40">
        <v>0.8</v>
      </c>
      <c r="M79" s="40">
        <v>66</v>
      </c>
      <c r="N79" s="40">
        <v>12</v>
      </c>
      <c r="O79" s="40">
        <v>50</v>
      </c>
      <c r="P79" s="40"/>
      <c r="Q79" s="228"/>
      <c r="R79" s="47">
        <f t="shared" si="2"/>
        <v>0</v>
      </c>
    </row>
    <row r="80" spans="2:18">
      <c r="B80" s="45" t="s">
        <v>49</v>
      </c>
      <c r="C80" s="40">
        <v>1.5</v>
      </c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228">
        <v>225.95</v>
      </c>
      <c r="R80" s="47">
        <f t="shared" si="2"/>
        <v>0</v>
      </c>
    </row>
    <row r="81" spans="2:18">
      <c r="B81" s="45" t="s">
        <v>31</v>
      </c>
      <c r="C81" s="40">
        <v>20</v>
      </c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>
        <v>3</v>
      </c>
      <c r="Q81" s="228">
        <v>73.739999999999995</v>
      </c>
      <c r="R81" s="47">
        <f t="shared" si="2"/>
        <v>221.21999999999997</v>
      </c>
    </row>
    <row r="82" spans="2:18">
      <c r="B82" s="45" t="s">
        <v>44</v>
      </c>
      <c r="C82" s="40">
        <v>1</v>
      </c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>
        <v>2.8</v>
      </c>
      <c r="Q82" s="228">
        <v>98.7</v>
      </c>
      <c r="R82" s="47">
        <f t="shared" si="2"/>
        <v>276.36</v>
      </c>
    </row>
    <row r="83" spans="2:18">
      <c r="C83" s="93"/>
      <c r="D83" s="19"/>
      <c r="E83" s="19" t="s">
        <v>374</v>
      </c>
      <c r="F83" s="19"/>
      <c r="G83" s="19"/>
      <c r="H83" s="19"/>
      <c r="I83" s="19"/>
      <c r="J83" s="19"/>
      <c r="K83" s="19"/>
      <c r="L83" s="19" t="s">
        <v>99</v>
      </c>
      <c r="M83" s="19"/>
      <c r="N83" s="19"/>
      <c r="O83" s="19" t="s">
        <v>99</v>
      </c>
      <c r="P83" s="19"/>
      <c r="Q83" s="19"/>
      <c r="R83" s="229">
        <f>SUM(R71:R82)</f>
        <v>1920.8530000000001</v>
      </c>
    </row>
    <row r="84" spans="2:18">
      <c r="B84" s="19"/>
      <c r="C84" s="93"/>
      <c r="D84" s="19"/>
      <c r="E84" s="110" t="s">
        <v>100</v>
      </c>
      <c r="F84" s="19"/>
      <c r="G84" s="19"/>
      <c r="H84" s="19"/>
      <c r="I84" s="19"/>
      <c r="J84" s="19"/>
      <c r="K84" s="19"/>
      <c r="L84" s="110" t="s">
        <v>99</v>
      </c>
      <c r="M84" s="110"/>
      <c r="N84" s="19"/>
      <c r="O84" s="19"/>
      <c r="P84" s="19"/>
      <c r="Q84" s="18"/>
      <c r="R84" s="50"/>
    </row>
    <row r="85" spans="2:18" ht="18.75">
      <c r="D85" s="15"/>
      <c r="G85" s="16" t="s">
        <v>67</v>
      </c>
      <c r="H85" s="16"/>
      <c r="I85" s="17"/>
      <c r="J85" s="17"/>
      <c r="K85" s="17"/>
      <c r="M85" s="17"/>
      <c r="R85" s="19"/>
    </row>
    <row r="86" spans="2:18" ht="23.25">
      <c r="D86" s="15"/>
      <c r="E86" s="15"/>
      <c r="F86" s="133" t="s">
        <v>376</v>
      </c>
      <c r="G86" s="16"/>
      <c r="H86" s="16"/>
      <c r="I86" s="16" t="s">
        <v>377</v>
      </c>
      <c r="J86" s="16"/>
      <c r="K86" s="16"/>
      <c r="L86" s="17"/>
      <c r="M86" s="21"/>
      <c r="R86" s="19"/>
    </row>
    <row r="87" spans="2:18" ht="18.75">
      <c r="E87" s="23" t="s">
        <v>70</v>
      </c>
      <c r="F87" s="23"/>
      <c r="G87" s="23"/>
      <c r="R87" s="19"/>
    </row>
    <row r="88" spans="2:18">
      <c r="B88" s="53" t="s">
        <v>745</v>
      </c>
      <c r="N88" s="21"/>
      <c r="R88" s="19"/>
    </row>
    <row r="89" spans="2:18">
      <c r="B89" s="24" t="s">
        <v>149</v>
      </c>
      <c r="C89" t="s">
        <v>739</v>
      </c>
      <c r="D89" s="25"/>
      <c r="E89" s="28"/>
      <c r="F89" s="28" t="s">
        <v>5</v>
      </c>
      <c r="G89" s="27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19"/>
    </row>
    <row r="90" spans="2:18">
      <c r="B90" s="29" t="s">
        <v>76</v>
      </c>
      <c r="C90" s="20"/>
      <c r="D90" s="20"/>
      <c r="E90" s="27"/>
      <c r="F90" s="27"/>
      <c r="G90" s="27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19"/>
    </row>
    <row r="91" spans="2:18">
      <c r="B91" s="30"/>
      <c r="C91" s="29"/>
      <c r="D91" s="29"/>
      <c r="E91" s="21"/>
      <c r="F91" s="27"/>
      <c r="G91" s="27"/>
      <c r="H91" s="21"/>
      <c r="I91" s="21"/>
      <c r="J91" s="21"/>
      <c r="K91" s="21"/>
      <c r="L91" s="21"/>
      <c r="M91" s="21"/>
      <c r="N91" s="145"/>
      <c r="O91" s="21"/>
      <c r="P91" s="21"/>
      <c r="Q91">
        <v>213</v>
      </c>
      <c r="R91" s="19"/>
    </row>
    <row r="92" spans="2:18">
      <c r="B92" s="31" t="s">
        <v>77</v>
      </c>
      <c r="C92" s="33" t="s">
        <v>78</v>
      </c>
      <c r="D92" s="34"/>
      <c r="E92" s="34" t="s">
        <v>79</v>
      </c>
      <c r="F92" s="34"/>
      <c r="G92" s="34" t="s">
        <v>80</v>
      </c>
      <c r="H92" s="34" t="s">
        <v>81</v>
      </c>
      <c r="I92" s="34"/>
      <c r="J92" s="34"/>
      <c r="K92" s="34"/>
      <c r="L92" s="34"/>
      <c r="M92" s="34" t="s">
        <v>82</v>
      </c>
      <c r="N92" s="19"/>
      <c r="O92" s="34"/>
      <c r="P92" s="35" t="s">
        <v>83</v>
      </c>
      <c r="Q92" s="36" t="s">
        <v>3</v>
      </c>
      <c r="R92" s="36" t="s">
        <v>9</v>
      </c>
    </row>
    <row r="93" spans="2:18">
      <c r="B93" s="40"/>
      <c r="C93" s="39" t="s">
        <v>85</v>
      </c>
      <c r="D93" s="40" t="s">
        <v>86</v>
      </c>
      <c r="E93" s="40" t="s">
        <v>87</v>
      </c>
      <c r="F93" s="40" t="s">
        <v>88</v>
      </c>
      <c r="G93" s="40"/>
      <c r="H93" s="40" t="s">
        <v>89</v>
      </c>
      <c r="I93" s="40" t="s">
        <v>90</v>
      </c>
      <c r="J93" s="40" t="s">
        <v>91</v>
      </c>
      <c r="K93" s="40" t="s">
        <v>856</v>
      </c>
      <c r="L93" s="40" t="s">
        <v>92</v>
      </c>
      <c r="M93" s="40" t="s">
        <v>93</v>
      </c>
      <c r="N93" s="40" t="s">
        <v>94</v>
      </c>
      <c r="O93" s="40" t="s">
        <v>95</v>
      </c>
      <c r="P93" s="40"/>
      <c r="Q93" s="4"/>
      <c r="R93" s="40"/>
    </row>
    <row r="94" spans="2:18">
      <c r="B94" s="31" t="s">
        <v>496</v>
      </c>
      <c r="C94" s="40">
        <v>200</v>
      </c>
      <c r="D94" s="40">
        <v>1.2</v>
      </c>
      <c r="E94" s="40">
        <v>4</v>
      </c>
      <c r="F94" s="40">
        <v>2.7</v>
      </c>
      <c r="G94" s="40">
        <v>260</v>
      </c>
      <c r="H94" s="40">
        <v>0.26</v>
      </c>
      <c r="I94" s="40">
        <v>40</v>
      </c>
      <c r="J94" s="40">
        <v>122</v>
      </c>
      <c r="K94" s="40">
        <v>0.01</v>
      </c>
      <c r="L94" s="40">
        <v>128</v>
      </c>
      <c r="M94" s="40">
        <v>146</v>
      </c>
      <c r="N94" s="40">
        <v>56</v>
      </c>
      <c r="O94" s="40">
        <v>2</v>
      </c>
      <c r="P94" s="4"/>
      <c r="Q94" s="46"/>
      <c r="R94" s="47"/>
    </row>
    <row r="95" spans="2:18">
      <c r="B95" s="45" t="s">
        <v>36</v>
      </c>
      <c r="C95" s="40">
        <v>100</v>
      </c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">
        <v>10.7</v>
      </c>
      <c r="Q95" s="226">
        <v>350</v>
      </c>
      <c r="R95" s="47">
        <f t="shared" ref="R95:R116" si="3">Q95*P95</f>
        <v>3744.9999999999995</v>
      </c>
    </row>
    <row r="96" spans="2:18">
      <c r="B96" s="45" t="s">
        <v>29</v>
      </c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">
        <v>10.7</v>
      </c>
      <c r="Q96" s="226">
        <v>90</v>
      </c>
      <c r="R96" s="47">
        <f t="shared" si="3"/>
        <v>962.99999999999989</v>
      </c>
    </row>
    <row r="97" spans="2:18">
      <c r="B97" s="45" t="s">
        <v>37</v>
      </c>
      <c r="C97" s="40">
        <v>10</v>
      </c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">
        <v>1</v>
      </c>
      <c r="Q97" s="226">
        <v>91</v>
      </c>
      <c r="R97" s="47">
        <f t="shared" si="3"/>
        <v>91</v>
      </c>
    </row>
    <row r="98" spans="2:18">
      <c r="B98" s="45" t="s">
        <v>58</v>
      </c>
      <c r="C98" s="40">
        <v>10</v>
      </c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">
        <v>2</v>
      </c>
      <c r="Q98" s="226">
        <v>33</v>
      </c>
      <c r="R98" s="47">
        <f t="shared" si="3"/>
        <v>66</v>
      </c>
    </row>
    <row r="99" spans="2:18">
      <c r="B99" s="45" t="s">
        <v>10</v>
      </c>
      <c r="C99" s="40">
        <v>1</v>
      </c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">
        <v>1</v>
      </c>
      <c r="Q99" s="226">
        <v>86</v>
      </c>
      <c r="R99" s="47">
        <f t="shared" si="3"/>
        <v>86</v>
      </c>
    </row>
    <row r="100" spans="2:18">
      <c r="B100" s="45" t="s">
        <v>51</v>
      </c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">
        <v>1</v>
      </c>
      <c r="Q100" s="226">
        <v>15</v>
      </c>
      <c r="R100" s="47">
        <f t="shared" si="3"/>
        <v>15</v>
      </c>
    </row>
    <row r="101" spans="2:18">
      <c r="B101" s="45" t="s">
        <v>13</v>
      </c>
      <c r="C101" s="40">
        <v>4</v>
      </c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">
        <v>1.5</v>
      </c>
      <c r="Q101" s="226">
        <v>135</v>
      </c>
      <c r="R101" s="47">
        <f t="shared" si="3"/>
        <v>202.5</v>
      </c>
    </row>
    <row r="102" spans="2:18">
      <c r="B102" s="45" t="s">
        <v>12</v>
      </c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">
        <v>1</v>
      </c>
      <c r="Q102" s="226">
        <v>40.51</v>
      </c>
      <c r="R102" s="47">
        <f t="shared" si="3"/>
        <v>40.51</v>
      </c>
    </row>
    <row r="103" spans="2:18">
      <c r="B103" s="31" t="s">
        <v>131</v>
      </c>
      <c r="C103" s="40">
        <v>70</v>
      </c>
      <c r="D103" s="40">
        <v>4.5999999999999996</v>
      </c>
      <c r="E103" s="40">
        <v>5.2</v>
      </c>
      <c r="F103" s="40">
        <v>7.2</v>
      </c>
      <c r="G103" s="40">
        <v>105</v>
      </c>
      <c r="H103" s="40">
        <v>1.5</v>
      </c>
      <c r="I103" s="40">
        <v>13.5</v>
      </c>
      <c r="J103" s="40">
        <v>51</v>
      </c>
      <c r="K103" s="40">
        <v>0.05</v>
      </c>
      <c r="L103" s="40">
        <v>98</v>
      </c>
      <c r="M103" s="40">
        <v>52</v>
      </c>
      <c r="N103" s="40">
        <v>51</v>
      </c>
      <c r="O103" s="40">
        <v>2.25</v>
      </c>
      <c r="P103" s="4"/>
      <c r="Q103" s="226"/>
      <c r="R103" s="47">
        <f t="shared" si="3"/>
        <v>0</v>
      </c>
    </row>
    <row r="104" spans="2:18">
      <c r="B104" s="45" t="s">
        <v>681</v>
      </c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">
        <v>8</v>
      </c>
      <c r="Q104" s="226">
        <v>113</v>
      </c>
      <c r="R104" s="47">
        <f t="shared" si="3"/>
        <v>904</v>
      </c>
    </row>
    <row r="105" spans="2:18">
      <c r="B105" s="45" t="s">
        <v>58</v>
      </c>
      <c r="C105" s="40">
        <v>6</v>
      </c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">
        <v>1.46</v>
      </c>
      <c r="Q105" s="226">
        <v>33</v>
      </c>
      <c r="R105" s="47">
        <f t="shared" si="3"/>
        <v>48.18</v>
      </c>
    </row>
    <row r="106" spans="2:18">
      <c r="B106" s="45" t="s">
        <v>13</v>
      </c>
      <c r="C106" s="40">
        <v>4</v>
      </c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">
        <v>0.5</v>
      </c>
      <c r="Q106" s="226">
        <v>135</v>
      </c>
      <c r="R106" s="47">
        <f t="shared" si="3"/>
        <v>67.5</v>
      </c>
    </row>
    <row r="107" spans="2:18">
      <c r="B107" s="45" t="s">
        <v>57</v>
      </c>
      <c r="C107" s="40">
        <v>23</v>
      </c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">
        <v>5</v>
      </c>
      <c r="Q107" s="226">
        <v>70</v>
      </c>
      <c r="R107" s="47">
        <f t="shared" si="3"/>
        <v>350</v>
      </c>
    </row>
    <row r="108" spans="2:18">
      <c r="B108" s="45" t="s">
        <v>55</v>
      </c>
      <c r="C108" s="40">
        <v>37</v>
      </c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">
        <v>8</v>
      </c>
      <c r="Q108" s="226">
        <v>65</v>
      </c>
      <c r="R108" s="47">
        <f t="shared" si="3"/>
        <v>520</v>
      </c>
    </row>
    <row r="109" spans="2:18">
      <c r="B109" s="45" t="s">
        <v>291</v>
      </c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">
        <v>12</v>
      </c>
      <c r="Q109" s="226">
        <v>34</v>
      </c>
      <c r="R109" s="47">
        <f t="shared" si="3"/>
        <v>408</v>
      </c>
    </row>
    <row r="110" spans="2:18">
      <c r="B110" s="45" t="s">
        <v>37</v>
      </c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">
        <v>1.1000000000000001</v>
      </c>
      <c r="Q110" s="226">
        <v>91</v>
      </c>
      <c r="R110" s="47">
        <f t="shared" si="3"/>
        <v>100.10000000000001</v>
      </c>
    </row>
    <row r="111" spans="2:18">
      <c r="B111" s="44" t="s">
        <v>34</v>
      </c>
      <c r="C111" s="31">
        <v>40</v>
      </c>
      <c r="D111" s="40">
        <v>3.16</v>
      </c>
      <c r="E111" s="40">
        <v>0.4</v>
      </c>
      <c r="F111" s="40">
        <v>18.32</v>
      </c>
      <c r="G111" s="40">
        <v>94</v>
      </c>
      <c r="H111" s="40">
        <v>0.36</v>
      </c>
      <c r="I111" s="40">
        <v>0</v>
      </c>
      <c r="J111" s="40">
        <v>0</v>
      </c>
      <c r="K111" s="40">
        <v>0.52</v>
      </c>
      <c r="L111" s="40">
        <v>9.1999999999999993</v>
      </c>
      <c r="M111" s="40">
        <v>34.799999999999997</v>
      </c>
      <c r="N111" s="40">
        <v>13.2</v>
      </c>
      <c r="O111" s="40">
        <v>0.8</v>
      </c>
      <c r="P111" s="52"/>
      <c r="Q111" s="226"/>
      <c r="R111" s="47">
        <f t="shared" si="3"/>
        <v>0</v>
      </c>
    </row>
    <row r="112" spans="2:18">
      <c r="B112" s="45" t="s">
        <v>34</v>
      </c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">
        <v>15</v>
      </c>
      <c r="Q112" s="227">
        <v>26</v>
      </c>
      <c r="R112" s="47">
        <f t="shared" si="3"/>
        <v>390</v>
      </c>
    </row>
    <row r="113" spans="2:18">
      <c r="B113" s="44" t="s">
        <v>54</v>
      </c>
      <c r="C113" s="40">
        <v>180</v>
      </c>
      <c r="D113" s="40">
        <v>0.6</v>
      </c>
      <c r="E113" s="40">
        <v>1.58</v>
      </c>
      <c r="F113" s="40">
        <v>30.1</v>
      </c>
      <c r="G113" s="40">
        <v>130</v>
      </c>
      <c r="H113" s="40">
        <v>0.04</v>
      </c>
      <c r="I113" s="40">
        <v>0.5</v>
      </c>
      <c r="J113" s="40">
        <v>0.05</v>
      </c>
      <c r="K113" s="40">
        <v>0</v>
      </c>
      <c r="L113" s="40">
        <v>135</v>
      </c>
      <c r="M113" s="40">
        <v>46</v>
      </c>
      <c r="N113" s="40"/>
      <c r="O113" s="40">
        <v>0.5</v>
      </c>
      <c r="P113" s="40"/>
      <c r="Q113" s="228"/>
      <c r="R113" s="47">
        <f t="shared" si="3"/>
        <v>0</v>
      </c>
    </row>
    <row r="114" spans="2:18">
      <c r="B114" s="45" t="s">
        <v>54</v>
      </c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>
        <v>85</v>
      </c>
      <c r="Q114" s="228">
        <v>58</v>
      </c>
      <c r="R114" s="47">
        <f t="shared" si="3"/>
        <v>4930</v>
      </c>
    </row>
    <row r="115" spans="2:18">
      <c r="B115" s="45" t="s">
        <v>40</v>
      </c>
      <c r="C115" s="40">
        <v>15</v>
      </c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>
        <v>5</v>
      </c>
      <c r="Q115" s="228">
        <v>257.60000000000002</v>
      </c>
      <c r="R115" s="47">
        <f t="shared" si="3"/>
        <v>1288</v>
      </c>
    </row>
    <row r="116" spans="2:18">
      <c r="B116" s="45" t="s">
        <v>299</v>
      </c>
      <c r="C116" s="40">
        <v>100</v>
      </c>
      <c r="D116" s="40">
        <v>0.8</v>
      </c>
      <c r="E116" s="40">
        <v>3.2</v>
      </c>
      <c r="F116" s="40">
        <v>10.7</v>
      </c>
      <c r="G116" s="40">
        <v>73</v>
      </c>
      <c r="H116" s="40">
        <v>0.8</v>
      </c>
      <c r="I116" s="40">
        <v>0.26</v>
      </c>
      <c r="J116" s="40">
        <v>26.2</v>
      </c>
      <c r="K116" s="40">
        <v>0</v>
      </c>
      <c r="L116" s="40">
        <v>27</v>
      </c>
      <c r="M116" s="40">
        <v>18.5</v>
      </c>
      <c r="N116" s="40">
        <v>14.3</v>
      </c>
      <c r="O116" s="40">
        <v>3.5</v>
      </c>
      <c r="P116" s="40">
        <v>18.5</v>
      </c>
      <c r="Q116" s="228">
        <v>238</v>
      </c>
      <c r="R116" s="47">
        <f t="shared" si="3"/>
        <v>4403</v>
      </c>
    </row>
    <row r="117" spans="2:18">
      <c r="C117" s="93"/>
      <c r="D117" s="19"/>
      <c r="E117" s="19" t="s">
        <v>374</v>
      </c>
      <c r="F117" s="19"/>
      <c r="G117" s="19"/>
      <c r="H117" s="19"/>
      <c r="I117" s="19"/>
      <c r="J117" s="19"/>
      <c r="K117" s="19"/>
      <c r="L117" s="19" t="s">
        <v>99</v>
      </c>
      <c r="M117" s="19"/>
      <c r="N117" s="19"/>
      <c r="O117" s="19" t="s">
        <v>99</v>
      </c>
      <c r="P117" s="19"/>
      <c r="Q117" s="19"/>
      <c r="R117" s="229">
        <f>SUM(R95:R116)</f>
        <v>18617.79</v>
      </c>
    </row>
    <row r="118" spans="2:18">
      <c r="B118" s="19"/>
      <c r="C118" s="93"/>
      <c r="D118" s="19"/>
      <c r="E118" s="110" t="s">
        <v>100</v>
      </c>
      <c r="F118" s="19"/>
      <c r="G118" s="19"/>
      <c r="H118" s="19"/>
      <c r="I118" s="19"/>
      <c r="J118" s="19"/>
      <c r="K118" s="19"/>
      <c r="L118" s="110" t="s">
        <v>99</v>
      </c>
      <c r="M118" s="110"/>
      <c r="N118" s="19"/>
      <c r="O118" s="19"/>
      <c r="P118" s="19"/>
      <c r="Q118" s="18"/>
      <c r="R118" s="50"/>
    </row>
    <row r="119" spans="2:18" ht="18.75">
      <c r="D119" s="15"/>
      <c r="G119" s="16" t="s">
        <v>67</v>
      </c>
      <c r="H119" s="16"/>
      <c r="I119" s="17"/>
      <c r="J119" s="17"/>
      <c r="K119" s="17"/>
      <c r="M119" s="17"/>
      <c r="R119" s="19"/>
    </row>
    <row r="120" spans="2:18" ht="23.25">
      <c r="D120" s="15"/>
      <c r="E120" s="15"/>
      <c r="F120" s="133" t="s">
        <v>376</v>
      </c>
      <c r="G120" s="16"/>
      <c r="H120" s="16"/>
      <c r="I120" s="16" t="s">
        <v>377</v>
      </c>
      <c r="J120" s="16"/>
      <c r="K120" s="16"/>
      <c r="L120" s="17"/>
      <c r="M120" s="21"/>
      <c r="R120" s="19"/>
    </row>
    <row r="121" spans="2:18" ht="18.75">
      <c r="E121" s="23" t="s">
        <v>70</v>
      </c>
      <c r="F121" s="23"/>
      <c r="G121" s="23"/>
      <c r="R121" s="19"/>
    </row>
    <row r="122" spans="2:18">
      <c r="B122" s="53" t="s">
        <v>745</v>
      </c>
      <c r="N122" s="21"/>
      <c r="R122" s="19"/>
    </row>
    <row r="123" spans="2:18">
      <c r="B123" s="24" t="s">
        <v>149</v>
      </c>
      <c r="C123" t="s">
        <v>739</v>
      </c>
      <c r="D123" s="25"/>
      <c r="E123" s="28"/>
      <c r="F123" s="28" t="s">
        <v>6</v>
      </c>
      <c r="G123" s="27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19"/>
    </row>
    <row r="124" spans="2:18">
      <c r="B124" s="29" t="s">
        <v>76</v>
      </c>
      <c r="C124" s="20"/>
      <c r="D124" s="20"/>
      <c r="E124" s="27"/>
      <c r="F124" s="27"/>
      <c r="G124" s="27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19"/>
    </row>
    <row r="125" spans="2:18">
      <c r="B125" s="30"/>
      <c r="C125" s="29"/>
      <c r="D125" s="29"/>
      <c r="E125" s="21"/>
      <c r="F125" s="27"/>
      <c r="G125" s="27"/>
      <c r="H125" s="21"/>
      <c r="I125" s="21"/>
      <c r="J125" s="21"/>
      <c r="K125" s="21"/>
      <c r="L125" s="21"/>
      <c r="M125" s="21"/>
      <c r="N125" s="145"/>
      <c r="O125" s="21"/>
      <c r="P125" s="21"/>
      <c r="Q125">
        <v>154</v>
      </c>
      <c r="R125" s="19"/>
    </row>
    <row r="126" spans="2:18">
      <c r="B126" s="31" t="s">
        <v>77</v>
      </c>
      <c r="C126" s="33" t="s">
        <v>78</v>
      </c>
      <c r="D126" s="34"/>
      <c r="E126" s="34" t="s">
        <v>79</v>
      </c>
      <c r="F126" s="34"/>
      <c r="G126" s="34" t="s">
        <v>80</v>
      </c>
      <c r="H126" s="34" t="s">
        <v>81</v>
      </c>
      <c r="I126" s="34"/>
      <c r="J126" s="34"/>
      <c r="K126" s="34"/>
      <c r="L126" s="34"/>
      <c r="M126" s="34" t="s">
        <v>82</v>
      </c>
      <c r="N126" s="19"/>
      <c r="O126" s="34"/>
      <c r="P126" s="35" t="s">
        <v>83</v>
      </c>
      <c r="Q126" s="36" t="s">
        <v>3</v>
      </c>
      <c r="R126" s="36" t="s">
        <v>9</v>
      </c>
    </row>
    <row r="127" spans="2:18">
      <c r="B127" s="40"/>
      <c r="C127" s="39" t="s">
        <v>85</v>
      </c>
      <c r="D127" s="40" t="s">
        <v>86</v>
      </c>
      <c r="E127" s="40" t="s">
        <v>87</v>
      </c>
      <c r="F127" s="40" t="s">
        <v>88</v>
      </c>
      <c r="G127" s="40"/>
      <c r="H127" s="40" t="s">
        <v>89</v>
      </c>
      <c r="I127" s="40" t="s">
        <v>90</v>
      </c>
      <c r="J127" s="40" t="s">
        <v>91</v>
      </c>
      <c r="K127" s="40" t="s">
        <v>856</v>
      </c>
      <c r="L127" s="40" t="s">
        <v>92</v>
      </c>
      <c r="M127" s="40" t="s">
        <v>93</v>
      </c>
      <c r="N127" s="40" t="s">
        <v>94</v>
      </c>
      <c r="O127" s="40" t="s">
        <v>95</v>
      </c>
      <c r="P127" s="40"/>
      <c r="Q127" s="4"/>
      <c r="R127" s="40"/>
    </row>
    <row r="128" spans="2:18">
      <c r="B128" s="31" t="s">
        <v>496</v>
      </c>
      <c r="C128" s="40">
        <v>200</v>
      </c>
      <c r="D128" s="40">
        <v>1.2</v>
      </c>
      <c r="E128" s="40">
        <v>4</v>
      </c>
      <c r="F128" s="40">
        <v>2.7</v>
      </c>
      <c r="G128" s="40">
        <v>260</v>
      </c>
      <c r="H128" s="40">
        <v>0.26</v>
      </c>
      <c r="I128" s="40">
        <v>40</v>
      </c>
      <c r="J128" s="40">
        <v>122</v>
      </c>
      <c r="K128" s="40">
        <v>0</v>
      </c>
      <c r="L128" s="40">
        <v>128</v>
      </c>
      <c r="M128" s="40">
        <v>146</v>
      </c>
      <c r="N128" s="40">
        <v>56</v>
      </c>
      <c r="O128" s="40">
        <v>2</v>
      </c>
      <c r="P128" s="4"/>
      <c r="Q128" s="46"/>
      <c r="R128" s="47"/>
    </row>
    <row r="129" spans="2:18">
      <c r="B129" s="45" t="s">
        <v>36</v>
      </c>
      <c r="C129" s="40">
        <v>100</v>
      </c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">
        <v>7.7</v>
      </c>
      <c r="Q129" s="226">
        <v>350</v>
      </c>
      <c r="R129" s="47">
        <f t="shared" ref="R129:R145" si="4">Q129*P129</f>
        <v>2695</v>
      </c>
    </row>
    <row r="130" spans="2:18">
      <c r="B130" s="45" t="s">
        <v>29</v>
      </c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">
        <v>7.7</v>
      </c>
      <c r="Q130" s="226">
        <v>90</v>
      </c>
      <c r="R130" s="47">
        <f t="shared" si="4"/>
        <v>693</v>
      </c>
    </row>
    <row r="131" spans="2:18">
      <c r="B131" s="45" t="s">
        <v>37</v>
      </c>
      <c r="C131" s="40">
        <v>10</v>
      </c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">
        <v>1</v>
      </c>
      <c r="Q131" s="226">
        <v>91</v>
      </c>
      <c r="R131" s="47">
        <f t="shared" si="4"/>
        <v>91</v>
      </c>
    </row>
    <row r="132" spans="2:18">
      <c r="B132" s="45" t="s">
        <v>58</v>
      </c>
      <c r="C132" s="40">
        <v>10</v>
      </c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">
        <v>1.01</v>
      </c>
      <c r="Q132" s="226">
        <v>33</v>
      </c>
      <c r="R132" s="47">
        <f t="shared" si="4"/>
        <v>33.33</v>
      </c>
    </row>
    <row r="133" spans="2:18">
      <c r="B133" s="45" t="s">
        <v>17</v>
      </c>
      <c r="C133" s="40">
        <v>1</v>
      </c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">
        <v>1</v>
      </c>
      <c r="Q133" s="226">
        <v>18.41</v>
      </c>
      <c r="R133" s="47">
        <f t="shared" si="4"/>
        <v>18.41</v>
      </c>
    </row>
    <row r="134" spans="2:18">
      <c r="B134" s="45" t="s">
        <v>10</v>
      </c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">
        <v>1</v>
      </c>
      <c r="Q134" s="226">
        <v>86</v>
      </c>
      <c r="R134" s="47">
        <f t="shared" si="4"/>
        <v>86</v>
      </c>
    </row>
    <row r="135" spans="2:18">
      <c r="B135" s="45" t="s">
        <v>14</v>
      </c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">
        <v>1</v>
      </c>
      <c r="Q135" s="226">
        <v>185.97</v>
      </c>
      <c r="R135" s="47">
        <f t="shared" si="4"/>
        <v>185.97</v>
      </c>
    </row>
    <row r="136" spans="2:18">
      <c r="B136" s="45" t="s">
        <v>13</v>
      </c>
      <c r="C136" s="40">
        <v>4</v>
      </c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">
        <v>1</v>
      </c>
      <c r="Q136" s="226">
        <v>135</v>
      </c>
      <c r="R136" s="47">
        <f t="shared" si="4"/>
        <v>135</v>
      </c>
    </row>
    <row r="137" spans="2:18">
      <c r="B137" s="45" t="s">
        <v>12</v>
      </c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">
        <v>0.5</v>
      </c>
      <c r="Q137" s="226">
        <v>40.51</v>
      </c>
      <c r="R137" s="47">
        <f t="shared" si="4"/>
        <v>20.254999999999999</v>
      </c>
    </row>
    <row r="138" spans="2:18">
      <c r="B138" s="31" t="s">
        <v>448</v>
      </c>
      <c r="C138" s="40">
        <v>70</v>
      </c>
      <c r="D138" s="40">
        <v>4.5999999999999996</v>
      </c>
      <c r="E138" s="40">
        <v>5.2</v>
      </c>
      <c r="F138" s="40">
        <v>7.2</v>
      </c>
      <c r="G138" s="40">
        <v>105</v>
      </c>
      <c r="H138" s="40">
        <v>1.5</v>
      </c>
      <c r="I138" s="40">
        <v>13.5</v>
      </c>
      <c r="J138" s="40">
        <v>51</v>
      </c>
      <c r="K138" s="40">
        <v>0</v>
      </c>
      <c r="L138" s="40">
        <v>98</v>
      </c>
      <c r="M138" s="40">
        <v>52</v>
      </c>
      <c r="N138" s="40">
        <v>51</v>
      </c>
      <c r="O138" s="40">
        <v>2.25</v>
      </c>
      <c r="P138" s="4"/>
      <c r="Q138" s="226"/>
      <c r="R138" s="47">
        <f t="shared" si="4"/>
        <v>0</v>
      </c>
    </row>
    <row r="139" spans="2:18">
      <c r="B139" s="45" t="s">
        <v>133</v>
      </c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">
        <v>5</v>
      </c>
      <c r="Q139" s="226">
        <v>294</v>
      </c>
      <c r="R139" s="47">
        <f t="shared" si="4"/>
        <v>1470</v>
      </c>
    </row>
    <row r="140" spans="2:18">
      <c r="B140" s="44" t="s">
        <v>34</v>
      </c>
      <c r="C140" s="31">
        <v>40</v>
      </c>
      <c r="D140" s="40">
        <v>3.16</v>
      </c>
      <c r="E140" s="40">
        <v>0.4</v>
      </c>
      <c r="F140" s="40">
        <v>18.32</v>
      </c>
      <c r="G140" s="40">
        <v>94</v>
      </c>
      <c r="H140" s="40">
        <v>0.36</v>
      </c>
      <c r="I140" s="40">
        <v>0</v>
      </c>
      <c r="J140" s="40">
        <v>0</v>
      </c>
      <c r="K140" s="40">
        <v>0.52</v>
      </c>
      <c r="L140" s="40">
        <v>9.1999999999999993</v>
      </c>
      <c r="M140" s="40">
        <v>34.799999999999997</v>
      </c>
      <c r="N140" s="40">
        <v>13.2</v>
      </c>
      <c r="O140" s="40">
        <v>0.8</v>
      </c>
      <c r="P140" s="52"/>
      <c r="Q140" s="226"/>
      <c r="R140" s="47">
        <f t="shared" si="4"/>
        <v>0</v>
      </c>
    </row>
    <row r="141" spans="2:18">
      <c r="B141" s="45" t="s">
        <v>34</v>
      </c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">
        <v>11</v>
      </c>
      <c r="Q141" s="227">
        <v>26</v>
      </c>
      <c r="R141" s="47">
        <f t="shared" si="4"/>
        <v>286</v>
      </c>
    </row>
    <row r="142" spans="2:18">
      <c r="B142" s="45" t="s">
        <v>121</v>
      </c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">
        <v>1.54</v>
      </c>
      <c r="Q142" s="227">
        <v>646</v>
      </c>
      <c r="R142" s="47">
        <f t="shared" si="4"/>
        <v>994.84</v>
      </c>
    </row>
    <row r="143" spans="2:18">
      <c r="B143" s="44" t="s">
        <v>108</v>
      </c>
      <c r="C143" s="40">
        <v>200</v>
      </c>
      <c r="D143" s="40">
        <v>1.4</v>
      </c>
      <c r="E143" s="40">
        <v>1.6</v>
      </c>
      <c r="F143" s="40">
        <v>16.2</v>
      </c>
      <c r="G143" s="40">
        <v>82</v>
      </c>
      <c r="H143" s="40">
        <v>0.02</v>
      </c>
      <c r="I143" s="40">
        <v>0.6</v>
      </c>
      <c r="J143" s="40">
        <v>0</v>
      </c>
      <c r="K143" s="40">
        <v>0.08</v>
      </c>
      <c r="L143" s="40">
        <v>0.8</v>
      </c>
      <c r="M143" s="40">
        <v>66</v>
      </c>
      <c r="N143" s="40">
        <v>12</v>
      </c>
      <c r="O143" s="40">
        <v>50</v>
      </c>
      <c r="P143" s="40"/>
      <c r="Q143" s="228"/>
      <c r="R143" s="47">
        <f t="shared" si="4"/>
        <v>0</v>
      </c>
    </row>
    <row r="144" spans="2:18">
      <c r="B144" s="45" t="s">
        <v>49</v>
      </c>
      <c r="C144" s="40">
        <v>4</v>
      </c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228">
        <v>244</v>
      </c>
      <c r="R144" s="47">
        <f t="shared" si="4"/>
        <v>0</v>
      </c>
    </row>
    <row r="145" spans="2:18">
      <c r="B145" s="45" t="s">
        <v>31</v>
      </c>
      <c r="C145" s="40">
        <v>20</v>
      </c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>
        <v>3</v>
      </c>
      <c r="Q145" s="228">
        <v>73.739999999999995</v>
      </c>
      <c r="R145" s="47">
        <f t="shared" si="4"/>
        <v>221.21999999999997</v>
      </c>
    </row>
    <row r="146" spans="2:18">
      <c r="C146" s="93"/>
      <c r="D146" s="19"/>
      <c r="E146" s="19" t="s">
        <v>374</v>
      </c>
      <c r="F146" s="19"/>
      <c r="G146" s="19"/>
      <c r="H146" s="19"/>
      <c r="I146" s="19"/>
      <c r="J146" s="19"/>
      <c r="K146" s="19"/>
      <c r="L146" s="19" t="s">
        <v>99</v>
      </c>
      <c r="M146" s="19"/>
      <c r="N146" s="19"/>
      <c r="O146" s="19" t="s">
        <v>99</v>
      </c>
      <c r="P146" s="19"/>
      <c r="Q146" s="19"/>
      <c r="R146" s="229">
        <f>SUM(R129:R145)</f>
        <v>6930.0250000000005</v>
      </c>
    </row>
    <row r="147" spans="2:18">
      <c r="B147" s="19"/>
      <c r="C147" s="93"/>
      <c r="D147" s="19"/>
      <c r="E147" s="110" t="s">
        <v>100</v>
      </c>
      <c r="F147" s="19"/>
      <c r="G147" s="19"/>
      <c r="H147" s="19"/>
      <c r="I147" s="19"/>
      <c r="J147" s="19"/>
      <c r="K147" s="19"/>
      <c r="L147" s="110" t="s">
        <v>99</v>
      </c>
      <c r="M147" s="110"/>
      <c r="N147" s="19"/>
      <c r="O147" s="19"/>
      <c r="P147" s="19"/>
      <c r="Q147" s="18"/>
      <c r="R147" s="50"/>
    </row>
    <row r="148" spans="2:18" ht="18.75">
      <c r="D148" s="15"/>
      <c r="G148" s="16" t="s">
        <v>67</v>
      </c>
      <c r="H148" s="16"/>
      <c r="I148" s="17"/>
      <c r="J148" s="17"/>
      <c r="K148" s="17"/>
      <c r="M148" s="17"/>
      <c r="R148" s="19"/>
    </row>
    <row r="149" spans="2:18" ht="23.25">
      <c r="D149" s="15"/>
      <c r="E149" s="15"/>
      <c r="F149" s="133" t="s">
        <v>376</v>
      </c>
      <c r="G149" s="16"/>
      <c r="H149" s="16"/>
      <c r="I149" s="16" t="s">
        <v>377</v>
      </c>
      <c r="J149" s="16"/>
      <c r="K149" s="16"/>
      <c r="L149" s="17"/>
      <c r="M149" s="21"/>
      <c r="R149" s="19"/>
    </row>
    <row r="150" spans="2:18" ht="18.75">
      <c r="E150" s="23" t="s">
        <v>70</v>
      </c>
      <c r="F150" s="23"/>
      <c r="G150" s="23"/>
      <c r="R150" s="19"/>
    </row>
    <row r="151" spans="2:18">
      <c r="B151" s="53" t="s">
        <v>745</v>
      </c>
      <c r="N151" s="21"/>
      <c r="R151" s="19"/>
    </row>
    <row r="152" spans="2:18">
      <c r="B152" s="24" t="s">
        <v>149</v>
      </c>
      <c r="C152" t="s">
        <v>739</v>
      </c>
      <c r="D152" s="25"/>
      <c r="E152" s="28"/>
      <c r="F152" s="28" t="s">
        <v>6</v>
      </c>
      <c r="G152" s="27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19"/>
    </row>
    <row r="153" spans="2:18">
      <c r="B153" s="29" t="s">
        <v>76</v>
      </c>
      <c r="C153" s="20"/>
      <c r="D153" s="20"/>
      <c r="E153" s="27"/>
      <c r="F153" s="27"/>
      <c r="G153" s="27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19"/>
    </row>
    <row r="154" spans="2:18">
      <c r="B154" s="30"/>
      <c r="C154" s="29"/>
      <c r="D154" s="29"/>
      <c r="E154" s="21"/>
      <c r="F154" s="27"/>
      <c r="G154" s="27"/>
      <c r="H154" s="21"/>
      <c r="I154" s="21"/>
      <c r="J154" s="21"/>
      <c r="K154" s="21"/>
      <c r="L154" s="21"/>
      <c r="M154" s="21"/>
      <c r="N154" s="145"/>
      <c r="O154" s="21"/>
      <c r="P154" s="21"/>
      <c r="Q154">
        <v>154</v>
      </c>
      <c r="R154" s="19"/>
    </row>
    <row r="155" spans="2:18">
      <c r="B155" s="31" t="s">
        <v>77</v>
      </c>
      <c r="C155" s="33" t="s">
        <v>78</v>
      </c>
      <c r="D155" s="34"/>
      <c r="E155" s="34" t="s">
        <v>79</v>
      </c>
      <c r="F155" s="34"/>
      <c r="G155" s="34" t="s">
        <v>80</v>
      </c>
      <c r="H155" s="34" t="s">
        <v>81</v>
      </c>
      <c r="I155" s="34"/>
      <c r="J155" s="34"/>
      <c r="K155" s="34"/>
      <c r="L155" s="34"/>
      <c r="M155" s="34" t="s">
        <v>82</v>
      </c>
      <c r="N155" s="19"/>
      <c r="O155" s="34"/>
      <c r="P155" s="35" t="s">
        <v>83</v>
      </c>
      <c r="Q155" s="36" t="s">
        <v>3</v>
      </c>
      <c r="R155" s="36" t="s">
        <v>9</v>
      </c>
    </row>
    <row r="156" spans="2:18">
      <c r="B156" s="40"/>
      <c r="C156" s="39" t="s">
        <v>85</v>
      </c>
      <c r="D156" s="40" t="s">
        <v>86</v>
      </c>
      <c r="E156" s="40" t="s">
        <v>87</v>
      </c>
      <c r="F156" s="40" t="s">
        <v>88</v>
      </c>
      <c r="G156" s="40"/>
      <c r="H156" s="40" t="s">
        <v>89</v>
      </c>
      <c r="I156" s="40" t="s">
        <v>90</v>
      </c>
      <c r="J156" s="40" t="s">
        <v>91</v>
      </c>
      <c r="K156" s="40" t="s">
        <v>856</v>
      </c>
      <c r="L156" s="40" t="s">
        <v>92</v>
      </c>
      <c r="M156" s="40" t="s">
        <v>93</v>
      </c>
      <c r="N156" s="40" t="s">
        <v>94</v>
      </c>
      <c r="O156" s="40" t="s">
        <v>95</v>
      </c>
      <c r="P156" s="40"/>
      <c r="Q156" s="4"/>
      <c r="R156" s="40"/>
    </row>
    <row r="157" spans="2:18">
      <c r="B157" s="31" t="s">
        <v>496</v>
      </c>
      <c r="C157" s="40">
        <v>200</v>
      </c>
      <c r="D157" s="40">
        <v>1.2</v>
      </c>
      <c r="E157" s="40">
        <v>4</v>
      </c>
      <c r="F157" s="40">
        <v>2.7</v>
      </c>
      <c r="G157" s="40">
        <v>260</v>
      </c>
      <c r="H157" s="40">
        <v>0.26</v>
      </c>
      <c r="I157" s="40">
        <v>40</v>
      </c>
      <c r="J157" s="40">
        <v>122</v>
      </c>
      <c r="K157" s="40">
        <v>0</v>
      </c>
      <c r="L157" s="40">
        <v>128</v>
      </c>
      <c r="M157" s="40">
        <v>146</v>
      </c>
      <c r="N157" s="40">
        <v>56</v>
      </c>
      <c r="O157" s="40">
        <v>2</v>
      </c>
      <c r="P157" s="4"/>
      <c r="Q157" s="46"/>
      <c r="R157" s="47"/>
    </row>
    <row r="158" spans="2:18">
      <c r="B158" s="45" t="s">
        <v>36</v>
      </c>
      <c r="C158" s="40">
        <v>100</v>
      </c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">
        <v>4</v>
      </c>
      <c r="Q158" s="226">
        <v>350</v>
      </c>
      <c r="R158" s="47">
        <f t="shared" ref="R158:R166" si="5">Q158*P158</f>
        <v>1400</v>
      </c>
    </row>
    <row r="159" spans="2:18">
      <c r="B159" s="45" t="s">
        <v>29</v>
      </c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">
        <v>4</v>
      </c>
      <c r="Q159" s="226">
        <v>90</v>
      </c>
      <c r="R159" s="47">
        <f t="shared" si="5"/>
        <v>360</v>
      </c>
    </row>
    <row r="160" spans="2:18">
      <c r="B160" s="45" t="s">
        <v>58</v>
      </c>
      <c r="C160" s="40">
        <v>10</v>
      </c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">
        <v>0.1</v>
      </c>
      <c r="Q160" s="226">
        <v>33</v>
      </c>
      <c r="R160" s="47">
        <f t="shared" si="5"/>
        <v>3.3000000000000003</v>
      </c>
    </row>
    <row r="161" spans="2:18">
      <c r="B161" s="44" t="s">
        <v>34</v>
      </c>
      <c r="C161" s="31">
        <v>40</v>
      </c>
      <c r="D161" s="40">
        <v>3.16</v>
      </c>
      <c r="E161" s="40">
        <v>0.4</v>
      </c>
      <c r="F161" s="40">
        <v>18.32</v>
      </c>
      <c r="G161" s="40">
        <v>94</v>
      </c>
      <c r="H161" s="40">
        <v>0.36</v>
      </c>
      <c r="I161" s="40">
        <v>0</v>
      </c>
      <c r="J161" s="40">
        <v>0</v>
      </c>
      <c r="K161" s="40">
        <v>0.52</v>
      </c>
      <c r="L161" s="40">
        <v>9.1999999999999993</v>
      </c>
      <c r="M161" s="40">
        <v>34.799999999999997</v>
      </c>
      <c r="N161" s="40">
        <v>13.2</v>
      </c>
      <c r="O161" s="40">
        <v>0.8</v>
      </c>
      <c r="P161" s="52"/>
      <c r="Q161" s="226"/>
      <c r="R161" s="47">
        <f t="shared" si="5"/>
        <v>0</v>
      </c>
    </row>
    <row r="162" spans="2:18">
      <c r="B162" s="45" t="s">
        <v>34</v>
      </c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">
        <v>4</v>
      </c>
      <c r="Q162" s="227">
        <v>26</v>
      </c>
      <c r="R162" s="47">
        <f t="shared" si="5"/>
        <v>104</v>
      </c>
    </row>
    <row r="163" spans="2:18">
      <c r="B163" s="45" t="s">
        <v>121</v>
      </c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">
        <v>0.45</v>
      </c>
      <c r="Q163" s="227">
        <v>646</v>
      </c>
      <c r="R163" s="47">
        <f t="shared" si="5"/>
        <v>290.7</v>
      </c>
    </row>
    <row r="164" spans="2:18">
      <c r="B164" s="44" t="s">
        <v>108</v>
      </c>
      <c r="C164" s="40">
        <v>200</v>
      </c>
      <c r="D164" s="40">
        <v>1.4</v>
      </c>
      <c r="E164" s="40">
        <v>1.6</v>
      </c>
      <c r="F164" s="40">
        <v>16.2</v>
      </c>
      <c r="G164" s="40">
        <v>82</v>
      </c>
      <c r="H164" s="40">
        <v>0.02</v>
      </c>
      <c r="I164" s="40">
        <v>0.6</v>
      </c>
      <c r="J164" s="40">
        <v>0</v>
      </c>
      <c r="K164" s="40">
        <v>0.08</v>
      </c>
      <c r="L164" s="40">
        <v>0.8</v>
      </c>
      <c r="M164" s="40">
        <v>66</v>
      </c>
      <c r="N164" s="40">
        <v>12</v>
      </c>
      <c r="O164" s="40">
        <v>50</v>
      </c>
      <c r="P164" s="40"/>
      <c r="Q164" s="228"/>
      <c r="R164" s="47">
        <f t="shared" si="5"/>
        <v>0</v>
      </c>
    </row>
    <row r="165" spans="2:18">
      <c r="B165" s="45" t="s">
        <v>49</v>
      </c>
      <c r="C165" s="40">
        <v>4</v>
      </c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228">
        <v>244</v>
      </c>
      <c r="R165" s="47">
        <f t="shared" si="5"/>
        <v>0</v>
      </c>
    </row>
    <row r="166" spans="2:18">
      <c r="B166" s="45" t="s">
        <v>31</v>
      </c>
      <c r="C166" s="40">
        <v>20</v>
      </c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>
        <v>2</v>
      </c>
      <c r="Q166" s="228">
        <v>73.739999999999995</v>
      </c>
      <c r="R166" s="47">
        <f t="shared" si="5"/>
        <v>147.47999999999999</v>
      </c>
    </row>
    <row r="167" spans="2:18">
      <c r="C167" s="93"/>
      <c r="D167" s="19"/>
      <c r="E167" s="19" t="s">
        <v>374</v>
      </c>
      <c r="F167" s="19"/>
      <c r="G167" s="19"/>
      <c r="H167" s="19"/>
      <c r="I167" s="19"/>
      <c r="J167" s="19"/>
      <c r="K167" s="19"/>
      <c r="L167" s="19" t="s">
        <v>99</v>
      </c>
      <c r="M167" s="19"/>
      <c r="N167" s="19"/>
      <c r="O167" s="19" t="s">
        <v>99</v>
      </c>
      <c r="P167" s="19"/>
      <c r="Q167" s="19"/>
      <c r="R167" s="229">
        <f>SUM(R158:R166)</f>
        <v>2305.48</v>
      </c>
    </row>
    <row r="168" spans="2:18">
      <c r="B168" s="19"/>
      <c r="C168" s="93"/>
      <c r="D168" s="19"/>
      <c r="E168" s="110" t="s">
        <v>100</v>
      </c>
      <c r="F168" s="19"/>
      <c r="G168" s="19"/>
      <c r="H168" s="19"/>
      <c r="I168" s="19"/>
      <c r="J168" s="19"/>
      <c r="K168" s="19"/>
      <c r="L168" s="110" t="s">
        <v>99</v>
      </c>
      <c r="M168" s="110"/>
      <c r="N168" s="19"/>
      <c r="O168" s="19"/>
      <c r="P168" s="19"/>
      <c r="Q168" s="18"/>
      <c r="R168" s="50"/>
    </row>
    <row r="169" spans="2:18" ht="18.75">
      <c r="D169" s="15"/>
      <c r="G169" s="16" t="s">
        <v>67</v>
      </c>
      <c r="H169" s="16"/>
      <c r="I169" s="17"/>
      <c r="J169" s="17"/>
      <c r="K169" s="17"/>
      <c r="M169" s="17"/>
      <c r="R169" s="19"/>
    </row>
    <row r="170" spans="2:18" ht="23.25">
      <c r="D170" s="15"/>
      <c r="E170" s="15"/>
      <c r="F170" s="133" t="s">
        <v>376</v>
      </c>
      <c r="G170" s="16"/>
      <c r="H170" s="16"/>
      <c r="I170" s="16" t="s">
        <v>377</v>
      </c>
      <c r="J170" s="16"/>
      <c r="K170" s="16"/>
      <c r="L170" s="17"/>
      <c r="M170" s="21"/>
      <c r="R170" s="19"/>
    </row>
    <row r="171" spans="2:18" ht="18.75">
      <c r="E171" s="23" t="s">
        <v>70</v>
      </c>
      <c r="F171" s="23"/>
      <c r="G171" s="23"/>
      <c r="R171" s="19"/>
    </row>
    <row r="172" spans="2:18">
      <c r="B172" s="53" t="s">
        <v>822</v>
      </c>
      <c r="N172" s="21"/>
      <c r="R172" s="19"/>
    </row>
    <row r="173" spans="2:18">
      <c r="B173" s="24" t="s">
        <v>149</v>
      </c>
      <c r="C173" t="s">
        <v>739</v>
      </c>
      <c r="D173" s="25"/>
      <c r="E173" s="28"/>
      <c r="F173" s="28" t="s">
        <v>5</v>
      </c>
      <c r="G173" s="27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19"/>
    </row>
    <row r="174" spans="2:18">
      <c r="B174" s="29" t="s">
        <v>76</v>
      </c>
      <c r="C174" s="20"/>
      <c r="D174" s="20"/>
      <c r="E174" s="27"/>
      <c r="F174" s="27"/>
      <c r="G174" s="27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19"/>
    </row>
    <row r="175" spans="2:18">
      <c r="B175" s="30"/>
      <c r="C175" s="29"/>
      <c r="D175" s="29"/>
      <c r="E175" s="21"/>
      <c r="F175" s="27"/>
      <c r="G175" s="27"/>
      <c r="H175" s="21"/>
      <c r="I175" s="21"/>
      <c r="J175" s="21"/>
      <c r="K175" s="21"/>
      <c r="L175" s="21"/>
      <c r="M175" s="21"/>
      <c r="N175" s="145"/>
      <c r="O175" s="21"/>
      <c r="P175" s="21"/>
      <c r="Q175">
        <v>213</v>
      </c>
      <c r="R175" s="19"/>
    </row>
    <row r="176" spans="2:18">
      <c r="B176" s="31" t="s">
        <v>77</v>
      </c>
      <c r="C176" s="33" t="s">
        <v>78</v>
      </c>
      <c r="D176" s="34"/>
      <c r="E176" s="34" t="s">
        <v>79</v>
      </c>
      <c r="F176" s="34"/>
      <c r="G176" s="34" t="s">
        <v>80</v>
      </c>
      <c r="H176" s="34" t="s">
        <v>81</v>
      </c>
      <c r="I176" s="34"/>
      <c r="J176" s="34"/>
      <c r="K176" s="34"/>
      <c r="L176" s="34"/>
      <c r="M176" s="34" t="s">
        <v>82</v>
      </c>
      <c r="N176" s="19"/>
      <c r="O176" s="34"/>
      <c r="P176" s="35" t="s">
        <v>83</v>
      </c>
      <c r="Q176" s="36" t="s">
        <v>3</v>
      </c>
      <c r="R176" s="36" t="s">
        <v>9</v>
      </c>
    </row>
    <row r="177" spans="2:18">
      <c r="B177" s="40"/>
      <c r="C177" s="39" t="s">
        <v>85</v>
      </c>
      <c r="D177" s="40" t="s">
        <v>86</v>
      </c>
      <c r="E177" s="40" t="s">
        <v>87</v>
      </c>
      <c r="F177" s="40" t="s">
        <v>88</v>
      </c>
      <c r="G177" s="40"/>
      <c r="H177" s="40" t="s">
        <v>89</v>
      </c>
      <c r="I177" s="40" t="s">
        <v>90</v>
      </c>
      <c r="J177" s="40" t="s">
        <v>91</v>
      </c>
      <c r="K177" s="40" t="s">
        <v>856</v>
      </c>
      <c r="L177" s="40" t="s">
        <v>92</v>
      </c>
      <c r="M177" s="40" t="s">
        <v>93</v>
      </c>
      <c r="N177" s="40" t="s">
        <v>94</v>
      </c>
      <c r="O177" s="40" t="s">
        <v>95</v>
      </c>
      <c r="P177" s="40"/>
      <c r="Q177" s="4"/>
      <c r="R177" s="40"/>
    </row>
    <row r="178" spans="2:18">
      <c r="B178" s="31" t="s">
        <v>896</v>
      </c>
      <c r="C178" s="40">
        <v>150</v>
      </c>
      <c r="D178" s="40">
        <v>3.28</v>
      </c>
      <c r="E178" s="40">
        <v>3.99</v>
      </c>
      <c r="F178" s="40">
        <v>22.18</v>
      </c>
      <c r="G178" s="40">
        <v>130</v>
      </c>
      <c r="H178" s="40">
        <v>0.16</v>
      </c>
      <c r="I178" s="40">
        <v>25.94</v>
      </c>
      <c r="J178" s="40">
        <v>18.3</v>
      </c>
      <c r="K178" s="40">
        <v>0.19</v>
      </c>
      <c r="L178" s="40">
        <v>3</v>
      </c>
      <c r="M178" s="40">
        <v>0.85</v>
      </c>
      <c r="N178" s="40">
        <v>0.85</v>
      </c>
      <c r="O178" s="40">
        <v>0.18</v>
      </c>
      <c r="P178" s="4"/>
      <c r="Q178" s="46"/>
      <c r="R178" s="47"/>
    </row>
    <row r="179" spans="2:18">
      <c r="B179" s="45" t="s">
        <v>897</v>
      </c>
      <c r="C179" s="40">
        <v>100</v>
      </c>
      <c r="D179" s="40">
        <v>9.64</v>
      </c>
      <c r="E179" s="40">
        <v>4.91</v>
      </c>
      <c r="F179" s="40">
        <v>1.53</v>
      </c>
      <c r="G179" s="40">
        <v>198</v>
      </c>
      <c r="H179" s="40">
        <v>0.06</v>
      </c>
      <c r="I179" s="40">
        <v>8.2799999999999994</v>
      </c>
      <c r="J179" s="40">
        <v>18.600000000000001</v>
      </c>
      <c r="K179" s="40">
        <v>1.96</v>
      </c>
      <c r="L179" s="40">
        <v>81.95</v>
      </c>
      <c r="M179" s="40">
        <v>148.58000000000001</v>
      </c>
      <c r="N179" s="40">
        <v>13.12</v>
      </c>
      <c r="O179" s="40">
        <v>0.59</v>
      </c>
      <c r="P179" s="4">
        <v>21.3</v>
      </c>
      <c r="Q179" s="226">
        <v>264</v>
      </c>
      <c r="R179" s="47">
        <f t="shared" ref="R179:R200" si="6">Q179*P179</f>
        <v>5623.2</v>
      </c>
    </row>
    <row r="180" spans="2:18">
      <c r="B180" s="45" t="s">
        <v>55</v>
      </c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">
        <v>34.700000000000003</v>
      </c>
      <c r="Q180" s="226">
        <v>65</v>
      </c>
      <c r="R180" s="47">
        <f t="shared" si="6"/>
        <v>2255.5</v>
      </c>
    </row>
    <row r="181" spans="2:18">
      <c r="B181" s="45" t="s">
        <v>37</v>
      </c>
      <c r="C181" s="40">
        <v>10</v>
      </c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">
        <v>1.1000000000000001</v>
      </c>
      <c r="Q181" s="226">
        <v>91</v>
      </c>
      <c r="R181" s="47">
        <f t="shared" si="6"/>
        <v>100.10000000000001</v>
      </c>
    </row>
    <row r="182" spans="2:18">
      <c r="B182" s="45" t="s">
        <v>58</v>
      </c>
      <c r="C182" s="40">
        <v>10</v>
      </c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">
        <v>2.1</v>
      </c>
      <c r="Q182" s="226">
        <v>33</v>
      </c>
      <c r="R182" s="47">
        <f t="shared" si="6"/>
        <v>69.3</v>
      </c>
    </row>
    <row r="183" spans="2:18">
      <c r="B183" s="45" t="s">
        <v>10</v>
      </c>
      <c r="C183" s="40">
        <v>1</v>
      </c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">
        <v>1</v>
      </c>
      <c r="Q183" s="226">
        <v>86</v>
      </c>
      <c r="R183" s="47">
        <f t="shared" si="6"/>
        <v>86</v>
      </c>
    </row>
    <row r="184" spans="2:18">
      <c r="B184" s="45" t="s">
        <v>14</v>
      </c>
      <c r="C184" s="40">
        <v>4</v>
      </c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">
        <v>1</v>
      </c>
      <c r="Q184" s="226">
        <v>185.97</v>
      </c>
      <c r="R184" s="47">
        <f t="shared" si="6"/>
        <v>185.97</v>
      </c>
    </row>
    <row r="185" spans="2:18">
      <c r="B185" s="45" t="s">
        <v>51</v>
      </c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">
        <v>2</v>
      </c>
      <c r="Q185" s="226">
        <v>15</v>
      </c>
      <c r="R185" s="47">
        <f t="shared" si="6"/>
        <v>30</v>
      </c>
    </row>
    <row r="186" spans="2:18">
      <c r="B186" s="45" t="s">
        <v>13</v>
      </c>
      <c r="C186" s="40">
        <v>4</v>
      </c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">
        <v>0.7</v>
      </c>
      <c r="Q186" s="226">
        <v>135</v>
      </c>
      <c r="R186" s="47">
        <f t="shared" si="6"/>
        <v>94.5</v>
      </c>
    </row>
    <row r="187" spans="2:18">
      <c r="B187" s="45" t="s">
        <v>121</v>
      </c>
      <c r="C187" s="40">
        <v>3</v>
      </c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">
        <v>0.8</v>
      </c>
      <c r="Q187" s="226">
        <v>646</v>
      </c>
      <c r="R187" s="47">
        <f t="shared" si="6"/>
        <v>516.80000000000007</v>
      </c>
    </row>
    <row r="188" spans="2:18">
      <c r="B188" s="45" t="s">
        <v>31</v>
      </c>
      <c r="C188" s="40">
        <v>18</v>
      </c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">
        <v>4</v>
      </c>
      <c r="Q188" s="226">
        <v>73.739999999999995</v>
      </c>
      <c r="R188" s="47">
        <f t="shared" si="6"/>
        <v>294.95999999999998</v>
      </c>
    </row>
    <row r="189" spans="2:18">
      <c r="B189" s="31" t="s">
        <v>191</v>
      </c>
      <c r="C189" s="40">
        <v>70</v>
      </c>
      <c r="D189" s="40">
        <v>0.65</v>
      </c>
      <c r="E189" s="40">
        <v>4.1399999999999997</v>
      </c>
      <c r="F189" s="40">
        <v>5.62</v>
      </c>
      <c r="G189" s="40">
        <v>103</v>
      </c>
      <c r="H189" s="40">
        <v>0.02</v>
      </c>
      <c r="I189" s="40">
        <v>24.81</v>
      </c>
      <c r="J189" s="40">
        <v>0.33</v>
      </c>
      <c r="K189" s="40">
        <v>1.83</v>
      </c>
      <c r="L189" s="40">
        <v>6.5</v>
      </c>
      <c r="M189" s="40">
        <v>12.84</v>
      </c>
      <c r="N189" s="40">
        <v>7.62</v>
      </c>
      <c r="O189" s="40">
        <v>0.47</v>
      </c>
      <c r="P189" s="4"/>
      <c r="Q189" s="226"/>
      <c r="R189" s="47">
        <f t="shared" si="6"/>
        <v>0</v>
      </c>
    </row>
    <row r="190" spans="2:18">
      <c r="B190" s="45" t="s">
        <v>56</v>
      </c>
      <c r="C190" s="40">
        <v>43</v>
      </c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">
        <v>9.3000000000000007</v>
      </c>
      <c r="Q190" s="226">
        <v>97</v>
      </c>
      <c r="R190" s="47">
        <f t="shared" si="6"/>
        <v>902.1</v>
      </c>
    </row>
    <row r="191" spans="2:18">
      <c r="B191" s="45" t="s">
        <v>58</v>
      </c>
      <c r="C191" s="40">
        <v>4</v>
      </c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">
        <v>1</v>
      </c>
      <c r="Q191" s="226">
        <v>33</v>
      </c>
      <c r="R191" s="47">
        <f t="shared" si="6"/>
        <v>33</v>
      </c>
    </row>
    <row r="192" spans="2:18">
      <c r="B192" s="45" t="s">
        <v>13</v>
      </c>
      <c r="C192" s="40">
        <v>1</v>
      </c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">
        <v>0.3</v>
      </c>
      <c r="Q192" s="226">
        <v>135</v>
      </c>
      <c r="R192" s="47">
        <f t="shared" si="6"/>
        <v>40.5</v>
      </c>
    </row>
    <row r="193" spans="2:18">
      <c r="B193" s="45" t="s">
        <v>37</v>
      </c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">
        <v>1</v>
      </c>
      <c r="Q193" s="226">
        <v>91</v>
      </c>
      <c r="R193" s="47">
        <f t="shared" si="6"/>
        <v>91</v>
      </c>
    </row>
    <row r="194" spans="2:18">
      <c r="B194" s="44" t="s">
        <v>34</v>
      </c>
      <c r="C194" s="31">
        <v>40</v>
      </c>
      <c r="D194" s="40">
        <v>3.16</v>
      </c>
      <c r="E194" s="40">
        <v>0.4</v>
      </c>
      <c r="F194" s="40">
        <v>18.32</v>
      </c>
      <c r="G194" s="40">
        <v>94</v>
      </c>
      <c r="H194" s="40">
        <v>0.36</v>
      </c>
      <c r="I194" s="40">
        <v>0</v>
      </c>
      <c r="J194" s="40">
        <v>0</v>
      </c>
      <c r="K194" s="40">
        <v>0.52</v>
      </c>
      <c r="L194" s="40">
        <v>9.1999999999999993</v>
      </c>
      <c r="M194" s="40">
        <v>34.799999999999997</v>
      </c>
      <c r="N194" s="40">
        <v>13.2</v>
      </c>
      <c r="O194" s="40">
        <v>0.8</v>
      </c>
      <c r="P194" s="52"/>
      <c r="Q194" s="226"/>
      <c r="R194" s="47">
        <f t="shared" si="6"/>
        <v>0</v>
      </c>
    </row>
    <row r="195" spans="2:18">
      <c r="B195" s="45" t="s">
        <v>34</v>
      </c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">
        <v>15</v>
      </c>
      <c r="Q195" s="227">
        <v>26</v>
      </c>
      <c r="R195" s="47">
        <f t="shared" si="6"/>
        <v>390</v>
      </c>
    </row>
    <row r="196" spans="2:18">
      <c r="B196" s="45" t="s">
        <v>60</v>
      </c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">
        <v>2.1</v>
      </c>
      <c r="Q196" s="227">
        <v>565.04</v>
      </c>
      <c r="R196" s="47">
        <f t="shared" si="6"/>
        <v>1186.5840000000001</v>
      </c>
    </row>
    <row r="197" spans="2:18">
      <c r="B197" s="44" t="s">
        <v>45</v>
      </c>
      <c r="C197" s="40">
        <v>180</v>
      </c>
      <c r="D197" s="40">
        <v>0.19</v>
      </c>
      <c r="E197" s="40">
        <v>0.04</v>
      </c>
      <c r="F197" s="40">
        <v>22.3</v>
      </c>
      <c r="G197" s="40">
        <v>87.74</v>
      </c>
      <c r="H197" s="40">
        <v>0.01</v>
      </c>
      <c r="I197" s="40">
        <v>36</v>
      </c>
      <c r="J197" s="40">
        <v>0</v>
      </c>
      <c r="K197" s="40">
        <v>0.13</v>
      </c>
      <c r="L197" s="40">
        <v>9.69</v>
      </c>
      <c r="M197" s="40">
        <v>5.94</v>
      </c>
      <c r="N197" s="40">
        <v>5.58</v>
      </c>
      <c r="O197" s="40">
        <v>0.2</v>
      </c>
      <c r="P197" s="40"/>
      <c r="Q197" s="228"/>
      <c r="R197" s="47">
        <f t="shared" si="6"/>
        <v>0</v>
      </c>
    </row>
    <row r="198" spans="2:18">
      <c r="B198" s="45" t="s">
        <v>45</v>
      </c>
      <c r="C198" s="40">
        <v>30</v>
      </c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>
        <v>20</v>
      </c>
      <c r="Q198" s="228">
        <v>45.76</v>
      </c>
      <c r="R198" s="47">
        <f t="shared" si="6"/>
        <v>915.19999999999993</v>
      </c>
    </row>
    <row r="199" spans="2:18">
      <c r="B199" s="45" t="s">
        <v>40</v>
      </c>
      <c r="C199" s="40">
        <v>15</v>
      </c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>
        <v>213</v>
      </c>
      <c r="Q199" s="228">
        <v>11</v>
      </c>
      <c r="R199" s="47">
        <f t="shared" si="6"/>
        <v>2343</v>
      </c>
    </row>
    <row r="200" spans="2:18">
      <c r="B200" s="45" t="s">
        <v>97</v>
      </c>
      <c r="C200" s="40">
        <v>100</v>
      </c>
      <c r="D200" s="40">
        <v>0.6</v>
      </c>
      <c r="E200" s="40">
        <v>0.6</v>
      </c>
      <c r="F200" s="40">
        <v>14.7</v>
      </c>
      <c r="G200" s="40">
        <v>70.5</v>
      </c>
      <c r="H200" s="40">
        <v>0.05</v>
      </c>
      <c r="I200" s="40">
        <v>15</v>
      </c>
      <c r="J200" s="40">
        <v>0</v>
      </c>
      <c r="K200" s="40">
        <v>0</v>
      </c>
      <c r="L200" s="40">
        <v>24</v>
      </c>
      <c r="M200" s="40">
        <v>16.5</v>
      </c>
      <c r="N200" s="40">
        <v>13.5</v>
      </c>
      <c r="O200" s="40">
        <v>3.3</v>
      </c>
      <c r="P200" s="40">
        <v>22.8</v>
      </c>
      <c r="Q200" s="228">
        <v>147</v>
      </c>
      <c r="R200" s="47">
        <f t="shared" si="6"/>
        <v>3351.6</v>
      </c>
    </row>
    <row r="201" spans="2:18">
      <c r="C201" s="93"/>
      <c r="D201" s="19"/>
      <c r="E201" s="19" t="s">
        <v>374</v>
      </c>
      <c r="F201" s="19"/>
      <c r="G201" s="19"/>
      <c r="H201" s="19"/>
      <c r="I201" s="19"/>
      <c r="J201" s="19"/>
      <c r="K201" s="19"/>
      <c r="L201" s="19" t="s">
        <v>99</v>
      </c>
      <c r="M201" s="19"/>
      <c r="N201" s="19"/>
      <c r="O201" s="19" t="s">
        <v>99</v>
      </c>
      <c r="P201" s="19"/>
      <c r="Q201" s="19"/>
      <c r="R201" s="229">
        <f>SUM(R179:R200)</f>
        <v>18509.313999999998</v>
      </c>
    </row>
    <row r="202" spans="2:18">
      <c r="B202" s="19"/>
      <c r="C202" s="93"/>
      <c r="D202" s="19"/>
      <c r="E202" s="110" t="s">
        <v>100</v>
      </c>
      <c r="F202" s="19"/>
      <c r="G202" s="19"/>
      <c r="H202" s="19"/>
      <c r="I202" s="19"/>
      <c r="J202" s="19"/>
      <c r="K202" s="19"/>
      <c r="L202" s="110" t="s">
        <v>99</v>
      </c>
      <c r="M202" s="110"/>
      <c r="N202" s="19"/>
      <c r="O202" s="19"/>
      <c r="P202" s="19"/>
      <c r="Q202" s="18"/>
      <c r="R202" s="50"/>
    </row>
    <row r="203" spans="2:18" ht="18.75">
      <c r="D203" s="15"/>
      <c r="G203" s="16" t="s">
        <v>67</v>
      </c>
      <c r="H203" s="16"/>
      <c r="I203" s="17"/>
      <c r="J203" s="17"/>
      <c r="K203" s="17"/>
      <c r="M203" s="17"/>
      <c r="R203" s="19"/>
    </row>
    <row r="204" spans="2:18" ht="23.25">
      <c r="D204" s="15"/>
      <c r="E204" s="15"/>
      <c r="F204" s="133" t="s">
        <v>376</v>
      </c>
      <c r="G204" s="16"/>
      <c r="H204" s="16"/>
      <c r="I204" s="16" t="s">
        <v>377</v>
      </c>
      <c r="J204" s="16"/>
      <c r="K204" s="16"/>
      <c r="L204" s="17"/>
      <c r="M204" s="21"/>
      <c r="R204" s="19"/>
    </row>
    <row r="205" spans="2:18" ht="18.75">
      <c r="E205" s="23" t="s">
        <v>70</v>
      </c>
      <c r="F205" s="23"/>
      <c r="G205" s="23"/>
      <c r="R205" s="19"/>
    </row>
    <row r="206" spans="2:18">
      <c r="B206" s="53" t="s">
        <v>822</v>
      </c>
      <c r="N206" s="21"/>
      <c r="R206" s="19"/>
    </row>
    <row r="207" spans="2:18">
      <c r="B207" s="24" t="s">
        <v>149</v>
      </c>
      <c r="C207" t="s">
        <v>739</v>
      </c>
      <c r="D207" s="25"/>
      <c r="E207" s="28"/>
      <c r="F207" s="28" t="s">
        <v>6</v>
      </c>
      <c r="G207" s="27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19"/>
    </row>
    <row r="208" spans="2:18">
      <c r="B208" s="29" t="s">
        <v>76</v>
      </c>
      <c r="C208" s="20"/>
      <c r="D208" s="20"/>
      <c r="E208" s="27"/>
      <c r="F208" s="27"/>
      <c r="G208" s="27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19"/>
    </row>
    <row r="209" spans="2:18">
      <c r="B209" s="30"/>
      <c r="C209" s="29"/>
      <c r="D209" s="29"/>
      <c r="E209" s="21"/>
      <c r="F209" s="27"/>
      <c r="G209" s="27"/>
      <c r="H209" s="21"/>
      <c r="I209" s="21"/>
      <c r="J209" s="21"/>
      <c r="K209" s="21"/>
      <c r="L209" s="21"/>
      <c r="M209" s="21"/>
      <c r="N209" s="145"/>
      <c r="O209" s="21"/>
      <c r="P209" s="21"/>
      <c r="Q209">
        <v>154</v>
      </c>
      <c r="R209" s="19"/>
    </row>
    <row r="210" spans="2:18">
      <c r="B210" s="31" t="s">
        <v>77</v>
      </c>
      <c r="C210" s="33" t="s">
        <v>78</v>
      </c>
      <c r="D210" s="34"/>
      <c r="E210" s="34" t="s">
        <v>79</v>
      </c>
      <c r="F210" s="34"/>
      <c r="G210" s="34" t="s">
        <v>80</v>
      </c>
      <c r="H210" s="34" t="s">
        <v>81</v>
      </c>
      <c r="I210" s="34"/>
      <c r="J210" s="34"/>
      <c r="K210" s="34"/>
      <c r="L210" s="34"/>
      <c r="M210" s="34" t="s">
        <v>82</v>
      </c>
      <c r="N210" s="19"/>
      <c r="O210" s="34"/>
      <c r="P210" s="35" t="s">
        <v>83</v>
      </c>
      <c r="Q210" s="36" t="s">
        <v>3</v>
      </c>
      <c r="R210" s="36" t="s">
        <v>9</v>
      </c>
    </row>
    <row r="211" spans="2:18">
      <c r="B211" s="40"/>
      <c r="C211" s="39" t="s">
        <v>85</v>
      </c>
      <c r="D211" s="40" t="s">
        <v>86</v>
      </c>
      <c r="E211" s="40" t="s">
        <v>87</v>
      </c>
      <c r="F211" s="40" t="s">
        <v>88</v>
      </c>
      <c r="G211" s="40"/>
      <c r="H211" s="40" t="s">
        <v>89</v>
      </c>
      <c r="I211" s="40" t="s">
        <v>90</v>
      </c>
      <c r="J211" s="40" t="s">
        <v>91</v>
      </c>
      <c r="K211" s="40" t="s">
        <v>856</v>
      </c>
      <c r="L211" s="40" t="s">
        <v>92</v>
      </c>
      <c r="M211" s="40" t="s">
        <v>93</v>
      </c>
      <c r="N211" s="40" t="s">
        <v>94</v>
      </c>
      <c r="O211" s="40" t="s">
        <v>95</v>
      </c>
      <c r="P211" s="40"/>
      <c r="Q211" s="4"/>
      <c r="R211" s="40"/>
    </row>
    <row r="212" spans="2:18">
      <c r="B212" s="31" t="s">
        <v>896</v>
      </c>
      <c r="C212" s="40">
        <v>150</v>
      </c>
      <c r="D212" s="40">
        <v>3.28</v>
      </c>
      <c r="E212" s="40">
        <v>3.99</v>
      </c>
      <c r="F212" s="40">
        <v>22.18</v>
      </c>
      <c r="G212" s="40">
        <v>130</v>
      </c>
      <c r="H212" s="40">
        <v>0.16</v>
      </c>
      <c r="I212" s="40">
        <v>25.94</v>
      </c>
      <c r="J212" s="40">
        <v>18.3</v>
      </c>
      <c r="K212" s="40">
        <v>0.19</v>
      </c>
      <c r="L212" s="40">
        <v>3</v>
      </c>
      <c r="M212" s="40">
        <v>0.85</v>
      </c>
      <c r="N212" s="40">
        <v>0.85</v>
      </c>
      <c r="O212" s="40">
        <v>0.18</v>
      </c>
      <c r="P212" s="4"/>
      <c r="Q212" s="46"/>
      <c r="R212" s="47"/>
    </row>
    <row r="213" spans="2:18">
      <c r="B213" s="45" t="s">
        <v>897</v>
      </c>
      <c r="C213" s="40">
        <v>100</v>
      </c>
      <c r="D213" s="40">
        <v>9.64</v>
      </c>
      <c r="E213" s="40">
        <v>4.91</v>
      </c>
      <c r="F213" s="40">
        <v>1.53</v>
      </c>
      <c r="G213" s="40">
        <v>198</v>
      </c>
      <c r="H213" s="40">
        <v>0.06</v>
      </c>
      <c r="I213" s="40">
        <v>8.2799999999999994</v>
      </c>
      <c r="J213" s="40">
        <v>18.600000000000001</v>
      </c>
      <c r="K213" s="40">
        <v>1.96</v>
      </c>
      <c r="L213" s="40">
        <v>81.95</v>
      </c>
      <c r="M213" s="40">
        <v>148.58000000000001</v>
      </c>
      <c r="N213" s="40">
        <v>13.12</v>
      </c>
      <c r="O213" s="40">
        <v>0.59</v>
      </c>
      <c r="P213" s="4">
        <v>15.4</v>
      </c>
      <c r="Q213" s="226">
        <v>264</v>
      </c>
      <c r="R213" s="47">
        <f t="shared" ref="R213:R223" si="7">Q213*P213</f>
        <v>4065.6</v>
      </c>
    </row>
    <row r="214" spans="2:18">
      <c r="B214" s="45" t="s">
        <v>55</v>
      </c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">
        <v>24.3</v>
      </c>
      <c r="Q214" s="226">
        <v>65</v>
      </c>
      <c r="R214" s="47">
        <f t="shared" si="7"/>
        <v>1579.5</v>
      </c>
    </row>
    <row r="215" spans="2:18">
      <c r="B215" s="45" t="s">
        <v>37</v>
      </c>
      <c r="C215" s="40">
        <v>10</v>
      </c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">
        <v>1</v>
      </c>
      <c r="Q215" s="226">
        <v>91</v>
      </c>
      <c r="R215" s="47">
        <f t="shared" si="7"/>
        <v>91</v>
      </c>
    </row>
    <row r="216" spans="2:18">
      <c r="B216" s="45" t="s">
        <v>58</v>
      </c>
      <c r="C216" s="40">
        <v>10</v>
      </c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">
        <v>1.57</v>
      </c>
      <c r="Q216" s="226">
        <v>33</v>
      </c>
      <c r="R216" s="47">
        <f t="shared" si="7"/>
        <v>51.81</v>
      </c>
    </row>
    <row r="217" spans="2:18">
      <c r="B217" s="45" t="s">
        <v>10</v>
      </c>
      <c r="C217" s="40">
        <v>1</v>
      </c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">
        <v>1</v>
      </c>
      <c r="Q217" s="226">
        <v>86</v>
      </c>
      <c r="R217" s="47">
        <f t="shared" si="7"/>
        <v>86</v>
      </c>
    </row>
    <row r="218" spans="2:18">
      <c r="B218" s="45" t="s">
        <v>121</v>
      </c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">
        <v>0.4</v>
      </c>
      <c r="Q218" s="226">
        <v>646</v>
      </c>
      <c r="R218" s="47">
        <f t="shared" si="7"/>
        <v>258.40000000000003</v>
      </c>
    </row>
    <row r="219" spans="2:18">
      <c r="B219" s="45" t="s">
        <v>31</v>
      </c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">
        <v>2</v>
      </c>
      <c r="Q219" s="226">
        <v>73.739999999999995</v>
      </c>
      <c r="R219" s="47">
        <f t="shared" si="7"/>
        <v>147.47999999999999</v>
      </c>
    </row>
    <row r="220" spans="2:18">
      <c r="B220" s="44" t="s">
        <v>34</v>
      </c>
      <c r="C220" s="31">
        <v>40</v>
      </c>
      <c r="D220" s="40">
        <v>3.16</v>
      </c>
      <c r="E220" s="40">
        <v>0.4</v>
      </c>
      <c r="F220" s="40">
        <v>18.32</v>
      </c>
      <c r="G220" s="40">
        <v>94</v>
      </c>
      <c r="H220" s="40">
        <v>0.36</v>
      </c>
      <c r="I220" s="40">
        <v>0</v>
      </c>
      <c r="J220" s="40">
        <v>0</v>
      </c>
      <c r="K220" s="40">
        <v>0.52</v>
      </c>
      <c r="L220" s="40">
        <v>9.1999999999999993</v>
      </c>
      <c r="M220" s="40">
        <v>34.799999999999997</v>
      </c>
      <c r="N220" s="40">
        <v>13.2</v>
      </c>
      <c r="O220" s="40">
        <v>0.8</v>
      </c>
      <c r="P220" s="52"/>
      <c r="Q220" s="226"/>
      <c r="R220" s="47">
        <f t="shared" si="7"/>
        <v>0</v>
      </c>
    </row>
    <row r="221" spans="2:18">
      <c r="B221" s="45" t="s">
        <v>34</v>
      </c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">
        <v>11</v>
      </c>
      <c r="Q221" s="227">
        <v>26</v>
      </c>
      <c r="R221" s="47">
        <f t="shared" si="7"/>
        <v>286</v>
      </c>
    </row>
    <row r="222" spans="2:18">
      <c r="B222" s="44" t="s">
        <v>45</v>
      </c>
      <c r="C222" s="40">
        <v>200</v>
      </c>
      <c r="D222" s="40">
        <v>0.19</v>
      </c>
      <c r="E222" s="40">
        <v>0.04</v>
      </c>
      <c r="F222" s="40">
        <v>22.3</v>
      </c>
      <c r="G222" s="40">
        <v>87.74</v>
      </c>
      <c r="H222" s="40">
        <v>0.01</v>
      </c>
      <c r="I222" s="40">
        <v>36</v>
      </c>
      <c r="J222" s="40">
        <v>0</v>
      </c>
      <c r="K222" s="40">
        <v>0.13</v>
      </c>
      <c r="L222" s="40">
        <v>9.69</v>
      </c>
      <c r="M222" s="40">
        <v>5.94</v>
      </c>
      <c r="N222" s="40">
        <v>5.58</v>
      </c>
      <c r="O222" s="40">
        <v>0.2</v>
      </c>
      <c r="P222" s="40"/>
      <c r="Q222" s="228"/>
      <c r="R222" s="47">
        <f t="shared" si="7"/>
        <v>0</v>
      </c>
    </row>
    <row r="223" spans="2:18">
      <c r="B223" s="45" t="s">
        <v>45</v>
      </c>
      <c r="C223" s="40">
        <v>30</v>
      </c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>
        <v>12</v>
      </c>
      <c r="Q223" s="228">
        <v>45.76</v>
      </c>
      <c r="R223" s="47">
        <f t="shared" si="7"/>
        <v>549.12</v>
      </c>
    </row>
    <row r="224" spans="2:18">
      <c r="C224" s="93"/>
      <c r="D224" s="19"/>
      <c r="E224" s="19" t="s">
        <v>374</v>
      </c>
      <c r="F224" s="19"/>
      <c r="G224" s="19"/>
      <c r="H224" s="19"/>
      <c r="I224" s="19"/>
      <c r="J224" s="19"/>
      <c r="K224" s="19"/>
      <c r="L224" s="19" t="s">
        <v>99</v>
      </c>
      <c r="M224" s="19"/>
      <c r="N224" s="19"/>
      <c r="O224" s="19" t="s">
        <v>99</v>
      </c>
      <c r="P224" s="19"/>
      <c r="Q224" s="19"/>
      <c r="R224" s="229">
        <f>SUM(R213:R223)</f>
        <v>7114.91</v>
      </c>
    </row>
    <row r="225" spans="2:18">
      <c r="B225" s="19"/>
      <c r="C225" s="93"/>
      <c r="D225" s="19"/>
      <c r="E225" s="110" t="s">
        <v>100</v>
      </c>
      <c r="F225" s="19"/>
      <c r="G225" s="19"/>
      <c r="H225" s="19"/>
      <c r="I225" s="19"/>
      <c r="J225" s="19"/>
      <c r="K225" s="19"/>
      <c r="L225" s="110" t="s">
        <v>99</v>
      </c>
      <c r="M225" s="110"/>
      <c r="N225" s="19"/>
      <c r="O225" s="19"/>
      <c r="P225" s="19"/>
      <c r="Q225" s="18"/>
      <c r="R225" s="50"/>
    </row>
    <row r="226" spans="2:18" ht="18.75">
      <c r="D226" s="15"/>
      <c r="G226" s="16" t="s">
        <v>67</v>
      </c>
      <c r="H226" s="16"/>
      <c r="I226" s="17"/>
      <c r="J226" s="17"/>
      <c r="K226" s="17"/>
      <c r="M226" s="17"/>
      <c r="R226" s="19"/>
    </row>
    <row r="227" spans="2:18" ht="23.25">
      <c r="D227" s="15"/>
      <c r="E227" s="15"/>
      <c r="F227" s="133" t="s">
        <v>376</v>
      </c>
      <c r="G227" s="16"/>
      <c r="H227" s="16"/>
      <c r="I227" s="16" t="s">
        <v>377</v>
      </c>
      <c r="J227" s="16"/>
      <c r="K227" s="16"/>
      <c r="L227" s="17"/>
      <c r="M227" s="21"/>
      <c r="R227" s="19"/>
    </row>
    <row r="228" spans="2:18" ht="18.75">
      <c r="E228" s="23" t="s">
        <v>70</v>
      </c>
      <c r="F228" s="23"/>
      <c r="G228" s="23"/>
      <c r="R228" s="19"/>
    </row>
    <row r="229" spans="2:18">
      <c r="B229" s="53" t="s">
        <v>822</v>
      </c>
      <c r="N229" s="21"/>
      <c r="R229" s="19"/>
    </row>
    <row r="230" spans="2:18">
      <c r="B230" s="24" t="s">
        <v>149</v>
      </c>
      <c r="C230" t="s">
        <v>739</v>
      </c>
      <c r="D230" s="25"/>
      <c r="E230" s="28"/>
      <c r="F230" s="28" t="s">
        <v>7</v>
      </c>
      <c r="G230" s="27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19"/>
    </row>
    <row r="231" spans="2:18">
      <c r="B231" s="29" t="s">
        <v>76</v>
      </c>
      <c r="C231" s="20"/>
      <c r="D231" s="20"/>
      <c r="E231" s="27"/>
      <c r="F231" s="27"/>
      <c r="G231" s="27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19"/>
    </row>
    <row r="232" spans="2:18">
      <c r="B232" s="30"/>
      <c r="C232" s="29"/>
      <c r="D232" s="29"/>
      <c r="E232" s="21"/>
      <c r="F232" s="27"/>
      <c r="G232" s="27"/>
      <c r="H232" s="21"/>
      <c r="I232" s="21"/>
      <c r="J232" s="21"/>
      <c r="K232" s="21"/>
      <c r="L232" s="21"/>
      <c r="M232" s="21"/>
      <c r="N232" s="145"/>
      <c r="O232" s="21"/>
      <c r="P232" s="21"/>
      <c r="R232" s="19"/>
    </row>
    <row r="233" spans="2:18">
      <c r="B233" s="31" t="s">
        <v>77</v>
      </c>
      <c r="C233" s="33" t="s">
        <v>78</v>
      </c>
      <c r="D233" s="34"/>
      <c r="E233" s="34" t="s">
        <v>79</v>
      </c>
      <c r="F233" s="34"/>
      <c r="G233" s="34" t="s">
        <v>80</v>
      </c>
      <c r="H233" s="34" t="s">
        <v>81</v>
      </c>
      <c r="I233" s="34"/>
      <c r="J233" s="34"/>
      <c r="K233" s="34"/>
      <c r="L233" s="34"/>
      <c r="M233" s="34" t="s">
        <v>82</v>
      </c>
      <c r="N233" s="19"/>
      <c r="O233" s="34"/>
      <c r="P233" s="35" t="s">
        <v>83</v>
      </c>
      <c r="Q233" s="36" t="s">
        <v>3</v>
      </c>
      <c r="R233" s="36" t="s">
        <v>9</v>
      </c>
    </row>
    <row r="234" spans="2:18">
      <c r="B234" s="40"/>
      <c r="C234" s="39" t="s">
        <v>85</v>
      </c>
      <c r="D234" s="40" t="s">
        <v>86</v>
      </c>
      <c r="E234" s="40" t="s">
        <v>87</v>
      </c>
      <c r="F234" s="40" t="s">
        <v>88</v>
      </c>
      <c r="G234" s="40"/>
      <c r="H234" s="40" t="s">
        <v>89</v>
      </c>
      <c r="I234" s="40" t="s">
        <v>90</v>
      </c>
      <c r="J234" s="40" t="s">
        <v>91</v>
      </c>
      <c r="K234" s="40" t="s">
        <v>856</v>
      </c>
      <c r="L234" s="40" t="s">
        <v>92</v>
      </c>
      <c r="M234" s="40" t="s">
        <v>93</v>
      </c>
      <c r="N234" s="40" t="s">
        <v>94</v>
      </c>
      <c r="O234" s="40" t="s">
        <v>95</v>
      </c>
      <c r="P234" s="40"/>
      <c r="Q234" s="4"/>
      <c r="R234" s="40"/>
    </row>
    <row r="235" spans="2:18">
      <c r="B235" s="31" t="s">
        <v>896</v>
      </c>
      <c r="C235" s="40">
        <v>150</v>
      </c>
      <c r="D235" s="40">
        <v>3.28</v>
      </c>
      <c r="E235" s="40">
        <v>3.99</v>
      </c>
      <c r="F235" s="40">
        <v>22.18</v>
      </c>
      <c r="G235" s="40">
        <v>130</v>
      </c>
      <c r="H235" s="40">
        <v>0.16</v>
      </c>
      <c r="I235" s="40">
        <v>25.94</v>
      </c>
      <c r="J235" s="40">
        <v>18.3</v>
      </c>
      <c r="K235" s="40">
        <v>0.19</v>
      </c>
      <c r="L235" s="40">
        <v>3</v>
      </c>
      <c r="M235" s="40">
        <v>0.85</v>
      </c>
      <c r="N235" s="40">
        <v>0.85</v>
      </c>
      <c r="O235" s="40">
        <v>0.18</v>
      </c>
      <c r="P235" s="4"/>
      <c r="Q235" s="46"/>
      <c r="R235" s="47"/>
    </row>
    <row r="236" spans="2:18">
      <c r="B236" s="45" t="s">
        <v>897</v>
      </c>
      <c r="C236" s="40">
        <v>100</v>
      </c>
      <c r="D236" s="40">
        <v>9.64</v>
      </c>
      <c r="E236" s="40">
        <v>4.91</v>
      </c>
      <c r="F236" s="40">
        <v>1.53</v>
      </c>
      <c r="G236" s="40">
        <v>198</v>
      </c>
      <c r="H236" s="40">
        <v>0.06</v>
      </c>
      <c r="I236" s="40">
        <v>8.2799999999999994</v>
      </c>
      <c r="J236" s="40">
        <v>18.600000000000001</v>
      </c>
      <c r="K236" s="40">
        <v>1.96</v>
      </c>
      <c r="L236" s="40">
        <v>81.95</v>
      </c>
      <c r="M236" s="40">
        <v>148.58000000000001</v>
      </c>
      <c r="N236" s="40">
        <v>13.12</v>
      </c>
      <c r="O236" s="40">
        <v>0.59</v>
      </c>
      <c r="P236" s="4">
        <v>7.3</v>
      </c>
      <c r="Q236" s="226">
        <v>264</v>
      </c>
      <c r="R236" s="47">
        <f t="shared" ref="R236:R243" si="8">Q236*P236</f>
        <v>1927.2</v>
      </c>
    </row>
    <row r="237" spans="2:18">
      <c r="B237" s="45" t="s">
        <v>55</v>
      </c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">
        <v>15</v>
      </c>
      <c r="Q237" s="226">
        <v>65</v>
      </c>
      <c r="R237" s="47">
        <f t="shared" si="8"/>
        <v>975</v>
      </c>
    </row>
    <row r="238" spans="2:18">
      <c r="B238" s="45" t="s">
        <v>121</v>
      </c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">
        <v>0.2</v>
      </c>
      <c r="Q238" s="226">
        <v>646</v>
      </c>
      <c r="R238" s="47">
        <f t="shared" si="8"/>
        <v>129.20000000000002</v>
      </c>
    </row>
    <row r="239" spans="2:18">
      <c r="B239" s="45" t="s">
        <v>31</v>
      </c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">
        <v>2</v>
      </c>
      <c r="Q239" s="226">
        <v>73.739999999999995</v>
      </c>
      <c r="R239" s="47">
        <f t="shared" si="8"/>
        <v>147.47999999999999</v>
      </c>
    </row>
    <row r="240" spans="2:18">
      <c r="B240" s="44" t="s">
        <v>34</v>
      </c>
      <c r="C240" s="31">
        <v>40</v>
      </c>
      <c r="D240" s="40">
        <v>3.16</v>
      </c>
      <c r="E240" s="40">
        <v>0.4</v>
      </c>
      <c r="F240" s="40">
        <v>18.32</v>
      </c>
      <c r="G240" s="40">
        <v>94</v>
      </c>
      <c r="H240" s="40">
        <v>0.36</v>
      </c>
      <c r="I240" s="40">
        <v>0</v>
      </c>
      <c r="J240" s="40">
        <v>0</v>
      </c>
      <c r="K240" s="40">
        <v>0.52</v>
      </c>
      <c r="L240" s="40">
        <v>9.1999999999999993</v>
      </c>
      <c r="M240" s="40">
        <v>34.799999999999997</v>
      </c>
      <c r="N240" s="40">
        <v>13.2</v>
      </c>
      <c r="O240" s="40">
        <v>0.8</v>
      </c>
      <c r="P240" s="52"/>
      <c r="Q240" s="226"/>
      <c r="R240" s="47">
        <f t="shared" si="8"/>
        <v>0</v>
      </c>
    </row>
    <row r="241" spans="2:18">
      <c r="B241" s="45" t="s">
        <v>34</v>
      </c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">
        <v>4</v>
      </c>
      <c r="Q241" s="227">
        <v>26</v>
      </c>
      <c r="R241" s="47">
        <f t="shared" si="8"/>
        <v>104</v>
      </c>
    </row>
    <row r="242" spans="2:18">
      <c r="B242" s="44" t="s">
        <v>264</v>
      </c>
      <c r="C242" s="40">
        <v>200</v>
      </c>
      <c r="D242" s="40">
        <v>1.4</v>
      </c>
      <c r="E242" s="40">
        <v>1.6</v>
      </c>
      <c r="F242" s="40">
        <v>16.2</v>
      </c>
      <c r="G242" s="40">
        <v>82</v>
      </c>
      <c r="H242" s="40">
        <v>0.02</v>
      </c>
      <c r="I242" s="40">
        <v>0.6</v>
      </c>
      <c r="J242" s="40">
        <v>0</v>
      </c>
      <c r="K242" s="40">
        <v>0.08</v>
      </c>
      <c r="L242" s="40">
        <v>0.8</v>
      </c>
      <c r="M242" s="40">
        <v>66</v>
      </c>
      <c r="N242" s="40">
        <v>12</v>
      </c>
      <c r="O242" s="40">
        <v>50</v>
      </c>
      <c r="P242" s="40"/>
      <c r="Q242" s="228"/>
      <c r="R242" s="47">
        <f t="shared" si="8"/>
        <v>0</v>
      </c>
    </row>
    <row r="243" spans="2:18">
      <c r="B243" s="45" t="s">
        <v>31</v>
      </c>
      <c r="C243" s="40">
        <v>20</v>
      </c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>
        <v>2</v>
      </c>
      <c r="Q243" s="228">
        <v>73.739999999999995</v>
      </c>
      <c r="R243" s="47">
        <f t="shared" si="8"/>
        <v>147.47999999999999</v>
      </c>
    </row>
    <row r="244" spans="2:18">
      <c r="B244" s="45" t="s">
        <v>49</v>
      </c>
      <c r="C244" s="40">
        <v>4</v>
      </c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>
        <v>244</v>
      </c>
      <c r="R244" s="47"/>
    </row>
    <row r="245" spans="2:18">
      <c r="C245" s="93"/>
      <c r="D245" s="19"/>
      <c r="E245" s="19" t="s">
        <v>374</v>
      </c>
      <c r="F245" s="19"/>
      <c r="G245" s="19"/>
      <c r="H245" s="19"/>
      <c r="I245" s="19"/>
      <c r="J245" s="19"/>
      <c r="K245" s="19"/>
      <c r="L245" s="19" t="s">
        <v>99</v>
      </c>
      <c r="M245" s="19"/>
      <c r="N245" s="19"/>
      <c r="O245" s="19" t="s">
        <v>99</v>
      </c>
      <c r="P245" s="19"/>
      <c r="Q245" s="19"/>
      <c r="R245" s="230">
        <f>SUM(R236:R243)</f>
        <v>3430.3599999999997</v>
      </c>
    </row>
    <row r="246" spans="2:18">
      <c r="B246" s="19"/>
      <c r="C246" s="93"/>
      <c r="D246" s="19"/>
      <c r="E246" s="110" t="s">
        <v>100</v>
      </c>
      <c r="F246" s="19"/>
      <c r="G246" s="19"/>
      <c r="H246" s="19"/>
      <c r="I246" s="19"/>
      <c r="J246" s="19"/>
      <c r="K246" s="19"/>
      <c r="L246" s="110" t="s">
        <v>99</v>
      </c>
      <c r="M246" s="110"/>
      <c r="N246" s="19"/>
      <c r="O246" s="19"/>
      <c r="P246" s="19"/>
      <c r="Q246" s="18"/>
      <c r="R246" s="50"/>
    </row>
    <row r="247" spans="2:18" ht="18.75">
      <c r="D247" s="15"/>
      <c r="G247" s="16" t="s">
        <v>67</v>
      </c>
      <c r="H247" s="16"/>
      <c r="I247" s="17"/>
      <c r="J247" s="17"/>
      <c r="K247" s="17"/>
      <c r="M247" s="17"/>
      <c r="R247" s="19"/>
    </row>
    <row r="248" spans="2:18" ht="23.25">
      <c r="D248" s="15"/>
      <c r="E248" s="15"/>
      <c r="F248" s="133" t="s">
        <v>376</v>
      </c>
      <c r="G248" s="16"/>
      <c r="H248" s="16"/>
      <c r="I248" s="16" t="s">
        <v>377</v>
      </c>
      <c r="J248" s="16"/>
      <c r="K248" s="16"/>
      <c r="L248" s="17"/>
      <c r="M248" s="21"/>
      <c r="R248" s="19"/>
    </row>
    <row r="249" spans="2:18" ht="18.75">
      <c r="E249" s="23" t="s">
        <v>70</v>
      </c>
      <c r="F249" s="23"/>
      <c r="G249" s="23"/>
      <c r="R249" s="19"/>
    </row>
    <row r="250" spans="2:18">
      <c r="B250" s="53" t="s">
        <v>824</v>
      </c>
      <c r="N250" s="21"/>
      <c r="R250" s="19"/>
    </row>
    <row r="251" spans="2:18">
      <c r="B251" s="24" t="s">
        <v>149</v>
      </c>
      <c r="C251" t="s">
        <v>739</v>
      </c>
      <c r="D251" s="25"/>
      <c r="E251" s="28"/>
      <c r="F251" s="28" t="s">
        <v>5</v>
      </c>
      <c r="G251" s="27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19"/>
    </row>
    <row r="252" spans="2:18">
      <c r="B252" s="29" t="s">
        <v>76</v>
      </c>
      <c r="C252" s="20"/>
      <c r="D252" s="20"/>
      <c r="E252" s="27"/>
      <c r="F252" s="27"/>
      <c r="G252" s="27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19"/>
    </row>
    <row r="253" spans="2:18">
      <c r="B253" s="30"/>
      <c r="C253" s="29"/>
      <c r="D253" s="29"/>
      <c r="E253" s="21"/>
      <c r="F253" s="27"/>
      <c r="G253" s="27"/>
      <c r="H253" s="21"/>
      <c r="I253" s="21"/>
      <c r="J253" s="21"/>
      <c r="K253" s="21"/>
      <c r="L253" s="21"/>
      <c r="M253" s="21"/>
      <c r="N253" s="145"/>
      <c r="O253" s="21"/>
      <c r="P253" s="21"/>
      <c r="Q253">
        <v>213</v>
      </c>
      <c r="R253" s="19"/>
    </row>
    <row r="254" spans="2:18">
      <c r="B254" s="31" t="s">
        <v>77</v>
      </c>
      <c r="C254" s="33" t="s">
        <v>78</v>
      </c>
      <c r="D254" s="34"/>
      <c r="E254" s="34" t="s">
        <v>79</v>
      </c>
      <c r="F254" s="34"/>
      <c r="G254" s="34" t="s">
        <v>80</v>
      </c>
      <c r="H254" s="34" t="s">
        <v>81</v>
      </c>
      <c r="I254" s="34"/>
      <c r="J254" s="34"/>
      <c r="K254" s="34"/>
      <c r="L254" s="34"/>
      <c r="M254" s="34" t="s">
        <v>82</v>
      </c>
      <c r="N254" s="19"/>
      <c r="O254" s="34"/>
      <c r="P254" s="35" t="s">
        <v>83</v>
      </c>
      <c r="Q254" s="36" t="s">
        <v>3</v>
      </c>
      <c r="R254" s="36" t="s">
        <v>9</v>
      </c>
    </row>
    <row r="255" spans="2:18">
      <c r="B255" s="40"/>
      <c r="C255" s="39" t="s">
        <v>85</v>
      </c>
      <c r="D255" s="40" t="s">
        <v>86</v>
      </c>
      <c r="E255" s="40" t="s">
        <v>87</v>
      </c>
      <c r="F255" s="40" t="s">
        <v>88</v>
      </c>
      <c r="G255" s="40"/>
      <c r="H255" s="40" t="s">
        <v>89</v>
      </c>
      <c r="I255" s="40" t="s">
        <v>90</v>
      </c>
      <c r="J255" s="40" t="s">
        <v>91</v>
      </c>
      <c r="K255" s="40" t="s">
        <v>856</v>
      </c>
      <c r="L255" s="40" t="s">
        <v>92</v>
      </c>
      <c r="M255" s="40" t="s">
        <v>93</v>
      </c>
      <c r="N255" s="40" t="s">
        <v>94</v>
      </c>
      <c r="O255" s="40" t="s">
        <v>95</v>
      </c>
      <c r="P255" s="40"/>
      <c r="Q255" s="4"/>
      <c r="R255" s="40"/>
    </row>
    <row r="256" spans="2:18">
      <c r="B256" s="31" t="s">
        <v>130</v>
      </c>
      <c r="C256" s="40">
        <v>200</v>
      </c>
      <c r="D256" s="40">
        <v>3.92</v>
      </c>
      <c r="E256" s="40">
        <v>2.4</v>
      </c>
      <c r="F256" s="40">
        <v>15</v>
      </c>
      <c r="G256" s="40">
        <v>99.69</v>
      </c>
      <c r="H256" s="40">
        <v>82.67</v>
      </c>
      <c r="I256" s="40">
        <v>12.5</v>
      </c>
      <c r="J256" s="40">
        <v>0.36</v>
      </c>
      <c r="K256" s="40">
        <v>93.4</v>
      </c>
      <c r="L256" s="40">
        <v>67.94</v>
      </c>
      <c r="M256" s="40">
        <v>34.64</v>
      </c>
      <c r="N256" s="40">
        <v>56</v>
      </c>
      <c r="O256" s="40">
        <v>1.38</v>
      </c>
      <c r="P256" s="4"/>
      <c r="Q256" s="46"/>
      <c r="R256" s="47"/>
    </row>
    <row r="257" spans="2:18">
      <c r="B257" s="45" t="s">
        <v>738</v>
      </c>
      <c r="C257" s="40">
        <v>100</v>
      </c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">
        <v>12</v>
      </c>
      <c r="Q257" s="226">
        <v>150</v>
      </c>
      <c r="R257" s="47">
        <f t="shared" ref="R257:R278" si="9">Q257*P257</f>
        <v>1800</v>
      </c>
    </row>
    <row r="258" spans="2:18">
      <c r="B258" s="45" t="s">
        <v>56</v>
      </c>
      <c r="C258" s="40">
        <v>120</v>
      </c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">
        <v>14</v>
      </c>
      <c r="Q258" s="226">
        <v>97</v>
      </c>
      <c r="R258" s="47">
        <f t="shared" si="9"/>
        <v>1358</v>
      </c>
    </row>
    <row r="259" spans="2:18">
      <c r="B259" s="45" t="s">
        <v>37</v>
      </c>
      <c r="C259" s="40">
        <v>10</v>
      </c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">
        <v>1</v>
      </c>
      <c r="Q259" s="226">
        <v>91</v>
      </c>
      <c r="R259" s="47">
        <f t="shared" si="9"/>
        <v>91</v>
      </c>
    </row>
    <row r="260" spans="2:18">
      <c r="B260" s="45" t="s">
        <v>58</v>
      </c>
      <c r="C260" s="40">
        <v>10</v>
      </c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">
        <v>2.1</v>
      </c>
      <c r="Q260" s="226">
        <v>33</v>
      </c>
      <c r="R260" s="47">
        <f t="shared" si="9"/>
        <v>69.3</v>
      </c>
    </row>
    <row r="261" spans="2:18">
      <c r="B261" s="45" t="s">
        <v>10</v>
      </c>
      <c r="C261" s="40">
        <v>1</v>
      </c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">
        <v>1</v>
      </c>
      <c r="Q261" s="226">
        <v>86</v>
      </c>
      <c r="R261" s="47">
        <f t="shared" si="9"/>
        <v>86</v>
      </c>
    </row>
    <row r="262" spans="2:18">
      <c r="B262" s="45" t="s">
        <v>13</v>
      </c>
      <c r="C262" s="40">
        <v>3</v>
      </c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">
        <v>0.7</v>
      </c>
      <c r="Q262" s="226">
        <v>122.32</v>
      </c>
      <c r="R262" s="47">
        <f t="shared" si="9"/>
        <v>85.623999999999995</v>
      </c>
    </row>
    <row r="263" spans="2:18">
      <c r="B263" s="45" t="s">
        <v>14</v>
      </c>
      <c r="C263" s="40">
        <v>4</v>
      </c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">
        <v>1</v>
      </c>
      <c r="Q263" s="226">
        <v>185.97</v>
      </c>
      <c r="R263" s="47">
        <f t="shared" si="9"/>
        <v>185.97</v>
      </c>
    </row>
    <row r="264" spans="2:18">
      <c r="B264" s="45" t="s">
        <v>55</v>
      </c>
      <c r="C264" s="40">
        <v>150</v>
      </c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">
        <v>23</v>
      </c>
      <c r="Q264" s="226">
        <v>65</v>
      </c>
      <c r="R264" s="47">
        <f t="shared" si="9"/>
        <v>1495</v>
      </c>
    </row>
    <row r="265" spans="2:18">
      <c r="B265" s="45" t="s">
        <v>57</v>
      </c>
      <c r="C265" s="40">
        <v>14</v>
      </c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">
        <v>3</v>
      </c>
      <c r="Q265" s="226">
        <v>70</v>
      </c>
      <c r="R265" s="47">
        <f t="shared" si="9"/>
        <v>210</v>
      </c>
    </row>
    <row r="266" spans="2:18">
      <c r="B266" s="45" t="s">
        <v>51</v>
      </c>
      <c r="C266" s="40">
        <v>4</v>
      </c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">
        <v>1</v>
      </c>
      <c r="Q266" s="226">
        <v>15</v>
      </c>
      <c r="R266" s="47">
        <f t="shared" si="9"/>
        <v>15</v>
      </c>
    </row>
    <row r="267" spans="2:18">
      <c r="B267" s="45" t="s">
        <v>17</v>
      </c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">
        <v>1</v>
      </c>
      <c r="Q267" s="226">
        <v>21.01</v>
      </c>
      <c r="R267" s="47">
        <f t="shared" si="9"/>
        <v>21.01</v>
      </c>
    </row>
    <row r="268" spans="2:18">
      <c r="B268" s="31" t="s">
        <v>131</v>
      </c>
      <c r="C268" s="40">
        <v>70</v>
      </c>
      <c r="D268" s="40">
        <v>4.5999999999999996</v>
      </c>
      <c r="E268" s="40">
        <v>5.2</v>
      </c>
      <c r="F268" s="40">
        <v>7.2</v>
      </c>
      <c r="G268" s="40">
        <v>105</v>
      </c>
      <c r="H268" s="40">
        <v>1.5</v>
      </c>
      <c r="I268" s="40">
        <v>13.5</v>
      </c>
      <c r="J268" s="40">
        <v>51</v>
      </c>
      <c r="K268" s="40">
        <v>0</v>
      </c>
      <c r="L268" s="40">
        <v>98</v>
      </c>
      <c r="M268" s="40">
        <v>52</v>
      </c>
      <c r="N268" s="40">
        <v>51</v>
      </c>
      <c r="O268" s="40">
        <v>2.25</v>
      </c>
      <c r="P268" s="4"/>
      <c r="Q268" s="226"/>
      <c r="R268" s="47">
        <f t="shared" si="9"/>
        <v>0</v>
      </c>
    </row>
    <row r="269" spans="2:18">
      <c r="B269" s="45" t="s">
        <v>58</v>
      </c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">
        <v>1</v>
      </c>
      <c r="Q269" s="226">
        <v>33</v>
      </c>
      <c r="R269" s="47">
        <f t="shared" si="9"/>
        <v>33</v>
      </c>
    </row>
    <row r="270" spans="2:18">
      <c r="B270" s="45" t="s">
        <v>13</v>
      </c>
      <c r="C270" s="40">
        <v>4</v>
      </c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">
        <v>0.3</v>
      </c>
      <c r="Q270" s="226">
        <v>122.32</v>
      </c>
      <c r="R270" s="47">
        <f t="shared" si="9"/>
        <v>36.695999999999998</v>
      </c>
    </row>
    <row r="271" spans="2:18">
      <c r="B271" s="45" t="s">
        <v>57</v>
      </c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">
        <v>2.2000000000000002</v>
      </c>
      <c r="Q271" s="226">
        <v>70</v>
      </c>
      <c r="R271" s="47">
        <f t="shared" si="9"/>
        <v>154</v>
      </c>
    </row>
    <row r="272" spans="2:18">
      <c r="B272" s="45" t="s">
        <v>55</v>
      </c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">
        <v>6</v>
      </c>
      <c r="Q272" s="226">
        <v>65</v>
      </c>
      <c r="R272" s="47">
        <f t="shared" si="9"/>
        <v>390</v>
      </c>
    </row>
    <row r="273" spans="2:18">
      <c r="B273" s="44" t="s">
        <v>34</v>
      </c>
      <c r="C273" s="31">
        <v>40</v>
      </c>
      <c r="D273" s="40">
        <v>3.16</v>
      </c>
      <c r="E273" s="40">
        <v>0.4</v>
      </c>
      <c r="F273" s="40">
        <v>18.32</v>
      </c>
      <c r="G273" s="40">
        <v>94</v>
      </c>
      <c r="H273" s="40">
        <v>0.36</v>
      </c>
      <c r="I273" s="40">
        <v>0</v>
      </c>
      <c r="J273" s="40">
        <v>0</v>
      </c>
      <c r="K273" s="40">
        <v>0.52</v>
      </c>
      <c r="L273" s="40">
        <v>9.1999999999999993</v>
      </c>
      <c r="M273" s="40">
        <v>34.799999999999997</v>
      </c>
      <c r="N273" s="40">
        <v>13.2</v>
      </c>
      <c r="O273" s="40">
        <v>0.8</v>
      </c>
      <c r="P273" s="52"/>
      <c r="Q273" s="226"/>
      <c r="R273" s="47">
        <f t="shared" si="9"/>
        <v>0</v>
      </c>
    </row>
    <row r="274" spans="2:18">
      <c r="B274" s="45" t="s">
        <v>34</v>
      </c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">
        <v>15</v>
      </c>
      <c r="Q274" s="227">
        <v>26</v>
      </c>
      <c r="R274" s="47">
        <f t="shared" si="9"/>
        <v>390</v>
      </c>
    </row>
    <row r="275" spans="2:18">
      <c r="B275" s="44" t="s">
        <v>112</v>
      </c>
      <c r="C275" s="40">
        <v>200</v>
      </c>
      <c r="D275" s="40">
        <v>0.7</v>
      </c>
      <c r="E275" s="40">
        <v>0.05</v>
      </c>
      <c r="F275" s="40">
        <v>23.1</v>
      </c>
      <c r="G275" s="40">
        <v>96.72</v>
      </c>
      <c r="H275" s="40">
        <v>0.02</v>
      </c>
      <c r="I275" s="40">
        <v>0.72</v>
      </c>
      <c r="J275" s="40">
        <v>0</v>
      </c>
      <c r="K275" s="40">
        <v>0.99</v>
      </c>
      <c r="L275" s="40">
        <v>28.8</v>
      </c>
      <c r="M275" s="40">
        <v>26.28</v>
      </c>
      <c r="N275" s="40">
        <v>18.899999999999999</v>
      </c>
      <c r="O275" s="40">
        <v>0.62</v>
      </c>
      <c r="P275" s="40"/>
      <c r="Q275" s="228"/>
      <c r="R275" s="47">
        <f t="shared" si="9"/>
        <v>0</v>
      </c>
    </row>
    <row r="276" spans="2:18">
      <c r="B276" s="45" t="s">
        <v>113</v>
      </c>
      <c r="C276" s="40">
        <v>20</v>
      </c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>
        <v>4.2</v>
      </c>
      <c r="Q276" s="228">
        <v>225.95</v>
      </c>
      <c r="R276" s="47">
        <f t="shared" si="9"/>
        <v>948.99</v>
      </c>
    </row>
    <row r="277" spans="2:18">
      <c r="B277" s="45" t="s">
        <v>15</v>
      </c>
      <c r="C277" s="40">
        <v>20</v>
      </c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>
        <v>4.2</v>
      </c>
      <c r="Q277" s="228">
        <v>79.25</v>
      </c>
      <c r="R277" s="47">
        <f t="shared" si="9"/>
        <v>332.85</v>
      </c>
    </row>
    <row r="278" spans="2:18">
      <c r="B278" s="45" t="s">
        <v>62</v>
      </c>
      <c r="C278" s="40">
        <v>100</v>
      </c>
      <c r="D278" s="40">
        <v>0.6</v>
      </c>
      <c r="E278" s="40">
        <v>0.6</v>
      </c>
      <c r="F278" s="40">
        <v>14.7</v>
      </c>
      <c r="G278" s="40">
        <v>70.5</v>
      </c>
      <c r="H278" s="40">
        <v>0.05</v>
      </c>
      <c r="I278" s="40">
        <v>15</v>
      </c>
      <c r="J278" s="40">
        <v>0</v>
      </c>
      <c r="K278" s="40"/>
      <c r="L278" s="40">
        <v>24</v>
      </c>
      <c r="M278" s="40">
        <v>16.5</v>
      </c>
      <c r="N278" s="40">
        <v>13.5</v>
      </c>
      <c r="O278" s="40">
        <v>3.3</v>
      </c>
      <c r="P278" s="40">
        <v>36.4</v>
      </c>
      <c r="Q278" s="228">
        <v>294</v>
      </c>
      <c r="R278" s="47">
        <f t="shared" si="9"/>
        <v>10701.6</v>
      </c>
    </row>
    <row r="279" spans="2:18">
      <c r="C279" s="93"/>
      <c r="D279" s="19"/>
      <c r="E279" s="19" t="s">
        <v>374</v>
      </c>
      <c r="F279" s="19"/>
      <c r="G279" s="19"/>
      <c r="H279" s="19"/>
      <c r="I279" s="19"/>
      <c r="J279" s="19"/>
      <c r="K279" s="19"/>
      <c r="L279" s="19" t="s">
        <v>99</v>
      </c>
      <c r="M279" s="19"/>
      <c r="N279" s="19"/>
      <c r="O279" s="19" t="s">
        <v>99</v>
      </c>
      <c r="P279" s="19"/>
      <c r="Q279" s="19"/>
      <c r="R279" s="229">
        <f>SUM(R257:R278)</f>
        <v>18404.04</v>
      </c>
    </row>
    <row r="280" spans="2:18">
      <c r="B280" s="19"/>
      <c r="C280" s="93"/>
      <c r="D280" s="19"/>
      <c r="E280" s="110" t="s">
        <v>100</v>
      </c>
      <c r="F280" s="19"/>
      <c r="G280" s="19"/>
      <c r="H280" s="19"/>
      <c r="I280" s="19"/>
      <c r="J280" s="19"/>
      <c r="K280" s="19"/>
      <c r="L280" s="110" t="s">
        <v>99</v>
      </c>
      <c r="M280" s="110"/>
      <c r="N280" s="19"/>
      <c r="O280" s="19"/>
      <c r="P280" s="19"/>
      <c r="Q280" s="18"/>
      <c r="R280" s="50"/>
    </row>
    <row r="281" spans="2:18" ht="18.75">
      <c r="D281" s="15"/>
      <c r="G281" s="16" t="s">
        <v>67</v>
      </c>
      <c r="H281" s="16"/>
      <c r="I281" s="17"/>
      <c r="J281" s="17"/>
      <c r="K281" s="17"/>
      <c r="M281" s="17"/>
      <c r="R281" s="19"/>
    </row>
    <row r="282" spans="2:18" ht="23.25">
      <c r="D282" s="15"/>
      <c r="E282" s="15"/>
      <c r="F282" s="133" t="s">
        <v>376</v>
      </c>
      <c r="G282" s="16"/>
      <c r="H282" s="16"/>
      <c r="I282" s="16" t="s">
        <v>377</v>
      </c>
      <c r="J282" s="16"/>
      <c r="K282" s="16"/>
      <c r="L282" s="17"/>
      <c r="M282" s="21"/>
      <c r="R282" s="19"/>
    </row>
    <row r="283" spans="2:18" ht="18.75">
      <c r="E283" s="23" t="s">
        <v>70</v>
      </c>
      <c r="F283" s="23"/>
      <c r="G283" s="23"/>
      <c r="R283" s="19"/>
    </row>
    <row r="284" spans="2:18">
      <c r="B284" s="53" t="s">
        <v>824</v>
      </c>
      <c r="N284" s="21"/>
      <c r="R284" s="19"/>
    </row>
    <row r="285" spans="2:18">
      <c r="B285" s="24" t="s">
        <v>149</v>
      </c>
      <c r="C285" t="s">
        <v>739</v>
      </c>
      <c r="D285" s="25"/>
      <c r="E285" s="28"/>
      <c r="F285" s="28" t="s">
        <v>6</v>
      </c>
      <c r="G285" s="27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19"/>
    </row>
    <row r="286" spans="2:18">
      <c r="B286" s="29" t="s">
        <v>76</v>
      </c>
      <c r="C286" s="20"/>
      <c r="D286" s="20"/>
      <c r="E286" s="27"/>
      <c r="F286" s="27"/>
      <c r="G286" s="27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19"/>
    </row>
    <row r="287" spans="2:18">
      <c r="B287" s="30"/>
      <c r="C287" s="29"/>
      <c r="D287" s="29"/>
      <c r="E287" s="21"/>
      <c r="F287" s="27"/>
      <c r="G287" s="27"/>
      <c r="H287" s="21"/>
      <c r="I287" s="21"/>
      <c r="J287" s="21"/>
      <c r="K287" s="21"/>
      <c r="L287" s="21"/>
      <c r="M287" s="21"/>
      <c r="N287" s="145"/>
      <c r="O287" s="21"/>
      <c r="P287" s="21"/>
      <c r="Q287">
        <v>154</v>
      </c>
      <c r="R287" s="19"/>
    </row>
    <row r="288" spans="2:18">
      <c r="B288" s="31" t="s">
        <v>77</v>
      </c>
      <c r="C288" s="33" t="s">
        <v>78</v>
      </c>
      <c r="D288" s="34"/>
      <c r="E288" s="34" t="s">
        <v>79</v>
      </c>
      <c r="F288" s="34"/>
      <c r="G288" s="34" t="s">
        <v>80</v>
      </c>
      <c r="H288" s="34" t="s">
        <v>81</v>
      </c>
      <c r="I288" s="34"/>
      <c r="J288" s="34"/>
      <c r="K288" s="34"/>
      <c r="L288" s="34"/>
      <c r="M288" s="34" t="s">
        <v>82</v>
      </c>
      <c r="N288" s="19"/>
      <c r="O288" s="34"/>
      <c r="P288" s="35" t="s">
        <v>83</v>
      </c>
      <c r="Q288" s="36" t="s">
        <v>3</v>
      </c>
      <c r="R288" s="36" t="s">
        <v>9</v>
      </c>
    </row>
    <row r="289" spans="2:18">
      <c r="B289" s="40"/>
      <c r="C289" s="39" t="s">
        <v>85</v>
      </c>
      <c r="D289" s="40" t="s">
        <v>86</v>
      </c>
      <c r="E289" s="40" t="s">
        <v>87</v>
      </c>
      <c r="F289" s="40" t="s">
        <v>88</v>
      </c>
      <c r="G289" s="40"/>
      <c r="H289" s="40" t="s">
        <v>89</v>
      </c>
      <c r="I289" s="40" t="s">
        <v>90</v>
      </c>
      <c r="J289" s="40" t="s">
        <v>91</v>
      </c>
      <c r="K289" s="40" t="s">
        <v>856</v>
      </c>
      <c r="L289" s="40" t="s">
        <v>92</v>
      </c>
      <c r="M289" s="40" t="s">
        <v>93</v>
      </c>
      <c r="N289" s="40" t="s">
        <v>94</v>
      </c>
      <c r="O289" s="40" t="s">
        <v>95</v>
      </c>
      <c r="P289" s="40"/>
      <c r="Q289" s="4"/>
      <c r="R289" s="40"/>
    </row>
    <row r="290" spans="2:18">
      <c r="B290" s="31" t="s">
        <v>130</v>
      </c>
      <c r="C290" s="40">
        <v>200</v>
      </c>
      <c r="D290" s="40">
        <v>3.92</v>
      </c>
      <c r="E290" s="40">
        <v>2.4</v>
      </c>
      <c r="F290" s="40">
        <v>15</v>
      </c>
      <c r="G290" s="40">
        <v>99.69</v>
      </c>
      <c r="H290" s="40">
        <v>82.67</v>
      </c>
      <c r="I290" s="40">
        <v>12.5</v>
      </c>
      <c r="J290" s="40">
        <v>0.36</v>
      </c>
      <c r="K290" s="40">
        <v>93.4</v>
      </c>
      <c r="L290" s="40">
        <v>67.94</v>
      </c>
      <c r="M290" s="40">
        <v>34.64</v>
      </c>
      <c r="N290" s="40">
        <v>56</v>
      </c>
      <c r="O290" s="40">
        <v>1.38</v>
      </c>
      <c r="P290" s="4"/>
      <c r="Q290" s="46"/>
      <c r="R290" s="47"/>
    </row>
    <row r="291" spans="2:18">
      <c r="B291" s="45" t="s">
        <v>738</v>
      </c>
      <c r="C291" s="40">
        <v>100</v>
      </c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">
        <v>9</v>
      </c>
      <c r="Q291" s="226">
        <v>150</v>
      </c>
      <c r="R291" s="47">
        <f t="shared" ref="R291:R307" si="10">Q291*P291</f>
        <v>1350</v>
      </c>
    </row>
    <row r="292" spans="2:18">
      <c r="B292" s="45" t="s">
        <v>56</v>
      </c>
      <c r="C292" s="40">
        <v>120</v>
      </c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">
        <v>6</v>
      </c>
      <c r="Q292" s="226">
        <v>97</v>
      </c>
      <c r="R292" s="47">
        <f t="shared" si="10"/>
        <v>582</v>
      </c>
    </row>
    <row r="293" spans="2:18">
      <c r="B293" s="45" t="s">
        <v>37</v>
      </c>
      <c r="C293" s="40">
        <v>10</v>
      </c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">
        <v>0.95</v>
      </c>
      <c r="Q293" s="226">
        <v>91</v>
      </c>
      <c r="R293" s="47">
        <f t="shared" si="10"/>
        <v>86.45</v>
      </c>
    </row>
    <row r="294" spans="2:18">
      <c r="B294" s="45" t="s">
        <v>58</v>
      </c>
      <c r="C294" s="40">
        <v>10</v>
      </c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">
        <v>1.3</v>
      </c>
      <c r="Q294" s="226">
        <v>33</v>
      </c>
      <c r="R294" s="47">
        <f t="shared" si="10"/>
        <v>42.9</v>
      </c>
    </row>
    <row r="295" spans="2:18">
      <c r="B295" s="45" t="s">
        <v>10</v>
      </c>
      <c r="C295" s="40">
        <v>1</v>
      </c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">
        <v>1</v>
      </c>
      <c r="Q295" s="226">
        <v>86</v>
      </c>
      <c r="R295" s="47">
        <f t="shared" si="10"/>
        <v>86</v>
      </c>
    </row>
    <row r="296" spans="2:18">
      <c r="B296" s="45" t="s">
        <v>13</v>
      </c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">
        <v>1</v>
      </c>
      <c r="Q296" s="226">
        <v>122.32</v>
      </c>
      <c r="R296" s="47">
        <f t="shared" si="10"/>
        <v>122.32</v>
      </c>
    </row>
    <row r="297" spans="2:18">
      <c r="B297" s="45" t="s">
        <v>14</v>
      </c>
      <c r="C297" s="40">
        <v>4</v>
      </c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">
        <v>1</v>
      </c>
      <c r="Q297" s="226">
        <v>185.97</v>
      </c>
      <c r="R297" s="47">
        <f t="shared" si="10"/>
        <v>185.97</v>
      </c>
    </row>
    <row r="298" spans="2:18">
      <c r="B298" s="45" t="s">
        <v>55</v>
      </c>
      <c r="C298" s="40">
        <v>150</v>
      </c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">
        <v>25</v>
      </c>
      <c r="Q298" s="226">
        <v>65</v>
      </c>
      <c r="R298" s="47">
        <f t="shared" si="10"/>
        <v>1625</v>
      </c>
    </row>
    <row r="299" spans="2:18">
      <c r="B299" s="45" t="s">
        <v>51</v>
      </c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">
        <v>1</v>
      </c>
      <c r="Q299" s="226">
        <v>15</v>
      </c>
      <c r="R299" s="47">
        <f t="shared" si="10"/>
        <v>15</v>
      </c>
    </row>
    <row r="300" spans="2:18">
      <c r="B300" s="31" t="s">
        <v>383</v>
      </c>
      <c r="C300" s="40">
        <v>70</v>
      </c>
      <c r="D300" s="40">
        <v>4.5999999999999996</v>
      </c>
      <c r="E300" s="40">
        <v>5.2</v>
      </c>
      <c r="F300" s="40">
        <v>7.2</v>
      </c>
      <c r="G300" s="40">
        <v>105</v>
      </c>
      <c r="H300" s="40">
        <v>1.5</v>
      </c>
      <c r="I300" s="40">
        <v>13.5</v>
      </c>
      <c r="J300" s="40">
        <v>51</v>
      </c>
      <c r="K300" s="40"/>
      <c r="L300" s="40">
        <v>98</v>
      </c>
      <c r="M300" s="40">
        <v>52</v>
      </c>
      <c r="N300" s="40">
        <v>51</v>
      </c>
      <c r="O300" s="40">
        <v>2.25</v>
      </c>
      <c r="P300" s="4"/>
      <c r="Q300" s="226"/>
      <c r="R300" s="47">
        <f t="shared" si="10"/>
        <v>0</v>
      </c>
    </row>
    <row r="301" spans="2:18">
      <c r="B301" s="45" t="s">
        <v>681</v>
      </c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">
        <v>6</v>
      </c>
      <c r="Q301" s="226">
        <v>113</v>
      </c>
      <c r="R301" s="47">
        <f t="shared" si="10"/>
        <v>678</v>
      </c>
    </row>
    <row r="302" spans="2:18">
      <c r="B302" s="44" t="s">
        <v>34</v>
      </c>
      <c r="C302" s="31">
        <v>40</v>
      </c>
      <c r="D302" s="40">
        <v>3.16</v>
      </c>
      <c r="E302" s="40">
        <v>0.4</v>
      </c>
      <c r="F302" s="40">
        <v>18.32</v>
      </c>
      <c r="G302" s="40">
        <v>94</v>
      </c>
      <c r="H302" s="40">
        <v>0.36</v>
      </c>
      <c r="I302" s="40">
        <v>0</v>
      </c>
      <c r="J302" s="40">
        <v>0</v>
      </c>
      <c r="K302" s="40">
        <v>0.52</v>
      </c>
      <c r="L302" s="40">
        <v>9.1999999999999993</v>
      </c>
      <c r="M302" s="40">
        <v>34.799999999999997</v>
      </c>
      <c r="N302" s="40">
        <v>13.2</v>
      </c>
      <c r="O302" s="40">
        <v>0.8</v>
      </c>
      <c r="P302" s="52"/>
      <c r="Q302" s="226"/>
      <c r="R302" s="47">
        <f t="shared" si="10"/>
        <v>0</v>
      </c>
    </row>
    <row r="303" spans="2:18">
      <c r="B303" s="45" t="s">
        <v>34</v>
      </c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">
        <v>11</v>
      </c>
      <c r="Q303" s="227">
        <v>26</v>
      </c>
      <c r="R303" s="47">
        <f t="shared" si="10"/>
        <v>286</v>
      </c>
    </row>
    <row r="304" spans="2:18">
      <c r="B304" s="45" t="s">
        <v>121</v>
      </c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">
        <v>1.5</v>
      </c>
      <c r="Q304" s="227">
        <v>646</v>
      </c>
      <c r="R304" s="47">
        <f t="shared" si="10"/>
        <v>969</v>
      </c>
    </row>
    <row r="305" spans="2:18">
      <c r="B305" s="44" t="s">
        <v>112</v>
      </c>
      <c r="C305" s="40">
        <v>200</v>
      </c>
      <c r="D305" s="40">
        <v>0.7</v>
      </c>
      <c r="E305" s="40">
        <v>0.05</v>
      </c>
      <c r="F305" s="40">
        <v>23.1</v>
      </c>
      <c r="G305" s="40">
        <v>96.72</v>
      </c>
      <c r="H305" s="40">
        <v>0.02</v>
      </c>
      <c r="I305" s="40">
        <v>0.72</v>
      </c>
      <c r="J305" s="40">
        <v>0</v>
      </c>
      <c r="K305" s="40">
        <v>0.99</v>
      </c>
      <c r="L305" s="40">
        <v>28.8</v>
      </c>
      <c r="M305" s="40">
        <v>26.28</v>
      </c>
      <c r="N305" s="40">
        <v>18.899999999999999</v>
      </c>
      <c r="O305" s="40">
        <v>0.62</v>
      </c>
      <c r="P305" s="40"/>
      <c r="Q305" s="228"/>
      <c r="R305" s="47">
        <f t="shared" si="10"/>
        <v>0</v>
      </c>
    </row>
    <row r="306" spans="2:18">
      <c r="B306" s="45" t="s">
        <v>113</v>
      </c>
      <c r="C306" s="40">
        <v>20</v>
      </c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>
        <v>3</v>
      </c>
      <c r="Q306" s="228">
        <v>225.95</v>
      </c>
      <c r="R306" s="47">
        <f t="shared" si="10"/>
        <v>677.84999999999991</v>
      </c>
    </row>
    <row r="307" spans="2:18">
      <c r="B307" s="45" t="s">
        <v>15</v>
      </c>
      <c r="C307" s="40">
        <v>20</v>
      </c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>
        <v>2.82</v>
      </c>
      <c r="Q307" s="228">
        <v>79.25</v>
      </c>
      <c r="R307" s="47">
        <f t="shared" si="10"/>
        <v>223.48499999999999</v>
      </c>
    </row>
    <row r="308" spans="2:18">
      <c r="C308" s="93"/>
      <c r="D308" s="19"/>
      <c r="E308" s="19" t="s">
        <v>374</v>
      </c>
      <c r="F308" s="19"/>
      <c r="G308" s="19"/>
      <c r="H308" s="19"/>
      <c r="I308" s="19"/>
      <c r="J308" s="19"/>
      <c r="K308" s="19"/>
      <c r="L308" s="19" t="s">
        <v>99</v>
      </c>
      <c r="M308" s="19"/>
      <c r="N308" s="19"/>
      <c r="O308" s="19" t="s">
        <v>99</v>
      </c>
      <c r="P308" s="19"/>
      <c r="Q308" s="19"/>
      <c r="R308" s="229">
        <f>SUM(R291:R307)</f>
        <v>6929.9749999999995</v>
      </c>
    </row>
    <row r="309" spans="2:18">
      <c r="B309" s="19"/>
      <c r="C309" s="93"/>
      <c r="D309" s="19"/>
      <c r="E309" s="110" t="s">
        <v>100</v>
      </c>
      <c r="F309" s="19"/>
      <c r="G309" s="19"/>
      <c r="H309" s="19"/>
      <c r="I309" s="19"/>
      <c r="J309" s="19"/>
      <c r="K309" s="19"/>
      <c r="L309" s="110" t="s">
        <v>99</v>
      </c>
      <c r="M309" s="110"/>
      <c r="N309" s="19"/>
      <c r="O309" s="19"/>
      <c r="P309" s="19"/>
      <c r="Q309" s="18"/>
      <c r="R309" s="50"/>
    </row>
    <row r="310" spans="2:18" ht="18.75">
      <c r="D310" s="15"/>
      <c r="G310" s="16" t="s">
        <v>67</v>
      </c>
      <c r="H310" s="16"/>
      <c r="I310" s="17"/>
      <c r="J310" s="17"/>
      <c r="K310" s="17"/>
      <c r="M310" s="17"/>
      <c r="R310" s="19"/>
    </row>
    <row r="311" spans="2:18" ht="23.25">
      <c r="D311" s="15"/>
      <c r="E311" s="15"/>
      <c r="F311" s="133" t="s">
        <v>376</v>
      </c>
      <c r="G311" s="16"/>
      <c r="H311" s="16"/>
      <c r="I311" s="16" t="s">
        <v>377</v>
      </c>
      <c r="J311" s="16"/>
      <c r="K311" s="16"/>
      <c r="L311" s="17"/>
      <c r="M311" s="21"/>
      <c r="R311" s="19"/>
    </row>
    <row r="312" spans="2:18" ht="18.75">
      <c r="E312" s="23" t="s">
        <v>70</v>
      </c>
      <c r="F312" s="23"/>
      <c r="G312" s="23"/>
      <c r="R312" s="19"/>
    </row>
    <row r="313" spans="2:18">
      <c r="B313" s="53" t="s">
        <v>824</v>
      </c>
      <c r="N313" s="21"/>
      <c r="R313" s="19"/>
    </row>
    <row r="314" spans="2:18">
      <c r="B314" s="24" t="s">
        <v>149</v>
      </c>
      <c r="C314" t="s">
        <v>739</v>
      </c>
      <c r="D314" s="25"/>
      <c r="E314" s="28"/>
      <c r="F314" s="28" t="s">
        <v>7</v>
      </c>
      <c r="G314" s="27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19"/>
    </row>
    <row r="315" spans="2:18">
      <c r="B315" s="29" t="s">
        <v>76</v>
      </c>
      <c r="C315" s="20"/>
      <c r="D315" s="20"/>
      <c r="E315" s="27"/>
      <c r="F315" s="27"/>
      <c r="G315" s="27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19"/>
    </row>
    <row r="316" spans="2:18">
      <c r="B316" s="30"/>
      <c r="C316" s="29"/>
      <c r="D316" s="29"/>
      <c r="E316" s="21"/>
      <c r="F316" s="27"/>
      <c r="G316" s="27"/>
      <c r="H316" s="21"/>
      <c r="I316" s="21"/>
      <c r="J316" s="21"/>
      <c r="K316" s="21"/>
      <c r="L316" s="21"/>
      <c r="M316" s="21"/>
      <c r="N316" s="145"/>
      <c r="O316" s="21"/>
      <c r="P316" s="21"/>
      <c r="R316" s="19"/>
    </row>
    <row r="317" spans="2:18">
      <c r="B317" s="31" t="s">
        <v>77</v>
      </c>
      <c r="C317" s="33" t="s">
        <v>78</v>
      </c>
      <c r="D317" s="34"/>
      <c r="E317" s="34" t="s">
        <v>79</v>
      </c>
      <c r="F317" s="34"/>
      <c r="G317" s="34" t="s">
        <v>80</v>
      </c>
      <c r="H317" s="34" t="s">
        <v>81</v>
      </c>
      <c r="I317" s="34"/>
      <c r="J317" s="34"/>
      <c r="K317" s="34"/>
      <c r="L317" s="34"/>
      <c r="M317" s="34" t="s">
        <v>82</v>
      </c>
      <c r="N317" s="19"/>
      <c r="O317" s="34"/>
      <c r="P317" s="35" t="s">
        <v>83</v>
      </c>
      <c r="Q317" s="36" t="s">
        <v>3</v>
      </c>
      <c r="R317" s="36" t="s">
        <v>9</v>
      </c>
    </row>
    <row r="318" spans="2:18">
      <c r="B318" s="40"/>
      <c r="C318" s="39" t="s">
        <v>85</v>
      </c>
      <c r="D318" s="40" t="s">
        <v>86</v>
      </c>
      <c r="E318" s="40" t="s">
        <v>87</v>
      </c>
      <c r="F318" s="40" t="s">
        <v>88</v>
      </c>
      <c r="G318" s="40"/>
      <c r="H318" s="40" t="s">
        <v>89</v>
      </c>
      <c r="I318" s="40" t="s">
        <v>90</v>
      </c>
      <c r="J318" s="40" t="s">
        <v>91</v>
      </c>
      <c r="K318" s="40" t="s">
        <v>856</v>
      </c>
      <c r="L318" s="40" t="s">
        <v>92</v>
      </c>
      <c r="M318" s="40" t="s">
        <v>93</v>
      </c>
      <c r="N318" s="40" t="s">
        <v>94</v>
      </c>
      <c r="O318" s="40" t="s">
        <v>95</v>
      </c>
      <c r="P318" s="40"/>
      <c r="Q318" s="4"/>
      <c r="R318" s="40"/>
    </row>
    <row r="319" spans="2:18">
      <c r="B319" s="31" t="s">
        <v>130</v>
      </c>
      <c r="C319" s="40">
        <v>200</v>
      </c>
      <c r="D319" s="40">
        <v>3.92</v>
      </c>
      <c r="E319" s="40">
        <v>2.4</v>
      </c>
      <c r="F319" s="40">
        <v>15</v>
      </c>
      <c r="G319" s="40">
        <v>99.69</v>
      </c>
      <c r="H319" s="40">
        <v>82.67</v>
      </c>
      <c r="I319" s="40">
        <v>12.5</v>
      </c>
      <c r="J319" s="40">
        <v>0.36</v>
      </c>
      <c r="K319" s="40">
        <v>93.4</v>
      </c>
      <c r="L319" s="40">
        <v>67.94</v>
      </c>
      <c r="M319" s="40">
        <v>34.64</v>
      </c>
      <c r="N319" s="40">
        <v>56</v>
      </c>
      <c r="O319" s="40">
        <v>1.38</v>
      </c>
      <c r="P319" s="4"/>
      <c r="Q319" s="46"/>
      <c r="R319" s="47"/>
    </row>
    <row r="320" spans="2:18">
      <c r="B320" s="45" t="s">
        <v>738</v>
      </c>
      <c r="C320" s="40">
        <v>100</v>
      </c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">
        <v>7.24</v>
      </c>
      <c r="Q320" s="226">
        <v>150</v>
      </c>
      <c r="R320" s="47">
        <f t="shared" ref="R320:R327" si="11">Q320*P320</f>
        <v>1086</v>
      </c>
    </row>
    <row r="321" spans="2:18">
      <c r="B321" s="45" t="s">
        <v>56</v>
      </c>
      <c r="C321" s="40">
        <v>120</v>
      </c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">
        <v>3.7</v>
      </c>
      <c r="Q321" s="226">
        <v>97</v>
      </c>
      <c r="R321" s="47">
        <f t="shared" si="11"/>
        <v>358.90000000000003</v>
      </c>
    </row>
    <row r="322" spans="2:18">
      <c r="B322" s="45" t="s">
        <v>55</v>
      </c>
      <c r="C322" s="40">
        <v>100</v>
      </c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">
        <v>9.5</v>
      </c>
      <c r="Q322" s="226">
        <v>65</v>
      </c>
      <c r="R322" s="47">
        <f t="shared" si="11"/>
        <v>617.5</v>
      </c>
    </row>
    <row r="323" spans="2:18">
      <c r="B323" s="44" t="s">
        <v>34</v>
      </c>
      <c r="C323" s="31">
        <v>40</v>
      </c>
      <c r="D323" s="40">
        <v>3.16</v>
      </c>
      <c r="E323" s="40">
        <v>0.4</v>
      </c>
      <c r="F323" s="40">
        <v>18.32</v>
      </c>
      <c r="G323" s="40">
        <v>94</v>
      </c>
      <c r="H323" s="40">
        <v>0.36</v>
      </c>
      <c r="I323" s="40">
        <v>0</v>
      </c>
      <c r="J323" s="40">
        <v>0</v>
      </c>
      <c r="K323" s="40">
        <v>0.52</v>
      </c>
      <c r="L323" s="40">
        <v>9.1999999999999993</v>
      </c>
      <c r="M323" s="40">
        <v>34.799999999999997</v>
      </c>
      <c r="N323" s="40">
        <v>13.2</v>
      </c>
      <c r="O323" s="40">
        <v>0.8</v>
      </c>
      <c r="P323" s="52"/>
      <c r="Q323" s="226"/>
      <c r="R323" s="47">
        <f t="shared" si="11"/>
        <v>0</v>
      </c>
    </row>
    <row r="324" spans="2:18">
      <c r="B324" s="45" t="s">
        <v>34</v>
      </c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">
        <v>4</v>
      </c>
      <c r="Q324" s="227">
        <v>26</v>
      </c>
      <c r="R324" s="47">
        <f t="shared" si="11"/>
        <v>104</v>
      </c>
    </row>
    <row r="325" spans="2:18">
      <c r="B325" s="44" t="s">
        <v>108</v>
      </c>
      <c r="C325" s="40">
        <v>200</v>
      </c>
      <c r="D325" s="40">
        <v>1.4</v>
      </c>
      <c r="E325" s="40">
        <v>1.6</v>
      </c>
      <c r="F325" s="40">
        <v>16.2</v>
      </c>
      <c r="G325" s="40">
        <v>82</v>
      </c>
      <c r="H325" s="40">
        <v>0.02</v>
      </c>
      <c r="I325" s="40">
        <v>0.6</v>
      </c>
      <c r="J325" s="40">
        <v>0</v>
      </c>
      <c r="K325" s="40">
        <v>0.08</v>
      </c>
      <c r="L325" s="40">
        <v>0.8</v>
      </c>
      <c r="M325" s="40">
        <v>66</v>
      </c>
      <c r="N325" s="40">
        <v>12</v>
      </c>
      <c r="O325" s="40">
        <v>50</v>
      </c>
      <c r="P325" s="40"/>
      <c r="Q325" s="228"/>
      <c r="R325" s="47">
        <f t="shared" si="11"/>
        <v>0</v>
      </c>
    </row>
    <row r="326" spans="2:18">
      <c r="B326" s="45" t="s">
        <v>49</v>
      </c>
      <c r="C326" s="40">
        <v>4</v>
      </c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228">
        <v>244</v>
      </c>
      <c r="R326" s="47">
        <f t="shared" si="11"/>
        <v>0</v>
      </c>
    </row>
    <row r="327" spans="2:18">
      <c r="B327" s="45" t="s">
        <v>31</v>
      </c>
      <c r="C327" s="40">
        <v>20</v>
      </c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>
        <v>2</v>
      </c>
      <c r="Q327" s="228">
        <v>73.739999999999995</v>
      </c>
      <c r="R327" s="47">
        <f t="shared" si="11"/>
        <v>147.47999999999999</v>
      </c>
    </row>
    <row r="328" spans="2:18">
      <c r="C328" s="93"/>
      <c r="D328" s="19"/>
      <c r="E328" s="19" t="s">
        <v>374</v>
      </c>
      <c r="F328" s="19"/>
      <c r="G328" s="19"/>
      <c r="H328" s="19"/>
      <c r="I328" s="19"/>
      <c r="J328" s="19"/>
      <c r="K328" s="19"/>
      <c r="L328" s="19" t="s">
        <v>99</v>
      </c>
      <c r="M328" s="19"/>
      <c r="N328" s="19"/>
      <c r="O328" s="19" t="s">
        <v>99</v>
      </c>
      <c r="P328" s="19"/>
      <c r="Q328" s="19"/>
      <c r="R328" s="229">
        <f>SUM(R320:R327)</f>
        <v>2313.88</v>
      </c>
    </row>
    <row r="329" spans="2:18">
      <c r="B329" s="19"/>
      <c r="C329" s="93"/>
      <c r="D329" s="19"/>
      <c r="E329" s="110" t="s">
        <v>100</v>
      </c>
      <c r="F329" s="19"/>
      <c r="G329" s="19"/>
      <c r="H329" s="19"/>
      <c r="I329" s="19"/>
      <c r="J329" s="19"/>
      <c r="K329" s="19"/>
      <c r="L329" s="110" t="s">
        <v>99</v>
      </c>
      <c r="M329" s="110"/>
      <c r="N329" s="19"/>
      <c r="O329" s="19"/>
      <c r="P329" s="19"/>
      <c r="Q329" s="18"/>
      <c r="R329" s="50"/>
    </row>
    <row r="330" spans="2:18" ht="18.75">
      <c r="D330" s="15"/>
      <c r="G330" s="16" t="s">
        <v>67</v>
      </c>
      <c r="H330" s="16"/>
      <c r="I330" s="17"/>
      <c r="J330" s="17"/>
      <c r="K330" s="17"/>
      <c r="M330" s="17"/>
      <c r="R330" s="19"/>
    </row>
    <row r="331" spans="2:18" ht="23.25">
      <c r="D331" s="15"/>
      <c r="E331" s="15"/>
      <c r="F331" s="133" t="s">
        <v>376</v>
      </c>
      <c r="G331" s="16"/>
      <c r="H331" s="16"/>
      <c r="I331" s="16" t="s">
        <v>377</v>
      </c>
      <c r="J331" s="16"/>
      <c r="K331" s="16"/>
      <c r="L331" s="17"/>
      <c r="M331" s="21"/>
      <c r="R331" s="19"/>
    </row>
    <row r="332" spans="2:18" ht="18.75">
      <c r="E332" s="23" t="s">
        <v>70</v>
      </c>
      <c r="F332" s="23"/>
      <c r="G332" s="23"/>
      <c r="R332" s="19"/>
    </row>
    <row r="333" spans="2:18">
      <c r="B333" s="53" t="s">
        <v>825</v>
      </c>
      <c r="N333" s="21"/>
      <c r="R333" s="19"/>
    </row>
    <row r="334" spans="2:18">
      <c r="B334" s="24" t="s">
        <v>149</v>
      </c>
      <c r="C334" t="s">
        <v>739</v>
      </c>
      <c r="D334" s="25"/>
      <c r="E334" s="28"/>
      <c r="F334" s="28" t="s">
        <v>5</v>
      </c>
      <c r="G334" s="27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19"/>
    </row>
    <row r="335" spans="2:18">
      <c r="B335" s="29" t="s">
        <v>76</v>
      </c>
      <c r="C335" s="20"/>
      <c r="D335" s="20"/>
      <c r="E335" s="27"/>
      <c r="F335" s="27"/>
      <c r="G335" s="27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19"/>
    </row>
    <row r="336" spans="2:18">
      <c r="B336" s="30"/>
      <c r="C336" s="29"/>
      <c r="D336" s="29"/>
      <c r="E336" s="21"/>
      <c r="F336" s="27"/>
      <c r="G336" s="27"/>
      <c r="H336" s="21"/>
      <c r="I336" s="21"/>
      <c r="J336" s="21"/>
      <c r="K336" s="21"/>
      <c r="L336" s="21"/>
      <c r="M336" s="21"/>
      <c r="N336" s="145"/>
      <c r="O336" s="21"/>
      <c r="P336" s="21"/>
      <c r="Q336">
        <v>213</v>
      </c>
      <c r="R336" s="19"/>
    </row>
    <row r="337" spans="2:18">
      <c r="B337" s="31" t="s">
        <v>77</v>
      </c>
      <c r="C337" s="33" t="s">
        <v>78</v>
      </c>
      <c r="D337" s="34"/>
      <c r="E337" s="34" t="s">
        <v>79</v>
      </c>
      <c r="F337" s="34"/>
      <c r="G337" s="34" t="s">
        <v>80</v>
      </c>
      <c r="H337" s="34" t="s">
        <v>81</v>
      </c>
      <c r="I337" s="34"/>
      <c r="J337" s="34"/>
      <c r="K337" s="34"/>
      <c r="L337" s="34"/>
      <c r="M337" s="34" t="s">
        <v>82</v>
      </c>
      <c r="N337" s="19"/>
      <c r="O337" s="34"/>
      <c r="P337" s="35" t="s">
        <v>83</v>
      </c>
      <c r="Q337" s="36" t="s">
        <v>3</v>
      </c>
      <c r="R337" s="36" t="s">
        <v>9</v>
      </c>
    </row>
    <row r="338" spans="2:18">
      <c r="B338" s="40"/>
      <c r="C338" s="39" t="s">
        <v>85</v>
      </c>
      <c r="D338" s="40" t="s">
        <v>86</v>
      </c>
      <c r="E338" s="40" t="s">
        <v>87</v>
      </c>
      <c r="F338" s="40" t="s">
        <v>88</v>
      </c>
      <c r="G338" s="40"/>
      <c r="H338" s="40" t="s">
        <v>89</v>
      </c>
      <c r="I338" s="40" t="s">
        <v>90</v>
      </c>
      <c r="J338" s="40" t="s">
        <v>91</v>
      </c>
      <c r="K338" s="40" t="s">
        <v>856</v>
      </c>
      <c r="L338" s="40" t="s">
        <v>92</v>
      </c>
      <c r="M338" s="40" t="s">
        <v>93</v>
      </c>
      <c r="N338" s="40" t="s">
        <v>94</v>
      </c>
      <c r="O338" s="40" t="s">
        <v>95</v>
      </c>
      <c r="P338" s="40"/>
      <c r="Q338" s="4"/>
      <c r="R338" s="40"/>
    </row>
    <row r="339" spans="2:18">
      <c r="B339" s="31" t="s">
        <v>174</v>
      </c>
      <c r="C339" s="40">
        <v>200</v>
      </c>
      <c r="D339" s="40">
        <v>1.2</v>
      </c>
      <c r="E339" s="40">
        <v>4</v>
      </c>
      <c r="F339" s="40">
        <v>2.7</v>
      </c>
      <c r="G339" s="40">
        <v>260</v>
      </c>
      <c r="H339" s="40">
        <v>0.26</v>
      </c>
      <c r="I339" s="40">
        <v>40</v>
      </c>
      <c r="J339" s="40">
        <v>122</v>
      </c>
      <c r="K339" s="40">
        <v>0</v>
      </c>
      <c r="L339" s="40">
        <v>128</v>
      </c>
      <c r="M339" s="40">
        <v>146</v>
      </c>
      <c r="N339" s="40">
        <v>56</v>
      </c>
      <c r="O339" s="40">
        <v>2</v>
      </c>
      <c r="P339" s="4"/>
      <c r="Q339" s="46"/>
      <c r="R339" s="47"/>
    </row>
    <row r="340" spans="2:18">
      <c r="B340" s="45" t="s">
        <v>36</v>
      </c>
      <c r="C340" s="40">
        <v>100</v>
      </c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">
        <v>10.7</v>
      </c>
      <c r="Q340" s="226">
        <v>350</v>
      </c>
      <c r="R340" s="47">
        <f t="shared" ref="R340:R352" si="12">Q340*P340</f>
        <v>3744.9999999999995</v>
      </c>
    </row>
    <row r="341" spans="2:18">
      <c r="B341" s="45" t="s">
        <v>175</v>
      </c>
      <c r="C341" s="40">
        <v>50</v>
      </c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">
        <v>10.7</v>
      </c>
      <c r="Q341" s="226">
        <v>51.05</v>
      </c>
      <c r="R341" s="47">
        <f t="shared" si="12"/>
        <v>546.2349999999999</v>
      </c>
    </row>
    <row r="342" spans="2:18">
      <c r="B342" s="45" t="s">
        <v>58</v>
      </c>
      <c r="C342" s="40">
        <v>10</v>
      </c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">
        <v>2.1</v>
      </c>
      <c r="Q342" s="226">
        <v>33</v>
      </c>
      <c r="R342" s="47">
        <f t="shared" si="12"/>
        <v>69.3</v>
      </c>
    </row>
    <row r="343" spans="2:18">
      <c r="B343" s="45" t="s">
        <v>14</v>
      </c>
      <c r="C343" s="40">
        <v>4</v>
      </c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">
        <v>1</v>
      </c>
      <c r="Q343" s="226">
        <v>185.97</v>
      </c>
      <c r="R343" s="47">
        <f t="shared" si="12"/>
        <v>185.97</v>
      </c>
    </row>
    <row r="344" spans="2:18">
      <c r="B344" s="45" t="s">
        <v>10</v>
      </c>
      <c r="C344" s="40">
        <v>4</v>
      </c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">
        <v>1</v>
      </c>
      <c r="Q344" s="226">
        <v>86</v>
      </c>
      <c r="R344" s="47">
        <f t="shared" si="12"/>
        <v>86</v>
      </c>
    </row>
    <row r="345" spans="2:18">
      <c r="B345" s="45" t="s">
        <v>51</v>
      </c>
      <c r="C345" s="40">
        <v>4</v>
      </c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">
        <v>1</v>
      </c>
      <c r="Q345" s="226">
        <v>15</v>
      </c>
      <c r="R345" s="47">
        <f t="shared" si="12"/>
        <v>15</v>
      </c>
    </row>
    <row r="346" spans="2:18">
      <c r="B346" s="45" t="s">
        <v>13</v>
      </c>
      <c r="C346" s="40">
        <v>4</v>
      </c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">
        <v>1</v>
      </c>
      <c r="Q346" s="226">
        <v>122.32</v>
      </c>
      <c r="R346" s="47">
        <f t="shared" si="12"/>
        <v>122.32</v>
      </c>
    </row>
    <row r="347" spans="2:18">
      <c r="B347" s="44" t="s">
        <v>34</v>
      </c>
      <c r="C347" s="31">
        <v>40</v>
      </c>
      <c r="D347" s="40">
        <v>3.16</v>
      </c>
      <c r="E347" s="40">
        <v>0.4</v>
      </c>
      <c r="F347" s="40">
        <v>18.32</v>
      </c>
      <c r="G347" s="40">
        <v>94</v>
      </c>
      <c r="H347" s="40">
        <v>0.36</v>
      </c>
      <c r="I347" s="40">
        <v>0</v>
      </c>
      <c r="J347" s="40">
        <v>0</v>
      </c>
      <c r="K347" s="40">
        <v>0.52</v>
      </c>
      <c r="L347" s="40">
        <v>9.1999999999999993</v>
      </c>
      <c r="M347" s="40">
        <v>34.799999999999997</v>
      </c>
      <c r="N347" s="40">
        <v>13.2</v>
      </c>
      <c r="O347" s="40">
        <v>0.8</v>
      </c>
      <c r="P347" s="52"/>
      <c r="Q347" s="226"/>
      <c r="R347" s="47">
        <f t="shared" si="12"/>
        <v>0</v>
      </c>
    </row>
    <row r="348" spans="2:18">
      <c r="B348" s="45" t="s">
        <v>34</v>
      </c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">
        <v>15</v>
      </c>
      <c r="Q348" s="227">
        <v>26</v>
      </c>
      <c r="R348" s="47">
        <f t="shared" si="12"/>
        <v>390</v>
      </c>
    </row>
    <row r="349" spans="2:18">
      <c r="B349" s="44" t="s">
        <v>117</v>
      </c>
      <c r="C349" s="40">
        <v>200</v>
      </c>
      <c r="D349" s="40">
        <v>0.05</v>
      </c>
      <c r="E349" s="40">
        <v>0.01</v>
      </c>
      <c r="F349" s="40">
        <v>9.17</v>
      </c>
      <c r="G349" s="40">
        <v>37.96</v>
      </c>
      <c r="H349" s="40">
        <v>0</v>
      </c>
      <c r="I349" s="40">
        <v>2.5</v>
      </c>
      <c r="J349" s="40">
        <v>0</v>
      </c>
      <c r="K349" s="40">
        <v>0.01</v>
      </c>
      <c r="L349" s="40">
        <v>7.35</v>
      </c>
      <c r="M349" s="40">
        <v>9.56</v>
      </c>
      <c r="N349" s="40">
        <v>5.12</v>
      </c>
      <c r="O349" s="40">
        <v>0.88</v>
      </c>
      <c r="P349" s="40"/>
      <c r="Q349" s="228"/>
      <c r="R349" s="47">
        <f t="shared" si="12"/>
        <v>0</v>
      </c>
    </row>
    <row r="350" spans="2:18">
      <c r="B350" s="45" t="s">
        <v>109</v>
      </c>
      <c r="C350" s="40">
        <v>4</v>
      </c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228">
        <v>58</v>
      </c>
      <c r="R350" s="47">
        <f t="shared" si="12"/>
        <v>0</v>
      </c>
    </row>
    <row r="351" spans="2:18">
      <c r="B351" s="45" t="s">
        <v>15</v>
      </c>
      <c r="C351" s="40">
        <v>15</v>
      </c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>
        <v>4.2</v>
      </c>
      <c r="Q351" s="228">
        <v>79.25</v>
      </c>
      <c r="R351" s="47">
        <f t="shared" si="12"/>
        <v>332.85</v>
      </c>
    </row>
    <row r="352" spans="2:18">
      <c r="B352" s="45" t="s">
        <v>61</v>
      </c>
      <c r="C352" s="40">
        <v>150</v>
      </c>
      <c r="D352" s="40">
        <v>0.9</v>
      </c>
      <c r="E352" s="40">
        <v>0.2</v>
      </c>
      <c r="F352" s="40">
        <v>8.1</v>
      </c>
      <c r="G352" s="40">
        <v>36</v>
      </c>
      <c r="H352" s="40">
        <v>2.7</v>
      </c>
      <c r="I352" s="40">
        <v>44</v>
      </c>
      <c r="J352" s="40">
        <v>0.9</v>
      </c>
      <c r="K352" s="40">
        <v>0</v>
      </c>
      <c r="L352" s="40">
        <v>7.2</v>
      </c>
      <c r="M352" s="40">
        <v>1.6</v>
      </c>
      <c r="N352" s="40">
        <v>2.8</v>
      </c>
      <c r="O352" s="40">
        <v>0</v>
      </c>
      <c r="P352" s="40">
        <v>55.86</v>
      </c>
      <c r="Q352" s="228">
        <v>231</v>
      </c>
      <c r="R352" s="47">
        <f t="shared" si="12"/>
        <v>12903.66</v>
      </c>
    </row>
    <row r="353" spans="2:18">
      <c r="C353" s="93"/>
      <c r="D353" s="19"/>
      <c r="E353" s="19" t="s">
        <v>374</v>
      </c>
      <c r="F353" s="19"/>
      <c r="G353" s="19"/>
      <c r="H353" s="19"/>
      <c r="I353" s="19"/>
      <c r="J353" s="19"/>
      <c r="K353" s="19"/>
      <c r="L353" s="19" t="s">
        <v>99</v>
      </c>
      <c r="M353" s="19"/>
      <c r="N353" s="19"/>
      <c r="O353" s="19" t="s">
        <v>99</v>
      </c>
      <c r="P353" s="19"/>
      <c r="Q353" s="19"/>
      <c r="R353" s="229">
        <f>SUM(R340:R352)</f>
        <v>18396.334999999999</v>
      </c>
    </row>
    <row r="354" spans="2:18">
      <c r="B354" s="19"/>
      <c r="C354" s="93"/>
      <c r="D354" s="19"/>
      <c r="E354" s="110" t="s">
        <v>100</v>
      </c>
      <c r="F354" s="19"/>
      <c r="G354" s="19"/>
      <c r="H354" s="19"/>
      <c r="I354" s="19"/>
      <c r="J354" s="19"/>
      <c r="K354" s="19"/>
      <c r="L354" s="110" t="s">
        <v>99</v>
      </c>
      <c r="M354" s="110"/>
      <c r="N354" s="19"/>
      <c r="O354" s="19"/>
      <c r="P354" s="19"/>
      <c r="Q354" s="18"/>
      <c r="R354" s="50"/>
    </row>
    <row r="355" spans="2:18" ht="18.75">
      <c r="D355" s="15"/>
      <c r="G355" s="16" t="s">
        <v>67</v>
      </c>
      <c r="H355" s="16"/>
      <c r="I355" s="17"/>
      <c r="J355" s="17"/>
      <c r="K355" s="17"/>
      <c r="M355" s="17"/>
      <c r="R355" s="19"/>
    </row>
    <row r="356" spans="2:18" ht="23.25">
      <c r="D356" s="15"/>
      <c r="E356" s="15"/>
      <c r="F356" s="133" t="s">
        <v>376</v>
      </c>
      <c r="G356" s="16"/>
      <c r="H356" s="16"/>
      <c r="I356" s="16" t="s">
        <v>377</v>
      </c>
      <c r="J356" s="16"/>
      <c r="K356" s="16"/>
      <c r="L356" s="17"/>
      <c r="M356" s="21"/>
      <c r="R356" s="19"/>
    </row>
    <row r="357" spans="2:18" ht="18.75">
      <c r="E357" s="23" t="s">
        <v>70</v>
      </c>
      <c r="F357" s="23"/>
      <c r="G357" s="23"/>
      <c r="R357" s="19"/>
    </row>
    <row r="358" spans="2:18">
      <c r="B358" s="53" t="s">
        <v>825</v>
      </c>
      <c r="N358" s="21"/>
      <c r="R358" s="19"/>
    </row>
    <row r="359" spans="2:18">
      <c r="B359" s="24" t="s">
        <v>149</v>
      </c>
      <c r="C359" t="s">
        <v>739</v>
      </c>
      <c r="D359" s="25"/>
      <c r="E359" s="28"/>
      <c r="F359" s="28" t="s">
        <v>6</v>
      </c>
      <c r="G359" s="27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19"/>
    </row>
    <row r="360" spans="2:18">
      <c r="B360" s="29" t="s">
        <v>76</v>
      </c>
      <c r="C360" s="20"/>
      <c r="D360" s="20"/>
      <c r="E360" s="27"/>
      <c r="F360" s="27"/>
      <c r="G360" s="27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19"/>
    </row>
    <row r="361" spans="2:18">
      <c r="B361" s="30"/>
      <c r="C361" s="29"/>
      <c r="D361" s="29"/>
      <c r="E361" s="21"/>
      <c r="F361" s="27"/>
      <c r="G361" s="27"/>
      <c r="H361" s="21"/>
      <c r="I361" s="21"/>
      <c r="J361" s="21"/>
      <c r="K361" s="21"/>
      <c r="L361" s="21"/>
      <c r="M361" s="21"/>
      <c r="N361" s="145"/>
      <c r="O361" s="21"/>
      <c r="P361" s="21"/>
      <c r="Q361">
        <v>154</v>
      </c>
      <c r="R361" s="19"/>
    </row>
    <row r="362" spans="2:18">
      <c r="B362" s="31" t="s">
        <v>77</v>
      </c>
      <c r="C362" s="33" t="s">
        <v>78</v>
      </c>
      <c r="D362" s="34"/>
      <c r="E362" s="34" t="s">
        <v>79</v>
      </c>
      <c r="F362" s="34"/>
      <c r="G362" s="34" t="s">
        <v>80</v>
      </c>
      <c r="H362" s="34" t="s">
        <v>81</v>
      </c>
      <c r="I362" s="34"/>
      <c r="J362" s="34"/>
      <c r="K362" s="34"/>
      <c r="L362" s="34"/>
      <c r="M362" s="34" t="s">
        <v>82</v>
      </c>
      <c r="N362" s="19"/>
      <c r="O362" s="34"/>
      <c r="P362" s="35" t="s">
        <v>83</v>
      </c>
      <c r="Q362" s="36" t="s">
        <v>3</v>
      </c>
      <c r="R362" s="36" t="s">
        <v>9</v>
      </c>
    </row>
    <row r="363" spans="2:18">
      <c r="B363" s="40"/>
      <c r="C363" s="39" t="s">
        <v>85</v>
      </c>
      <c r="D363" s="40" t="s">
        <v>86</v>
      </c>
      <c r="E363" s="40" t="s">
        <v>87</v>
      </c>
      <c r="F363" s="40" t="s">
        <v>88</v>
      </c>
      <c r="G363" s="40"/>
      <c r="H363" s="40" t="s">
        <v>89</v>
      </c>
      <c r="I363" s="40" t="s">
        <v>90</v>
      </c>
      <c r="J363" s="40" t="s">
        <v>91</v>
      </c>
      <c r="K363" s="40" t="s">
        <v>856</v>
      </c>
      <c r="L363" s="40" t="s">
        <v>92</v>
      </c>
      <c r="M363" s="40" t="s">
        <v>93</v>
      </c>
      <c r="N363" s="40" t="s">
        <v>94</v>
      </c>
      <c r="O363" s="40" t="s">
        <v>95</v>
      </c>
      <c r="P363" s="40"/>
      <c r="Q363" s="4"/>
      <c r="R363" s="40"/>
    </row>
    <row r="364" spans="2:18">
      <c r="B364" s="31" t="s">
        <v>174</v>
      </c>
      <c r="C364" s="40">
        <v>200</v>
      </c>
      <c r="D364" s="40">
        <v>1.2</v>
      </c>
      <c r="E364" s="40">
        <v>4</v>
      </c>
      <c r="F364" s="40">
        <v>2.7</v>
      </c>
      <c r="G364" s="40">
        <v>260</v>
      </c>
      <c r="H364" s="40">
        <v>0.26</v>
      </c>
      <c r="I364" s="40">
        <v>40</v>
      </c>
      <c r="J364" s="40">
        <v>122</v>
      </c>
      <c r="K364" s="40">
        <v>0</v>
      </c>
      <c r="L364" s="40">
        <v>128</v>
      </c>
      <c r="M364" s="40">
        <v>146</v>
      </c>
      <c r="N364" s="40">
        <v>56</v>
      </c>
      <c r="O364" s="40">
        <v>2</v>
      </c>
      <c r="P364" s="4"/>
      <c r="Q364" s="46"/>
      <c r="R364" s="47"/>
    </row>
    <row r="365" spans="2:18">
      <c r="B365" s="45" t="s">
        <v>36</v>
      </c>
      <c r="C365" s="40">
        <v>100</v>
      </c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">
        <v>7.76</v>
      </c>
      <c r="Q365" s="226">
        <v>350</v>
      </c>
      <c r="R365" s="47">
        <f t="shared" ref="R365:R382" si="13">Q365*P365</f>
        <v>2716</v>
      </c>
    </row>
    <row r="366" spans="2:18">
      <c r="B366" s="45" t="s">
        <v>175</v>
      </c>
      <c r="C366" s="40">
        <v>50</v>
      </c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">
        <v>7.7</v>
      </c>
      <c r="Q366" s="226">
        <v>51.05</v>
      </c>
      <c r="R366" s="47">
        <f t="shared" si="13"/>
        <v>393.08499999999998</v>
      </c>
    </row>
    <row r="367" spans="2:18">
      <c r="B367" s="45" t="s">
        <v>58</v>
      </c>
      <c r="C367" s="40">
        <v>10</v>
      </c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">
        <v>2.27</v>
      </c>
      <c r="Q367" s="226">
        <v>33</v>
      </c>
      <c r="R367" s="47">
        <f t="shared" si="13"/>
        <v>74.91</v>
      </c>
    </row>
    <row r="368" spans="2:18">
      <c r="B368" s="45" t="s">
        <v>10</v>
      </c>
      <c r="C368" s="40">
        <v>4</v>
      </c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">
        <v>2</v>
      </c>
      <c r="Q368" s="226">
        <v>86</v>
      </c>
      <c r="R368" s="47">
        <f t="shared" si="13"/>
        <v>172</v>
      </c>
    </row>
    <row r="369" spans="2:18">
      <c r="B369" s="45" t="s">
        <v>51</v>
      </c>
      <c r="C369" s="40">
        <v>4</v>
      </c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">
        <v>2</v>
      </c>
      <c r="Q369" s="226">
        <v>15</v>
      </c>
      <c r="R369" s="47">
        <f t="shared" si="13"/>
        <v>30</v>
      </c>
    </row>
    <row r="370" spans="2:18">
      <c r="B370" s="45" t="s">
        <v>17</v>
      </c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">
        <v>1</v>
      </c>
      <c r="Q370" s="226">
        <v>21.01</v>
      </c>
      <c r="R370" s="47">
        <f t="shared" si="13"/>
        <v>21.01</v>
      </c>
    </row>
    <row r="371" spans="2:18">
      <c r="B371" s="45" t="s">
        <v>14</v>
      </c>
      <c r="C371" s="40">
        <v>4</v>
      </c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">
        <v>1</v>
      </c>
      <c r="Q371" s="226">
        <v>185.97</v>
      </c>
      <c r="R371" s="47">
        <f t="shared" si="13"/>
        <v>185.97</v>
      </c>
    </row>
    <row r="372" spans="2:18">
      <c r="B372" s="45" t="s">
        <v>13</v>
      </c>
      <c r="C372" s="40">
        <v>2</v>
      </c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">
        <v>2</v>
      </c>
      <c r="Q372" s="226">
        <v>122.32</v>
      </c>
      <c r="R372" s="47">
        <f t="shared" si="13"/>
        <v>244.64</v>
      </c>
    </row>
    <row r="373" spans="2:18">
      <c r="B373" s="45" t="s">
        <v>12</v>
      </c>
      <c r="C373" s="40">
        <v>4</v>
      </c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">
        <v>1</v>
      </c>
      <c r="Q373" s="226">
        <v>40.51</v>
      </c>
      <c r="R373" s="47">
        <f t="shared" si="13"/>
        <v>40.51</v>
      </c>
    </row>
    <row r="374" spans="2:18">
      <c r="B374" s="31" t="s">
        <v>829</v>
      </c>
      <c r="C374" s="40">
        <v>20</v>
      </c>
      <c r="D374" s="40">
        <v>4.5999999999999996</v>
      </c>
      <c r="E374" s="40">
        <v>5.2</v>
      </c>
      <c r="F374" s="40">
        <v>7.2</v>
      </c>
      <c r="G374" s="40">
        <v>105</v>
      </c>
      <c r="H374" s="40">
        <v>1.5</v>
      </c>
      <c r="I374" s="40">
        <v>13.5</v>
      </c>
      <c r="J374" s="40">
        <v>51</v>
      </c>
      <c r="K374" s="40"/>
      <c r="L374" s="40">
        <v>98</v>
      </c>
      <c r="M374" s="40">
        <v>52</v>
      </c>
      <c r="N374" s="40">
        <v>51</v>
      </c>
      <c r="O374" s="40">
        <v>2.25</v>
      </c>
      <c r="P374" s="4"/>
      <c r="Q374" s="226"/>
      <c r="R374" s="47">
        <f t="shared" si="13"/>
        <v>0</v>
      </c>
    </row>
    <row r="375" spans="2:18">
      <c r="B375" s="45" t="s">
        <v>830</v>
      </c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">
        <v>4</v>
      </c>
      <c r="Q375" s="226">
        <v>113</v>
      </c>
      <c r="R375" s="47">
        <f t="shared" si="13"/>
        <v>452</v>
      </c>
    </row>
    <row r="376" spans="2:18">
      <c r="B376" s="44" t="s">
        <v>34</v>
      </c>
      <c r="C376" s="31">
        <v>40</v>
      </c>
      <c r="D376" s="40">
        <v>3.16</v>
      </c>
      <c r="E376" s="40">
        <v>0.4</v>
      </c>
      <c r="F376" s="40">
        <v>18.32</v>
      </c>
      <c r="G376" s="40">
        <v>94</v>
      </c>
      <c r="H376" s="40">
        <v>0.36</v>
      </c>
      <c r="I376" s="40">
        <v>0</v>
      </c>
      <c r="J376" s="40">
        <v>0</v>
      </c>
      <c r="K376" s="40">
        <v>0.52</v>
      </c>
      <c r="L376" s="40">
        <v>9.1999999999999993</v>
      </c>
      <c r="M376" s="40">
        <v>34.799999999999997</v>
      </c>
      <c r="N376" s="40">
        <v>13.2</v>
      </c>
      <c r="O376" s="40">
        <v>0.8</v>
      </c>
      <c r="P376" s="52"/>
      <c r="Q376" s="226"/>
      <c r="R376" s="47">
        <f t="shared" si="13"/>
        <v>0</v>
      </c>
    </row>
    <row r="377" spans="2:18">
      <c r="B377" s="45" t="s">
        <v>34</v>
      </c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">
        <v>11</v>
      </c>
      <c r="Q377" s="227">
        <v>26</v>
      </c>
      <c r="R377" s="47">
        <f t="shared" si="13"/>
        <v>286</v>
      </c>
    </row>
    <row r="378" spans="2:18">
      <c r="B378" s="45" t="s">
        <v>121</v>
      </c>
      <c r="C378" s="40">
        <v>10</v>
      </c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">
        <v>1.55</v>
      </c>
      <c r="Q378" s="227">
        <v>646</v>
      </c>
      <c r="R378" s="47">
        <f t="shared" si="13"/>
        <v>1001.3000000000001</v>
      </c>
    </row>
    <row r="379" spans="2:18">
      <c r="B379" s="45" t="s">
        <v>60</v>
      </c>
      <c r="C379" s="40">
        <v>10</v>
      </c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">
        <v>1.55</v>
      </c>
      <c r="Q379" s="227">
        <v>565.04</v>
      </c>
      <c r="R379" s="47">
        <f t="shared" si="13"/>
        <v>875.81200000000001</v>
      </c>
    </row>
    <row r="380" spans="2:18">
      <c r="B380" s="44" t="s">
        <v>117</v>
      </c>
      <c r="C380" s="40">
        <v>200</v>
      </c>
      <c r="D380" s="40">
        <v>0.05</v>
      </c>
      <c r="E380" s="40">
        <v>0.01</v>
      </c>
      <c r="F380" s="40">
        <v>9.17</v>
      </c>
      <c r="G380" s="40">
        <v>37.96</v>
      </c>
      <c r="H380" s="40">
        <v>0</v>
      </c>
      <c r="I380" s="40">
        <v>2.5</v>
      </c>
      <c r="J380" s="40">
        <v>0</v>
      </c>
      <c r="K380" s="40">
        <v>0.01</v>
      </c>
      <c r="L380" s="40">
        <v>7.35</v>
      </c>
      <c r="M380" s="40">
        <v>9.56</v>
      </c>
      <c r="N380" s="40">
        <v>5.12</v>
      </c>
      <c r="O380" s="40">
        <v>0.88</v>
      </c>
      <c r="P380" s="40"/>
      <c r="Q380" s="228"/>
      <c r="R380" s="47">
        <f t="shared" si="13"/>
        <v>0</v>
      </c>
    </row>
    <row r="381" spans="2:18">
      <c r="B381" s="45" t="s">
        <v>109</v>
      </c>
      <c r="C381" s="40">
        <v>4</v>
      </c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>
        <v>1</v>
      </c>
      <c r="Q381" s="228">
        <v>244</v>
      </c>
      <c r="R381" s="47">
        <f t="shared" si="13"/>
        <v>244</v>
      </c>
    </row>
    <row r="382" spans="2:18">
      <c r="B382" s="45" t="s">
        <v>15</v>
      </c>
      <c r="C382" s="40">
        <v>15</v>
      </c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>
        <v>3</v>
      </c>
      <c r="Q382" s="228">
        <v>79.25</v>
      </c>
      <c r="R382" s="47">
        <f t="shared" si="13"/>
        <v>237.75</v>
      </c>
    </row>
    <row r="383" spans="2:18">
      <c r="C383" s="93"/>
      <c r="D383" s="19"/>
      <c r="E383" s="19" t="s">
        <v>374</v>
      </c>
      <c r="F383" s="19"/>
      <c r="G383" s="19"/>
      <c r="H383" s="19"/>
      <c r="I383" s="19"/>
      <c r="J383" s="19"/>
      <c r="K383" s="19"/>
      <c r="L383" s="19" t="s">
        <v>99</v>
      </c>
      <c r="M383" s="19"/>
      <c r="N383" s="19"/>
      <c r="O383" s="19" t="s">
        <v>99</v>
      </c>
      <c r="P383" s="19"/>
      <c r="Q383" s="19"/>
      <c r="R383" s="229">
        <f>SUM(R365:R382)</f>
        <v>6974.9870000000001</v>
      </c>
    </row>
    <row r="384" spans="2:18">
      <c r="B384" s="19"/>
      <c r="C384" s="93"/>
      <c r="D384" s="19"/>
      <c r="E384" s="110" t="s">
        <v>100</v>
      </c>
      <c r="F384" s="19"/>
      <c r="G384" s="19"/>
      <c r="H384" s="19"/>
      <c r="I384" s="19"/>
      <c r="J384" s="19"/>
      <c r="K384" s="19"/>
      <c r="L384" s="110" t="s">
        <v>99</v>
      </c>
      <c r="M384" s="110"/>
      <c r="N384" s="19"/>
      <c r="O384" s="19"/>
      <c r="P384" s="19"/>
      <c r="Q384" s="18"/>
      <c r="R384" s="50"/>
    </row>
    <row r="385" spans="2:18" ht="18.75">
      <c r="D385" s="15"/>
      <c r="G385" s="16" t="s">
        <v>67</v>
      </c>
      <c r="H385" s="16"/>
      <c r="I385" s="17"/>
      <c r="J385" s="17"/>
      <c r="K385" s="17"/>
      <c r="M385" s="17"/>
      <c r="R385" s="67"/>
    </row>
    <row r="386" spans="2:18" ht="23.25">
      <c r="D386" s="15"/>
      <c r="E386" s="15"/>
      <c r="F386" s="133" t="s">
        <v>376</v>
      </c>
      <c r="G386" s="16"/>
      <c r="H386" s="16"/>
      <c r="I386" s="16" t="s">
        <v>377</v>
      </c>
      <c r="J386" s="16"/>
      <c r="K386" s="16"/>
      <c r="L386" s="17"/>
      <c r="M386" s="21"/>
      <c r="R386" s="19"/>
    </row>
    <row r="387" spans="2:18" ht="18.75">
      <c r="E387" s="23" t="s">
        <v>70</v>
      </c>
      <c r="F387" s="23"/>
      <c r="G387" s="23"/>
      <c r="R387" s="19"/>
    </row>
    <row r="388" spans="2:18">
      <c r="B388" s="53" t="s">
        <v>825</v>
      </c>
      <c r="N388" s="21"/>
      <c r="R388" s="19"/>
    </row>
    <row r="389" spans="2:18">
      <c r="B389" s="24" t="s">
        <v>149</v>
      </c>
      <c r="C389" t="s">
        <v>739</v>
      </c>
      <c r="D389" s="25"/>
      <c r="E389" s="28"/>
      <c r="F389" s="28" t="s">
        <v>7</v>
      </c>
      <c r="G389" s="27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19"/>
    </row>
    <row r="390" spans="2:18">
      <c r="B390" s="29" t="s">
        <v>76</v>
      </c>
      <c r="C390" s="20"/>
      <c r="D390" s="20"/>
      <c r="E390" s="27"/>
      <c r="F390" s="27"/>
      <c r="G390" s="27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19"/>
    </row>
    <row r="391" spans="2:18">
      <c r="B391" s="30"/>
      <c r="C391" s="29"/>
      <c r="D391" s="29"/>
      <c r="E391" s="21"/>
      <c r="F391" s="27"/>
      <c r="G391" s="27"/>
      <c r="H391" s="21"/>
      <c r="I391" s="21"/>
      <c r="J391" s="21"/>
      <c r="K391" s="21"/>
      <c r="L391" s="21"/>
      <c r="M391" s="21"/>
      <c r="N391" s="145"/>
      <c r="O391" s="21"/>
      <c r="P391" s="21"/>
      <c r="R391" s="19"/>
    </row>
    <row r="392" spans="2:18">
      <c r="B392" s="31" t="s">
        <v>77</v>
      </c>
      <c r="C392" s="33" t="s">
        <v>78</v>
      </c>
      <c r="D392" s="34"/>
      <c r="E392" s="34" t="s">
        <v>79</v>
      </c>
      <c r="F392" s="34"/>
      <c r="G392" s="34" t="s">
        <v>80</v>
      </c>
      <c r="H392" s="34" t="s">
        <v>81</v>
      </c>
      <c r="I392" s="34"/>
      <c r="J392" s="34"/>
      <c r="K392" s="34"/>
      <c r="L392" s="34"/>
      <c r="M392" s="34" t="s">
        <v>82</v>
      </c>
      <c r="N392" s="19"/>
      <c r="O392" s="34"/>
      <c r="P392" s="35" t="s">
        <v>83</v>
      </c>
      <c r="Q392" s="36" t="s">
        <v>3</v>
      </c>
      <c r="R392" s="36" t="s">
        <v>9</v>
      </c>
    </row>
    <row r="393" spans="2:18">
      <c r="B393" s="40"/>
      <c r="C393" s="39" t="s">
        <v>85</v>
      </c>
      <c r="D393" s="40" t="s">
        <v>86</v>
      </c>
      <c r="E393" s="40" t="s">
        <v>87</v>
      </c>
      <c r="F393" s="40" t="s">
        <v>88</v>
      </c>
      <c r="G393" s="40"/>
      <c r="H393" s="40" t="s">
        <v>89</v>
      </c>
      <c r="I393" s="40" t="s">
        <v>90</v>
      </c>
      <c r="J393" s="40" t="s">
        <v>91</v>
      </c>
      <c r="K393" s="40" t="s">
        <v>856</v>
      </c>
      <c r="L393" s="40" t="s">
        <v>92</v>
      </c>
      <c r="M393" s="40" t="s">
        <v>93</v>
      </c>
      <c r="N393" s="40" t="s">
        <v>94</v>
      </c>
      <c r="O393" s="40" t="s">
        <v>95</v>
      </c>
      <c r="P393" s="40"/>
      <c r="Q393" s="4"/>
      <c r="R393" s="40"/>
    </row>
    <row r="394" spans="2:18">
      <c r="B394" s="31" t="s">
        <v>174</v>
      </c>
      <c r="C394" s="40">
        <v>200</v>
      </c>
      <c r="D394" s="40">
        <v>1.2</v>
      </c>
      <c r="E394" s="40">
        <v>4</v>
      </c>
      <c r="F394" s="40">
        <v>2.7</v>
      </c>
      <c r="G394" s="40">
        <v>260</v>
      </c>
      <c r="H394" s="40">
        <v>0.26</v>
      </c>
      <c r="I394" s="40">
        <v>40</v>
      </c>
      <c r="J394" s="40">
        <v>122</v>
      </c>
      <c r="K394" s="40">
        <v>0</v>
      </c>
      <c r="L394" s="40">
        <v>128</v>
      </c>
      <c r="M394" s="40">
        <v>146</v>
      </c>
      <c r="N394" s="40">
        <v>56</v>
      </c>
      <c r="O394" s="40">
        <v>2</v>
      </c>
      <c r="P394" s="4"/>
      <c r="Q394" s="46"/>
      <c r="R394" s="47"/>
    </row>
    <row r="395" spans="2:18">
      <c r="B395" s="45" t="s">
        <v>36</v>
      </c>
      <c r="C395" s="40">
        <v>100</v>
      </c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">
        <v>4</v>
      </c>
      <c r="Q395" s="226">
        <v>350</v>
      </c>
      <c r="R395" s="47">
        <f t="shared" ref="R395:R403" si="14">Q395*P395</f>
        <v>1400</v>
      </c>
    </row>
    <row r="396" spans="2:18">
      <c r="B396" s="45" t="s">
        <v>175</v>
      </c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">
        <v>4</v>
      </c>
      <c r="Q396" s="226">
        <v>51.05</v>
      </c>
      <c r="R396" s="47">
        <f t="shared" si="14"/>
        <v>204.2</v>
      </c>
    </row>
    <row r="397" spans="2:18">
      <c r="B397" s="44" t="s">
        <v>34</v>
      </c>
      <c r="C397" s="31">
        <v>40</v>
      </c>
      <c r="D397" s="40">
        <v>3.16</v>
      </c>
      <c r="E397" s="40">
        <v>0.4</v>
      </c>
      <c r="F397" s="40">
        <v>18.32</v>
      </c>
      <c r="G397" s="40">
        <v>94</v>
      </c>
      <c r="H397" s="40">
        <v>0.36</v>
      </c>
      <c r="I397" s="40">
        <v>0</v>
      </c>
      <c r="J397" s="40">
        <v>0</v>
      </c>
      <c r="K397" s="40">
        <v>0.52</v>
      </c>
      <c r="L397" s="40">
        <v>9.1999999999999993</v>
      </c>
      <c r="M397" s="40">
        <v>34.799999999999997</v>
      </c>
      <c r="N397" s="40">
        <v>13.2</v>
      </c>
      <c r="O397" s="40">
        <v>0.8</v>
      </c>
      <c r="P397" s="52"/>
      <c r="Q397" s="226"/>
      <c r="R397" s="47">
        <f t="shared" si="14"/>
        <v>0</v>
      </c>
    </row>
    <row r="398" spans="2:18">
      <c r="B398" s="45" t="s">
        <v>34</v>
      </c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">
        <v>4</v>
      </c>
      <c r="Q398" s="227">
        <v>26</v>
      </c>
      <c r="R398" s="47">
        <f t="shared" si="14"/>
        <v>104</v>
      </c>
    </row>
    <row r="399" spans="2:18">
      <c r="B399" s="45" t="s">
        <v>121</v>
      </c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">
        <v>0.45</v>
      </c>
      <c r="Q399" s="227">
        <v>646</v>
      </c>
      <c r="R399" s="47">
        <f t="shared" si="14"/>
        <v>290.7</v>
      </c>
    </row>
    <row r="400" spans="2:18">
      <c r="B400" s="44" t="s">
        <v>108</v>
      </c>
      <c r="C400" s="40">
        <v>200</v>
      </c>
      <c r="D400" s="40">
        <v>1.4</v>
      </c>
      <c r="E400" s="40">
        <v>1.6</v>
      </c>
      <c r="F400" s="40">
        <v>16.2</v>
      </c>
      <c r="G400" s="40">
        <v>82</v>
      </c>
      <c r="H400" s="40">
        <v>0.02</v>
      </c>
      <c r="I400" s="40">
        <v>0.6</v>
      </c>
      <c r="J400" s="40">
        <v>0</v>
      </c>
      <c r="K400" s="40">
        <v>0.08</v>
      </c>
      <c r="L400" s="40">
        <v>0.8</v>
      </c>
      <c r="M400" s="40">
        <v>66</v>
      </c>
      <c r="N400" s="40">
        <v>12</v>
      </c>
      <c r="O400" s="40">
        <v>50</v>
      </c>
      <c r="P400" s="40"/>
      <c r="Q400" s="228"/>
      <c r="R400" s="47">
        <f t="shared" si="14"/>
        <v>0</v>
      </c>
    </row>
    <row r="401" spans="2:18">
      <c r="B401" s="45" t="s">
        <v>109</v>
      </c>
      <c r="C401" s="40">
        <v>4</v>
      </c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228">
        <v>244</v>
      </c>
      <c r="R401" s="47">
        <f t="shared" si="14"/>
        <v>0</v>
      </c>
    </row>
    <row r="402" spans="2:18">
      <c r="B402" s="45" t="s">
        <v>31</v>
      </c>
      <c r="C402" s="40">
        <v>20</v>
      </c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>
        <v>2</v>
      </c>
      <c r="Q402" s="228">
        <v>73.739999999999995</v>
      </c>
      <c r="R402" s="47">
        <f t="shared" si="14"/>
        <v>147.47999999999999</v>
      </c>
    </row>
    <row r="403" spans="2:18">
      <c r="B403" s="45" t="s">
        <v>61</v>
      </c>
      <c r="C403" s="40">
        <v>150</v>
      </c>
      <c r="D403" s="40">
        <v>0.9</v>
      </c>
      <c r="E403" s="40">
        <v>0.2</v>
      </c>
      <c r="F403" s="40">
        <v>8.1</v>
      </c>
      <c r="G403" s="40">
        <v>36</v>
      </c>
      <c r="H403" s="40">
        <v>2.7</v>
      </c>
      <c r="I403" s="40">
        <v>44</v>
      </c>
      <c r="J403" s="40">
        <v>0.9</v>
      </c>
      <c r="K403" s="40"/>
      <c r="L403" s="40">
        <v>7.2</v>
      </c>
      <c r="M403" s="40">
        <v>1.6</v>
      </c>
      <c r="N403" s="40">
        <v>2.8</v>
      </c>
      <c r="O403" s="40">
        <v>0</v>
      </c>
      <c r="P403" s="40">
        <v>4.74</v>
      </c>
      <c r="Q403" s="40">
        <v>231</v>
      </c>
      <c r="R403" s="47">
        <f t="shared" si="14"/>
        <v>1094.94</v>
      </c>
    </row>
    <row r="404" spans="2:18">
      <c r="C404" s="93"/>
      <c r="D404" s="19"/>
      <c r="E404" s="19" t="s">
        <v>374</v>
      </c>
      <c r="F404" s="19"/>
      <c r="G404" s="19"/>
      <c r="H404" s="19"/>
      <c r="I404" s="19"/>
      <c r="J404" s="19"/>
      <c r="K404" s="19"/>
      <c r="L404" s="19" t="s">
        <v>99</v>
      </c>
      <c r="M404" s="19"/>
      <c r="N404" s="19"/>
      <c r="O404" s="19" t="s">
        <v>99</v>
      </c>
      <c r="P404" s="19"/>
      <c r="Q404" s="19"/>
      <c r="R404" s="229">
        <f>SUM(R395:R403)</f>
        <v>3241.32</v>
      </c>
    </row>
    <row r="405" spans="2:18">
      <c r="B405" s="19"/>
      <c r="C405" s="93"/>
      <c r="D405" s="19"/>
      <c r="E405" s="110" t="s">
        <v>100</v>
      </c>
      <c r="F405" s="19"/>
      <c r="G405" s="19"/>
      <c r="H405" s="19"/>
      <c r="I405" s="19"/>
      <c r="J405" s="19"/>
      <c r="K405" s="19"/>
      <c r="L405" s="110" t="s">
        <v>99</v>
      </c>
      <c r="M405" s="110"/>
      <c r="N405" s="19"/>
      <c r="O405" s="19"/>
      <c r="P405" s="19"/>
      <c r="Q405" s="18"/>
      <c r="R405" s="50"/>
    </row>
    <row r="406" spans="2:18" ht="18.75">
      <c r="D406" s="15"/>
      <c r="G406" s="16" t="s">
        <v>67</v>
      </c>
      <c r="H406" s="16"/>
      <c r="I406" s="17"/>
      <c r="J406" s="17"/>
      <c r="K406" s="17"/>
      <c r="M406" s="17"/>
      <c r="R406" s="19"/>
    </row>
    <row r="407" spans="2:18" ht="23.25">
      <c r="D407" s="15"/>
      <c r="E407" s="15"/>
      <c r="F407" s="133" t="s">
        <v>376</v>
      </c>
      <c r="G407" s="16"/>
      <c r="H407" s="16"/>
      <c r="I407" s="16" t="s">
        <v>377</v>
      </c>
      <c r="J407" s="16"/>
      <c r="K407" s="16"/>
      <c r="L407" s="17"/>
      <c r="M407" s="21"/>
      <c r="R407" s="19"/>
    </row>
    <row r="408" spans="2:18" ht="18.75">
      <c r="E408" s="23" t="s">
        <v>70</v>
      </c>
      <c r="F408" s="23"/>
      <c r="G408" s="23"/>
      <c r="R408" s="19"/>
    </row>
    <row r="409" spans="2:18">
      <c r="B409" s="53" t="s">
        <v>831</v>
      </c>
      <c r="N409" s="21"/>
      <c r="R409" s="19"/>
    </row>
    <row r="410" spans="2:18">
      <c r="B410" s="24" t="s">
        <v>149</v>
      </c>
      <c r="C410" t="s">
        <v>739</v>
      </c>
      <c r="D410" s="25"/>
      <c r="E410" s="28"/>
      <c r="F410" s="28" t="s">
        <v>5</v>
      </c>
      <c r="G410" s="27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19"/>
    </row>
    <row r="411" spans="2:18">
      <c r="B411" s="29" t="s">
        <v>76</v>
      </c>
      <c r="C411" s="20"/>
      <c r="D411" s="20"/>
      <c r="E411" s="27"/>
      <c r="F411" s="27"/>
      <c r="G411" s="27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19"/>
    </row>
    <row r="412" spans="2:18">
      <c r="B412" s="30"/>
      <c r="C412" s="29"/>
      <c r="D412" s="29"/>
      <c r="E412" s="21"/>
      <c r="F412" s="27"/>
      <c r="G412" s="27"/>
      <c r="H412" s="21"/>
      <c r="I412" s="21"/>
      <c r="J412" s="21"/>
      <c r="K412" s="21"/>
      <c r="L412" s="21"/>
      <c r="M412" s="21"/>
      <c r="N412" s="145"/>
      <c r="O412" s="21"/>
      <c r="P412" s="21"/>
      <c r="Q412">
        <v>213</v>
      </c>
      <c r="R412" s="19"/>
    </row>
    <row r="413" spans="2:18">
      <c r="B413" s="31" t="s">
        <v>77</v>
      </c>
      <c r="C413" s="33" t="s">
        <v>78</v>
      </c>
      <c r="D413" s="34"/>
      <c r="E413" s="34" t="s">
        <v>79</v>
      </c>
      <c r="F413" s="34"/>
      <c r="G413" s="34" t="s">
        <v>80</v>
      </c>
      <c r="H413" s="34" t="s">
        <v>81</v>
      </c>
      <c r="I413" s="34"/>
      <c r="J413" s="34"/>
      <c r="K413" s="34"/>
      <c r="L413" s="34"/>
      <c r="M413" s="34" t="s">
        <v>82</v>
      </c>
      <c r="N413" s="19"/>
      <c r="O413" s="34"/>
      <c r="P413" s="35" t="s">
        <v>83</v>
      </c>
      <c r="Q413" s="36" t="s">
        <v>3</v>
      </c>
      <c r="R413" s="36" t="s">
        <v>9</v>
      </c>
    </row>
    <row r="414" spans="2:18">
      <c r="B414" s="40"/>
      <c r="C414" s="39" t="s">
        <v>85</v>
      </c>
      <c r="D414" s="40" t="s">
        <v>86</v>
      </c>
      <c r="E414" s="40" t="s">
        <v>87</v>
      </c>
      <c r="F414" s="40" t="s">
        <v>88</v>
      </c>
      <c r="G414" s="40"/>
      <c r="H414" s="40" t="s">
        <v>89</v>
      </c>
      <c r="I414" s="40" t="s">
        <v>90</v>
      </c>
      <c r="J414" s="40" t="s">
        <v>91</v>
      </c>
      <c r="K414" s="40" t="s">
        <v>856</v>
      </c>
      <c r="L414" s="40" t="s">
        <v>92</v>
      </c>
      <c r="M414" s="40" t="s">
        <v>93</v>
      </c>
      <c r="N414" s="40" t="s">
        <v>94</v>
      </c>
      <c r="O414" s="40" t="s">
        <v>95</v>
      </c>
      <c r="P414" s="40"/>
      <c r="Q414" s="4"/>
      <c r="R414" s="40"/>
    </row>
    <row r="415" spans="2:18">
      <c r="B415" s="31" t="s">
        <v>307</v>
      </c>
      <c r="C415" s="40">
        <v>200</v>
      </c>
      <c r="D415" s="40">
        <v>1.2</v>
      </c>
      <c r="E415" s="40">
        <v>4</v>
      </c>
      <c r="F415" s="40">
        <v>2.7</v>
      </c>
      <c r="G415" s="40">
        <v>260</v>
      </c>
      <c r="H415" s="40">
        <v>0.26</v>
      </c>
      <c r="I415" s="40">
        <v>40</v>
      </c>
      <c r="J415" s="40">
        <v>122</v>
      </c>
      <c r="K415" s="40">
        <v>0</v>
      </c>
      <c r="L415" s="40">
        <v>128</v>
      </c>
      <c r="M415" s="40">
        <v>146</v>
      </c>
      <c r="N415" s="40">
        <v>56</v>
      </c>
      <c r="O415" s="40">
        <v>2</v>
      </c>
      <c r="P415" s="4"/>
      <c r="Q415" s="46"/>
      <c r="R415" s="47"/>
    </row>
    <row r="416" spans="2:18">
      <c r="B416" s="45" t="s">
        <v>307</v>
      </c>
      <c r="C416" s="40">
        <v>100</v>
      </c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">
        <v>20.28</v>
      </c>
      <c r="Q416" s="226">
        <v>360</v>
      </c>
      <c r="R416" s="47">
        <f t="shared" ref="R416:R426" si="15">Q416*P416</f>
        <v>7300.8</v>
      </c>
    </row>
    <row r="417" spans="2:18">
      <c r="B417" s="45" t="s">
        <v>10</v>
      </c>
      <c r="C417" s="40">
        <v>1</v>
      </c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">
        <v>1</v>
      </c>
      <c r="Q417" s="226">
        <v>86</v>
      </c>
      <c r="R417" s="47">
        <f t="shared" si="15"/>
        <v>86</v>
      </c>
    </row>
    <row r="418" spans="2:18">
      <c r="B418" s="45" t="s">
        <v>51</v>
      </c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">
        <v>1</v>
      </c>
      <c r="Q418" s="226">
        <v>15</v>
      </c>
      <c r="R418" s="47">
        <f t="shared" si="15"/>
        <v>15</v>
      </c>
    </row>
    <row r="419" spans="2:18">
      <c r="B419" s="31" t="s">
        <v>410</v>
      </c>
      <c r="C419" s="40">
        <v>70</v>
      </c>
      <c r="D419" s="40">
        <v>4.5999999999999996</v>
      </c>
      <c r="E419" s="40">
        <v>5.2</v>
      </c>
      <c r="F419" s="40">
        <v>7.2</v>
      </c>
      <c r="G419" s="40">
        <v>105</v>
      </c>
      <c r="H419" s="40">
        <v>1.5</v>
      </c>
      <c r="I419" s="40">
        <v>13.5</v>
      </c>
      <c r="J419" s="40">
        <v>51</v>
      </c>
      <c r="K419" s="40"/>
      <c r="L419" s="40">
        <v>98</v>
      </c>
      <c r="M419" s="40">
        <v>52</v>
      </c>
      <c r="N419" s="40">
        <v>51</v>
      </c>
      <c r="O419" s="40">
        <v>2.25</v>
      </c>
      <c r="P419" s="4"/>
      <c r="Q419" s="226"/>
      <c r="R419" s="47">
        <f t="shared" si="15"/>
        <v>0</v>
      </c>
    </row>
    <row r="420" spans="2:18">
      <c r="B420" s="45" t="s">
        <v>258</v>
      </c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">
        <v>10</v>
      </c>
      <c r="Q420" s="226">
        <v>294</v>
      </c>
      <c r="R420" s="47">
        <f t="shared" si="15"/>
        <v>2940</v>
      </c>
    </row>
    <row r="421" spans="2:18">
      <c r="B421" s="44" t="s">
        <v>34</v>
      </c>
      <c r="C421" s="31">
        <v>40</v>
      </c>
      <c r="D421" s="40">
        <v>3.16</v>
      </c>
      <c r="E421" s="40">
        <v>0.4</v>
      </c>
      <c r="F421" s="40">
        <v>18.32</v>
      </c>
      <c r="G421" s="40">
        <v>94</v>
      </c>
      <c r="H421" s="40">
        <v>0.36</v>
      </c>
      <c r="I421" s="40">
        <v>0</v>
      </c>
      <c r="J421" s="40">
        <v>0</v>
      </c>
      <c r="K421" s="40">
        <v>0.52</v>
      </c>
      <c r="L421" s="40">
        <v>9.1999999999999993</v>
      </c>
      <c r="M421" s="40">
        <v>34.799999999999997</v>
      </c>
      <c r="N421" s="40">
        <v>13.2</v>
      </c>
      <c r="O421" s="40">
        <v>0.8</v>
      </c>
      <c r="P421" s="52"/>
      <c r="Q421" s="226"/>
      <c r="R421" s="47">
        <f t="shared" si="15"/>
        <v>0</v>
      </c>
    </row>
    <row r="422" spans="2:18">
      <c r="B422" s="45" t="s">
        <v>34</v>
      </c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">
        <v>15</v>
      </c>
      <c r="Q422" s="227">
        <v>28</v>
      </c>
      <c r="R422" s="47">
        <f t="shared" si="15"/>
        <v>420</v>
      </c>
    </row>
    <row r="423" spans="2:18">
      <c r="B423" s="44" t="s">
        <v>117</v>
      </c>
      <c r="C423" s="40">
        <v>200</v>
      </c>
      <c r="D423" s="40">
        <v>0.05</v>
      </c>
      <c r="E423" s="40">
        <v>0.01</v>
      </c>
      <c r="F423" s="40">
        <v>9.17</v>
      </c>
      <c r="G423" s="40">
        <v>37.96</v>
      </c>
      <c r="H423" s="40">
        <v>0</v>
      </c>
      <c r="I423" s="40">
        <v>2.5</v>
      </c>
      <c r="J423" s="40">
        <v>0</v>
      </c>
      <c r="K423" s="40">
        <v>0.01</v>
      </c>
      <c r="L423" s="40">
        <v>7.35</v>
      </c>
      <c r="M423" s="40">
        <v>9.56</v>
      </c>
      <c r="N423" s="40">
        <v>5.12</v>
      </c>
      <c r="O423" s="40">
        <v>0.88</v>
      </c>
      <c r="P423" s="40"/>
      <c r="Q423" s="228"/>
      <c r="R423" s="47">
        <f t="shared" si="15"/>
        <v>0</v>
      </c>
    </row>
    <row r="424" spans="2:18">
      <c r="B424" s="45" t="s">
        <v>49</v>
      </c>
      <c r="C424" s="40">
        <v>4</v>
      </c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>
        <v>0.5</v>
      </c>
      <c r="Q424" s="228">
        <v>244</v>
      </c>
      <c r="R424" s="47">
        <f t="shared" si="15"/>
        <v>122</v>
      </c>
    </row>
    <row r="425" spans="2:18">
      <c r="B425" s="45" t="s">
        <v>15</v>
      </c>
      <c r="C425" s="40">
        <v>15</v>
      </c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>
        <v>3.2</v>
      </c>
      <c r="Q425" s="228">
        <v>79.25</v>
      </c>
      <c r="R425" s="47">
        <f t="shared" si="15"/>
        <v>253.60000000000002</v>
      </c>
    </row>
    <row r="426" spans="2:18">
      <c r="B426" s="45" t="s">
        <v>106</v>
      </c>
      <c r="C426" s="40">
        <v>150</v>
      </c>
      <c r="D426" s="40">
        <v>1.5</v>
      </c>
      <c r="E426" s="40">
        <v>0.1</v>
      </c>
      <c r="F426" s="40">
        <v>21.8</v>
      </c>
      <c r="G426" s="40">
        <v>89</v>
      </c>
      <c r="H426" s="40">
        <v>1.7</v>
      </c>
      <c r="I426" s="40">
        <v>12</v>
      </c>
      <c r="J426" s="40">
        <v>55</v>
      </c>
      <c r="K426" s="40"/>
      <c r="L426" s="40">
        <v>25</v>
      </c>
      <c r="M426" s="40">
        <v>46.3</v>
      </c>
      <c r="N426" s="40">
        <v>22.1</v>
      </c>
      <c r="O426" s="40">
        <v>1.9</v>
      </c>
      <c r="P426" s="40">
        <v>40</v>
      </c>
      <c r="Q426" s="40">
        <v>185</v>
      </c>
      <c r="R426" s="123">
        <f t="shared" si="15"/>
        <v>7400</v>
      </c>
    </row>
    <row r="427" spans="2:18">
      <c r="C427" s="93"/>
      <c r="D427" s="19"/>
      <c r="E427" s="19" t="s">
        <v>374</v>
      </c>
      <c r="F427" s="19"/>
      <c r="G427" s="19"/>
      <c r="H427" s="19"/>
      <c r="I427" s="19"/>
      <c r="J427" s="19"/>
      <c r="K427" s="19"/>
      <c r="L427" s="19" t="s">
        <v>99</v>
      </c>
      <c r="M427" s="19"/>
      <c r="N427" s="19"/>
      <c r="O427" s="19" t="s">
        <v>99</v>
      </c>
      <c r="P427" s="19"/>
      <c r="Q427" s="19"/>
      <c r="R427" s="229">
        <f>SUM(R416:R426)</f>
        <v>18537.400000000001</v>
      </c>
    </row>
    <row r="428" spans="2:18">
      <c r="B428" s="19"/>
      <c r="C428" s="93"/>
      <c r="D428" s="19"/>
      <c r="E428" s="110" t="s">
        <v>100</v>
      </c>
      <c r="F428" s="19"/>
      <c r="G428" s="19"/>
      <c r="H428" s="19"/>
      <c r="I428" s="19"/>
      <c r="J428" s="19"/>
      <c r="K428" s="19"/>
      <c r="L428" s="110" t="s">
        <v>99</v>
      </c>
      <c r="M428" s="110"/>
      <c r="N428" s="19"/>
      <c r="O428" s="19"/>
      <c r="P428" s="19"/>
      <c r="Q428" s="18"/>
      <c r="R428" s="50"/>
    </row>
    <row r="429" spans="2:18" ht="18.75">
      <c r="D429" s="15"/>
      <c r="G429" s="16" t="s">
        <v>67</v>
      </c>
      <c r="H429" s="16"/>
      <c r="I429" s="17"/>
      <c r="J429" s="17"/>
      <c r="K429" s="17"/>
      <c r="M429" s="17"/>
      <c r="R429" s="19"/>
    </row>
    <row r="430" spans="2:18" ht="23.25">
      <c r="D430" s="15"/>
      <c r="E430" s="15"/>
      <c r="F430" s="133" t="s">
        <v>376</v>
      </c>
      <c r="G430" s="16"/>
      <c r="H430" s="16"/>
      <c r="I430" s="16" t="s">
        <v>377</v>
      </c>
      <c r="J430" s="16"/>
      <c r="K430" s="16"/>
      <c r="L430" s="17"/>
      <c r="M430" s="21"/>
      <c r="R430" s="19"/>
    </row>
    <row r="431" spans="2:18" ht="18.75">
      <c r="E431" s="23" t="s">
        <v>70</v>
      </c>
      <c r="F431" s="23"/>
      <c r="G431" s="23"/>
      <c r="R431" s="19"/>
    </row>
    <row r="432" spans="2:18">
      <c r="B432" s="53" t="s">
        <v>831</v>
      </c>
      <c r="N432" s="21"/>
      <c r="R432" s="19"/>
    </row>
    <row r="433" spans="2:18">
      <c r="B433" s="24" t="s">
        <v>149</v>
      </c>
      <c r="C433" t="s">
        <v>739</v>
      </c>
      <c r="D433" s="25"/>
      <c r="E433" s="28"/>
      <c r="F433" s="28" t="s">
        <v>6</v>
      </c>
      <c r="G433" s="27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19"/>
    </row>
    <row r="434" spans="2:18">
      <c r="B434" s="29" t="s">
        <v>76</v>
      </c>
      <c r="C434" s="20"/>
      <c r="D434" s="20"/>
      <c r="E434" s="27"/>
      <c r="F434" s="27"/>
      <c r="G434" s="27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19"/>
    </row>
    <row r="435" spans="2:18">
      <c r="B435" s="30"/>
      <c r="C435" s="29"/>
      <c r="D435" s="29"/>
      <c r="E435" s="21"/>
      <c r="F435" s="27"/>
      <c r="G435" s="27"/>
      <c r="H435" s="21"/>
      <c r="I435" s="21"/>
      <c r="J435" s="21"/>
      <c r="K435" s="21"/>
      <c r="L435" s="21"/>
      <c r="M435" s="21"/>
      <c r="N435" s="145"/>
      <c r="O435" s="21"/>
      <c r="P435" s="21"/>
      <c r="Q435">
        <v>155</v>
      </c>
      <c r="R435" s="19"/>
    </row>
    <row r="436" spans="2:18">
      <c r="B436" s="31" t="s">
        <v>77</v>
      </c>
      <c r="C436" s="33" t="s">
        <v>78</v>
      </c>
      <c r="D436" s="34"/>
      <c r="E436" s="34" t="s">
        <v>79</v>
      </c>
      <c r="F436" s="34"/>
      <c r="G436" s="34" t="s">
        <v>80</v>
      </c>
      <c r="H436" s="34" t="s">
        <v>81</v>
      </c>
      <c r="I436" s="34"/>
      <c r="J436" s="34"/>
      <c r="K436" s="34"/>
      <c r="L436" s="34"/>
      <c r="M436" s="34" t="s">
        <v>82</v>
      </c>
      <c r="N436" s="19"/>
      <c r="O436" s="34"/>
      <c r="P436" s="35" t="s">
        <v>83</v>
      </c>
      <c r="Q436" s="36" t="s">
        <v>3</v>
      </c>
      <c r="R436" s="36" t="s">
        <v>9</v>
      </c>
    </row>
    <row r="437" spans="2:18">
      <c r="B437" s="40"/>
      <c r="C437" s="39" t="s">
        <v>85</v>
      </c>
      <c r="D437" s="40" t="s">
        <v>86</v>
      </c>
      <c r="E437" s="40" t="s">
        <v>87</v>
      </c>
      <c r="F437" s="40" t="s">
        <v>88</v>
      </c>
      <c r="G437" s="40"/>
      <c r="H437" s="40" t="s">
        <v>89</v>
      </c>
      <c r="I437" s="40" t="s">
        <v>90</v>
      </c>
      <c r="J437" s="40" t="s">
        <v>91</v>
      </c>
      <c r="K437" s="40" t="s">
        <v>856</v>
      </c>
      <c r="L437" s="40" t="s">
        <v>92</v>
      </c>
      <c r="M437" s="40" t="s">
        <v>93</v>
      </c>
      <c r="N437" s="40" t="s">
        <v>94</v>
      </c>
      <c r="O437" s="40" t="s">
        <v>95</v>
      </c>
      <c r="P437" s="40"/>
      <c r="Q437" s="4"/>
      <c r="R437" s="40"/>
    </row>
    <row r="438" spans="2:18">
      <c r="B438" s="31" t="s">
        <v>307</v>
      </c>
      <c r="C438" s="40">
        <v>200</v>
      </c>
      <c r="D438" s="40">
        <v>1.2</v>
      </c>
      <c r="E438" s="40">
        <v>4</v>
      </c>
      <c r="F438" s="40">
        <v>2.7</v>
      </c>
      <c r="G438" s="40">
        <v>260</v>
      </c>
      <c r="H438" s="40">
        <v>0.26</v>
      </c>
      <c r="I438" s="40">
        <v>40</v>
      </c>
      <c r="J438" s="40">
        <v>122</v>
      </c>
      <c r="K438" s="40">
        <v>0</v>
      </c>
      <c r="L438" s="40">
        <v>128</v>
      </c>
      <c r="M438" s="40">
        <v>146</v>
      </c>
      <c r="N438" s="40">
        <v>56</v>
      </c>
      <c r="O438" s="40">
        <v>2</v>
      </c>
      <c r="P438" s="4"/>
      <c r="Q438" s="46"/>
      <c r="R438" s="47"/>
    </row>
    <row r="439" spans="2:18">
      <c r="B439" s="45" t="s">
        <v>307</v>
      </c>
      <c r="C439" s="40">
        <v>100</v>
      </c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">
        <v>18</v>
      </c>
      <c r="Q439" s="226">
        <v>360</v>
      </c>
      <c r="R439" s="47">
        <f t="shared" ref="R439:R444" si="16">Q439*P439</f>
        <v>6480</v>
      </c>
    </row>
    <row r="440" spans="2:18">
      <c r="B440" s="44" t="s">
        <v>34</v>
      </c>
      <c r="C440" s="31">
        <v>40</v>
      </c>
      <c r="D440" s="40">
        <v>3.16</v>
      </c>
      <c r="E440" s="40">
        <v>0.4</v>
      </c>
      <c r="F440" s="40">
        <v>18.32</v>
      </c>
      <c r="G440" s="40">
        <v>94</v>
      </c>
      <c r="H440" s="40">
        <v>0.36</v>
      </c>
      <c r="I440" s="40">
        <v>0</v>
      </c>
      <c r="J440" s="40">
        <v>0</v>
      </c>
      <c r="K440" s="40">
        <v>0.52</v>
      </c>
      <c r="L440" s="40">
        <v>9.1999999999999993</v>
      </c>
      <c r="M440" s="40">
        <v>34.799999999999997</v>
      </c>
      <c r="N440" s="40">
        <v>13.2</v>
      </c>
      <c r="O440" s="40">
        <v>0.8</v>
      </c>
      <c r="P440" s="52"/>
      <c r="Q440" s="226"/>
      <c r="R440" s="47">
        <f t="shared" si="16"/>
        <v>0</v>
      </c>
    </row>
    <row r="441" spans="2:18">
      <c r="B441" s="45" t="s">
        <v>34</v>
      </c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">
        <v>11</v>
      </c>
      <c r="Q441" s="227">
        <v>28</v>
      </c>
      <c r="R441" s="47">
        <f t="shared" si="16"/>
        <v>308</v>
      </c>
    </row>
    <row r="442" spans="2:18">
      <c r="B442" s="44" t="s">
        <v>117</v>
      </c>
      <c r="C442" s="40">
        <v>200</v>
      </c>
      <c r="D442" s="40">
        <v>0.05</v>
      </c>
      <c r="E442" s="40">
        <v>0.01</v>
      </c>
      <c r="F442" s="40">
        <v>9.17</v>
      </c>
      <c r="G442" s="40">
        <v>37.96</v>
      </c>
      <c r="H442" s="40">
        <v>0</v>
      </c>
      <c r="I442" s="40">
        <v>2.5</v>
      </c>
      <c r="J442" s="40">
        <v>0</v>
      </c>
      <c r="K442" s="40">
        <v>0.01</v>
      </c>
      <c r="L442" s="40">
        <v>7.35</v>
      </c>
      <c r="M442" s="40">
        <v>9.56</v>
      </c>
      <c r="N442" s="40">
        <v>5.12</v>
      </c>
      <c r="O442" s="40">
        <v>0.88</v>
      </c>
      <c r="P442" s="40"/>
      <c r="Q442" s="228"/>
      <c r="R442" s="47">
        <f t="shared" si="16"/>
        <v>0</v>
      </c>
    </row>
    <row r="443" spans="2:18">
      <c r="B443" s="45" t="s">
        <v>49</v>
      </c>
      <c r="C443" s="40">
        <v>20</v>
      </c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>
        <v>0.5</v>
      </c>
      <c r="Q443" s="228">
        <v>244</v>
      </c>
      <c r="R443" s="47">
        <f t="shared" si="16"/>
        <v>122</v>
      </c>
    </row>
    <row r="444" spans="2:18">
      <c r="B444" s="45" t="s">
        <v>15</v>
      </c>
      <c r="C444" s="40">
        <v>20</v>
      </c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>
        <v>2.2999999999999998</v>
      </c>
      <c r="Q444" s="228">
        <v>79.25</v>
      </c>
      <c r="R444" s="47">
        <f t="shared" si="16"/>
        <v>182.27499999999998</v>
      </c>
    </row>
    <row r="445" spans="2:18">
      <c r="C445" s="93"/>
      <c r="D445" s="19"/>
      <c r="E445" s="19" t="s">
        <v>374</v>
      </c>
      <c r="F445" s="19"/>
      <c r="G445" s="19"/>
      <c r="H445" s="19"/>
      <c r="I445" s="19"/>
      <c r="J445" s="19"/>
      <c r="K445" s="19"/>
      <c r="L445" s="19" t="s">
        <v>99</v>
      </c>
      <c r="M445" s="19"/>
      <c r="N445" s="19"/>
      <c r="O445" s="19" t="s">
        <v>99</v>
      </c>
      <c r="P445" s="19"/>
      <c r="Q445" s="19"/>
      <c r="R445" s="229">
        <f>SUM(R439:R444)</f>
        <v>7092.2749999999996</v>
      </c>
    </row>
    <row r="446" spans="2:18">
      <c r="B446" s="19"/>
      <c r="C446" s="93"/>
      <c r="D446" s="19"/>
      <c r="E446" s="110" t="s">
        <v>100</v>
      </c>
      <c r="F446" s="19"/>
      <c r="G446" s="19"/>
      <c r="H446" s="19"/>
      <c r="I446" s="19"/>
      <c r="J446" s="19"/>
      <c r="K446" s="19"/>
      <c r="L446" s="110" t="s">
        <v>99</v>
      </c>
      <c r="M446" s="110"/>
      <c r="N446" s="19"/>
      <c r="O446" s="19"/>
      <c r="P446" s="19"/>
      <c r="Q446" s="18"/>
      <c r="R446" s="50"/>
    </row>
    <row r="447" spans="2:18" ht="18.75">
      <c r="D447" s="15"/>
      <c r="G447" s="16" t="s">
        <v>67</v>
      </c>
      <c r="H447" s="16"/>
      <c r="I447" s="17"/>
      <c r="J447" s="17"/>
      <c r="K447" s="17"/>
      <c r="M447" s="17"/>
      <c r="R447" s="19"/>
    </row>
    <row r="448" spans="2:18" ht="23.25">
      <c r="D448" s="15"/>
      <c r="E448" s="15"/>
      <c r="F448" s="133" t="s">
        <v>376</v>
      </c>
      <c r="G448" s="16"/>
      <c r="H448" s="16"/>
      <c r="I448" s="16" t="s">
        <v>377</v>
      </c>
      <c r="J448" s="16"/>
      <c r="K448" s="16"/>
      <c r="L448" s="17"/>
      <c r="M448" s="21"/>
      <c r="R448" s="19"/>
    </row>
    <row r="449" spans="2:18" ht="18.75">
      <c r="E449" s="23" t="s">
        <v>70</v>
      </c>
      <c r="F449" s="23"/>
      <c r="G449" s="23"/>
      <c r="R449" s="19"/>
    </row>
    <row r="450" spans="2:18">
      <c r="B450" s="53" t="s">
        <v>831</v>
      </c>
      <c r="N450" s="21"/>
      <c r="R450" s="19"/>
    </row>
    <row r="451" spans="2:18">
      <c r="B451" s="24" t="s">
        <v>149</v>
      </c>
      <c r="C451" t="s">
        <v>739</v>
      </c>
      <c r="D451" s="25"/>
      <c r="E451" s="28"/>
      <c r="F451" s="28" t="s">
        <v>7</v>
      </c>
      <c r="G451" s="27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19"/>
    </row>
    <row r="452" spans="2:18">
      <c r="B452" s="29" t="s">
        <v>76</v>
      </c>
      <c r="C452" s="20"/>
      <c r="D452" s="20"/>
      <c r="E452" s="27"/>
      <c r="F452" s="27"/>
      <c r="G452" s="27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19"/>
    </row>
    <row r="453" spans="2:18">
      <c r="B453" s="30"/>
      <c r="C453" s="29"/>
      <c r="D453" s="29"/>
      <c r="E453" s="21"/>
      <c r="F453" s="27"/>
      <c r="G453" s="27"/>
      <c r="H453" s="21"/>
      <c r="I453" s="21"/>
      <c r="J453" s="21"/>
      <c r="K453" s="21"/>
      <c r="L453" s="21"/>
      <c r="M453" s="21"/>
      <c r="N453" s="145"/>
      <c r="O453" s="21"/>
      <c r="P453" s="21"/>
      <c r="R453" s="19"/>
    </row>
    <row r="454" spans="2:18">
      <c r="B454" s="31" t="s">
        <v>77</v>
      </c>
      <c r="C454" s="33" t="s">
        <v>78</v>
      </c>
      <c r="D454" s="34"/>
      <c r="E454" s="34" t="s">
        <v>79</v>
      </c>
      <c r="F454" s="34"/>
      <c r="G454" s="34" t="s">
        <v>80</v>
      </c>
      <c r="H454" s="34" t="s">
        <v>81</v>
      </c>
      <c r="I454" s="34"/>
      <c r="J454" s="34"/>
      <c r="K454" s="34"/>
      <c r="L454" s="34"/>
      <c r="M454" s="34" t="s">
        <v>82</v>
      </c>
      <c r="N454" s="19"/>
      <c r="O454" s="34"/>
      <c r="P454" s="35" t="s">
        <v>83</v>
      </c>
      <c r="Q454" s="36" t="s">
        <v>3</v>
      </c>
      <c r="R454" s="36" t="s">
        <v>9</v>
      </c>
    </row>
    <row r="455" spans="2:18">
      <c r="B455" s="40"/>
      <c r="C455" s="39" t="s">
        <v>85</v>
      </c>
      <c r="D455" s="40" t="s">
        <v>86</v>
      </c>
      <c r="E455" s="40" t="s">
        <v>87</v>
      </c>
      <c r="F455" s="40" t="s">
        <v>88</v>
      </c>
      <c r="G455" s="40"/>
      <c r="H455" s="40" t="s">
        <v>89</v>
      </c>
      <c r="I455" s="40" t="s">
        <v>90</v>
      </c>
      <c r="J455" s="40" t="s">
        <v>91</v>
      </c>
      <c r="K455" s="40" t="s">
        <v>856</v>
      </c>
      <c r="L455" s="40" t="s">
        <v>92</v>
      </c>
      <c r="M455" s="40" t="s">
        <v>93</v>
      </c>
      <c r="N455" s="40" t="s">
        <v>94</v>
      </c>
      <c r="O455" s="40" t="s">
        <v>95</v>
      </c>
      <c r="P455" s="40"/>
      <c r="Q455" s="4"/>
      <c r="R455" s="40"/>
    </row>
    <row r="456" spans="2:18">
      <c r="B456" s="31" t="s">
        <v>307</v>
      </c>
      <c r="C456" s="40">
        <v>200</v>
      </c>
      <c r="D456" s="40">
        <v>1.2</v>
      </c>
      <c r="E456" s="40">
        <v>4</v>
      </c>
      <c r="F456" s="40">
        <v>2.7</v>
      </c>
      <c r="G456" s="40">
        <v>260</v>
      </c>
      <c r="H456" s="40">
        <v>0.26</v>
      </c>
      <c r="I456" s="40">
        <v>40</v>
      </c>
      <c r="J456" s="40">
        <v>122</v>
      </c>
      <c r="K456" s="40">
        <v>0</v>
      </c>
      <c r="L456" s="40">
        <v>128</v>
      </c>
      <c r="M456" s="40">
        <v>146</v>
      </c>
      <c r="N456" s="40">
        <v>56</v>
      </c>
      <c r="O456" s="40">
        <v>2</v>
      </c>
      <c r="P456" s="4"/>
      <c r="Q456" s="46"/>
      <c r="R456" s="47"/>
    </row>
    <row r="457" spans="2:18">
      <c r="B457" s="45" t="s">
        <v>307</v>
      </c>
      <c r="C457" s="40">
        <v>100</v>
      </c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">
        <v>11.72</v>
      </c>
      <c r="Q457" s="226">
        <v>360</v>
      </c>
      <c r="R457" s="47">
        <f t="shared" ref="R457:R462" si="17">Q457*P457</f>
        <v>4219.2</v>
      </c>
    </row>
    <row r="458" spans="2:18">
      <c r="B458" s="44" t="s">
        <v>34</v>
      </c>
      <c r="C458" s="31">
        <v>40</v>
      </c>
      <c r="D458" s="40">
        <v>3.16</v>
      </c>
      <c r="E458" s="40">
        <v>0.4</v>
      </c>
      <c r="F458" s="40">
        <v>18.32</v>
      </c>
      <c r="G458" s="40">
        <v>94</v>
      </c>
      <c r="H458" s="40">
        <v>0.36</v>
      </c>
      <c r="I458" s="40">
        <v>0</v>
      </c>
      <c r="J458" s="40">
        <v>0</v>
      </c>
      <c r="K458" s="40">
        <v>0.52</v>
      </c>
      <c r="L458" s="40">
        <v>9.1999999999999993</v>
      </c>
      <c r="M458" s="40">
        <v>34.799999999999997</v>
      </c>
      <c r="N458" s="40">
        <v>13.2</v>
      </c>
      <c r="O458" s="40">
        <v>0.8</v>
      </c>
      <c r="P458" s="52"/>
      <c r="Q458" s="226"/>
      <c r="R458" s="47">
        <f t="shared" si="17"/>
        <v>0</v>
      </c>
    </row>
    <row r="459" spans="2:18">
      <c r="B459" s="45" t="s">
        <v>34</v>
      </c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">
        <v>4</v>
      </c>
      <c r="Q459" s="227">
        <v>28</v>
      </c>
      <c r="R459" s="47">
        <f t="shared" si="17"/>
        <v>112</v>
      </c>
    </row>
    <row r="460" spans="2:18">
      <c r="B460" s="44" t="s">
        <v>117</v>
      </c>
      <c r="C460" s="40">
        <v>200</v>
      </c>
      <c r="D460" s="40">
        <v>0.05</v>
      </c>
      <c r="E460" s="40">
        <v>0.01</v>
      </c>
      <c r="F460" s="40">
        <v>9.17</v>
      </c>
      <c r="G460" s="40">
        <v>37.96</v>
      </c>
      <c r="H460" s="40">
        <v>0</v>
      </c>
      <c r="I460" s="40">
        <v>2.5</v>
      </c>
      <c r="J460" s="40">
        <v>0</v>
      </c>
      <c r="K460" s="40">
        <v>0.01</v>
      </c>
      <c r="L460" s="40">
        <v>7.35</v>
      </c>
      <c r="M460" s="40">
        <v>9.56</v>
      </c>
      <c r="N460" s="40">
        <v>5.12</v>
      </c>
      <c r="O460" s="40">
        <v>0.88</v>
      </c>
      <c r="P460" s="40"/>
      <c r="Q460" s="228"/>
      <c r="R460" s="47">
        <f t="shared" si="17"/>
        <v>0</v>
      </c>
    </row>
    <row r="461" spans="2:18">
      <c r="B461" s="45" t="s">
        <v>49</v>
      </c>
      <c r="C461" s="40">
        <v>20</v>
      </c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228">
        <v>244</v>
      </c>
      <c r="R461" s="47">
        <f t="shared" si="17"/>
        <v>0</v>
      </c>
    </row>
    <row r="462" spans="2:18">
      <c r="B462" s="45" t="s">
        <v>15</v>
      </c>
      <c r="C462" s="40">
        <v>20</v>
      </c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>
        <v>1</v>
      </c>
      <c r="Q462" s="228">
        <v>79.25</v>
      </c>
      <c r="R462" s="47">
        <f t="shared" si="17"/>
        <v>79.25</v>
      </c>
    </row>
    <row r="463" spans="2:18">
      <c r="C463" s="93"/>
      <c r="D463" s="19"/>
      <c r="E463" s="19" t="s">
        <v>374</v>
      </c>
      <c r="F463" s="19"/>
      <c r="G463" s="19"/>
      <c r="H463" s="19"/>
      <c r="I463" s="19"/>
      <c r="J463" s="19"/>
      <c r="K463" s="19"/>
      <c r="L463" s="19" t="s">
        <v>99</v>
      </c>
      <c r="M463" s="19"/>
      <c r="N463" s="19"/>
      <c r="O463" s="19" t="s">
        <v>99</v>
      </c>
      <c r="P463" s="19"/>
      <c r="Q463" s="19"/>
      <c r="R463" s="229">
        <f>SUM(R457:R462)</f>
        <v>4410.45</v>
      </c>
    </row>
    <row r="464" spans="2:18">
      <c r="B464" s="19"/>
      <c r="C464" s="93"/>
      <c r="D464" s="19"/>
      <c r="E464" s="110" t="s">
        <v>100</v>
      </c>
      <c r="F464" s="19"/>
      <c r="G464" s="19"/>
      <c r="H464" s="19"/>
      <c r="I464" s="19"/>
      <c r="J464" s="19"/>
      <c r="K464" s="19"/>
      <c r="L464" s="110" t="s">
        <v>99</v>
      </c>
      <c r="M464" s="110"/>
      <c r="N464" s="19"/>
      <c r="O464" s="19"/>
      <c r="P464" s="19"/>
      <c r="Q464" s="18"/>
      <c r="R464" s="50"/>
    </row>
    <row r="465" spans="2:18" ht="18.75">
      <c r="D465" s="15"/>
      <c r="G465" s="16" t="s">
        <v>67</v>
      </c>
      <c r="H465" s="16"/>
      <c r="I465" s="17"/>
      <c r="J465" s="17"/>
      <c r="K465" s="17"/>
      <c r="M465" s="17"/>
      <c r="R465" s="19"/>
    </row>
    <row r="466" spans="2:18" ht="23.25">
      <c r="D466" s="15"/>
      <c r="E466" s="15"/>
      <c r="F466" s="133" t="s">
        <v>376</v>
      </c>
      <c r="G466" s="16"/>
      <c r="H466" s="16"/>
      <c r="I466" s="16" t="s">
        <v>377</v>
      </c>
      <c r="J466" s="16"/>
      <c r="K466" s="16"/>
      <c r="L466" s="17"/>
      <c r="M466" s="21"/>
      <c r="R466" s="19"/>
    </row>
    <row r="467" spans="2:18" ht="18.75">
      <c r="E467" s="23" t="s">
        <v>70</v>
      </c>
      <c r="F467" s="23"/>
      <c r="G467" s="23"/>
      <c r="R467" s="19"/>
    </row>
    <row r="468" spans="2:18">
      <c r="B468" s="53" t="s">
        <v>835</v>
      </c>
      <c r="N468" s="21"/>
      <c r="R468" s="19"/>
    </row>
    <row r="469" spans="2:18">
      <c r="B469" s="24" t="s">
        <v>149</v>
      </c>
      <c r="C469" t="s">
        <v>739</v>
      </c>
      <c r="D469" s="25"/>
      <c r="E469" s="28"/>
      <c r="F469" s="28" t="s">
        <v>5</v>
      </c>
      <c r="G469" s="27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19"/>
    </row>
    <row r="470" spans="2:18">
      <c r="B470" s="29" t="s">
        <v>76</v>
      </c>
      <c r="C470" s="20"/>
      <c r="D470" s="20"/>
      <c r="E470" s="27"/>
      <c r="F470" s="27"/>
      <c r="G470" s="27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19"/>
    </row>
    <row r="471" spans="2:18">
      <c r="B471" s="30"/>
      <c r="C471" s="29"/>
      <c r="D471" s="29"/>
      <c r="E471" s="21"/>
      <c r="F471" s="27"/>
      <c r="G471" s="27"/>
      <c r="H471" s="21"/>
      <c r="I471" s="21"/>
      <c r="J471" s="21"/>
      <c r="K471" s="21"/>
      <c r="L471" s="21"/>
      <c r="M471" s="21"/>
      <c r="N471" s="145"/>
      <c r="O471" s="21"/>
      <c r="P471" s="21"/>
      <c r="Q471">
        <v>213</v>
      </c>
      <c r="R471" s="19"/>
    </row>
    <row r="472" spans="2:18">
      <c r="B472" s="31" t="s">
        <v>77</v>
      </c>
      <c r="C472" s="33" t="s">
        <v>78</v>
      </c>
      <c r="D472" s="34"/>
      <c r="E472" s="34" t="s">
        <v>79</v>
      </c>
      <c r="F472" s="34"/>
      <c r="G472" s="34" t="s">
        <v>80</v>
      </c>
      <c r="H472" s="34" t="s">
        <v>81</v>
      </c>
      <c r="I472" s="34"/>
      <c r="J472" s="34"/>
      <c r="K472" s="34"/>
      <c r="L472" s="34"/>
      <c r="M472" s="34" t="s">
        <v>82</v>
      </c>
      <c r="N472" s="19"/>
      <c r="O472" s="34"/>
      <c r="P472" s="35" t="s">
        <v>83</v>
      </c>
      <c r="Q472" s="36" t="s">
        <v>3</v>
      </c>
      <c r="R472" s="36" t="s">
        <v>9</v>
      </c>
    </row>
    <row r="473" spans="2:18">
      <c r="B473" s="40"/>
      <c r="C473" s="39" t="s">
        <v>85</v>
      </c>
      <c r="D473" s="40" t="s">
        <v>86</v>
      </c>
      <c r="E473" s="40" t="s">
        <v>87</v>
      </c>
      <c r="F473" s="40" t="s">
        <v>88</v>
      </c>
      <c r="G473" s="40"/>
      <c r="H473" s="40" t="s">
        <v>89</v>
      </c>
      <c r="I473" s="40" t="s">
        <v>90</v>
      </c>
      <c r="J473" s="40" t="s">
        <v>91</v>
      </c>
      <c r="K473" s="40" t="s">
        <v>856</v>
      </c>
      <c r="L473" s="40" t="s">
        <v>92</v>
      </c>
      <c r="M473" s="40" t="s">
        <v>93</v>
      </c>
      <c r="N473" s="40" t="s">
        <v>94</v>
      </c>
      <c r="O473" s="40" t="s">
        <v>95</v>
      </c>
      <c r="P473" s="40"/>
      <c r="Q473" s="4"/>
      <c r="R473" s="40"/>
    </row>
    <row r="474" spans="2:18">
      <c r="B474" s="31" t="s">
        <v>126</v>
      </c>
      <c r="C474" s="40">
        <v>200</v>
      </c>
      <c r="D474" s="40">
        <v>5.85</v>
      </c>
      <c r="E474" s="40">
        <v>2.86</v>
      </c>
      <c r="F474" s="40">
        <v>37.4</v>
      </c>
      <c r="G474" s="40">
        <v>198.97</v>
      </c>
      <c r="H474" s="40">
        <v>0.09</v>
      </c>
      <c r="I474" s="40">
        <v>0</v>
      </c>
      <c r="J474" s="40">
        <v>12</v>
      </c>
      <c r="K474" s="40">
        <v>0.83</v>
      </c>
      <c r="L474" s="40">
        <v>11.89</v>
      </c>
      <c r="M474" s="40">
        <v>47.24</v>
      </c>
      <c r="N474" s="40">
        <v>8.5500000000000007</v>
      </c>
      <c r="O474" s="40">
        <v>0.86</v>
      </c>
      <c r="P474" s="4"/>
      <c r="Q474" s="46"/>
      <c r="R474" s="47"/>
    </row>
    <row r="475" spans="2:18">
      <c r="B475" s="45" t="s">
        <v>36</v>
      </c>
      <c r="C475" s="40">
        <v>54</v>
      </c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">
        <v>11.5</v>
      </c>
      <c r="Q475" s="226">
        <v>350</v>
      </c>
      <c r="R475" s="47">
        <f t="shared" ref="R475:R496" si="18">Q475*P475</f>
        <v>4025</v>
      </c>
    </row>
    <row r="476" spans="2:18">
      <c r="B476" s="45" t="s">
        <v>175</v>
      </c>
      <c r="C476" s="40">
        <v>50</v>
      </c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">
        <v>10.7</v>
      </c>
      <c r="Q476" s="226">
        <v>51.05</v>
      </c>
      <c r="R476" s="47">
        <f t="shared" si="18"/>
        <v>546.2349999999999</v>
      </c>
    </row>
    <row r="477" spans="2:18">
      <c r="B477" s="45" t="s">
        <v>37</v>
      </c>
      <c r="C477" s="40">
        <v>10</v>
      </c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">
        <v>2.1</v>
      </c>
      <c r="Q477" s="226">
        <v>91</v>
      </c>
      <c r="R477" s="47">
        <f t="shared" si="18"/>
        <v>191.1</v>
      </c>
    </row>
    <row r="478" spans="2:18">
      <c r="B478" s="45" t="s">
        <v>58</v>
      </c>
      <c r="C478" s="40">
        <v>10</v>
      </c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">
        <v>2.14</v>
      </c>
      <c r="Q478" s="226">
        <v>33</v>
      </c>
      <c r="R478" s="47">
        <f t="shared" si="18"/>
        <v>70.62</v>
      </c>
    </row>
    <row r="479" spans="2:18">
      <c r="B479" s="45" t="s">
        <v>10</v>
      </c>
      <c r="C479" s="40">
        <v>1</v>
      </c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">
        <v>1</v>
      </c>
      <c r="Q479" s="226">
        <v>86</v>
      </c>
      <c r="R479" s="47">
        <f t="shared" si="18"/>
        <v>86</v>
      </c>
    </row>
    <row r="480" spans="2:18">
      <c r="B480" s="45" t="s">
        <v>51</v>
      </c>
      <c r="C480" s="40">
        <v>4</v>
      </c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">
        <v>1</v>
      </c>
      <c r="Q480" s="226">
        <v>15</v>
      </c>
      <c r="R480" s="47">
        <f t="shared" si="18"/>
        <v>15</v>
      </c>
    </row>
    <row r="481" spans="2:18">
      <c r="B481" s="45" t="s">
        <v>13</v>
      </c>
      <c r="C481" s="40">
        <v>4</v>
      </c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">
        <v>1.5</v>
      </c>
      <c r="Q481" s="226">
        <v>122.32</v>
      </c>
      <c r="R481" s="47">
        <f t="shared" si="18"/>
        <v>183.48</v>
      </c>
    </row>
    <row r="482" spans="2:18">
      <c r="B482" s="45" t="s">
        <v>14</v>
      </c>
      <c r="C482" s="40">
        <v>4</v>
      </c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">
        <v>1</v>
      </c>
      <c r="Q482" s="226">
        <v>185.97</v>
      </c>
      <c r="R482" s="47">
        <f t="shared" si="18"/>
        <v>185.97</v>
      </c>
    </row>
    <row r="483" spans="2:18">
      <c r="B483" s="45" t="s">
        <v>17</v>
      </c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">
        <v>1</v>
      </c>
      <c r="Q483" s="226">
        <v>21.01</v>
      </c>
      <c r="R483" s="47">
        <f t="shared" si="18"/>
        <v>21.01</v>
      </c>
    </row>
    <row r="484" spans="2:18">
      <c r="B484" s="31" t="s">
        <v>162</v>
      </c>
      <c r="C484" s="40">
        <v>60</v>
      </c>
      <c r="D484" s="40">
        <v>3.55</v>
      </c>
      <c r="E484" s="40">
        <v>0.7</v>
      </c>
      <c r="F484" s="40">
        <v>21.32</v>
      </c>
      <c r="G484" s="40">
        <v>127</v>
      </c>
      <c r="H484" s="40">
        <v>0.9</v>
      </c>
      <c r="I484" s="40">
        <v>20</v>
      </c>
      <c r="J484" s="40">
        <v>0</v>
      </c>
      <c r="K484" s="40">
        <v>0.52</v>
      </c>
      <c r="L484" s="40">
        <v>9.1999999999999993</v>
      </c>
      <c r="M484" s="40">
        <v>34.799999999999997</v>
      </c>
      <c r="N484" s="40">
        <v>13.2</v>
      </c>
      <c r="O484" s="40">
        <v>0.8</v>
      </c>
      <c r="P484" s="4"/>
      <c r="Q484" s="226"/>
      <c r="R484" s="47">
        <f t="shared" si="18"/>
        <v>0</v>
      </c>
    </row>
    <row r="485" spans="2:18">
      <c r="B485" s="45" t="s">
        <v>37</v>
      </c>
      <c r="C485" s="40">
        <v>31</v>
      </c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">
        <v>6.68</v>
      </c>
      <c r="Q485" s="226">
        <v>91</v>
      </c>
      <c r="R485" s="47">
        <f t="shared" si="18"/>
        <v>607.88</v>
      </c>
    </row>
    <row r="486" spans="2:18">
      <c r="B486" s="45" t="s">
        <v>207</v>
      </c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">
        <v>0.15</v>
      </c>
      <c r="Q486" s="226">
        <v>280</v>
      </c>
      <c r="R486" s="47">
        <f t="shared" si="18"/>
        <v>42</v>
      </c>
    </row>
    <row r="487" spans="2:18">
      <c r="B487" s="45" t="s">
        <v>13</v>
      </c>
      <c r="C487" s="40">
        <v>2</v>
      </c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">
        <v>0.5</v>
      </c>
      <c r="Q487" s="226">
        <v>122.32</v>
      </c>
      <c r="R487" s="47">
        <f t="shared" si="18"/>
        <v>61.16</v>
      </c>
    </row>
    <row r="488" spans="2:18">
      <c r="B488" s="44" t="s">
        <v>34</v>
      </c>
      <c r="C488" s="31">
        <v>40</v>
      </c>
      <c r="D488" s="40">
        <v>3.16</v>
      </c>
      <c r="E488" s="40">
        <v>0.4</v>
      </c>
      <c r="F488" s="40">
        <v>18.32</v>
      </c>
      <c r="G488" s="40">
        <v>94</v>
      </c>
      <c r="H488" s="40">
        <v>0.36</v>
      </c>
      <c r="I488" s="40">
        <v>0</v>
      </c>
      <c r="J488" s="40">
        <v>0</v>
      </c>
      <c r="K488" s="40">
        <v>0.52</v>
      </c>
      <c r="L488" s="40">
        <v>9.1999999999999993</v>
      </c>
      <c r="M488" s="40">
        <v>34.799999999999997</v>
      </c>
      <c r="N488" s="40">
        <v>13.2</v>
      </c>
      <c r="O488" s="40">
        <v>0.8</v>
      </c>
      <c r="P488" s="52"/>
      <c r="Q488" s="226"/>
      <c r="R488" s="47">
        <f t="shared" si="18"/>
        <v>0</v>
      </c>
    </row>
    <row r="489" spans="2:18">
      <c r="B489" s="45" t="s">
        <v>34</v>
      </c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">
        <v>15</v>
      </c>
      <c r="Q489" s="227">
        <v>28</v>
      </c>
      <c r="R489" s="47">
        <f t="shared" si="18"/>
        <v>420</v>
      </c>
    </row>
    <row r="490" spans="2:18">
      <c r="B490" s="44" t="s">
        <v>836</v>
      </c>
      <c r="C490" s="40">
        <v>180</v>
      </c>
      <c r="D490" s="40">
        <v>0.05</v>
      </c>
      <c r="E490" s="40">
        <v>0.01</v>
      </c>
      <c r="F490" s="40">
        <v>9.17</v>
      </c>
      <c r="G490" s="40">
        <v>37.96</v>
      </c>
      <c r="H490" s="40">
        <v>0</v>
      </c>
      <c r="I490" s="40">
        <v>2.5</v>
      </c>
      <c r="J490" s="40">
        <v>0</v>
      </c>
      <c r="K490" s="40">
        <v>0.01</v>
      </c>
      <c r="L490" s="40">
        <v>7.35</v>
      </c>
      <c r="M490" s="40">
        <v>9.56</v>
      </c>
      <c r="N490" s="40">
        <v>5.12</v>
      </c>
      <c r="O490" s="40">
        <v>0.88</v>
      </c>
      <c r="P490" s="40"/>
      <c r="Q490" s="228"/>
      <c r="R490" s="47">
        <f t="shared" si="18"/>
        <v>0</v>
      </c>
    </row>
    <row r="491" spans="2:18">
      <c r="B491" s="45" t="s">
        <v>49</v>
      </c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228">
        <v>244</v>
      </c>
      <c r="R491" s="47">
        <f t="shared" si="18"/>
        <v>0</v>
      </c>
    </row>
    <row r="492" spans="2:18">
      <c r="B492" s="45" t="s">
        <v>188</v>
      </c>
      <c r="C492" s="40">
        <v>15</v>
      </c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>
        <v>1.1000000000000001</v>
      </c>
      <c r="Q492" s="228">
        <v>224</v>
      </c>
      <c r="R492" s="47">
        <f t="shared" si="18"/>
        <v>246.40000000000003</v>
      </c>
    </row>
    <row r="493" spans="2:18">
      <c r="B493" s="45" t="s">
        <v>15</v>
      </c>
      <c r="C493" s="40">
        <v>15</v>
      </c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>
        <v>3.2</v>
      </c>
      <c r="Q493" s="228">
        <v>79.25</v>
      </c>
      <c r="R493" s="47">
        <f t="shared" si="18"/>
        <v>253.60000000000002</v>
      </c>
    </row>
    <row r="494" spans="2:18">
      <c r="B494" s="45" t="s">
        <v>97</v>
      </c>
      <c r="C494" s="40">
        <v>100</v>
      </c>
      <c r="D494" s="40">
        <v>0.6</v>
      </c>
      <c r="E494" s="40">
        <v>0.6</v>
      </c>
      <c r="F494" s="40">
        <v>14.7</v>
      </c>
      <c r="G494" s="40">
        <v>70.5</v>
      </c>
      <c r="H494" s="40">
        <v>0.05</v>
      </c>
      <c r="I494" s="40">
        <v>15</v>
      </c>
      <c r="J494" s="40">
        <v>0</v>
      </c>
      <c r="K494" s="40"/>
      <c r="L494" s="40">
        <v>24</v>
      </c>
      <c r="M494" s="40">
        <v>16.5</v>
      </c>
      <c r="N494" s="40">
        <v>13.5</v>
      </c>
      <c r="O494" s="40">
        <v>3.3</v>
      </c>
      <c r="P494" s="40">
        <v>31.1</v>
      </c>
      <c r="Q494" s="40">
        <v>168</v>
      </c>
      <c r="R494" s="47">
        <f t="shared" si="18"/>
        <v>5224.8</v>
      </c>
    </row>
    <row r="495" spans="2:18">
      <c r="B495" s="45" t="s">
        <v>213</v>
      </c>
      <c r="C495" s="40">
        <v>100</v>
      </c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>
        <v>12.3</v>
      </c>
      <c r="Q495" s="40">
        <v>294</v>
      </c>
      <c r="R495" s="47">
        <f t="shared" si="18"/>
        <v>3616.2000000000003</v>
      </c>
    </row>
    <row r="496" spans="2:18">
      <c r="B496" s="45" t="s">
        <v>107</v>
      </c>
      <c r="C496" s="40">
        <v>30</v>
      </c>
      <c r="D496" s="5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>
        <v>327.14</v>
      </c>
      <c r="Q496" s="40">
        <v>8</v>
      </c>
      <c r="R496" s="47">
        <f t="shared" si="18"/>
        <v>2617.12</v>
      </c>
    </row>
    <row r="497" spans="2:20">
      <c r="C497" s="93"/>
      <c r="D497" s="19"/>
      <c r="E497" s="19" t="s">
        <v>374</v>
      </c>
      <c r="F497" s="19"/>
      <c r="G497" s="19"/>
      <c r="H497" s="19"/>
      <c r="I497" s="19"/>
      <c r="J497" s="19"/>
      <c r="K497" s="19"/>
      <c r="L497" s="19" t="s">
        <v>99</v>
      </c>
      <c r="M497" s="19"/>
      <c r="N497" s="19"/>
      <c r="O497" s="19" t="s">
        <v>99</v>
      </c>
      <c r="P497" s="19"/>
      <c r="Q497" s="19"/>
      <c r="R497" s="229">
        <f>SUM(R475:R496)</f>
        <v>18413.575000000001</v>
      </c>
    </row>
    <row r="498" spans="2:20">
      <c r="B498" s="19"/>
      <c r="C498" s="93"/>
      <c r="D498" s="19"/>
      <c r="E498" s="110" t="s">
        <v>100</v>
      </c>
      <c r="F498" s="19"/>
      <c r="G498" s="19"/>
      <c r="H498" s="19"/>
      <c r="I498" s="19"/>
      <c r="J498" s="19"/>
      <c r="K498" s="19"/>
      <c r="L498" s="110" t="s">
        <v>99</v>
      </c>
      <c r="M498" s="110"/>
      <c r="N498" s="19"/>
      <c r="O498" s="19"/>
      <c r="P498" s="19"/>
      <c r="Q498" s="18"/>
      <c r="R498" s="50"/>
    </row>
    <row r="499" spans="2:20" ht="18.75">
      <c r="D499" s="15"/>
      <c r="G499" s="16" t="s">
        <v>67</v>
      </c>
      <c r="H499" s="16"/>
      <c r="I499" s="17"/>
      <c r="J499" s="17"/>
      <c r="K499" s="17"/>
      <c r="M499" s="17"/>
      <c r="R499" s="19"/>
      <c r="T499" s="68"/>
    </row>
    <row r="500" spans="2:20" ht="23.25">
      <c r="D500" s="15"/>
      <c r="E500" s="15"/>
      <c r="F500" s="133" t="s">
        <v>376</v>
      </c>
      <c r="G500" s="16"/>
      <c r="H500" s="16"/>
      <c r="I500" s="16" t="s">
        <v>377</v>
      </c>
      <c r="J500" s="16"/>
      <c r="K500" s="16"/>
      <c r="L500" s="17"/>
      <c r="M500" s="21"/>
      <c r="R500" s="19"/>
      <c r="T500" s="68"/>
    </row>
    <row r="501" spans="2:20" ht="18.75">
      <c r="E501" s="23" t="s">
        <v>70</v>
      </c>
      <c r="F501" s="23"/>
      <c r="G501" s="23"/>
      <c r="R501" s="19"/>
    </row>
    <row r="502" spans="2:20">
      <c r="B502" s="53" t="s">
        <v>835</v>
      </c>
      <c r="N502" s="21"/>
      <c r="R502" s="19"/>
    </row>
    <row r="503" spans="2:20">
      <c r="B503" s="24" t="s">
        <v>149</v>
      </c>
      <c r="C503" t="s">
        <v>739</v>
      </c>
      <c r="D503" s="25"/>
      <c r="E503" s="28"/>
      <c r="F503" s="28" t="s">
        <v>5</v>
      </c>
      <c r="G503" s="27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19"/>
    </row>
    <row r="504" spans="2:20">
      <c r="B504" s="29" t="s">
        <v>76</v>
      </c>
      <c r="C504" s="20"/>
      <c r="D504" s="20"/>
      <c r="E504" s="27"/>
      <c r="F504" s="27"/>
      <c r="G504" s="27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19"/>
    </row>
    <row r="505" spans="2:20">
      <c r="B505" s="30"/>
      <c r="C505" s="29"/>
      <c r="D505" s="29"/>
      <c r="E505" s="21"/>
      <c r="F505" s="27"/>
      <c r="G505" s="27"/>
      <c r="H505" s="21"/>
      <c r="I505" s="21"/>
      <c r="J505" s="21"/>
      <c r="K505" s="21"/>
      <c r="L505" s="21"/>
      <c r="M505" s="21"/>
      <c r="N505" s="145"/>
      <c r="O505" s="21"/>
      <c r="P505" s="21"/>
      <c r="Q505">
        <v>155</v>
      </c>
      <c r="R505" s="19"/>
    </row>
    <row r="506" spans="2:20">
      <c r="B506" s="31" t="s">
        <v>77</v>
      </c>
      <c r="C506" s="33" t="s">
        <v>78</v>
      </c>
      <c r="D506" s="34"/>
      <c r="E506" s="34" t="s">
        <v>79</v>
      </c>
      <c r="F506" s="34"/>
      <c r="G506" s="34" t="s">
        <v>80</v>
      </c>
      <c r="H506" s="34" t="s">
        <v>81</v>
      </c>
      <c r="I506" s="34"/>
      <c r="J506" s="34"/>
      <c r="K506" s="34"/>
      <c r="L506" s="34"/>
      <c r="M506" s="34" t="s">
        <v>82</v>
      </c>
      <c r="N506" s="19"/>
      <c r="O506" s="34"/>
      <c r="P506" s="35" t="s">
        <v>83</v>
      </c>
      <c r="Q506" s="36" t="s">
        <v>3</v>
      </c>
      <c r="R506" s="36" t="s">
        <v>9</v>
      </c>
    </row>
    <row r="507" spans="2:20">
      <c r="B507" s="40"/>
      <c r="C507" s="39" t="s">
        <v>85</v>
      </c>
      <c r="D507" s="40" t="s">
        <v>86</v>
      </c>
      <c r="E507" s="40" t="s">
        <v>87</v>
      </c>
      <c r="F507" s="40" t="s">
        <v>88</v>
      </c>
      <c r="G507" s="40"/>
      <c r="H507" s="40" t="s">
        <v>89</v>
      </c>
      <c r="I507" s="40" t="s">
        <v>90</v>
      </c>
      <c r="J507" s="40" t="s">
        <v>91</v>
      </c>
      <c r="K507" s="40" t="s">
        <v>856</v>
      </c>
      <c r="L507" s="40" t="s">
        <v>92</v>
      </c>
      <c r="M507" s="40" t="s">
        <v>93</v>
      </c>
      <c r="N507" s="40" t="s">
        <v>94</v>
      </c>
      <c r="O507" s="40" t="s">
        <v>95</v>
      </c>
      <c r="P507" s="40"/>
      <c r="Q507" s="4"/>
      <c r="R507" s="40"/>
    </row>
    <row r="508" spans="2:20">
      <c r="B508" s="31" t="s">
        <v>895</v>
      </c>
      <c r="C508" s="40">
        <v>200</v>
      </c>
      <c r="D508" s="40">
        <v>5.85</v>
      </c>
      <c r="E508" s="40">
        <v>2.86</v>
      </c>
      <c r="F508" s="40">
        <v>37.4</v>
      </c>
      <c r="G508" s="40">
        <v>198.97</v>
      </c>
      <c r="H508" s="40">
        <v>0.09</v>
      </c>
      <c r="I508" s="40">
        <v>0</v>
      </c>
      <c r="J508" s="40">
        <v>12</v>
      </c>
      <c r="K508" s="40">
        <v>0.83</v>
      </c>
      <c r="L508" s="40">
        <v>11.89</v>
      </c>
      <c r="M508" s="40">
        <v>47.24</v>
      </c>
      <c r="N508" s="40">
        <v>8.5500000000000007</v>
      </c>
      <c r="O508" s="40">
        <v>0.86</v>
      </c>
      <c r="P508" s="4"/>
      <c r="Q508" s="46"/>
      <c r="R508" s="47"/>
    </row>
    <row r="509" spans="2:20">
      <c r="B509" s="45" t="s">
        <v>36</v>
      </c>
      <c r="C509" s="40">
        <v>54</v>
      </c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">
        <v>8.3000000000000007</v>
      </c>
      <c r="Q509" s="226">
        <v>350</v>
      </c>
      <c r="R509" s="47">
        <f t="shared" ref="R509:R527" si="19">Q509*P509</f>
        <v>2905.0000000000005</v>
      </c>
    </row>
    <row r="510" spans="2:20">
      <c r="B510" s="45" t="s">
        <v>175</v>
      </c>
      <c r="C510" s="40">
        <v>50</v>
      </c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">
        <v>7.9</v>
      </c>
      <c r="Q510" s="226">
        <v>51.05</v>
      </c>
      <c r="R510" s="47">
        <f t="shared" si="19"/>
        <v>403.29500000000002</v>
      </c>
    </row>
    <row r="511" spans="2:20">
      <c r="B511" s="45" t="s">
        <v>37</v>
      </c>
      <c r="C511" s="40">
        <v>10</v>
      </c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">
        <v>1.5</v>
      </c>
      <c r="Q511" s="226">
        <v>91</v>
      </c>
      <c r="R511" s="47">
        <f t="shared" si="19"/>
        <v>136.5</v>
      </c>
    </row>
    <row r="512" spans="2:20">
      <c r="B512" s="45" t="s">
        <v>58</v>
      </c>
      <c r="C512" s="40">
        <v>10</v>
      </c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">
        <v>1.9</v>
      </c>
      <c r="Q512" s="226">
        <v>33</v>
      </c>
      <c r="R512" s="47">
        <f t="shared" si="19"/>
        <v>62.699999999999996</v>
      </c>
    </row>
    <row r="513" spans="2:18">
      <c r="B513" s="45" t="s">
        <v>10</v>
      </c>
      <c r="C513" s="40">
        <v>1</v>
      </c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">
        <v>1</v>
      </c>
      <c r="Q513" s="226">
        <v>86</v>
      </c>
      <c r="R513" s="47">
        <f t="shared" si="19"/>
        <v>86</v>
      </c>
    </row>
    <row r="514" spans="2:18">
      <c r="B514" s="45" t="s">
        <v>51</v>
      </c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">
        <v>1</v>
      </c>
      <c r="Q514" s="226">
        <v>15</v>
      </c>
      <c r="R514" s="47">
        <f t="shared" si="19"/>
        <v>15</v>
      </c>
    </row>
    <row r="515" spans="2:18">
      <c r="B515" s="45" t="s">
        <v>13</v>
      </c>
      <c r="C515" s="40">
        <v>4</v>
      </c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">
        <v>0.7</v>
      </c>
      <c r="Q515" s="226">
        <v>122.32</v>
      </c>
      <c r="R515" s="47">
        <f t="shared" si="19"/>
        <v>85.623999999999995</v>
      </c>
    </row>
    <row r="516" spans="2:18">
      <c r="B516" s="45" t="s">
        <v>17</v>
      </c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">
        <v>1</v>
      </c>
      <c r="Q516" s="226">
        <v>21.01</v>
      </c>
      <c r="R516" s="47">
        <f t="shared" si="19"/>
        <v>21.01</v>
      </c>
    </row>
    <row r="517" spans="2:18">
      <c r="B517" s="31" t="s">
        <v>162</v>
      </c>
      <c r="C517" s="40">
        <v>60</v>
      </c>
      <c r="D517" s="40">
        <v>3.55</v>
      </c>
      <c r="E517" s="40">
        <v>0.7</v>
      </c>
      <c r="F517" s="40">
        <v>21.32</v>
      </c>
      <c r="G517" s="40">
        <v>127</v>
      </c>
      <c r="H517" s="40">
        <v>0.9</v>
      </c>
      <c r="I517" s="40">
        <v>20</v>
      </c>
      <c r="J517" s="40">
        <v>0</v>
      </c>
      <c r="K517" s="40">
        <v>0.52</v>
      </c>
      <c r="L517" s="40">
        <v>9.1999999999999993</v>
      </c>
      <c r="M517" s="40">
        <v>34.799999999999997</v>
      </c>
      <c r="N517" s="40">
        <v>13.2</v>
      </c>
      <c r="O517" s="40">
        <v>0.8</v>
      </c>
      <c r="P517" s="4"/>
      <c r="Q517" s="226"/>
      <c r="R517" s="47">
        <f t="shared" si="19"/>
        <v>0</v>
      </c>
    </row>
    <row r="518" spans="2:18">
      <c r="B518" s="45" t="s">
        <v>37</v>
      </c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">
        <v>4.53</v>
      </c>
      <c r="Q518" s="226">
        <v>91</v>
      </c>
      <c r="R518" s="47">
        <f t="shared" si="19"/>
        <v>412.23</v>
      </c>
    </row>
    <row r="519" spans="2:18">
      <c r="B519" s="45" t="s">
        <v>13</v>
      </c>
      <c r="C519" s="40">
        <v>4</v>
      </c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">
        <v>0.3</v>
      </c>
      <c r="Q519" s="226">
        <v>122.32</v>
      </c>
      <c r="R519" s="47">
        <f t="shared" si="19"/>
        <v>36.695999999999998</v>
      </c>
    </row>
    <row r="520" spans="2:18">
      <c r="B520" s="44" t="s">
        <v>34</v>
      </c>
      <c r="C520" s="31">
        <v>40</v>
      </c>
      <c r="D520" s="40">
        <v>3.16</v>
      </c>
      <c r="E520" s="40">
        <v>0.4</v>
      </c>
      <c r="F520" s="40">
        <v>18.32</v>
      </c>
      <c r="G520" s="40">
        <v>94</v>
      </c>
      <c r="H520" s="40">
        <v>0.36</v>
      </c>
      <c r="I520" s="40">
        <v>0</v>
      </c>
      <c r="J520" s="40">
        <v>0</v>
      </c>
      <c r="K520" s="40">
        <v>0.52</v>
      </c>
      <c r="L520" s="40">
        <v>9.1999999999999993</v>
      </c>
      <c r="M520" s="40">
        <v>34.799999999999997</v>
      </c>
      <c r="N520" s="40">
        <v>13.2</v>
      </c>
      <c r="O520" s="40">
        <v>0.8</v>
      </c>
      <c r="P520" s="52"/>
      <c r="Q520" s="226"/>
      <c r="R520" s="47">
        <f t="shared" si="19"/>
        <v>0</v>
      </c>
    </row>
    <row r="521" spans="2:18">
      <c r="B521" s="45" t="s">
        <v>34</v>
      </c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">
        <v>11</v>
      </c>
      <c r="Q521" s="227">
        <v>28</v>
      </c>
      <c r="R521" s="47">
        <f t="shared" si="19"/>
        <v>308</v>
      </c>
    </row>
    <row r="522" spans="2:18">
      <c r="B522" s="44" t="s">
        <v>836</v>
      </c>
      <c r="C522" s="40">
        <v>180</v>
      </c>
      <c r="D522" s="40">
        <v>0.05</v>
      </c>
      <c r="E522" s="40">
        <v>0.01</v>
      </c>
      <c r="F522" s="40">
        <v>9.17</v>
      </c>
      <c r="G522" s="40">
        <v>37.96</v>
      </c>
      <c r="H522" s="40">
        <v>0</v>
      </c>
      <c r="I522" s="40">
        <v>2.5</v>
      </c>
      <c r="J522" s="40">
        <v>0</v>
      </c>
      <c r="K522" s="40">
        <v>0.01</v>
      </c>
      <c r="L522" s="40">
        <v>7.35</v>
      </c>
      <c r="M522" s="40">
        <v>9.56</v>
      </c>
      <c r="N522" s="40">
        <v>5.12</v>
      </c>
      <c r="O522" s="40">
        <v>0.88</v>
      </c>
      <c r="P522" s="40"/>
      <c r="Q522" s="228"/>
      <c r="R522" s="47">
        <f t="shared" si="19"/>
        <v>0</v>
      </c>
    </row>
    <row r="523" spans="2:18">
      <c r="B523" s="45" t="s">
        <v>49</v>
      </c>
      <c r="C523" s="40">
        <v>4</v>
      </c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228">
        <v>244</v>
      </c>
      <c r="R523" s="47">
        <f t="shared" si="19"/>
        <v>0</v>
      </c>
    </row>
    <row r="524" spans="2:18">
      <c r="B524" s="45" t="s">
        <v>188</v>
      </c>
      <c r="C524" s="40">
        <v>15</v>
      </c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228">
        <v>224</v>
      </c>
      <c r="R524" s="47">
        <f t="shared" si="19"/>
        <v>0</v>
      </c>
    </row>
    <row r="525" spans="2:18">
      <c r="B525" s="45" t="s">
        <v>15</v>
      </c>
      <c r="C525" s="40">
        <v>15</v>
      </c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>
        <v>3.2</v>
      </c>
      <c r="Q525" s="228">
        <v>79.25</v>
      </c>
      <c r="R525" s="47">
        <f t="shared" si="19"/>
        <v>253.60000000000002</v>
      </c>
    </row>
    <row r="526" spans="2:18">
      <c r="B526" s="45" t="s">
        <v>22</v>
      </c>
      <c r="C526" s="40">
        <v>15</v>
      </c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>
        <v>6</v>
      </c>
      <c r="Q526" s="40">
        <v>72.19</v>
      </c>
      <c r="R526" s="47">
        <f t="shared" si="19"/>
        <v>433.14</v>
      </c>
    </row>
    <row r="527" spans="2:18">
      <c r="B527" s="45" t="s">
        <v>672</v>
      </c>
      <c r="C527" s="40">
        <v>30</v>
      </c>
      <c r="D527" s="5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>
        <v>173</v>
      </c>
      <c r="Q527" s="40">
        <v>10.5</v>
      </c>
      <c r="R527" s="47">
        <f t="shared" si="19"/>
        <v>1816.5</v>
      </c>
    </row>
    <row r="528" spans="2:18">
      <c r="C528" s="93"/>
      <c r="D528" s="19"/>
      <c r="E528" s="19" t="s">
        <v>374</v>
      </c>
      <c r="F528" s="19"/>
      <c r="G528" s="19"/>
      <c r="H528" s="19"/>
      <c r="I528" s="19"/>
      <c r="J528" s="19"/>
      <c r="K528" s="19"/>
      <c r="L528" s="19" t="s">
        <v>99</v>
      </c>
      <c r="M528" s="19"/>
      <c r="N528" s="19"/>
      <c r="O528" s="19" t="s">
        <v>99</v>
      </c>
      <c r="P528" s="19"/>
      <c r="Q528" s="19"/>
      <c r="R528" s="229">
        <f>SUM(R509:R527)</f>
        <v>6975.295000000001</v>
      </c>
    </row>
    <row r="529" spans="2:18">
      <c r="B529" s="19"/>
      <c r="C529" s="93"/>
      <c r="D529" s="19"/>
      <c r="E529" s="110" t="s">
        <v>100</v>
      </c>
      <c r="F529" s="19"/>
      <c r="G529" s="19"/>
      <c r="H529" s="19"/>
      <c r="I529" s="19"/>
      <c r="J529" s="19"/>
      <c r="K529" s="19"/>
      <c r="L529" s="110" t="s">
        <v>99</v>
      </c>
      <c r="M529" s="110"/>
      <c r="N529" s="19"/>
      <c r="O529" s="19"/>
      <c r="P529" s="19"/>
      <c r="Q529" s="18"/>
      <c r="R529" s="50"/>
    </row>
    <row r="530" spans="2:18" ht="18.75">
      <c r="D530" s="15"/>
      <c r="G530" s="16" t="s">
        <v>67</v>
      </c>
      <c r="H530" s="16"/>
      <c r="I530" s="17"/>
      <c r="J530" s="17"/>
      <c r="K530" s="17"/>
      <c r="M530" s="17"/>
      <c r="R530" s="19"/>
    </row>
    <row r="531" spans="2:18" ht="23.25">
      <c r="D531" s="15"/>
      <c r="E531" s="15"/>
      <c r="F531" s="133" t="s">
        <v>376</v>
      </c>
      <c r="G531" s="16"/>
      <c r="H531" s="16"/>
      <c r="I531" s="16" t="s">
        <v>377</v>
      </c>
      <c r="J531" s="16"/>
      <c r="K531" s="16"/>
      <c r="L531" s="17"/>
      <c r="M531" s="21"/>
      <c r="R531" s="19"/>
    </row>
    <row r="532" spans="2:18" ht="18.75">
      <c r="E532" s="23" t="s">
        <v>70</v>
      </c>
      <c r="F532" s="23"/>
      <c r="G532" s="23"/>
      <c r="R532" s="19"/>
    </row>
    <row r="533" spans="2:18">
      <c r="B533" s="53" t="s">
        <v>835</v>
      </c>
      <c r="N533" s="21"/>
      <c r="R533" s="19"/>
    </row>
    <row r="534" spans="2:18">
      <c r="B534" s="24" t="s">
        <v>149</v>
      </c>
      <c r="C534" t="s">
        <v>739</v>
      </c>
      <c r="D534" s="25"/>
      <c r="E534" s="28"/>
      <c r="F534" s="28" t="s">
        <v>5</v>
      </c>
      <c r="G534" s="27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19"/>
    </row>
    <row r="535" spans="2:18">
      <c r="B535" s="29" t="s">
        <v>76</v>
      </c>
      <c r="C535" s="20"/>
      <c r="D535" s="20"/>
      <c r="E535" s="27"/>
      <c r="F535" s="27"/>
      <c r="G535" s="27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19"/>
    </row>
    <row r="536" spans="2:18">
      <c r="B536" s="30"/>
      <c r="C536" s="29"/>
      <c r="D536" s="29"/>
      <c r="E536" s="21"/>
      <c r="F536" s="27"/>
      <c r="G536" s="27"/>
      <c r="H536" s="21"/>
      <c r="I536" s="21"/>
      <c r="J536" s="21"/>
      <c r="K536" s="21"/>
      <c r="L536" s="21"/>
      <c r="M536" s="21"/>
      <c r="N536" s="145"/>
      <c r="O536" s="21"/>
      <c r="P536" s="21"/>
      <c r="Q536">
        <v>155</v>
      </c>
      <c r="R536" s="19"/>
    </row>
    <row r="537" spans="2:18">
      <c r="B537" s="31" t="s">
        <v>77</v>
      </c>
      <c r="C537" s="33" t="s">
        <v>78</v>
      </c>
      <c r="D537" s="34"/>
      <c r="E537" s="34" t="s">
        <v>79</v>
      </c>
      <c r="F537" s="34"/>
      <c r="G537" s="34" t="s">
        <v>80</v>
      </c>
      <c r="H537" s="34" t="s">
        <v>81</v>
      </c>
      <c r="I537" s="34"/>
      <c r="J537" s="34"/>
      <c r="K537" s="34"/>
      <c r="L537" s="34"/>
      <c r="M537" s="34" t="s">
        <v>82</v>
      </c>
      <c r="N537" s="19"/>
      <c r="O537" s="34"/>
      <c r="P537" s="35" t="s">
        <v>83</v>
      </c>
      <c r="Q537" s="36" t="s">
        <v>3</v>
      </c>
      <c r="R537" s="36" t="s">
        <v>9</v>
      </c>
    </row>
    <row r="538" spans="2:18">
      <c r="B538" s="40"/>
      <c r="C538" s="39" t="s">
        <v>85</v>
      </c>
      <c r="D538" s="40" t="s">
        <v>86</v>
      </c>
      <c r="E538" s="40" t="s">
        <v>87</v>
      </c>
      <c r="F538" s="40" t="s">
        <v>88</v>
      </c>
      <c r="G538" s="40"/>
      <c r="H538" s="40" t="s">
        <v>89</v>
      </c>
      <c r="I538" s="40" t="s">
        <v>90</v>
      </c>
      <c r="J538" s="40" t="s">
        <v>91</v>
      </c>
      <c r="K538" s="40" t="s">
        <v>856</v>
      </c>
      <c r="L538" s="40" t="s">
        <v>92</v>
      </c>
      <c r="M538" s="40" t="s">
        <v>93</v>
      </c>
      <c r="N538" s="40" t="s">
        <v>94</v>
      </c>
      <c r="O538" s="40" t="s">
        <v>95</v>
      </c>
      <c r="P538" s="40"/>
      <c r="Q538" s="4"/>
      <c r="R538" s="40"/>
    </row>
    <row r="539" spans="2:18">
      <c r="B539" s="31" t="s">
        <v>894</v>
      </c>
      <c r="C539" s="40">
        <v>200</v>
      </c>
      <c r="D539" s="40">
        <v>5.85</v>
      </c>
      <c r="E539" s="40">
        <v>2.86</v>
      </c>
      <c r="F539" s="40">
        <v>37.4</v>
      </c>
      <c r="G539" s="40">
        <v>198.97</v>
      </c>
      <c r="H539" s="40">
        <v>0.09</v>
      </c>
      <c r="I539" s="40">
        <v>0</v>
      </c>
      <c r="J539" s="40">
        <v>12</v>
      </c>
      <c r="K539" s="40">
        <v>0.83</v>
      </c>
      <c r="L539" s="40">
        <v>11.89</v>
      </c>
      <c r="M539" s="40">
        <v>47.24</v>
      </c>
      <c r="N539" s="40">
        <v>8.5500000000000007</v>
      </c>
      <c r="O539" s="40">
        <v>0.86</v>
      </c>
      <c r="P539" s="4"/>
      <c r="Q539" s="46"/>
      <c r="R539" s="47"/>
    </row>
    <row r="540" spans="2:18">
      <c r="B540" s="45" t="s">
        <v>36</v>
      </c>
      <c r="C540" s="40">
        <v>54</v>
      </c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">
        <v>4</v>
      </c>
      <c r="Q540" s="226">
        <v>350</v>
      </c>
      <c r="R540" s="47">
        <f t="shared" ref="R540:R546" si="20">Q540*P540</f>
        <v>1400</v>
      </c>
    </row>
    <row r="541" spans="2:18">
      <c r="B541" s="45" t="s">
        <v>175</v>
      </c>
      <c r="C541" s="40">
        <v>50</v>
      </c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">
        <v>4</v>
      </c>
      <c r="Q541" s="226">
        <v>51.05</v>
      </c>
      <c r="R541" s="47">
        <f t="shared" si="20"/>
        <v>204.2</v>
      </c>
    </row>
    <row r="542" spans="2:18">
      <c r="B542" s="44" t="s">
        <v>34</v>
      </c>
      <c r="C542" s="31">
        <v>40</v>
      </c>
      <c r="D542" s="40">
        <v>3.16</v>
      </c>
      <c r="E542" s="40">
        <v>0.4</v>
      </c>
      <c r="F542" s="40">
        <v>18.32</v>
      </c>
      <c r="G542" s="40">
        <v>94</v>
      </c>
      <c r="H542" s="40">
        <v>0.36</v>
      </c>
      <c r="I542" s="40">
        <v>0</v>
      </c>
      <c r="J542" s="40">
        <v>0</v>
      </c>
      <c r="K542" s="40">
        <v>0.52</v>
      </c>
      <c r="L542" s="40">
        <v>9.1999999999999993</v>
      </c>
      <c r="M542" s="40">
        <v>34.799999999999997</v>
      </c>
      <c r="N542" s="40">
        <v>13.2</v>
      </c>
      <c r="O542" s="40">
        <v>0.8</v>
      </c>
      <c r="P542" s="52"/>
      <c r="Q542" s="226"/>
      <c r="R542" s="47">
        <f t="shared" si="20"/>
        <v>0</v>
      </c>
    </row>
    <row r="543" spans="2:18">
      <c r="B543" s="45" t="s">
        <v>34</v>
      </c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">
        <v>4</v>
      </c>
      <c r="Q543" s="227">
        <v>28</v>
      </c>
      <c r="R543" s="47">
        <f t="shared" si="20"/>
        <v>112</v>
      </c>
    </row>
    <row r="544" spans="2:18">
      <c r="B544" s="44" t="s">
        <v>108</v>
      </c>
      <c r="C544" s="40">
        <v>180</v>
      </c>
      <c r="D544" s="40">
        <v>1.4</v>
      </c>
      <c r="E544" s="40">
        <v>1.6</v>
      </c>
      <c r="F544" s="40">
        <v>16.2</v>
      </c>
      <c r="G544" s="40">
        <v>82</v>
      </c>
      <c r="H544" s="40">
        <v>0.02</v>
      </c>
      <c r="I544" s="40">
        <v>0.6</v>
      </c>
      <c r="J544" s="40">
        <v>0</v>
      </c>
      <c r="K544" s="40">
        <v>0.08</v>
      </c>
      <c r="L544" s="40">
        <v>0.8</v>
      </c>
      <c r="M544" s="40">
        <v>66</v>
      </c>
      <c r="N544" s="40">
        <v>12</v>
      </c>
      <c r="O544" s="40">
        <v>50</v>
      </c>
      <c r="P544" s="40"/>
      <c r="Q544" s="228"/>
      <c r="R544" s="47">
        <f t="shared" si="20"/>
        <v>0</v>
      </c>
    </row>
    <row r="545" spans="2:18">
      <c r="B545" s="45" t="s">
        <v>49</v>
      </c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228">
        <v>244</v>
      </c>
      <c r="R545" s="47">
        <f t="shared" si="20"/>
        <v>0</v>
      </c>
    </row>
    <row r="546" spans="2:18">
      <c r="B546" s="45" t="s">
        <v>31</v>
      </c>
      <c r="C546" s="40">
        <v>20</v>
      </c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>
        <v>1</v>
      </c>
      <c r="Q546" s="228">
        <v>73.739999999999995</v>
      </c>
      <c r="R546" s="47">
        <f t="shared" si="20"/>
        <v>73.739999999999995</v>
      </c>
    </row>
    <row r="547" spans="2:18">
      <c r="C547" s="93"/>
      <c r="D547" s="19"/>
      <c r="E547" s="19" t="s">
        <v>374</v>
      </c>
      <c r="F547" s="19"/>
      <c r="G547" s="19"/>
      <c r="H547" s="19"/>
      <c r="I547" s="19"/>
      <c r="J547" s="19"/>
      <c r="K547" s="19"/>
      <c r="L547" s="19" t="s">
        <v>99</v>
      </c>
      <c r="M547" s="19"/>
      <c r="N547" s="19"/>
      <c r="O547" s="19" t="s">
        <v>99</v>
      </c>
      <c r="P547" s="19"/>
      <c r="Q547" s="19"/>
      <c r="R547" s="229">
        <f>SUM(R540:R546)</f>
        <v>1789.94</v>
      </c>
    </row>
    <row r="548" spans="2:18">
      <c r="B548" s="19"/>
      <c r="C548" s="93"/>
      <c r="D548" s="19"/>
      <c r="E548" s="110" t="s">
        <v>100</v>
      </c>
      <c r="F548" s="19"/>
      <c r="G548" s="19"/>
      <c r="H548" s="19"/>
      <c r="I548" s="19"/>
      <c r="J548" s="19"/>
      <c r="K548" s="19"/>
      <c r="L548" s="110" t="s">
        <v>99</v>
      </c>
      <c r="M548" s="110"/>
      <c r="N548" s="19"/>
      <c r="O548" s="19"/>
      <c r="P548" s="19"/>
      <c r="Q548" s="18"/>
      <c r="R548" s="50"/>
    </row>
    <row r="549" spans="2:18" ht="18.75">
      <c r="D549" s="15"/>
      <c r="G549" s="16" t="s">
        <v>67</v>
      </c>
      <c r="H549" s="16"/>
      <c r="I549" s="17"/>
      <c r="J549" s="17"/>
      <c r="K549" s="17"/>
      <c r="M549" s="17"/>
      <c r="R549" s="19"/>
    </row>
    <row r="550" spans="2:18" ht="23.25">
      <c r="D550" s="15"/>
      <c r="E550" s="15"/>
      <c r="F550" s="133" t="s">
        <v>376</v>
      </c>
      <c r="G550" s="16"/>
      <c r="H550" s="16"/>
      <c r="I550" s="16" t="s">
        <v>377</v>
      </c>
      <c r="J550" s="16"/>
      <c r="K550" s="16"/>
      <c r="L550" s="17"/>
      <c r="M550" s="21"/>
      <c r="R550" s="19"/>
    </row>
    <row r="551" spans="2:18" ht="18.75">
      <c r="E551" s="23" t="s">
        <v>70</v>
      </c>
      <c r="F551" s="23"/>
      <c r="G551" s="23"/>
      <c r="R551" s="19"/>
    </row>
    <row r="552" spans="2:18">
      <c r="B552" s="53">
        <v>44631</v>
      </c>
      <c r="N552" s="21"/>
      <c r="R552" s="19"/>
    </row>
    <row r="553" spans="2:18">
      <c r="B553" s="24" t="s">
        <v>149</v>
      </c>
      <c r="C553" t="s">
        <v>739</v>
      </c>
      <c r="D553" s="25"/>
      <c r="E553" s="28"/>
      <c r="F553" s="28" t="s">
        <v>5</v>
      </c>
      <c r="G553" s="27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19"/>
    </row>
    <row r="554" spans="2:18">
      <c r="B554" s="29" t="s">
        <v>76</v>
      </c>
      <c r="C554" s="20"/>
      <c r="D554" s="20"/>
      <c r="E554" s="27"/>
      <c r="F554" s="27"/>
      <c r="G554" s="27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19"/>
    </row>
    <row r="555" spans="2:18">
      <c r="B555" s="30"/>
      <c r="C555" s="29"/>
      <c r="D555" s="29"/>
      <c r="E555" s="21"/>
      <c r="F555" s="27"/>
      <c r="G555" s="27"/>
      <c r="H555" s="21"/>
      <c r="I555" s="21"/>
      <c r="J555" s="21"/>
      <c r="K555" s="21"/>
      <c r="L555" s="21"/>
      <c r="M555" s="21"/>
      <c r="N555" s="145"/>
      <c r="O555" s="21"/>
      <c r="P555" s="21"/>
      <c r="Q555">
        <v>213</v>
      </c>
      <c r="R555" s="19"/>
    </row>
    <row r="556" spans="2:18">
      <c r="B556" s="31" t="s">
        <v>77</v>
      </c>
      <c r="C556" s="33" t="s">
        <v>78</v>
      </c>
      <c r="D556" s="34"/>
      <c r="E556" s="34" t="s">
        <v>79</v>
      </c>
      <c r="F556" s="34"/>
      <c r="G556" s="34" t="s">
        <v>80</v>
      </c>
      <c r="H556" s="34" t="s">
        <v>81</v>
      </c>
      <c r="I556" s="34"/>
      <c r="J556" s="34"/>
      <c r="K556" s="34"/>
      <c r="L556" s="34"/>
      <c r="M556" s="34" t="s">
        <v>82</v>
      </c>
      <c r="N556" s="19"/>
      <c r="O556" s="34"/>
      <c r="P556" s="35" t="s">
        <v>83</v>
      </c>
      <c r="Q556" s="36" t="s">
        <v>3</v>
      </c>
      <c r="R556" s="36" t="s">
        <v>9</v>
      </c>
    </row>
    <row r="557" spans="2:18">
      <c r="B557" s="40"/>
      <c r="C557" s="39" t="s">
        <v>85</v>
      </c>
      <c r="D557" s="40" t="s">
        <v>86</v>
      </c>
      <c r="E557" s="40" t="s">
        <v>87</v>
      </c>
      <c r="F557" s="40" t="s">
        <v>88</v>
      </c>
      <c r="G557" s="40"/>
      <c r="H557" s="40" t="s">
        <v>89</v>
      </c>
      <c r="I557" s="40" t="s">
        <v>90</v>
      </c>
      <c r="J557" s="40" t="s">
        <v>91</v>
      </c>
      <c r="K557" s="40" t="s">
        <v>856</v>
      </c>
      <c r="L557" s="40" t="s">
        <v>92</v>
      </c>
      <c r="M557" s="40" t="s">
        <v>93</v>
      </c>
      <c r="N557" s="40" t="s">
        <v>94</v>
      </c>
      <c r="O557" s="40" t="s">
        <v>95</v>
      </c>
      <c r="P557" s="40"/>
      <c r="Q557" s="4"/>
      <c r="R557" s="40"/>
    </row>
    <row r="558" spans="2:18">
      <c r="B558" s="31" t="s">
        <v>840</v>
      </c>
      <c r="C558" s="40">
        <v>250</v>
      </c>
      <c r="D558" s="40">
        <v>3.11</v>
      </c>
      <c r="E558" s="40">
        <v>4.42</v>
      </c>
      <c r="F558" s="40">
        <v>11.39</v>
      </c>
      <c r="G558" s="40">
        <v>280</v>
      </c>
      <c r="H558" s="40">
        <v>0.09</v>
      </c>
      <c r="I558" s="40">
        <v>21.14</v>
      </c>
      <c r="J558" s="40">
        <v>4.9000000000000004</v>
      </c>
      <c r="K558" s="40">
        <v>1.48</v>
      </c>
      <c r="L558" s="40">
        <v>22.06</v>
      </c>
      <c r="M558" s="40">
        <v>62.94</v>
      </c>
      <c r="N558" s="40">
        <v>23.53</v>
      </c>
      <c r="O558" s="40">
        <v>0.94</v>
      </c>
      <c r="P558" s="4"/>
      <c r="Q558" s="46"/>
      <c r="R558" s="47"/>
    </row>
    <row r="559" spans="2:18">
      <c r="B559" s="45" t="s">
        <v>36</v>
      </c>
      <c r="C559" s="40">
        <v>54</v>
      </c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">
        <v>10.7</v>
      </c>
      <c r="Q559" s="226">
        <v>350</v>
      </c>
      <c r="R559" s="47">
        <f t="shared" ref="R559:R576" si="21">Q559*P559</f>
        <v>3744.9999999999995</v>
      </c>
    </row>
    <row r="560" spans="2:18">
      <c r="B560" s="45" t="s">
        <v>37</v>
      </c>
      <c r="C560" s="40">
        <v>10</v>
      </c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">
        <v>2.1</v>
      </c>
      <c r="Q560" s="226">
        <v>91</v>
      </c>
      <c r="R560" s="47">
        <f t="shared" si="21"/>
        <v>191.1</v>
      </c>
    </row>
    <row r="561" spans="2:18">
      <c r="B561" s="45" t="s">
        <v>58</v>
      </c>
      <c r="C561" s="40">
        <v>10</v>
      </c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">
        <v>2</v>
      </c>
      <c r="Q561" s="226">
        <v>33</v>
      </c>
      <c r="R561" s="47">
        <f t="shared" si="21"/>
        <v>66</v>
      </c>
    </row>
    <row r="562" spans="2:18">
      <c r="B562" s="45" t="s">
        <v>55</v>
      </c>
      <c r="C562" s="40">
        <v>150</v>
      </c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">
        <v>28.09</v>
      </c>
      <c r="Q562" s="226">
        <v>65</v>
      </c>
      <c r="R562" s="47">
        <f t="shared" si="21"/>
        <v>1825.85</v>
      </c>
    </row>
    <row r="563" spans="2:18">
      <c r="B563" s="45" t="s">
        <v>51</v>
      </c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">
        <v>1</v>
      </c>
      <c r="Q563" s="226">
        <v>15</v>
      </c>
      <c r="R563" s="47">
        <f t="shared" si="21"/>
        <v>15</v>
      </c>
    </row>
    <row r="564" spans="2:18">
      <c r="B564" s="45" t="s">
        <v>13</v>
      </c>
      <c r="C564" s="40">
        <v>4</v>
      </c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">
        <v>0.6</v>
      </c>
      <c r="Q564" s="226">
        <v>122.32</v>
      </c>
      <c r="R564" s="47">
        <f t="shared" si="21"/>
        <v>73.391999999999996</v>
      </c>
    </row>
    <row r="565" spans="2:18">
      <c r="B565" s="45" t="s">
        <v>830</v>
      </c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">
        <v>4</v>
      </c>
      <c r="Q565" s="226">
        <v>113</v>
      </c>
      <c r="R565" s="47">
        <f t="shared" si="21"/>
        <v>452</v>
      </c>
    </row>
    <row r="566" spans="2:18">
      <c r="B566" s="45" t="s">
        <v>110</v>
      </c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">
        <v>2.5</v>
      </c>
      <c r="Q566" s="226">
        <v>38.9</v>
      </c>
      <c r="R566" s="47">
        <f t="shared" si="21"/>
        <v>97.25</v>
      </c>
    </row>
    <row r="567" spans="2:18">
      <c r="B567" s="31" t="s">
        <v>497</v>
      </c>
      <c r="C567" s="40">
        <v>70</v>
      </c>
      <c r="D567" s="40">
        <v>4.5999999999999996</v>
      </c>
      <c r="E567" s="40">
        <v>5.2</v>
      </c>
      <c r="F567" s="40">
        <v>7.2</v>
      </c>
      <c r="G567" s="40">
        <v>105</v>
      </c>
      <c r="H567" s="40">
        <v>1.5</v>
      </c>
      <c r="I567" s="40">
        <v>13.5</v>
      </c>
      <c r="J567" s="40">
        <v>51</v>
      </c>
      <c r="K567" s="40"/>
      <c r="L567" s="40">
        <v>98</v>
      </c>
      <c r="M567" s="40">
        <v>52</v>
      </c>
      <c r="N567" s="40">
        <v>51</v>
      </c>
      <c r="O567" s="40">
        <v>2.25</v>
      </c>
      <c r="P567" s="4"/>
      <c r="Q567" s="226"/>
      <c r="R567" s="47">
        <f t="shared" si="21"/>
        <v>0</v>
      </c>
    </row>
    <row r="568" spans="2:18">
      <c r="B568" s="45" t="s">
        <v>59</v>
      </c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">
        <v>6</v>
      </c>
      <c r="Q568" s="226">
        <v>420</v>
      </c>
      <c r="R568" s="47">
        <f t="shared" si="21"/>
        <v>2520</v>
      </c>
    </row>
    <row r="569" spans="2:18">
      <c r="B569" s="45" t="s">
        <v>58</v>
      </c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">
        <v>0.51</v>
      </c>
      <c r="Q569" s="226">
        <v>33</v>
      </c>
      <c r="R569" s="47">
        <f t="shared" si="21"/>
        <v>16.830000000000002</v>
      </c>
    </row>
    <row r="570" spans="2:18">
      <c r="B570" s="45" t="s">
        <v>13</v>
      </c>
      <c r="C570" s="40">
        <v>4</v>
      </c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">
        <v>0.4</v>
      </c>
      <c r="Q570" s="226">
        <v>122.32</v>
      </c>
      <c r="R570" s="47">
        <f t="shared" si="21"/>
        <v>48.927999999999997</v>
      </c>
    </row>
    <row r="571" spans="2:18">
      <c r="B571" s="44" t="s">
        <v>34</v>
      </c>
      <c r="C571" s="31">
        <v>40</v>
      </c>
      <c r="D571" s="40">
        <v>3.16</v>
      </c>
      <c r="E571" s="40">
        <v>0.4</v>
      </c>
      <c r="F571" s="40">
        <v>18.32</v>
      </c>
      <c r="G571" s="40">
        <v>94</v>
      </c>
      <c r="H571" s="40">
        <v>0.36</v>
      </c>
      <c r="I571" s="40">
        <v>0</v>
      </c>
      <c r="J571" s="40">
        <v>0</v>
      </c>
      <c r="K571" s="40">
        <v>0.52</v>
      </c>
      <c r="L571" s="40">
        <v>9.1999999999999993</v>
      </c>
      <c r="M571" s="40">
        <v>34.799999999999997</v>
      </c>
      <c r="N571" s="40">
        <v>13.2</v>
      </c>
      <c r="O571" s="40">
        <v>0.8</v>
      </c>
      <c r="P571" s="52"/>
      <c r="Q571" s="226"/>
      <c r="R571" s="47">
        <f t="shared" si="21"/>
        <v>0</v>
      </c>
    </row>
    <row r="572" spans="2:18">
      <c r="B572" s="45" t="s">
        <v>34</v>
      </c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">
        <v>15</v>
      </c>
      <c r="Q572" s="227">
        <v>30</v>
      </c>
      <c r="R572" s="47">
        <f t="shared" si="21"/>
        <v>450</v>
      </c>
    </row>
    <row r="573" spans="2:18">
      <c r="B573" s="44" t="s">
        <v>163</v>
      </c>
      <c r="C573" s="40">
        <v>180</v>
      </c>
      <c r="D573" s="40">
        <v>0.7</v>
      </c>
      <c r="E573" s="40">
        <v>0.05</v>
      </c>
      <c r="F573" s="40">
        <v>23.1</v>
      </c>
      <c r="G573" s="40">
        <v>96.72</v>
      </c>
      <c r="H573" s="40">
        <v>0.02</v>
      </c>
      <c r="I573" s="40">
        <v>0.72</v>
      </c>
      <c r="J573" s="40">
        <v>0</v>
      </c>
      <c r="K573" s="40">
        <v>0.99</v>
      </c>
      <c r="L573" s="40">
        <v>28.8</v>
      </c>
      <c r="M573" s="40">
        <v>26.28</v>
      </c>
      <c r="N573" s="40">
        <v>18.899999999999999</v>
      </c>
      <c r="O573" s="40">
        <v>0.62</v>
      </c>
      <c r="P573" s="40"/>
      <c r="Q573" s="228"/>
      <c r="R573" s="47">
        <f t="shared" si="21"/>
        <v>0</v>
      </c>
    </row>
    <row r="574" spans="2:18">
      <c r="B574" s="45" t="s">
        <v>25</v>
      </c>
      <c r="C574" s="40">
        <v>20</v>
      </c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>
        <v>4.2</v>
      </c>
      <c r="Q574" s="228">
        <v>225.95</v>
      </c>
      <c r="R574" s="47">
        <f t="shared" si="21"/>
        <v>948.99</v>
      </c>
    </row>
    <row r="575" spans="2:18">
      <c r="B575" s="45" t="s">
        <v>15</v>
      </c>
      <c r="C575" s="40">
        <v>20</v>
      </c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>
        <v>4.2</v>
      </c>
      <c r="Q575" s="228">
        <v>79.25</v>
      </c>
      <c r="R575" s="47">
        <f t="shared" si="21"/>
        <v>332.85</v>
      </c>
    </row>
    <row r="576" spans="2:18">
      <c r="B576" s="45" t="s">
        <v>304</v>
      </c>
      <c r="C576" s="40">
        <v>100</v>
      </c>
      <c r="D576" s="40">
        <v>0.4</v>
      </c>
      <c r="E576" s="40">
        <v>0.3</v>
      </c>
      <c r="F576" s="40">
        <v>10.3</v>
      </c>
      <c r="G576" s="40">
        <v>67</v>
      </c>
      <c r="H576" s="40">
        <v>0.02</v>
      </c>
      <c r="I576" s="40">
        <v>5</v>
      </c>
      <c r="J576" s="40">
        <v>0</v>
      </c>
      <c r="K576" s="40"/>
      <c r="L576" s="40">
        <v>0.4</v>
      </c>
      <c r="M576" s="40">
        <v>19</v>
      </c>
      <c r="N576" s="40">
        <v>16</v>
      </c>
      <c r="O576" s="40">
        <v>12</v>
      </c>
      <c r="P576" s="40">
        <v>22.8</v>
      </c>
      <c r="Q576" s="40">
        <v>336</v>
      </c>
      <c r="R576" s="47">
        <f t="shared" si="21"/>
        <v>7660.8</v>
      </c>
    </row>
    <row r="577" spans="2:18">
      <c r="C577" s="93"/>
      <c r="D577" s="19"/>
      <c r="E577" s="19" t="s">
        <v>374</v>
      </c>
      <c r="F577" s="19"/>
      <c r="G577" s="19"/>
      <c r="H577" s="19"/>
      <c r="I577" s="19"/>
      <c r="J577" s="19"/>
      <c r="K577" s="19"/>
      <c r="L577" s="19" t="s">
        <v>99</v>
      </c>
      <c r="M577" s="19"/>
      <c r="N577" s="19"/>
      <c r="O577" s="19" t="s">
        <v>99</v>
      </c>
      <c r="P577" s="19"/>
      <c r="Q577" s="19"/>
      <c r="R577" s="229">
        <f>SUM(R559:R576)</f>
        <v>18443.989999999998</v>
      </c>
    </row>
    <row r="578" spans="2:18">
      <c r="B578" s="19"/>
      <c r="C578" s="93"/>
      <c r="D578" s="19"/>
      <c r="E578" s="110" t="s">
        <v>100</v>
      </c>
      <c r="F578" s="19"/>
      <c r="G578" s="19"/>
      <c r="H578" s="19"/>
      <c r="I578" s="19"/>
      <c r="J578" s="19"/>
      <c r="K578" s="19"/>
      <c r="L578" s="110" t="s">
        <v>99</v>
      </c>
      <c r="M578" s="110"/>
      <c r="N578" s="19"/>
      <c r="O578" s="19"/>
      <c r="P578" s="19"/>
      <c r="Q578" s="18"/>
      <c r="R578" s="50"/>
    </row>
    <row r="579" spans="2:18" ht="18.75">
      <c r="D579" s="15"/>
      <c r="G579" s="16" t="s">
        <v>67</v>
      </c>
      <c r="H579" s="16"/>
      <c r="I579" s="17"/>
      <c r="J579" s="17"/>
      <c r="K579" s="17"/>
      <c r="M579" s="17"/>
      <c r="R579" s="19"/>
    </row>
    <row r="580" spans="2:18" ht="23.25">
      <c r="D580" s="15"/>
      <c r="E580" s="15"/>
      <c r="F580" s="133" t="s">
        <v>376</v>
      </c>
      <c r="G580" s="16"/>
      <c r="H580" s="16"/>
      <c r="I580" s="16" t="s">
        <v>377</v>
      </c>
      <c r="J580" s="16"/>
      <c r="K580" s="16"/>
      <c r="L580" s="17"/>
      <c r="M580" s="21"/>
      <c r="R580" s="19"/>
    </row>
    <row r="581" spans="2:18" ht="18.75">
      <c r="E581" s="23" t="s">
        <v>70</v>
      </c>
      <c r="F581" s="23"/>
      <c r="G581" s="23"/>
      <c r="R581" s="19"/>
    </row>
    <row r="582" spans="2:18">
      <c r="B582" s="53">
        <v>44631</v>
      </c>
      <c r="N582" s="21"/>
      <c r="R582" s="19"/>
    </row>
    <row r="583" spans="2:18">
      <c r="B583" s="24" t="s">
        <v>149</v>
      </c>
      <c r="C583" t="s">
        <v>739</v>
      </c>
      <c r="D583" s="25"/>
      <c r="E583" s="28"/>
      <c r="F583" s="28" t="s">
        <v>6</v>
      </c>
      <c r="G583" s="27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19"/>
    </row>
    <row r="584" spans="2:18">
      <c r="B584" s="29" t="s">
        <v>76</v>
      </c>
      <c r="C584" s="20"/>
      <c r="D584" s="20"/>
      <c r="E584" s="27"/>
      <c r="F584" s="27"/>
      <c r="G584" s="27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19"/>
    </row>
    <row r="585" spans="2:18">
      <c r="B585" s="30"/>
      <c r="C585" s="29"/>
      <c r="D585" s="29"/>
      <c r="E585" s="21"/>
      <c r="F585" s="27"/>
      <c r="G585" s="27"/>
      <c r="H585" s="21"/>
      <c r="I585" s="21"/>
      <c r="J585" s="21"/>
      <c r="K585" s="21"/>
      <c r="L585" s="21"/>
      <c r="M585" s="21"/>
      <c r="N585" s="145"/>
      <c r="O585" s="21"/>
      <c r="P585" s="21"/>
      <c r="Q585">
        <v>155</v>
      </c>
      <c r="R585" s="19"/>
    </row>
    <row r="586" spans="2:18">
      <c r="B586" s="31" t="s">
        <v>77</v>
      </c>
      <c r="C586" s="33" t="s">
        <v>78</v>
      </c>
      <c r="D586" s="34"/>
      <c r="E586" s="34" t="s">
        <v>79</v>
      </c>
      <c r="F586" s="34"/>
      <c r="G586" s="34" t="s">
        <v>80</v>
      </c>
      <c r="H586" s="34" t="s">
        <v>81</v>
      </c>
      <c r="I586" s="34"/>
      <c r="J586" s="34"/>
      <c r="K586" s="34"/>
      <c r="L586" s="34"/>
      <c r="M586" s="34" t="s">
        <v>82</v>
      </c>
      <c r="N586" s="19"/>
      <c r="O586" s="34"/>
      <c r="P586" s="35" t="s">
        <v>83</v>
      </c>
      <c r="Q586" s="36" t="s">
        <v>3</v>
      </c>
      <c r="R586" s="36" t="s">
        <v>9</v>
      </c>
    </row>
    <row r="587" spans="2:18">
      <c r="B587" s="40"/>
      <c r="C587" s="39" t="s">
        <v>85</v>
      </c>
      <c r="D587" s="40" t="s">
        <v>86</v>
      </c>
      <c r="E587" s="40" t="s">
        <v>87</v>
      </c>
      <c r="F587" s="40" t="s">
        <v>88</v>
      </c>
      <c r="G587" s="40"/>
      <c r="H587" s="40" t="s">
        <v>89</v>
      </c>
      <c r="I587" s="40" t="s">
        <v>90</v>
      </c>
      <c r="J587" s="40" t="s">
        <v>91</v>
      </c>
      <c r="K587" s="40" t="s">
        <v>856</v>
      </c>
      <c r="L587" s="40" t="s">
        <v>92</v>
      </c>
      <c r="M587" s="40" t="s">
        <v>93</v>
      </c>
      <c r="N587" s="40" t="s">
        <v>94</v>
      </c>
      <c r="O587" s="40" t="s">
        <v>95</v>
      </c>
      <c r="P587" s="40"/>
      <c r="Q587" s="4"/>
      <c r="R587" s="40"/>
    </row>
    <row r="588" spans="2:18">
      <c r="B588" s="31" t="s">
        <v>840</v>
      </c>
      <c r="C588" s="40">
        <v>250</v>
      </c>
      <c r="D588" s="40">
        <v>3.11</v>
      </c>
      <c r="E588" s="40">
        <v>4.42</v>
      </c>
      <c r="F588" s="40">
        <v>11.39</v>
      </c>
      <c r="G588" s="40">
        <v>280</v>
      </c>
      <c r="H588" s="40">
        <v>0.09</v>
      </c>
      <c r="I588" s="40">
        <v>21.14</v>
      </c>
      <c r="J588" s="40">
        <v>4.9000000000000004</v>
      </c>
      <c r="K588" s="40">
        <v>1.48</v>
      </c>
      <c r="L588" s="40">
        <v>22.06</v>
      </c>
      <c r="M588" s="40">
        <v>62.94</v>
      </c>
      <c r="N588" s="40">
        <v>23.53</v>
      </c>
      <c r="O588" s="40">
        <v>0.94</v>
      </c>
      <c r="P588" s="4"/>
      <c r="Q588" s="46"/>
      <c r="R588" s="47"/>
    </row>
    <row r="589" spans="2:18">
      <c r="B589" s="45" t="s">
        <v>36</v>
      </c>
      <c r="C589" s="40">
        <v>54</v>
      </c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">
        <v>7.33</v>
      </c>
      <c r="Q589" s="226">
        <v>350</v>
      </c>
      <c r="R589" s="47">
        <f t="shared" ref="R589:R604" si="22">Q589*P589</f>
        <v>2565.5</v>
      </c>
    </row>
    <row r="590" spans="2:18">
      <c r="B590" s="45" t="s">
        <v>37</v>
      </c>
      <c r="C590" s="40">
        <v>10</v>
      </c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">
        <v>1.5</v>
      </c>
      <c r="Q590" s="226">
        <v>91</v>
      </c>
      <c r="R590" s="47">
        <f t="shared" si="22"/>
        <v>136.5</v>
      </c>
    </row>
    <row r="591" spans="2:18">
      <c r="B591" s="45" t="s">
        <v>13</v>
      </c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">
        <v>0.7</v>
      </c>
      <c r="Q591" s="226">
        <v>122.32</v>
      </c>
      <c r="R591" s="47">
        <f t="shared" si="22"/>
        <v>85.623999999999995</v>
      </c>
    </row>
    <row r="592" spans="2:18">
      <c r="B592" s="45" t="s">
        <v>58</v>
      </c>
      <c r="C592" s="40">
        <v>10</v>
      </c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">
        <v>1.1000000000000001</v>
      </c>
      <c r="Q592" s="226">
        <v>33</v>
      </c>
      <c r="R592" s="47">
        <f t="shared" si="22"/>
        <v>36.300000000000004</v>
      </c>
    </row>
    <row r="593" spans="2:18">
      <c r="B593" s="45" t="s">
        <v>55</v>
      </c>
      <c r="C593" s="40">
        <v>150</v>
      </c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">
        <v>12.81</v>
      </c>
      <c r="Q593" s="226">
        <v>65</v>
      </c>
      <c r="R593" s="47">
        <f t="shared" si="22"/>
        <v>832.65</v>
      </c>
    </row>
    <row r="594" spans="2:18">
      <c r="B594" s="45" t="s">
        <v>830</v>
      </c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">
        <v>2</v>
      </c>
      <c r="Q594" s="226">
        <v>113</v>
      </c>
      <c r="R594" s="47">
        <f t="shared" si="22"/>
        <v>226</v>
      </c>
    </row>
    <row r="595" spans="2:18">
      <c r="B595" s="45" t="s">
        <v>110</v>
      </c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">
        <v>2</v>
      </c>
      <c r="Q595" s="226">
        <v>38.9</v>
      </c>
      <c r="R595" s="47">
        <f t="shared" si="22"/>
        <v>77.8</v>
      </c>
    </row>
    <row r="596" spans="2:18">
      <c r="B596" s="31" t="s">
        <v>497</v>
      </c>
      <c r="C596" s="40">
        <v>70</v>
      </c>
      <c r="D596" s="40">
        <v>0.14000000000000001</v>
      </c>
      <c r="E596" s="40">
        <v>0.02</v>
      </c>
      <c r="F596" s="40">
        <v>0.7</v>
      </c>
      <c r="G596" s="40">
        <v>2.4</v>
      </c>
      <c r="H596" s="40">
        <v>0.01</v>
      </c>
      <c r="I596" s="40">
        <v>0.98</v>
      </c>
      <c r="J596" s="40">
        <v>0</v>
      </c>
      <c r="K596" s="40">
        <v>0.02</v>
      </c>
      <c r="L596" s="40">
        <v>3.4</v>
      </c>
      <c r="M596" s="40">
        <v>6</v>
      </c>
      <c r="N596" s="40">
        <v>2.8</v>
      </c>
      <c r="O596" s="40">
        <v>0.1</v>
      </c>
      <c r="P596" s="4"/>
      <c r="Q596" s="226"/>
      <c r="R596" s="47">
        <f t="shared" si="22"/>
        <v>0</v>
      </c>
    </row>
    <row r="597" spans="2:18">
      <c r="B597" s="45" t="s">
        <v>59</v>
      </c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">
        <v>4</v>
      </c>
      <c r="Q597" s="226">
        <v>420</v>
      </c>
      <c r="R597" s="47">
        <f t="shared" si="22"/>
        <v>1680</v>
      </c>
    </row>
    <row r="598" spans="2:18">
      <c r="B598" s="45" t="s">
        <v>58</v>
      </c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">
        <v>0.4</v>
      </c>
      <c r="Q598" s="226">
        <v>33</v>
      </c>
      <c r="R598" s="47">
        <f t="shared" si="22"/>
        <v>13.200000000000001</v>
      </c>
    </row>
    <row r="599" spans="2:18">
      <c r="B599" s="45" t="s">
        <v>13</v>
      </c>
      <c r="C599" s="40">
        <v>4</v>
      </c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">
        <v>0.3</v>
      </c>
      <c r="Q599" s="226">
        <v>122.32</v>
      </c>
      <c r="R599" s="47">
        <f t="shared" si="22"/>
        <v>36.695999999999998</v>
      </c>
    </row>
    <row r="600" spans="2:18">
      <c r="B600" s="44" t="s">
        <v>34</v>
      </c>
      <c r="C600" s="31">
        <v>40</v>
      </c>
      <c r="D600" s="40">
        <v>3.16</v>
      </c>
      <c r="E600" s="40">
        <v>0.4</v>
      </c>
      <c r="F600" s="40">
        <v>18.32</v>
      </c>
      <c r="G600" s="40">
        <v>94</v>
      </c>
      <c r="H600" s="40">
        <v>0.36</v>
      </c>
      <c r="I600" s="40">
        <v>0</v>
      </c>
      <c r="J600" s="40">
        <v>0</v>
      </c>
      <c r="K600" s="40">
        <v>0.52</v>
      </c>
      <c r="L600" s="40">
        <v>9.1999999999999993</v>
      </c>
      <c r="M600" s="40">
        <v>34.799999999999997</v>
      </c>
      <c r="N600" s="40">
        <v>13.2</v>
      </c>
      <c r="O600" s="40">
        <v>0.8</v>
      </c>
      <c r="P600" s="52"/>
      <c r="Q600" s="226"/>
      <c r="R600" s="47">
        <f t="shared" si="22"/>
        <v>0</v>
      </c>
    </row>
    <row r="601" spans="2:18">
      <c r="B601" s="45" t="s">
        <v>34</v>
      </c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">
        <v>11</v>
      </c>
      <c r="Q601" s="227">
        <v>30</v>
      </c>
      <c r="R601" s="47">
        <f t="shared" si="22"/>
        <v>330</v>
      </c>
    </row>
    <row r="602" spans="2:18">
      <c r="B602" s="44" t="s">
        <v>163</v>
      </c>
      <c r="C602" s="40">
        <v>180</v>
      </c>
      <c r="D602" s="40">
        <v>0.7</v>
      </c>
      <c r="E602" s="40">
        <v>0.05</v>
      </c>
      <c r="F602" s="40">
        <v>23.1</v>
      </c>
      <c r="G602" s="40">
        <v>96.72</v>
      </c>
      <c r="H602" s="40">
        <v>0.02</v>
      </c>
      <c r="I602" s="40">
        <v>0.72</v>
      </c>
      <c r="J602" s="40">
        <v>0</v>
      </c>
      <c r="K602" s="40">
        <v>0.99</v>
      </c>
      <c r="L602" s="40">
        <v>28.8</v>
      </c>
      <c r="M602" s="40">
        <v>26.28</v>
      </c>
      <c r="N602" s="40">
        <v>18.899999999999999</v>
      </c>
      <c r="O602" s="40">
        <v>0.62</v>
      </c>
      <c r="P602" s="40"/>
      <c r="Q602" s="228"/>
      <c r="R602" s="47">
        <f t="shared" si="22"/>
        <v>0</v>
      </c>
    </row>
    <row r="603" spans="2:18">
      <c r="B603" s="45" t="s">
        <v>25</v>
      </c>
      <c r="C603" s="40">
        <v>20</v>
      </c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>
        <v>3.2</v>
      </c>
      <c r="Q603" s="228">
        <v>225.95</v>
      </c>
      <c r="R603" s="47">
        <f t="shared" si="22"/>
        <v>723.04</v>
      </c>
    </row>
    <row r="604" spans="2:18">
      <c r="B604" s="45" t="s">
        <v>15</v>
      </c>
      <c r="C604" s="40">
        <v>20</v>
      </c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>
        <v>3.2</v>
      </c>
      <c r="Q604" s="228">
        <v>79.25</v>
      </c>
      <c r="R604" s="47">
        <f t="shared" si="22"/>
        <v>253.60000000000002</v>
      </c>
    </row>
    <row r="605" spans="2:18">
      <c r="C605" s="93"/>
      <c r="D605" s="19"/>
      <c r="E605" s="19" t="s">
        <v>374</v>
      </c>
      <c r="F605" s="19"/>
      <c r="G605" s="19"/>
      <c r="H605" s="19"/>
      <c r="I605" s="19"/>
      <c r="J605" s="19"/>
      <c r="K605" s="19"/>
      <c r="L605" s="19" t="s">
        <v>99</v>
      </c>
      <c r="M605" s="19"/>
      <c r="N605" s="19"/>
      <c r="O605" s="19" t="s">
        <v>99</v>
      </c>
      <c r="P605" s="19"/>
      <c r="Q605" s="19"/>
      <c r="R605" s="229">
        <f>SUM(R589:R604)</f>
        <v>6996.91</v>
      </c>
    </row>
    <row r="606" spans="2:18">
      <c r="B606" s="19"/>
      <c r="C606" s="93"/>
      <c r="D606" s="19"/>
      <c r="E606" s="110" t="s">
        <v>100</v>
      </c>
      <c r="F606" s="19"/>
      <c r="G606" s="19"/>
      <c r="H606" s="19"/>
      <c r="I606" s="19"/>
      <c r="J606" s="19"/>
      <c r="K606" s="19"/>
      <c r="L606" s="110" t="s">
        <v>99</v>
      </c>
      <c r="M606" s="110"/>
      <c r="N606" s="19"/>
      <c r="O606" s="19"/>
      <c r="P606" s="19"/>
      <c r="Q606" s="18"/>
      <c r="R606" s="50"/>
    </row>
    <row r="607" spans="2:18" ht="18.75">
      <c r="D607" s="15"/>
      <c r="G607" s="16" t="s">
        <v>67</v>
      </c>
      <c r="H607" s="16"/>
      <c r="I607" s="17"/>
      <c r="J607" s="17"/>
      <c r="K607" s="17"/>
      <c r="M607" s="17"/>
      <c r="R607" s="19"/>
    </row>
    <row r="608" spans="2:18" ht="23.25">
      <c r="D608" s="15"/>
      <c r="E608" s="15"/>
      <c r="F608" s="133" t="s">
        <v>376</v>
      </c>
      <c r="G608" s="16"/>
      <c r="H608" s="16"/>
      <c r="I608" s="16" t="s">
        <v>377</v>
      </c>
      <c r="J608" s="16"/>
      <c r="K608" s="16"/>
      <c r="L608" s="17"/>
      <c r="M608" s="21"/>
      <c r="R608" s="19"/>
    </row>
    <row r="609" spans="2:18" ht="18.75">
      <c r="E609" s="23" t="s">
        <v>70</v>
      </c>
      <c r="F609" s="23"/>
      <c r="G609" s="23"/>
      <c r="R609" s="19"/>
    </row>
    <row r="610" spans="2:18">
      <c r="B610" s="53">
        <v>44631</v>
      </c>
      <c r="N610" s="21"/>
      <c r="R610" s="19"/>
    </row>
    <row r="611" spans="2:18">
      <c r="B611" s="24" t="s">
        <v>149</v>
      </c>
      <c r="C611" t="s">
        <v>739</v>
      </c>
      <c r="D611" s="25"/>
      <c r="E611" s="28"/>
      <c r="F611" s="28" t="s">
        <v>7</v>
      </c>
      <c r="G611" s="27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19"/>
    </row>
    <row r="612" spans="2:18">
      <c r="B612" s="29" t="s">
        <v>76</v>
      </c>
      <c r="C612" s="20"/>
      <c r="D612" s="20"/>
      <c r="E612" s="27"/>
      <c r="F612" s="27"/>
      <c r="G612" s="27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19"/>
    </row>
    <row r="613" spans="2:18">
      <c r="B613" s="30"/>
      <c r="C613" s="29"/>
      <c r="D613" s="29"/>
      <c r="E613" s="21"/>
      <c r="F613" s="27"/>
      <c r="G613" s="27"/>
      <c r="H613" s="21"/>
      <c r="I613" s="21"/>
      <c r="J613" s="21"/>
      <c r="K613" s="21"/>
      <c r="L613" s="21"/>
      <c r="M613" s="21"/>
      <c r="N613" s="145"/>
      <c r="O613" s="21"/>
      <c r="P613" s="21"/>
      <c r="R613" s="19"/>
    </row>
    <row r="614" spans="2:18">
      <c r="B614" s="31" t="s">
        <v>77</v>
      </c>
      <c r="C614" s="33" t="s">
        <v>78</v>
      </c>
      <c r="D614" s="34"/>
      <c r="E614" s="34" t="s">
        <v>79</v>
      </c>
      <c r="F614" s="34"/>
      <c r="G614" s="34" t="s">
        <v>80</v>
      </c>
      <c r="H614" s="34" t="s">
        <v>81</v>
      </c>
      <c r="I614" s="34"/>
      <c r="J614" s="34"/>
      <c r="K614" s="34"/>
      <c r="L614" s="34"/>
      <c r="M614" s="34" t="s">
        <v>82</v>
      </c>
      <c r="N614" s="19"/>
      <c r="O614" s="34"/>
      <c r="P614" s="35" t="s">
        <v>83</v>
      </c>
      <c r="Q614" s="36" t="s">
        <v>3</v>
      </c>
      <c r="R614" s="36" t="s">
        <v>9</v>
      </c>
    </row>
    <row r="615" spans="2:18">
      <c r="B615" s="40"/>
      <c r="C615" s="39" t="s">
        <v>85</v>
      </c>
      <c r="D615" s="40" t="s">
        <v>86</v>
      </c>
      <c r="E615" s="40" t="s">
        <v>87</v>
      </c>
      <c r="F615" s="40" t="s">
        <v>88</v>
      </c>
      <c r="G615" s="40"/>
      <c r="H615" s="40" t="s">
        <v>89</v>
      </c>
      <c r="I615" s="40" t="s">
        <v>90</v>
      </c>
      <c r="J615" s="40" t="s">
        <v>91</v>
      </c>
      <c r="K615" s="40" t="s">
        <v>856</v>
      </c>
      <c r="L615" s="40" t="s">
        <v>92</v>
      </c>
      <c r="M615" s="40" t="s">
        <v>93</v>
      </c>
      <c r="N615" s="40" t="s">
        <v>94</v>
      </c>
      <c r="O615" s="40" t="s">
        <v>95</v>
      </c>
      <c r="P615" s="40"/>
      <c r="Q615" s="4"/>
      <c r="R615" s="40"/>
    </row>
    <row r="616" spans="2:18">
      <c r="B616" s="31" t="s">
        <v>840</v>
      </c>
      <c r="C616" s="40">
        <v>200</v>
      </c>
      <c r="D616" s="40">
        <v>3.11</v>
      </c>
      <c r="E616" s="40">
        <v>4.42</v>
      </c>
      <c r="F616" s="40">
        <v>11.39</v>
      </c>
      <c r="G616" s="40">
        <v>280</v>
      </c>
      <c r="H616" s="40">
        <v>0.09</v>
      </c>
      <c r="I616" s="40">
        <v>21.14</v>
      </c>
      <c r="J616" s="40">
        <v>4.9000000000000004</v>
      </c>
      <c r="K616" s="40">
        <v>1.48</v>
      </c>
      <c r="L616" s="40">
        <v>22.06</v>
      </c>
      <c r="M616" s="40">
        <v>62.94</v>
      </c>
      <c r="N616" s="40">
        <v>23.53</v>
      </c>
      <c r="O616" s="40">
        <v>0.94</v>
      </c>
      <c r="P616" s="4"/>
      <c r="Q616" s="46"/>
      <c r="R616" s="47"/>
    </row>
    <row r="617" spans="2:18">
      <c r="B617" s="45" t="s">
        <v>36</v>
      </c>
      <c r="C617" s="40">
        <v>54</v>
      </c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">
        <v>4</v>
      </c>
      <c r="Q617" s="226">
        <v>350</v>
      </c>
      <c r="R617" s="47">
        <f t="shared" ref="R617:R626" si="23">Q617*P617</f>
        <v>1400</v>
      </c>
    </row>
    <row r="618" spans="2:18">
      <c r="B618" s="45" t="s">
        <v>37</v>
      </c>
      <c r="C618" s="40">
        <v>10</v>
      </c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">
        <v>0.2</v>
      </c>
      <c r="Q618" s="226">
        <v>91</v>
      </c>
      <c r="R618" s="47">
        <f t="shared" si="23"/>
        <v>18.2</v>
      </c>
    </row>
    <row r="619" spans="2:18">
      <c r="B619" s="45" t="s">
        <v>58</v>
      </c>
      <c r="C619" s="40">
        <v>10</v>
      </c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">
        <v>0.2</v>
      </c>
      <c r="Q619" s="226">
        <v>33</v>
      </c>
      <c r="R619" s="47">
        <f t="shared" si="23"/>
        <v>6.6000000000000005</v>
      </c>
    </row>
    <row r="620" spans="2:18">
      <c r="B620" s="45" t="s">
        <v>55</v>
      </c>
      <c r="C620" s="40">
        <v>150</v>
      </c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">
        <v>5</v>
      </c>
      <c r="Q620" s="226">
        <v>65</v>
      </c>
      <c r="R620" s="47">
        <f t="shared" si="23"/>
        <v>325</v>
      </c>
    </row>
    <row r="621" spans="2:18">
      <c r="B621" s="45" t="s">
        <v>110</v>
      </c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">
        <v>0.5</v>
      </c>
      <c r="Q621" s="226">
        <v>38.9</v>
      </c>
      <c r="R621" s="47">
        <f t="shared" si="23"/>
        <v>19.45</v>
      </c>
    </row>
    <row r="622" spans="2:18">
      <c r="B622" s="44" t="s">
        <v>34</v>
      </c>
      <c r="C622" s="31">
        <v>40</v>
      </c>
      <c r="D622" s="40">
        <v>3.16</v>
      </c>
      <c r="E622" s="40">
        <v>0.4</v>
      </c>
      <c r="F622" s="40">
        <v>18.32</v>
      </c>
      <c r="G622" s="40">
        <v>94</v>
      </c>
      <c r="H622" s="40">
        <v>0.36</v>
      </c>
      <c r="I622" s="40">
        <v>0</v>
      </c>
      <c r="J622" s="40">
        <v>0</v>
      </c>
      <c r="K622" s="40">
        <v>0.52</v>
      </c>
      <c r="L622" s="40">
        <v>9.1999999999999993</v>
      </c>
      <c r="M622" s="40">
        <v>34.799999999999997</v>
      </c>
      <c r="N622" s="40">
        <v>13.2</v>
      </c>
      <c r="O622" s="40">
        <v>0.8</v>
      </c>
      <c r="P622" s="52"/>
      <c r="Q622" s="226"/>
      <c r="R622" s="47">
        <f t="shared" si="23"/>
        <v>0</v>
      </c>
    </row>
    <row r="623" spans="2:18">
      <c r="B623" s="45" t="s">
        <v>34</v>
      </c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">
        <v>4</v>
      </c>
      <c r="Q623" s="227">
        <v>30</v>
      </c>
      <c r="R623" s="47">
        <f t="shared" si="23"/>
        <v>120</v>
      </c>
    </row>
    <row r="624" spans="2:18">
      <c r="B624" s="44" t="s">
        <v>108</v>
      </c>
      <c r="C624" s="40">
        <v>180</v>
      </c>
      <c r="D624" s="40">
        <v>1.4</v>
      </c>
      <c r="E624" s="40">
        <v>1.6</v>
      </c>
      <c r="F624" s="40">
        <v>16.2</v>
      </c>
      <c r="G624" s="40">
        <v>82</v>
      </c>
      <c r="H624" s="40">
        <v>0.02</v>
      </c>
      <c r="I624" s="40">
        <v>0.6</v>
      </c>
      <c r="J624" s="40">
        <v>0</v>
      </c>
      <c r="K624" s="40">
        <v>0.08</v>
      </c>
      <c r="L624" s="40">
        <v>0.8</v>
      </c>
      <c r="M624" s="40">
        <v>66</v>
      </c>
      <c r="N624" s="40">
        <v>12</v>
      </c>
      <c r="O624" s="40">
        <v>50</v>
      </c>
      <c r="P624" s="40"/>
      <c r="Q624" s="228"/>
      <c r="R624" s="47">
        <f t="shared" si="23"/>
        <v>0</v>
      </c>
    </row>
    <row r="625" spans="2:18">
      <c r="B625" s="45" t="s">
        <v>49</v>
      </c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228">
        <v>225.95</v>
      </c>
      <c r="R625" s="47">
        <f t="shared" si="23"/>
        <v>0</v>
      </c>
    </row>
    <row r="626" spans="2:18">
      <c r="B626" s="45" t="s">
        <v>31</v>
      </c>
      <c r="C626" s="40">
        <v>20</v>
      </c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>
        <v>3</v>
      </c>
      <c r="Q626" s="228">
        <v>73.739999999999995</v>
      </c>
      <c r="R626" s="47">
        <f t="shared" si="23"/>
        <v>221.21999999999997</v>
      </c>
    </row>
    <row r="627" spans="2:18">
      <c r="C627" s="93"/>
      <c r="D627" s="19"/>
      <c r="E627" s="19" t="s">
        <v>374</v>
      </c>
      <c r="F627" s="19"/>
      <c r="G627" s="19"/>
      <c r="H627" s="19"/>
      <c r="I627" s="19"/>
      <c r="J627" s="19"/>
      <c r="K627" s="19"/>
      <c r="L627" s="19" t="s">
        <v>99</v>
      </c>
      <c r="M627" s="19"/>
      <c r="N627" s="19"/>
      <c r="O627" s="19" t="s">
        <v>99</v>
      </c>
      <c r="P627" s="19"/>
      <c r="Q627" s="19"/>
      <c r="R627" s="229">
        <f>SUM(R617:R626)</f>
        <v>2110.4699999999998</v>
      </c>
    </row>
    <row r="628" spans="2:18">
      <c r="B628" s="19"/>
      <c r="C628" s="93"/>
      <c r="D628" s="19"/>
      <c r="E628" s="110" t="s">
        <v>100</v>
      </c>
      <c r="F628" s="19"/>
      <c r="G628" s="19"/>
      <c r="H628" s="19"/>
      <c r="I628" s="19"/>
      <c r="J628" s="19"/>
      <c r="K628" s="19"/>
      <c r="L628" s="110" t="s">
        <v>99</v>
      </c>
      <c r="M628" s="110"/>
      <c r="N628" s="19"/>
      <c r="O628" s="19"/>
      <c r="P628" s="19"/>
      <c r="Q628" s="18"/>
      <c r="R628" s="50"/>
    </row>
    <row r="629" spans="2:18" ht="18.75">
      <c r="D629" s="15"/>
      <c r="G629" s="16" t="s">
        <v>67</v>
      </c>
      <c r="H629" s="16"/>
      <c r="I629" s="17"/>
      <c r="J629" s="17"/>
      <c r="K629" s="17"/>
      <c r="M629" s="17"/>
      <c r="R629" s="19"/>
    </row>
    <row r="630" spans="2:18" ht="23.25">
      <c r="D630" s="15"/>
      <c r="E630" s="15"/>
      <c r="F630" s="133" t="s">
        <v>376</v>
      </c>
      <c r="G630" s="16"/>
      <c r="H630" s="16"/>
      <c r="I630" s="16" t="s">
        <v>377</v>
      </c>
      <c r="J630" s="16"/>
      <c r="K630" s="16"/>
      <c r="L630" s="17"/>
      <c r="M630" s="21"/>
      <c r="R630" s="19"/>
    </row>
    <row r="631" spans="2:18" ht="18.75">
      <c r="E631" s="23" t="s">
        <v>70</v>
      </c>
      <c r="F631" s="23"/>
      <c r="G631" s="23"/>
      <c r="R631" s="19"/>
    </row>
    <row r="632" spans="2:18">
      <c r="B632" s="53">
        <v>44632</v>
      </c>
      <c r="N632" s="21"/>
      <c r="R632" s="19"/>
    </row>
    <row r="633" spans="2:18">
      <c r="B633" s="24" t="s">
        <v>149</v>
      </c>
      <c r="C633" t="s">
        <v>739</v>
      </c>
      <c r="D633" s="25"/>
      <c r="E633" s="28"/>
      <c r="F633" s="28" t="s">
        <v>5</v>
      </c>
      <c r="G633" s="27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19"/>
    </row>
    <row r="634" spans="2:18">
      <c r="B634" s="29" t="s">
        <v>76</v>
      </c>
      <c r="C634" s="20"/>
      <c r="D634" s="20"/>
      <c r="E634" s="27"/>
      <c r="F634" s="27"/>
      <c r="G634" s="27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19"/>
    </row>
    <row r="635" spans="2:18">
      <c r="B635" s="30"/>
      <c r="C635" s="29"/>
      <c r="D635" s="29"/>
      <c r="E635" s="21"/>
      <c r="F635" s="27"/>
      <c r="G635" s="27"/>
      <c r="H635" s="21"/>
      <c r="I635" s="21"/>
      <c r="J635" s="21"/>
      <c r="K635" s="21"/>
      <c r="L635" s="21"/>
      <c r="M635" s="21"/>
      <c r="N635" s="145"/>
      <c r="O635" s="21"/>
      <c r="P635" s="21"/>
      <c r="Q635">
        <v>213</v>
      </c>
      <c r="R635" s="19"/>
    </row>
    <row r="636" spans="2:18">
      <c r="B636" s="31" t="s">
        <v>77</v>
      </c>
      <c r="C636" s="33" t="s">
        <v>78</v>
      </c>
      <c r="D636" s="34"/>
      <c r="E636" s="34" t="s">
        <v>79</v>
      </c>
      <c r="F636" s="34"/>
      <c r="G636" s="34" t="s">
        <v>80</v>
      </c>
      <c r="H636" s="34" t="s">
        <v>81</v>
      </c>
      <c r="I636" s="34"/>
      <c r="J636" s="34"/>
      <c r="K636" s="34"/>
      <c r="L636" s="34"/>
      <c r="M636" s="34" t="s">
        <v>82</v>
      </c>
      <c r="N636" s="19"/>
      <c r="O636" s="34"/>
      <c r="P636" s="35" t="s">
        <v>83</v>
      </c>
      <c r="Q636" s="36" t="s">
        <v>3</v>
      </c>
      <c r="R636" s="36" t="s">
        <v>9</v>
      </c>
    </row>
    <row r="637" spans="2:18">
      <c r="B637" s="40"/>
      <c r="C637" s="39" t="s">
        <v>85</v>
      </c>
      <c r="D637" s="40" t="s">
        <v>86</v>
      </c>
      <c r="E637" s="40" t="s">
        <v>87</v>
      </c>
      <c r="F637" s="40" t="s">
        <v>88</v>
      </c>
      <c r="G637" s="40"/>
      <c r="H637" s="40" t="s">
        <v>89</v>
      </c>
      <c r="I637" s="40" t="s">
        <v>90</v>
      </c>
      <c r="J637" s="40" t="s">
        <v>91</v>
      </c>
      <c r="K637" s="40" t="s">
        <v>856</v>
      </c>
      <c r="L637" s="40" t="s">
        <v>92</v>
      </c>
      <c r="M637" s="40" t="s">
        <v>93</v>
      </c>
      <c r="N637" s="40" t="s">
        <v>94</v>
      </c>
      <c r="O637" s="40" t="s">
        <v>95</v>
      </c>
      <c r="P637" s="40"/>
      <c r="Q637" s="4"/>
      <c r="R637" s="40"/>
    </row>
    <row r="638" spans="2:18">
      <c r="B638" s="31" t="s">
        <v>893</v>
      </c>
      <c r="C638" s="40">
        <v>250</v>
      </c>
      <c r="D638" s="40">
        <v>5.2</v>
      </c>
      <c r="E638" s="40">
        <v>7.2</v>
      </c>
      <c r="F638" s="40">
        <v>4.5999999999999996</v>
      </c>
      <c r="G638" s="40">
        <v>272</v>
      </c>
      <c r="H638" s="40">
        <v>1.5</v>
      </c>
      <c r="I638" s="40">
        <v>13.5</v>
      </c>
      <c r="J638" s="40">
        <v>51</v>
      </c>
      <c r="K638" s="40">
        <v>0.06</v>
      </c>
      <c r="L638" s="40">
        <v>98</v>
      </c>
      <c r="M638" s="40">
        <v>52</v>
      </c>
      <c r="N638" s="40">
        <v>51</v>
      </c>
      <c r="O638" s="40">
        <v>2.25</v>
      </c>
      <c r="P638" s="4"/>
      <c r="Q638" s="46"/>
      <c r="R638" s="47"/>
    </row>
    <row r="639" spans="2:18">
      <c r="B639" s="45" t="s">
        <v>135</v>
      </c>
      <c r="C639" s="40">
        <v>54</v>
      </c>
      <c r="D639" s="40">
        <v>11.98</v>
      </c>
      <c r="E639" s="40">
        <v>12.58</v>
      </c>
      <c r="F639" s="40">
        <v>9.1999999999999993</v>
      </c>
      <c r="G639" s="40">
        <v>191.91</v>
      </c>
      <c r="H639" s="40">
        <v>0.05</v>
      </c>
      <c r="I639" s="40">
        <v>2.2000000000000002</v>
      </c>
      <c r="J639" s="40">
        <v>0</v>
      </c>
      <c r="K639" s="40">
        <v>1.64</v>
      </c>
      <c r="L639" s="40">
        <v>14.59</v>
      </c>
      <c r="M639" s="40">
        <v>139.08000000000001</v>
      </c>
      <c r="N639" s="40">
        <v>21.16</v>
      </c>
      <c r="O639" s="40">
        <v>1.88</v>
      </c>
      <c r="P639" s="4">
        <v>21.3</v>
      </c>
      <c r="Q639" s="226">
        <v>330</v>
      </c>
      <c r="R639" s="47">
        <f t="shared" ref="R639:R658" si="24">Q639*P639</f>
        <v>7029</v>
      </c>
    </row>
    <row r="640" spans="2:18">
      <c r="B640" s="45" t="s">
        <v>846</v>
      </c>
      <c r="C640" s="40">
        <v>10</v>
      </c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">
        <v>10.7</v>
      </c>
      <c r="Q640" s="226">
        <v>106</v>
      </c>
      <c r="R640" s="47">
        <f t="shared" si="24"/>
        <v>1134.1999999999998</v>
      </c>
    </row>
    <row r="641" spans="2:19">
      <c r="B641" s="45" t="s">
        <v>58</v>
      </c>
      <c r="C641" s="40">
        <v>10</v>
      </c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">
        <v>1.22</v>
      </c>
      <c r="Q641" s="226">
        <v>33</v>
      </c>
      <c r="R641" s="47">
        <f t="shared" si="24"/>
        <v>40.26</v>
      </c>
    </row>
    <row r="642" spans="2:19">
      <c r="B642" s="45" t="s">
        <v>37</v>
      </c>
      <c r="C642" s="40">
        <v>10</v>
      </c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">
        <v>1.49</v>
      </c>
      <c r="Q642" s="226">
        <v>91</v>
      </c>
      <c r="R642" s="47">
        <f t="shared" si="24"/>
        <v>135.59</v>
      </c>
    </row>
    <row r="643" spans="2:19">
      <c r="B643" s="45" t="s">
        <v>51</v>
      </c>
      <c r="C643" s="40">
        <v>4</v>
      </c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">
        <v>1</v>
      </c>
      <c r="Q643" s="226">
        <v>15</v>
      </c>
      <c r="R643" s="47">
        <f t="shared" si="24"/>
        <v>15</v>
      </c>
    </row>
    <row r="644" spans="2:19">
      <c r="B644" s="45" t="s">
        <v>13</v>
      </c>
      <c r="C644" s="40">
        <v>4</v>
      </c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">
        <v>1.5</v>
      </c>
      <c r="Q644" s="226">
        <v>122.32</v>
      </c>
      <c r="R644" s="47">
        <f t="shared" si="24"/>
        <v>183.48</v>
      </c>
      <c r="S644" s="68"/>
    </row>
    <row r="645" spans="2:19">
      <c r="B645" s="45" t="s">
        <v>14</v>
      </c>
      <c r="C645" s="40">
        <v>4</v>
      </c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">
        <v>1</v>
      </c>
      <c r="Q645" s="226">
        <v>185.97</v>
      </c>
      <c r="R645" s="47">
        <f t="shared" si="24"/>
        <v>185.97</v>
      </c>
    </row>
    <row r="646" spans="2:19">
      <c r="B646" s="45" t="s">
        <v>12</v>
      </c>
      <c r="C646" s="40">
        <v>4</v>
      </c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">
        <v>1</v>
      </c>
      <c r="Q646" s="226">
        <v>40.51</v>
      </c>
      <c r="R646" s="47">
        <f t="shared" si="24"/>
        <v>40.51</v>
      </c>
    </row>
    <row r="647" spans="2:19">
      <c r="B647" s="45" t="s">
        <v>17</v>
      </c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">
        <v>2</v>
      </c>
      <c r="Q647" s="226">
        <v>21.01</v>
      </c>
      <c r="R647" s="47">
        <f t="shared" si="24"/>
        <v>42.02</v>
      </c>
    </row>
    <row r="648" spans="2:19">
      <c r="B648" s="31" t="s">
        <v>847</v>
      </c>
      <c r="C648" s="40"/>
      <c r="D648" s="40">
        <v>3.16</v>
      </c>
      <c r="E648" s="40">
        <v>0.4</v>
      </c>
      <c r="F648" s="40">
        <v>18.32</v>
      </c>
      <c r="G648" s="40">
        <v>94</v>
      </c>
      <c r="H648" s="40">
        <v>0.36</v>
      </c>
      <c r="I648" s="40">
        <v>0</v>
      </c>
      <c r="J648" s="40">
        <v>0</v>
      </c>
      <c r="K648" s="40">
        <v>0.52</v>
      </c>
      <c r="L648" s="40">
        <v>9.1999999999999993</v>
      </c>
      <c r="M648" s="40">
        <v>34.799999999999997</v>
      </c>
      <c r="N648" s="40">
        <v>13.2</v>
      </c>
      <c r="O648" s="40">
        <v>0.8</v>
      </c>
      <c r="P648" s="4"/>
      <c r="Q648" s="226"/>
      <c r="R648" s="47">
        <f t="shared" si="24"/>
        <v>0</v>
      </c>
    </row>
    <row r="649" spans="2:19">
      <c r="B649" s="45" t="s">
        <v>262</v>
      </c>
      <c r="C649" s="40">
        <v>60</v>
      </c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">
        <v>13</v>
      </c>
      <c r="Q649" s="226">
        <v>34</v>
      </c>
      <c r="R649" s="47">
        <f t="shared" si="24"/>
        <v>442</v>
      </c>
    </row>
    <row r="650" spans="2:19">
      <c r="B650" s="45" t="s">
        <v>848</v>
      </c>
      <c r="C650" s="40">
        <v>4</v>
      </c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">
        <v>1</v>
      </c>
      <c r="Q650" s="226">
        <v>33</v>
      </c>
      <c r="R650" s="47">
        <f t="shared" si="24"/>
        <v>33</v>
      </c>
    </row>
    <row r="651" spans="2:19">
      <c r="B651" s="45" t="s">
        <v>13</v>
      </c>
      <c r="C651" s="40">
        <v>2</v>
      </c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">
        <v>0.5</v>
      </c>
      <c r="Q651" s="226">
        <v>122.32</v>
      </c>
      <c r="R651" s="47">
        <f t="shared" si="24"/>
        <v>61.16</v>
      </c>
    </row>
    <row r="652" spans="2:19">
      <c r="B652" s="44" t="s">
        <v>34</v>
      </c>
      <c r="C652" s="31">
        <v>40</v>
      </c>
      <c r="D652" s="40">
        <v>72.28</v>
      </c>
      <c r="E652" s="40">
        <v>0.24</v>
      </c>
      <c r="F652" s="40">
        <v>1.76</v>
      </c>
      <c r="G652" s="40">
        <v>70</v>
      </c>
      <c r="H652" s="40">
        <v>0.03</v>
      </c>
      <c r="I652" s="40">
        <v>0.01</v>
      </c>
      <c r="J652" s="40">
        <v>0</v>
      </c>
      <c r="K652" s="40"/>
      <c r="L652" s="40">
        <v>16</v>
      </c>
      <c r="M652" s="40">
        <v>7.5</v>
      </c>
      <c r="N652" s="40">
        <v>4.2</v>
      </c>
      <c r="O652" s="40">
        <v>0.33</v>
      </c>
      <c r="P652" s="52"/>
      <c r="Q652" s="226"/>
      <c r="R652" s="47">
        <f t="shared" si="24"/>
        <v>0</v>
      </c>
    </row>
    <row r="653" spans="2:19">
      <c r="B653" s="45" t="s">
        <v>34</v>
      </c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">
        <v>15</v>
      </c>
      <c r="Q653" s="227">
        <v>30</v>
      </c>
      <c r="R653" s="47">
        <f t="shared" si="24"/>
        <v>450</v>
      </c>
    </row>
    <row r="654" spans="2:19">
      <c r="B654" s="45" t="s">
        <v>121</v>
      </c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">
        <v>2.13</v>
      </c>
      <c r="Q654" s="227">
        <v>646</v>
      </c>
      <c r="R654" s="47">
        <f t="shared" si="24"/>
        <v>1375.98</v>
      </c>
    </row>
    <row r="655" spans="2:19">
      <c r="B655" s="44" t="s">
        <v>197</v>
      </c>
      <c r="C655" s="40">
        <v>180</v>
      </c>
      <c r="D655" s="40">
        <v>3.16</v>
      </c>
      <c r="E655" s="40">
        <v>0.4</v>
      </c>
      <c r="F655" s="40">
        <v>18.32</v>
      </c>
      <c r="G655" s="40">
        <v>94</v>
      </c>
      <c r="H655" s="40">
        <v>0.36</v>
      </c>
      <c r="I655" s="40">
        <v>0</v>
      </c>
      <c r="J655" s="40">
        <v>0</v>
      </c>
      <c r="K655" s="40">
        <v>0.52</v>
      </c>
      <c r="L655" s="40">
        <v>9.1999999999999993</v>
      </c>
      <c r="M655" s="40">
        <v>34.799999999999997</v>
      </c>
      <c r="N655" s="40">
        <v>13.2</v>
      </c>
      <c r="O655" s="40">
        <v>0.8</v>
      </c>
      <c r="P655" s="40"/>
      <c r="Q655" s="228"/>
      <c r="R655" s="47">
        <f t="shared" si="24"/>
        <v>0</v>
      </c>
    </row>
    <row r="656" spans="2:19">
      <c r="B656" s="45" t="s">
        <v>49</v>
      </c>
      <c r="C656" s="40">
        <v>20</v>
      </c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228">
        <v>244</v>
      </c>
      <c r="R656" s="47">
        <f t="shared" si="24"/>
        <v>0</v>
      </c>
    </row>
    <row r="657" spans="2:18">
      <c r="B657" s="45" t="s">
        <v>15</v>
      </c>
      <c r="C657" s="40">
        <v>20</v>
      </c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>
        <v>3.2</v>
      </c>
      <c r="Q657" s="228">
        <v>79.25</v>
      </c>
      <c r="R657" s="47">
        <f t="shared" si="24"/>
        <v>253.60000000000002</v>
      </c>
    </row>
    <row r="658" spans="2:18">
      <c r="B658" s="45" t="s">
        <v>61</v>
      </c>
      <c r="C658" s="40">
        <v>100</v>
      </c>
      <c r="D658" s="40">
        <v>0.4</v>
      </c>
      <c r="E658" s="40">
        <v>0.3</v>
      </c>
      <c r="F658" s="40">
        <v>10.3</v>
      </c>
      <c r="G658" s="40">
        <v>67</v>
      </c>
      <c r="H658" s="40">
        <v>0.02</v>
      </c>
      <c r="I658" s="40">
        <v>5</v>
      </c>
      <c r="J658" s="40">
        <v>0</v>
      </c>
      <c r="K658" s="40"/>
      <c r="L658" s="40">
        <v>0.4</v>
      </c>
      <c r="M658" s="40">
        <v>19</v>
      </c>
      <c r="N658" s="40">
        <v>16</v>
      </c>
      <c r="O658" s="40">
        <v>12</v>
      </c>
      <c r="P658" s="40">
        <v>31.2</v>
      </c>
      <c r="Q658" s="40">
        <v>224</v>
      </c>
      <c r="R658" s="47">
        <f t="shared" si="24"/>
        <v>6988.8</v>
      </c>
    </row>
    <row r="659" spans="2:18">
      <c r="C659" s="93"/>
      <c r="D659" s="19"/>
      <c r="E659" s="19" t="s">
        <v>374</v>
      </c>
      <c r="F659" s="19"/>
      <c r="G659" s="19"/>
      <c r="H659" s="19"/>
      <c r="I659" s="19"/>
      <c r="J659" s="19"/>
      <c r="K659" s="19"/>
      <c r="L659" s="19" t="s">
        <v>99</v>
      </c>
      <c r="M659" s="19"/>
      <c r="N659" s="19"/>
      <c r="O659" s="19" t="s">
        <v>99</v>
      </c>
      <c r="P659" s="19"/>
      <c r="Q659" s="19"/>
      <c r="R659" s="229">
        <f>SUM(R639:R658)</f>
        <v>18410.57</v>
      </c>
    </row>
    <row r="660" spans="2:18">
      <c r="B660" s="19"/>
      <c r="C660" s="93"/>
      <c r="D660" s="19"/>
      <c r="E660" s="110" t="s">
        <v>100</v>
      </c>
      <c r="F660" s="19"/>
      <c r="G660" s="19"/>
      <c r="H660" s="19"/>
      <c r="I660" s="19"/>
      <c r="J660" s="19"/>
      <c r="K660" s="19"/>
      <c r="L660" s="110" t="s">
        <v>99</v>
      </c>
      <c r="M660" s="110"/>
      <c r="N660" s="19"/>
      <c r="O660" s="19"/>
      <c r="P660" s="19"/>
      <c r="Q660" s="18"/>
      <c r="R660" s="50"/>
    </row>
    <row r="661" spans="2:18" ht="18.75">
      <c r="D661" s="15"/>
      <c r="G661" s="16" t="s">
        <v>67</v>
      </c>
      <c r="H661" s="16"/>
      <c r="I661" s="17"/>
      <c r="J661" s="17"/>
      <c r="K661" s="17"/>
      <c r="M661" s="17"/>
      <c r="R661" s="110"/>
    </row>
    <row r="662" spans="2:18" ht="23.25">
      <c r="D662" s="15"/>
      <c r="E662" s="15"/>
      <c r="F662" s="133" t="s">
        <v>376</v>
      </c>
      <c r="G662" s="16"/>
      <c r="H662" s="16"/>
      <c r="I662" s="16" t="s">
        <v>377</v>
      </c>
      <c r="J662" s="16"/>
      <c r="K662" s="16"/>
      <c r="L662" s="17"/>
      <c r="M662" s="21"/>
      <c r="R662" s="110"/>
    </row>
    <row r="663" spans="2:18" ht="18.75">
      <c r="E663" s="23" t="s">
        <v>70</v>
      </c>
      <c r="F663" s="23"/>
      <c r="G663" s="23"/>
      <c r="R663" s="19"/>
    </row>
    <row r="664" spans="2:18">
      <c r="B664" s="53">
        <v>44632</v>
      </c>
      <c r="N664" s="21"/>
      <c r="R664" s="19"/>
    </row>
    <row r="665" spans="2:18">
      <c r="B665" s="24" t="s">
        <v>149</v>
      </c>
      <c r="C665" t="s">
        <v>739</v>
      </c>
      <c r="D665" s="25"/>
      <c r="E665" s="28"/>
      <c r="F665" s="28" t="s">
        <v>6</v>
      </c>
      <c r="G665" s="27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19"/>
    </row>
    <row r="666" spans="2:18">
      <c r="B666" s="29" t="s">
        <v>76</v>
      </c>
      <c r="C666" s="20"/>
      <c r="D666" s="20"/>
      <c r="E666" s="27"/>
      <c r="F666" s="27"/>
      <c r="G666" s="27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19"/>
    </row>
    <row r="667" spans="2:18">
      <c r="B667" s="30"/>
      <c r="C667" s="29"/>
      <c r="D667" s="29"/>
      <c r="E667" s="21"/>
      <c r="F667" s="27"/>
      <c r="G667" s="27"/>
      <c r="H667" s="21"/>
      <c r="I667" s="21"/>
      <c r="J667" s="21"/>
      <c r="K667" s="21"/>
      <c r="L667" s="21"/>
      <c r="M667" s="21"/>
      <c r="N667" s="145"/>
      <c r="O667" s="21"/>
      <c r="P667" s="21"/>
      <c r="Q667">
        <v>155</v>
      </c>
      <c r="R667" s="19"/>
    </row>
    <row r="668" spans="2:18">
      <c r="B668" s="31" t="s">
        <v>77</v>
      </c>
      <c r="C668" s="33" t="s">
        <v>78</v>
      </c>
      <c r="D668" s="34"/>
      <c r="E668" s="34" t="s">
        <v>79</v>
      </c>
      <c r="F668" s="34"/>
      <c r="G668" s="34" t="s">
        <v>80</v>
      </c>
      <c r="H668" s="34" t="s">
        <v>81</v>
      </c>
      <c r="I668" s="34"/>
      <c r="J668" s="34"/>
      <c r="K668" s="34"/>
      <c r="L668" s="34"/>
      <c r="M668" s="34" t="s">
        <v>82</v>
      </c>
      <c r="N668" s="19"/>
      <c r="O668" s="34"/>
      <c r="P668" s="35" t="s">
        <v>83</v>
      </c>
      <c r="Q668" s="36" t="s">
        <v>3</v>
      </c>
      <c r="R668" s="36" t="s">
        <v>9</v>
      </c>
    </row>
    <row r="669" spans="2:18">
      <c r="B669" s="40"/>
      <c r="C669" s="39" t="s">
        <v>85</v>
      </c>
      <c r="D669" s="40" t="s">
        <v>86</v>
      </c>
      <c r="E669" s="40" t="s">
        <v>87</v>
      </c>
      <c r="F669" s="40" t="s">
        <v>88</v>
      </c>
      <c r="G669" s="40"/>
      <c r="H669" s="40" t="s">
        <v>89</v>
      </c>
      <c r="I669" s="40" t="s">
        <v>90</v>
      </c>
      <c r="J669" s="40" t="s">
        <v>91</v>
      </c>
      <c r="K669" s="40" t="s">
        <v>856</v>
      </c>
      <c r="L669" s="40" t="s">
        <v>92</v>
      </c>
      <c r="M669" s="40" t="s">
        <v>93</v>
      </c>
      <c r="N669" s="40" t="s">
        <v>94</v>
      </c>
      <c r="O669" s="40" t="s">
        <v>95</v>
      </c>
      <c r="P669" s="40"/>
      <c r="Q669" s="4"/>
      <c r="R669" s="40"/>
    </row>
    <row r="670" spans="2:18">
      <c r="B670" s="31" t="s">
        <v>892</v>
      </c>
      <c r="C670" s="40">
        <v>200</v>
      </c>
      <c r="D670" s="40">
        <v>5.2</v>
      </c>
      <c r="E670" s="40">
        <v>7.2</v>
      </c>
      <c r="F670" s="40">
        <v>4.5999999999999996</v>
      </c>
      <c r="G670" s="40">
        <v>272</v>
      </c>
      <c r="H670" s="40">
        <v>1.5</v>
      </c>
      <c r="I670" s="40">
        <v>13.5</v>
      </c>
      <c r="J670" s="40">
        <v>51</v>
      </c>
      <c r="K670" s="40">
        <v>0.06</v>
      </c>
      <c r="L670" s="40">
        <v>98</v>
      </c>
      <c r="M670" s="40">
        <v>52</v>
      </c>
      <c r="N670" s="40">
        <v>51</v>
      </c>
      <c r="O670" s="40">
        <v>2.25</v>
      </c>
      <c r="P670" s="4"/>
      <c r="Q670" s="46"/>
      <c r="R670" s="47"/>
    </row>
    <row r="671" spans="2:18">
      <c r="B671" s="45" t="s">
        <v>135</v>
      </c>
      <c r="C671" s="40">
        <v>54</v>
      </c>
      <c r="D671" s="40">
        <v>11.98</v>
      </c>
      <c r="E671" s="40">
        <v>12.58</v>
      </c>
      <c r="F671" s="40">
        <v>9.1999999999999993</v>
      </c>
      <c r="G671" s="40">
        <v>191.91</v>
      </c>
      <c r="H671" s="40">
        <v>0.05</v>
      </c>
      <c r="I671" s="40">
        <v>2.2000000000000002</v>
      </c>
      <c r="J671" s="40">
        <v>0</v>
      </c>
      <c r="K671" s="40">
        <v>1.64</v>
      </c>
      <c r="L671" s="40">
        <v>14.59</v>
      </c>
      <c r="M671" s="40">
        <v>139.08000000000001</v>
      </c>
      <c r="N671" s="40">
        <v>21.16</v>
      </c>
      <c r="O671" s="40">
        <v>1.88</v>
      </c>
      <c r="P671" s="4">
        <v>15.5</v>
      </c>
      <c r="Q671" s="226">
        <v>330</v>
      </c>
      <c r="R671" s="47">
        <f t="shared" ref="R671:R684" si="25">Q671*P671</f>
        <v>5115</v>
      </c>
    </row>
    <row r="672" spans="2:18">
      <c r="B672" s="45" t="s">
        <v>846</v>
      </c>
      <c r="C672" s="40">
        <v>10</v>
      </c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">
        <v>7.8</v>
      </c>
      <c r="Q672" s="226">
        <v>106</v>
      </c>
      <c r="R672" s="47">
        <f t="shared" si="25"/>
        <v>826.8</v>
      </c>
    </row>
    <row r="673" spans="2:18">
      <c r="B673" s="45" t="s">
        <v>58</v>
      </c>
      <c r="C673" s="40">
        <v>10</v>
      </c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">
        <v>1.5</v>
      </c>
      <c r="Q673" s="226">
        <v>34</v>
      </c>
      <c r="R673" s="47">
        <f t="shared" si="25"/>
        <v>51</v>
      </c>
    </row>
    <row r="674" spans="2:18">
      <c r="B674" s="45" t="s">
        <v>51</v>
      </c>
      <c r="C674" s="40">
        <v>4</v>
      </c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">
        <v>1</v>
      </c>
      <c r="Q674" s="226">
        <v>15</v>
      </c>
      <c r="R674" s="47">
        <f t="shared" si="25"/>
        <v>15</v>
      </c>
    </row>
    <row r="675" spans="2:18">
      <c r="B675" s="45" t="s">
        <v>12</v>
      </c>
      <c r="C675" s="40">
        <v>3</v>
      </c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">
        <v>0.5</v>
      </c>
      <c r="Q675" s="226">
        <v>40.51</v>
      </c>
      <c r="R675" s="47">
        <f t="shared" si="25"/>
        <v>20.254999999999999</v>
      </c>
    </row>
    <row r="676" spans="2:18">
      <c r="B676" s="31" t="s">
        <v>849</v>
      </c>
      <c r="C676" s="40">
        <v>70</v>
      </c>
      <c r="D676" s="40">
        <v>3.16</v>
      </c>
      <c r="E676" s="40">
        <v>0.4</v>
      </c>
      <c r="F676" s="40">
        <v>18.32</v>
      </c>
      <c r="G676" s="40">
        <v>94</v>
      </c>
      <c r="H676" s="40">
        <v>0.36</v>
      </c>
      <c r="I676" s="40">
        <v>0</v>
      </c>
      <c r="J676" s="40">
        <v>0</v>
      </c>
      <c r="K676" s="40">
        <v>0.52</v>
      </c>
      <c r="L676" s="40">
        <v>9.1999999999999993</v>
      </c>
      <c r="M676" s="40">
        <v>34.799999999999997</v>
      </c>
      <c r="N676" s="40">
        <v>13.2</v>
      </c>
      <c r="O676" s="40">
        <v>0.8</v>
      </c>
      <c r="P676" s="4"/>
      <c r="Q676" s="226"/>
      <c r="R676" s="47">
        <f t="shared" si="25"/>
        <v>0</v>
      </c>
    </row>
    <row r="677" spans="2:18">
      <c r="B677" s="45" t="s">
        <v>56</v>
      </c>
      <c r="C677" s="40">
        <v>21</v>
      </c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">
        <v>4.08</v>
      </c>
      <c r="Q677" s="226">
        <v>98</v>
      </c>
      <c r="R677" s="47">
        <f t="shared" si="25"/>
        <v>399.84000000000003</v>
      </c>
    </row>
    <row r="678" spans="2:18">
      <c r="B678" s="45" t="s">
        <v>848</v>
      </c>
      <c r="C678" s="40">
        <v>4</v>
      </c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">
        <v>1</v>
      </c>
      <c r="Q678" s="226">
        <v>34</v>
      </c>
      <c r="R678" s="47">
        <f t="shared" si="25"/>
        <v>34</v>
      </c>
    </row>
    <row r="679" spans="2:18">
      <c r="B679" s="45" t="s">
        <v>13</v>
      </c>
      <c r="C679" s="40">
        <v>0</v>
      </c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">
        <v>0</v>
      </c>
      <c r="Q679" s="226">
        <v>122.32</v>
      </c>
      <c r="R679" s="47">
        <f t="shared" si="25"/>
        <v>0</v>
      </c>
    </row>
    <row r="680" spans="2:18">
      <c r="B680" s="44" t="s">
        <v>34</v>
      </c>
      <c r="C680" s="31">
        <v>40</v>
      </c>
      <c r="D680" s="40">
        <v>3.16</v>
      </c>
      <c r="E680" s="40">
        <v>0.4</v>
      </c>
      <c r="F680" s="40">
        <v>18.32</v>
      </c>
      <c r="G680" s="40">
        <v>94</v>
      </c>
      <c r="H680" s="40">
        <v>0.36</v>
      </c>
      <c r="I680" s="40">
        <v>0</v>
      </c>
      <c r="J680" s="40">
        <v>0</v>
      </c>
      <c r="K680" s="40">
        <v>0.52</v>
      </c>
      <c r="L680" s="40">
        <v>9.1999999999999993</v>
      </c>
      <c r="M680" s="40">
        <v>34.799999999999997</v>
      </c>
      <c r="N680" s="40">
        <v>13.2</v>
      </c>
      <c r="O680" s="40">
        <v>0.8</v>
      </c>
      <c r="P680" s="52"/>
      <c r="Q680" s="226"/>
      <c r="R680" s="47">
        <f t="shared" si="25"/>
        <v>0</v>
      </c>
    </row>
    <row r="681" spans="2:18">
      <c r="B681" s="45" t="s">
        <v>34</v>
      </c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">
        <v>11</v>
      </c>
      <c r="Q681" s="227">
        <v>30</v>
      </c>
      <c r="R681" s="47">
        <f t="shared" si="25"/>
        <v>330</v>
      </c>
    </row>
    <row r="682" spans="2:18">
      <c r="B682" s="44" t="s">
        <v>197</v>
      </c>
      <c r="C682" s="40">
        <v>200</v>
      </c>
      <c r="D682" s="40">
        <v>0.05</v>
      </c>
      <c r="E682" s="40">
        <v>0.01</v>
      </c>
      <c r="F682" s="40">
        <v>9.17</v>
      </c>
      <c r="G682" s="40">
        <v>37.96</v>
      </c>
      <c r="H682" s="40">
        <v>0</v>
      </c>
      <c r="I682" s="40">
        <v>2.5</v>
      </c>
      <c r="J682" s="40">
        <v>0</v>
      </c>
      <c r="K682" s="40">
        <v>0.01</v>
      </c>
      <c r="L682" s="40">
        <v>7.35</v>
      </c>
      <c r="M682" s="40">
        <v>9.56</v>
      </c>
      <c r="N682" s="40">
        <v>5.12</v>
      </c>
      <c r="O682" s="40">
        <v>0.88</v>
      </c>
      <c r="P682" s="40"/>
      <c r="Q682" s="228"/>
      <c r="R682" s="47">
        <f t="shared" si="25"/>
        <v>0</v>
      </c>
    </row>
    <row r="683" spans="2:18">
      <c r="B683" s="45" t="s">
        <v>49</v>
      </c>
      <c r="C683" s="40">
        <v>20</v>
      </c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228">
        <v>244</v>
      </c>
      <c r="R683" s="47">
        <f t="shared" si="25"/>
        <v>0</v>
      </c>
    </row>
    <row r="684" spans="2:18">
      <c r="B684" s="45" t="s">
        <v>15</v>
      </c>
      <c r="C684" s="40">
        <v>20</v>
      </c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>
        <v>2.2999999999999998</v>
      </c>
      <c r="Q684" s="228">
        <v>79.25</v>
      </c>
      <c r="R684" s="47">
        <f t="shared" si="25"/>
        <v>182.27499999999998</v>
      </c>
    </row>
    <row r="685" spans="2:18">
      <c r="C685" s="93"/>
      <c r="D685" s="19"/>
      <c r="E685" s="19" t="s">
        <v>374</v>
      </c>
      <c r="F685" s="19"/>
      <c r="G685" s="19"/>
      <c r="H685" s="19"/>
      <c r="I685" s="19"/>
      <c r="J685" s="19"/>
      <c r="K685" s="19"/>
      <c r="L685" s="19" t="s">
        <v>99</v>
      </c>
      <c r="M685" s="19"/>
      <c r="N685" s="19"/>
      <c r="O685" s="19" t="s">
        <v>99</v>
      </c>
      <c r="P685" s="19"/>
      <c r="Q685" s="19"/>
      <c r="R685" s="229">
        <f>SUM(R671:R684)</f>
        <v>6974.17</v>
      </c>
    </row>
    <row r="686" spans="2:18">
      <c r="B686" s="19"/>
      <c r="C686" s="93"/>
      <c r="D686" s="19"/>
      <c r="E686" s="110" t="s">
        <v>100</v>
      </c>
      <c r="F686" s="19"/>
      <c r="G686" s="19"/>
      <c r="H686" s="19"/>
      <c r="I686" s="19"/>
      <c r="J686" s="19"/>
      <c r="K686" s="19"/>
      <c r="L686" s="110" t="s">
        <v>99</v>
      </c>
      <c r="M686" s="110"/>
      <c r="N686" s="19"/>
      <c r="O686" s="19"/>
      <c r="P686" s="19"/>
      <c r="Q686" s="18"/>
      <c r="R686" s="50"/>
    </row>
    <row r="687" spans="2:18" ht="18.75">
      <c r="D687" s="15"/>
      <c r="G687" s="16" t="s">
        <v>67</v>
      </c>
      <c r="H687" s="16"/>
      <c r="I687" s="17"/>
      <c r="J687" s="17"/>
      <c r="K687" s="17"/>
      <c r="M687" s="17"/>
      <c r="R687" s="19"/>
    </row>
    <row r="688" spans="2:18" ht="23.25">
      <c r="D688" s="15"/>
      <c r="E688" s="15"/>
      <c r="F688" s="133" t="s">
        <v>376</v>
      </c>
      <c r="G688" s="16"/>
      <c r="H688" s="16"/>
      <c r="I688" s="16" t="s">
        <v>377</v>
      </c>
      <c r="J688" s="16"/>
      <c r="K688" s="16"/>
      <c r="L688" s="17"/>
      <c r="M688" s="21"/>
      <c r="R688" s="19"/>
    </row>
    <row r="689" spans="2:18" ht="18.75">
      <c r="E689" s="23" t="s">
        <v>70</v>
      </c>
      <c r="F689" s="23"/>
      <c r="G689" s="23"/>
      <c r="R689" s="19"/>
    </row>
    <row r="690" spans="2:18">
      <c r="B690" s="53">
        <v>44632</v>
      </c>
      <c r="N690" s="21"/>
      <c r="R690" s="19"/>
    </row>
    <row r="691" spans="2:18">
      <c r="B691" s="24" t="s">
        <v>149</v>
      </c>
      <c r="C691" t="s">
        <v>739</v>
      </c>
      <c r="D691" s="25"/>
      <c r="E691" s="28"/>
      <c r="F691" s="28" t="s">
        <v>7</v>
      </c>
      <c r="G691" s="27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19"/>
    </row>
    <row r="692" spans="2:18">
      <c r="B692" s="29" t="s">
        <v>76</v>
      </c>
      <c r="C692" s="20"/>
      <c r="D692" s="20"/>
      <c r="E692" s="27"/>
      <c r="F692" s="27"/>
      <c r="G692" s="27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19"/>
    </row>
    <row r="693" spans="2:18">
      <c r="B693" s="30"/>
      <c r="C693" s="29"/>
      <c r="D693" s="29"/>
      <c r="E693" s="21"/>
      <c r="F693" s="27"/>
      <c r="G693" s="27"/>
      <c r="H693" s="21"/>
      <c r="I693" s="21"/>
      <c r="J693" s="21"/>
      <c r="K693" s="21"/>
      <c r="L693" s="21"/>
      <c r="M693" s="21"/>
      <c r="N693" s="145"/>
      <c r="O693" s="21"/>
      <c r="P693" s="21"/>
      <c r="R693" s="19"/>
    </row>
    <row r="694" spans="2:18">
      <c r="B694" s="31" t="s">
        <v>77</v>
      </c>
      <c r="C694" s="33" t="s">
        <v>78</v>
      </c>
      <c r="D694" s="34"/>
      <c r="E694" s="34" t="s">
        <v>79</v>
      </c>
      <c r="F694" s="34"/>
      <c r="G694" s="34" t="s">
        <v>80</v>
      </c>
      <c r="H694" s="34" t="s">
        <v>81</v>
      </c>
      <c r="I694" s="34"/>
      <c r="J694" s="34"/>
      <c r="K694" s="34"/>
      <c r="L694" s="34"/>
      <c r="M694" s="34" t="s">
        <v>82</v>
      </c>
      <c r="N694" s="19"/>
      <c r="O694" s="34"/>
      <c r="P694" s="35" t="s">
        <v>83</v>
      </c>
      <c r="Q694" s="36" t="s">
        <v>3</v>
      </c>
      <c r="R694" s="36" t="s">
        <v>9</v>
      </c>
    </row>
    <row r="695" spans="2:18">
      <c r="B695" s="40"/>
      <c r="C695" s="39" t="s">
        <v>85</v>
      </c>
      <c r="D695" s="40" t="s">
        <v>86</v>
      </c>
      <c r="E695" s="40" t="s">
        <v>87</v>
      </c>
      <c r="F695" s="40" t="s">
        <v>88</v>
      </c>
      <c r="G695" s="40"/>
      <c r="H695" s="40" t="s">
        <v>89</v>
      </c>
      <c r="I695" s="40" t="s">
        <v>90</v>
      </c>
      <c r="J695" s="40" t="s">
        <v>91</v>
      </c>
      <c r="K695" s="40" t="s">
        <v>856</v>
      </c>
      <c r="L695" s="40" t="s">
        <v>92</v>
      </c>
      <c r="M695" s="40" t="s">
        <v>93</v>
      </c>
      <c r="N695" s="40" t="s">
        <v>94</v>
      </c>
      <c r="O695" s="40" t="s">
        <v>95</v>
      </c>
      <c r="P695" s="40"/>
      <c r="Q695" s="4"/>
      <c r="R695" s="40"/>
    </row>
    <row r="696" spans="2:18">
      <c r="B696" s="31" t="s">
        <v>893</v>
      </c>
      <c r="C696" s="40">
        <v>200</v>
      </c>
      <c r="D696" s="40">
        <v>5.2</v>
      </c>
      <c r="E696" s="40">
        <v>7.2</v>
      </c>
      <c r="F696" s="40">
        <v>4.5999999999999996</v>
      </c>
      <c r="G696" s="40">
        <v>105</v>
      </c>
      <c r="H696" s="40">
        <v>1.5</v>
      </c>
      <c r="I696" s="40">
        <v>13.5</v>
      </c>
      <c r="J696" s="40">
        <v>51</v>
      </c>
      <c r="K696" s="40">
        <v>0.82</v>
      </c>
      <c r="L696" s="40">
        <v>98</v>
      </c>
      <c r="M696" s="40">
        <v>52</v>
      </c>
      <c r="N696" s="40">
        <v>51</v>
      </c>
      <c r="O696" s="40">
        <v>2.25</v>
      </c>
      <c r="P696" s="4"/>
      <c r="Q696" s="46"/>
      <c r="R696" s="47"/>
    </row>
    <row r="697" spans="2:18">
      <c r="B697" s="45" t="s">
        <v>135</v>
      </c>
      <c r="C697" s="40">
        <v>100</v>
      </c>
      <c r="D697" s="40">
        <v>11.98</v>
      </c>
      <c r="E697" s="40">
        <v>12.58</v>
      </c>
      <c r="F697" s="40">
        <v>9.1999999999999993</v>
      </c>
      <c r="G697" s="40">
        <v>191.91</v>
      </c>
      <c r="H697" s="40">
        <v>0.05</v>
      </c>
      <c r="I697" s="40">
        <v>2.2000000000000002</v>
      </c>
      <c r="J697" s="40">
        <v>0</v>
      </c>
      <c r="K697" s="40">
        <v>1.64</v>
      </c>
      <c r="L697" s="40">
        <v>14.59</v>
      </c>
      <c r="M697" s="40">
        <v>139.08000000000001</v>
      </c>
      <c r="N697" s="40">
        <v>21.16</v>
      </c>
      <c r="O697" s="40">
        <v>1.88</v>
      </c>
      <c r="P697" s="4">
        <v>5.2</v>
      </c>
      <c r="Q697" s="226">
        <v>330</v>
      </c>
      <c r="R697" s="47">
        <f t="shared" ref="R697:R703" si="26">Q697*P697</f>
        <v>1716</v>
      </c>
    </row>
    <row r="698" spans="2:18">
      <c r="B698" s="45" t="s">
        <v>846</v>
      </c>
      <c r="C698" s="40">
        <v>10</v>
      </c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">
        <v>2.6</v>
      </c>
      <c r="Q698" s="226">
        <v>90</v>
      </c>
      <c r="R698" s="47">
        <f t="shared" si="26"/>
        <v>234</v>
      </c>
    </row>
    <row r="699" spans="2:18">
      <c r="B699" s="44" t="s">
        <v>34</v>
      </c>
      <c r="C699" s="31">
        <v>40</v>
      </c>
      <c r="D699" s="40">
        <v>3.16</v>
      </c>
      <c r="E699" s="40">
        <v>0.4</v>
      </c>
      <c r="F699" s="40">
        <v>18.32</v>
      </c>
      <c r="G699" s="40">
        <v>94</v>
      </c>
      <c r="H699" s="40">
        <v>0.36</v>
      </c>
      <c r="I699" s="40">
        <v>0</v>
      </c>
      <c r="J699" s="40">
        <v>0</v>
      </c>
      <c r="K699" s="40">
        <v>0.52</v>
      </c>
      <c r="L699" s="40">
        <v>9.1999999999999993</v>
      </c>
      <c r="M699" s="40">
        <v>34.799999999999997</v>
      </c>
      <c r="N699" s="40">
        <v>13.2</v>
      </c>
      <c r="O699" s="40">
        <v>0.8</v>
      </c>
      <c r="P699" s="52"/>
      <c r="Q699" s="226"/>
      <c r="R699" s="47">
        <f t="shared" si="26"/>
        <v>0</v>
      </c>
    </row>
    <row r="700" spans="2:18">
      <c r="B700" s="45" t="s">
        <v>34</v>
      </c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">
        <v>4</v>
      </c>
      <c r="Q700" s="227">
        <v>30</v>
      </c>
      <c r="R700" s="47">
        <f t="shared" si="26"/>
        <v>120</v>
      </c>
    </row>
    <row r="701" spans="2:18">
      <c r="B701" s="44" t="s">
        <v>850</v>
      </c>
      <c r="C701" s="40">
        <v>200</v>
      </c>
      <c r="D701" s="40">
        <v>1.4</v>
      </c>
      <c r="E701" s="40">
        <v>1.6</v>
      </c>
      <c r="F701" s="40">
        <v>16.2</v>
      </c>
      <c r="G701" s="40">
        <v>82</v>
      </c>
      <c r="H701" s="40">
        <v>0.02</v>
      </c>
      <c r="I701" s="40">
        <v>0.6</v>
      </c>
      <c r="J701" s="40">
        <v>0</v>
      </c>
      <c r="K701" s="40">
        <v>0.08</v>
      </c>
      <c r="L701" s="40">
        <v>0.8</v>
      </c>
      <c r="M701" s="40">
        <v>66</v>
      </c>
      <c r="N701" s="40">
        <v>12</v>
      </c>
      <c r="O701" s="40">
        <v>50</v>
      </c>
      <c r="P701" s="40"/>
      <c r="Q701" s="228"/>
      <c r="R701" s="47">
        <f t="shared" si="26"/>
        <v>0</v>
      </c>
    </row>
    <row r="702" spans="2:18">
      <c r="B702" s="45" t="s">
        <v>49</v>
      </c>
      <c r="C702" s="40">
        <v>20</v>
      </c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228">
        <v>244</v>
      </c>
      <c r="R702" s="47">
        <f t="shared" si="26"/>
        <v>0</v>
      </c>
    </row>
    <row r="703" spans="2:18">
      <c r="B703" s="45" t="s">
        <v>31</v>
      </c>
      <c r="C703" s="40">
        <v>20</v>
      </c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>
        <v>2</v>
      </c>
      <c r="Q703" s="228">
        <v>73.739999999999995</v>
      </c>
      <c r="R703" s="47">
        <f t="shared" si="26"/>
        <v>147.47999999999999</v>
      </c>
    </row>
    <row r="704" spans="2:18">
      <c r="C704" s="93"/>
      <c r="D704" s="19"/>
      <c r="E704" s="19" t="s">
        <v>374</v>
      </c>
      <c r="F704" s="19"/>
      <c r="G704" s="19"/>
      <c r="H704" s="19"/>
      <c r="I704" s="19"/>
      <c r="J704" s="19"/>
      <c r="K704" s="19"/>
      <c r="L704" s="19" t="s">
        <v>99</v>
      </c>
      <c r="M704" s="19"/>
      <c r="N704" s="19"/>
      <c r="O704" s="19" t="s">
        <v>99</v>
      </c>
      <c r="P704" s="19"/>
      <c r="Q704" s="19"/>
      <c r="R704" s="229">
        <f>SUM(R697:R703)</f>
        <v>2217.48</v>
      </c>
    </row>
    <row r="705" spans="2:18">
      <c r="B705" s="19"/>
      <c r="C705" s="93"/>
      <c r="D705" s="19"/>
      <c r="E705" s="110" t="s">
        <v>100</v>
      </c>
      <c r="F705" s="19"/>
      <c r="G705" s="19"/>
      <c r="H705" s="19"/>
      <c r="I705" s="19"/>
      <c r="J705" s="19"/>
      <c r="K705" s="19"/>
      <c r="L705" s="110" t="s">
        <v>99</v>
      </c>
      <c r="M705" s="110"/>
      <c r="N705" s="19"/>
      <c r="O705" s="19"/>
      <c r="P705" s="19"/>
      <c r="Q705" s="18"/>
      <c r="R705" s="50"/>
    </row>
    <row r="706" spans="2:18" ht="18.75">
      <c r="D706" s="15"/>
      <c r="G706" s="16" t="s">
        <v>67</v>
      </c>
      <c r="H706" s="16"/>
      <c r="I706" s="17"/>
      <c r="J706" s="17"/>
      <c r="K706" s="17"/>
      <c r="M706" s="17"/>
      <c r="R706" s="19"/>
    </row>
    <row r="707" spans="2:18" ht="23.25">
      <c r="D707" s="15"/>
      <c r="E707" s="15"/>
      <c r="F707" s="133" t="s">
        <v>376</v>
      </c>
      <c r="G707" s="16"/>
      <c r="H707" s="16"/>
      <c r="I707" s="16" t="s">
        <v>377</v>
      </c>
      <c r="J707" s="16"/>
      <c r="K707" s="16"/>
      <c r="L707" s="17"/>
      <c r="M707" s="21"/>
      <c r="R707" s="19"/>
    </row>
    <row r="708" spans="2:18" ht="18.75">
      <c r="E708" s="23" t="s">
        <v>70</v>
      </c>
      <c r="F708" s="23"/>
      <c r="G708" s="23"/>
      <c r="R708" s="19"/>
    </row>
    <row r="709" spans="2:18">
      <c r="B709" s="53">
        <v>44634</v>
      </c>
      <c r="N709" s="21"/>
      <c r="R709" s="19"/>
    </row>
    <row r="710" spans="2:18">
      <c r="B710" s="24" t="s">
        <v>149</v>
      </c>
      <c r="C710" t="s">
        <v>739</v>
      </c>
      <c r="D710" s="25"/>
      <c r="E710" s="28"/>
      <c r="F710" s="28" t="s">
        <v>5</v>
      </c>
      <c r="G710" s="27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19"/>
    </row>
    <row r="711" spans="2:18">
      <c r="B711" s="29" t="s">
        <v>76</v>
      </c>
      <c r="C711" s="20"/>
      <c r="D711" s="20"/>
      <c r="E711" s="27"/>
      <c r="F711" s="27"/>
      <c r="G711" s="27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19"/>
    </row>
    <row r="712" spans="2:18">
      <c r="B712" s="30"/>
      <c r="C712" s="29"/>
      <c r="D712" s="29"/>
      <c r="E712" s="21"/>
      <c r="F712" s="27"/>
      <c r="G712" s="27"/>
      <c r="H712" s="21"/>
      <c r="I712" s="21"/>
      <c r="J712" s="21"/>
      <c r="K712" s="21"/>
      <c r="L712" s="21"/>
      <c r="M712" s="21"/>
      <c r="N712" s="145"/>
      <c r="O712" s="21"/>
      <c r="P712" s="21"/>
      <c r="Q712">
        <v>213</v>
      </c>
      <c r="R712" s="19"/>
    </row>
    <row r="713" spans="2:18">
      <c r="B713" s="31" t="s">
        <v>77</v>
      </c>
      <c r="C713" s="33" t="s">
        <v>78</v>
      </c>
      <c r="D713" s="34"/>
      <c r="E713" s="34" t="s">
        <v>79</v>
      </c>
      <c r="F713" s="34"/>
      <c r="G713" s="34" t="s">
        <v>80</v>
      </c>
      <c r="H713" s="34" t="s">
        <v>81</v>
      </c>
      <c r="I713" s="34"/>
      <c r="J713" s="34"/>
      <c r="K713" s="34"/>
      <c r="L713" s="34"/>
      <c r="M713" s="34" t="s">
        <v>82</v>
      </c>
      <c r="N713" s="19"/>
      <c r="O713" s="34"/>
      <c r="P713" s="35" t="s">
        <v>83</v>
      </c>
      <c r="Q713" s="36" t="s">
        <v>3</v>
      </c>
      <c r="R713" s="36" t="s">
        <v>9</v>
      </c>
    </row>
    <row r="714" spans="2:18">
      <c r="B714" s="40"/>
      <c r="C714" s="39" t="s">
        <v>85</v>
      </c>
      <c r="D714" s="40" t="s">
        <v>86</v>
      </c>
      <c r="E714" s="40" t="s">
        <v>87</v>
      </c>
      <c r="F714" s="40" t="s">
        <v>88</v>
      </c>
      <c r="G714" s="40"/>
      <c r="H714" s="40" t="s">
        <v>89</v>
      </c>
      <c r="I714" s="40" t="s">
        <v>90</v>
      </c>
      <c r="J714" s="40" t="s">
        <v>91</v>
      </c>
      <c r="K714" s="40" t="s">
        <v>856</v>
      </c>
      <c r="L714" s="40" t="s">
        <v>92</v>
      </c>
      <c r="M714" s="40" t="s">
        <v>93</v>
      </c>
      <c r="N714" s="40" t="s">
        <v>94</v>
      </c>
      <c r="O714" s="40" t="s">
        <v>95</v>
      </c>
      <c r="P714" s="40"/>
      <c r="Q714" s="4"/>
      <c r="R714" s="40"/>
    </row>
    <row r="715" spans="2:18">
      <c r="B715" s="31" t="s">
        <v>855</v>
      </c>
      <c r="C715" s="40">
        <v>150</v>
      </c>
      <c r="D715" s="40">
        <v>5.85</v>
      </c>
      <c r="E715" s="40">
        <v>2.86</v>
      </c>
      <c r="F715" s="40">
        <v>37.4</v>
      </c>
      <c r="G715" s="40">
        <v>198.97</v>
      </c>
      <c r="H715" s="40">
        <v>0.09</v>
      </c>
      <c r="I715" s="40">
        <v>0</v>
      </c>
      <c r="J715" s="40">
        <v>12</v>
      </c>
      <c r="K715" s="40">
        <v>0.83</v>
      </c>
      <c r="L715" s="40">
        <v>11.89</v>
      </c>
      <c r="M715" s="40">
        <v>47.24</v>
      </c>
      <c r="N715" s="40">
        <v>8.5500000000000007</v>
      </c>
      <c r="O715" s="40">
        <v>0.86</v>
      </c>
      <c r="P715" s="4">
        <v>10.8</v>
      </c>
      <c r="Q715" s="226">
        <v>64.599999999999994</v>
      </c>
      <c r="R715" s="47">
        <f t="shared" ref="R715:R738" si="27">Q715*P715</f>
        <v>697.68</v>
      </c>
    </row>
    <row r="716" spans="2:18">
      <c r="B716" s="45" t="s">
        <v>27</v>
      </c>
      <c r="C716" s="40">
        <v>100</v>
      </c>
      <c r="D716" s="40">
        <v>26.18</v>
      </c>
      <c r="E716" s="40">
        <v>9.4499999999999993</v>
      </c>
      <c r="F716" s="40">
        <v>0</v>
      </c>
      <c r="G716" s="40">
        <v>165.95</v>
      </c>
      <c r="H716" s="40">
        <v>0.1</v>
      </c>
      <c r="I716" s="40">
        <v>2.38</v>
      </c>
      <c r="J716" s="40">
        <v>47.6</v>
      </c>
      <c r="K716" s="40">
        <v>1.9</v>
      </c>
      <c r="L716" s="40">
        <v>20.34</v>
      </c>
      <c r="M716" s="40">
        <v>191.22</v>
      </c>
      <c r="N716" s="40">
        <v>22.83</v>
      </c>
      <c r="O716" s="40">
        <v>1.58</v>
      </c>
      <c r="P716" s="4">
        <v>21.3</v>
      </c>
      <c r="Q716" s="226">
        <v>271</v>
      </c>
      <c r="R716" s="47">
        <f t="shared" si="27"/>
        <v>5772.3</v>
      </c>
    </row>
    <row r="717" spans="2:18">
      <c r="B717" s="45" t="s">
        <v>58</v>
      </c>
      <c r="C717" s="40">
        <v>10</v>
      </c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">
        <v>1.1000000000000001</v>
      </c>
      <c r="Q717" s="226">
        <v>34</v>
      </c>
      <c r="R717" s="47">
        <f t="shared" si="27"/>
        <v>37.400000000000006</v>
      </c>
    </row>
    <row r="718" spans="2:18">
      <c r="B718" s="45" t="s">
        <v>37</v>
      </c>
      <c r="C718" s="40">
        <v>10</v>
      </c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">
        <v>1.55</v>
      </c>
      <c r="Q718" s="226">
        <v>91</v>
      </c>
      <c r="R718" s="47">
        <f t="shared" si="27"/>
        <v>141.05000000000001</v>
      </c>
    </row>
    <row r="719" spans="2:18">
      <c r="B719" s="45" t="s">
        <v>51</v>
      </c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"/>
      <c r="Q719" s="226">
        <v>15</v>
      </c>
      <c r="R719" s="47">
        <f t="shared" si="27"/>
        <v>0</v>
      </c>
    </row>
    <row r="720" spans="2:18">
      <c r="B720" s="45" t="s">
        <v>734</v>
      </c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">
        <v>3</v>
      </c>
      <c r="Q720" s="226">
        <v>138.72</v>
      </c>
      <c r="R720" s="47">
        <f t="shared" si="27"/>
        <v>416.15999999999997</v>
      </c>
    </row>
    <row r="721" spans="2:19">
      <c r="B721" s="45" t="s">
        <v>13</v>
      </c>
      <c r="C721" s="40">
        <v>4</v>
      </c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">
        <v>1.5</v>
      </c>
      <c r="Q721" s="226">
        <v>122.32</v>
      </c>
      <c r="R721" s="47">
        <f t="shared" si="27"/>
        <v>183.48</v>
      </c>
    </row>
    <row r="722" spans="2:19">
      <c r="B722" s="45" t="s">
        <v>14</v>
      </c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">
        <v>1</v>
      </c>
      <c r="Q722" s="226">
        <v>185.97</v>
      </c>
      <c r="R722" s="47">
        <f t="shared" si="27"/>
        <v>185.97</v>
      </c>
    </row>
    <row r="723" spans="2:19">
      <c r="B723" s="45" t="s">
        <v>17</v>
      </c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">
        <v>1</v>
      </c>
      <c r="Q723" s="226">
        <v>21.01</v>
      </c>
      <c r="R723" s="47">
        <f t="shared" si="27"/>
        <v>21.01</v>
      </c>
    </row>
    <row r="724" spans="2:19">
      <c r="B724" s="31" t="s">
        <v>854</v>
      </c>
      <c r="C724" s="40">
        <v>60</v>
      </c>
      <c r="D724" s="40">
        <v>1.91</v>
      </c>
      <c r="E724" s="40">
        <v>4</v>
      </c>
      <c r="F724" s="40">
        <v>6.09</v>
      </c>
      <c r="G724" s="40">
        <v>68.239999999999995</v>
      </c>
      <c r="H724" s="40">
        <v>0.06</v>
      </c>
      <c r="I724" s="40">
        <v>6.9</v>
      </c>
      <c r="J724" s="40">
        <v>18.75</v>
      </c>
      <c r="K724" s="40">
        <v>1.48</v>
      </c>
      <c r="L724" s="40">
        <v>13.55</v>
      </c>
      <c r="M724" s="40">
        <v>43.88</v>
      </c>
      <c r="N724" s="40">
        <v>15.25</v>
      </c>
      <c r="O724" s="40">
        <v>0.6</v>
      </c>
      <c r="P724" s="4"/>
      <c r="Q724" s="226"/>
      <c r="R724" s="47">
        <f t="shared" si="27"/>
        <v>0</v>
      </c>
    </row>
    <row r="725" spans="2:19">
      <c r="B725" s="45" t="s">
        <v>407</v>
      </c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">
        <v>3.94</v>
      </c>
      <c r="Q725" s="226">
        <v>91</v>
      </c>
      <c r="R725" s="47">
        <f t="shared" si="27"/>
        <v>358.54</v>
      </c>
      <c r="S725" s="68"/>
    </row>
    <row r="726" spans="2:19">
      <c r="B726" s="45" t="s">
        <v>838</v>
      </c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">
        <v>1</v>
      </c>
      <c r="Q726" s="226">
        <v>238</v>
      </c>
      <c r="R726" s="47">
        <f t="shared" si="27"/>
        <v>238</v>
      </c>
    </row>
    <row r="727" spans="2:19">
      <c r="B727" s="45" t="s">
        <v>13</v>
      </c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">
        <v>0.5</v>
      </c>
      <c r="Q727" s="226">
        <v>122.32</v>
      </c>
      <c r="R727" s="47">
        <f t="shared" si="27"/>
        <v>61.16</v>
      </c>
    </row>
    <row r="728" spans="2:19">
      <c r="B728" s="44" t="s">
        <v>34</v>
      </c>
      <c r="C728" s="31">
        <v>40</v>
      </c>
      <c r="D728" s="40">
        <v>16</v>
      </c>
      <c r="E728" s="40">
        <v>0.9</v>
      </c>
      <c r="F728" s="40">
        <v>18.37</v>
      </c>
      <c r="G728" s="40">
        <v>94</v>
      </c>
      <c r="H728" s="40">
        <v>0.9</v>
      </c>
      <c r="I728" s="40">
        <v>0</v>
      </c>
      <c r="J728" s="40">
        <v>0</v>
      </c>
      <c r="K728" s="40">
        <v>0.56999999999999995</v>
      </c>
      <c r="L728" s="40">
        <v>9.6999999999999993</v>
      </c>
      <c r="M728" s="40">
        <v>36.5</v>
      </c>
      <c r="N728" s="40">
        <v>14.45</v>
      </c>
      <c r="O728" s="40">
        <v>2.12</v>
      </c>
      <c r="P728" s="52"/>
      <c r="Q728" s="226"/>
      <c r="R728" s="47">
        <f t="shared" si="27"/>
        <v>0</v>
      </c>
    </row>
    <row r="729" spans="2:19">
      <c r="B729" s="45" t="s">
        <v>34</v>
      </c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">
        <v>15</v>
      </c>
      <c r="Q729" s="227">
        <v>30</v>
      </c>
      <c r="R729" s="47">
        <f t="shared" si="27"/>
        <v>450</v>
      </c>
    </row>
    <row r="730" spans="2:19">
      <c r="B730" s="45" t="s">
        <v>121</v>
      </c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">
        <v>1.1499999999999999</v>
      </c>
      <c r="Q730" s="227">
        <v>648</v>
      </c>
      <c r="R730" s="47">
        <f t="shared" si="27"/>
        <v>745.19999999999993</v>
      </c>
    </row>
    <row r="731" spans="2:19">
      <c r="B731" s="45" t="s">
        <v>121</v>
      </c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">
        <v>0.98</v>
      </c>
      <c r="Q731" s="227">
        <v>646</v>
      </c>
      <c r="R731" s="47">
        <f t="shared" si="27"/>
        <v>633.08000000000004</v>
      </c>
    </row>
    <row r="732" spans="2:19">
      <c r="B732" s="45" t="s">
        <v>60</v>
      </c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">
        <v>2.13</v>
      </c>
      <c r="Q732" s="227">
        <v>565.04</v>
      </c>
      <c r="R732" s="47">
        <f t="shared" si="27"/>
        <v>1203.5351999999998</v>
      </c>
    </row>
    <row r="733" spans="2:19">
      <c r="B733" s="44" t="s">
        <v>112</v>
      </c>
      <c r="C733" s="40">
        <v>180</v>
      </c>
      <c r="D733" s="40">
        <v>0.9</v>
      </c>
      <c r="E733" s="40">
        <v>7.0000000000000007E-2</v>
      </c>
      <c r="F733" s="40">
        <v>23.3</v>
      </c>
      <c r="G733" s="40">
        <v>96.72</v>
      </c>
      <c r="H733" s="40">
        <v>0.03</v>
      </c>
      <c r="I733" s="40">
        <v>0.75</v>
      </c>
      <c r="J733" s="40">
        <v>0</v>
      </c>
      <c r="K733" s="40">
        <v>1.02</v>
      </c>
      <c r="L733" s="40">
        <v>30</v>
      </c>
      <c r="M733" s="40">
        <v>26.3</v>
      </c>
      <c r="N733" s="40">
        <v>19.100000000000001</v>
      </c>
      <c r="O733" s="40">
        <v>0.65</v>
      </c>
      <c r="P733" s="40"/>
      <c r="Q733" s="228"/>
      <c r="R733" s="47">
        <f t="shared" si="27"/>
        <v>0</v>
      </c>
    </row>
    <row r="734" spans="2:19">
      <c r="B734" s="45" t="s">
        <v>113</v>
      </c>
      <c r="C734" s="40">
        <v>20</v>
      </c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>
        <v>0.9</v>
      </c>
      <c r="Q734" s="228">
        <v>182</v>
      </c>
      <c r="R734" s="47">
        <f t="shared" si="27"/>
        <v>163.80000000000001</v>
      </c>
    </row>
    <row r="735" spans="2:19">
      <c r="B735" s="45" t="s">
        <v>113</v>
      </c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>
        <v>3.3</v>
      </c>
      <c r="Q735" s="228">
        <v>225.95</v>
      </c>
      <c r="R735" s="47">
        <f t="shared" si="27"/>
        <v>745.63499999999988</v>
      </c>
    </row>
    <row r="736" spans="2:19">
      <c r="B736" s="45" t="s">
        <v>15</v>
      </c>
      <c r="C736" s="40">
        <v>20</v>
      </c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>
        <v>4.2</v>
      </c>
      <c r="Q736" s="228">
        <v>79.25</v>
      </c>
      <c r="R736" s="47">
        <f t="shared" si="27"/>
        <v>332.85</v>
      </c>
    </row>
    <row r="737" spans="2:18">
      <c r="B737" s="45" t="s">
        <v>299</v>
      </c>
      <c r="C737" s="40">
        <v>100</v>
      </c>
      <c r="D737" s="40">
        <v>0.8</v>
      </c>
      <c r="E737" s="40">
        <v>3.2</v>
      </c>
      <c r="F737" s="40">
        <v>10.7</v>
      </c>
      <c r="G737" s="40">
        <v>73</v>
      </c>
      <c r="H737" s="40">
        <v>0.8</v>
      </c>
      <c r="I737" s="40">
        <v>0.26</v>
      </c>
      <c r="J737" s="40">
        <v>26.2</v>
      </c>
      <c r="K737" s="40">
        <v>0.8</v>
      </c>
      <c r="L737" s="40">
        <v>27</v>
      </c>
      <c r="M737" s="40">
        <v>18.5</v>
      </c>
      <c r="N737" s="40">
        <v>14.3</v>
      </c>
      <c r="O737" s="40">
        <v>3.5</v>
      </c>
      <c r="P737" s="40">
        <v>23.2</v>
      </c>
      <c r="Q737" s="40">
        <v>238</v>
      </c>
      <c r="R737" s="47">
        <f t="shared" si="27"/>
        <v>5521.5999999999995</v>
      </c>
    </row>
    <row r="738" spans="2:18">
      <c r="B738" s="45" t="s">
        <v>22</v>
      </c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>
        <v>7</v>
      </c>
      <c r="Q738" s="40">
        <v>72.19</v>
      </c>
      <c r="R738" s="123">
        <f t="shared" si="27"/>
        <v>505.33</v>
      </c>
    </row>
    <row r="739" spans="2:18">
      <c r="C739" s="93"/>
      <c r="D739" s="19"/>
      <c r="E739" s="19" t="s">
        <v>374</v>
      </c>
      <c r="F739" s="19"/>
      <c r="G739" s="19"/>
      <c r="H739" s="19"/>
      <c r="I739" s="19"/>
      <c r="J739" s="19"/>
      <c r="K739" s="19"/>
      <c r="L739" s="19" t="s">
        <v>99</v>
      </c>
      <c r="M739" s="19"/>
      <c r="N739" s="19"/>
      <c r="O739" s="19" t="s">
        <v>99</v>
      </c>
      <c r="P739" s="19"/>
      <c r="Q739" s="19"/>
      <c r="R739" s="229">
        <f>SUM(R715:R738)</f>
        <v>18413.780200000001</v>
      </c>
    </row>
    <row r="740" spans="2:18">
      <c r="B740" s="19"/>
      <c r="C740" s="93"/>
      <c r="D740" s="19"/>
      <c r="E740" s="110" t="s">
        <v>100</v>
      </c>
      <c r="F740" s="19"/>
      <c r="G740" s="19"/>
      <c r="H740" s="19"/>
      <c r="I740" s="19"/>
      <c r="J740" s="19"/>
      <c r="K740" s="19"/>
      <c r="L740" s="110" t="s">
        <v>99</v>
      </c>
      <c r="M740" s="110"/>
      <c r="N740" s="19"/>
      <c r="O740" s="19"/>
      <c r="P740" s="19"/>
      <c r="Q740" s="18"/>
      <c r="R740" s="50"/>
    </row>
    <row r="741" spans="2:18" ht="18.75">
      <c r="D741" s="15"/>
      <c r="G741" s="16" t="s">
        <v>67</v>
      </c>
      <c r="H741" s="16"/>
      <c r="I741" s="17"/>
      <c r="J741" s="17"/>
      <c r="K741" s="17"/>
      <c r="M741" s="17"/>
      <c r="R741" s="19"/>
    </row>
    <row r="742" spans="2:18" ht="23.25">
      <c r="D742" s="15"/>
      <c r="E742" s="15"/>
      <c r="F742" s="133" t="s">
        <v>376</v>
      </c>
      <c r="G742" s="16"/>
      <c r="H742" s="16"/>
      <c r="I742" s="16" t="s">
        <v>377</v>
      </c>
      <c r="J742" s="16"/>
      <c r="K742" s="16"/>
      <c r="L742" s="17"/>
      <c r="M742" s="21"/>
      <c r="R742" s="19"/>
    </row>
    <row r="743" spans="2:18" ht="18.75">
      <c r="E743" s="23" t="s">
        <v>70</v>
      </c>
      <c r="F743" s="23"/>
      <c r="G743" s="23"/>
      <c r="R743" s="19"/>
    </row>
    <row r="744" spans="2:18">
      <c r="B744" s="53">
        <v>44634</v>
      </c>
      <c r="N744" s="21"/>
      <c r="R744" s="19"/>
    </row>
    <row r="745" spans="2:18">
      <c r="B745" s="24" t="s">
        <v>149</v>
      </c>
      <c r="C745" t="s">
        <v>739</v>
      </c>
      <c r="D745" s="25"/>
      <c r="E745" s="28"/>
      <c r="F745" s="28" t="s">
        <v>6</v>
      </c>
      <c r="G745" s="27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19"/>
    </row>
    <row r="746" spans="2:18">
      <c r="B746" s="29" t="s">
        <v>76</v>
      </c>
      <c r="C746" s="20"/>
      <c r="D746" s="20"/>
      <c r="E746" s="27"/>
      <c r="F746" s="27"/>
      <c r="G746" s="27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19"/>
    </row>
    <row r="747" spans="2:18">
      <c r="B747" s="30"/>
      <c r="C747" s="29"/>
      <c r="D747" s="29"/>
      <c r="E747" s="21"/>
      <c r="F747" s="27"/>
      <c r="G747" s="27"/>
      <c r="H747" s="21"/>
      <c r="I747" s="21"/>
      <c r="J747" s="21"/>
      <c r="K747" s="21"/>
      <c r="L747" s="21"/>
      <c r="M747" s="21"/>
      <c r="N747" s="145"/>
      <c r="O747" s="21"/>
      <c r="P747" s="21"/>
      <c r="Q747">
        <v>155</v>
      </c>
      <c r="R747" s="19"/>
    </row>
    <row r="748" spans="2:18">
      <c r="B748" s="31" t="s">
        <v>77</v>
      </c>
      <c r="C748" s="33" t="s">
        <v>78</v>
      </c>
      <c r="D748" s="34"/>
      <c r="E748" s="34" t="s">
        <v>79</v>
      </c>
      <c r="F748" s="34"/>
      <c r="G748" s="34" t="s">
        <v>80</v>
      </c>
      <c r="H748" s="34" t="s">
        <v>81</v>
      </c>
      <c r="I748" s="34"/>
      <c r="J748" s="34"/>
      <c r="K748" s="34"/>
      <c r="L748" s="34"/>
      <c r="M748" s="34" t="s">
        <v>82</v>
      </c>
      <c r="N748" s="19"/>
      <c r="O748" s="34"/>
      <c r="P748" s="35" t="s">
        <v>83</v>
      </c>
      <c r="Q748" s="36" t="s">
        <v>3</v>
      </c>
      <c r="R748" s="36" t="s">
        <v>9</v>
      </c>
    </row>
    <row r="749" spans="2:18">
      <c r="B749" s="40"/>
      <c r="C749" s="39" t="s">
        <v>85</v>
      </c>
      <c r="D749" s="40" t="s">
        <v>86</v>
      </c>
      <c r="E749" s="40" t="s">
        <v>87</v>
      </c>
      <c r="F749" s="40" t="s">
        <v>88</v>
      </c>
      <c r="G749" s="40"/>
      <c r="H749" s="40" t="s">
        <v>89</v>
      </c>
      <c r="I749" s="40" t="s">
        <v>90</v>
      </c>
      <c r="J749" s="40" t="s">
        <v>91</v>
      </c>
      <c r="K749" s="40" t="s">
        <v>856</v>
      </c>
      <c r="L749" s="40" t="s">
        <v>92</v>
      </c>
      <c r="M749" s="40" t="s">
        <v>93</v>
      </c>
      <c r="N749" s="40" t="s">
        <v>94</v>
      </c>
      <c r="O749" s="40" t="s">
        <v>95</v>
      </c>
      <c r="P749" s="40"/>
      <c r="Q749" s="4"/>
      <c r="R749" s="40"/>
    </row>
    <row r="750" spans="2:18">
      <c r="B750" s="31" t="s">
        <v>855</v>
      </c>
      <c r="C750" s="40">
        <v>150</v>
      </c>
      <c r="D750" s="40">
        <v>5.85</v>
      </c>
      <c r="E750" s="40">
        <v>2.86</v>
      </c>
      <c r="F750" s="40">
        <v>37.4</v>
      </c>
      <c r="G750" s="40">
        <v>198.97</v>
      </c>
      <c r="H750" s="40">
        <v>0.09</v>
      </c>
      <c r="I750" s="40">
        <v>0</v>
      </c>
      <c r="J750" s="40">
        <v>12</v>
      </c>
      <c r="K750" s="40">
        <v>0.83</v>
      </c>
      <c r="L750" s="40">
        <v>11.89</v>
      </c>
      <c r="M750" s="40">
        <v>47.24</v>
      </c>
      <c r="N750" s="40">
        <v>8.5500000000000007</v>
      </c>
      <c r="O750" s="40">
        <v>0.86</v>
      </c>
      <c r="P750" s="4">
        <v>7.8</v>
      </c>
      <c r="Q750" s="226">
        <v>64.599999999999994</v>
      </c>
      <c r="R750" s="47">
        <f t="shared" ref="R750:R765" si="28">Q750*P750</f>
        <v>503.87999999999994</v>
      </c>
    </row>
    <row r="751" spans="2:18">
      <c r="B751" s="45" t="s">
        <v>27</v>
      </c>
      <c r="C751" s="40">
        <v>100</v>
      </c>
      <c r="D751" s="40">
        <v>26.18</v>
      </c>
      <c r="E751" s="40">
        <v>9.4499999999999993</v>
      </c>
      <c r="F751" s="40">
        <v>0</v>
      </c>
      <c r="G751" s="40">
        <v>165.95</v>
      </c>
      <c r="H751" s="40">
        <v>0.1</v>
      </c>
      <c r="I751" s="40">
        <v>2.38</v>
      </c>
      <c r="J751" s="40">
        <v>47.6</v>
      </c>
      <c r="K751" s="40">
        <v>1.9</v>
      </c>
      <c r="L751" s="40">
        <v>20.34</v>
      </c>
      <c r="M751" s="40">
        <v>191.22</v>
      </c>
      <c r="N751" s="40">
        <v>22.83</v>
      </c>
      <c r="O751" s="40">
        <v>1.58</v>
      </c>
      <c r="P751" s="4">
        <v>15.5</v>
      </c>
      <c r="Q751" s="226">
        <v>271</v>
      </c>
      <c r="R751" s="47">
        <f t="shared" si="28"/>
        <v>4200.5</v>
      </c>
    </row>
    <row r="752" spans="2:18">
      <c r="B752" s="45" t="s">
        <v>58</v>
      </c>
      <c r="C752" s="40">
        <v>10</v>
      </c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">
        <v>1.5</v>
      </c>
      <c r="Q752" s="226">
        <v>34</v>
      </c>
      <c r="R752" s="47">
        <f t="shared" si="28"/>
        <v>51</v>
      </c>
    </row>
    <row r="753" spans="2:18">
      <c r="B753" s="45" t="s">
        <v>10</v>
      </c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">
        <v>2</v>
      </c>
      <c r="Q753" s="226">
        <v>79</v>
      </c>
      <c r="R753" s="47">
        <f t="shared" si="28"/>
        <v>158</v>
      </c>
    </row>
    <row r="754" spans="2:18">
      <c r="B754" s="45" t="s">
        <v>13</v>
      </c>
      <c r="C754" s="40">
        <v>4</v>
      </c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">
        <v>0.7</v>
      </c>
      <c r="Q754" s="226">
        <v>122.32</v>
      </c>
      <c r="R754" s="47">
        <f t="shared" si="28"/>
        <v>85.623999999999995</v>
      </c>
    </row>
    <row r="755" spans="2:18">
      <c r="B755" s="45" t="s">
        <v>12</v>
      </c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">
        <v>1.5</v>
      </c>
      <c r="Q755" s="226">
        <v>40.51</v>
      </c>
      <c r="R755" s="47">
        <f t="shared" si="28"/>
        <v>60.765000000000001</v>
      </c>
    </row>
    <row r="756" spans="2:18">
      <c r="B756" s="31" t="s">
        <v>854</v>
      </c>
      <c r="C756" s="40">
        <v>60</v>
      </c>
      <c r="D756" s="40">
        <v>1.91</v>
      </c>
      <c r="E756" s="40">
        <v>4</v>
      </c>
      <c r="F756" s="40">
        <v>6.09</v>
      </c>
      <c r="G756" s="40">
        <v>68.239999999999995</v>
      </c>
      <c r="H756" s="40">
        <v>0.06</v>
      </c>
      <c r="I756" s="40">
        <v>6.9</v>
      </c>
      <c r="J756" s="40">
        <v>18.75</v>
      </c>
      <c r="K756" s="40">
        <v>1.48</v>
      </c>
      <c r="L756" s="40">
        <v>13.55</v>
      </c>
      <c r="M756" s="40">
        <v>43.88</v>
      </c>
      <c r="N756" s="40">
        <v>15.25</v>
      </c>
      <c r="O756" s="40">
        <v>0.6</v>
      </c>
      <c r="P756" s="4"/>
      <c r="Q756" s="226"/>
      <c r="R756" s="47">
        <f t="shared" si="28"/>
        <v>0</v>
      </c>
    </row>
    <row r="757" spans="2:18">
      <c r="B757" s="45" t="s">
        <v>407</v>
      </c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">
        <v>3.5</v>
      </c>
      <c r="Q757" s="226">
        <v>91</v>
      </c>
      <c r="R757" s="47">
        <f t="shared" si="28"/>
        <v>318.5</v>
      </c>
    </row>
    <row r="758" spans="2:18">
      <c r="B758" s="45" t="s">
        <v>58</v>
      </c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">
        <v>1</v>
      </c>
      <c r="Q758" s="226">
        <v>34</v>
      </c>
      <c r="R758" s="47">
        <f t="shared" si="28"/>
        <v>34</v>
      </c>
    </row>
    <row r="759" spans="2:18">
      <c r="B759" s="45" t="s">
        <v>13</v>
      </c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">
        <v>0.3</v>
      </c>
      <c r="Q759" s="226">
        <v>122.32</v>
      </c>
      <c r="R759" s="47">
        <f t="shared" si="28"/>
        <v>36.695999999999998</v>
      </c>
    </row>
    <row r="760" spans="2:18">
      <c r="B760" s="44" t="s">
        <v>34</v>
      </c>
      <c r="C760" s="31">
        <v>40</v>
      </c>
      <c r="D760" s="40">
        <v>16</v>
      </c>
      <c r="E760" s="40">
        <v>0.9</v>
      </c>
      <c r="F760" s="40">
        <v>18.37</v>
      </c>
      <c r="G760" s="40">
        <v>94</v>
      </c>
      <c r="H760" s="40">
        <v>0.9</v>
      </c>
      <c r="I760" s="40">
        <v>0</v>
      </c>
      <c r="J760" s="40">
        <v>0</v>
      </c>
      <c r="K760" s="40">
        <v>0.56999999999999995</v>
      </c>
      <c r="L760" s="40">
        <v>9.6999999999999993</v>
      </c>
      <c r="M760" s="40">
        <v>36.5</v>
      </c>
      <c r="N760" s="40">
        <v>14.45</v>
      </c>
      <c r="O760" s="40">
        <v>2.12</v>
      </c>
      <c r="P760" s="52"/>
      <c r="Q760" s="226"/>
      <c r="R760" s="47">
        <f t="shared" si="28"/>
        <v>0</v>
      </c>
    </row>
    <row r="761" spans="2:18">
      <c r="B761" s="45" t="s">
        <v>34</v>
      </c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">
        <v>11</v>
      </c>
      <c r="Q761" s="227">
        <v>30</v>
      </c>
      <c r="R761" s="47">
        <f t="shared" si="28"/>
        <v>330</v>
      </c>
    </row>
    <row r="762" spans="2:18">
      <c r="B762" s="44" t="s">
        <v>112</v>
      </c>
      <c r="C762" s="40">
        <v>180</v>
      </c>
      <c r="D762" s="40">
        <v>0.9</v>
      </c>
      <c r="E762" s="40">
        <v>7.0000000000000007E-2</v>
      </c>
      <c r="F762" s="40">
        <v>23.3</v>
      </c>
      <c r="G762" s="40">
        <v>96.72</v>
      </c>
      <c r="H762" s="40">
        <v>0.03</v>
      </c>
      <c r="I762" s="40">
        <v>0.75</v>
      </c>
      <c r="J762" s="40">
        <v>0</v>
      </c>
      <c r="K762" s="40">
        <v>1.02</v>
      </c>
      <c r="L762" s="40">
        <v>30</v>
      </c>
      <c r="M762" s="40">
        <v>26.3</v>
      </c>
      <c r="N762" s="40">
        <v>19.100000000000001</v>
      </c>
      <c r="O762" s="40">
        <v>0.65</v>
      </c>
      <c r="P762" s="40"/>
      <c r="Q762" s="228"/>
      <c r="R762" s="47">
        <f t="shared" si="28"/>
        <v>0</v>
      </c>
    </row>
    <row r="763" spans="2:18">
      <c r="B763" s="45" t="s">
        <v>113</v>
      </c>
      <c r="C763" s="40">
        <v>20</v>
      </c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>
        <v>3.2</v>
      </c>
      <c r="Q763" s="228">
        <v>182</v>
      </c>
      <c r="R763" s="47">
        <f t="shared" si="28"/>
        <v>582.4</v>
      </c>
    </row>
    <row r="764" spans="2:18">
      <c r="B764" s="45" t="s">
        <v>15</v>
      </c>
      <c r="C764" s="40">
        <v>20</v>
      </c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>
        <v>3.2</v>
      </c>
      <c r="Q764" s="228">
        <v>79.25</v>
      </c>
      <c r="R764" s="47">
        <f t="shared" si="28"/>
        <v>253.60000000000002</v>
      </c>
    </row>
    <row r="765" spans="2:18">
      <c r="B765" s="45" t="s">
        <v>22</v>
      </c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>
        <v>5</v>
      </c>
      <c r="Q765" s="40">
        <v>72.19</v>
      </c>
      <c r="R765" s="123">
        <f t="shared" si="28"/>
        <v>360.95</v>
      </c>
    </row>
    <row r="766" spans="2:18">
      <c r="C766" s="93"/>
      <c r="D766" s="19"/>
      <c r="E766" s="19" t="s">
        <v>374</v>
      </c>
      <c r="F766" s="19"/>
      <c r="G766" s="19"/>
      <c r="H766" s="19"/>
      <c r="I766" s="19"/>
      <c r="J766" s="19"/>
      <c r="K766" s="19"/>
      <c r="L766" s="19" t="s">
        <v>99</v>
      </c>
      <c r="M766" s="19"/>
      <c r="N766" s="19"/>
      <c r="O766" s="19" t="s">
        <v>99</v>
      </c>
      <c r="P766" s="19"/>
      <c r="Q766" s="19"/>
      <c r="R766" s="229">
        <f>SUM(R750:R765)</f>
        <v>6975.915</v>
      </c>
    </row>
    <row r="767" spans="2:18">
      <c r="B767" s="19"/>
      <c r="C767" s="93"/>
      <c r="D767" s="19"/>
      <c r="E767" s="110" t="s">
        <v>100</v>
      </c>
      <c r="F767" s="19"/>
      <c r="G767" s="19"/>
      <c r="H767" s="19"/>
      <c r="I767" s="19"/>
      <c r="J767" s="19"/>
      <c r="K767" s="19"/>
      <c r="L767" s="110" t="s">
        <v>99</v>
      </c>
      <c r="M767" s="110"/>
      <c r="N767" s="19"/>
      <c r="O767" s="19"/>
      <c r="P767" s="19"/>
      <c r="Q767" s="18"/>
      <c r="R767" s="50"/>
    </row>
    <row r="768" spans="2:18" ht="18.75">
      <c r="D768" s="15"/>
      <c r="G768" s="16" t="s">
        <v>67</v>
      </c>
      <c r="H768" s="16"/>
      <c r="I768" s="17"/>
      <c r="J768" s="17"/>
      <c r="K768" s="17"/>
      <c r="M768" s="17"/>
      <c r="R768" s="19"/>
    </row>
    <row r="769" spans="2:20" ht="23.25">
      <c r="D769" s="15"/>
      <c r="E769" s="15"/>
      <c r="F769" s="133" t="s">
        <v>376</v>
      </c>
      <c r="G769" s="16"/>
      <c r="H769" s="16"/>
      <c r="I769" s="16" t="s">
        <v>377</v>
      </c>
      <c r="J769" s="16"/>
      <c r="K769" s="16"/>
      <c r="L769" s="17"/>
      <c r="M769" s="21"/>
      <c r="R769" s="19"/>
      <c r="T769">
        <v>0</v>
      </c>
    </row>
    <row r="770" spans="2:20" ht="18.75">
      <c r="E770" s="23" t="s">
        <v>70</v>
      </c>
      <c r="F770" s="23"/>
      <c r="G770" s="23"/>
      <c r="R770" s="19"/>
    </row>
    <row r="771" spans="2:20">
      <c r="B771" s="53">
        <v>44634</v>
      </c>
      <c r="N771" s="21"/>
      <c r="R771" s="19"/>
    </row>
    <row r="772" spans="2:20">
      <c r="B772" s="24" t="s">
        <v>149</v>
      </c>
      <c r="C772" t="s">
        <v>739</v>
      </c>
      <c r="D772" s="25"/>
      <c r="E772" s="28"/>
      <c r="F772" s="28" t="s">
        <v>6</v>
      </c>
      <c r="G772" s="27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19"/>
    </row>
    <row r="773" spans="2:20">
      <c r="B773" s="29" t="s">
        <v>76</v>
      </c>
      <c r="C773" s="20"/>
      <c r="D773" s="20"/>
      <c r="E773" s="27"/>
      <c r="F773" s="27"/>
      <c r="G773" s="27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19"/>
    </row>
    <row r="774" spans="2:20">
      <c r="B774" s="30"/>
      <c r="C774" s="29"/>
      <c r="D774" s="29"/>
      <c r="E774" s="21"/>
      <c r="F774" s="27"/>
      <c r="G774" s="27"/>
      <c r="H774" s="21"/>
      <c r="I774" s="21"/>
      <c r="J774" s="21"/>
      <c r="K774" s="21"/>
      <c r="L774" s="21"/>
      <c r="M774" s="21"/>
      <c r="N774" s="145"/>
      <c r="O774" s="21"/>
      <c r="P774" s="21"/>
      <c r="Q774">
        <v>155</v>
      </c>
      <c r="R774" s="19"/>
    </row>
    <row r="775" spans="2:20">
      <c r="B775" s="31" t="s">
        <v>77</v>
      </c>
      <c r="C775" s="33" t="s">
        <v>78</v>
      </c>
      <c r="D775" s="34"/>
      <c r="E775" s="34" t="s">
        <v>79</v>
      </c>
      <c r="F775" s="34"/>
      <c r="G775" s="34" t="s">
        <v>80</v>
      </c>
      <c r="H775" s="34" t="s">
        <v>81</v>
      </c>
      <c r="I775" s="34"/>
      <c r="J775" s="34"/>
      <c r="K775" s="34"/>
      <c r="L775" s="34"/>
      <c r="M775" s="34" t="s">
        <v>82</v>
      </c>
      <c r="N775" s="19"/>
      <c r="O775" s="34"/>
      <c r="P775" s="35" t="s">
        <v>83</v>
      </c>
      <c r="Q775" s="36" t="s">
        <v>3</v>
      </c>
      <c r="R775" s="36" t="s">
        <v>9</v>
      </c>
    </row>
    <row r="776" spans="2:20">
      <c r="B776" s="40"/>
      <c r="C776" s="39" t="s">
        <v>85</v>
      </c>
      <c r="D776" s="40" t="s">
        <v>86</v>
      </c>
      <c r="E776" s="40" t="s">
        <v>87</v>
      </c>
      <c r="F776" s="40" t="s">
        <v>88</v>
      </c>
      <c r="G776" s="40"/>
      <c r="H776" s="40" t="s">
        <v>89</v>
      </c>
      <c r="I776" s="40" t="s">
        <v>90</v>
      </c>
      <c r="J776" s="40" t="s">
        <v>91</v>
      </c>
      <c r="K776" s="40" t="s">
        <v>856</v>
      </c>
      <c r="L776" s="40" t="s">
        <v>92</v>
      </c>
      <c r="M776" s="40" t="s">
        <v>93</v>
      </c>
      <c r="N776" s="40" t="s">
        <v>94</v>
      </c>
      <c r="O776" s="40" t="s">
        <v>95</v>
      </c>
      <c r="P776" s="40"/>
      <c r="Q776" s="4"/>
      <c r="R776" s="40"/>
    </row>
    <row r="777" spans="2:20">
      <c r="B777" s="31" t="s">
        <v>855</v>
      </c>
      <c r="C777" s="40">
        <v>150</v>
      </c>
      <c r="D777" s="40">
        <v>5.85</v>
      </c>
      <c r="E777" s="40">
        <v>2.86</v>
      </c>
      <c r="F777" s="40">
        <v>37.4</v>
      </c>
      <c r="G777" s="40">
        <v>198.97</v>
      </c>
      <c r="H777" s="40">
        <v>0.09</v>
      </c>
      <c r="I777" s="40">
        <v>0</v>
      </c>
      <c r="J777" s="40">
        <v>12</v>
      </c>
      <c r="K777" s="40">
        <v>0.83</v>
      </c>
      <c r="L777" s="40">
        <v>11.89</v>
      </c>
      <c r="M777" s="40">
        <v>47.24</v>
      </c>
      <c r="N777" s="40">
        <v>8.5500000000000007</v>
      </c>
      <c r="O777" s="40">
        <v>0.86</v>
      </c>
      <c r="P777" s="4">
        <v>6.4</v>
      </c>
      <c r="Q777" s="226">
        <v>64.599999999999994</v>
      </c>
      <c r="R777" s="47">
        <f t="shared" ref="R777:R783" si="29">Q777*P777</f>
        <v>413.44</v>
      </c>
    </row>
    <row r="778" spans="2:20">
      <c r="B778" s="45" t="s">
        <v>27</v>
      </c>
      <c r="C778" s="40">
        <v>100</v>
      </c>
      <c r="D778" s="40">
        <v>26.18</v>
      </c>
      <c r="E778" s="40">
        <v>9.4499999999999993</v>
      </c>
      <c r="F778" s="40">
        <v>0</v>
      </c>
      <c r="G778" s="40">
        <v>165.95</v>
      </c>
      <c r="H778" s="40">
        <v>0.1</v>
      </c>
      <c r="I778" s="40">
        <v>2.38</v>
      </c>
      <c r="J778" s="40">
        <v>47.6</v>
      </c>
      <c r="K778" s="40">
        <v>1.9</v>
      </c>
      <c r="L778" s="40">
        <v>20.34</v>
      </c>
      <c r="M778" s="40">
        <v>191.22</v>
      </c>
      <c r="N778" s="40">
        <v>22.83</v>
      </c>
      <c r="O778" s="40">
        <v>1.58</v>
      </c>
      <c r="P778" s="4">
        <v>4</v>
      </c>
      <c r="Q778" s="226">
        <v>271</v>
      </c>
      <c r="R778" s="47">
        <f t="shared" si="29"/>
        <v>1084</v>
      </c>
    </row>
    <row r="779" spans="2:20">
      <c r="B779" s="44" t="s">
        <v>34</v>
      </c>
      <c r="C779" s="31">
        <v>40</v>
      </c>
      <c r="D779" s="40">
        <v>16</v>
      </c>
      <c r="E779" s="40">
        <v>0.9</v>
      </c>
      <c r="F779" s="40">
        <v>18.37</v>
      </c>
      <c r="G779" s="40">
        <v>94</v>
      </c>
      <c r="H779" s="40">
        <v>0.9</v>
      </c>
      <c r="I779" s="40">
        <v>0</v>
      </c>
      <c r="J779" s="40">
        <v>0</v>
      </c>
      <c r="K779" s="40">
        <v>0.56999999999999995</v>
      </c>
      <c r="L779" s="40">
        <v>9.6999999999999993</v>
      </c>
      <c r="M779" s="40">
        <v>36.5</v>
      </c>
      <c r="N779" s="40">
        <v>14.45</v>
      </c>
      <c r="O779" s="40">
        <v>2.12</v>
      </c>
      <c r="P779" s="52"/>
      <c r="Q779" s="226"/>
      <c r="R779" s="47">
        <f t="shared" si="29"/>
        <v>0</v>
      </c>
    </row>
    <row r="780" spans="2:20">
      <c r="B780" s="45" t="s">
        <v>34</v>
      </c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">
        <v>4</v>
      </c>
      <c r="Q780" s="227">
        <v>30</v>
      </c>
      <c r="R780" s="47">
        <f t="shared" si="29"/>
        <v>120</v>
      </c>
    </row>
    <row r="781" spans="2:20">
      <c r="B781" s="44" t="s">
        <v>117</v>
      </c>
      <c r="C781" s="40">
        <v>180</v>
      </c>
      <c r="D781" s="40">
        <v>0.9</v>
      </c>
      <c r="E781" s="40">
        <v>7.0000000000000007E-2</v>
      </c>
      <c r="F781" s="40">
        <v>23.3</v>
      </c>
      <c r="G781" s="40">
        <v>96.72</v>
      </c>
      <c r="H781" s="40">
        <v>0.03</v>
      </c>
      <c r="I781" s="40">
        <v>0.75</v>
      </c>
      <c r="J781" s="40">
        <v>0</v>
      </c>
      <c r="K781" s="40">
        <v>1.02</v>
      </c>
      <c r="L781" s="40">
        <v>30</v>
      </c>
      <c r="M781" s="40">
        <v>26.3</v>
      </c>
      <c r="N781" s="40">
        <v>19.100000000000001</v>
      </c>
      <c r="O781" s="40">
        <v>0.65</v>
      </c>
      <c r="P781" s="40"/>
      <c r="Q781" s="228"/>
      <c r="R781" s="47">
        <f t="shared" si="29"/>
        <v>0</v>
      </c>
    </row>
    <row r="782" spans="2:20">
      <c r="B782" s="45" t="s">
        <v>49</v>
      </c>
      <c r="C782" s="40">
        <v>20</v>
      </c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228">
        <v>244</v>
      </c>
      <c r="R782" s="47">
        <f t="shared" si="29"/>
        <v>0</v>
      </c>
    </row>
    <row r="783" spans="2:20">
      <c r="B783" s="45" t="s">
        <v>15</v>
      </c>
      <c r="C783" s="40">
        <v>20</v>
      </c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>
        <v>0.57999999999999996</v>
      </c>
      <c r="Q783" s="228">
        <v>79.25</v>
      </c>
      <c r="R783" s="47">
        <f t="shared" si="29"/>
        <v>45.964999999999996</v>
      </c>
    </row>
    <row r="784" spans="2:20">
      <c r="C784" s="93"/>
      <c r="D784" s="19"/>
      <c r="E784" s="19" t="s">
        <v>374</v>
      </c>
      <c r="F784" s="19"/>
      <c r="G784" s="19"/>
      <c r="H784" s="19"/>
      <c r="I784" s="19"/>
      <c r="J784" s="19"/>
      <c r="K784" s="19"/>
      <c r="L784" s="19" t="s">
        <v>99</v>
      </c>
      <c r="M784" s="19"/>
      <c r="N784" s="19"/>
      <c r="O784" s="19" t="s">
        <v>99</v>
      </c>
      <c r="P784" s="19"/>
      <c r="Q784" s="19"/>
      <c r="R784" s="229">
        <f>SUM(R777:R783)</f>
        <v>1663.405</v>
      </c>
    </row>
    <row r="785" spans="2:18">
      <c r="B785" s="19"/>
      <c r="C785" s="93"/>
      <c r="D785" s="19"/>
      <c r="E785" s="110" t="s">
        <v>100</v>
      </c>
      <c r="F785" s="19"/>
      <c r="G785" s="19"/>
      <c r="H785" s="19"/>
      <c r="I785" s="19"/>
      <c r="J785" s="19"/>
      <c r="K785" s="19"/>
      <c r="L785" s="110" t="s">
        <v>99</v>
      </c>
      <c r="M785" s="110"/>
      <c r="N785" s="19"/>
      <c r="O785" s="19"/>
      <c r="P785" s="19"/>
      <c r="Q785" s="18"/>
      <c r="R785" s="50"/>
    </row>
    <row r="786" spans="2:18" ht="18.75">
      <c r="D786" s="15"/>
      <c r="G786" s="16" t="s">
        <v>67</v>
      </c>
      <c r="H786" s="16"/>
      <c r="I786" s="17"/>
      <c r="J786" s="17"/>
      <c r="K786" s="17"/>
      <c r="M786" s="17"/>
      <c r="R786" s="19"/>
    </row>
    <row r="787" spans="2:18" ht="23.25">
      <c r="D787" s="15"/>
      <c r="E787" s="15"/>
      <c r="F787" s="133" t="s">
        <v>376</v>
      </c>
      <c r="G787" s="16"/>
      <c r="H787" s="16"/>
      <c r="I787" s="16" t="s">
        <v>377</v>
      </c>
      <c r="J787" s="16"/>
      <c r="K787" s="16"/>
      <c r="L787" s="17"/>
      <c r="M787" s="21"/>
      <c r="R787" s="19"/>
    </row>
    <row r="788" spans="2:18" ht="18.75">
      <c r="E788" s="23" t="s">
        <v>70</v>
      </c>
      <c r="F788" s="23"/>
      <c r="G788" s="23"/>
      <c r="R788" s="19"/>
    </row>
    <row r="789" spans="2:18">
      <c r="B789" s="53">
        <v>44635</v>
      </c>
      <c r="N789" s="21"/>
      <c r="R789" s="19"/>
    </row>
    <row r="790" spans="2:18">
      <c r="B790" s="24" t="s">
        <v>149</v>
      </c>
      <c r="C790" t="s">
        <v>739</v>
      </c>
      <c r="D790" s="25"/>
      <c r="E790" s="28"/>
      <c r="F790" s="28" t="s">
        <v>5</v>
      </c>
      <c r="G790" s="27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19"/>
    </row>
    <row r="791" spans="2:18">
      <c r="B791" s="29" t="s">
        <v>76</v>
      </c>
      <c r="C791" s="20"/>
      <c r="D791" s="20"/>
      <c r="E791" s="27"/>
      <c r="F791" s="27"/>
      <c r="G791" s="27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19"/>
    </row>
    <row r="792" spans="2:18">
      <c r="B792" s="30"/>
      <c r="C792" s="29"/>
      <c r="D792" s="29"/>
      <c r="E792" s="21"/>
      <c r="F792" s="27"/>
      <c r="G792" s="27"/>
      <c r="H792" s="21"/>
      <c r="I792" s="21"/>
      <c r="J792" s="21"/>
      <c r="K792" s="21"/>
      <c r="L792" s="21"/>
      <c r="M792" s="21"/>
      <c r="N792" s="145"/>
      <c r="O792" s="21"/>
      <c r="P792" s="21"/>
      <c r="Q792">
        <v>213</v>
      </c>
      <c r="R792" s="19"/>
    </row>
    <row r="793" spans="2:18">
      <c r="B793" s="31" t="s">
        <v>77</v>
      </c>
      <c r="C793" s="33" t="s">
        <v>78</v>
      </c>
      <c r="D793" s="34"/>
      <c r="E793" s="34" t="s">
        <v>79</v>
      </c>
      <c r="F793" s="34"/>
      <c r="G793" s="34" t="s">
        <v>80</v>
      </c>
      <c r="H793" s="34" t="s">
        <v>81</v>
      </c>
      <c r="I793" s="34"/>
      <c r="J793" s="34"/>
      <c r="K793" s="34"/>
      <c r="L793" s="34"/>
      <c r="M793" s="34" t="s">
        <v>82</v>
      </c>
      <c r="N793" s="19"/>
      <c r="O793" s="34"/>
      <c r="P793" s="35" t="s">
        <v>83</v>
      </c>
      <c r="Q793" s="36" t="s">
        <v>3</v>
      </c>
      <c r="R793" s="36" t="s">
        <v>9</v>
      </c>
    </row>
    <row r="794" spans="2:18">
      <c r="B794" s="40"/>
      <c r="C794" s="39" t="s">
        <v>85</v>
      </c>
      <c r="D794" s="40" t="s">
        <v>86</v>
      </c>
      <c r="E794" s="40" t="s">
        <v>87</v>
      </c>
      <c r="F794" s="40" t="s">
        <v>88</v>
      </c>
      <c r="G794" s="40"/>
      <c r="H794" s="40" t="s">
        <v>89</v>
      </c>
      <c r="I794" s="40" t="s">
        <v>90</v>
      </c>
      <c r="J794" s="40" t="s">
        <v>91</v>
      </c>
      <c r="K794" s="40" t="s">
        <v>856</v>
      </c>
      <c r="L794" s="40" t="s">
        <v>92</v>
      </c>
      <c r="M794" s="40" t="s">
        <v>93</v>
      </c>
      <c r="N794" s="40" t="s">
        <v>94</v>
      </c>
      <c r="O794" s="40" t="s">
        <v>95</v>
      </c>
      <c r="P794" s="40"/>
      <c r="Q794" s="4"/>
      <c r="R794" s="40"/>
    </row>
    <row r="795" spans="2:18">
      <c r="B795" s="31" t="s">
        <v>858</v>
      </c>
      <c r="C795" s="40">
        <v>150</v>
      </c>
      <c r="D795" s="40">
        <v>5.85</v>
      </c>
      <c r="E795" s="40">
        <v>2.86</v>
      </c>
      <c r="F795" s="40">
        <v>37.4</v>
      </c>
      <c r="G795" s="40">
        <v>198.97</v>
      </c>
      <c r="H795" s="40">
        <v>0.09</v>
      </c>
      <c r="I795" s="40">
        <v>0</v>
      </c>
      <c r="J795" s="40">
        <v>12</v>
      </c>
      <c r="K795" s="40">
        <v>0.83</v>
      </c>
      <c r="L795" s="40">
        <v>11.89</v>
      </c>
      <c r="M795" s="40">
        <v>47.24</v>
      </c>
      <c r="N795" s="40">
        <v>8.5500000000000007</v>
      </c>
      <c r="O795" s="40">
        <v>0.86</v>
      </c>
      <c r="P795" s="4">
        <v>10.8</v>
      </c>
      <c r="Q795" s="226">
        <v>103</v>
      </c>
      <c r="R795" s="47">
        <f t="shared" ref="R795:R808" si="30">Q795*P795</f>
        <v>1112.4000000000001</v>
      </c>
    </row>
    <row r="796" spans="2:18">
      <c r="B796" s="45" t="s">
        <v>65</v>
      </c>
      <c r="C796" s="40">
        <v>100</v>
      </c>
      <c r="D796" s="40">
        <v>26.18</v>
      </c>
      <c r="E796" s="40">
        <v>9.4499999999999993</v>
      </c>
      <c r="F796" s="40">
        <v>0</v>
      </c>
      <c r="G796" s="40">
        <v>165.95</v>
      </c>
      <c r="H796" s="40">
        <v>0.1</v>
      </c>
      <c r="I796" s="40">
        <v>2.38</v>
      </c>
      <c r="J796" s="40">
        <v>47.6</v>
      </c>
      <c r="K796" s="40">
        <v>1.9</v>
      </c>
      <c r="L796" s="40">
        <v>20.34</v>
      </c>
      <c r="M796" s="40">
        <v>191.22</v>
      </c>
      <c r="N796" s="40">
        <v>22.83</v>
      </c>
      <c r="O796" s="40">
        <v>1.58</v>
      </c>
      <c r="P796" s="4">
        <v>21.3</v>
      </c>
      <c r="Q796" s="226">
        <v>340</v>
      </c>
      <c r="R796" s="47">
        <f t="shared" si="30"/>
        <v>7242</v>
      </c>
    </row>
    <row r="797" spans="2:18">
      <c r="B797" s="45" t="s">
        <v>58</v>
      </c>
      <c r="C797" s="40">
        <v>10</v>
      </c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">
        <v>2.15</v>
      </c>
      <c r="Q797" s="226">
        <v>34</v>
      </c>
      <c r="R797" s="47">
        <f t="shared" si="30"/>
        <v>73.099999999999994</v>
      </c>
    </row>
    <row r="798" spans="2:18">
      <c r="B798" s="45" t="s">
        <v>37</v>
      </c>
      <c r="C798" s="40">
        <v>10</v>
      </c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">
        <v>2.12</v>
      </c>
      <c r="Q798" s="226">
        <v>91</v>
      </c>
      <c r="R798" s="47">
        <f t="shared" si="30"/>
        <v>192.92000000000002</v>
      </c>
    </row>
    <row r="799" spans="2:18">
      <c r="B799" s="45" t="s">
        <v>12</v>
      </c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">
        <v>1</v>
      </c>
      <c r="Q799" s="226">
        <v>40.51</v>
      </c>
      <c r="R799" s="47">
        <f t="shared" si="30"/>
        <v>40.51</v>
      </c>
    </row>
    <row r="800" spans="2:18">
      <c r="B800" s="45" t="s">
        <v>13</v>
      </c>
      <c r="C800" s="40">
        <v>4</v>
      </c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">
        <v>1</v>
      </c>
      <c r="Q800" s="226">
        <v>122.32</v>
      </c>
      <c r="R800" s="47">
        <f t="shared" si="30"/>
        <v>122.32</v>
      </c>
    </row>
    <row r="801" spans="2:18">
      <c r="B801" s="31" t="s">
        <v>859</v>
      </c>
      <c r="C801" s="40">
        <v>60</v>
      </c>
      <c r="D801" s="40">
        <v>1.91</v>
      </c>
      <c r="E801" s="40">
        <v>4</v>
      </c>
      <c r="F801" s="40">
        <v>6.09</v>
      </c>
      <c r="G801" s="40">
        <v>68.239999999999995</v>
      </c>
      <c r="H801" s="40">
        <v>0.06</v>
      </c>
      <c r="I801" s="40">
        <v>6.9</v>
      </c>
      <c r="J801" s="40">
        <v>18.75</v>
      </c>
      <c r="K801" s="40">
        <v>1.48</v>
      </c>
      <c r="L801" s="40">
        <v>13.55</v>
      </c>
      <c r="M801" s="40">
        <v>43.88</v>
      </c>
      <c r="N801" s="40">
        <v>15.25</v>
      </c>
      <c r="O801" s="40">
        <v>0.6</v>
      </c>
      <c r="P801" s="4">
        <v>8.93</v>
      </c>
      <c r="Q801" s="226">
        <v>350</v>
      </c>
      <c r="R801" s="47">
        <f t="shared" si="30"/>
        <v>3125.5</v>
      </c>
    </row>
    <row r="802" spans="2:18">
      <c r="B802" s="44" t="s">
        <v>34</v>
      </c>
      <c r="C802" s="31">
        <v>40</v>
      </c>
      <c r="D802" s="40">
        <v>16</v>
      </c>
      <c r="E802" s="40">
        <v>0.9</v>
      </c>
      <c r="F802" s="40">
        <v>18.37</v>
      </c>
      <c r="G802" s="40">
        <v>94</v>
      </c>
      <c r="H802" s="40">
        <v>0.9</v>
      </c>
      <c r="I802" s="40">
        <v>0</v>
      </c>
      <c r="J802" s="40">
        <v>0</v>
      </c>
      <c r="K802" s="40">
        <v>0.56999999999999995</v>
      </c>
      <c r="L802" s="40">
        <v>9.6999999999999993</v>
      </c>
      <c r="M802" s="40">
        <v>36.5</v>
      </c>
      <c r="N802" s="40">
        <v>14.45</v>
      </c>
      <c r="O802" s="40">
        <v>2.12</v>
      </c>
      <c r="P802" s="52"/>
      <c r="Q802" s="226"/>
      <c r="R802" s="47">
        <f t="shared" si="30"/>
        <v>0</v>
      </c>
    </row>
    <row r="803" spans="2:18">
      <c r="B803" s="45" t="s">
        <v>34</v>
      </c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">
        <v>15</v>
      </c>
      <c r="Q803" s="227">
        <v>30</v>
      </c>
      <c r="R803" s="47">
        <f t="shared" si="30"/>
        <v>450</v>
      </c>
    </row>
    <row r="804" spans="2:18">
      <c r="B804" s="44" t="s">
        <v>140</v>
      </c>
      <c r="C804" s="40">
        <v>180</v>
      </c>
      <c r="D804" s="40">
        <v>0.9</v>
      </c>
      <c r="E804" s="40">
        <v>7.0000000000000007E-2</v>
      </c>
      <c r="F804" s="40">
        <v>23.3</v>
      </c>
      <c r="G804" s="40">
        <v>96.72</v>
      </c>
      <c r="H804" s="40">
        <v>0.03</v>
      </c>
      <c r="I804" s="40">
        <v>0.75</v>
      </c>
      <c r="J804" s="40">
        <v>0</v>
      </c>
      <c r="K804" s="40">
        <v>1.02</v>
      </c>
      <c r="L804" s="40">
        <v>30</v>
      </c>
      <c r="M804" s="40">
        <v>26.3</v>
      </c>
      <c r="N804" s="40">
        <v>19.100000000000001</v>
      </c>
      <c r="O804" s="40">
        <v>0.65</v>
      </c>
      <c r="P804" s="40"/>
      <c r="Q804" s="228"/>
      <c r="R804" s="47">
        <f t="shared" si="30"/>
        <v>0</v>
      </c>
    </row>
    <row r="805" spans="2:18">
      <c r="B805" s="45" t="s">
        <v>26</v>
      </c>
      <c r="C805" s="40">
        <v>20</v>
      </c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>
        <v>2</v>
      </c>
      <c r="Q805" s="228">
        <v>180</v>
      </c>
      <c r="R805" s="47">
        <f t="shared" si="30"/>
        <v>360</v>
      </c>
    </row>
    <row r="806" spans="2:18">
      <c r="B806" s="45" t="s">
        <v>31</v>
      </c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>
        <v>4</v>
      </c>
      <c r="Q806" s="228">
        <v>73.739999999999995</v>
      </c>
      <c r="R806" s="47">
        <f t="shared" si="30"/>
        <v>294.95999999999998</v>
      </c>
    </row>
    <row r="807" spans="2:18">
      <c r="B807" s="45" t="s">
        <v>15</v>
      </c>
      <c r="C807" s="40">
        <v>20</v>
      </c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>
        <v>2</v>
      </c>
      <c r="Q807" s="228">
        <v>79.25</v>
      </c>
      <c r="R807" s="47">
        <f t="shared" si="30"/>
        <v>158.5</v>
      </c>
    </row>
    <row r="808" spans="2:18">
      <c r="B808" s="45" t="s">
        <v>97</v>
      </c>
      <c r="C808" s="40">
        <v>100</v>
      </c>
      <c r="D808" s="40">
        <v>0.8</v>
      </c>
      <c r="E808" s="40">
        <v>3.2</v>
      </c>
      <c r="F808" s="40">
        <v>10.7</v>
      </c>
      <c r="G808" s="40">
        <v>73</v>
      </c>
      <c r="H808" s="40">
        <v>0.8</v>
      </c>
      <c r="I808" s="40">
        <v>0.26</v>
      </c>
      <c r="J808" s="40">
        <v>26.2</v>
      </c>
      <c r="K808" s="40">
        <v>0.8</v>
      </c>
      <c r="L808" s="40">
        <v>27</v>
      </c>
      <c r="M808" s="40">
        <v>18.5</v>
      </c>
      <c r="N808" s="40">
        <v>14.3</v>
      </c>
      <c r="O808" s="40">
        <v>3.5</v>
      </c>
      <c r="P808" s="40">
        <v>31.2</v>
      </c>
      <c r="Q808" s="40">
        <v>168</v>
      </c>
      <c r="R808" s="47">
        <f t="shared" si="30"/>
        <v>5241.5999999999995</v>
      </c>
    </row>
    <row r="809" spans="2:18">
      <c r="C809" s="93"/>
      <c r="D809" s="19"/>
      <c r="E809" s="19" t="s">
        <v>374</v>
      </c>
      <c r="F809" s="19"/>
      <c r="G809" s="19"/>
      <c r="H809" s="19"/>
      <c r="I809" s="19"/>
      <c r="J809" s="19"/>
      <c r="K809" s="19"/>
      <c r="L809" s="19" t="s">
        <v>99</v>
      </c>
      <c r="M809" s="19"/>
      <c r="N809" s="19"/>
      <c r="O809" s="19" t="s">
        <v>99</v>
      </c>
      <c r="P809" s="19"/>
      <c r="Q809" s="19"/>
      <c r="R809" s="229">
        <f>SUM(R795:R808)</f>
        <v>18413.809999999998</v>
      </c>
    </row>
    <row r="810" spans="2:18">
      <c r="B810" s="19"/>
      <c r="C810" s="93"/>
      <c r="D810" s="19"/>
      <c r="E810" s="110" t="s">
        <v>100</v>
      </c>
      <c r="F810" s="19"/>
      <c r="G810" s="19"/>
      <c r="H810" s="19"/>
      <c r="I810" s="19"/>
      <c r="J810" s="19"/>
      <c r="K810" s="19"/>
      <c r="L810" s="110" t="s">
        <v>99</v>
      </c>
      <c r="M810" s="110"/>
      <c r="N810" s="19"/>
      <c r="O810" s="19"/>
      <c r="P810" s="19"/>
      <c r="Q810" s="18"/>
      <c r="R810" s="50"/>
    </row>
    <row r="811" spans="2:18" ht="18.75">
      <c r="D811" s="15"/>
      <c r="G811" s="16" t="s">
        <v>67</v>
      </c>
      <c r="H811" s="16"/>
      <c r="I811" s="17"/>
      <c r="J811" s="17"/>
      <c r="K811" s="17"/>
      <c r="M811" s="17"/>
      <c r="R811" s="19"/>
    </row>
    <row r="812" spans="2:18" ht="23.25">
      <c r="D812" s="15"/>
      <c r="E812" s="15"/>
      <c r="F812" s="133" t="s">
        <v>376</v>
      </c>
      <c r="G812" s="16"/>
      <c r="H812" s="16"/>
      <c r="I812" s="16" t="s">
        <v>377</v>
      </c>
      <c r="J812" s="16"/>
      <c r="K812" s="16"/>
      <c r="L812" s="17"/>
      <c r="M812" s="21"/>
      <c r="R812" s="19"/>
    </row>
    <row r="813" spans="2:18" ht="18.75">
      <c r="E813" s="23" t="s">
        <v>70</v>
      </c>
      <c r="F813" s="23"/>
      <c r="G813" s="23"/>
      <c r="R813" s="19"/>
    </row>
    <row r="814" spans="2:18">
      <c r="B814" s="53">
        <v>44635</v>
      </c>
      <c r="N814" s="21"/>
      <c r="R814" s="19"/>
    </row>
    <row r="815" spans="2:18">
      <c r="B815" s="24" t="s">
        <v>149</v>
      </c>
      <c r="C815" t="s">
        <v>739</v>
      </c>
      <c r="D815" s="25"/>
      <c r="E815" s="28"/>
      <c r="F815" s="28" t="s">
        <v>6</v>
      </c>
      <c r="G815" s="27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19"/>
    </row>
    <row r="816" spans="2:18">
      <c r="B816" s="29" t="s">
        <v>76</v>
      </c>
      <c r="C816" s="20"/>
      <c r="D816" s="20"/>
      <c r="E816" s="27"/>
      <c r="F816" s="27"/>
      <c r="G816" s="27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19"/>
    </row>
    <row r="817" spans="2:18">
      <c r="B817" s="30"/>
      <c r="C817" s="29"/>
      <c r="D817" s="29"/>
      <c r="E817" s="21"/>
      <c r="F817" s="27"/>
      <c r="G817" s="27"/>
      <c r="H817" s="21"/>
      <c r="I817" s="21"/>
      <c r="J817" s="21"/>
      <c r="K817" s="21"/>
      <c r="L817" s="21"/>
      <c r="M817" s="21"/>
      <c r="N817" s="145"/>
      <c r="O817" s="21"/>
      <c r="P817" s="21"/>
      <c r="Q817">
        <v>155</v>
      </c>
      <c r="R817" s="19"/>
    </row>
    <row r="818" spans="2:18">
      <c r="B818" s="31" t="s">
        <v>77</v>
      </c>
      <c r="C818" s="33" t="s">
        <v>78</v>
      </c>
      <c r="D818" s="34"/>
      <c r="E818" s="34" t="s">
        <v>79</v>
      </c>
      <c r="F818" s="34"/>
      <c r="G818" s="34" t="s">
        <v>80</v>
      </c>
      <c r="H818" s="34" t="s">
        <v>81</v>
      </c>
      <c r="I818" s="34"/>
      <c r="J818" s="34"/>
      <c r="K818" s="34"/>
      <c r="L818" s="34"/>
      <c r="M818" s="34" t="s">
        <v>82</v>
      </c>
      <c r="N818" s="19"/>
      <c r="O818" s="34"/>
      <c r="P818" s="35" t="s">
        <v>83</v>
      </c>
      <c r="Q818" s="36" t="s">
        <v>3</v>
      </c>
      <c r="R818" s="36" t="s">
        <v>9</v>
      </c>
    </row>
    <row r="819" spans="2:18">
      <c r="B819" s="40"/>
      <c r="C819" s="39" t="s">
        <v>85</v>
      </c>
      <c r="D819" s="40" t="s">
        <v>86</v>
      </c>
      <c r="E819" s="40" t="s">
        <v>87</v>
      </c>
      <c r="F819" s="40" t="s">
        <v>88</v>
      </c>
      <c r="G819" s="40"/>
      <c r="H819" s="40" t="s">
        <v>89</v>
      </c>
      <c r="I819" s="40" t="s">
        <v>90</v>
      </c>
      <c r="J819" s="40" t="s">
        <v>91</v>
      </c>
      <c r="K819" s="40" t="s">
        <v>856</v>
      </c>
      <c r="L819" s="40" t="s">
        <v>92</v>
      </c>
      <c r="M819" s="40" t="s">
        <v>93</v>
      </c>
      <c r="N819" s="40" t="s">
        <v>94</v>
      </c>
      <c r="O819" s="40" t="s">
        <v>95</v>
      </c>
      <c r="P819" s="40"/>
      <c r="Q819" s="4"/>
      <c r="R819" s="7"/>
    </row>
    <row r="820" spans="2:18">
      <c r="B820" s="31" t="s">
        <v>858</v>
      </c>
      <c r="C820" s="40">
        <v>150</v>
      </c>
      <c r="D820" s="40">
        <v>5.85</v>
      </c>
      <c r="E820" s="40">
        <v>2.86</v>
      </c>
      <c r="F820" s="40">
        <v>37.4</v>
      </c>
      <c r="G820" s="40">
        <v>198.97</v>
      </c>
      <c r="H820" s="40">
        <v>0.09</v>
      </c>
      <c r="I820" s="40">
        <v>0</v>
      </c>
      <c r="J820" s="40">
        <v>12</v>
      </c>
      <c r="K820" s="40">
        <v>0.83</v>
      </c>
      <c r="L820" s="40">
        <v>11.89</v>
      </c>
      <c r="M820" s="40">
        <v>47.24</v>
      </c>
      <c r="N820" s="40">
        <v>8.5500000000000007</v>
      </c>
      <c r="O820" s="40">
        <v>0.86</v>
      </c>
      <c r="P820" s="4">
        <v>7.8</v>
      </c>
      <c r="Q820" s="226">
        <v>118.61</v>
      </c>
      <c r="R820" s="47">
        <f t="shared" ref="R820:R829" si="31">Q820*P820</f>
        <v>925.15800000000002</v>
      </c>
    </row>
    <row r="821" spans="2:18">
      <c r="B821" s="45" t="s">
        <v>65</v>
      </c>
      <c r="C821" s="40">
        <v>100</v>
      </c>
      <c r="D821" s="40">
        <v>26.18</v>
      </c>
      <c r="E821" s="40">
        <v>9.4499999999999993</v>
      </c>
      <c r="F821" s="40">
        <v>0</v>
      </c>
      <c r="G821" s="40">
        <v>165.95</v>
      </c>
      <c r="H821" s="40">
        <v>0.1</v>
      </c>
      <c r="I821" s="40">
        <v>2.38</v>
      </c>
      <c r="J821" s="40">
        <v>47.6</v>
      </c>
      <c r="K821" s="40">
        <v>1.9</v>
      </c>
      <c r="L821" s="40">
        <v>20.34</v>
      </c>
      <c r="M821" s="40">
        <v>191.22</v>
      </c>
      <c r="N821" s="40">
        <v>22.83</v>
      </c>
      <c r="O821" s="40">
        <v>1.58</v>
      </c>
      <c r="P821" s="4">
        <v>15.5</v>
      </c>
      <c r="Q821" s="226">
        <v>340</v>
      </c>
      <c r="R821" s="47">
        <f t="shared" si="31"/>
        <v>5270</v>
      </c>
    </row>
    <row r="822" spans="2:18">
      <c r="B822" s="45" t="s">
        <v>58</v>
      </c>
      <c r="C822" s="40">
        <v>10</v>
      </c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">
        <v>0.5</v>
      </c>
      <c r="Q822" s="226">
        <v>34</v>
      </c>
      <c r="R822" s="47">
        <f t="shared" si="31"/>
        <v>17</v>
      </c>
    </row>
    <row r="823" spans="2:18">
      <c r="B823" s="45" t="s">
        <v>37</v>
      </c>
      <c r="C823" s="40">
        <v>10</v>
      </c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">
        <v>0.5</v>
      </c>
      <c r="Q823" s="226">
        <v>91</v>
      </c>
      <c r="R823" s="47">
        <f t="shared" si="31"/>
        <v>45.5</v>
      </c>
    </row>
    <row r="824" spans="2:18">
      <c r="B824" s="44" t="s">
        <v>34</v>
      </c>
      <c r="C824" s="31">
        <v>40</v>
      </c>
      <c r="D824" s="40">
        <v>16</v>
      </c>
      <c r="E824" s="40">
        <v>0.9</v>
      </c>
      <c r="F824" s="40">
        <v>18.37</v>
      </c>
      <c r="G824" s="40">
        <v>94</v>
      </c>
      <c r="H824" s="40">
        <v>0.9</v>
      </c>
      <c r="I824" s="40">
        <v>0</v>
      </c>
      <c r="J824" s="40">
        <v>0</v>
      </c>
      <c r="K824" s="40">
        <v>0.56999999999999995</v>
      </c>
      <c r="L824" s="40">
        <v>9.6999999999999993</v>
      </c>
      <c r="M824" s="40">
        <v>36.5</v>
      </c>
      <c r="N824" s="40">
        <v>14.45</v>
      </c>
      <c r="O824" s="40">
        <v>2.12</v>
      </c>
      <c r="P824" s="52"/>
      <c r="Q824" s="226"/>
      <c r="R824" s="47">
        <f t="shared" si="31"/>
        <v>0</v>
      </c>
    </row>
    <row r="825" spans="2:18">
      <c r="B825" s="45" t="s">
        <v>34</v>
      </c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">
        <v>11</v>
      </c>
      <c r="Q825" s="227">
        <v>30</v>
      </c>
      <c r="R825" s="47">
        <f t="shared" si="31"/>
        <v>330</v>
      </c>
    </row>
    <row r="826" spans="2:18">
      <c r="B826" s="44" t="s">
        <v>140</v>
      </c>
      <c r="C826" s="40">
        <v>180</v>
      </c>
      <c r="D826" s="40">
        <v>0.9</v>
      </c>
      <c r="E826" s="40">
        <v>7.0000000000000007E-2</v>
      </c>
      <c r="F826" s="40">
        <v>23.3</v>
      </c>
      <c r="G826" s="40">
        <v>96.72</v>
      </c>
      <c r="H826" s="40">
        <v>0.03</v>
      </c>
      <c r="I826" s="40">
        <v>0.75</v>
      </c>
      <c r="J826" s="40">
        <v>0</v>
      </c>
      <c r="K826" s="40">
        <v>1.02</v>
      </c>
      <c r="L826" s="40">
        <v>30</v>
      </c>
      <c r="M826" s="40">
        <v>26.3</v>
      </c>
      <c r="N826" s="40">
        <v>19.100000000000001</v>
      </c>
      <c r="O826" s="40">
        <v>0.65</v>
      </c>
      <c r="P826" s="40"/>
      <c r="Q826" s="228"/>
      <c r="R826" s="47">
        <f t="shared" si="31"/>
        <v>0</v>
      </c>
    </row>
    <row r="827" spans="2:18">
      <c r="B827" s="45" t="s">
        <v>26</v>
      </c>
      <c r="C827" s="40">
        <v>20</v>
      </c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>
        <v>1</v>
      </c>
      <c r="Q827" s="228">
        <v>180</v>
      </c>
      <c r="R827" s="47">
        <f t="shared" si="31"/>
        <v>180</v>
      </c>
    </row>
    <row r="828" spans="2:18">
      <c r="B828" s="45" t="s">
        <v>31</v>
      </c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>
        <v>3</v>
      </c>
      <c r="Q828" s="228">
        <v>73.739999999999995</v>
      </c>
      <c r="R828" s="47">
        <f t="shared" si="31"/>
        <v>221.21999999999997</v>
      </c>
    </row>
    <row r="829" spans="2:18">
      <c r="B829" s="45" t="s">
        <v>15</v>
      </c>
      <c r="C829" s="40">
        <v>20</v>
      </c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228">
        <v>79.25</v>
      </c>
      <c r="R829" s="47">
        <f t="shared" si="31"/>
        <v>0</v>
      </c>
    </row>
    <row r="830" spans="2:18">
      <c r="C830" s="93"/>
      <c r="D830" s="19"/>
      <c r="E830" s="19" t="s">
        <v>374</v>
      </c>
      <c r="F830" s="19"/>
      <c r="G830" s="19"/>
      <c r="H830" s="19"/>
      <c r="I830" s="19"/>
      <c r="J830" s="19"/>
      <c r="K830" s="19"/>
      <c r="L830" s="19" t="s">
        <v>99</v>
      </c>
      <c r="M830" s="19"/>
      <c r="N830" s="19"/>
      <c r="O830" s="19" t="s">
        <v>99</v>
      </c>
      <c r="P830" s="19"/>
      <c r="Q830" s="19"/>
      <c r="R830" s="229">
        <f>SUM(R820:R829)</f>
        <v>6988.8780000000006</v>
      </c>
    </row>
    <row r="831" spans="2:18">
      <c r="B831" s="19"/>
      <c r="C831" s="93"/>
      <c r="D831" s="19"/>
      <c r="E831" s="110" t="s">
        <v>100</v>
      </c>
      <c r="F831" s="19"/>
      <c r="G831" s="19"/>
      <c r="H831" s="19"/>
      <c r="I831" s="19"/>
      <c r="J831" s="19"/>
      <c r="K831" s="19"/>
      <c r="L831" s="110" t="s">
        <v>99</v>
      </c>
      <c r="M831" s="110"/>
      <c r="N831" s="19"/>
      <c r="O831" s="19"/>
      <c r="P831" s="19"/>
      <c r="Q831" s="18"/>
      <c r="R831" s="50"/>
    </row>
    <row r="832" spans="2:18" ht="18.75">
      <c r="D832" s="15"/>
      <c r="G832" s="16" t="s">
        <v>67</v>
      </c>
      <c r="H832" s="16"/>
      <c r="I832" s="17"/>
      <c r="J832" s="17"/>
      <c r="K832" s="17"/>
      <c r="M832" s="17"/>
      <c r="R832" s="19"/>
    </row>
    <row r="833" spans="2:18" ht="23.25">
      <c r="D833" s="15"/>
      <c r="E833" s="15"/>
      <c r="F833" s="133" t="s">
        <v>376</v>
      </c>
      <c r="G833" s="16"/>
      <c r="H833" s="16"/>
      <c r="I833" s="16" t="s">
        <v>377</v>
      </c>
      <c r="J833" s="16"/>
      <c r="K833" s="16"/>
      <c r="L833" s="17"/>
      <c r="M833" s="21"/>
      <c r="R833" s="19"/>
    </row>
    <row r="834" spans="2:18" ht="18.75">
      <c r="E834" s="23" t="s">
        <v>70</v>
      </c>
      <c r="F834" s="23"/>
      <c r="G834" s="23"/>
      <c r="R834" s="19"/>
    </row>
    <row r="835" spans="2:18">
      <c r="B835" s="53">
        <v>44635</v>
      </c>
      <c r="N835" s="21"/>
      <c r="R835" s="19"/>
    </row>
    <row r="836" spans="2:18">
      <c r="B836" s="24" t="s">
        <v>149</v>
      </c>
      <c r="C836" t="s">
        <v>739</v>
      </c>
      <c r="D836" s="25"/>
      <c r="E836" s="28"/>
      <c r="F836" s="28" t="s">
        <v>7</v>
      </c>
      <c r="G836" s="27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19"/>
    </row>
    <row r="837" spans="2:18">
      <c r="B837" s="29" t="s">
        <v>76</v>
      </c>
      <c r="C837" s="20"/>
      <c r="D837" s="20"/>
      <c r="E837" s="27"/>
      <c r="F837" s="27"/>
      <c r="G837" s="27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19"/>
    </row>
    <row r="838" spans="2:18">
      <c r="B838" s="30"/>
      <c r="C838" s="29"/>
      <c r="D838" s="29"/>
      <c r="E838" s="21"/>
      <c r="F838" s="27"/>
      <c r="G838" s="27"/>
      <c r="H838" s="21"/>
      <c r="I838" s="21"/>
      <c r="J838" s="21"/>
      <c r="K838" s="21"/>
      <c r="L838" s="21"/>
      <c r="M838" s="21"/>
      <c r="N838" s="145"/>
      <c r="O838" s="21"/>
      <c r="P838" s="21"/>
      <c r="R838" s="19"/>
    </row>
    <row r="839" spans="2:18">
      <c r="B839" s="31" t="s">
        <v>77</v>
      </c>
      <c r="C839" s="33" t="s">
        <v>78</v>
      </c>
      <c r="D839" s="34"/>
      <c r="E839" s="34" t="s">
        <v>79</v>
      </c>
      <c r="F839" s="34"/>
      <c r="G839" s="34" t="s">
        <v>80</v>
      </c>
      <c r="H839" s="34" t="s">
        <v>81</v>
      </c>
      <c r="I839" s="34"/>
      <c r="J839" s="34"/>
      <c r="K839" s="34"/>
      <c r="L839" s="34"/>
      <c r="M839" s="34" t="s">
        <v>82</v>
      </c>
      <c r="N839" s="19"/>
      <c r="O839" s="34"/>
      <c r="P839" s="35" t="s">
        <v>83</v>
      </c>
      <c r="Q839" s="36" t="s">
        <v>3</v>
      </c>
      <c r="R839" s="36" t="s">
        <v>9</v>
      </c>
    </row>
    <row r="840" spans="2:18">
      <c r="B840" s="40"/>
      <c r="C840" s="39" t="s">
        <v>85</v>
      </c>
      <c r="D840" s="40" t="s">
        <v>86</v>
      </c>
      <c r="E840" s="40" t="s">
        <v>87</v>
      </c>
      <c r="F840" s="40" t="s">
        <v>88</v>
      </c>
      <c r="G840" s="40"/>
      <c r="H840" s="40" t="s">
        <v>89</v>
      </c>
      <c r="I840" s="40" t="s">
        <v>90</v>
      </c>
      <c r="J840" s="40" t="s">
        <v>91</v>
      </c>
      <c r="K840" s="40" t="s">
        <v>856</v>
      </c>
      <c r="L840" s="40" t="s">
        <v>92</v>
      </c>
      <c r="M840" s="40" t="s">
        <v>93</v>
      </c>
      <c r="N840" s="40" t="s">
        <v>94</v>
      </c>
      <c r="O840" s="40" t="s">
        <v>95</v>
      </c>
      <c r="P840" s="40"/>
      <c r="Q840" s="4"/>
      <c r="R840" s="40"/>
    </row>
    <row r="841" spans="2:18">
      <c r="B841" s="31" t="s">
        <v>858</v>
      </c>
      <c r="C841" s="40">
        <v>150</v>
      </c>
      <c r="D841" s="40">
        <v>5.85</v>
      </c>
      <c r="E841" s="40">
        <v>2.86</v>
      </c>
      <c r="F841" s="40">
        <v>37.4</v>
      </c>
      <c r="G841" s="40">
        <v>198.97</v>
      </c>
      <c r="H841" s="40">
        <v>0.09</v>
      </c>
      <c r="I841" s="40">
        <v>0</v>
      </c>
      <c r="J841" s="40">
        <v>12</v>
      </c>
      <c r="K841" s="40">
        <v>0.83</v>
      </c>
      <c r="L841" s="40">
        <v>11.89</v>
      </c>
      <c r="M841" s="40">
        <v>47.24</v>
      </c>
      <c r="N841" s="40">
        <v>8.5500000000000007</v>
      </c>
      <c r="O841" s="40">
        <v>0.86</v>
      </c>
      <c r="P841" s="4">
        <v>3.7</v>
      </c>
      <c r="Q841" s="226">
        <v>118.61</v>
      </c>
      <c r="R841" s="47">
        <f t="shared" ref="R841:R850" si="32">Q841*P841</f>
        <v>438.85700000000003</v>
      </c>
    </row>
    <row r="842" spans="2:18">
      <c r="B842" s="31" t="s">
        <v>858</v>
      </c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">
        <v>0.3</v>
      </c>
      <c r="Q842" s="226">
        <v>103</v>
      </c>
      <c r="R842" s="47">
        <f t="shared" si="32"/>
        <v>30.9</v>
      </c>
    </row>
    <row r="843" spans="2:18">
      <c r="B843" s="45" t="s">
        <v>65</v>
      </c>
      <c r="C843" s="40">
        <v>100</v>
      </c>
      <c r="D843" s="40">
        <v>26.18</v>
      </c>
      <c r="E843" s="40">
        <v>9.4499999999999993</v>
      </c>
      <c r="F843" s="40">
        <v>0</v>
      </c>
      <c r="G843" s="40">
        <v>165.95</v>
      </c>
      <c r="H843" s="40">
        <v>0.1</v>
      </c>
      <c r="I843" s="40">
        <v>2.38</v>
      </c>
      <c r="J843" s="40">
        <v>47.6</v>
      </c>
      <c r="K843" s="40">
        <v>1.9</v>
      </c>
      <c r="L843" s="40">
        <v>20.34</v>
      </c>
      <c r="M843" s="40">
        <v>191.22</v>
      </c>
      <c r="N843" s="40">
        <v>22.83</v>
      </c>
      <c r="O843" s="40">
        <v>1.58</v>
      </c>
      <c r="P843" s="4">
        <v>8.1999999999999993</v>
      </c>
      <c r="Q843" s="226">
        <v>340</v>
      </c>
      <c r="R843" s="47">
        <f t="shared" si="32"/>
        <v>2787.9999999999995</v>
      </c>
    </row>
    <row r="844" spans="2:18">
      <c r="B844" s="45" t="s">
        <v>58</v>
      </c>
      <c r="C844" s="40">
        <v>10</v>
      </c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"/>
      <c r="Q844" s="226">
        <v>34</v>
      </c>
      <c r="R844" s="47">
        <f t="shared" si="32"/>
        <v>0</v>
      </c>
    </row>
    <row r="845" spans="2:18">
      <c r="B845" s="45" t="s">
        <v>37</v>
      </c>
      <c r="C845" s="40">
        <v>10</v>
      </c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"/>
      <c r="Q845" s="226">
        <v>91</v>
      </c>
      <c r="R845" s="47">
        <f t="shared" si="32"/>
        <v>0</v>
      </c>
    </row>
    <row r="846" spans="2:18">
      <c r="B846" s="44" t="s">
        <v>34</v>
      </c>
      <c r="C846" s="31">
        <v>40</v>
      </c>
      <c r="D846" s="40">
        <v>16</v>
      </c>
      <c r="E846" s="40">
        <v>0.9</v>
      </c>
      <c r="F846" s="40">
        <v>18.37</v>
      </c>
      <c r="G846" s="40">
        <v>94</v>
      </c>
      <c r="H846" s="40">
        <v>0.9</v>
      </c>
      <c r="I846" s="40">
        <v>0</v>
      </c>
      <c r="J846" s="40">
        <v>0</v>
      </c>
      <c r="K846" s="40">
        <v>0.56999999999999995</v>
      </c>
      <c r="L846" s="40">
        <v>9.6999999999999993</v>
      </c>
      <c r="M846" s="40">
        <v>36.5</v>
      </c>
      <c r="N846" s="40">
        <v>14.45</v>
      </c>
      <c r="O846" s="40">
        <v>2.12</v>
      </c>
      <c r="P846" s="52"/>
      <c r="Q846" s="226"/>
      <c r="R846" s="47">
        <f t="shared" si="32"/>
        <v>0</v>
      </c>
    </row>
    <row r="847" spans="2:18">
      <c r="B847" s="45" t="s">
        <v>34</v>
      </c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">
        <v>4</v>
      </c>
      <c r="Q847" s="227">
        <v>30</v>
      </c>
      <c r="R847" s="47">
        <f t="shared" si="32"/>
        <v>120</v>
      </c>
    </row>
    <row r="848" spans="2:18">
      <c r="B848" s="44" t="s">
        <v>108</v>
      </c>
      <c r="C848" s="40">
        <v>180</v>
      </c>
      <c r="D848" s="40">
        <v>0.9</v>
      </c>
      <c r="E848" s="40">
        <v>7.0000000000000007E-2</v>
      </c>
      <c r="F848" s="40">
        <v>23.3</v>
      </c>
      <c r="G848" s="40">
        <v>96.72</v>
      </c>
      <c r="H848" s="40">
        <v>0.03</v>
      </c>
      <c r="I848" s="40">
        <v>0.75</v>
      </c>
      <c r="J848" s="40">
        <v>0</v>
      </c>
      <c r="K848" s="40">
        <v>1.02</v>
      </c>
      <c r="L848" s="40">
        <v>30</v>
      </c>
      <c r="M848" s="40">
        <v>26.3</v>
      </c>
      <c r="N848" s="40">
        <v>19.100000000000001</v>
      </c>
      <c r="O848" s="40">
        <v>0.65</v>
      </c>
      <c r="P848" s="40"/>
      <c r="Q848" s="228"/>
      <c r="R848" s="47">
        <f t="shared" si="32"/>
        <v>0</v>
      </c>
    </row>
    <row r="849" spans="2:18">
      <c r="B849" s="45" t="s">
        <v>49</v>
      </c>
      <c r="C849" s="40">
        <v>20</v>
      </c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228">
        <v>180</v>
      </c>
      <c r="R849" s="47">
        <f t="shared" si="32"/>
        <v>0</v>
      </c>
    </row>
    <row r="850" spans="2:18">
      <c r="B850" s="45" t="s">
        <v>31</v>
      </c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>
        <v>1</v>
      </c>
      <c r="Q850" s="228">
        <v>73.739999999999995</v>
      </c>
      <c r="R850" s="47">
        <f t="shared" si="32"/>
        <v>73.739999999999995</v>
      </c>
    </row>
    <row r="851" spans="2:18">
      <c r="C851" s="93"/>
      <c r="D851" s="19"/>
      <c r="E851" s="19" t="s">
        <v>374</v>
      </c>
      <c r="F851" s="19"/>
      <c r="G851" s="19"/>
      <c r="H851" s="19"/>
      <c r="I851" s="19"/>
      <c r="J851" s="19"/>
      <c r="K851" s="19"/>
      <c r="L851" s="19" t="s">
        <v>99</v>
      </c>
      <c r="M851" s="19"/>
      <c r="N851" s="19"/>
      <c r="O851" s="19" t="s">
        <v>99</v>
      </c>
      <c r="P851" s="19"/>
      <c r="Q851" s="19"/>
      <c r="R851" s="229">
        <f>SUM(R841:R850)</f>
        <v>3451.4969999999994</v>
      </c>
    </row>
    <row r="852" spans="2:18">
      <c r="B852" s="19"/>
      <c r="C852" s="93"/>
      <c r="D852" s="19"/>
      <c r="E852" s="110" t="s">
        <v>100</v>
      </c>
      <c r="F852" s="19"/>
      <c r="G852" s="19"/>
      <c r="H852" s="19"/>
      <c r="I852" s="19"/>
      <c r="J852" s="19"/>
      <c r="K852" s="19"/>
      <c r="L852" s="110" t="s">
        <v>99</v>
      </c>
      <c r="M852" s="110"/>
      <c r="N852" s="19"/>
      <c r="O852" s="19"/>
      <c r="P852" s="19"/>
      <c r="Q852" s="18"/>
      <c r="R852" s="50"/>
    </row>
    <row r="853" spans="2:18" ht="18.75">
      <c r="D853" s="15"/>
      <c r="G853" s="16" t="s">
        <v>67</v>
      </c>
      <c r="H853" s="16"/>
      <c r="I853" s="17"/>
      <c r="J853" s="17"/>
      <c r="K853" s="17"/>
      <c r="M853" s="17"/>
      <c r="R853" s="19"/>
    </row>
    <row r="854" spans="2:18" ht="23.25">
      <c r="D854" s="15"/>
      <c r="E854" s="15"/>
      <c r="F854" s="133" t="s">
        <v>376</v>
      </c>
      <c r="G854" s="16"/>
      <c r="H854" s="16"/>
      <c r="I854" s="16" t="s">
        <v>377</v>
      </c>
      <c r="J854" s="16"/>
      <c r="K854" s="16"/>
      <c r="L854" s="17"/>
      <c r="M854" s="21"/>
      <c r="R854" s="19"/>
    </row>
    <row r="855" spans="2:18" ht="18.75">
      <c r="E855" s="23" t="s">
        <v>70</v>
      </c>
      <c r="F855" s="23"/>
      <c r="G855" s="23"/>
      <c r="R855" s="19"/>
    </row>
    <row r="856" spans="2:18">
      <c r="B856" s="53">
        <v>44636</v>
      </c>
      <c r="N856" s="21"/>
      <c r="R856" s="19"/>
    </row>
    <row r="857" spans="2:18">
      <c r="B857" s="24" t="s">
        <v>149</v>
      </c>
      <c r="C857" t="s">
        <v>739</v>
      </c>
      <c r="D857" s="25"/>
      <c r="E857" s="28"/>
      <c r="F857" s="28" t="s">
        <v>5</v>
      </c>
      <c r="G857" s="27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19"/>
    </row>
    <row r="858" spans="2:18">
      <c r="B858" s="29" t="s">
        <v>76</v>
      </c>
      <c r="C858" s="20"/>
      <c r="D858" s="20"/>
      <c r="E858" s="27"/>
      <c r="F858" s="27"/>
      <c r="G858" s="27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19"/>
    </row>
    <row r="859" spans="2:18">
      <c r="B859" s="30"/>
      <c r="C859" s="29"/>
      <c r="D859" s="29"/>
      <c r="E859" s="21"/>
      <c r="F859" s="27"/>
      <c r="G859" s="27"/>
      <c r="H859" s="21"/>
      <c r="I859" s="21"/>
      <c r="J859" s="21"/>
      <c r="K859" s="21"/>
      <c r="L859" s="21"/>
      <c r="M859" s="21"/>
      <c r="N859" s="145"/>
      <c r="O859" s="21"/>
      <c r="P859" s="21"/>
      <c r="Q859">
        <v>213</v>
      </c>
      <c r="R859" s="19"/>
    </row>
    <row r="860" spans="2:18">
      <c r="B860" s="31" t="s">
        <v>77</v>
      </c>
      <c r="C860" s="33" t="s">
        <v>78</v>
      </c>
      <c r="D860" s="34"/>
      <c r="E860" s="34" t="s">
        <v>79</v>
      </c>
      <c r="F860" s="34"/>
      <c r="G860" s="34" t="s">
        <v>80</v>
      </c>
      <c r="H860" s="34" t="s">
        <v>81</v>
      </c>
      <c r="I860" s="34"/>
      <c r="J860" s="34"/>
      <c r="K860" s="34"/>
      <c r="L860" s="34"/>
      <c r="M860" s="34" t="s">
        <v>82</v>
      </c>
      <c r="N860" s="19"/>
      <c r="O860" s="34"/>
      <c r="P860" s="35" t="s">
        <v>83</v>
      </c>
      <c r="Q860" s="36" t="s">
        <v>3</v>
      </c>
      <c r="R860" s="36" t="s">
        <v>9</v>
      </c>
    </row>
    <row r="861" spans="2:18">
      <c r="B861" s="40"/>
      <c r="C861" s="39" t="s">
        <v>85</v>
      </c>
      <c r="D861" s="40" t="s">
        <v>86</v>
      </c>
      <c r="E861" s="40" t="s">
        <v>87</v>
      </c>
      <c r="F861" s="40" t="s">
        <v>88</v>
      </c>
      <c r="G861" s="40"/>
      <c r="H861" s="40" t="s">
        <v>89</v>
      </c>
      <c r="I861" s="40" t="s">
        <v>90</v>
      </c>
      <c r="J861" s="40" t="s">
        <v>91</v>
      </c>
      <c r="K861" s="40" t="s">
        <v>856</v>
      </c>
      <c r="L861" s="40" t="s">
        <v>92</v>
      </c>
      <c r="M861" s="40" t="s">
        <v>93</v>
      </c>
      <c r="N861" s="40" t="s">
        <v>94</v>
      </c>
      <c r="O861" s="40" t="s">
        <v>95</v>
      </c>
      <c r="P861" s="40"/>
      <c r="Q861" s="4"/>
      <c r="R861" s="40"/>
    </row>
    <row r="862" spans="2:18">
      <c r="B862" s="31" t="s">
        <v>876</v>
      </c>
      <c r="C862" s="40">
        <v>250</v>
      </c>
      <c r="D862" s="40">
        <v>2.82</v>
      </c>
      <c r="E862" s="40">
        <v>4.38</v>
      </c>
      <c r="F862" s="40">
        <v>8.26</v>
      </c>
      <c r="G862" s="40">
        <v>94.25</v>
      </c>
      <c r="H862" s="40">
        <v>0.06</v>
      </c>
      <c r="I862" s="40">
        <v>16.14</v>
      </c>
      <c r="J862" s="40">
        <v>4.9000000000000004</v>
      </c>
      <c r="K862" s="40">
        <v>1.45</v>
      </c>
      <c r="L862" s="40">
        <v>23.9</v>
      </c>
      <c r="M862" s="40">
        <v>49.41</v>
      </c>
      <c r="N862" s="40">
        <v>17.47</v>
      </c>
      <c r="O862" s="40">
        <v>0.6</v>
      </c>
      <c r="P862" s="4"/>
      <c r="Q862" s="46"/>
      <c r="R862" s="47"/>
    </row>
    <row r="863" spans="2:18">
      <c r="B863" s="45" t="s">
        <v>36</v>
      </c>
      <c r="C863" s="40">
        <v>54</v>
      </c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">
        <v>10.8</v>
      </c>
      <c r="Q863" s="226">
        <v>350</v>
      </c>
      <c r="R863" s="47">
        <f t="shared" ref="R863:R883" si="33">Q863*P863</f>
        <v>3780.0000000000005</v>
      </c>
    </row>
    <row r="864" spans="2:18">
      <c r="B864" s="45" t="s">
        <v>37</v>
      </c>
      <c r="C864" s="40">
        <v>10</v>
      </c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">
        <v>2.13</v>
      </c>
      <c r="Q864" s="226">
        <v>91</v>
      </c>
      <c r="R864" s="47">
        <f t="shared" si="33"/>
        <v>193.82999999999998</v>
      </c>
    </row>
    <row r="865" spans="2:18">
      <c r="B865" s="45" t="s">
        <v>58</v>
      </c>
      <c r="C865" s="40">
        <v>10</v>
      </c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">
        <v>2.11</v>
      </c>
      <c r="Q865" s="226">
        <v>34</v>
      </c>
      <c r="R865" s="47">
        <f t="shared" si="33"/>
        <v>71.739999999999995</v>
      </c>
    </row>
    <row r="866" spans="2:18">
      <c r="B866" s="45" t="s">
        <v>55</v>
      </c>
      <c r="C866" s="40">
        <v>150</v>
      </c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">
        <v>32</v>
      </c>
      <c r="Q866" s="226">
        <v>65</v>
      </c>
      <c r="R866" s="47">
        <f t="shared" si="33"/>
        <v>2080</v>
      </c>
    </row>
    <row r="867" spans="2:18">
      <c r="B867" s="45" t="s">
        <v>51</v>
      </c>
      <c r="C867" s="40">
        <v>4</v>
      </c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">
        <v>1</v>
      </c>
      <c r="Q867" s="226">
        <v>15</v>
      </c>
      <c r="R867" s="47">
        <f t="shared" si="33"/>
        <v>15</v>
      </c>
    </row>
    <row r="868" spans="2:18">
      <c r="B868" s="45" t="s">
        <v>13</v>
      </c>
      <c r="C868" s="40">
        <v>4</v>
      </c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">
        <v>0.7</v>
      </c>
      <c r="Q868" s="226">
        <v>122.32</v>
      </c>
      <c r="R868" s="47">
        <f t="shared" si="33"/>
        <v>85.623999999999995</v>
      </c>
    </row>
    <row r="869" spans="2:18">
      <c r="B869" s="45" t="s">
        <v>10</v>
      </c>
      <c r="C869" s="40">
        <v>1</v>
      </c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">
        <v>1</v>
      </c>
      <c r="Q869" s="226">
        <v>79</v>
      </c>
      <c r="R869" s="47">
        <f t="shared" si="33"/>
        <v>79</v>
      </c>
    </row>
    <row r="870" spans="2:18">
      <c r="B870" s="45" t="s">
        <v>853</v>
      </c>
      <c r="C870" s="40">
        <v>20</v>
      </c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">
        <v>2.5</v>
      </c>
      <c r="Q870" s="226">
        <v>44.6</v>
      </c>
      <c r="R870" s="47">
        <f t="shared" si="33"/>
        <v>111.5</v>
      </c>
    </row>
    <row r="871" spans="2:18">
      <c r="B871" s="31" t="s">
        <v>875</v>
      </c>
      <c r="C871" s="40">
        <v>70</v>
      </c>
      <c r="D871" s="40">
        <v>0.65</v>
      </c>
      <c r="E871" s="40">
        <v>4.1399999999999997</v>
      </c>
      <c r="F871" s="40">
        <v>5.62</v>
      </c>
      <c r="G871" s="40">
        <v>94.25</v>
      </c>
      <c r="H871" s="40">
        <v>0.02</v>
      </c>
      <c r="I871" s="40">
        <v>24.81</v>
      </c>
      <c r="J871" s="40">
        <v>0.33</v>
      </c>
      <c r="K871" s="40">
        <v>1.83</v>
      </c>
      <c r="L871" s="40">
        <v>6.5</v>
      </c>
      <c r="M871" s="40">
        <v>12.84</v>
      </c>
      <c r="N871" s="40">
        <v>7.62</v>
      </c>
      <c r="O871" s="40">
        <v>0.47</v>
      </c>
      <c r="P871" s="4"/>
      <c r="Q871" s="226"/>
      <c r="R871" s="47">
        <f t="shared" si="33"/>
        <v>0</v>
      </c>
    </row>
    <row r="872" spans="2:18">
      <c r="B872" s="45" t="s">
        <v>59</v>
      </c>
      <c r="C872" s="40">
        <v>5</v>
      </c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">
        <v>1.23</v>
      </c>
      <c r="Q872" s="226">
        <v>350</v>
      </c>
      <c r="R872" s="47">
        <f t="shared" si="33"/>
        <v>430.5</v>
      </c>
    </row>
    <row r="873" spans="2:18">
      <c r="B873" s="45" t="s">
        <v>133</v>
      </c>
      <c r="C873" s="40">
        <v>4</v>
      </c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">
        <v>1</v>
      </c>
      <c r="Q873" s="226">
        <v>250</v>
      </c>
      <c r="R873" s="47">
        <f t="shared" si="33"/>
        <v>250</v>
      </c>
    </row>
    <row r="874" spans="2:18">
      <c r="B874" s="45" t="s">
        <v>56</v>
      </c>
      <c r="C874" s="40">
        <v>23</v>
      </c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">
        <v>5</v>
      </c>
      <c r="Q874" s="226">
        <v>98</v>
      </c>
      <c r="R874" s="47">
        <f t="shared" si="33"/>
        <v>490</v>
      </c>
    </row>
    <row r="875" spans="2:18">
      <c r="B875" s="45" t="s">
        <v>37</v>
      </c>
      <c r="C875" s="40">
        <v>4</v>
      </c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">
        <v>1</v>
      </c>
      <c r="Q875" s="226">
        <v>91</v>
      </c>
      <c r="R875" s="47">
        <f t="shared" si="33"/>
        <v>91</v>
      </c>
    </row>
    <row r="876" spans="2:18">
      <c r="B876" s="45" t="s">
        <v>58</v>
      </c>
      <c r="C876" s="40">
        <v>4</v>
      </c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">
        <v>1</v>
      </c>
      <c r="Q876" s="226">
        <v>34</v>
      </c>
      <c r="R876" s="47">
        <f t="shared" si="33"/>
        <v>34</v>
      </c>
    </row>
    <row r="877" spans="2:18">
      <c r="B877" s="45" t="s">
        <v>13</v>
      </c>
      <c r="C877" s="40">
        <v>4</v>
      </c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">
        <v>0.3</v>
      </c>
      <c r="Q877" s="226">
        <v>122.32</v>
      </c>
      <c r="R877" s="47">
        <f t="shared" si="33"/>
        <v>36.695999999999998</v>
      </c>
    </row>
    <row r="878" spans="2:18">
      <c r="B878" s="44" t="s">
        <v>34</v>
      </c>
      <c r="C878" s="31">
        <v>40</v>
      </c>
      <c r="D878" s="40">
        <v>13</v>
      </c>
      <c r="E878" s="40">
        <v>0.6</v>
      </c>
      <c r="F878" s="40">
        <v>18.34</v>
      </c>
      <c r="G878" s="40">
        <v>94</v>
      </c>
      <c r="H878" s="40">
        <v>0.8</v>
      </c>
      <c r="I878" s="40">
        <v>0</v>
      </c>
      <c r="J878" s="40">
        <v>0</v>
      </c>
      <c r="K878" s="40">
        <v>0.54</v>
      </c>
      <c r="L878" s="40">
        <v>9.4</v>
      </c>
      <c r="M878" s="40">
        <v>35</v>
      </c>
      <c r="N878" s="40">
        <v>14.2</v>
      </c>
      <c r="O878" s="40">
        <v>2.1</v>
      </c>
      <c r="P878" s="52"/>
      <c r="Q878" s="226"/>
      <c r="R878" s="47">
        <f t="shared" si="33"/>
        <v>0</v>
      </c>
    </row>
    <row r="879" spans="2:18">
      <c r="B879" s="45" t="s">
        <v>34</v>
      </c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">
        <v>15</v>
      </c>
      <c r="Q879" s="227">
        <v>30</v>
      </c>
      <c r="R879" s="47">
        <f t="shared" si="33"/>
        <v>450</v>
      </c>
    </row>
    <row r="880" spans="2:18">
      <c r="B880" s="45" t="s">
        <v>121</v>
      </c>
      <c r="C880" s="40">
        <v>10</v>
      </c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">
        <v>2.1</v>
      </c>
      <c r="Q880" s="227">
        <v>648</v>
      </c>
      <c r="R880" s="47">
        <f t="shared" si="33"/>
        <v>1360.8</v>
      </c>
    </row>
    <row r="881" spans="2:18">
      <c r="B881" s="44" t="s">
        <v>45</v>
      </c>
      <c r="C881" s="40">
        <v>180</v>
      </c>
      <c r="D881" s="40">
        <v>0.19</v>
      </c>
      <c r="E881" s="40">
        <v>0.04</v>
      </c>
      <c r="F881" s="40">
        <v>22.3</v>
      </c>
      <c r="G881" s="40">
        <v>87.74</v>
      </c>
      <c r="H881" s="40">
        <v>0.01</v>
      </c>
      <c r="I881" s="40">
        <v>36</v>
      </c>
      <c r="J881" s="40">
        <v>0</v>
      </c>
      <c r="K881" s="40">
        <v>0.13</v>
      </c>
      <c r="L881" s="40">
        <v>9.69</v>
      </c>
      <c r="M881" s="40">
        <v>5.94</v>
      </c>
      <c r="N881" s="40">
        <v>5.58</v>
      </c>
      <c r="O881" s="40">
        <v>0.2</v>
      </c>
      <c r="P881" s="40"/>
      <c r="Q881" s="228"/>
      <c r="R881" s="47">
        <f t="shared" si="33"/>
        <v>0</v>
      </c>
    </row>
    <row r="882" spans="2:18">
      <c r="B882" s="45" t="s">
        <v>45</v>
      </c>
      <c r="C882" s="40">
        <v>20</v>
      </c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>
        <v>18</v>
      </c>
      <c r="Q882" s="228">
        <v>45.76</v>
      </c>
      <c r="R882" s="47">
        <f t="shared" si="33"/>
        <v>823.68</v>
      </c>
    </row>
    <row r="883" spans="2:18">
      <c r="B883" s="45" t="s">
        <v>304</v>
      </c>
      <c r="C883" s="40">
        <v>100</v>
      </c>
      <c r="D883" s="40">
        <v>0.4</v>
      </c>
      <c r="E883" s="40">
        <v>0.3</v>
      </c>
      <c r="F883" s="40">
        <v>10.3</v>
      </c>
      <c r="G883" s="40">
        <v>67</v>
      </c>
      <c r="H883" s="40">
        <v>0.02</v>
      </c>
      <c r="I883" s="40">
        <v>5</v>
      </c>
      <c r="J883" s="40">
        <v>0</v>
      </c>
      <c r="K883" s="40">
        <v>0.4</v>
      </c>
      <c r="L883" s="40">
        <v>19</v>
      </c>
      <c r="M883" s="40">
        <v>16</v>
      </c>
      <c r="N883" s="40">
        <v>16</v>
      </c>
      <c r="O883" s="40">
        <v>2.2999999999999998</v>
      </c>
      <c r="P883" s="40">
        <v>23.9</v>
      </c>
      <c r="Q883" s="40">
        <v>336</v>
      </c>
      <c r="R883" s="47">
        <f t="shared" si="33"/>
        <v>8030.4</v>
      </c>
    </row>
    <row r="884" spans="2:18">
      <c r="C884" s="93"/>
      <c r="D884" s="19"/>
      <c r="E884" s="19" t="s">
        <v>374</v>
      </c>
      <c r="F884" s="19"/>
      <c r="G884" s="19"/>
      <c r="H884" s="19"/>
      <c r="I884" s="19"/>
      <c r="J884" s="19"/>
      <c r="K884" s="19"/>
      <c r="L884" s="19" t="s">
        <v>99</v>
      </c>
      <c r="M884" s="19"/>
      <c r="N884" s="19"/>
      <c r="O884" s="19" t="s">
        <v>99</v>
      </c>
      <c r="P884" s="19"/>
      <c r="Q884" s="19"/>
      <c r="R884" s="229">
        <f>SUM(R863:R883)</f>
        <v>18413.769999999997</v>
      </c>
    </row>
    <row r="885" spans="2:18">
      <c r="B885" s="19"/>
      <c r="C885" s="93"/>
      <c r="D885" s="19"/>
      <c r="E885" s="110" t="s">
        <v>100</v>
      </c>
      <c r="F885" s="19"/>
      <c r="G885" s="19"/>
      <c r="H885" s="19"/>
      <c r="I885" s="19"/>
      <c r="J885" s="19"/>
      <c r="K885" s="19"/>
      <c r="L885" s="110" t="s">
        <v>99</v>
      </c>
      <c r="M885" s="110"/>
      <c r="N885" s="19"/>
      <c r="O885" s="19"/>
      <c r="P885" s="19"/>
      <c r="Q885" s="18"/>
      <c r="R885" s="50"/>
    </row>
    <row r="886" spans="2:18" ht="18.75">
      <c r="D886" s="15"/>
      <c r="G886" s="16" t="s">
        <v>67</v>
      </c>
      <c r="H886" s="16"/>
      <c r="I886" s="17"/>
      <c r="J886" s="17"/>
      <c r="K886" s="17"/>
      <c r="M886" s="17"/>
      <c r="R886" s="19"/>
    </row>
    <row r="887" spans="2:18" ht="23.25">
      <c r="D887" s="15"/>
      <c r="E887" s="15"/>
      <c r="F887" s="133" t="s">
        <v>376</v>
      </c>
      <c r="G887" s="16"/>
      <c r="H887" s="16"/>
      <c r="I887" s="16" t="s">
        <v>377</v>
      </c>
      <c r="J887" s="16"/>
      <c r="K887" s="16"/>
      <c r="L887" s="17"/>
      <c r="M887" s="21"/>
      <c r="R887" s="19"/>
    </row>
    <row r="888" spans="2:18" ht="18.75">
      <c r="E888" s="23" t="s">
        <v>70</v>
      </c>
      <c r="F888" s="23"/>
      <c r="G888" s="23"/>
      <c r="R888" s="19"/>
    </row>
    <row r="889" spans="2:18">
      <c r="B889" s="53">
        <v>44636</v>
      </c>
      <c r="N889" s="21"/>
      <c r="R889" s="19"/>
    </row>
    <row r="890" spans="2:18">
      <c r="B890" s="24" t="s">
        <v>149</v>
      </c>
      <c r="C890" t="s">
        <v>739</v>
      </c>
      <c r="D890" s="25"/>
      <c r="E890" s="28"/>
      <c r="F890" s="28" t="s">
        <v>6</v>
      </c>
      <c r="G890" s="27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19"/>
    </row>
    <row r="891" spans="2:18">
      <c r="B891" s="29" t="s">
        <v>76</v>
      </c>
      <c r="C891" s="20"/>
      <c r="D891" s="20"/>
      <c r="E891" s="27"/>
      <c r="F891" s="27"/>
      <c r="G891" s="27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19"/>
    </row>
    <row r="892" spans="2:18">
      <c r="B892" s="30"/>
      <c r="C892" s="29"/>
      <c r="D892" s="29"/>
      <c r="E892" s="21"/>
      <c r="F892" s="27"/>
      <c r="G892" s="27"/>
      <c r="H892" s="21"/>
      <c r="I892" s="21"/>
      <c r="J892" s="21"/>
      <c r="K892" s="21"/>
      <c r="L892" s="21"/>
      <c r="M892" s="21"/>
      <c r="N892" s="145"/>
      <c r="O892" s="21"/>
      <c r="P892" s="21"/>
      <c r="Q892">
        <v>155</v>
      </c>
      <c r="R892" s="19"/>
    </row>
    <row r="893" spans="2:18">
      <c r="B893" s="31" t="s">
        <v>77</v>
      </c>
      <c r="C893" s="33" t="s">
        <v>78</v>
      </c>
      <c r="D893" s="34"/>
      <c r="E893" s="34" t="s">
        <v>79</v>
      </c>
      <c r="F893" s="34"/>
      <c r="G893" s="34" t="s">
        <v>80</v>
      </c>
      <c r="H893" s="34" t="s">
        <v>81</v>
      </c>
      <c r="I893" s="34"/>
      <c r="J893" s="34"/>
      <c r="K893" s="34"/>
      <c r="L893" s="34"/>
      <c r="M893" s="34" t="s">
        <v>82</v>
      </c>
      <c r="N893" s="19"/>
      <c r="O893" s="34"/>
      <c r="P893" s="35" t="s">
        <v>83</v>
      </c>
      <c r="Q893" s="36" t="s">
        <v>3</v>
      </c>
      <c r="R893" s="36" t="s">
        <v>9</v>
      </c>
    </row>
    <row r="894" spans="2:18">
      <c r="B894" s="40"/>
      <c r="C894" s="39" t="s">
        <v>85</v>
      </c>
      <c r="D894" s="40" t="s">
        <v>86</v>
      </c>
      <c r="E894" s="40" t="s">
        <v>87</v>
      </c>
      <c r="F894" s="40" t="s">
        <v>88</v>
      </c>
      <c r="G894" s="40"/>
      <c r="H894" s="40" t="s">
        <v>89</v>
      </c>
      <c r="I894" s="40" t="s">
        <v>90</v>
      </c>
      <c r="J894" s="40" t="s">
        <v>91</v>
      </c>
      <c r="K894" s="40" t="s">
        <v>856</v>
      </c>
      <c r="L894" s="40" t="s">
        <v>92</v>
      </c>
      <c r="M894" s="40" t="s">
        <v>93</v>
      </c>
      <c r="N894" s="40" t="s">
        <v>94</v>
      </c>
      <c r="O894" s="40" t="s">
        <v>95</v>
      </c>
      <c r="P894" s="40"/>
      <c r="Q894" s="4"/>
      <c r="R894" s="40"/>
    </row>
    <row r="895" spans="2:18">
      <c r="B895" s="31" t="s">
        <v>876</v>
      </c>
      <c r="C895" s="40">
        <v>250</v>
      </c>
      <c r="D895" s="40">
        <v>2.82</v>
      </c>
      <c r="E895" s="40">
        <v>4.38</v>
      </c>
      <c r="F895" s="40">
        <v>8.26</v>
      </c>
      <c r="G895" s="40">
        <v>94.25</v>
      </c>
      <c r="H895" s="40">
        <v>0.06</v>
      </c>
      <c r="I895" s="40">
        <v>16.14</v>
      </c>
      <c r="J895" s="40">
        <v>4.9000000000000004</v>
      </c>
      <c r="K895" s="40">
        <v>1.45</v>
      </c>
      <c r="L895" s="40">
        <v>23.9</v>
      </c>
      <c r="M895" s="40">
        <v>49.41</v>
      </c>
      <c r="N895" s="40">
        <v>17.47</v>
      </c>
      <c r="O895" s="40">
        <v>0.6</v>
      </c>
      <c r="P895" s="4"/>
      <c r="Q895" s="46"/>
      <c r="R895" s="47"/>
    </row>
    <row r="896" spans="2:18">
      <c r="B896" s="45" t="s">
        <v>36</v>
      </c>
      <c r="C896" s="40">
        <v>54</v>
      </c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">
        <v>7.8</v>
      </c>
      <c r="Q896" s="226">
        <v>350</v>
      </c>
      <c r="R896" s="47">
        <f>Q896*P896</f>
        <v>2730</v>
      </c>
    </row>
    <row r="897" spans="2:18">
      <c r="B897" s="45" t="s">
        <v>37</v>
      </c>
      <c r="C897" s="40">
        <v>10</v>
      </c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">
        <v>1.48</v>
      </c>
      <c r="Q897" s="226">
        <v>91</v>
      </c>
      <c r="R897" s="47">
        <f t="shared" ref="R897:R915" si="34">Q897*P897</f>
        <v>134.68</v>
      </c>
    </row>
    <row r="898" spans="2:18">
      <c r="B898" s="45" t="s">
        <v>58</v>
      </c>
      <c r="C898" s="40">
        <v>10</v>
      </c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">
        <v>1.5</v>
      </c>
      <c r="Q898" s="226">
        <v>34</v>
      </c>
      <c r="R898" s="47">
        <f t="shared" si="34"/>
        <v>51</v>
      </c>
    </row>
    <row r="899" spans="2:18">
      <c r="B899" s="45" t="s">
        <v>55</v>
      </c>
      <c r="C899" s="40">
        <v>150</v>
      </c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">
        <v>28</v>
      </c>
      <c r="Q899" s="226">
        <v>65</v>
      </c>
      <c r="R899" s="47">
        <f t="shared" si="34"/>
        <v>1820</v>
      </c>
    </row>
    <row r="900" spans="2:18">
      <c r="B900" s="45" t="s">
        <v>51</v>
      </c>
      <c r="C900" s="40">
        <v>4</v>
      </c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">
        <v>1</v>
      </c>
      <c r="Q900" s="226">
        <v>15</v>
      </c>
      <c r="R900" s="47">
        <f t="shared" si="34"/>
        <v>15</v>
      </c>
    </row>
    <row r="901" spans="2:18">
      <c r="B901" s="45" t="s">
        <v>13</v>
      </c>
      <c r="C901" s="40">
        <v>4</v>
      </c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">
        <v>0.7</v>
      </c>
      <c r="Q901" s="226">
        <v>122.32</v>
      </c>
      <c r="R901" s="47">
        <f t="shared" si="34"/>
        <v>85.623999999999995</v>
      </c>
    </row>
    <row r="902" spans="2:18">
      <c r="B902" s="45" t="s">
        <v>10</v>
      </c>
      <c r="C902" s="40">
        <v>1</v>
      </c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">
        <v>2</v>
      </c>
      <c r="Q902" s="226">
        <v>79</v>
      </c>
      <c r="R902" s="47">
        <f t="shared" si="34"/>
        <v>158</v>
      </c>
    </row>
    <row r="903" spans="2:18">
      <c r="B903" s="45" t="s">
        <v>853</v>
      </c>
      <c r="C903" s="40">
        <v>20</v>
      </c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">
        <v>2</v>
      </c>
      <c r="Q903" s="226">
        <v>44.6</v>
      </c>
      <c r="R903" s="47">
        <f t="shared" si="34"/>
        <v>89.2</v>
      </c>
    </row>
    <row r="904" spans="2:18">
      <c r="B904" s="31" t="s">
        <v>875</v>
      </c>
      <c r="C904" s="40">
        <v>70</v>
      </c>
      <c r="D904" s="40">
        <v>0.65</v>
      </c>
      <c r="E904" s="40">
        <v>4.1399999999999997</v>
      </c>
      <c r="F904" s="40">
        <v>5.62</v>
      </c>
      <c r="G904" s="40">
        <v>94.25</v>
      </c>
      <c r="H904" s="40">
        <v>0.02</v>
      </c>
      <c r="I904" s="40">
        <v>24.81</v>
      </c>
      <c r="J904" s="40">
        <v>0.33</v>
      </c>
      <c r="K904" s="40">
        <v>1.83</v>
      </c>
      <c r="L904" s="40">
        <v>6.5</v>
      </c>
      <c r="M904" s="40">
        <v>12.84</v>
      </c>
      <c r="N904" s="40">
        <v>7.62</v>
      </c>
      <c r="O904" s="40">
        <v>0.47</v>
      </c>
      <c r="P904" s="4"/>
      <c r="Q904" s="226"/>
      <c r="R904" s="47">
        <f t="shared" si="34"/>
        <v>0</v>
      </c>
    </row>
    <row r="905" spans="2:18">
      <c r="B905" s="45" t="s">
        <v>59</v>
      </c>
      <c r="C905" s="40">
        <v>5</v>
      </c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">
        <v>0.9</v>
      </c>
      <c r="Q905" s="226">
        <v>350</v>
      </c>
      <c r="R905" s="47">
        <f t="shared" si="34"/>
        <v>315</v>
      </c>
    </row>
    <row r="906" spans="2:18">
      <c r="B906" s="45" t="s">
        <v>133</v>
      </c>
      <c r="C906" s="40">
        <v>4</v>
      </c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">
        <v>0.6</v>
      </c>
      <c r="Q906" s="226">
        <v>250</v>
      </c>
      <c r="R906" s="47">
        <f t="shared" si="34"/>
        <v>150</v>
      </c>
    </row>
    <row r="907" spans="2:18">
      <c r="B907" s="45" t="s">
        <v>56</v>
      </c>
      <c r="C907" s="40">
        <v>23</v>
      </c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">
        <v>3</v>
      </c>
      <c r="Q907" s="226">
        <v>98</v>
      </c>
      <c r="R907" s="47">
        <f t="shared" si="34"/>
        <v>294</v>
      </c>
    </row>
    <row r="908" spans="2:18">
      <c r="B908" s="45" t="s">
        <v>37</v>
      </c>
      <c r="C908" s="40">
        <v>4</v>
      </c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">
        <v>1</v>
      </c>
      <c r="Q908" s="226">
        <v>91</v>
      </c>
      <c r="R908" s="47">
        <f t="shared" si="34"/>
        <v>91</v>
      </c>
    </row>
    <row r="909" spans="2:18">
      <c r="B909" s="45" t="s">
        <v>58</v>
      </c>
      <c r="C909" s="40">
        <v>4</v>
      </c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">
        <v>1</v>
      </c>
      <c r="Q909" s="226">
        <v>34</v>
      </c>
      <c r="R909" s="47">
        <f t="shared" si="34"/>
        <v>34</v>
      </c>
    </row>
    <row r="910" spans="2:18">
      <c r="B910" s="45" t="s">
        <v>13</v>
      </c>
      <c r="C910" s="40">
        <v>4</v>
      </c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">
        <v>0.3</v>
      </c>
      <c r="Q910" s="226">
        <v>122.32</v>
      </c>
      <c r="R910" s="47">
        <f t="shared" si="34"/>
        <v>36.695999999999998</v>
      </c>
    </row>
    <row r="911" spans="2:18">
      <c r="B911" s="44" t="s">
        <v>34</v>
      </c>
      <c r="C911" s="31">
        <v>40</v>
      </c>
      <c r="D911" s="40">
        <v>13</v>
      </c>
      <c r="E911" s="40">
        <v>0.6</v>
      </c>
      <c r="F911" s="40">
        <v>18.34</v>
      </c>
      <c r="G911" s="40">
        <v>94</v>
      </c>
      <c r="H911" s="40">
        <v>0.8</v>
      </c>
      <c r="I911" s="40">
        <v>0</v>
      </c>
      <c r="J911" s="40">
        <v>0</v>
      </c>
      <c r="K911" s="40">
        <v>0.54</v>
      </c>
      <c r="L911" s="40">
        <v>9.4</v>
      </c>
      <c r="M911" s="40">
        <v>35</v>
      </c>
      <c r="N911" s="40">
        <v>14.2</v>
      </c>
      <c r="O911" s="40">
        <v>2.1</v>
      </c>
      <c r="P911" s="52"/>
      <c r="Q911" s="226"/>
      <c r="R911" s="47">
        <f t="shared" si="34"/>
        <v>0</v>
      </c>
    </row>
    <row r="912" spans="2:18">
      <c r="B912" s="45" t="s">
        <v>34</v>
      </c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">
        <v>11</v>
      </c>
      <c r="Q912" s="227">
        <v>30</v>
      </c>
      <c r="R912" s="47">
        <f t="shared" si="34"/>
        <v>330</v>
      </c>
    </row>
    <row r="913" spans="2:18">
      <c r="B913" s="45" t="s">
        <v>121</v>
      </c>
      <c r="C913" s="40">
        <v>10</v>
      </c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"/>
      <c r="Q913" s="227">
        <v>648</v>
      </c>
      <c r="R913" s="47">
        <f t="shared" si="34"/>
        <v>0</v>
      </c>
    </row>
    <row r="914" spans="2:18">
      <c r="B914" s="44" t="s">
        <v>45</v>
      </c>
      <c r="C914" s="40">
        <v>180</v>
      </c>
      <c r="D914" s="40">
        <v>0.19</v>
      </c>
      <c r="E914" s="40">
        <v>0.04</v>
      </c>
      <c r="F914" s="40">
        <v>22.3</v>
      </c>
      <c r="G914" s="40">
        <v>87.74</v>
      </c>
      <c r="H914" s="40">
        <v>0.01</v>
      </c>
      <c r="I914" s="40">
        <v>36</v>
      </c>
      <c r="J914" s="40">
        <v>0</v>
      </c>
      <c r="K914" s="40">
        <v>0.13</v>
      </c>
      <c r="L914" s="40">
        <v>9.69</v>
      </c>
      <c r="M914" s="40">
        <v>5.94</v>
      </c>
      <c r="N914" s="40">
        <v>5.58</v>
      </c>
      <c r="O914" s="40">
        <v>0.2</v>
      </c>
      <c r="P914" s="40"/>
      <c r="Q914" s="228"/>
      <c r="R914" s="47">
        <f t="shared" si="34"/>
        <v>0</v>
      </c>
    </row>
    <row r="915" spans="2:18">
      <c r="B915" s="45" t="s">
        <v>45</v>
      </c>
      <c r="C915" s="40">
        <v>20</v>
      </c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>
        <v>14</v>
      </c>
      <c r="Q915" s="228">
        <v>45.76</v>
      </c>
      <c r="R915" s="47">
        <f t="shared" si="34"/>
        <v>640.64</v>
      </c>
    </row>
    <row r="916" spans="2:18">
      <c r="C916" s="93"/>
      <c r="D916" s="19"/>
      <c r="E916" s="19" t="s">
        <v>374</v>
      </c>
      <c r="F916" s="19"/>
      <c r="G916" s="19"/>
      <c r="H916" s="19"/>
      <c r="I916" s="19"/>
      <c r="J916" s="19"/>
      <c r="K916" s="19"/>
      <c r="L916" s="19" t="s">
        <v>99</v>
      </c>
      <c r="M916" s="19"/>
      <c r="N916" s="19"/>
      <c r="O916" s="19" t="s">
        <v>99</v>
      </c>
      <c r="P916" s="19"/>
      <c r="Q916" s="19"/>
      <c r="R916" s="229">
        <f>SUM(R896:R915)</f>
        <v>6974.84</v>
      </c>
    </row>
    <row r="917" spans="2:18">
      <c r="B917" s="19"/>
      <c r="C917" s="93"/>
      <c r="D917" s="19"/>
      <c r="E917" s="110" t="s">
        <v>100</v>
      </c>
      <c r="F917" s="19"/>
      <c r="G917" s="19"/>
      <c r="H917" s="19"/>
      <c r="I917" s="19"/>
      <c r="J917" s="19"/>
      <c r="K917" s="19"/>
      <c r="L917" s="110" t="s">
        <v>99</v>
      </c>
      <c r="M917" s="110"/>
      <c r="N917" s="19"/>
      <c r="O917" s="19"/>
      <c r="P917" s="19"/>
      <c r="Q917" s="18"/>
      <c r="R917" s="50"/>
    </row>
    <row r="918" spans="2:18" ht="18.75">
      <c r="D918" s="15"/>
      <c r="G918" s="16" t="s">
        <v>67</v>
      </c>
      <c r="H918" s="16"/>
      <c r="I918" s="17"/>
      <c r="J918" s="17"/>
      <c r="K918" s="17"/>
      <c r="M918" s="17"/>
      <c r="R918" s="19"/>
    </row>
    <row r="919" spans="2:18" ht="23.25">
      <c r="D919" s="15"/>
      <c r="E919" s="15"/>
      <c r="F919" s="133" t="s">
        <v>376</v>
      </c>
      <c r="G919" s="16"/>
      <c r="H919" s="16"/>
      <c r="I919" s="16" t="s">
        <v>377</v>
      </c>
      <c r="J919" s="16"/>
      <c r="K919" s="16"/>
      <c r="L919" s="17"/>
      <c r="M919" s="21"/>
      <c r="R919" s="19"/>
    </row>
    <row r="920" spans="2:18" ht="18.75">
      <c r="E920" s="23" t="s">
        <v>70</v>
      </c>
      <c r="F920" s="23"/>
      <c r="G920" s="23"/>
      <c r="R920" s="19"/>
    </row>
    <row r="921" spans="2:18">
      <c r="B921" s="53">
        <v>44636</v>
      </c>
      <c r="N921" s="21"/>
      <c r="R921" s="19"/>
    </row>
    <row r="922" spans="2:18">
      <c r="B922" s="24" t="s">
        <v>149</v>
      </c>
      <c r="C922" t="s">
        <v>739</v>
      </c>
      <c r="D922" s="25"/>
      <c r="E922" s="28"/>
      <c r="F922" s="28" t="s">
        <v>6</v>
      </c>
      <c r="G922" s="27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19"/>
    </row>
    <row r="923" spans="2:18">
      <c r="B923" s="29" t="s">
        <v>76</v>
      </c>
      <c r="C923" s="20"/>
      <c r="D923" s="20"/>
      <c r="E923" s="27"/>
      <c r="F923" s="27"/>
      <c r="G923" s="27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19"/>
    </row>
    <row r="924" spans="2:18">
      <c r="B924" s="30"/>
      <c r="C924" s="29"/>
      <c r="D924" s="29"/>
      <c r="E924" s="21"/>
      <c r="F924" s="27"/>
      <c r="G924" s="27"/>
      <c r="H924" s="21"/>
      <c r="I924" s="21"/>
      <c r="J924" s="21"/>
      <c r="K924" s="21"/>
      <c r="L924" s="21"/>
      <c r="M924" s="21"/>
      <c r="N924" s="145"/>
      <c r="O924" s="21"/>
      <c r="P924" s="21"/>
      <c r="Q924">
        <v>155</v>
      </c>
      <c r="R924" s="19"/>
    </row>
    <row r="925" spans="2:18">
      <c r="B925" s="31" t="s">
        <v>77</v>
      </c>
      <c r="C925" s="33" t="s">
        <v>78</v>
      </c>
      <c r="D925" s="34"/>
      <c r="E925" s="34" t="s">
        <v>79</v>
      </c>
      <c r="F925" s="34"/>
      <c r="G925" s="34" t="s">
        <v>80</v>
      </c>
      <c r="H925" s="34" t="s">
        <v>81</v>
      </c>
      <c r="I925" s="34"/>
      <c r="J925" s="34"/>
      <c r="K925" s="34"/>
      <c r="L925" s="34"/>
      <c r="M925" s="34" t="s">
        <v>82</v>
      </c>
      <c r="N925" s="19"/>
      <c r="O925" s="34"/>
      <c r="P925" s="35" t="s">
        <v>83</v>
      </c>
      <c r="Q925" s="36" t="s">
        <v>3</v>
      </c>
      <c r="R925" s="36" t="s">
        <v>9</v>
      </c>
    </row>
    <row r="926" spans="2:18">
      <c r="B926" s="40"/>
      <c r="C926" s="39" t="s">
        <v>85</v>
      </c>
      <c r="D926" s="40" t="s">
        <v>86</v>
      </c>
      <c r="E926" s="40" t="s">
        <v>87</v>
      </c>
      <c r="F926" s="40" t="s">
        <v>88</v>
      </c>
      <c r="G926" s="40"/>
      <c r="H926" s="40" t="s">
        <v>89</v>
      </c>
      <c r="I926" s="40" t="s">
        <v>90</v>
      </c>
      <c r="J926" s="40" t="s">
        <v>91</v>
      </c>
      <c r="K926" s="40" t="s">
        <v>856</v>
      </c>
      <c r="L926" s="40" t="s">
        <v>92</v>
      </c>
      <c r="M926" s="40" t="s">
        <v>93</v>
      </c>
      <c r="N926" s="40" t="s">
        <v>94</v>
      </c>
      <c r="O926" s="40" t="s">
        <v>95</v>
      </c>
      <c r="P926" s="40"/>
      <c r="Q926" s="4"/>
      <c r="R926" s="40"/>
    </row>
    <row r="927" spans="2:18">
      <c r="B927" s="31" t="s">
        <v>876</v>
      </c>
      <c r="C927" s="40">
        <v>250</v>
      </c>
      <c r="D927" s="40">
        <v>2.82</v>
      </c>
      <c r="E927" s="40">
        <v>4.38</v>
      </c>
      <c r="F927" s="40">
        <v>8.26</v>
      </c>
      <c r="G927" s="40">
        <v>94.25</v>
      </c>
      <c r="H927" s="40">
        <v>0.06</v>
      </c>
      <c r="I927" s="40">
        <v>16.14</v>
      </c>
      <c r="J927" s="40">
        <v>4.9000000000000004</v>
      </c>
      <c r="K927" s="40">
        <v>1.45</v>
      </c>
      <c r="L927" s="40">
        <v>23.9</v>
      </c>
      <c r="M927" s="40">
        <v>49.41</v>
      </c>
      <c r="N927" s="40">
        <v>17.47</v>
      </c>
      <c r="O927" s="40">
        <v>0.6</v>
      </c>
      <c r="P927" s="4"/>
      <c r="Q927" s="46"/>
      <c r="R927" s="47"/>
    </row>
    <row r="928" spans="2:18">
      <c r="B928" s="45" t="s">
        <v>36</v>
      </c>
      <c r="C928" s="40">
        <v>54</v>
      </c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">
        <v>4.16</v>
      </c>
      <c r="Q928" s="226">
        <v>350</v>
      </c>
      <c r="R928" s="47">
        <f>Q928*P928</f>
        <v>1456</v>
      </c>
    </row>
    <row r="929" spans="2:18">
      <c r="B929" s="45" t="s">
        <v>55</v>
      </c>
      <c r="C929" s="40">
        <v>150</v>
      </c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">
        <v>10</v>
      </c>
      <c r="Q929" s="226">
        <v>65</v>
      </c>
      <c r="R929" s="47">
        <f t="shared" ref="R929:R936" si="35">Q929*P929</f>
        <v>650</v>
      </c>
    </row>
    <row r="930" spans="2:18">
      <c r="B930" s="45" t="s">
        <v>51</v>
      </c>
      <c r="C930" s="40">
        <v>4</v>
      </c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"/>
      <c r="Q930" s="226">
        <v>15</v>
      </c>
      <c r="R930" s="47">
        <f t="shared" si="35"/>
        <v>0</v>
      </c>
    </row>
    <row r="931" spans="2:18">
      <c r="B931" s="45" t="s">
        <v>853</v>
      </c>
      <c r="C931" s="40">
        <v>20</v>
      </c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">
        <v>0.5</v>
      </c>
      <c r="Q931" s="226">
        <v>44.6</v>
      </c>
      <c r="R931" s="47">
        <f t="shared" si="35"/>
        <v>22.3</v>
      </c>
    </row>
    <row r="932" spans="2:18">
      <c r="B932" s="44" t="s">
        <v>34</v>
      </c>
      <c r="C932" s="31">
        <v>40</v>
      </c>
      <c r="D932" s="40">
        <v>13</v>
      </c>
      <c r="E932" s="40">
        <v>0.6</v>
      </c>
      <c r="F932" s="40">
        <v>18.34</v>
      </c>
      <c r="G932" s="40">
        <v>94</v>
      </c>
      <c r="H932" s="40">
        <v>0.8</v>
      </c>
      <c r="I932" s="40">
        <v>0</v>
      </c>
      <c r="J932" s="40">
        <v>0</v>
      </c>
      <c r="K932" s="40">
        <v>0.54</v>
      </c>
      <c r="L932" s="40">
        <v>9.4</v>
      </c>
      <c r="M932" s="40">
        <v>35</v>
      </c>
      <c r="N932" s="40">
        <v>14.2</v>
      </c>
      <c r="O932" s="40">
        <v>2.1</v>
      </c>
      <c r="P932" s="52"/>
      <c r="Q932" s="226"/>
      <c r="R932" s="47">
        <f t="shared" si="35"/>
        <v>0</v>
      </c>
    </row>
    <row r="933" spans="2:18">
      <c r="B933" s="45" t="s">
        <v>34</v>
      </c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">
        <v>4</v>
      </c>
      <c r="Q933" s="227">
        <v>30</v>
      </c>
      <c r="R933" s="47">
        <f t="shared" si="35"/>
        <v>120</v>
      </c>
    </row>
    <row r="934" spans="2:18">
      <c r="B934" s="44" t="s">
        <v>108</v>
      </c>
      <c r="C934" s="40">
        <v>180</v>
      </c>
      <c r="D934" s="40">
        <v>0.19</v>
      </c>
      <c r="E934" s="40">
        <v>0.04</v>
      </c>
      <c r="F934" s="40">
        <v>22.3</v>
      </c>
      <c r="G934" s="40">
        <v>87.74</v>
      </c>
      <c r="H934" s="40">
        <v>0.01</v>
      </c>
      <c r="I934" s="40">
        <v>36</v>
      </c>
      <c r="J934" s="40">
        <v>0</v>
      </c>
      <c r="K934" s="40">
        <v>0.13</v>
      </c>
      <c r="L934" s="40">
        <v>9.69</v>
      </c>
      <c r="M934" s="40">
        <v>5.94</v>
      </c>
      <c r="N934" s="40">
        <v>5.58</v>
      </c>
      <c r="O934" s="40">
        <v>0.2</v>
      </c>
      <c r="P934" s="40"/>
      <c r="Q934" s="228"/>
      <c r="R934" s="47">
        <f t="shared" si="35"/>
        <v>0</v>
      </c>
    </row>
    <row r="935" spans="2:18">
      <c r="B935" s="45" t="s">
        <v>49</v>
      </c>
      <c r="C935" s="40">
        <v>20</v>
      </c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>
        <v>244</v>
      </c>
      <c r="R935" s="47">
        <f t="shared" si="35"/>
        <v>0</v>
      </c>
    </row>
    <row r="936" spans="2:18">
      <c r="B936" s="45" t="s">
        <v>31</v>
      </c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>
        <v>73.739999999999995</v>
      </c>
      <c r="R936" s="47">
        <f t="shared" si="35"/>
        <v>0</v>
      </c>
    </row>
    <row r="937" spans="2:18">
      <c r="C937" s="93"/>
      <c r="D937" s="19"/>
      <c r="E937" s="19" t="s">
        <v>374</v>
      </c>
      <c r="F937" s="19"/>
      <c r="G937" s="19"/>
      <c r="H937" s="19"/>
      <c r="I937" s="19"/>
      <c r="J937" s="19"/>
      <c r="K937" s="19"/>
      <c r="L937" s="19" t="s">
        <v>99</v>
      </c>
      <c r="M937" s="19"/>
      <c r="N937" s="19"/>
      <c r="O937" s="19" t="s">
        <v>99</v>
      </c>
      <c r="P937" s="19"/>
      <c r="Q937" s="19"/>
      <c r="R937" s="230">
        <f>SUM(R928:R936)</f>
        <v>2248.3000000000002</v>
      </c>
    </row>
    <row r="938" spans="2:18">
      <c r="B938" s="19"/>
      <c r="C938" s="93"/>
      <c r="D938" s="19"/>
      <c r="E938" s="110" t="s">
        <v>100</v>
      </c>
      <c r="F938" s="19"/>
      <c r="G938" s="19"/>
      <c r="H938" s="19"/>
      <c r="I938" s="19"/>
      <c r="J938" s="19"/>
      <c r="K938" s="19"/>
      <c r="L938" s="110" t="s">
        <v>99</v>
      </c>
      <c r="M938" s="110"/>
      <c r="N938" s="19"/>
      <c r="O938" s="19"/>
      <c r="P938" s="19"/>
      <c r="Q938" s="18"/>
      <c r="R938" s="50"/>
    </row>
    <row r="939" spans="2:18" ht="18.75">
      <c r="D939" s="15"/>
      <c r="G939" s="16" t="s">
        <v>67</v>
      </c>
      <c r="H939" s="16"/>
      <c r="I939" s="17"/>
      <c r="J939" s="17"/>
      <c r="K939" s="17"/>
      <c r="M939" s="17"/>
      <c r="R939" s="19"/>
    </row>
    <row r="940" spans="2:18" ht="23.25">
      <c r="D940" s="15"/>
      <c r="E940" s="15"/>
      <c r="F940" s="133" t="s">
        <v>376</v>
      </c>
      <c r="G940" s="16"/>
      <c r="H940" s="16"/>
      <c r="I940" s="16" t="s">
        <v>377</v>
      </c>
      <c r="J940" s="16"/>
      <c r="K940" s="16"/>
      <c r="L940" s="17"/>
      <c r="M940" s="21"/>
      <c r="R940" s="19"/>
    </row>
    <row r="941" spans="2:18" ht="18.75">
      <c r="E941" s="23" t="s">
        <v>70</v>
      </c>
      <c r="F941" s="23"/>
      <c r="G941" s="23"/>
      <c r="R941" s="19"/>
    </row>
    <row r="942" spans="2:18">
      <c r="B942" s="53">
        <v>44637</v>
      </c>
      <c r="N942" s="21"/>
      <c r="R942" s="19"/>
    </row>
    <row r="943" spans="2:18">
      <c r="B943" s="24" t="s">
        <v>149</v>
      </c>
      <c r="C943" t="s">
        <v>739</v>
      </c>
      <c r="D943" s="25"/>
      <c r="E943" s="28"/>
      <c r="F943" s="28" t="s">
        <v>5</v>
      </c>
      <c r="G943" s="27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19"/>
    </row>
    <row r="944" spans="2:18">
      <c r="B944" s="29" t="s">
        <v>76</v>
      </c>
      <c r="C944" s="20"/>
      <c r="D944" s="20"/>
      <c r="E944" s="27"/>
      <c r="F944" s="27"/>
      <c r="G944" s="27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19"/>
    </row>
    <row r="945" spans="2:18">
      <c r="B945" s="30"/>
      <c r="C945" s="29"/>
      <c r="D945" s="29"/>
      <c r="E945" s="21"/>
      <c r="F945" s="27"/>
      <c r="G945" s="27"/>
      <c r="H945" s="21"/>
      <c r="I945" s="21"/>
      <c r="J945" s="21"/>
      <c r="K945" s="21"/>
      <c r="L945" s="21"/>
      <c r="M945" s="21"/>
      <c r="N945" s="145"/>
      <c r="O945" s="21"/>
      <c r="P945" s="21"/>
      <c r="Q945">
        <v>213</v>
      </c>
      <c r="R945" s="19"/>
    </row>
    <row r="946" spans="2:18">
      <c r="B946" s="31" t="s">
        <v>77</v>
      </c>
      <c r="C946" s="33" t="s">
        <v>78</v>
      </c>
      <c r="D946" s="34"/>
      <c r="E946" s="34" t="s">
        <v>79</v>
      </c>
      <c r="F946" s="34"/>
      <c r="G946" s="34" t="s">
        <v>80</v>
      </c>
      <c r="H946" s="34" t="s">
        <v>81</v>
      </c>
      <c r="I946" s="34"/>
      <c r="J946" s="34"/>
      <c r="K946" s="34"/>
      <c r="L946" s="34"/>
      <c r="M946" s="34" t="s">
        <v>82</v>
      </c>
      <c r="N946" s="19"/>
      <c r="O946" s="34"/>
      <c r="P946" s="35" t="s">
        <v>83</v>
      </c>
      <c r="Q946" s="36" t="s">
        <v>3</v>
      </c>
      <c r="R946" s="36" t="s">
        <v>9</v>
      </c>
    </row>
    <row r="947" spans="2:18">
      <c r="B947" s="40"/>
      <c r="C947" s="39" t="s">
        <v>85</v>
      </c>
      <c r="D947" s="40" t="s">
        <v>86</v>
      </c>
      <c r="E947" s="40" t="s">
        <v>87</v>
      </c>
      <c r="F947" s="40" t="s">
        <v>88</v>
      </c>
      <c r="G947" s="40"/>
      <c r="H947" s="40" t="s">
        <v>89</v>
      </c>
      <c r="I947" s="40" t="s">
        <v>90</v>
      </c>
      <c r="J947" s="40" t="s">
        <v>91</v>
      </c>
      <c r="K947" s="40" t="s">
        <v>856</v>
      </c>
      <c r="L947" s="40" t="s">
        <v>92</v>
      </c>
      <c r="M947" s="40" t="s">
        <v>93</v>
      </c>
      <c r="N947" s="40" t="s">
        <v>94</v>
      </c>
      <c r="O947" s="40" t="s">
        <v>95</v>
      </c>
      <c r="P947" s="40"/>
      <c r="Q947" s="4"/>
      <c r="R947" s="40"/>
    </row>
    <row r="948" spans="2:18">
      <c r="B948" s="31" t="s">
        <v>899</v>
      </c>
      <c r="C948" s="40">
        <v>150</v>
      </c>
      <c r="D948" s="40">
        <v>3.28</v>
      </c>
      <c r="E948" s="40">
        <v>3.99</v>
      </c>
      <c r="F948" s="40">
        <v>22.18</v>
      </c>
      <c r="G948" s="40">
        <v>130</v>
      </c>
      <c r="H948" s="40">
        <v>0.16</v>
      </c>
      <c r="I948" s="40">
        <v>25.94</v>
      </c>
      <c r="J948" s="40">
        <v>18.3</v>
      </c>
      <c r="K948" s="40">
        <v>0.19</v>
      </c>
      <c r="L948" s="40">
        <v>45.14</v>
      </c>
      <c r="M948" s="40">
        <v>97.47</v>
      </c>
      <c r="N948" s="40">
        <v>33.11</v>
      </c>
      <c r="O948" s="40">
        <v>1.22</v>
      </c>
      <c r="P948" s="4">
        <v>34.6</v>
      </c>
      <c r="Q948" s="226">
        <v>65</v>
      </c>
      <c r="R948" s="47">
        <f>Q948*P948</f>
        <v>2249</v>
      </c>
    </row>
    <row r="949" spans="2:18">
      <c r="B949" s="45" t="s">
        <v>900</v>
      </c>
      <c r="C949" s="40">
        <v>100</v>
      </c>
      <c r="D949" s="40">
        <v>9.64</v>
      </c>
      <c r="E949" s="40">
        <v>4.91</v>
      </c>
      <c r="F949" s="40">
        <v>1.53</v>
      </c>
      <c r="G949" s="40">
        <v>198</v>
      </c>
      <c r="H949" s="40">
        <v>0.06</v>
      </c>
      <c r="I949" s="40">
        <v>8.2799999999999994</v>
      </c>
      <c r="J949" s="40">
        <v>18.600000000000001</v>
      </c>
      <c r="K949" s="40">
        <v>1.96</v>
      </c>
      <c r="L949" s="40">
        <v>81.95</v>
      </c>
      <c r="M949" s="40">
        <v>148.58000000000001</v>
      </c>
      <c r="N949" s="40">
        <v>13.12</v>
      </c>
      <c r="O949" s="40">
        <v>0.59</v>
      </c>
      <c r="P949" s="4">
        <v>21.4</v>
      </c>
      <c r="Q949" s="226">
        <v>264</v>
      </c>
      <c r="R949" s="47">
        <f t="shared" ref="R949:R967" si="36">Q949*P949</f>
        <v>5649.5999999999995</v>
      </c>
    </row>
    <row r="950" spans="2:18">
      <c r="B950" s="45" t="s">
        <v>58</v>
      </c>
      <c r="C950" s="40">
        <v>10</v>
      </c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">
        <v>1.98</v>
      </c>
      <c r="Q950" s="226">
        <v>34</v>
      </c>
      <c r="R950" s="47">
        <f t="shared" si="36"/>
        <v>67.319999999999993</v>
      </c>
    </row>
    <row r="951" spans="2:18">
      <c r="B951" s="45" t="s">
        <v>37</v>
      </c>
      <c r="C951" s="40">
        <v>10</v>
      </c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">
        <v>2.1</v>
      </c>
      <c r="Q951" s="226">
        <v>91</v>
      </c>
      <c r="R951" s="47">
        <f t="shared" si="36"/>
        <v>191.1</v>
      </c>
    </row>
    <row r="952" spans="2:18">
      <c r="B952" s="45" t="s">
        <v>51</v>
      </c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">
        <v>2</v>
      </c>
      <c r="Q952" s="226">
        <v>15</v>
      </c>
      <c r="R952" s="47">
        <f t="shared" si="36"/>
        <v>30</v>
      </c>
    </row>
    <row r="953" spans="2:18">
      <c r="B953" s="45" t="s">
        <v>121</v>
      </c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">
        <v>1</v>
      </c>
      <c r="Q953" s="226">
        <v>648</v>
      </c>
      <c r="R953" s="47">
        <f t="shared" si="36"/>
        <v>648</v>
      </c>
    </row>
    <row r="954" spans="2:18">
      <c r="B954" s="45" t="s">
        <v>10</v>
      </c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">
        <v>1</v>
      </c>
      <c r="Q954" s="226">
        <v>79</v>
      </c>
      <c r="R954" s="47">
        <f t="shared" si="36"/>
        <v>79</v>
      </c>
    </row>
    <row r="955" spans="2:18">
      <c r="B955" s="45" t="s">
        <v>13</v>
      </c>
      <c r="C955" s="40">
        <v>4</v>
      </c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">
        <v>0.7</v>
      </c>
      <c r="Q955" s="226">
        <v>122.32</v>
      </c>
      <c r="R955" s="47">
        <f t="shared" si="36"/>
        <v>85.623999999999995</v>
      </c>
    </row>
    <row r="956" spans="2:18">
      <c r="B956" s="45" t="s">
        <v>14</v>
      </c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">
        <v>1</v>
      </c>
      <c r="Q956" s="226">
        <v>165</v>
      </c>
      <c r="R956" s="47">
        <f t="shared" si="36"/>
        <v>165</v>
      </c>
    </row>
    <row r="957" spans="2:18">
      <c r="B957" s="45" t="s">
        <v>12</v>
      </c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">
        <v>1.5</v>
      </c>
      <c r="Q957" s="226">
        <v>40.51</v>
      </c>
      <c r="R957" s="47">
        <f t="shared" si="36"/>
        <v>60.765000000000001</v>
      </c>
    </row>
    <row r="958" spans="2:18">
      <c r="B958" s="31" t="s">
        <v>901</v>
      </c>
      <c r="C958" s="40">
        <v>60</v>
      </c>
      <c r="D958" s="40">
        <v>0.92</v>
      </c>
      <c r="E958" s="40">
        <v>3.07</v>
      </c>
      <c r="F958" s="40">
        <v>8.1199999999999992</v>
      </c>
      <c r="G958" s="40">
        <v>64.069999999999993</v>
      </c>
      <c r="H958" s="40">
        <v>0.02</v>
      </c>
      <c r="I958" s="40">
        <v>4.62</v>
      </c>
      <c r="J958" s="40">
        <v>0</v>
      </c>
      <c r="K958" s="40">
        <v>1.55</v>
      </c>
      <c r="L958" s="40">
        <v>24.65</v>
      </c>
      <c r="M958" s="40">
        <v>28.95</v>
      </c>
      <c r="N958" s="40">
        <v>14.73</v>
      </c>
      <c r="O958" s="40">
        <v>0.85</v>
      </c>
      <c r="P958" s="4"/>
      <c r="Q958" s="226"/>
      <c r="R958" s="47">
        <f t="shared" si="36"/>
        <v>0</v>
      </c>
    </row>
    <row r="959" spans="2:18">
      <c r="B959" s="45" t="s">
        <v>57</v>
      </c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">
        <v>7</v>
      </c>
      <c r="Q959" s="226">
        <v>70</v>
      </c>
      <c r="R959" s="47">
        <f t="shared" si="36"/>
        <v>490</v>
      </c>
    </row>
    <row r="960" spans="2:18">
      <c r="B960" s="45" t="s">
        <v>837</v>
      </c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">
        <v>0.7</v>
      </c>
      <c r="Q960" s="226">
        <v>420</v>
      </c>
      <c r="R960" s="47">
        <f t="shared" si="36"/>
        <v>294</v>
      </c>
    </row>
    <row r="961" spans="2:18">
      <c r="B961" s="45" t="s">
        <v>13</v>
      </c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">
        <v>0.3</v>
      </c>
      <c r="Q961" s="226">
        <v>122.32</v>
      </c>
      <c r="R961" s="47">
        <f t="shared" si="36"/>
        <v>36.695999999999998</v>
      </c>
    </row>
    <row r="962" spans="2:18">
      <c r="B962" s="44" t="s">
        <v>34</v>
      </c>
      <c r="C962" s="31">
        <v>40</v>
      </c>
      <c r="D962" s="40">
        <v>16</v>
      </c>
      <c r="E962" s="40">
        <v>0.9</v>
      </c>
      <c r="F962" s="40">
        <v>18.37</v>
      </c>
      <c r="G962" s="40">
        <v>94</v>
      </c>
      <c r="H962" s="40">
        <v>0.9</v>
      </c>
      <c r="I962" s="40">
        <v>0</v>
      </c>
      <c r="J962" s="40">
        <v>0</v>
      </c>
      <c r="K962" s="40">
        <v>0.56999999999999995</v>
      </c>
      <c r="L962" s="40">
        <v>9.6999999999999993</v>
      </c>
      <c r="M962" s="40">
        <v>36.5</v>
      </c>
      <c r="N962" s="40">
        <v>14.45</v>
      </c>
      <c r="O962" s="40">
        <v>2.12</v>
      </c>
      <c r="P962" s="52"/>
      <c r="Q962" s="226"/>
      <c r="R962" s="47">
        <f t="shared" si="36"/>
        <v>0</v>
      </c>
    </row>
    <row r="963" spans="2:18">
      <c r="B963" s="45" t="s">
        <v>34</v>
      </c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">
        <v>15</v>
      </c>
      <c r="Q963" s="227">
        <v>30</v>
      </c>
      <c r="R963" s="47">
        <f t="shared" si="36"/>
        <v>450</v>
      </c>
    </row>
    <row r="964" spans="2:18">
      <c r="B964" s="44" t="s">
        <v>902</v>
      </c>
      <c r="C964" s="40">
        <v>180</v>
      </c>
      <c r="D964" s="40">
        <v>0.17</v>
      </c>
      <c r="E964" s="40">
        <v>7.0000000000000007E-2</v>
      </c>
      <c r="F964" s="40">
        <v>13.39</v>
      </c>
      <c r="G964" s="40">
        <v>58.09</v>
      </c>
      <c r="H964" s="40">
        <v>0</v>
      </c>
      <c r="I964" s="40">
        <v>50</v>
      </c>
      <c r="J964" s="40">
        <v>20.85</v>
      </c>
      <c r="K964" s="40">
        <v>0.19</v>
      </c>
      <c r="L964" s="40">
        <v>3</v>
      </c>
      <c r="M964" s="40">
        <v>0.85</v>
      </c>
      <c r="N964" s="40">
        <v>0.85</v>
      </c>
      <c r="O964" s="40">
        <v>0.18</v>
      </c>
      <c r="P964" s="40"/>
      <c r="Q964" s="228"/>
      <c r="R964" s="47">
        <f t="shared" si="36"/>
        <v>0</v>
      </c>
    </row>
    <row r="965" spans="2:18">
      <c r="B965" s="45" t="s">
        <v>303</v>
      </c>
      <c r="C965" s="40">
        <v>20</v>
      </c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>
        <v>2</v>
      </c>
      <c r="Q965" s="228">
        <v>464.46</v>
      </c>
      <c r="R965" s="47">
        <f t="shared" si="36"/>
        <v>928.92</v>
      </c>
    </row>
    <row r="966" spans="2:18">
      <c r="B966" s="45" t="s">
        <v>15</v>
      </c>
      <c r="C966" s="40">
        <v>20</v>
      </c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228">
        <v>79.25</v>
      </c>
      <c r="R966" s="47">
        <f t="shared" si="36"/>
        <v>0</v>
      </c>
    </row>
    <row r="967" spans="2:18">
      <c r="B967" s="45" t="s">
        <v>61</v>
      </c>
      <c r="C967" s="40">
        <v>100</v>
      </c>
      <c r="D967" s="40">
        <v>0.8</v>
      </c>
      <c r="E967" s="40">
        <v>3.2</v>
      </c>
      <c r="F967" s="40">
        <v>10.7</v>
      </c>
      <c r="G967" s="40">
        <v>73</v>
      </c>
      <c r="H967" s="40">
        <v>0.8</v>
      </c>
      <c r="I967" s="40">
        <v>0.26</v>
      </c>
      <c r="J967" s="40">
        <v>26.2</v>
      </c>
      <c r="K967" s="40">
        <v>0.8</v>
      </c>
      <c r="L967" s="40">
        <v>27</v>
      </c>
      <c r="M967" s="40">
        <v>18.5</v>
      </c>
      <c r="N967" s="40">
        <v>14.3</v>
      </c>
      <c r="O967" s="40">
        <v>3.5</v>
      </c>
      <c r="P967" s="40">
        <v>31.2</v>
      </c>
      <c r="Q967" s="40">
        <v>224</v>
      </c>
      <c r="R967" s="47">
        <f t="shared" si="36"/>
        <v>6988.8</v>
      </c>
    </row>
    <row r="968" spans="2:18">
      <c r="C968" s="93"/>
      <c r="D968" s="19"/>
      <c r="E968" s="19" t="s">
        <v>374</v>
      </c>
      <c r="F968" s="19"/>
      <c r="G968" s="19"/>
      <c r="H968" s="19"/>
      <c r="I968" s="19"/>
      <c r="J968" s="19"/>
      <c r="K968" s="19"/>
      <c r="L968" s="19" t="s">
        <v>99</v>
      </c>
      <c r="M968" s="19"/>
      <c r="N968" s="19"/>
      <c r="O968" s="19" t="s">
        <v>99</v>
      </c>
      <c r="P968" s="19"/>
      <c r="Q968" s="19"/>
      <c r="R968" s="229">
        <f>SUM(R948:R967)</f>
        <v>18413.825000000001</v>
      </c>
    </row>
    <row r="969" spans="2:18">
      <c r="B969" s="19"/>
      <c r="C969" s="93"/>
      <c r="D969" s="19"/>
      <c r="E969" s="110" t="s">
        <v>100</v>
      </c>
      <c r="F969" s="19"/>
      <c r="G969" s="19"/>
      <c r="H969" s="19"/>
      <c r="I969" s="19"/>
      <c r="J969" s="19"/>
      <c r="K969" s="19"/>
      <c r="L969" s="110" t="s">
        <v>99</v>
      </c>
      <c r="M969" s="110"/>
      <c r="N969" s="19"/>
      <c r="O969" s="19"/>
      <c r="P969" s="19"/>
      <c r="Q969" s="18"/>
      <c r="R969" s="50"/>
    </row>
    <row r="970" spans="2:18" ht="18.75">
      <c r="D970" s="15"/>
      <c r="G970" s="16" t="s">
        <v>67</v>
      </c>
      <c r="H970" s="16"/>
      <c r="I970" s="17"/>
      <c r="J970" s="17"/>
      <c r="K970" s="17"/>
      <c r="M970" s="17"/>
      <c r="R970" s="19"/>
    </row>
    <row r="971" spans="2:18" ht="23.25">
      <c r="D971" s="15"/>
      <c r="E971" s="15"/>
      <c r="F971" s="133" t="s">
        <v>376</v>
      </c>
      <c r="G971" s="16"/>
      <c r="H971" s="16"/>
      <c r="I971" s="16" t="s">
        <v>377</v>
      </c>
      <c r="J971" s="16"/>
      <c r="K971" s="16"/>
      <c r="L971" s="17"/>
      <c r="M971" s="21"/>
      <c r="R971" s="19"/>
    </row>
    <row r="972" spans="2:18" ht="18.75">
      <c r="E972" s="23" t="s">
        <v>70</v>
      </c>
      <c r="F972" s="23"/>
      <c r="G972" s="23"/>
      <c r="R972" s="19"/>
    </row>
    <row r="973" spans="2:18">
      <c r="B973" s="53">
        <v>44637</v>
      </c>
      <c r="N973" s="21"/>
      <c r="R973" s="19"/>
    </row>
    <row r="974" spans="2:18">
      <c r="B974" s="24" t="s">
        <v>149</v>
      </c>
      <c r="C974" t="s">
        <v>739</v>
      </c>
      <c r="D974" s="25"/>
      <c r="E974" s="28"/>
      <c r="F974" s="28" t="s">
        <v>6</v>
      </c>
      <c r="G974" s="27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19"/>
    </row>
    <row r="975" spans="2:18">
      <c r="B975" s="29" t="s">
        <v>76</v>
      </c>
      <c r="C975" s="20"/>
      <c r="D975" s="20"/>
      <c r="E975" s="27"/>
      <c r="F975" s="27"/>
      <c r="G975" s="27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19"/>
    </row>
    <row r="976" spans="2:18">
      <c r="B976" s="30"/>
      <c r="C976" s="29"/>
      <c r="D976" s="29"/>
      <c r="E976" s="21"/>
      <c r="F976" s="27"/>
      <c r="G976" s="27"/>
      <c r="H976" s="21"/>
      <c r="I976" s="21"/>
      <c r="J976" s="21"/>
      <c r="K976" s="21"/>
      <c r="L976" s="21"/>
      <c r="M976" s="21"/>
      <c r="N976" s="145"/>
      <c r="O976" s="21"/>
      <c r="P976" s="21"/>
      <c r="Q976">
        <v>155</v>
      </c>
      <c r="R976" s="19"/>
    </row>
    <row r="977" spans="2:18">
      <c r="B977" s="31" t="s">
        <v>77</v>
      </c>
      <c r="C977" s="33" t="s">
        <v>78</v>
      </c>
      <c r="D977" s="34"/>
      <c r="E977" s="34" t="s">
        <v>79</v>
      </c>
      <c r="F977" s="34"/>
      <c r="G977" s="34" t="s">
        <v>80</v>
      </c>
      <c r="H977" s="34" t="s">
        <v>81</v>
      </c>
      <c r="I977" s="34"/>
      <c r="J977" s="34"/>
      <c r="K977" s="34"/>
      <c r="L977" s="34"/>
      <c r="M977" s="34" t="s">
        <v>82</v>
      </c>
      <c r="N977" s="19"/>
      <c r="O977" s="34"/>
      <c r="P977" s="35" t="s">
        <v>83</v>
      </c>
      <c r="Q977" s="36" t="s">
        <v>3</v>
      </c>
      <c r="R977" s="36" t="s">
        <v>9</v>
      </c>
    </row>
    <row r="978" spans="2:18">
      <c r="B978" s="40"/>
      <c r="C978" s="39" t="s">
        <v>85</v>
      </c>
      <c r="D978" s="40" t="s">
        <v>86</v>
      </c>
      <c r="E978" s="40" t="s">
        <v>87</v>
      </c>
      <c r="F978" s="40" t="s">
        <v>88</v>
      </c>
      <c r="G978" s="40"/>
      <c r="H978" s="40" t="s">
        <v>89</v>
      </c>
      <c r="I978" s="40" t="s">
        <v>90</v>
      </c>
      <c r="J978" s="40" t="s">
        <v>91</v>
      </c>
      <c r="K978" s="40" t="s">
        <v>856</v>
      </c>
      <c r="L978" s="40" t="s">
        <v>92</v>
      </c>
      <c r="M978" s="40" t="s">
        <v>93</v>
      </c>
      <c r="N978" s="40" t="s">
        <v>94</v>
      </c>
      <c r="O978" s="40" t="s">
        <v>95</v>
      </c>
      <c r="P978" s="40"/>
      <c r="Q978" s="4"/>
      <c r="R978" s="40"/>
    </row>
    <row r="979" spans="2:18">
      <c r="B979" s="31" t="s">
        <v>899</v>
      </c>
      <c r="C979" s="40">
        <v>150</v>
      </c>
      <c r="D979" s="40">
        <v>3.28</v>
      </c>
      <c r="E979" s="40">
        <v>3.99</v>
      </c>
      <c r="F979" s="40">
        <v>22.18</v>
      </c>
      <c r="G979" s="40">
        <v>130</v>
      </c>
      <c r="H979" s="40">
        <v>0.16</v>
      </c>
      <c r="I979" s="40">
        <v>25.94</v>
      </c>
      <c r="J979" s="40">
        <v>18.3</v>
      </c>
      <c r="K979" s="40">
        <v>0.19</v>
      </c>
      <c r="L979" s="40">
        <v>45.14</v>
      </c>
      <c r="M979" s="40">
        <v>97.47</v>
      </c>
      <c r="N979" s="40">
        <v>33.11</v>
      </c>
      <c r="O979" s="40">
        <v>1.22</v>
      </c>
      <c r="P979" s="4">
        <v>22.35</v>
      </c>
      <c r="Q979" s="226">
        <v>65</v>
      </c>
      <c r="R979" s="47">
        <f>Q979*P979</f>
        <v>1452.75</v>
      </c>
    </row>
    <row r="980" spans="2:18">
      <c r="B980" s="45" t="s">
        <v>900</v>
      </c>
      <c r="C980" s="40">
        <v>100</v>
      </c>
      <c r="D980" s="40">
        <v>9.64</v>
      </c>
      <c r="E980" s="40">
        <v>4.91</v>
      </c>
      <c r="F980" s="40">
        <v>1.53</v>
      </c>
      <c r="G980" s="40">
        <v>198</v>
      </c>
      <c r="H980" s="40">
        <v>0.06</v>
      </c>
      <c r="I980" s="40">
        <v>8.2799999999999994</v>
      </c>
      <c r="J980" s="40">
        <v>18.600000000000001</v>
      </c>
      <c r="K980" s="40">
        <v>1.96</v>
      </c>
      <c r="L980" s="40">
        <v>81.95</v>
      </c>
      <c r="M980" s="40">
        <v>148.58000000000001</v>
      </c>
      <c r="N980" s="40">
        <v>13.12</v>
      </c>
      <c r="O980" s="40">
        <v>0.59</v>
      </c>
      <c r="P980" s="4">
        <v>15.5</v>
      </c>
      <c r="Q980" s="226">
        <v>264</v>
      </c>
      <c r="R980" s="47">
        <f t="shared" ref="R980:R990" si="37">Q980*P980</f>
        <v>4092</v>
      </c>
    </row>
    <row r="981" spans="2:18">
      <c r="B981" s="45" t="s">
        <v>31</v>
      </c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">
        <v>3</v>
      </c>
      <c r="Q981" s="226">
        <v>76.69</v>
      </c>
      <c r="R981" s="47">
        <f t="shared" si="37"/>
        <v>230.07</v>
      </c>
    </row>
    <row r="982" spans="2:18">
      <c r="B982" s="31" t="s">
        <v>901</v>
      </c>
      <c r="C982" s="40">
        <v>60</v>
      </c>
      <c r="D982" s="40">
        <v>0.92</v>
      </c>
      <c r="E982" s="40">
        <v>3.07</v>
      </c>
      <c r="F982" s="40">
        <v>8.1199999999999992</v>
      </c>
      <c r="G982" s="40">
        <v>64.069999999999993</v>
      </c>
      <c r="H982" s="40">
        <v>0.02</v>
      </c>
      <c r="I982" s="40">
        <v>4.62</v>
      </c>
      <c r="J982" s="40">
        <v>0</v>
      </c>
      <c r="K982" s="40">
        <v>1.55</v>
      </c>
      <c r="L982" s="40">
        <v>24.65</v>
      </c>
      <c r="M982" s="40">
        <v>28.95</v>
      </c>
      <c r="N982" s="40">
        <v>14.73</v>
      </c>
      <c r="O982" s="40">
        <v>0.85</v>
      </c>
      <c r="P982" s="4"/>
      <c r="Q982" s="226"/>
      <c r="R982" s="47">
        <f t="shared" si="37"/>
        <v>0</v>
      </c>
    </row>
    <row r="983" spans="2:18">
      <c r="B983" s="45" t="s">
        <v>57</v>
      </c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">
        <v>4</v>
      </c>
      <c r="Q983" s="226">
        <v>70</v>
      </c>
      <c r="R983" s="47">
        <f t="shared" si="37"/>
        <v>280</v>
      </c>
    </row>
    <row r="984" spans="2:18">
      <c r="B984" s="45" t="s">
        <v>837</v>
      </c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">
        <v>0.3</v>
      </c>
      <c r="Q984" s="226">
        <v>420</v>
      </c>
      <c r="R984" s="47">
        <f t="shared" si="37"/>
        <v>126</v>
      </c>
    </row>
    <row r="985" spans="2:18">
      <c r="B985" s="45" t="s">
        <v>13</v>
      </c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"/>
      <c r="Q985" s="226">
        <v>122.32</v>
      </c>
      <c r="R985" s="47">
        <f t="shared" si="37"/>
        <v>0</v>
      </c>
    </row>
    <row r="986" spans="2:18">
      <c r="B986" s="44" t="s">
        <v>34</v>
      </c>
      <c r="C986" s="31">
        <v>40</v>
      </c>
      <c r="D986" s="40">
        <v>16</v>
      </c>
      <c r="E986" s="40">
        <v>0.9</v>
      </c>
      <c r="F986" s="40">
        <v>18.37</v>
      </c>
      <c r="G986" s="40">
        <v>94</v>
      </c>
      <c r="H986" s="40">
        <v>0.9</v>
      </c>
      <c r="I986" s="40">
        <v>0</v>
      </c>
      <c r="J986" s="40">
        <v>0</v>
      </c>
      <c r="K986" s="40">
        <v>0.56999999999999995</v>
      </c>
      <c r="L986" s="40">
        <v>9.6999999999999993</v>
      </c>
      <c r="M986" s="40">
        <v>36.5</v>
      </c>
      <c r="N986" s="40">
        <v>14.45</v>
      </c>
      <c r="O986" s="40">
        <v>2.12</v>
      </c>
      <c r="P986" s="52"/>
      <c r="Q986" s="226"/>
      <c r="R986" s="47">
        <f t="shared" si="37"/>
        <v>0</v>
      </c>
    </row>
    <row r="987" spans="2:18">
      <c r="B987" s="45" t="s">
        <v>34</v>
      </c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">
        <v>11</v>
      </c>
      <c r="Q987" s="227">
        <v>30</v>
      </c>
      <c r="R987" s="47">
        <f t="shared" si="37"/>
        <v>330</v>
      </c>
    </row>
    <row r="988" spans="2:18">
      <c r="B988" s="44" t="s">
        <v>902</v>
      </c>
      <c r="C988" s="40">
        <v>180</v>
      </c>
      <c r="D988" s="40">
        <v>0.17</v>
      </c>
      <c r="E988" s="40">
        <v>7.0000000000000007E-2</v>
      </c>
      <c r="F988" s="40">
        <v>13.39</v>
      </c>
      <c r="G988" s="40">
        <v>58.09</v>
      </c>
      <c r="H988" s="40">
        <v>0</v>
      </c>
      <c r="I988" s="40">
        <v>50</v>
      </c>
      <c r="J988" s="40">
        <v>20.85</v>
      </c>
      <c r="K988" s="40">
        <v>0.19</v>
      </c>
      <c r="L988" s="40">
        <v>3</v>
      </c>
      <c r="M988" s="40">
        <v>0.85</v>
      </c>
      <c r="N988" s="40">
        <v>0.85</v>
      </c>
      <c r="O988" s="40">
        <v>0.18</v>
      </c>
      <c r="P988" s="40"/>
      <c r="Q988" s="228"/>
      <c r="R988" s="47">
        <f t="shared" si="37"/>
        <v>0</v>
      </c>
    </row>
    <row r="989" spans="2:18">
      <c r="B989" s="45" t="s">
        <v>303</v>
      </c>
      <c r="C989" s="40">
        <v>20</v>
      </c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>
        <v>1</v>
      </c>
      <c r="Q989" s="228">
        <v>464.46</v>
      </c>
      <c r="R989" s="47">
        <f t="shared" si="37"/>
        <v>464.46</v>
      </c>
    </row>
    <row r="990" spans="2:18">
      <c r="B990" s="45" t="s">
        <v>15</v>
      </c>
      <c r="C990" s="40">
        <v>20</v>
      </c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228">
        <v>79.25</v>
      </c>
      <c r="R990" s="47">
        <f t="shared" si="37"/>
        <v>0</v>
      </c>
    </row>
    <row r="991" spans="2:18">
      <c r="C991" s="93"/>
      <c r="D991" s="19"/>
      <c r="E991" s="19" t="s">
        <v>374</v>
      </c>
      <c r="F991" s="19"/>
      <c r="G991" s="19"/>
      <c r="H991" s="19"/>
      <c r="I991" s="19"/>
      <c r="J991" s="19"/>
      <c r="K991" s="19"/>
      <c r="L991" s="19" t="s">
        <v>99</v>
      </c>
      <c r="M991" s="19"/>
      <c r="N991" s="19"/>
      <c r="O991" s="19" t="s">
        <v>99</v>
      </c>
      <c r="P991" s="19"/>
      <c r="Q991" s="19"/>
      <c r="R991" s="229">
        <f>SUM(R979:R990)</f>
        <v>6975.28</v>
      </c>
    </row>
    <row r="992" spans="2:18">
      <c r="B992" s="19"/>
      <c r="C992" s="93"/>
      <c r="D992" s="19"/>
      <c r="E992" s="110" t="s">
        <v>100</v>
      </c>
      <c r="F992" s="19"/>
      <c r="G992" s="19"/>
      <c r="H992" s="19"/>
      <c r="I992" s="19"/>
      <c r="J992" s="19"/>
      <c r="K992" s="19"/>
      <c r="L992" s="110" t="s">
        <v>99</v>
      </c>
      <c r="M992" s="110"/>
      <c r="N992" s="19"/>
      <c r="O992" s="19"/>
      <c r="P992" s="19"/>
      <c r="Q992" s="18"/>
      <c r="R992" s="50"/>
    </row>
    <row r="993" spans="2:18" ht="18.75">
      <c r="D993" s="15"/>
      <c r="G993" s="16" t="s">
        <v>67</v>
      </c>
      <c r="H993" s="16"/>
      <c r="I993" s="17"/>
      <c r="J993" s="17"/>
      <c r="K993" s="17"/>
      <c r="M993" s="17"/>
      <c r="R993" s="19"/>
    </row>
    <row r="994" spans="2:18" ht="23.25">
      <c r="D994" s="15"/>
      <c r="E994" s="15"/>
      <c r="F994" s="133" t="s">
        <v>376</v>
      </c>
      <c r="G994" s="16"/>
      <c r="H994" s="16"/>
      <c r="I994" s="16" t="s">
        <v>377</v>
      </c>
      <c r="J994" s="16"/>
      <c r="K994" s="16"/>
      <c r="L994" s="17"/>
      <c r="M994" s="21"/>
      <c r="R994" s="19"/>
    </row>
    <row r="995" spans="2:18" ht="18.75">
      <c r="E995" s="23" t="s">
        <v>70</v>
      </c>
      <c r="F995" s="23"/>
      <c r="G995" s="23"/>
      <c r="R995" s="19"/>
    </row>
    <row r="996" spans="2:18">
      <c r="B996" s="53">
        <v>44637</v>
      </c>
      <c r="N996" s="21"/>
      <c r="R996" s="19"/>
    </row>
    <row r="997" spans="2:18">
      <c r="B997" s="24" t="s">
        <v>149</v>
      </c>
      <c r="C997" t="s">
        <v>739</v>
      </c>
      <c r="D997" s="25"/>
      <c r="E997" s="28"/>
      <c r="F997" s="28" t="s">
        <v>7</v>
      </c>
      <c r="G997" s="27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19"/>
    </row>
    <row r="998" spans="2:18">
      <c r="B998" s="29" t="s">
        <v>76</v>
      </c>
      <c r="C998" s="20"/>
      <c r="D998" s="20"/>
      <c r="E998" s="27"/>
      <c r="F998" s="27"/>
      <c r="G998" s="27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19"/>
    </row>
    <row r="999" spans="2:18">
      <c r="B999" s="30"/>
      <c r="C999" s="29"/>
      <c r="D999" s="29"/>
      <c r="E999" s="21"/>
      <c r="F999" s="27"/>
      <c r="G999" s="27"/>
      <c r="H999" s="21"/>
      <c r="I999" s="21"/>
      <c r="J999" s="21"/>
      <c r="K999" s="21"/>
      <c r="L999" s="21"/>
      <c r="M999" s="21"/>
      <c r="N999" s="145"/>
      <c r="O999" s="21"/>
      <c r="P999" s="21"/>
      <c r="R999" s="19"/>
    </row>
    <row r="1000" spans="2:18">
      <c r="B1000" s="31" t="s">
        <v>77</v>
      </c>
      <c r="C1000" s="33" t="s">
        <v>78</v>
      </c>
      <c r="D1000" s="34"/>
      <c r="E1000" s="34" t="s">
        <v>79</v>
      </c>
      <c r="F1000" s="34"/>
      <c r="G1000" s="34" t="s">
        <v>80</v>
      </c>
      <c r="H1000" s="34" t="s">
        <v>81</v>
      </c>
      <c r="I1000" s="34"/>
      <c r="J1000" s="34"/>
      <c r="K1000" s="34"/>
      <c r="L1000" s="34"/>
      <c r="M1000" s="34" t="s">
        <v>82</v>
      </c>
      <c r="N1000" s="19"/>
      <c r="O1000" s="34"/>
      <c r="P1000" s="35" t="s">
        <v>83</v>
      </c>
      <c r="Q1000" s="36" t="s">
        <v>3</v>
      </c>
      <c r="R1000" s="36" t="s">
        <v>9</v>
      </c>
    </row>
    <row r="1001" spans="2:18">
      <c r="B1001" s="40"/>
      <c r="C1001" s="39" t="s">
        <v>85</v>
      </c>
      <c r="D1001" s="40" t="s">
        <v>86</v>
      </c>
      <c r="E1001" s="40" t="s">
        <v>87</v>
      </c>
      <c r="F1001" s="40" t="s">
        <v>88</v>
      </c>
      <c r="G1001" s="40"/>
      <c r="H1001" s="40" t="s">
        <v>89</v>
      </c>
      <c r="I1001" s="40" t="s">
        <v>90</v>
      </c>
      <c r="J1001" s="40" t="s">
        <v>91</v>
      </c>
      <c r="K1001" s="40" t="s">
        <v>856</v>
      </c>
      <c r="L1001" s="40" t="s">
        <v>92</v>
      </c>
      <c r="M1001" s="40" t="s">
        <v>93</v>
      </c>
      <c r="N1001" s="40" t="s">
        <v>94</v>
      </c>
      <c r="O1001" s="40" t="s">
        <v>95</v>
      </c>
      <c r="P1001" s="40"/>
      <c r="Q1001" s="4"/>
      <c r="R1001" s="40"/>
    </row>
    <row r="1002" spans="2:18">
      <c r="B1002" s="31" t="s">
        <v>899</v>
      </c>
      <c r="C1002" s="40">
        <v>150</v>
      </c>
      <c r="D1002" s="40">
        <v>3.28</v>
      </c>
      <c r="E1002" s="40">
        <v>3.99</v>
      </c>
      <c r="F1002" s="40">
        <v>22.18</v>
      </c>
      <c r="G1002" s="40">
        <v>130</v>
      </c>
      <c r="H1002" s="40">
        <v>0.16</v>
      </c>
      <c r="I1002" s="40">
        <v>25.94</v>
      </c>
      <c r="J1002" s="40">
        <v>18.3</v>
      </c>
      <c r="K1002" s="40">
        <v>0.19</v>
      </c>
      <c r="L1002" s="40">
        <v>45.14</v>
      </c>
      <c r="M1002" s="40">
        <v>97.47</v>
      </c>
      <c r="N1002" s="40">
        <v>33.11</v>
      </c>
      <c r="O1002" s="40">
        <v>1.22</v>
      </c>
      <c r="P1002" s="4">
        <v>15</v>
      </c>
      <c r="Q1002" s="226">
        <v>65</v>
      </c>
      <c r="R1002" s="47">
        <f>Q1002*P1002</f>
        <v>975</v>
      </c>
    </row>
    <row r="1003" spans="2:18">
      <c r="B1003" s="45" t="s">
        <v>900</v>
      </c>
      <c r="C1003" s="40">
        <v>100</v>
      </c>
      <c r="D1003" s="40">
        <v>9.64</v>
      </c>
      <c r="E1003" s="40">
        <v>4.91</v>
      </c>
      <c r="F1003" s="40">
        <v>1.53</v>
      </c>
      <c r="G1003" s="40">
        <v>198</v>
      </c>
      <c r="H1003" s="40">
        <v>0.06</v>
      </c>
      <c r="I1003" s="40">
        <v>8.2799999999999994</v>
      </c>
      <c r="J1003" s="40">
        <v>18.600000000000001</v>
      </c>
      <c r="K1003" s="40">
        <v>1.96</v>
      </c>
      <c r="L1003" s="40">
        <v>81.95</v>
      </c>
      <c r="M1003" s="40">
        <v>148.58000000000001</v>
      </c>
      <c r="N1003" s="40">
        <v>13.12</v>
      </c>
      <c r="O1003" s="40">
        <v>0.59</v>
      </c>
      <c r="P1003" s="4">
        <v>7.1</v>
      </c>
      <c r="Q1003" s="226">
        <v>264</v>
      </c>
      <c r="R1003" s="192">
        <f t="shared" ref="R1003:R1008" si="38">Q1003*P1003</f>
        <v>1874.3999999999999</v>
      </c>
    </row>
    <row r="1004" spans="2:18">
      <c r="B1004" s="44" t="s">
        <v>34</v>
      </c>
      <c r="C1004" s="31">
        <v>40</v>
      </c>
      <c r="D1004" s="40">
        <v>16</v>
      </c>
      <c r="E1004" s="40">
        <v>0.9</v>
      </c>
      <c r="F1004" s="40">
        <v>18.37</v>
      </c>
      <c r="G1004" s="40">
        <v>94</v>
      </c>
      <c r="H1004" s="40">
        <v>0.9</v>
      </c>
      <c r="I1004" s="40">
        <v>0</v>
      </c>
      <c r="J1004" s="40">
        <v>0</v>
      </c>
      <c r="K1004" s="40">
        <v>0.56999999999999995</v>
      </c>
      <c r="L1004" s="40">
        <v>9.6999999999999993</v>
      </c>
      <c r="M1004" s="40">
        <v>36.5</v>
      </c>
      <c r="N1004" s="40">
        <v>14.45</v>
      </c>
      <c r="O1004" s="40">
        <v>2.12</v>
      </c>
      <c r="P1004" s="52"/>
      <c r="Q1004" s="226"/>
      <c r="R1004" s="47">
        <f t="shared" si="38"/>
        <v>0</v>
      </c>
    </row>
    <row r="1005" spans="2:18">
      <c r="B1005" s="45" t="s">
        <v>34</v>
      </c>
      <c r="C1005" s="40"/>
      <c r="D1005" s="40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">
        <v>4</v>
      </c>
      <c r="Q1005" s="227">
        <v>30</v>
      </c>
      <c r="R1005" s="192">
        <f t="shared" si="38"/>
        <v>120</v>
      </c>
    </row>
    <row r="1006" spans="2:18">
      <c r="B1006" s="44" t="s">
        <v>108</v>
      </c>
      <c r="C1006" s="40">
        <v>180</v>
      </c>
      <c r="D1006" s="40">
        <v>0.17</v>
      </c>
      <c r="E1006" s="40">
        <v>7.0000000000000007E-2</v>
      </c>
      <c r="F1006" s="40">
        <v>13.39</v>
      </c>
      <c r="G1006" s="40">
        <v>58.09</v>
      </c>
      <c r="H1006" s="40">
        <v>0</v>
      </c>
      <c r="I1006" s="40">
        <v>50</v>
      </c>
      <c r="J1006" s="40">
        <v>20.85</v>
      </c>
      <c r="K1006" s="40">
        <v>0.19</v>
      </c>
      <c r="L1006" s="40">
        <v>3</v>
      </c>
      <c r="M1006" s="40">
        <v>0.85</v>
      </c>
      <c r="N1006" s="40">
        <v>0.85</v>
      </c>
      <c r="O1006" s="40">
        <v>0.18</v>
      </c>
      <c r="P1006" s="40"/>
      <c r="Q1006" s="228"/>
      <c r="R1006" s="47">
        <f t="shared" si="38"/>
        <v>0</v>
      </c>
    </row>
    <row r="1007" spans="2:18">
      <c r="B1007" s="45" t="s">
        <v>31</v>
      </c>
      <c r="C1007" s="40">
        <v>20</v>
      </c>
      <c r="D1007" s="40"/>
      <c r="E1007" s="40"/>
      <c r="F1007" s="40"/>
      <c r="G1007" s="40"/>
      <c r="H1007" s="40"/>
      <c r="I1007" s="40"/>
      <c r="J1007" s="40"/>
      <c r="K1007" s="40"/>
      <c r="L1007" s="40"/>
      <c r="M1007" s="40"/>
      <c r="N1007" s="40"/>
      <c r="O1007" s="40"/>
      <c r="P1007" s="40">
        <v>2</v>
      </c>
      <c r="Q1007" s="228">
        <v>76.69</v>
      </c>
      <c r="R1007" s="192">
        <f t="shared" si="38"/>
        <v>153.38</v>
      </c>
    </row>
    <row r="1008" spans="2:18">
      <c r="B1008" s="45" t="s">
        <v>49</v>
      </c>
      <c r="C1008" s="40">
        <v>20</v>
      </c>
      <c r="D1008" s="40"/>
      <c r="E1008" s="40"/>
      <c r="F1008" s="40"/>
      <c r="G1008" s="40"/>
      <c r="H1008" s="40"/>
      <c r="I1008" s="40"/>
      <c r="J1008" s="40"/>
      <c r="K1008" s="40"/>
      <c r="L1008" s="40"/>
      <c r="M1008" s="40"/>
      <c r="N1008" s="40"/>
      <c r="O1008" s="40"/>
      <c r="P1008" s="40"/>
      <c r="Q1008" s="228">
        <v>244</v>
      </c>
      <c r="R1008" s="47">
        <f t="shared" si="38"/>
        <v>0</v>
      </c>
    </row>
    <row r="1009" spans="2:18">
      <c r="C1009" s="93"/>
      <c r="D1009" s="19"/>
      <c r="E1009" s="19" t="s">
        <v>374</v>
      </c>
      <c r="F1009" s="19"/>
      <c r="G1009" s="19"/>
      <c r="H1009" s="19"/>
      <c r="I1009" s="19"/>
      <c r="J1009" s="19"/>
      <c r="K1009" s="19"/>
      <c r="L1009" s="19" t="s">
        <v>99</v>
      </c>
      <c r="M1009" s="19"/>
      <c r="N1009" s="19"/>
      <c r="O1009" s="19" t="s">
        <v>99</v>
      </c>
      <c r="P1009" s="19"/>
      <c r="Q1009" s="19"/>
      <c r="R1009" s="229">
        <f>SUM(R1002:R1008)</f>
        <v>3122.7799999999997</v>
      </c>
    </row>
    <row r="1010" spans="2:18">
      <c r="B1010" s="19"/>
      <c r="C1010" s="93"/>
      <c r="D1010" s="19"/>
      <c r="E1010" s="110" t="s">
        <v>100</v>
      </c>
      <c r="F1010" s="19"/>
      <c r="G1010" s="19"/>
      <c r="H1010" s="19"/>
      <c r="I1010" s="19"/>
      <c r="J1010" s="19"/>
      <c r="K1010" s="19"/>
      <c r="L1010" s="110" t="s">
        <v>99</v>
      </c>
      <c r="M1010" s="110"/>
      <c r="N1010" s="19"/>
      <c r="O1010" s="19"/>
      <c r="P1010" s="19"/>
      <c r="Q1010" s="18"/>
      <c r="R1010" s="50"/>
    </row>
    <row r="1011" spans="2:18" ht="18.75">
      <c r="D1011" s="15"/>
      <c r="G1011" s="16" t="s">
        <v>67</v>
      </c>
      <c r="H1011" s="16"/>
      <c r="I1011" s="17"/>
      <c r="J1011" s="17"/>
      <c r="K1011" s="17"/>
      <c r="M1011" s="17"/>
      <c r="R1011" s="19"/>
    </row>
    <row r="1012" spans="2:18" ht="23.25">
      <c r="D1012" s="15"/>
      <c r="E1012" s="15"/>
      <c r="F1012" s="133" t="s">
        <v>376</v>
      </c>
      <c r="G1012" s="16"/>
      <c r="H1012" s="16"/>
      <c r="I1012" s="16" t="s">
        <v>377</v>
      </c>
      <c r="J1012" s="16"/>
      <c r="K1012" s="16"/>
      <c r="L1012" s="17"/>
      <c r="M1012" s="21"/>
      <c r="R1012" s="19"/>
    </row>
    <row r="1013" spans="2:18" ht="18.75">
      <c r="E1013" s="23" t="s">
        <v>70</v>
      </c>
      <c r="F1013" s="23"/>
      <c r="G1013" s="23"/>
      <c r="R1013" s="19"/>
    </row>
    <row r="1014" spans="2:18">
      <c r="B1014" s="53">
        <v>44638</v>
      </c>
      <c r="N1014" s="21"/>
      <c r="R1014" s="19"/>
    </row>
    <row r="1015" spans="2:18">
      <c r="B1015" s="24" t="s">
        <v>149</v>
      </c>
      <c r="C1015" t="s">
        <v>739</v>
      </c>
      <c r="D1015" s="25"/>
      <c r="E1015" s="28"/>
      <c r="F1015" s="28" t="s">
        <v>5</v>
      </c>
      <c r="G1015" s="27"/>
      <c r="H1015" s="21"/>
      <c r="I1015" s="21"/>
      <c r="J1015" s="21"/>
      <c r="K1015" s="21"/>
      <c r="L1015" s="21"/>
      <c r="M1015" s="21"/>
      <c r="N1015" s="21"/>
      <c r="O1015" s="21"/>
      <c r="P1015" s="21"/>
      <c r="Q1015" s="21"/>
      <c r="R1015" s="19"/>
    </row>
    <row r="1016" spans="2:18">
      <c r="B1016" s="29" t="s">
        <v>76</v>
      </c>
      <c r="C1016" s="20"/>
      <c r="D1016" s="20"/>
      <c r="E1016" s="27"/>
      <c r="F1016" s="27"/>
      <c r="G1016" s="27"/>
      <c r="H1016" s="21"/>
      <c r="I1016" s="21"/>
      <c r="J1016" s="21"/>
      <c r="K1016" s="21"/>
      <c r="L1016" s="21"/>
      <c r="M1016" s="21"/>
      <c r="N1016" s="21"/>
      <c r="O1016" s="21"/>
      <c r="P1016" s="21"/>
      <c r="Q1016" s="21"/>
      <c r="R1016" s="19"/>
    </row>
    <row r="1017" spans="2:18">
      <c r="B1017" s="30"/>
      <c r="C1017" s="29"/>
      <c r="D1017" s="29"/>
      <c r="E1017" s="21"/>
      <c r="F1017" s="27"/>
      <c r="G1017" s="27"/>
      <c r="H1017" s="21"/>
      <c r="I1017" s="21"/>
      <c r="J1017" s="21"/>
      <c r="K1017" s="21"/>
      <c r="L1017" s="21"/>
      <c r="M1017" s="21"/>
      <c r="N1017" s="145"/>
      <c r="O1017" s="21"/>
      <c r="P1017" s="21"/>
      <c r="Q1017">
        <v>213</v>
      </c>
      <c r="R1017" s="19"/>
    </row>
    <row r="1018" spans="2:18">
      <c r="B1018" s="31" t="s">
        <v>77</v>
      </c>
      <c r="C1018" s="33" t="s">
        <v>78</v>
      </c>
      <c r="D1018" s="34"/>
      <c r="E1018" s="34" t="s">
        <v>79</v>
      </c>
      <c r="F1018" s="34"/>
      <c r="G1018" s="34" t="s">
        <v>80</v>
      </c>
      <c r="H1018" s="34" t="s">
        <v>81</v>
      </c>
      <c r="I1018" s="34"/>
      <c r="J1018" s="34"/>
      <c r="K1018" s="34"/>
      <c r="L1018" s="34"/>
      <c r="M1018" s="34" t="s">
        <v>82</v>
      </c>
      <c r="N1018" s="19"/>
      <c r="O1018" s="34"/>
      <c r="P1018" s="35" t="s">
        <v>83</v>
      </c>
      <c r="Q1018" s="36" t="s">
        <v>3</v>
      </c>
      <c r="R1018" s="36" t="s">
        <v>9</v>
      </c>
    </row>
    <row r="1019" spans="2:18">
      <c r="B1019" s="40"/>
      <c r="C1019" s="39" t="s">
        <v>85</v>
      </c>
      <c r="D1019" s="40" t="s">
        <v>86</v>
      </c>
      <c r="E1019" s="40" t="s">
        <v>87</v>
      </c>
      <c r="F1019" s="40" t="s">
        <v>88</v>
      </c>
      <c r="G1019" s="40"/>
      <c r="H1019" s="40" t="s">
        <v>89</v>
      </c>
      <c r="I1019" s="40" t="s">
        <v>90</v>
      </c>
      <c r="J1019" s="40" t="s">
        <v>91</v>
      </c>
      <c r="K1019" s="40" t="s">
        <v>856</v>
      </c>
      <c r="L1019" s="40" t="s">
        <v>92</v>
      </c>
      <c r="M1019" s="40" t="s">
        <v>93</v>
      </c>
      <c r="N1019" s="40" t="s">
        <v>94</v>
      </c>
      <c r="O1019" s="40" t="s">
        <v>95</v>
      </c>
      <c r="P1019" s="40"/>
      <c r="Q1019" s="4"/>
      <c r="R1019" s="40"/>
    </row>
    <row r="1020" spans="2:18">
      <c r="B1020" s="31" t="s">
        <v>912</v>
      </c>
      <c r="C1020" s="40">
        <v>200</v>
      </c>
      <c r="D1020" s="40">
        <v>3.91</v>
      </c>
      <c r="E1020" s="40">
        <v>2.39</v>
      </c>
      <c r="F1020" s="40">
        <v>14.99</v>
      </c>
      <c r="G1020" s="40">
        <v>99.68</v>
      </c>
      <c r="H1020" s="40">
        <v>0.09</v>
      </c>
      <c r="I1020" s="40">
        <v>82.66</v>
      </c>
      <c r="J1020" s="40">
        <v>12</v>
      </c>
      <c r="K1020" s="40">
        <v>0.35</v>
      </c>
      <c r="L1020" s="40">
        <v>90.3</v>
      </c>
      <c r="M1020" s="40">
        <v>67.95</v>
      </c>
      <c r="N1020" s="40">
        <v>34.64</v>
      </c>
      <c r="O1020" s="40">
        <v>1.37</v>
      </c>
      <c r="P1020" s="4"/>
      <c r="Q1020" s="226"/>
      <c r="R1020" s="47"/>
    </row>
    <row r="1021" spans="2:18">
      <c r="B1021" s="45" t="s">
        <v>36</v>
      </c>
      <c r="C1021" s="40">
        <v>50</v>
      </c>
      <c r="D1021" s="40"/>
      <c r="E1021" s="40"/>
      <c r="F1021" s="40"/>
      <c r="G1021" s="40"/>
      <c r="H1021" s="40"/>
      <c r="I1021" s="40"/>
      <c r="J1021" s="40"/>
      <c r="K1021" s="40"/>
      <c r="L1021" s="40"/>
      <c r="M1021" s="40"/>
      <c r="N1021" s="40"/>
      <c r="O1021" s="40"/>
      <c r="P1021" s="4">
        <v>10.8</v>
      </c>
      <c r="Q1021" s="226">
        <v>350</v>
      </c>
      <c r="R1021" s="47">
        <f t="shared" ref="R1021:R1024" si="39">Q1021*P1021</f>
        <v>3780.0000000000005</v>
      </c>
    </row>
    <row r="1022" spans="2:18">
      <c r="B1022" s="45" t="s">
        <v>58</v>
      </c>
      <c r="C1022" s="40">
        <v>10</v>
      </c>
      <c r="D1022" s="40"/>
      <c r="E1022" s="40"/>
      <c r="F1022" s="40"/>
      <c r="G1022" s="40"/>
      <c r="H1022" s="40"/>
      <c r="I1022" s="40"/>
      <c r="J1022" s="40"/>
      <c r="K1022" s="40"/>
      <c r="L1022" s="40"/>
      <c r="M1022" s="40"/>
      <c r="N1022" s="40"/>
      <c r="O1022" s="40"/>
      <c r="P1022" s="4">
        <v>2.1</v>
      </c>
      <c r="Q1022" s="226">
        <v>34</v>
      </c>
      <c r="R1022" s="47">
        <f t="shared" si="39"/>
        <v>71.400000000000006</v>
      </c>
    </row>
    <row r="1023" spans="2:18">
      <c r="B1023" s="45" t="s">
        <v>37</v>
      </c>
      <c r="C1023" s="40">
        <v>10</v>
      </c>
      <c r="D1023" s="40"/>
      <c r="E1023" s="40"/>
      <c r="F1023" s="40"/>
      <c r="G1023" s="40"/>
      <c r="H1023" s="40"/>
      <c r="I1023" s="40"/>
      <c r="J1023" s="40"/>
      <c r="K1023" s="40"/>
      <c r="L1023" s="40"/>
      <c r="M1023" s="40"/>
      <c r="N1023" s="40"/>
      <c r="O1023" s="40"/>
      <c r="P1023" s="4">
        <v>1.19</v>
      </c>
      <c r="Q1023" s="226">
        <v>91</v>
      </c>
      <c r="R1023" s="47">
        <f t="shared" si="39"/>
        <v>108.28999999999999</v>
      </c>
    </row>
    <row r="1024" spans="2:18">
      <c r="B1024" s="45" t="s">
        <v>13</v>
      </c>
      <c r="C1024" s="40">
        <v>4</v>
      </c>
      <c r="D1024" s="40"/>
      <c r="E1024" s="40"/>
      <c r="F1024" s="40"/>
      <c r="G1024" s="40"/>
      <c r="H1024" s="40"/>
      <c r="I1024" s="40"/>
      <c r="J1024" s="40"/>
      <c r="K1024" s="40"/>
      <c r="L1024" s="40"/>
      <c r="M1024" s="40"/>
      <c r="N1024" s="40"/>
      <c r="O1024" s="40"/>
      <c r="P1024" s="4">
        <v>0.7</v>
      </c>
      <c r="Q1024" s="226">
        <v>122.32</v>
      </c>
      <c r="R1024" s="47">
        <f t="shared" si="39"/>
        <v>85.623999999999995</v>
      </c>
    </row>
    <row r="1025" spans="2:20">
      <c r="B1025" s="45" t="s">
        <v>56</v>
      </c>
      <c r="C1025" s="40"/>
      <c r="D1025" s="40"/>
      <c r="E1025" s="40"/>
      <c r="F1025" s="40"/>
      <c r="G1025" s="40"/>
      <c r="H1025" s="40"/>
      <c r="I1025" s="40"/>
      <c r="J1025" s="40"/>
      <c r="K1025" s="40"/>
      <c r="L1025" s="40"/>
      <c r="M1025" s="40"/>
      <c r="N1025" s="40"/>
      <c r="O1025" s="40"/>
      <c r="P1025" s="11">
        <v>10</v>
      </c>
      <c r="Q1025" s="226">
        <v>97</v>
      </c>
      <c r="R1025" s="47">
        <f t="shared" ref="R1025:R1036" si="40">Q1025*P1025</f>
        <v>970</v>
      </c>
      <c r="S1025">
        <v>5791.71</v>
      </c>
      <c r="T1025">
        <v>27.2</v>
      </c>
    </row>
    <row r="1026" spans="2:20">
      <c r="B1026" s="45" t="s">
        <v>55</v>
      </c>
      <c r="C1026" s="40"/>
      <c r="D1026" s="40"/>
      <c r="E1026" s="40"/>
      <c r="F1026" s="40"/>
      <c r="G1026" s="40"/>
      <c r="H1026" s="40"/>
      <c r="I1026" s="40"/>
      <c r="J1026" s="40"/>
      <c r="K1026" s="40"/>
      <c r="L1026" s="40"/>
      <c r="M1026" s="40"/>
      <c r="N1026" s="40"/>
      <c r="O1026" s="40"/>
      <c r="P1026" s="11">
        <v>34</v>
      </c>
      <c r="Q1026" s="226">
        <v>65</v>
      </c>
      <c r="R1026" s="192">
        <f t="shared" si="40"/>
        <v>2210</v>
      </c>
    </row>
    <row r="1027" spans="2:20">
      <c r="B1027" s="31" t="s">
        <v>913</v>
      </c>
      <c r="C1027" s="40">
        <v>60</v>
      </c>
      <c r="D1027" s="40">
        <v>0.92</v>
      </c>
      <c r="E1027" s="40">
        <v>3.07</v>
      </c>
      <c r="F1027" s="40">
        <v>8.1199999999999992</v>
      </c>
      <c r="G1027" s="40">
        <v>64.069999999999993</v>
      </c>
      <c r="H1027" s="40">
        <v>0.02</v>
      </c>
      <c r="I1027" s="40">
        <v>4.62</v>
      </c>
      <c r="J1027" s="40">
        <v>0</v>
      </c>
      <c r="K1027" s="40">
        <v>1.55</v>
      </c>
      <c r="L1027" s="40">
        <v>24.65</v>
      </c>
      <c r="M1027" s="40">
        <v>28.95</v>
      </c>
      <c r="N1027" s="40">
        <v>14.73</v>
      </c>
      <c r="O1027" s="40">
        <v>0.85</v>
      </c>
      <c r="P1027" s="4"/>
      <c r="Q1027" s="226"/>
      <c r="R1027" s="47">
        <f t="shared" si="40"/>
        <v>0</v>
      </c>
    </row>
    <row r="1028" spans="2:20">
      <c r="B1028" s="45" t="s">
        <v>59</v>
      </c>
      <c r="C1028" s="40"/>
      <c r="D1028" s="40"/>
      <c r="E1028" s="40"/>
      <c r="F1028" s="40"/>
      <c r="G1028" s="40"/>
      <c r="H1028" s="40"/>
      <c r="I1028" s="40"/>
      <c r="J1028" s="40"/>
      <c r="K1028" s="40"/>
      <c r="L1028" s="40"/>
      <c r="M1028" s="40"/>
      <c r="N1028" s="40"/>
      <c r="O1028" s="40"/>
      <c r="P1028" s="4">
        <v>3.94</v>
      </c>
      <c r="Q1028" s="226">
        <v>350</v>
      </c>
      <c r="R1028" s="47">
        <f t="shared" si="40"/>
        <v>1379</v>
      </c>
    </row>
    <row r="1029" spans="2:20">
      <c r="B1029" s="45" t="s">
        <v>133</v>
      </c>
      <c r="C1029" s="40"/>
      <c r="D1029" s="40"/>
      <c r="E1029" s="40"/>
      <c r="F1029" s="40"/>
      <c r="G1029" s="40"/>
      <c r="H1029" s="40"/>
      <c r="I1029" s="40"/>
      <c r="J1029" s="40"/>
      <c r="K1029" s="40"/>
      <c r="L1029" s="40"/>
      <c r="M1029" s="40"/>
      <c r="N1029" s="40"/>
      <c r="O1029" s="40"/>
      <c r="P1029" s="4">
        <v>4.5</v>
      </c>
      <c r="Q1029" s="226">
        <v>250</v>
      </c>
      <c r="R1029" s="47">
        <f t="shared" si="40"/>
        <v>1125</v>
      </c>
    </row>
    <row r="1030" spans="2:20">
      <c r="B1030" s="45" t="s">
        <v>13</v>
      </c>
      <c r="C1030" s="40"/>
      <c r="D1030" s="40"/>
      <c r="E1030" s="40"/>
      <c r="F1030" s="40"/>
      <c r="G1030" s="40"/>
      <c r="H1030" s="40"/>
      <c r="I1030" s="40"/>
      <c r="J1030" s="40"/>
      <c r="K1030" s="40"/>
      <c r="L1030" s="40"/>
      <c r="M1030" s="40"/>
      <c r="N1030" s="40"/>
      <c r="O1030" s="40"/>
      <c r="P1030" s="4">
        <v>0.3</v>
      </c>
      <c r="Q1030" s="226">
        <v>122.32</v>
      </c>
      <c r="R1030" s="47">
        <f t="shared" si="40"/>
        <v>36.695999999999998</v>
      </c>
      <c r="S1030">
        <v>2540.6999999999998</v>
      </c>
      <c r="T1030">
        <v>11.92</v>
      </c>
    </row>
    <row r="1031" spans="2:20">
      <c r="B1031" s="44" t="s">
        <v>34</v>
      </c>
      <c r="C1031" s="31">
        <v>40</v>
      </c>
      <c r="D1031" s="40">
        <v>16</v>
      </c>
      <c r="E1031" s="40">
        <v>0.9</v>
      </c>
      <c r="F1031" s="40">
        <v>18.37</v>
      </c>
      <c r="G1031" s="40">
        <v>94</v>
      </c>
      <c r="H1031" s="40">
        <v>0.9</v>
      </c>
      <c r="I1031" s="40">
        <v>0</v>
      </c>
      <c r="J1031" s="40">
        <v>0</v>
      </c>
      <c r="K1031" s="40">
        <v>0.56999999999999995</v>
      </c>
      <c r="L1031" s="40">
        <v>9.6999999999999993</v>
      </c>
      <c r="M1031" s="40">
        <v>36.5</v>
      </c>
      <c r="N1031" s="40">
        <v>14.45</v>
      </c>
      <c r="O1031" s="40">
        <v>2.12</v>
      </c>
      <c r="P1031" s="52"/>
      <c r="Q1031" s="226"/>
      <c r="R1031" s="47">
        <f t="shared" si="40"/>
        <v>0</v>
      </c>
    </row>
    <row r="1032" spans="2:20">
      <c r="B1032" s="45" t="s">
        <v>34</v>
      </c>
      <c r="C1032" s="40"/>
      <c r="D1032" s="40"/>
      <c r="E1032" s="40"/>
      <c r="F1032" s="40"/>
      <c r="G1032" s="40"/>
      <c r="H1032" s="40"/>
      <c r="I1032" s="40"/>
      <c r="J1032" s="40"/>
      <c r="K1032" s="40"/>
      <c r="L1032" s="40"/>
      <c r="M1032" s="40"/>
      <c r="N1032" s="40"/>
      <c r="O1032" s="40"/>
      <c r="P1032" s="4">
        <v>15</v>
      </c>
      <c r="Q1032" s="227">
        <v>30</v>
      </c>
      <c r="R1032" s="47">
        <f t="shared" si="40"/>
        <v>450</v>
      </c>
      <c r="T1032">
        <v>2.11</v>
      </c>
    </row>
    <row r="1033" spans="2:20">
      <c r="B1033" s="44" t="s">
        <v>108</v>
      </c>
      <c r="C1033" s="40">
        <v>180</v>
      </c>
      <c r="D1033" s="40">
        <v>0.17</v>
      </c>
      <c r="E1033" s="40">
        <v>7.0000000000000007E-2</v>
      </c>
      <c r="F1033" s="40">
        <v>13.39</v>
      </c>
      <c r="G1033" s="40">
        <v>58.09</v>
      </c>
      <c r="H1033" s="40">
        <v>0</v>
      </c>
      <c r="I1033" s="40">
        <v>50</v>
      </c>
      <c r="J1033" s="40">
        <v>20.85</v>
      </c>
      <c r="K1033" s="40">
        <v>0.19</v>
      </c>
      <c r="L1033" s="40">
        <v>3</v>
      </c>
      <c r="M1033" s="40">
        <v>0.85</v>
      </c>
      <c r="N1033" s="40">
        <v>0.85</v>
      </c>
      <c r="O1033" s="40">
        <v>0.18</v>
      </c>
      <c r="P1033" s="40"/>
      <c r="Q1033" s="228"/>
      <c r="R1033" s="47">
        <f t="shared" si="40"/>
        <v>0</v>
      </c>
    </row>
    <row r="1034" spans="2:20">
      <c r="B1034" s="45" t="s">
        <v>49</v>
      </c>
      <c r="C1034" s="40">
        <v>20</v>
      </c>
      <c r="D1034" s="40"/>
      <c r="E1034" s="40"/>
      <c r="F1034" s="40"/>
      <c r="G1034" s="40"/>
      <c r="H1034" s="40"/>
      <c r="I1034" s="40"/>
      <c r="J1034" s="40"/>
      <c r="K1034" s="40"/>
      <c r="L1034" s="40"/>
      <c r="M1034" s="40"/>
      <c r="N1034" s="40"/>
      <c r="O1034" s="40"/>
      <c r="P1034" s="40"/>
      <c r="Q1034" s="228">
        <v>244</v>
      </c>
      <c r="R1034" s="47">
        <f t="shared" si="40"/>
        <v>0</v>
      </c>
    </row>
    <row r="1035" spans="2:20">
      <c r="B1035" s="45" t="s">
        <v>31</v>
      </c>
      <c r="C1035" s="40">
        <v>20</v>
      </c>
      <c r="D1035" s="40"/>
      <c r="E1035" s="40"/>
      <c r="F1035" s="40"/>
      <c r="G1035" s="40"/>
      <c r="H1035" s="40"/>
      <c r="I1035" s="40"/>
      <c r="J1035" s="40"/>
      <c r="K1035" s="40"/>
      <c r="L1035" s="40"/>
      <c r="M1035" s="40"/>
      <c r="N1035" s="40"/>
      <c r="O1035" s="40"/>
      <c r="P1035" s="40">
        <v>4</v>
      </c>
      <c r="Q1035" s="228">
        <v>76.69</v>
      </c>
      <c r="R1035" s="47">
        <f t="shared" si="40"/>
        <v>306.76</v>
      </c>
      <c r="T1035">
        <v>1.44</v>
      </c>
    </row>
    <row r="1036" spans="2:20">
      <c r="B1036" s="45" t="s">
        <v>106</v>
      </c>
      <c r="C1036" s="40">
        <v>100</v>
      </c>
      <c r="D1036" s="40">
        <v>0.8</v>
      </c>
      <c r="E1036" s="40">
        <v>3.2</v>
      </c>
      <c r="F1036" s="40">
        <v>10.7</v>
      </c>
      <c r="G1036" s="40">
        <v>73</v>
      </c>
      <c r="H1036" s="40">
        <v>0.8</v>
      </c>
      <c r="I1036" s="40">
        <v>0.26</v>
      </c>
      <c r="J1036" s="40">
        <v>26.2</v>
      </c>
      <c r="K1036" s="40">
        <v>0.8</v>
      </c>
      <c r="L1036" s="40">
        <v>27</v>
      </c>
      <c r="M1036" s="40">
        <v>18.5</v>
      </c>
      <c r="N1036" s="40">
        <v>14.3</v>
      </c>
      <c r="O1036" s="40">
        <v>3.5</v>
      </c>
      <c r="P1036" s="40">
        <v>51.5</v>
      </c>
      <c r="Q1036" s="40">
        <v>185</v>
      </c>
      <c r="R1036" s="47">
        <f t="shared" si="40"/>
        <v>9527.5</v>
      </c>
      <c r="T1036">
        <v>43.78</v>
      </c>
    </row>
    <row r="1037" spans="2:20">
      <c r="C1037" s="93"/>
      <c r="D1037" s="19"/>
      <c r="E1037" s="19" t="s">
        <v>374</v>
      </c>
      <c r="F1037" s="19"/>
      <c r="G1037" s="19"/>
      <c r="H1037" s="19"/>
      <c r="I1037" s="19"/>
      <c r="J1037" s="19"/>
      <c r="K1037" s="19"/>
      <c r="L1037" s="19" t="s">
        <v>99</v>
      </c>
      <c r="M1037" s="19"/>
      <c r="N1037" s="19"/>
      <c r="O1037" s="19" t="s">
        <v>99</v>
      </c>
      <c r="P1037" s="19"/>
      <c r="Q1037" s="19"/>
      <c r="R1037" s="229">
        <f>SUM(R1020:R1036)</f>
        <v>20050.27</v>
      </c>
    </row>
    <row r="1038" spans="2:20">
      <c r="B1038" s="19"/>
      <c r="C1038" s="93"/>
      <c r="D1038" s="19"/>
      <c r="E1038" s="110" t="s">
        <v>100</v>
      </c>
      <c r="F1038" s="19"/>
      <c r="G1038" s="19"/>
      <c r="H1038" s="19"/>
      <c r="I1038" s="19"/>
      <c r="J1038" s="19"/>
      <c r="K1038" s="19"/>
      <c r="L1038" s="110" t="s">
        <v>99</v>
      </c>
      <c r="M1038" s="110"/>
      <c r="N1038" s="19"/>
      <c r="O1038" s="19"/>
      <c r="P1038" s="19"/>
      <c r="Q1038" s="18"/>
      <c r="R1038" s="50"/>
    </row>
    <row r="1039" spans="2:20" ht="18.75">
      <c r="D1039" s="15"/>
      <c r="G1039" s="16" t="s">
        <v>67</v>
      </c>
      <c r="H1039" s="16"/>
      <c r="I1039" s="17"/>
      <c r="J1039" s="17"/>
      <c r="K1039" s="17"/>
      <c r="M1039" s="17"/>
      <c r="R1039" s="19"/>
    </row>
    <row r="1040" spans="2:20" ht="23.25">
      <c r="D1040" s="15"/>
      <c r="E1040" s="15"/>
      <c r="F1040" s="133" t="s">
        <v>376</v>
      </c>
      <c r="G1040" s="16"/>
      <c r="H1040" s="16"/>
      <c r="I1040" s="16" t="s">
        <v>377</v>
      </c>
      <c r="J1040" s="16"/>
      <c r="K1040" s="16"/>
      <c r="L1040" s="17"/>
      <c r="M1040" s="21"/>
      <c r="R1040" s="19"/>
    </row>
    <row r="1041" spans="2:18" ht="18.75">
      <c r="E1041" s="23" t="s">
        <v>70</v>
      </c>
      <c r="F1041" s="23"/>
      <c r="G1041" s="23"/>
      <c r="R1041" s="19"/>
    </row>
    <row r="1042" spans="2:18">
      <c r="B1042" s="53">
        <v>44638</v>
      </c>
      <c r="N1042" s="21"/>
      <c r="R1042" s="19"/>
    </row>
    <row r="1043" spans="2:18">
      <c r="B1043" s="24" t="s">
        <v>149</v>
      </c>
      <c r="C1043" t="s">
        <v>739</v>
      </c>
      <c r="D1043" s="25"/>
      <c r="E1043" s="28"/>
      <c r="F1043" s="28" t="s">
        <v>6</v>
      </c>
      <c r="G1043" s="27"/>
      <c r="H1043" s="21"/>
      <c r="I1043" s="21"/>
      <c r="J1043" s="21"/>
      <c r="K1043" s="21"/>
      <c r="L1043" s="21"/>
      <c r="M1043" s="21"/>
      <c r="N1043" s="21"/>
      <c r="O1043" s="21"/>
      <c r="P1043" s="21"/>
      <c r="Q1043" s="21"/>
      <c r="R1043" s="19"/>
    </row>
    <row r="1044" spans="2:18">
      <c r="B1044" s="29" t="s">
        <v>76</v>
      </c>
      <c r="C1044" s="20"/>
      <c r="D1044" s="20"/>
      <c r="E1044" s="27"/>
      <c r="F1044" s="27"/>
      <c r="G1044" s="27"/>
      <c r="H1044" s="21"/>
      <c r="I1044" s="21"/>
      <c r="J1044" s="21"/>
      <c r="K1044" s="21"/>
      <c r="L1044" s="21"/>
      <c r="M1044" s="21"/>
      <c r="N1044" s="21"/>
      <c r="O1044" s="21"/>
      <c r="P1044" s="21"/>
      <c r="Q1044" s="21"/>
      <c r="R1044" s="19"/>
    </row>
    <row r="1045" spans="2:18">
      <c r="B1045" s="30"/>
      <c r="C1045" s="29"/>
      <c r="D1045" s="29"/>
      <c r="E1045" s="21"/>
      <c r="F1045" s="27"/>
      <c r="G1045" s="27"/>
      <c r="H1045" s="21"/>
      <c r="I1045" s="21"/>
      <c r="J1045" s="21"/>
      <c r="K1045" s="21"/>
      <c r="L1045" s="21"/>
      <c r="M1045" s="21"/>
      <c r="N1045" s="145"/>
      <c r="O1045" s="21"/>
      <c r="P1045" s="21"/>
      <c r="Q1045">
        <v>155</v>
      </c>
      <c r="R1045" s="19"/>
    </row>
    <row r="1046" spans="2:18">
      <c r="B1046" s="31" t="s">
        <v>77</v>
      </c>
      <c r="C1046" s="33" t="s">
        <v>78</v>
      </c>
      <c r="D1046" s="34"/>
      <c r="E1046" s="34" t="s">
        <v>79</v>
      </c>
      <c r="F1046" s="34"/>
      <c r="G1046" s="34" t="s">
        <v>80</v>
      </c>
      <c r="H1046" s="34" t="s">
        <v>81</v>
      </c>
      <c r="I1046" s="34"/>
      <c r="J1046" s="34"/>
      <c r="K1046" s="34"/>
      <c r="L1046" s="34"/>
      <c r="M1046" s="34" t="s">
        <v>82</v>
      </c>
      <c r="N1046" s="19"/>
      <c r="O1046" s="34"/>
      <c r="P1046" s="35" t="s">
        <v>83</v>
      </c>
      <c r="Q1046" s="36" t="s">
        <v>3</v>
      </c>
      <c r="R1046" s="36" t="s">
        <v>9</v>
      </c>
    </row>
    <row r="1047" spans="2:18">
      <c r="B1047" s="40"/>
      <c r="C1047" s="39" t="s">
        <v>85</v>
      </c>
      <c r="D1047" s="40" t="s">
        <v>86</v>
      </c>
      <c r="E1047" s="40" t="s">
        <v>87</v>
      </c>
      <c r="F1047" s="40" t="s">
        <v>88</v>
      </c>
      <c r="G1047" s="40"/>
      <c r="H1047" s="40" t="s">
        <v>89</v>
      </c>
      <c r="I1047" s="40" t="s">
        <v>90</v>
      </c>
      <c r="J1047" s="40" t="s">
        <v>91</v>
      </c>
      <c r="K1047" s="40" t="s">
        <v>856</v>
      </c>
      <c r="L1047" s="40" t="s">
        <v>92</v>
      </c>
      <c r="M1047" s="40" t="s">
        <v>93</v>
      </c>
      <c r="N1047" s="40" t="s">
        <v>94</v>
      </c>
      <c r="O1047" s="40" t="s">
        <v>95</v>
      </c>
      <c r="P1047" s="40"/>
      <c r="Q1047" s="4"/>
      <c r="R1047" s="40"/>
    </row>
    <row r="1048" spans="2:18">
      <c r="B1048" s="31" t="s">
        <v>912</v>
      </c>
      <c r="C1048" s="40">
        <v>200</v>
      </c>
      <c r="D1048" s="40">
        <v>3.91</v>
      </c>
      <c r="E1048" s="40">
        <v>2.39</v>
      </c>
      <c r="F1048" s="40">
        <v>14.99</v>
      </c>
      <c r="G1048" s="40">
        <v>99.68</v>
      </c>
      <c r="H1048" s="40">
        <v>0.09</v>
      </c>
      <c r="I1048" s="40">
        <v>82.66</v>
      </c>
      <c r="J1048" s="40">
        <v>12</v>
      </c>
      <c r="K1048" s="40">
        <v>0.35</v>
      </c>
      <c r="L1048" s="40">
        <v>90.3</v>
      </c>
      <c r="M1048" s="40">
        <v>67.95</v>
      </c>
      <c r="N1048" s="40">
        <v>34.64</v>
      </c>
      <c r="O1048" s="40">
        <v>1.37</v>
      </c>
      <c r="P1048" s="4"/>
      <c r="Q1048" s="226"/>
      <c r="R1048" s="47"/>
    </row>
    <row r="1049" spans="2:18">
      <c r="B1049" s="45" t="s">
        <v>36</v>
      </c>
      <c r="C1049" s="40">
        <v>50</v>
      </c>
      <c r="D1049" s="40"/>
      <c r="E1049" s="40"/>
      <c r="F1049" s="40"/>
      <c r="G1049" s="40"/>
      <c r="H1049" s="40"/>
      <c r="I1049" s="40"/>
      <c r="J1049" s="40"/>
      <c r="K1049" s="40"/>
      <c r="L1049" s="40"/>
      <c r="M1049" s="40"/>
      <c r="N1049" s="40"/>
      <c r="O1049" s="40"/>
      <c r="P1049" s="4">
        <v>7.8</v>
      </c>
      <c r="Q1049" s="226">
        <v>350</v>
      </c>
      <c r="R1049" s="47">
        <f t="shared" ref="R1049:R1058" si="41">Q1049*P1049</f>
        <v>2730</v>
      </c>
    </row>
    <row r="1050" spans="2:18">
      <c r="B1050" s="45" t="s">
        <v>58</v>
      </c>
      <c r="C1050" s="40">
        <v>10</v>
      </c>
      <c r="D1050" s="40"/>
      <c r="E1050" s="40"/>
      <c r="F1050" s="40"/>
      <c r="G1050" s="40"/>
      <c r="H1050" s="40"/>
      <c r="I1050" s="40"/>
      <c r="J1050" s="40"/>
      <c r="K1050" s="40"/>
      <c r="L1050" s="40"/>
      <c r="M1050" s="40"/>
      <c r="N1050" s="40"/>
      <c r="O1050" s="40"/>
      <c r="P1050" s="4">
        <v>1.51</v>
      </c>
      <c r="Q1050" s="226">
        <v>34</v>
      </c>
      <c r="R1050" s="47">
        <f t="shared" si="41"/>
        <v>51.34</v>
      </c>
    </row>
    <row r="1051" spans="2:18">
      <c r="B1051" s="45" t="s">
        <v>37</v>
      </c>
      <c r="C1051" s="40">
        <v>10</v>
      </c>
      <c r="D1051" s="40"/>
      <c r="E1051" s="40"/>
      <c r="F1051" s="40"/>
      <c r="G1051" s="40"/>
      <c r="H1051" s="40"/>
      <c r="I1051" s="40"/>
      <c r="J1051" s="40"/>
      <c r="K1051" s="40"/>
      <c r="L1051" s="40"/>
      <c r="M1051" s="40"/>
      <c r="N1051" s="40"/>
      <c r="O1051" s="40"/>
      <c r="P1051" s="4">
        <v>1.07</v>
      </c>
      <c r="Q1051" s="226">
        <v>91</v>
      </c>
      <c r="R1051" s="47">
        <f t="shared" si="41"/>
        <v>97.37</v>
      </c>
    </row>
    <row r="1052" spans="2:18">
      <c r="B1052" s="45" t="s">
        <v>13</v>
      </c>
      <c r="C1052" s="40">
        <v>4</v>
      </c>
      <c r="D1052" s="40"/>
      <c r="E1052" s="40"/>
      <c r="F1052" s="40"/>
      <c r="G1052" s="40"/>
      <c r="H1052" s="40"/>
      <c r="I1052" s="40"/>
      <c r="J1052" s="40"/>
      <c r="K1052" s="40"/>
      <c r="L1052" s="40"/>
      <c r="M1052" s="40"/>
      <c r="N1052" s="40"/>
      <c r="O1052" s="40"/>
      <c r="P1052" s="4">
        <v>1</v>
      </c>
      <c r="Q1052" s="226">
        <v>122.32</v>
      </c>
      <c r="R1052" s="47">
        <f t="shared" si="41"/>
        <v>122.32</v>
      </c>
    </row>
    <row r="1053" spans="2:18">
      <c r="B1053" s="45" t="s">
        <v>55</v>
      </c>
      <c r="C1053" s="40">
        <v>135</v>
      </c>
      <c r="D1053" s="40"/>
      <c r="E1053" s="40"/>
      <c r="F1053" s="40"/>
      <c r="G1053" s="40"/>
      <c r="H1053" s="40"/>
      <c r="I1053" s="40"/>
      <c r="J1053" s="40"/>
      <c r="K1053" s="40"/>
      <c r="L1053" s="40"/>
      <c r="M1053" s="40"/>
      <c r="N1053" s="40"/>
      <c r="O1053" s="40"/>
      <c r="P1053" s="4">
        <v>21</v>
      </c>
      <c r="Q1053" s="226">
        <v>65</v>
      </c>
      <c r="R1053" s="47">
        <f t="shared" si="41"/>
        <v>1365</v>
      </c>
    </row>
    <row r="1054" spans="2:18">
      <c r="B1054" s="45" t="s">
        <v>14</v>
      </c>
      <c r="C1054" s="40">
        <v>4</v>
      </c>
      <c r="D1054" s="40"/>
      <c r="E1054" s="40"/>
      <c r="F1054" s="40"/>
      <c r="G1054" s="40"/>
      <c r="H1054" s="40"/>
      <c r="I1054" s="40"/>
      <c r="J1054" s="40"/>
      <c r="K1054" s="40"/>
      <c r="L1054" s="40"/>
      <c r="M1054" s="40"/>
      <c r="N1054" s="40"/>
      <c r="O1054" s="40"/>
      <c r="P1054" s="4">
        <v>1</v>
      </c>
      <c r="Q1054" s="226">
        <v>165</v>
      </c>
      <c r="R1054" s="47">
        <f t="shared" si="41"/>
        <v>165</v>
      </c>
    </row>
    <row r="1055" spans="2:18">
      <c r="B1055" s="45" t="s">
        <v>10</v>
      </c>
      <c r="C1055" s="40"/>
      <c r="D1055" s="40"/>
      <c r="E1055" s="40"/>
      <c r="F1055" s="40"/>
      <c r="G1055" s="40"/>
      <c r="H1055" s="40"/>
      <c r="I1055" s="40"/>
      <c r="J1055" s="40"/>
      <c r="K1055" s="40"/>
      <c r="L1055" s="40"/>
      <c r="M1055" s="40"/>
      <c r="N1055" s="40"/>
      <c r="O1055" s="40"/>
      <c r="P1055" s="4">
        <v>2</v>
      </c>
      <c r="Q1055" s="226">
        <v>79</v>
      </c>
      <c r="R1055" s="47">
        <f t="shared" si="41"/>
        <v>158</v>
      </c>
    </row>
    <row r="1056" spans="2:18">
      <c r="B1056" s="45" t="s">
        <v>56</v>
      </c>
      <c r="C1056" s="5">
        <v>109</v>
      </c>
      <c r="D1056" s="5"/>
      <c r="E1056" s="5"/>
      <c r="F1056" s="5"/>
      <c r="G1056" s="5"/>
      <c r="H1056" s="5"/>
      <c r="I1056" s="5"/>
      <c r="J1056" s="5"/>
      <c r="K1056" s="5"/>
      <c r="L1056" s="5"/>
      <c r="M1056" s="5"/>
      <c r="N1056" s="5"/>
      <c r="O1056" s="5"/>
      <c r="P1056" s="4">
        <v>17</v>
      </c>
      <c r="Q1056" s="226">
        <v>97</v>
      </c>
      <c r="R1056" s="47">
        <f t="shared" si="41"/>
        <v>1649</v>
      </c>
    </row>
    <row r="1057" spans="2:18">
      <c r="B1057" s="44" t="s">
        <v>34</v>
      </c>
      <c r="C1057" s="31">
        <v>40</v>
      </c>
      <c r="D1057" s="40">
        <v>16</v>
      </c>
      <c r="E1057" s="40">
        <v>0.9</v>
      </c>
      <c r="F1057" s="40">
        <v>18.37</v>
      </c>
      <c r="G1057" s="40">
        <v>94</v>
      </c>
      <c r="H1057" s="40">
        <v>0.9</v>
      </c>
      <c r="I1057" s="40">
        <v>0</v>
      </c>
      <c r="J1057" s="40">
        <v>0</v>
      </c>
      <c r="K1057" s="40">
        <v>0.56999999999999995</v>
      </c>
      <c r="L1057" s="40">
        <v>9.6999999999999993</v>
      </c>
      <c r="M1057" s="40">
        <v>36.5</v>
      </c>
      <c r="N1057" s="40">
        <v>14.45</v>
      </c>
      <c r="O1057" s="40">
        <v>2.12</v>
      </c>
      <c r="P1057" s="4">
        <v>11</v>
      </c>
      <c r="Q1057" s="227">
        <v>30</v>
      </c>
      <c r="R1057" s="47">
        <f t="shared" si="41"/>
        <v>330</v>
      </c>
    </row>
    <row r="1058" spans="2:18">
      <c r="B1058" s="45" t="s">
        <v>34</v>
      </c>
      <c r="D1058" s="40"/>
      <c r="E1058" s="40"/>
      <c r="F1058" s="40"/>
      <c r="G1058" s="40"/>
      <c r="H1058" s="40"/>
      <c r="I1058" s="40"/>
      <c r="J1058" s="40"/>
      <c r="K1058" s="40"/>
      <c r="L1058" s="40"/>
      <c r="M1058" s="40"/>
      <c r="N1058" s="40"/>
      <c r="O1058" s="40"/>
      <c r="P1058" s="40"/>
      <c r="Q1058" s="228"/>
      <c r="R1058" s="47">
        <f t="shared" si="41"/>
        <v>0</v>
      </c>
    </row>
    <row r="1059" spans="2:18">
      <c r="B1059" s="44" t="s">
        <v>108</v>
      </c>
      <c r="C1059" s="40">
        <v>180</v>
      </c>
      <c r="D1059" s="40">
        <v>0.17</v>
      </c>
      <c r="E1059" s="40">
        <v>7.0000000000000007E-2</v>
      </c>
      <c r="F1059" s="40">
        <v>13.39</v>
      </c>
      <c r="G1059" s="40">
        <v>58.09</v>
      </c>
      <c r="H1059" s="40">
        <v>0</v>
      </c>
      <c r="I1059" s="40">
        <v>50</v>
      </c>
      <c r="J1059" s="40">
        <v>20.85</v>
      </c>
      <c r="K1059" s="40">
        <v>0.19</v>
      </c>
      <c r="L1059" s="40">
        <v>3</v>
      </c>
      <c r="M1059" s="40">
        <v>0.85</v>
      </c>
      <c r="N1059" s="40">
        <v>0.85</v>
      </c>
      <c r="O1059" s="40">
        <v>0.18</v>
      </c>
      <c r="P1059" s="40"/>
      <c r="Q1059" s="228"/>
      <c r="R1059" s="47"/>
    </row>
    <row r="1060" spans="2:18">
      <c r="B1060" s="45" t="s">
        <v>31</v>
      </c>
      <c r="C1060" s="40">
        <v>20</v>
      </c>
      <c r="D1060" s="40"/>
      <c r="E1060" s="40"/>
      <c r="F1060" s="40"/>
      <c r="G1060" s="40"/>
      <c r="H1060" s="40"/>
      <c r="I1060" s="40"/>
      <c r="J1060" s="40"/>
      <c r="K1060" s="40"/>
      <c r="L1060" s="40"/>
      <c r="M1060" s="40"/>
      <c r="N1060" s="40"/>
      <c r="O1060" s="40"/>
      <c r="P1060" s="40">
        <v>4</v>
      </c>
      <c r="Q1060" s="40">
        <v>76.69</v>
      </c>
      <c r="R1060" s="47">
        <f>Q1060*P1060</f>
        <v>306.76</v>
      </c>
    </row>
    <row r="1061" spans="2:18">
      <c r="B1061" s="45" t="s">
        <v>49</v>
      </c>
      <c r="C1061" s="40">
        <v>20</v>
      </c>
      <c r="D1061" s="40"/>
      <c r="E1061" s="40"/>
      <c r="F1061" s="40"/>
      <c r="G1061" s="40"/>
      <c r="H1061" s="40"/>
      <c r="I1061" s="40"/>
      <c r="J1061" s="40"/>
      <c r="K1061" s="40"/>
      <c r="L1061" s="40"/>
      <c r="M1061" s="40"/>
      <c r="N1061" s="40"/>
      <c r="O1061" s="40"/>
      <c r="P1061" s="40"/>
      <c r="Q1061" s="40">
        <v>244</v>
      </c>
      <c r="R1061" s="123"/>
    </row>
    <row r="1062" spans="2:18">
      <c r="B1062" s="93"/>
      <c r="C1062" s="93"/>
      <c r="D1062" s="19"/>
      <c r="E1062" s="19" t="s">
        <v>374</v>
      </c>
      <c r="F1062" s="19"/>
      <c r="G1062" s="19"/>
      <c r="H1062" s="19"/>
      <c r="I1062" s="19"/>
      <c r="J1062" s="19"/>
      <c r="K1062" s="19"/>
      <c r="L1062" s="19" t="s">
        <v>99</v>
      </c>
      <c r="M1062" s="19"/>
      <c r="N1062" s="19"/>
      <c r="O1062" s="19" t="s">
        <v>99</v>
      </c>
      <c r="P1062" s="19"/>
      <c r="Q1062" s="19"/>
      <c r="R1062" s="229">
        <f>SUM(R1048:R1060)</f>
        <v>6974.7900000000009</v>
      </c>
    </row>
    <row r="1063" spans="2:18">
      <c r="C1063" s="93"/>
      <c r="D1063" s="19"/>
      <c r="E1063" s="110" t="s">
        <v>100</v>
      </c>
      <c r="F1063" s="19"/>
      <c r="G1063" s="19"/>
      <c r="H1063" s="19"/>
      <c r="I1063" s="19"/>
      <c r="J1063" s="19"/>
      <c r="K1063" s="19"/>
      <c r="L1063" s="110" t="s">
        <v>99</v>
      </c>
      <c r="M1063" s="110"/>
      <c r="N1063" s="19"/>
      <c r="O1063" s="19"/>
      <c r="P1063" s="19"/>
      <c r="Q1063" s="18"/>
      <c r="R1063" s="50"/>
    </row>
    <row r="1064" spans="2:18" ht="18.75">
      <c r="D1064" s="15"/>
      <c r="G1064" s="16" t="s">
        <v>67</v>
      </c>
      <c r="H1064" s="16"/>
      <c r="I1064" s="17"/>
      <c r="J1064" s="17"/>
      <c r="K1064" s="17"/>
      <c r="M1064" s="17"/>
      <c r="R1064" s="19"/>
    </row>
    <row r="1065" spans="2:18" ht="23.25">
      <c r="D1065" s="15"/>
      <c r="E1065" s="15"/>
      <c r="F1065" s="133" t="s">
        <v>376</v>
      </c>
      <c r="G1065" s="16"/>
      <c r="H1065" s="16"/>
      <c r="I1065" s="16" t="s">
        <v>377</v>
      </c>
      <c r="J1065" s="16"/>
      <c r="K1065" s="16"/>
      <c r="L1065" s="17"/>
      <c r="M1065" s="21"/>
      <c r="R1065" s="19"/>
    </row>
    <row r="1066" spans="2:18" ht="18.75">
      <c r="E1066" s="23" t="s">
        <v>70</v>
      </c>
      <c r="F1066" s="23"/>
      <c r="G1066" s="23"/>
      <c r="R1066" s="19"/>
    </row>
    <row r="1067" spans="2:18">
      <c r="B1067" s="53">
        <v>44638</v>
      </c>
      <c r="N1067" s="21"/>
      <c r="R1067" s="19"/>
    </row>
    <row r="1068" spans="2:18">
      <c r="B1068" s="24" t="s">
        <v>149</v>
      </c>
      <c r="C1068" t="s">
        <v>739</v>
      </c>
      <c r="D1068" s="25"/>
      <c r="E1068" s="28"/>
      <c r="F1068" s="28" t="s">
        <v>7</v>
      </c>
      <c r="G1068" s="27"/>
      <c r="H1068" s="21"/>
      <c r="I1068" s="21"/>
      <c r="J1068" s="21"/>
      <c r="K1068" s="21"/>
      <c r="L1068" s="21"/>
      <c r="M1068" s="21"/>
      <c r="N1068" s="21"/>
      <c r="O1068" s="21"/>
      <c r="P1068" s="21"/>
      <c r="Q1068" s="21"/>
      <c r="R1068" s="19"/>
    </row>
    <row r="1069" spans="2:18">
      <c r="B1069" s="29" t="s">
        <v>76</v>
      </c>
      <c r="C1069" s="20"/>
      <c r="D1069" s="20"/>
      <c r="E1069" s="27"/>
      <c r="F1069" s="27"/>
      <c r="G1069" s="27"/>
      <c r="H1069" s="21"/>
      <c r="I1069" s="21"/>
      <c r="J1069" s="21"/>
      <c r="K1069" s="21"/>
      <c r="L1069" s="21"/>
      <c r="M1069" s="21"/>
      <c r="N1069" s="21"/>
      <c r="O1069" s="21"/>
      <c r="P1069" s="21"/>
      <c r="Q1069" s="21"/>
      <c r="R1069" s="19"/>
    </row>
    <row r="1070" spans="2:18">
      <c r="B1070" s="30"/>
      <c r="C1070" s="29"/>
      <c r="D1070" s="29"/>
      <c r="E1070" s="21"/>
      <c r="F1070" s="27"/>
      <c r="G1070" s="27"/>
      <c r="H1070" s="21"/>
      <c r="I1070" s="21"/>
      <c r="J1070" s="21"/>
      <c r="K1070" s="21"/>
      <c r="L1070" s="21"/>
      <c r="M1070" s="21"/>
      <c r="N1070" s="145"/>
      <c r="O1070" s="21"/>
      <c r="P1070" s="21"/>
      <c r="R1070" s="19"/>
    </row>
    <row r="1071" spans="2:18">
      <c r="B1071" s="31" t="s">
        <v>77</v>
      </c>
      <c r="C1071" s="33" t="s">
        <v>78</v>
      </c>
      <c r="D1071" s="34"/>
      <c r="E1071" s="34" t="s">
        <v>79</v>
      </c>
      <c r="F1071" s="34"/>
      <c r="G1071" s="34" t="s">
        <v>80</v>
      </c>
      <c r="H1071" s="34" t="s">
        <v>81</v>
      </c>
      <c r="I1071" s="34"/>
      <c r="J1071" s="34"/>
      <c r="K1071" s="34"/>
      <c r="L1071" s="34"/>
      <c r="M1071" s="34" t="s">
        <v>82</v>
      </c>
      <c r="N1071" s="19"/>
      <c r="O1071" s="34"/>
      <c r="P1071" s="35" t="s">
        <v>83</v>
      </c>
      <c r="Q1071" s="36" t="s">
        <v>3</v>
      </c>
      <c r="R1071" s="36" t="s">
        <v>9</v>
      </c>
    </row>
    <row r="1072" spans="2:18">
      <c r="B1072" s="40"/>
      <c r="C1072" s="39" t="s">
        <v>85</v>
      </c>
      <c r="D1072" s="40" t="s">
        <v>86</v>
      </c>
      <c r="E1072" s="40" t="s">
        <v>87</v>
      </c>
      <c r="F1072" s="40" t="s">
        <v>88</v>
      </c>
      <c r="G1072" s="40"/>
      <c r="H1072" s="40" t="s">
        <v>89</v>
      </c>
      <c r="I1072" s="40" t="s">
        <v>90</v>
      </c>
      <c r="J1072" s="40" t="s">
        <v>91</v>
      </c>
      <c r="K1072" s="40" t="s">
        <v>856</v>
      </c>
      <c r="L1072" s="40" t="s">
        <v>92</v>
      </c>
      <c r="M1072" s="40" t="s">
        <v>93</v>
      </c>
      <c r="N1072" s="40" t="s">
        <v>94</v>
      </c>
      <c r="O1072" s="40" t="s">
        <v>95</v>
      </c>
      <c r="P1072" s="40"/>
      <c r="Q1072" s="4"/>
      <c r="R1072" s="40"/>
    </row>
    <row r="1073" spans="2:19">
      <c r="B1073" s="31" t="s">
        <v>912</v>
      </c>
      <c r="C1073" s="40">
        <v>200</v>
      </c>
      <c r="D1073" s="40">
        <v>3.91</v>
      </c>
      <c r="E1073" s="40">
        <v>2.39</v>
      </c>
      <c r="F1073" s="40">
        <v>14.99</v>
      </c>
      <c r="G1073" s="40">
        <v>99.68</v>
      </c>
      <c r="H1073" s="40">
        <v>0.09</v>
      </c>
      <c r="I1073" s="40">
        <v>82.66</v>
      </c>
      <c r="J1073" s="40">
        <v>12</v>
      </c>
      <c r="K1073" s="40">
        <v>0.35</v>
      </c>
      <c r="L1073" s="40">
        <v>90.3</v>
      </c>
      <c r="M1073" s="40">
        <v>67.95</v>
      </c>
      <c r="N1073" s="40">
        <v>34.64</v>
      </c>
      <c r="O1073" s="40">
        <v>1.37</v>
      </c>
      <c r="P1073" s="4"/>
      <c r="Q1073" s="226"/>
      <c r="R1073" s="47"/>
    </row>
    <row r="1074" spans="2:19">
      <c r="B1074" s="45" t="s">
        <v>36</v>
      </c>
      <c r="C1074" s="40">
        <v>50</v>
      </c>
      <c r="D1074" s="40"/>
      <c r="E1074" s="40"/>
      <c r="F1074" s="40"/>
      <c r="G1074" s="40"/>
      <c r="H1074" s="40"/>
      <c r="I1074" s="40"/>
      <c r="J1074" s="40"/>
      <c r="K1074" s="40"/>
      <c r="L1074" s="40"/>
      <c r="M1074" s="40"/>
      <c r="N1074" s="40"/>
      <c r="O1074" s="40"/>
      <c r="P1074" s="4">
        <v>3.4</v>
      </c>
      <c r="Q1074" s="226">
        <v>350</v>
      </c>
      <c r="R1074" s="47">
        <f>Q1074*P1074</f>
        <v>1190</v>
      </c>
    </row>
    <row r="1075" spans="2:19">
      <c r="B1075" s="45" t="s">
        <v>55</v>
      </c>
      <c r="C1075" s="40"/>
      <c r="D1075" s="40"/>
      <c r="E1075" s="40"/>
      <c r="F1075" s="40"/>
      <c r="G1075" s="40"/>
      <c r="H1075" s="40"/>
      <c r="I1075" s="40"/>
      <c r="J1075" s="40"/>
      <c r="K1075" s="40"/>
      <c r="L1075" s="40"/>
      <c r="M1075" s="40"/>
      <c r="N1075" s="40"/>
      <c r="O1075" s="40"/>
      <c r="P1075" s="4">
        <v>9.65</v>
      </c>
      <c r="Q1075" s="226">
        <v>65</v>
      </c>
      <c r="R1075" s="47">
        <f>Q1075*P1075</f>
        <v>627.25</v>
      </c>
    </row>
    <row r="1076" spans="2:19">
      <c r="B1076" s="45" t="s">
        <v>56</v>
      </c>
      <c r="C1076" s="40"/>
      <c r="D1076" s="40"/>
      <c r="E1076" s="40"/>
      <c r="F1076" s="40"/>
      <c r="G1076" s="40"/>
      <c r="H1076" s="40"/>
      <c r="I1076" s="40"/>
      <c r="J1076" s="40"/>
      <c r="K1076" s="40"/>
      <c r="L1076" s="40"/>
      <c r="M1076" s="40"/>
      <c r="N1076" s="40"/>
      <c r="O1076" s="40"/>
      <c r="P1076" s="4">
        <v>5.52</v>
      </c>
      <c r="Q1076" s="226">
        <v>98</v>
      </c>
      <c r="R1076" s="47">
        <f>Q1076*P1076</f>
        <v>540.95999999999992</v>
      </c>
    </row>
    <row r="1077" spans="2:19">
      <c r="B1077" s="45" t="s">
        <v>56</v>
      </c>
      <c r="C1077" s="5"/>
      <c r="D1077" s="5"/>
      <c r="E1077" s="5"/>
      <c r="F1077" s="5"/>
      <c r="G1077" s="5"/>
      <c r="H1077" s="5"/>
      <c r="I1077" s="5"/>
      <c r="J1077" s="5"/>
      <c r="K1077" s="5"/>
      <c r="L1077" s="5"/>
      <c r="M1077" s="5"/>
      <c r="N1077" s="5"/>
      <c r="O1077" s="5"/>
      <c r="P1077" s="4">
        <v>2.5</v>
      </c>
      <c r="Q1077" s="226">
        <v>97</v>
      </c>
      <c r="R1077" s="47">
        <f>Q1077*P1077</f>
        <v>242.5</v>
      </c>
    </row>
    <row r="1078" spans="2:19">
      <c r="B1078" s="45" t="s">
        <v>34</v>
      </c>
      <c r="C1078" s="31">
        <v>40</v>
      </c>
      <c r="D1078" s="40">
        <v>16</v>
      </c>
      <c r="E1078" s="40">
        <v>0.9</v>
      </c>
      <c r="F1078" s="40">
        <v>18.37</v>
      </c>
      <c r="G1078" s="40">
        <v>94</v>
      </c>
      <c r="H1078" s="40">
        <v>0.9</v>
      </c>
      <c r="I1078" s="40">
        <v>0</v>
      </c>
      <c r="J1078" s="40">
        <v>0</v>
      </c>
      <c r="K1078" s="40">
        <v>0.56999999999999995</v>
      </c>
      <c r="L1078" s="40">
        <v>9.6999999999999993</v>
      </c>
      <c r="M1078" s="40">
        <v>36.5</v>
      </c>
      <c r="N1078" s="40">
        <v>14.45</v>
      </c>
      <c r="O1078" s="40">
        <v>2.12</v>
      </c>
      <c r="Q1078" s="228"/>
      <c r="R1078" s="47">
        <f>Q1078*O1078</f>
        <v>0</v>
      </c>
    </row>
    <row r="1079" spans="2:19">
      <c r="B1079" s="45" t="s">
        <v>34</v>
      </c>
      <c r="C1079" s="40"/>
      <c r="D1079" s="40"/>
      <c r="E1079" s="40"/>
      <c r="F1079" s="40"/>
      <c r="G1079" s="40"/>
      <c r="H1079" s="40"/>
      <c r="I1079" s="40"/>
      <c r="J1079" s="40"/>
      <c r="K1079" s="40"/>
      <c r="L1079" s="40"/>
      <c r="M1079" s="40"/>
      <c r="N1079" s="40"/>
      <c r="O1079" s="40"/>
      <c r="P1079" s="40">
        <v>4</v>
      </c>
      <c r="Q1079" s="228">
        <v>30</v>
      </c>
      <c r="R1079" s="47">
        <f>Q1079*P1079</f>
        <v>120</v>
      </c>
    </row>
    <row r="1080" spans="2:19">
      <c r="B1080" s="44" t="s">
        <v>108</v>
      </c>
      <c r="C1080" s="40">
        <v>200</v>
      </c>
      <c r="D1080" s="40">
        <v>0.17</v>
      </c>
      <c r="E1080" s="40">
        <v>7.0000000000000007E-2</v>
      </c>
      <c r="F1080" s="40">
        <v>13.39</v>
      </c>
      <c r="G1080" s="40">
        <v>58.09</v>
      </c>
      <c r="H1080" s="40">
        <v>0</v>
      </c>
      <c r="I1080" s="40">
        <v>50</v>
      </c>
      <c r="J1080" s="40">
        <v>20.85</v>
      </c>
      <c r="K1080" s="40">
        <v>0.19</v>
      </c>
      <c r="L1080" s="40">
        <v>3</v>
      </c>
      <c r="M1080" s="40">
        <v>0.85</v>
      </c>
      <c r="N1080" s="40">
        <v>0.85</v>
      </c>
      <c r="O1080" s="40">
        <v>0.18</v>
      </c>
      <c r="P1080" s="40"/>
      <c r="Q1080" s="228"/>
      <c r="R1080" s="47"/>
      <c r="S1080">
        <v>0</v>
      </c>
    </row>
    <row r="1081" spans="2:19">
      <c r="B1081" s="45" t="s">
        <v>31</v>
      </c>
      <c r="C1081" s="40">
        <v>20</v>
      </c>
      <c r="D1081" s="40"/>
      <c r="E1081" s="40"/>
      <c r="F1081" s="40"/>
      <c r="G1081" s="40"/>
      <c r="H1081" s="40"/>
      <c r="I1081" s="40"/>
      <c r="J1081" s="40"/>
      <c r="K1081" s="40"/>
      <c r="L1081" s="40"/>
      <c r="M1081" s="40"/>
      <c r="N1081" s="40"/>
      <c r="O1081" s="40"/>
      <c r="P1081" s="40">
        <v>2</v>
      </c>
      <c r="Q1081" s="40">
        <v>76.69</v>
      </c>
      <c r="R1081" s="47">
        <f>Q1081*P1081</f>
        <v>153.38</v>
      </c>
    </row>
    <row r="1082" spans="2:19">
      <c r="B1082" s="45" t="s">
        <v>49</v>
      </c>
      <c r="C1082" s="40"/>
      <c r="D1082" s="40"/>
      <c r="E1082" s="40"/>
      <c r="F1082" s="40"/>
      <c r="G1082" s="40"/>
      <c r="H1082" s="40"/>
      <c r="I1082" s="40"/>
      <c r="J1082" s="40"/>
      <c r="K1082" s="40"/>
      <c r="L1082" s="40"/>
      <c r="M1082" s="40"/>
      <c r="N1082" s="40"/>
      <c r="O1082" s="40"/>
      <c r="P1082" s="40"/>
      <c r="Q1082" s="228">
        <v>244</v>
      </c>
      <c r="R1082" s="47">
        <f>Q1082*P1082</f>
        <v>0</v>
      </c>
    </row>
    <row r="1083" spans="2:19">
      <c r="B1083" s="93"/>
      <c r="C1083" s="93"/>
      <c r="D1083" s="19"/>
      <c r="E1083" s="19" t="s">
        <v>374</v>
      </c>
      <c r="F1083" s="19"/>
      <c r="G1083" s="19"/>
      <c r="H1083" s="19"/>
      <c r="I1083" s="19"/>
      <c r="J1083" s="19"/>
      <c r="K1083" s="19"/>
      <c r="L1083" s="19" t="s">
        <v>99</v>
      </c>
      <c r="M1083" s="19"/>
      <c r="N1083" s="19"/>
      <c r="O1083" s="19" t="s">
        <v>99</v>
      </c>
      <c r="P1083" s="19"/>
      <c r="Q1083" s="19"/>
      <c r="R1083" s="229">
        <f>SUM(R1073:R1081)</f>
        <v>2874.09</v>
      </c>
    </row>
    <row r="1084" spans="2:19">
      <c r="C1084" s="93"/>
      <c r="D1084" s="19"/>
      <c r="E1084" s="110" t="s">
        <v>100</v>
      </c>
      <c r="F1084" s="19"/>
      <c r="G1084" s="19"/>
      <c r="H1084" s="19"/>
      <c r="I1084" s="19"/>
      <c r="J1084" s="19"/>
      <c r="K1084" s="19"/>
      <c r="L1084" s="110" t="s">
        <v>99</v>
      </c>
      <c r="M1084" s="110"/>
      <c r="N1084" s="19"/>
      <c r="O1084" s="19"/>
      <c r="P1084" s="19"/>
      <c r="Q1084" s="18"/>
      <c r="R1084" s="50"/>
    </row>
    <row r="1085" spans="2:19" ht="18.75">
      <c r="D1085" s="15"/>
      <c r="G1085" s="16" t="s">
        <v>67</v>
      </c>
      <c r="H1085" s="16"/>
      <c r="I1085" s="17"/>
      <c r="J1085" s="17"/>
      <c r="K1085" s="17"/>
      <c r="M1085" s="17"/>
      <c r="R1085" s="19"/>
    </row>
    <row r="1086" spans="2:19" ht="23.25">
      <c r="D1086" s="15"/>
      <c r="E1086" s="15"/>
      <c r="F1086" s="133" t="s">
        <v>376</v>
      </c>
      <c r="G1086" s="16"/>
      <c r="H1086" s="16"/>
      <c r="I1086" s="16" t="s">
        <v>377</v>
      </c>
      <c r="J1086" s="16"/>
      <c r="K1086" s="16"/>
      <c r="L1086" s="17"/>
      <c r="M1086" s="21"/>
      <c r="R1086" s="19"/>
    </row>
    <row r="1087" spans="2:19" ht="18.75">
      <c r="E1087" s="23" t="s">
        <v>70</v>
      </c>
      <c r="F1087" s="23"/>
      <c r="G1087" s="23"/>
      <c r="R1087" s="19"/>
    </row>
    <row r="1088" spans="2:19">
      <c r="B1088" s="53">
        <v>44639</v>
      </c>
      <c r="N1088" s="21"/>
      <c r="R1088" s="19"/>
    </row>
    <row r="1089" spans="2:18">
      <c r="B1089" s="24" t="s">
        <v>149</v>
      </c>
      <c r="C1089" t="s">
        <v>739</v>
      </c>
      <c r="D1089" s="25"/>
      <c r="E1089" s="28"/>
      <c r="F1089" s="28" t="s">
        <v>5</v>
      </c>
      <c r="G1089" s="27"/>
      <c r="H1089" s="21"/>
      <c r="I1089" s="21"/>
      <c r="J1089" s="21"/>
      <c r="K1089" s="21"/>
      <c r="L1089" s="21"/>
      <c r="M1089" s="21"/>
      <c r="N1089" s="21"/>
      <c r="O1089" s="21"/>
      <c r="P1089" s="21"/>
      <c r="Q1089" s="21"/>
      <c r="R1089" s="19"/>
    </row>
    <row r="1090" spans="2:18">
      <c r="B1090" s="29" t="s">
        <v>76</v>
      </c>
      <c r="C1090" s="20"/>
      <c r="D1090" s="20"/>
      <c r="E1090" s="27"/>
      <c r="F1090" s="27"/>
      <c r="G1090" s="27"/>
      <c r="H1090" s="21"/>
      <c r="I1090" s="21"/>
      <c r="J1090" s="21"/>
      <c r="K1090" s="21"/>
      <c r="L1090" s="21"/>
      <c r="M1090" s="21"/>
      <c r="N1090" s="21"/>
      <c r="O1090" s="21"/>
      <c r="P1090" s="21"/>
      <c r="Q1090" s="21"/>
      <c r="R1090" s="19"/>
    </row>
    <row r="1091" spans="2:18">
      <c r="B1091" s="30"/>
      <c r="C1091" s="29"/>
      <c r="D1091" s="29"/>
      <c r="E1091" s="21"/>
      <c r="F1091" s="27"/>
      <c r="G1091" s="27"/>
      <c r="H1091" s="21"/>
      <c r="I1091" s="21"/>
      <c r="J1091" s="21"/>
      <c r="K1091" s="21"/>
      <c r="L1091" s="21"/>
      <c r="M1091" s="21"/>
      <c r="N1091" s="145"/>
      <c r="O1091" s="21"/>
      <c r="P1091" s="21"/>
      <c r="Q1091">
        <v>213</v>
      </c>
      <c r="R1091" s="19"/>
    </row>
    <row r="1092" spans="2:18">
      <c r="B1092" s="31" t="s">
        <v>77</v>
      </c>
      <c r="C1092" s="33" t="s">
        <v>78</v>
      </c>
      <c r="D1092" s="34"/>
      <c r="E1092" s="34" t="s">
        <v>79</v>
      </c>
      <c r="F1092" s="34"/>
      <c r="G1092" s="34" t="s">
        <v>80</v>
      </c>
      <c r="H1092" s="34" t="s">
        <v>81</v>
      </c>
      <c r="I1092" s="34"/>
      <c r="J1092" s="34"/>
      <c r="K1092" s="34"/>
      <c r="L1092" s="34"/>
      <c r="M1092" s="34" t="s">
        <v>82</v>
      </c>
      <c r="N1092" s="19"/>
      <c r="O1092" s="34"/>
      <c r="P1092" s="35" t="s">
        <v>83</v>
      </c>
      <c r="Q1092" s="36" t="s">
        <v>3</v>
      </c>
      <c r="R1092" s="36" t="s">
        <v>9</v>
      </c>
    </row>
    <row r="1093" spans="2:18">
      <c r="B1093" s="40"/>
      <c r="C1093" s="39" t="s">
        <v>85</v>
      </c>
      <c r="D1093" s="40" t="s">
        <v>86</v>
      </c>
      <c r="E1093" s="40" t="s">
        <v>87</v>
      </c>
      <c r="F1093" s="40" t="s">
        <v>88</v>
      </c>
      <c r="G1093" s="40"/>
      <c r="H1093" s="40" t="s">
        <v>89</v>
      </c>
      <c r="I1093" s="40" t="s">
        <v>90</v>
      </c>
      <c r="J1093" s="40" t="s">
        <v>91</v>
      </c>
      <c r="K1093" s="40" t="s">
        <v>856</v>
      </c>
      <c r="L1093" s="40" t="s">
        <v>92</v>
      </c>
      <c r="M1093" s="40" t="s">
        <v>93</v>
      </c>
      <c r="N1093" s="40" t="s">
        <v>94</v>
      </c>
      <c r="O1093" s="40" t="s">
        <v>95</v>
      </c>
      <c r="P1093" s="40"/>
      <c r="Q1093" s="4"/>
      <c r="R1093" s="40"/>
    </row>
    <row r="1094" spans="2:18">
      <c r="B1094" s="31" t="s">
        <v>918</v>
      </c>
      <c r="C1094" s="40">
        <v>200</v>
      </c>
      <c r="D1094" s="40">
        <v>22.03</v>
      </c>
      <c r="E1094" s="40">
        <v>22.11</v>
      </c>
      <c r="F1094" s="40">
        <v>14.99</v>
      </c>
      <c r="G1094" s="40">
        <v>438.54</v>
      </c>
      <c r="H1094" s="40">
        <v>0.09</v>
      </c>
      <c r="I1094" s="40">
        <v>82.66</v>
      </c>
      <c r="J1094" s="40">
        <v>12</v>
      </c>
      <c r="K1094" s="40">
        <v>0.35</v>
      </c>
      <c r="L1094" s="40">
        <v>90.3</v>
      </c>
      <c r="M1094" s="40">
        <v>67.95</v>
      </c>
      <c r="N1094" s="40">
        <v>34.64</v>
      </c>
      <c r="O1094" s="40">
        <v>1.37</v>
      </c>
      <c r="P1094" s="4"/>
      <c r="Q1094" s="226"/>
      <c r="R1094" s="47"/>
    </row>
    <row r="1095" spans="2:18">
      <c r="B1095" s="45" t="s">
        <v>27</v>
      </c>
      <c r="C1095" s="40">
        <v>50</v>
      </c>
      <c r="D1095" s="40"/>
      <c r="E1095" s="40"/>
      <c r="F1095" s="40"/>
      <c r="G1095" s="40"/>
      <c r="H1095" s="40"/>
      <c r="I1095" s="40"/>
      <c r="J1095" s="40"/>
      <c r="K1095" s="40"/>
      <c r="L1095" s="40"/>
      <c r="M1095" s="40"/>
      <c r="N1095" s="40"/>
      <c r="O1095" s="40"/>
      <c r="P1095" s="4">
        <v>10.7</v>
      </c>
      <c r="Q1095" s="226">
        <v>271</v>
      </c>
      <c r="R1095" s="47">
        <f>Q1095*P1095</f>
        <v>2899.7</v>
      </c>
    </row>
    <row r="1096" spans="2:18">
      <c r="B1096" s="45" t="s">
        <v>58</v>
      </c>
      <c r="C1096" s="40">
        <v>10</v>
      </c>
      <c r="D1096" s="40"/>
      <c r="E1096" s="40"/>
      <c r="F1096" s="40"/>
      <c r="G1096" s="40"/>
      <c r="H1096" s="40"/>
      <c r="I1096" s="40"/>
      <c r="J1096" s="40"/>
      <c r="K1096" s="40"/>
      <c r="L1096" s="40"/>
      <c r="M1096" s="40"/>
      <c r="N1096" s="40"/>
      <c r="O1096" s="40"/>
      <c r="P1096" s="4">
        <v>2.1</v>
      </c>
      <c r="Q1096" s="226">
        <v>34</v>
      </c>
      <c r="R1096" s="47">
        <f t="shared" ref="R1096:R1110" si="42">Q1096*P1096</f>
        <v>71.400000000000006</v>
      </c>
    </row>
    <row r="1097" spans="2:18">
      <c r="B1097" s="45" t="s">
        <v>37</v>
      </c>
      <c r="C1097" s="40">
        <v>10</v>
      </c>
      <c r="D1097" s="40"/>
      <c r="E1097" s="40"/>
      <c r="F1097" s="40"/>
      <c r="G1097" s="40"/>
      <c r="H1097" s="40"/>
      <c r="I1097" s="40"/>
      <c r="J1097" s="40"/>
      <c r="K1097" s="40"/>
      <c r="L1097" s="40"/>
      <c r="M1097" s="40"/>
      <c r="N1097" s="40"/>
      <c r="O1097" s="40"/>
      <c r="P1097" s="4">
        <v>2.04</v>
      </c>
      <c r="Q1097" s="226">
        <v>91</v>
      </c>
      <c r="R1097" s="47">
        <f t="shared" si="42"/>
        <v>185.64000000000001</v>
      </c>
    </row>
    <row r="1098" spans="2:18">
      <c r="B1098" s="45" t="s">
        <v>13</v>
      </c>
      <c r="C1098" s="40">
        <v>4</v>
      </c>
      <c r="D1098" s="40"/>
      <c r="E1098" s="40"/>
      <c r="F1098" s="40"/>
      <c r="G1098" s="40"/>
      <c r="H1098" s="40"/>
      <c r="I1098" s="40"/>
      <c r="J1098" s="40"/>
      <c r="K1098" s="40"/>
      <c r="L1098" s="40"/>
      <c r="M1098" s="40"/>
      <c r="N1098" s="40"/>
      <c r="O1098" s="40"/>
      <c r="P1098" s="4">
        <v>1</v>
      </c>
      <c r="Q1098" s="226">
        <v>122.32</v>
      </c>
      <c r="R1098" s="47">
        <f t="shared" si="42"/>
        <v>122.32</v>
      </c>
    </row>
    <row r="1099" spans="2:18">
      <c r="B1099" s="45" t="s">
        <v>14</v>
      </c>
      <c r="C1099" s="40">
        <v>50</v>
      </c>
      <c r="D1099" s="40"/>
      <c r="E1099" s="40"/>
      <c r="F1099" s="40"/>
      <c r="G1099" s="40"/>
      <c r="H1099" s="40"/>
      <c r="I1099" s="40"/>
      <c r="J1099" s="40"/>
      <c r="K1099" s="40"/>
      <c r="L1099" s="40"/>
      <c r="M1099" s="40"/>
      <c r="N1099" s="40"/>
      <c r="O1099" s="40"/>
      <c r="P1099" s="4">
        <v>1</v>
      </c>
      <c r="Q1099" s="226">
        <v>165</v>
      </c>
      <c r="R1099" s="47">
        <f t="shared" si="42"/>
        <v>165</v>
      </c>
    </row>
    <row r="1100" spans="2:18">
      <c r="B1100" s="45" t="s">
        <v>29</v>
      </c>
      <c r="C1100" s="40">
        <v>4</v>
      </c>
      <c r="D1100" s="40"/>
      <c r="E1100" s="40"/>
      <c r="F1100" s="40"/>
      <c r="G1100" s="40"/>
      <c r="H1100" s="40"/>
      <c r="I1100" s="40"/>
      <c r="J1100" s="40"/>
      <c r="K1100" s="40"/>
      <c r="L1100" s="40"/>
      <c r="M1100" s="40"/>
      <c r="N1100" s="40"/>
      <c r="O1100" s="40"/>
      <c r="P1100" s="4">
        <v>10.8</v>
      </c>
      <c r="Q1100" s="226">
        <v>106</v>
      </c>
      <c r="R1100" s="47">
        <f t="shared" si="42"/>
        <v>1144.8000000000002</v>
      </c>
    </row>
    <row r="1101" spans="2:18">
      <c r="B1101" s="45" t="s">
        <v>10</v>
      </c>
      <c r="C1101" s="40">
        <v>1</v>
      </c>
      <c r="D1101" s="5"/>
      <c r="E1101" s="5"/>
      <c r="F1101" s="5"/>
      <c r="G1101" s="5"/>
      <c r="H1101" s="5"/>
      <c r="I1101" s="5"/>
      <c r="J1101" s="5"/>
      <c r="K1101" s="5"/>
      <c r="L1101" s="5"/>
      <c r="M1101" s="5"/>
      <c r="N1101" s="5"/>
      <c r="O1101" s="5"/>
      <c r="P1101" s="4">
        <v>1</v>
      </c>
      <c r="Q1101" s="46">
        <v>79</v>
      </c>
      <c r="R1101" s="47">
        <f t="shared" si="42"/>
        <v>79</v>
      </c>
    </row>
    <row r="1102" spans="2:18">
      <c r="B1102" s="45" t="s">
        <v>51</v>
      </c>
      <c r="C1102" s="40"/>
      <c r="D1102" s="40"/>
      <c r="E1102" s="5"/>
      <c r="F1102" s="5"/>
      <c r="G1102" s="5"/>
      <c r="H1102" s="5"/>
      <c r="I1102" s="5"/>
      <c r="J1102" s="5"/>
      <c r="K1102" s="5"/>
      <c r="L1102" s="5"/>
      <c r="M1102" s="5"/>
      <c r="N1102" s="5"/>
      <c r="O1102" s="5"/>
      <c r="P1102" s="5">
        <v>1</v>
      </c>
      <c r="Q1102" s="5">
        <v>15</v>
      </c>
      <c r="R1102" s="47">
        <f t="shared" si="42"/>
        <v>15</v>
      </c>
    </row>
    <row r="1103" spans="2:18">
      <c r="B1103" s="31" t="s">
        <v>919</v>
      </c>
      <c r="C1103" s="40">
        <v>20</v>
      </c>
      <c r="D1103" s="40">
        <v>0.14000000000000001</v>
      </c>
      <c r="E1103" s="40">
        <v>0.02</v>
      </c>
      <c r="F1103" s="40">
        <v>0.7</v>
      </c>
      <c r="G1103" s="40">
        <v>2.4</v>
      </c>
      <c r="H1103" s="40">
        <v>0.01</v>
      </c>
      <c r="I1103" s="40">
        <v>0.98</v>
      </c>
      <c r="J1103" s="40">
        <v>0</v>
      </c>
      <c r="K1103" s="40">
        <v>0.02</v>
      </c>
      <c r="L1103" s="40">
        <v>3.4</v>
      </c>
      <c r="M1103" s="40">
        <v>6</v>
      </c>
      <c r="N1103" s="40">
        <v>2.8</v>
      </c>
      <c r="O1103" s="40">
        <v>0.1</v>
      </c>
      <c r="P1103" s="4"/>
      <c r="Q1103" s="226"/>
      <c r="R1103" s="47">
        <f t="shared" si="42"/>
        <v>0</v>
      </c>
    </row>
    <row r="1104" spans="2:18">
      <c r="B1104" s="45" t="s">
        <v>133</v>
      </c>
      <c r="C1104" s="40"/>
      <c r="D1104" s="40"/>
      <c r="E1104" s="40"/>
      <c r="F1104" s="40"/>
      <c r="G1104" s="40"/>
      <c r="H1104" s="40"/>
      <c r="I1104" s="40"/>
      <c r="J1104" s="40"/>
      <c r="K1104" s="40"/>
      <c r="L1104" s="40"/>
      <c r="M1104" s="40"/>
      <c r="N1104" s="40"/>
      <c r="O1104" s="40"/>
      <c r="P1104" s="4">
        <v>8.9</v>
      </c>
      <c r="Q1104" s="226">
        <v>250</v>
      </c>
      <c r="R1104" s="47">
        <f t="shared" si="42"/>
        <v>2225</v>
      </c>
    </row>
    <row r="1105" spans="2:18">
      <c r="B1105" s="44" t="s">
        <v>34</v>
      </c>
      <c r="C1105" s="31">
        <v>40</v>
      </c>
      <c r="D1105" s="40">
        <v>16</v>
      </c>
      <c r="E1105" s="40">
        <v>0.9</v>
      </c>
      <c r="F1105" s="40">
        <v>18.37</v>
      </c>
      <c r="G1105" s="40">
        <v>94</v>
      </c>
      <c r="H1105" s="40">
        <v>0.9</v>
      </c>
      <c r="I1105" s="40">
        <v>0</v>
      </c>
      <c r="J1105" s="40">
        <v>0</v>
      </c>
      <c r="K1105" s="40">
        <v>0.56999999999999995</v>
      </c>
      <c r="L1105" s="40">
        <v>9.6999999999999993</v>
      </c>
      <c r="M1105" s="40">
        <v>36.5</v>
      </c>
      <c r="N1105" s="40">
        <v>14.45</v>
      </c>
      <c r="O1105" s="40">
        <v>2.12</v>
      </c>
      <c r="P1105" s="40"/>
      <c r="Q1105" s="228"/>
      <c r="R1105" s="47">
        <f t="shared" si="42"/>
        <v>0</v>
      </c>
    </row>
    <row r="1106" spans="2:18">
      <c r="B1106" s="45" t="s">
        <v>34</v>
      </c>
      <c r="C1106" s="40">
        <v>20</v>
      </c>
      <c r="D1106" s="40"/>
      <c r="E1106" s="40"/>
      <c r="F1106" s="40"/>
      <c r="G1106" s="40"/>
      <c r="H1106" s="40"/>
      <c r="I1106" s="40"/>
      <c r="J1106" s="40"/>
      <c r="K1106" s="40"/>
      <c r="L1106" s="40"/>
      <c r="M1106" s="40"/>
      <c r="N1106" s="40"/>
      <c r="O1106" s="40"/>
      <c r="P1106" s="40">
        <v>15</v>
      </c>
      <c r="Q1106" s="228">
        <v>30</v>
      </c>
      <c r="R1106" s="47">
        <f t="shared" si="42"/>
        <v>450</v>
      </c>
    </row>
    <row r="1107" spans="2:18">
      <c r="B1107" s="44" t="s">
        <v>920</v>
      </c>
      <c r="C1107" s="40">
        <v>180</v>
      </c>
      <c r="D1107" s="40">
        <v>1.2</v>
      </c>
      <c r="E1107" s="40">
        <v>0.19</v>
      </c>
      <c r="F1107" s="40">
        <v>18.36</v>
      </c>
      <c r="G1107" s="40">
        <v>83</v>
      </c>
      <c r="H1107" s="40">
        <v>0.04</v>
      </c>
      <c r="I1107" s="40">
        <v>36.5</v>
      </c>
      <c r="J1107" s="40">
        <v>0</v>
      </c>
      <c r="K1107" s="40">
        <v>0.2</v>
      </c>
      <c r="L1107" s="40">
        <v>12.7</v>
      </c>
      <c r="M1107" s="40">
        <v>12.7</v>
      </c>
      <c r="N1107" s="40">
        <v>7.3</v>
      </c>
      <c r="O1107" s="40">
        <v>0.9</v>
      </c>
      <c r="P1107" s="40"/>
      <c r="Q1107" s="228"/>
      <c r="R1107" s="47">
        <f t="shared" si="42"/>
        <v>0</v>
      </c>
    </row>
    <row r="1108" spans="2:18">
      <c r="B1108" s="45" t="s">
        <v>921</v>
      </c>
      <c r="C1108" s="40">
        <v>4</v>
      </c>
      <c r="D1108" s="40"/>
      <c r="E1108" s="40"/>
      <c r="F1108" s="40"/>
      <c r="G1108" s="40"/>
      <c r="H1108" s="40"/>
      <c r="I1108" s="40"/>
      <c r="J1108" s="40"/>
      <c r="K1108" s="40"/>
      <c r="L1108" s="40"/>
      <c r="M1108" s="40"/>
      <c r="N1108" s="40"/>
      <c r="O1108" s="40"/>
      <c r="P1108" s="40">
        <v>22</v>
      </c>
      <c r="Q1108" s="40">
        <v>145</v>
      </c>
      <c r="R1108" s="47">
        <f t="shared" si="42"/>
        <v>3190</v>
      </c>
    </row>
    <row r="1109" spans="2:18">
      <c r="B1109" s="45" t="s">
        <v>322</v>
      </c>
      <c r="C1109" s="45">
        <v>100</v>
      </c>
      <c r="D1109" s="40">
        <v>0.6</v>
      </c>
      <c r="E1109" s="5">
        <v>0.6</v>
      </c>
      <c r="F1109" s="5">
        <v>14.7</v>
      </c>
      <c r="G1109" s="5">
        <v>70.5</v>
      </c>
      <c r="H1109" s="5">
        <v>0.05</v>
      </c>
      <c r="I1109" s="5">
        <v>15</v>
      </c>
      <c r="J1109" s="5">
        <v>0</v>
      </c>
      <c r="K1109" s="5">
        <v>0.3</v>
      </c>
      <c r="L1109" s="5">
        <v>24</v>
      </c>
      <c r="M1109" s="5">
        <v>16.5</v>
      </c>
      <c r="N1109" s="5">
        <v>13.5</v>
      </c>
      <c r="O1109" s="5">
        <v>3.3</v>
      </c>
      <c r="P1109" s="5">
        <v>19.2</v>
      </c>
      <c r="Q1109" s="5">
        <v>210</v>
      </c>
      <c r="R1109" s="47">
        <f t="shared" si="42"/>
        <v>4032</v>
      </c>
    </row>
    <row r="1110" spans="2:18">
      <c r="B1110" s="45" t="s">
        <v>742</v>
      </c>
      <c r="C1110" s="45"/>
      <c r="D1110" s="40"/>
      <c r="E1110" s="5"/>
      <c r="F1110" s="5"/>
      <c r="G1110" s="5"/>
      <c r="H1110" s="5"/>
      <c r="I1110" s="5"/>
      <c r="J1110" s="5"/>
      <c r="K1110" s="5"/>
      <c r="L1110" s="5"/>
      <c r="M1110" s="5"/>
      <c r="N1110" s="5"/>
      <c r="O1110" s="5"/>
      <c r="P1110" s="5">
        <v>213</v>
      </c>
      <c r="Q1110" s="5">
        <v>18</v>
      </c>
      <c r="R1110" s="47">
        <f t="shared" si="42"/>
        <v>3834</v>
      </c>
    </row>
    <row r="1111" spans="2:18">
      <c r="E1111" s="19" t="s">
        <v>374</v>
      </c>
      <c r="F1111" s="19"/>
      <c r="G1111" s="19"/>
      <c r="H1111" s="19"/>
      <c r="I1111" s="19"/>
      <c r="J1111" s="19"/>
      <c r="K1111" s="19"/>
      <c r="L1111" s="19" t="s">
        <v>99</v>
      </c>
      <c r="M1111" s="19"/>
      <c r="N1111" s="19"/>
      <c r="O1111" s="19" t="s">
        <v>99</v>
      </c>
      <c r="P1111" s="19"/>
      <c r="R1111" s="68">
        <f>SUM(R1095:R1110)</f>
        <v>18413.86</v>
      </c>
    </row>
    <row r="1112" spans="2:18">
      <c r="B1112" s="19"/>
      <c r="E1112" s="110" t="s">
        <v>100</v>
      </c>
      <c r="F1112" s="19"/>
      <c r="G1112" s="19"/>
      <c r="H1112" s="19"/>
      <c r="I1112" s="19"/>
      <c r="J1112" s="19"/>
      <c r="K1112" s="19"/>
      <c r="L1112" s="110" t="s">
        <v>99</v>
      </c>
      <c r="M1112" s="110"/>
      <c r="N1112" s="19"/>
      <c r="O1112" s="19"/>
      <c r="P1112" s="19"/>
      <c r="Q1112" s="19"/>
    </row>
    <row r="1113" spans="2:18" ht="18.75">
      <c r="D1113" s="15"/>
      <c r="G1113" s="16" t="s">
        <v>67</v>
      </c>
      <c r="H1113" s="16"/>
      <c r="I1113" s="17"/>
      <c r="J1113" s="17"/>
      <c r="K1113" s="17"/>
      <c r="M1113" s="17"/>
      <c r="R1113" s="19"/>
    </row>
    <row r="1114" spans="2:18" ht="23.25">
      <c r="D1114" s="15"/>
      <c r="E1114" s="15"/>
      <c r="F1114" s="133" t="s">
        <v>376</v>
      </c>
      <c r="G1114" s="16"/>
      <c r="H1114" s="16"/>
      <c r="I1114" s="16" t="s">
        <v>377</v>
      </c>
      <c r="J1114" s="16"/>
      <c r="K1114" s="16"/>
      <c r="L1114" s="17"/>
      <c r="M1114" s="21"/>
      <c r="R1114" s="19"/>
    </row>
    <row r="1115" spans="2:18" ht="18.75">
      <c r="E1115" s="23" t="s">
        <v>70</v>
      </c>
      <c r="F1115" s="23"/>
      <c r="G1115" s="23"/>
      <c r="R1115" s="19"/>
    </row>
    <row r="1116" spans="2:18">
      <c r="B1116" s="53">
        <v>44639</v>
      </c>
      <c r="N1116" s="21"/>
      <c r="R1116" s="19"/>
    </row>
    <row r="1117" spans="2:18">
      <c r="B1117" s="24" t="s">
        <v>149</v>
      </c>
      <c r="C1117" t="s">
        <v>739</v>
      </c>
      <c r="D1117" s="25"/>
      <c r="E1117" s="28"/>
      <c r="F1117" s="28" t="s">
        <v>922</v>
      </c>
      <c r="G1117" s="27"/>
      <c r="H1117" s="21"/>
      <c r="I1117" s="21"/>
      <c r="J1117" s="21"/>
      <c r="K1117" s="21"/>
      <c r="L1117" s="21"/>
      <c r="M1117" s="21"/>
      <c r="N1117" s="21"/>
      <c r="O1117" s="21"/>
      <c r="P1117" s="21"/>
      <c r="Q1117" s="21"/>
      <c r="R1117" s="19"/>
    </row>
    <row r="1118" spans="2:18">
      <c r="B1118" s="29" t="s">
        <v>76</v>
      </c>
      <c r="C1118" s="20"/>
      <c r="D1118" s="20"/>
      <c r="E1118" s="27"/>
      <c r="F1118" s="27"/>
      <c r="G1118" s="27"/>
      <c r="H1118" s="21"/>
      <c r="I1118" s="21"/>
      <c r="J1118" s="21"/>
      <c r="K1118" s="21"/>
      <c r="L1118" s="21"/>
      <c r="M1118" s="21"/>
      <c r="N1118" s="21"/>
      <c r="O1118" s="21"/>
      <c r="P1118" s="21"/>
      <c r="Q1118" s="21"/>
      <c r="R1118" s="19"/>
    </row>
    <row r="1119" spans="2:18">
      <c r="B1119" s="30"/>
      <c r="C1119" s="29"/>
      <c r="D1119" s="29"/>
      <c r="E1119" s="21"/>
      <c r="F1119" s="27"/>
      <c r="G1119" s="27"/>
      <c r="H1119" s="21"/>
      <c r="I1119" s="21"/>
      <c r="J1119" s="21"/>
      <c r="K1119" s="21"/>
      <c r="L1119" s="21"/>
      <c r="M1119" s="21"/>
      <c r="N1119" s="145"/>
      <c r="O1119" s="21"/>
      <c r="P1119" s="21"/>
      <c r="Q1119">
        <v>213</v>
      </c>
      <c r="R1119" s="19"/>
    </row>
    <row r="1120" spans="2:18">
      <c r="B1120" s="31" t="s">
        <v>77</v>
      </c>
      <c r="C1120" s="33" t="s">
        <v>78</v>
      </c>
      <c r="D1120" s="34"/>
      <c r="E1120" s="34" t="s">
        <v>79</v>
      </c>
      <c r="F1120" s="34"/>
      <c r="G1120" s="34" t="s">
        <v>80</v>
      </c>
      <c r="H1120" s="34" t="s">
        <v>81</v>
      </c>
      <c r="I1120" s="34"/>
      <c r="J1120" s="34"/>
      <c r="K1120" s="34"/>
      <c r="L1120" s="34"/>
      <c r="M1120" s="34" t="s">
        <v>82</v>
      </c>
      <c r="N1120" s="19"/>
      <c r="O1120" s="34"/>
      <c r="P1120" s="35" t="s">
        <v>83</v>
      </c>
      <c r="Q1120" s="36" t="s">
        <v>3</v>
      </c>
      <c r="R1120" s="36" t="s">
        <v>9</v>
      </c>
    </row>
    <row r="1121" spans="2:18">
      <c r="B1121" s="40"/>
      <c r="C1121" s="39" t="s">
        <v>85</v>
      </c>
      <c r="D1121" s="40" t="s">
        <v>86</v>
      </c>
      <c r="E1121" s="40" t="s">
        <v>87</v>
      </c>
      <c r="F1121" s="40" t="s">
        <v>88</v>
      </c>
      <c r="G1121" s="40"/>
      <c r="H1121" s="40" t="s">
        <v>89</v>
      </c>
      <c r="I1121" s="40" t="s">
        <v>90</v>
      </c>
      <c r="J1121" s="40" t="s">
        <v>91</v>
      </c>
      <c r="K1121" s="40" t="s">
        <v>856</v>
      </c>
      <c r="L1121" s="40" t="s">
        <v>92</v>
      </c>
      <c r="M1121" s="40" t="s">
        <v>93</v>
      </c>
      <c r="N1121" s="40" t="s">
        <v>94</v>
      </c>
      <c r="O1121" s="40" t="s">
        <v>95</v>
      </c>
      <c r="P1121" s="40"/>
      <c r="Q1121" s="4"/>
      <c r="R1121" s="40"/>
    </row>
    <row r="1122" spans="2:18">
      <c r="B1122" s="31" t="s">
        <v>918</v>
      </c>
      <c r="C1122" s="40">
        <v>200</v>
      </c>
      <c r="D1122" s="40">
        <v>22.03</v>
      </c>
      <c r="E1122" s="40">
        <v>22.11</v>
      </c>
      <c r="F1122" s="40">
        <v>14.99</v>
      </c>
      <c r="G1122" s="40">
        <v>438.54</v>
      </c>
      <c r="H1122" s="40">
        <v>0.09</v>
      </c>
      <c r="I1122" s="40">
        <v>82.66</v>
      </c>
      <c r="J1122" s="40">
        <v>12</v>
      </c>
      <c r="K1122" s="40">
        <v>0.35</v>
      </c>
      <c r="L1122" s="40">
        <v>90.3</v>
      </c>
      <c r="M1122" s="40">
        <v>67.95</v>
      </c>
      <c r="N1122" s="40">
        <v>34.64</v>
      </c>
      <c r="O1122" s="40">
        <v>1.37</v>
      </c>
      <c r="P1122" s="4"/>
      <c r="Q1122" s="226"/>
      <c r="R1122" s="47"/>
    </row>
    <row r="1123" spans="2:18">
      <c r="B1123" s="45" t="s">
        <v>27</v>
      </c>
      <c r="C1123" s="40">
        <v>50</v>
      </c>
      <c r="D1123" s="40"/>
      <c r="E1123" s="40"/>
      <c r="F1123" s="40"/>
      <c r="G1123" s="40"/>
      <c r="H1123" s="40"/>
      <c r="I1123" s="40"/>
      <c r="J1123" s="40"/>
      <c r="K1123" s="40"/>
      <c r="L1123" s="40"/>
      <c r="M1123" s="40"/>
      <c r="N1123" s="40"/>
      <c r="O1123" s="40"/>
      <c r="P1123" s="4">
        <v>7.7</v>
      </c>
      <c r="Q1123" s="226">
        <v>271</v>
      </c>
      <c r="R1123" s="47">
        <f>Q1123*P1123</f>
        <v>2086.7000000000003</v>
      </c>
    </row>
    <row r="1124" spans="2:18">
      <c r="B1124" s="45" t="s">
        <v>58</v>
      </c>
      <c r="C1124" s="40">
        <v>10</v>
      </c>
      <c r="D1124" s="40"/>
      <c r="E1124" s="40"/>
      <c r="F1124" s="40"/>
      <c r="G1124" s="40"/>
      <c r="H1124" s="40"/>
      <c r="I1124" s="40"/>
      <c r="J1124" s="40"/>
      <c r="K1124" s="40"/>
      <c r="L1124" s="40"/>
      <c r="M1124" s="40"/>
      <c r="N1124" s="40"/>
      <c r="O1124" s="40"/>
      <c r="P1124" s="4">
        <v>1.5</v>
      </c>
      <c r="Q1124" s="226">
        <v>34</v>
      </c>
      <c r="R1124" s="47">
        <f t="shared" ref="R1124:R1140" si="43">Q1124*P1124</f>
        <v>51</v>
      </c>
    </row>
    <row r="1125" spans="2:18">
      <c r="B1125" s="45" t="s">
        <v>37</v>
      </c>
      <c r="C1125" s="40">
        <v>10</v>
      </c>
      <c r="D1125" s="40"/>
      <c r="E1125" s="40"/>
      <c r="F1125" s="40"/>
      <c r="G1125" s="40"/>
      <c r="H1125" s="40"/>
      <c r="I1125" s="40"/>
      <c r="J1125" s="40"/>
      <c r="K1125" s="40"/>
      <c r="L1125" s="40"/>
      <c r="M1125" s="40"/>
      <c r="N1125" s="40"/>
      <c r="O1125" s="40"/>
      <c r="P1125" s="4">
        <v>2.0699999999999998</v>
      </c>
      <c r="Q1125" s="226">
        <v>91</v>
      </c>
      <c r="R1125" s="47">
        <f t="shared" si="43"/>
        <v>188.36999999999998</v>
      </c>
    </row>
    <row r="1126" spans="2:18">
      <c r="B1126" s="45" t="s">
        <v>13</v>
      </c>
      <c r="C1126" s="40">
        <v>4</v>
      </c>
      <c r="D1126" s="40"/>
      <c r="E1126" s="40"/>
      <c r="F1126" s="40"/>
      <c r="G1126" s="40"/>
      <c r="H1126" s="40"/>
      <c r="I1126" s="40"/>
      <c r="J1126" s="40"/>
      <c r="K1126" s="40"/>
      <c r="L1126" s="40"/>
      <c r="M1126" s="40"/>
      <c r="N1126" s="40"/>
      <c r="O1126" s="40"/>
      <c r="P1126" s="4">
        <v>1</v>
      </c>
      <c r="Q1126" s="226">
        <v>122.32</v>
      </c>
      <c r="R1126" s="47">
        <f t="shared" si="43"/>
        <v>122.32</v>
      </c>
    </row>
    <row r="1127" spans="2:18">
      <c r="B1127" s="45" t="s">
        <v>14</v>
      </c>
      <c r="C1127" s="40">
        <v>50</v>
      </c>
      <c r="D1127" s="40"/>
      <c r="E1127" s="40"/>
      <c r="F1127" s="40"/>
      <c r="G1127" s="40"/>
      <c r="H1127" s="40"/>
      <c r="I1127" s="40"/>
      <c r="J1127" s="40"/>
      <c r="K1127" s="40"/>
      <c r="L1127" s="40"/>
      <c r="M1127" s="40"/>
      <c r="N1127" s="40"/>
      <c r="O1127" s="40"/>
      <c r="P1127" s="4"/>
      <c r="Q1127" s="226">
        <v>165</v>
      </c>
      <c r="R1127" s="47">
        <f t="shared" si="43"/>
        <v>0</v>
      </c>
    </row>
    <row r="1128" spans="2:18">
      <c r="B1128" s="45" t="s">
        <v>29</v>
      </c>
      <c r="C1128" s="40">
        <v>4</v>
      </c>
      <c r="D1128" s="40"/>
      <c r="E1128" s="40"/>
      <c r="F1128" s="40"/>
      <c r="G1128" s="40"/>
      <c r="H1128" s="40"/>
      <c r="I1128" s="40"/>
      <c r="J1128" s="40"/>
      <c r="K1128" s="40"/>
      <c r="L1128" s="40"/>
      <c r="M1128" s="40"/>
      <c r="N1128" s="40"/>
      <c r="O1128" s="40"/>
      <c r="P1128" s="4">
        <v>7.8</v>
      </c>
      <c r="Q1128" s="226">
        <v>106</v>
      </c>
      <c r="R1128" s="47">
        <f t="shared" si="43"/>
        <v>826.8</v>
      </c>
    </row>
    <row r="1129" spans="2:18">
      <c r="B1129" s="45" t="s">
        <v>10</v>
      </c>
      <c r="C1129" s="40">
        <v>1</v>
      </c>
      <c r="D1129" s="5"/>
      <c r="E1129" s="5"/>
      <c r="F1129" s="5"/>
      <c r="G1129" s="5"/>
      <c r="H1129" s="5"/>
      <c r="I1129" s="5"/>
      <c r="J1129" s="5"/>
      <c r="K1129" s="5"/>
      <c r="L1129" s="5"/>
      <c r="M1129" s="5"/>
      <c r="N1129" s="5"/>
      <c r="O1129" s="5"/>
      <c r="P1129" s="4">
        <v>1</v>
      </c>
      <c r="Q1129" s="46">
        <v>79</v>
      </c>
      <c r="R1129" s="47">
        <f t="shared" si="43"/>
        <v>79</v>
      </c>
    </row>
    <row r="1130" spans="2:18">
      <c r="B1130" s="45" t="s">
        <v>51</v>
      </c>
      <c r="C1130" s="40"/>
      <c r="D1130" s="40"/>
      <c r="E1130" s="5"/>
      <c r="F1130" s="5"/>
      <c r="G1130" s="5"/>
      <c r="H1130" s="5"/>
      <c r="I1130" s="5"/>
      <c r="J1130" s="5"/>
      <c r="K1130" s="5"/>
      <c r="L1130" s="5"/>
      <c r="M1130" s="5"/>
      <c r="N1130" s="5"/>
      <c r="O1130" s="5"/>
      <c r="P1130" s="5">
        <v>1</v>
      </c>
      <c r="Q1130" s="5">
        <v>15</v>
      </c>
      <c r="R1130" s="47">
        <f t="shared" si="43"/>
        <v>15</v>
      </c>
    </row>
    <row r="1131" spans="2:18">
      <c r="B1131" s="31" t="s">
        <v>681</v>
      </c>
      <c r="C1131" s="40">
        <v>20</v>
      </c>
      <c r="D1131" s="40">
        <v>0.14000000000000001</v>
      </c>
      <c r="E1131" s="40">
        <v>0.02</v>
      </c>
      <c r="F1131" s="40">
        <v>0.7</v>
      </c>
      <c r="G1131" s="40">
        <v>2.4</v>
      </c>
      <c r="H1131" s="40">
        <v>0.01</v>
      </c>
      <c r="I1131" s="40">
        <v>0.98</v>
      </c>
      <c r="J1131" s="40">
        <v>0</v>
      </c>
      <c r="K1131" s="40">
        <v>0.02</v>
      </c>
      <c r="L1131" s="40">
        <v>3.4</v>
      </c>
      <c r="M1131" s="40">
        <v>6</v>
      </c>
      <c r="N1131" s="40">
        <v>2.8</v>
      </c>
      <c r="O1131" s="40">
        <v>0.1</v>
      </c>
      <c r="P1131" s="4"/>
      <c r="Q1131" s="226"/>
      <c r="R1131" s="47">
        <f t="shared" si="43"/>
        <v>0</v>
      </c>
    </row>
    <row r="1132" spans="2:18">
      <c r="B1132" s="45" t="s">
        <v>133</v>
      </c>
      <c r="C1132" s="40"/>
      <c r="D1132" s="40"/>
      <c r="E1132" s="40"/>
      <c r="F1132" s="40"/>
      <c r="G1132" s="40"/>
      <c r="H1132" s="40"/>
      <c r="I1132" s="40"/>
      <c r="J1132" s="40"/>
      <c r="K1132" s="40"/>
      <c r="L1132" s="40"/>
      <c r="M1132" s="40"/>
      <c r="N1132" s="40"/>
      <c r="O1132" s="40"/>
      <c r="P1132" s="4">
        <v>7</v>
      </c>
      <c r="Q1132" s="226">
        <v>142.18</v>
      </c>
      <c r="R1132" s="47">
        <f t="shared" si="43"/>
        <v>995.26</v>
      </c>
    </row>
    <row r="1133" spans="2:18">
      <c r="B1133" s="44" t="s">
        <v>34</v>
      </c>
      <c r="C1133" s="31">
        <v>40</v>
      </c>
      <c r="D1133" s="40">
        <v>16</v>
      </c>
      <c r="E1133" s="40">
        <v>0.9</v>
      </c>
      <c r="F1133" s="40">
        <v>18.37</v>
      </c>
      <c r="G1133" s="40">
        <v>94</v>
      </c>
      <c r="H1133" s="40">
        <v>0.9</v>
      </c>
      <c r="I1133" s="40">
        <v>0</v>
      </c>
      <c r="J1133" s="40">
        <v>0</v>
      </c>
      <c r="K1133" s="40">
        <v>0.56999999999999995</v>
      </c>
      <c r="L1133" s="40">
        <v>9.6999999999999993</v>
      </c>
      <c r="M1133" s="40">
        <v>36.5</v>
      </c>
      <c r="N1133" s="40">
        <v>14.45</v>
      </c>
      <c r="O1133" s="40">
        <v>2.12</v>
      </c>
      <c r="P1133" s="40"/>
      <c r="Q1133" s="228"/>
      <c r="R1133" s="47">
        <f t="shared" si="43"/>
        <v>0</v>
      </c>
    </row>
    <row r="1134" spans="2:18">
      <c r="B1134" s="45" t="s">
        <v>34</v>
      </c>
      <c r="C1134" s="40">
        <v>20</v>
      </c>
      <c r="D1134" s="40"/>
      <c r="E1134" s="40"/>
      <c r="F1134" s="40"/>
      <c r="G1134" s="40"/>
      <c r="H1134" s="40"/>
      <c r="I1134" s="40"/>
      <c r="J1134" s="40"/>
      <c r="K1134" s="40"/>
      <c r="L1134" s="40"/>
      <c r="M1134" s="40"/>
      <c r="N1134" s="40"/>
      <c r="O1134" s="40"/>
      <c r="P1134" s="40">
        <v>11</v>
      </c>
      <c r="Q1134" s="228">
        <v>30</v>
      </c>
      <c r="R1134" s="47">
        <f t="shared" si="43"/>
        <v>330</v>
      </c>
    </row>
    <row r="1135" spans="2:18">
      <c r="B1135" s="45" t="s">
        <v>121</v>
      </c>
      <c r="C1135" s="40"/>
      <c r="D1135" s="40"/>
      <c r="E1135" s="40"/>
      <c r="F1135" s="40"/>
      <c r="G1135" s="40"/>
      <c r="H1135" s="40"/>
      <c r="I1135" s="40"/>
      <c r="J1135" s="40"/>
      <c r="K1135" s="40"/>
      <c r="L1135" s="40"/>
      <c r="M1135" s="40"/>
      <c r="N1135" s="40"/>
      <c r="O1135" s="40"/>
      <c r="P1135" s="40">
        <v>0.75</v>
      </c>
      <c r="Q1135" s="228">
        <v>648</v>
      </c>
      <c r="R1135" s="47">
        <f t="shared" si="43"/>
        <v>486</v>
      </c>
    </row>
    <row r="1136" spans="2:18">
      <c r="B1136" s="45" t="s">
        <v>121</v>
      </c>
      <c r="C1136" s="40"/>
      <c r="D1136" s="40"/>
      <c r="E1136" s="40"/>
      <c r="F1136" s="40"/>
      <c r="G1136" s="40"/>
      <c r="H1136" s="40"/>
      <c r="I1136" s="40"/>
      <c r="J1136" s="40"/>
      <c r="K1136" s="40"/>
      <c r="L1136" s="40"/>
      <c r="M1136" s="40"/>
      <c r="N1136" s="40"/>
      <c r="O1136" s="40"/>
      <c r="P1136" s="40">
        <v>0.75</v>
      </c>
      <c r="Q1136" s="228">
        <v>712.92</v>
      </c>
      <c r="R1136" s="47">
        <f t="shared" si="43"/>
        <v>534.68999999999994</v>
      </c>
    </row>
    <row r="1137" spans="2:18">
      <c r="B1137" s="45" t="s">
        <v>60</v>
      </c>
      <c r="C1137" s="40"/>
      <c r="D1137" s="40"/>
      <c r="E1137" s="40"/>
      <c r="F1137" s="40"/>
      <c r="G1137" s="40"/>
      <c r="H1137" s="40"/>
      <c r="I1137" s="40"/>
      <c r="J1137" s="40"/>
      <c r="K1137" s="40"/>
      <c r="L1137" s="40"/>
      <c r="M1137" s="40"/>
      <c r="N1137" s="40"/>
      <c r="O1137" s="40"/>
      <c r="P1137" s="40">
        <v>1.4</v>
      </c>
      <c r="Q1137" s="228">
        <v>565.04</v>
      </c>
      <c r="R1137" s="47">
        <f t="shared" si="43"/>
        <v>791.05599999999993</v>
      </c>
    </row>
    <row r="1138" spans="2:18">
      <c r="B1138" s="44" t="s">
        <v>108</v>
      </c>
      <c r="C1138" s="40">
        <v>180</v>
      </c>
      <c r="D1138" s="40">
        <v>0.17</v>
      </c>
      <c r="E1138" s="40">
        <v>7.0000000000000007E-2</v>
      </c>
      <c r="F1138" s="40">
        <v>13.39</v>
      </c>
      <c r="G1138" s="40">
        <v>58.09</v>
      </c>
      <c r="H1138" s="40">
        <v>0</v>
      </c>
      <c r="I1138" s="40">
        <v>50</v>
      </c>
      <c r="J1138" s="40">
        <v>20.85</v>
      </c>
      <c r="K1138" s="40">
        <v>0.19</v>
      </c>
      <c r="L1138" s="40">
        <v>3</v>
      </c>
      <c r="M1138" s="40">
        <v>0.85</v>
      </c>
      <c r="N1138" s="40">
        <v>0.85</v>
      </c>
      <c r="O1138" s="40">
        <v>0.18</v>
      </c>
      <c r="P1138" s="40"/>
      <c r="Q1138" s="228"/>
      <c r="R1138" s="47">
        <f t="shared" si="43"/>
        <v>0</v>
      </c>
    </row>
    <row r="1139" spans="2:18">
      <c r="B1139" s="45" t="s">
        <v>31</v>
      </c>
      <c r="C1139" s="40">
        <v>4</v>
      </c>
      <c r="D1139" s="40"/>
      <c r="E1139" s="40"/>
      <c r="F1139" s="40"/>
      <c r="G1139" s="40"/>
      <c r="H1139" s="40"/>
      <c r="I1139" s="40"/>
      <c r="J1139" s="40"/>
      <c r="K1139" s="40"/>
      <c r="L1139" s="40"/>
      <c r="M1139" s="40"/>
      <c r="N1139" s="40"/>
      <c r="O1139" s="40"/>
      <c r="P1139" s="40">
        <v>3</v>
      </c>
      <c r="Q1139" s="40">
        <v>76.69</v>
      </c>
      <c r="R1139" s="47">
        <f t="shared" si="43"/>
        <v>230.07</v>
      </c>
    </row>
    <row r="1140" spans="2:18">
      <c r="B1140" s="45" t="s">
        <v>49</v>
      </c>
      <c r="C1140" s="45"/>
      <c r="D1140" s="40"/>
      <c r="E1140" s="5"/>
      <c r="F1140" s="5"/>
      <c r="G1140" s="5"/>
      <c r="H1140" s="5"/>
      <c r="I1140" s="5"/>
      <c r="J1140" s="5"/>
      <c r="K1140" s="5"/>
      <c r="L1140" s="5"/>
      <c r="M1140" s="5"/>
      <c r="N1140" s="5"/>
      <c r="O1140" s="5"/>
      <c r="P1140" s="5">
        <v>1</v>
      </c>
      <c r="Q1140" s="5">
        <v>244</v>
      </c>
      <c r="R1140" s="47">
        <f t="shared" si="43"/>
        <v>244</v>
      </c>
    </row>
    <row r="1141" spans="2:18">
      <c r="E1141" s="19" t="s">
        <v>374</v>
      </c>
      <c r="F1141" s="19"/>
      <c r="G1141" s="19"/>
      <c r="H1141" s="19"/>
      <c r="I1141" s="19"/>
      <c r="J1141" s="19"/>
      <c r="K1141" s="19"/>
      <c r="L1141" s="19" t="s">
        <v>99</v>
      </c>
      <c r="M1141" s="19"/>
      <c r="N1141" s="19"/>
      <c r="O1141" s="19" t="s">
        <v>99</v>
      </c>
      <c r="P1141" s="19"/>
      <c r="R1141" s="67">
        <f>SUM(R1123:R1140)</f>
        <v>6980.2659999999996</v>
      </c>
    </row>
    <row r="1142" spans="2:18">
      <c r="B1142" s="19"/>
      <c r="E1142" s="110" t="s">
        <v>100</v>
      </c>
      <c r="F1142" s="19"/>
      <c r="G1142" s="19"/>
      <c r="H1142" s="19"/>
      <c r="I1142" s="19"/>
      <c r="J1142" s="19"/>
      <c r="K1142" s="19"/>
      <c r="L1142" s="110" t="s">
        <v>99</v>
      </c>
      <c r="M1142" s="110"/>
      <c r="N1142" s="19"/>
      <c r="O1142" s="19"/>
      <c r="P1142" s="19"/>
      <c r="Q1142" s="19"/>
      <c r="R1142" s="19"/>
    </row>
    <row r="1143" spans="2:18" ht="18.75">
      <c r="D1143" s="15"/>
      <c r="G1143" s="16" t="s">
        <v>67</v>
      </c>
      <c r="H1143" s="16"/>
      <c r="I1143" s="17"/>
      <c r="J1143" s="17"/>
      <c r="K1143" s="17"/>
      <c r="M1143" s="17"/>
      <c r="R1143" s="19"/>
    </row>
    <row r="1144" spans="2:18" ht="23.25">
      <c r="D1144" s="15"/>
      <c r="E1144" s="15"/>
      <c r="F1144" s="133" t="s">
        <v>376</v>
      </c>
      <c r="G1144" s="16"/>
      <c r="H1144" s="16"/>
      <c r="I1144" s="16" t="s">
        <v>377</v>
      </c>
      <c r="J1144" s="16"/>
      <c r="K1144" s="16"/>
      <c r="L1144" s="17"/>
      <c r="M1144" s="21"/>
      <c r="R1144" s="19"/>
    </row>
    <row r="1145" spans="2:18" ht="18.75">
      <c r="E1145" s="23" t="s">
        <v>70</v>
      </c>
      <c r="F1145" s="23"/>
      <c r="G1145" s="23"/>
      <c r="R1145" s="19"/>
    </row>
    <row r="1146" spans="2:18">
      <c r="B1146" s="53">
        <v>44639</v>
      </c>
      <c r="N1146" s="21"/>
      <c r="R1146" s="19"/>
    </row>
    <row r="1147" spans="2:18">
      <c r="B1147" s="24" t="s">
        <v>149</v>
      </c>
      <c r="C1147" t="s">
        <v>739</v>
      </c>
      <c r="D1147" s="25"/>
      <c r="E1147" s="28"/>
      <c r="F1147" s="28" t="s">
        <v>7</v>
      </c>
      <c r="G1147" s="27"/>
      <c r="H1147" s="21"/>
      <c r="I1147" s="21"/>
      <c r="J1147" s="21"/>
      <c r="K1147" s="21"/>
      <c r="L1147" s="21"/>
      <c r="M1147" s="21"/>
      <c r="N1147" s="21"/>
      <c r="O1147" s="21"/>
      <c r="P1147" s="21"/>
      <c r="Q1147" s="21"/>
      <c r="R1147" s="19"/>
    </row>
    <row r="1148" spans="2:18">
      <c r="B1148" s="29" t="s">
        <v>76</v>
      </c>
      <c r="C1148" s="20"/>
      <c r="D1148" s="20"/>
      <c r="E1148" s="27"/>
      <c r="F1148" s="27"/>
      <c r="G1148" s="27"/>
      <c r="H1148" s="21"/>
      <c r="I1148" s="21"/>
      <c r="J1148" s="21"/>
      <c r="K1148" s="21"/>
      <c r="L1148" s="21"/>
      <c r="M1148" s="21"/>
      <c r="N1148" s="21"/>
      <c r="O1148" s="21"/>
      <c r="P1148" s="21"/>
      <c r="Q1148" s="21"/>
      <c r="R1148" s="19"/>
    </row>
    <row r="1149" spans="2:18">
      <c r="B1149" s="30"/>
      <c r="C1149" s="29"/>
      <c r="D1149" s="29"/>
      <c r="E1149" s="21"/>
      <c r="F1149" s="27"/>
      <c r="G1149" s="27"/>
      <c r="H1149" s="21"/>
      <c r="I1149" s="21"/>
      <c r="J1149" s="21"/>
      <c r="K1149" s="21"/>
      <c r="L1149" s="21"/>
      <c r="M1149" s="21"/>
      <c r="N1149" s="145"/>
      <c r="O1149" s="21"/>
      <c r="P1149" s="21"/>
      <c r="Q1149">
        <v>213</v>
      </c>
      <c r="R1149" s="19"/>
    </row>
    <row r="1150" spans="2:18">
      <c r="B1150" s="31" t="s">
        <v>77</v>
      </c>
      <c r="C1150" s="33" t="s">
        <v>78</v>
      </c>
      <c r="D1150" s="34"/>
      <c r="E1150" s="34" t="s">
        <v>79</v>
      </c>
      <c r="F1150" s="34"/>
      <c r="G1150" s="34" t="s">
        <v>80</v>
      </c>
      <c r="H1150" s="34" t="s">
        <v>81</v>
      </c>
      <c r="I1150" s="34"/>
      <c r="J1150" s="34"/>
      <c r="K1150" s="34"/>
      <c r="L1150" s="34"/>
      <c r="M1150" s="34" t="s">
        <v>82</v>
      </c>
      <c r="N1150" s="19"/>
      <c r="O1150" s="34"/>
      <c r="P1150" s="35" t="s">
        <v>83</v>
      </c>
      <c r="Q1150" s="36" t="s">
        <v>3</v>
      </c>
      <c r="R1150" s="36" t="s">
        <v>9</v>
      </c>
    </row>
    <row r="1151" spans="2:18">
      <c r="B1151" s="40"/>
      <c r="C1151" s="39" t="s">
        <v>85</v>
      </c>
      <c r="D1151" s="40" t="s">
        <v>86</v>
      </c>
      <c r="E1151" s="40" t="s">
        <v>87</v>
      </c>
      <c r="F1151" s="40" t="s">
        <v>88</v>
      </c>
      <c r="G1151" s="40"/>
      <c r="H1151" s="40" t="s">
        <v>89</v>
      </c>
      <c r="I1151" s="40" t="s">
        <v>90</v>
      </c>
      <c r="J1151" s="40" t="s">
        <v>91</v>
      </c>
      <c r="K1151" s="40" t="s">
        <v>856</v>
      </c>
      <c r="L1151" s="40" t="s">
        <v>92</v>
      </c>
      <c r="M1151" s="40" t="s">
        <v>93</v>
      </c>
      <c r="N1151" s="40" t="s">
        <v>94</v>
      </c>
      <c r="O1151" s="40" t="s">
        <v>95</v>
      </c>
      <c r="P1151" s="40"/>
      <c r="Q1151" s="4"/>
      <c r="R1151" s="40"/>
    </row>
    <row r="1152" spans="2:18">
      <c r="B1152" s="31" t="s">
        <v>918</v>
      </c>
      <c r="C1152" s="40">
        <v>200</v>
      </c>
      <c r="D1152" s="40">
        <v>22.03</v>
      </c>
      <c r="E1152" s="40">
        <v>22.11</v>
      </c>
      <c r="F1152" s="40">
        <v>14.99</v>
      </c>
      <c r="G1152" s="40">
        <v>438.54</v>
      </c>
      <c r="H1152" s="40">
        <v>0.09</v>
      </c>
      <c r="I1152" s="40">
        <v>82.66</v>
      </c>
      <c r="J1152" s="40">
        <v>12</v>
      </c>
      <c r="K1152" s="40">
        <v>0.35</v>
      </c>
      <c r="L1152" s="40">
        <v>90.3</v>
      </c>
      <c r="M1152" s="40">
        <v>67.95</v>
      </c>
      <c r="N1152" s="40">
        <v>34.64</v>
      </c>
      <c r="O1152" s="40">
        <v>1.37</v>
      </c>
      <c r="P1152" s="4"/>
      <c r="Q1152" s="226"/>
      <c r="R1152" s="47"/>
    </row>
    <row r="1153" spans="2:18">
      <c r="B1153" s="45" t="s">
        <v>27</v>
      </c>
      <c r="C1153" s="40">
        <v>50</v>
      </c>
      <c r="D1153" s="40"/>
      <c r="E1153" s="40"/>
      <c r="F1153" s="40"/>
      <c r="G1153" s="40"/>
      <c r="H1153" s="40"/>
      <c r="I1153" s="40"/>
      <c r="J1153" s="40"/>
      <c r="K1153" s="40"/>
      <c r="L1153" s="40"/>
      <c r="M1153" s="40"/>
      <c r="N1153" s="40"/>
      <c r="O1153" s="40"/>
      <c r="P1153" s="4">
        <v>4</v>
      </c>
      <c r="Q1153" s="226">
        <v>271</v>
      </c>
      <c r="R1153" s="47">
        <f>Q1153*P1153</f>
        <v>1084</v>
      </c>
    </row>
    <row r="1154" spans="2:18">
      <c r="B1154" s="45" t="s">
        <v>58</v>
      </c>
      <c r="C1154" s="40">
        <v>10</v>
      </c>
      <c r="D1154" s="40"/>
      <c r="E1154" s="40"/>
      <c r="F1154" s="40"/>
      <c r="G1154" s="40"/>
      <c r="H1154" s="40"/>
      <c r="I1154" s="40"/>
      <c r="J1154" s="40"/>
      <c r="K1154" s="40"/>
      <c r="L1154" s="40"/>
      <c r="M1154" s="40"/>
      <c r="N1154" s="40"/>
      <c r="O1154" s="40"/>
      <c r="P1154" s="4"/>
      <c r="Q1154" s="226">
        <v>34</v>
      </c>
      <c r="R1154" s="47">
        <f t="shared" ref="R1154:R1165" si="44">Q1154*P1154</f>
        <v>0</v>
      </c>
    </row>
    <row r="1155" spans="2:18">
      <c r="B1155" s="45" t="s">
        <v>37</v>
      </c>
      <c r="C1155" s="40">
        <v>10</v>
      </c>
      <c r="D1155" s="40"/>
      <c r="E1155" s="40"/>
      <c r="F1155" s="40"/>
      <c r="G1155" s="40"/>
      <c r="H1155" s="40"/>
      <c r="I1155" s="40"/>
      <c r="J1155" s="40"/>
      <c r="K1155" s="40"/>
      <c r="L1155" s="40"/>
      <c r="M1155" s="40"/>
      <c r="N1155" s="40"/>
      <c r="O1155" s="40"/>
      <c r="P1155" s="4"/>
      <c r="Q1155" s="226">
        <v>91</v>
      </c>
      <c r="R1155" s="47">
        <f t="shared" si="44"/>
        <v>0</v>
      </c>
    </row>
    <row r="1156" spans="2:18">
      <c r="B1156" s="45" t="s">
        <v>13</v>
      </c>
      <c r="C1156" s="40">
        <v>4</v>
      </c>
      <c r="D1156" s="40"/>
      <c r="E1156" s="40"/>
      <c r="F1156" s="40"/>
      <c r="G1156" s="40"/>
      <c r="H1156" s="40"/>
      <c r="I1156" s="40"/>
      <c r="J1156" s="40"/>
      <c r="K1156" s="40"/>
      <c r="L1156" s="40"/>
      <c r="M1156" s="40"/>
      <c r="N1156" s="40"/>
      <c r="O1156" s="40"/>
      <c r="P1156" s="4"/>
      <c r="Q1156" s="226">
        <v>122.32</v>
      </c>
      <c r="R1156" s="47">
        <f t="shared" si="44"/>
        <v>0</v>
      </c>
    </row>
    <row r="1157" spans="2:18">
      <c r="B1157" s="45" t="s">
        <v>14</v>
      </c>
      <c r="C1157" s="40">
        <v>50</v>
      </c>
      <c r="D1157" s="40"/>
      <c r="E1157" s="40"/>
      <c r="F1157" s="40"/>
      <c r="G1157" s="40"/>
      <c r="H1157" s="40"/>
      <c r="I1157" s="40"/>
      <c r="J1157" s="40"/>
      <c r="K1157" s="40"/>
      <c r="L1157" s="40"/>
      <c r="M1157" s="40"/>
      <c r="N1157" s="40"/>
      <c r="O1157" s="40"/>
      <c r="P1157" s="4"/>
      <c r="Q1157" s="226">
        <v>165</v>
      </c>
      <c r="R1157" s="47">
        <f t="shared" si="44"/>
        <v>0</v>
      </c>
    </row>
    <row r="1158" spans="2:18">
      <c r="B1158" s="45" t="s">
        <v>29</v>
      </c>
      <c r="C1158" s="40">
        <v>4</v>
      </c>
      <c r="D1158" s="40"/>
      <c r="E1158" s="40"/>
      <c r="F1158" s="40"/>
      <c r="G1158" s="40"/>
      <c r="H1158" s="40"/>
      <c r="I1158" s="40"/>
      <c r="J1158" s="40"/>
      <c r="K1158" s="40"/>
      <c r="L1158" s="40"/>
      <c r="M1158" s="40"/>
      <c r="N1158" s="40"/>
      <c r="O1158" s="40"/>
      <c r="P1158" s="4">
        <v>4</v>
      </c>
      <c r="Q1158" s="226">
        <v>106</v>
      </c>
      <c r="R1158" s="47">
        <f t="shared" si="44"/>
        <v>424</v>
      </c>
    </row>
    <row r="1159" spans="2:18">
      <c r="B1159" s="45" t="s">
        <v>10</v>
      </c>
      <c r="C1159" s="40">
        <v>1</v>
      </c>
      <c r="D1159" s="5"/>
      <c r="E1159" s="5"/>
      <c r="F1159" s="5"/>
      <c r="G1159" s="5"/>
      <c r="H1159" s="5"/>
      <c r="I1159" s="5"/>
      <c r="J1159" s="5"/>
      <c r="K1159" s="5"/>
      <c r="L1159" s="5"/>
      <c r="M1159" s="5"/>
      <c r="N1159" s="5"/>
      <c r="O1159" s="5"/>
      <c r="P1159" s="4"/>
      <c r="Q1159" s="46">
        <v>79</v>
      </c>
      <c r="R1159" s="47">
        <f t="shared" si="44"/>
        <v>0</v>
      </c>
    </row>
    <row r="1160" spans="2:18">
      <c r="B1160" s="45" t="s">
        <v>51</v>
      </c>
      <c r="C1160" s="40"/>
      <c r="D1160" s="40"/>
      <c r="E1160" s="5"/>
      <c r="F1160" s="5"/>
      <c r="G1160" s="5"/>
      <c r="H1160" s="5"/>
      <c r="I1160" s="5"/>
      <c r="J1160" s="5"/>
      <c r="K1160" s="5"/>
      <c r="L1160" s="5"/>
      <c r="M1160" s="5"/>
      <c r="N1160" s="5"/>
      <c r="O1160" s="5"/>
      <c r="P1160" s="5"/>
      <c r="Q1160" s="5">
        <v>15</v>
      </c>
      <c r="R1160" s="47">
        <f t="shared" si="44"/>
        <v>0</v>
      </c>
    </row>
    <row r="1161" spans="2:18">
      <c r="B1161" s="44" t="s">
        <v>34</v>
      </c>
      <c r="C1161" s="31">
        <v>40</v>
      </c>
      <c r="D1161" s="40">
        <v>16</v>
      </c>
      <c r="E1161" s="40">
        <v>0.9</v>
      </c>
      <c r="F1161" s="40">
        <v>18.37</v>
      </c>
      <c r="G1161" s="40">
        <v>94</v>
      </c>
      <c r="H1161" s="40">
        <v>0.9</v>
      </c>
      <c r="I1161" s="40">
        <v>0</v>
      </c>
      <c r="J1161" s="40">
        <v>0</v>
      </c>
      <c r="K1161" s="40">
        <v>0.56999999999999995</v>
      </c>
      <c r="L1161" s="40">
        <v>9.6999999999999993</v>
      </c>
      <c r="M1161" s="40">
        <v>36.5</v>
      </c>
      <c r="N1161" s="40">
        <v>14.45</v>
      </c>
      <c r="O1161" s="40">
        <v>2.12</v>
      </c>
      <c r="P1161" s="40"/>
      <c r="Q1161" s="228"/>
      <c r="R1161" s="47">
        <f t="shared" si="44"/>
        <v>0</v>
      </c>
    </row>
    <row r="1162" spans="2:18">
      <c r="B1162" s="45" t="s">
        <v>34</v>
      </c>
      <c r="C1162" s="40">
        <v>20</v>
      </c>
      <c r="D1162" s="40"/>
      <c r="E1162" s="40"/>
      <c r="F1162" s="40"/>
      <c r="G1162" s="40"/>
      <c r="H1162" s="40"/>
      <c r="I1162" s="40"/>
      <c r="J1162" s="40"/>
      <c r="K1162" s="40"/>
      <c r="L1162" s="40"/>
      <c r="M1162" s="40"/>
      <c r="N1162" s="40"/>
      <c r="O1162" s="40"/>
      <c r="P1162" s="40">
        <v>4</v>
      </c>
      <c r="Q1162" s="228">
        <v>30</v>
      </c>
      <c r="R1162" s="47">
        <f t="shared" si="44"/>
        <v>120</v>
      </c>
    </row>
    <row r="1163" spans="2:18">
      <c r="B1163" s="44" t="s">
        <v>108</v>
      </c>
      <c r="C1163" s="40">
        <v>180</v>
      </c>
      <c r="D1163" s="40">
        <v>0.17</v>
      </c>
      <c r="E1163" s="40">
        <v>7.0000000000000007E-2</v>
      </c>
      <c r="F1163" s="40">
        <v>13.39</v>
      </c>
      <c r="G1163" s="40">
        <v>58.09</v>
      </c>
      <c r="H1163" s="40">
        <v>0</v>
      </c>
      <c r="I1163" s="40">
        <v>50</v>
      </c>
      <c r="J1163" s="40">
        <v>20.85</v>
      </c>
      <c r="K1163" s="40">
        <v>0.19</v>
      </c>
      <c r="L1163" s="40">
        <v>3</v>
      </c>
      <c r="M1163" s="40">
        <v>0.85</v>
      </c>
      <c r="N1163" s="40">
        <v>0.85</v>
      </c>
      <c r="O1163" s="40">
        <v>0.18</v>
      </c>
      <c r="P1163" s="40"/>
      <c r="Q1163" s="228"/>
      <c r="R1163" s="47">
        <f t="shared" si="44"/>
        <v>0</v>
      </c>
    </row>
    <row r="1164" spans="2:18">
      <c r="B1164" s="45" t="s">
        <v>31</v>
      </c>
      <c r="C1164" s="40">
        <v>4</v>
      </c>
      <c r="D1164" s="40"/>
      <c r="E1164" s="40"/>
      <c r="F1164" s="40"/>
      <c r="G1164" s="40"/>
      <c r="H1164" s="40"/>
      <c r="I1164" s="40"/>
      <c r="J1164" s="40"/>
      <c r="K1164" s="40"/>
      <c r="L1164" s="40"/>
      <c r="M1164" s="40"/>
      <c r="N1164" s="40"/>
      <c r="O1164" s="40"/>
      <c r="P1164" s="40">
        <v>2</v>
      </c>
      <c r="Q1164" s="40">
        <v>76.69</v>
      </c>
      <c r="R1164" s="47">
        <f t="shared" si="44"/>
        <v>153.38</v>
      </c>
    </row>
    <row r="1165" spans="2:18">
      <c r="B1165" s="45" t="s">
        <v>49</v>
      </c>
      <c r="C1165" s="45"/>
      <c r="D1165" s="40"/>
      <c r="E1165" s="5"/>
      <c r="F1165" s="5"/>
      <c r="G1165" s="5"/>
      <c r="H1165" s="5"/>
      <c r="I1165" s="5"/>
      <c r="J1165" s="5"/>
      <c r="K1165" s="5"/>
      <c r="L1165" s="5"/>
      <c r="M1165" s="5"/>
      <c r="N1165" s="5"/>
      <c r="O1165" s="5"/>
      <c r="P1165" s="5"/>
      <c r="Q1165" s="5">
        <v>244</v>
      </c>
      <c r="R1165" s="47">
        <f t="shared" si="44"/>
        <v>0</v>
      </c>
    </row>
    <row r="1166" spans="2:18">
      <c r="E1166" s="19" t="s">
        <v>374</v>
      </c>
      <c r="F1166" s="19"/>
      <c r="G1166" s="19"/>
      <c r="H1166" s="19"/>
      <c r="I1166" s="19"/>
      <c r="J1166" s="19"/>
      <c r="K1166" s="19"/>
      <c r="L1166" s="19" t="s">
        <v>99</v>
      </c>
      <c r="M1166" s="19"/>
      <c r="N1166" s="19"/>
      <c r="O1166" s="19" t="s">
        <v>99</v>
      </c>
      <c r="P1166" s="19"/>
      <c r="R1166" s="67">
        <f>SUM(R1153:R1165)</f>
        <v>1781.38</v>
      </c>
    </row>
    <row r="1167" spans="2:18">
      <c r="B1167" s="19"/>
      <c r="E1167" s="110" t="s">
        <v>100</v>
      </c>
      <c r="F1167" s="19"/>
      <c r="G1167" s="19"/>
      <c r="H1167" s="19"/>
      <c r="I1167" s="19"/>
      <c r="J1167" s="19"/>
      <c r="K1167" s="19"/>
      <c r="L1167" s="110" t="s">
        <v>99</v>
      </c>
      <c r="M1167" s="110"/>
      <c r="N1167" s="19"/>
      <c r="O1167" s="19"/>
      <c r="P1167" s="19"/>
      <c r="Q1167" s="19"/>
      <c r="R1167" s="19"/>
    </row>
    <row r="1168" spans="2:18" ht="18.75">
      <c r="D1168" s="15"/>
      <c r="G1168" s="16" t="s">
        <v>67</v>
      </c>
      <c r="H1168" s="16"/>
      <c r="I1168" s="17"/>
      <c r="J1168" s="17"/>
      <c r="K1168" s="17"/>
      <c r="M1168" s="17"/>
      <c r="R1168" s="19"/>
    </row>
    <row r="1169" spans="2:19" ht="23.25">
      <c r="D1169" s="15"/>
      <c r="E1169" s="15"/>
      <c r="F1169" s="133" t="s">
        <v>376</v>
      </c>
      <c r="G1169" s="16"/>
      <c r="H1169" s="16"/>
      <c r="I1169" s="16" t="s">
        <v>377</v>
      </c>
      <c r="J1169" s="16"/>
      <c r="K1169" s="16"/>
      <c r="L1169" s="17"/>
      <c r="M1169" s="21"/>
      <c r="R1169" s="19"/>
    </row>
    <row r="1170" spans="2:19" ht="18.75">
      <c r="E1170" s="23" t="s">
        <v>70</v>
      </c>
      <c r="F1170" s="23"/>
      <c r="G1170" s="23"/>
      <c r="R1170" s="19"/>
    </row>
    <row r="1171" spans="2:19">
      <c r="B1171" s="53">
        <v>44641</v>
      </c>
      <c r="N1171" s="21"/>
      <c r="R1171" s="19"/>
    </row>
    <row r="1172" spans="2:19">
      <c r="B1172" s="24" t="s">
        <v>149</v>
      </c>
      <c r="C1172" t="s">
        <v>739</v>
      </c>
      <c r="D1172" s="25"/>
      <c r="E1172" s="28"/>
      <c r="F1172" s="28" t="s">
        <v>5</v>
      </c>
      <c r="G1172" s="27"/>
      <c r="H1172" s="21"/>
      <c r="I1172" s="21"/>
      <c r="J1172" s="21"/>
      <c r="K1172" s="21"/>
      <c r="L1172" s="21"/>
      <c r="M1172" s="21"/>
      <c r="N1172" s="21"/>
      <c r="O1172" s="21"/>
      <c r="P1172" s="21"/>
      <c r="Q1172" s="21"/>
      <c r="R1172" s="19"/>
    </row>
    <row r="1173" spans="2:19">
      <c r="B1173" s="29" t="s">
        <v>76</v>
      </c>
      <c r="C1173" s="20"/>
      <c r="D1173" s="20"/>
      <c r="E1173" s="27"/>
      <c r="F1173" s="27"/>
      <c r="G1173" s="27"/>
      <c r="H1173" s="21"/>
      <c r="I1173" s="21"/>
      <c r="J1173" s="21"/>
      <c r="K1173" s="21"/>
      <c r="L1173" s="21"/>
      <c r="M1173" s="21"/>
      <c r="N1173" s="21"/>
      <c r="O1173" s="21"/>
      <c r="P1173" s="21"/>
      <c r="Q1173" s="21"/>
      <c r="R1173" s="19"/>
    </row>
    <row r="1174" spans="2:19">
      <c r="B1174" s="30"/>
      <c r="C1174" s="29"/>
      <c r="D1174" s="29"/>
      <c r="E1174" s="21"/>
      <c r="F1174" s="27"/>
      <c r="G1174" s="27"/>
      <c r="H1174" s="21"/>
      <c r="I1174" s="21"/>
      <c r="J1174" s="21"/>
      <c r="K1174" s="21"/>
      <c r="L1174" s="21"/>
      <c r="M1174" s="21"/>
      <c r="N1174" s="145"/>
      <c r="O1174" s="21"/>
      <c r="P1174" s="21"/>
      <c r="Q1174">
        <v>213</v>
      </c>
      <c r="R1174" s="19"/>
    </row>
    <row r="1175" spans="2:19">
      <c r="B1175" s="31" t="s">
        <v>77</v>
      </c>
      <c r="C1175" s="33" t="s">
        <v>78</v>
      </c>
      <c r="D1175" s="34"/>
      <c r="E1175" s="34" t="s">
        <v>79</v>
      </c>
      <c r="F1175" s="34"/>
      <c r="G1175" s="34" t="s">
        <v>80</v>
      </c>
      <c r="H1175" s="34" t="s">
        <v>81</v>
      </c>
      <c r="I1175" s="34"/>
      <c r="J1175" s="34"/>
      <c r="K1175" s="34"/>
      <c r="L1175" s="34"/>
      <c r="M1175" s="34" t="s">
        <v>82</v>
      </c>
      <c r="N1175" s="19"/>
      <c r="O1175" s="34"/>
      <c r="P1175" s="35" t="s">
        <v>83</v>
      </c>
      <c r="Q1175" s="36" t="s">
        <v>3</v>
      </c>
      <c r="R1175" s="36" t="s">
        <v>9</v>
      </c>
    </row>
    <row r="1176" spans="2:19">
      <c r="B1176" s="40"/>
      <c r="C1176" s="39" t="s">
        <v>85</v>
      </c>
      <c r="D1176" s="40" t="s">
        <v>86</v>
      </c>
      <c r="E1176" s="40" t="s">
        <v>87</v>
      </c>
      <c r="F1176" s="40" t="s">
        <v>88</v>
      </c>
      <c r="G1176" s="40"/>
      <c r="H1176" s="40" t="s">
        <v>89</v>
      </c>
      <c r="I1176" s="40" t="s">
        <v>90</v>
      </c>
      <c r="J1176" s="40" t="s">
        <v>91</v>
      </c>
      <c r="K1176" s="40" t="s">
        <v>856</v>
      </c>
      <c r="L1176" s="40" t="s">
        <v>92</v>
      </c>
      <c r="M1176" s="40" t="s">
        <v>93</v>
      </c>
      <c r="N1176" s="40" t="s">
        <v>94</v>
      </c>
      <c r="O1176" s="40" t="s">
        <v>95</v>
      </c>
      <c r="P1176" s="40"/>
      <c r="Q1176" s="4"/>
      <c r="R1176" s="40"/>
    </row>
    <row r="1177" spans="2:19">
      <c r="B1177" s="31" t="s">
        <v>666</v>
      </c>
      <c r="C1177" s="40">
        <v>200</v>
      </c>
      <c r="D1177" s="40">
        <v>3.92</v>
      </c>
      <c r="E1177" s="40">
        <v>2.4</v>
      </c>
      <c r="F1177" s="40">
        <v>15</v>
      </c>
      <c r="G1177" s="40">
        <v>99.69</v>
      </c>
      <c r="H1177" s="40">
        <v>0.1</v>
      </c>
      <c r="I1177" s="40">
        <v>82.67</v>
      </c>
      <c r="J1177" s="40">
        <v>12.5</v>
      </c>
      <c r="K1177" s="40">
        <v>0.36</v>
      </c>
      <c r="L1177" s="40">
        <v>93.4</v>
      </c>
      <c r="M1177" s="40">
        <v>67.98</v>
      </c>
      <c r="N1177" s="40">
        <v>34.64</v>
      </c>
      <c r="O1177" s="40">
        <v>1.38</v>
      </c>
      <c r="P1177" s="4"/>
      <c r="Q1177" s="226"/>
      <c r="R1177" s="47"/>
    </row>
    <row r="1178" spans="2:19">
      <c r="B1178" s="45" t="s">
        <v>667</v>
      </c>
      <c r="C1178" s="40">
        <v>50</v>
      </c>
      <c r="D1178" s="40"/>
      <c r="E1178" s="40"/>
      <c r="F1178" s="40"/>
      <c r="G1178" s="40"/>
      <c r="H1178" s="40"/>
      <c r="I1178" s="40"/>
      <c r="J1178" s="40"/>
      <c r="K1178" s="40"/>
      <c r="L1178" s="40"/>
      <c r="M1178" s="40"/>
      <c r="N1178" s="40"/>
      <c r="O1178" s="40"/>
      <c r="P1178" s="4">
        <v>8.89</v>
      </c>
      <c r="Q1178" s="226">
        <v>350</v>
      </c>
      <c r="R1178" s="47">
        <f>Q1178*P1178</f>
        <v>3111.5</v>
      </c>
    </row>
    <row r="1179" spans="2:19">
      <c r="B1179" s="45" t="s">
        <v>58</v>
      </c>
      <c r="C1179" s="40">
        <v>10</v>
      </c>
      <c r="D1179" s="40"/>
      <c r="E1179" s="40"/>
      <c r="F1179" s="40"/>
      <c r="G1179" s="40"/>
      <c r="H1179" s="40"/>
      <c r="I1179" s="40"/>
      <c r="J1179" s="40"/>
      <c r="K1179" s="40"/>
      <c r="L1179" s="40"/>
      <c r="M1179" s="40"/>
      <c r="N1179" s="40"/>
      <c r="O1179" s="40"/>
      <c r="P1179" s="4">
        <v>1.6</v>
      </c>
      <c r="Q1179" s="226">
        <v>34</v>
      </c>
      <c r="R1179" s="47">
        <f t="shared" ref="R1179:R1198" si="45">Q1179*P1179</f>
        <v>54.400000000000006</v>
      </c>
    </row>
    <row r="1180" spans="2:19">
      <c r="B1180" s="45" t="s">
        <v>37</v>
      </c>
      <c r="C1180" s="40">
        <v>10</v>
      </c>
      <c r="D1180" s="40"/>
      <c r="E1180" s="40"/>
      <c r="F1180" s="40"/>
      <c r="G1180" s="40"/>
      <c r="H1180" s="40"/>
      <c r="I1180" s="40"/>
      <c r="J1180" s="40"/>
      <c r="K1180" s="40"/>
      <c r="L1180" s="40"/>
      <c r="M1180" s="40"/>
      <c r="N1180" s="40"/>
      <c r="O1180" s="40"/>
      <c r="P1180" s="4">
        <v>2.1</v>
      </c>
      <c r="Q1180" s="226">
        <v>91</v>
      </c>
      <c r="R1180" s="47">
        <f t="shared" si="45"/>
        <v>191.1</v>
      </c>
    </row>
    <row r="1181" spans="2:19">
      <c r="B1181" s="45" t="s">
        <v>13</v>
      </c>
      <c r="C1181" s="40">
        <v>4</v>
      </c>
      <c r="D1181" s="40"/>
      <c r="E1181" s="40"/>
      <c r="F1181" s="40"/>
      <c r="G1181" s="40"/>
      <c r="H1181" s="40"/>
      <c r="I1181" s="40"/>
      <c r="J1181" s="40"/>
      <c r="K1181" s="40"/>
      <c r="L1181" s="40"/>
      <c r="M1181" s="40"/>
      <c r="N1181" s="40"/>
      <c r="O1181" s="40"/>
      <c r="P1181" s="4">
        <v>0.7</v>
      </c>
      <c r="Q1181" s="226">
        <v>122.32</v>
      </c>
      <c r="R1181" s="47">
        <f t="shared" si="45"/>
        <v>85.623999999999995</v>
      </c>
    </row>
    <row r="1182" spans="2:19">
      <c r="B1182" s="45" t="s">
        <v>934</v>
      </c>
      <c r="C1182" s="40">
        <v>4</v>
      </c>
      <c r="D1182" s="40"/>
      <c r="E1182" s="40"/>
      <c r="F1182" s="40"/>
      <c r="G1182" s="40"/>
      <c r="H1182" s="40"/>
      <c r="I1182" s="40"/>
      <c r="J1182" s="40"/>
      <c r="K1182" s="40"/>
      <c r="L1182" s="40"/>
      <c r="M1182" s="40"/>
      <c r="N1182" s="40"/>
      <c r="O1182" s="40"/>
      <c r="P1182" s="4">
        <v>24</v>
      </c>
      <c r="Q1182" s="226">
        <v>65</v>
      </c>
      <c r="R1182" s="47">
        <f t="shared" si="45"/>
        <v>1560</v>
      </c>
      <c r="S1182" s="68"/>
    </row>
    <row r="1183" spans="2:19">
      <c r="B1183" s="45" t="s">
        <v>10</v>
      </c>
      <c r="C1183" s="40">
        <v>1</v>
      </c>
      <c r="D1183" s="5"/>
      <c r="E1183" s="5"/>
      <c r="F1183" s="5"/>
      <c r="G1183" s="5"/>
      <c r="H1183" s="5"/>
      <c r="I1183" s="5"/>
      <c r="J1183" s="5"/>
      <c r="K1183" s="5"/>
      <c r="L1183" s="5"/>
      <c r="M1183" s="5"/>
      <c r="N1183" s="5"/>
      <c r="O1183" s="5"/>
      <c r="P1183" s="4">
        <v>1</v>
      </c>
      <c r="Q1183" s="46">
        <v>79</v>
      </c>
      <c r="R1183" s="47">
        <f t="shared" si="45"/>
        <v>79</v>
      </c>
    </row>
    <row r="1184" spans="2:19">
      <c r="B1184" s="45" t="s">
        <v>935</v>
      </c>
      <c r="C1184" s="40"/>
      <c r="D1184" s="40"/>
      <c r="E1184" s="5"/>
      <c r="F1184" s="5"/>
      <c r="G1184" s="5"/>
      <c r="H1184" s="5"/>
      <c r="I1184" s="5"/>
      <c r="J1184" s="5"/>
      <c r="K1184" s="5"/>
      <c r="L1184" s="5"/>
      <c r="M1184" s="5"/>
      <c r="N1184" s="5"/>
      <c r="O1184" s="5"/>
      <c r="P1184" s="5">
        <v>11</v>
      </c>
      <c r="Q1184" s="166">
        <v>120</v>
      </c>
      <c r="R1184" s="47">
        <f t="shared" si="45"/>
        <v>1320</v>
      </c>
    </row>
    <row r="1185" spans="2:20">
      <c r="B1185" s="31" t="s">
        <v>936</v>
      </c>
      <c r="C1185" s="40">
        <v>60</v>
      </c>
      <c r="D1185" s="40">
        <v>0.76</v>
      </c>
      <c r="E1185" s="40">
        <v>4.09</v>
      </c>
      <c r="F1185" s="40">
        <v>4.01</v>
      </c>
      <c r="G1185" s="40">
        <v>56.47</v>
      </c>
      <c r="H1185" s="40">
        <v>0.03</v>
      </c>
      <c r="I1185" s="40">
        <v>7.5</v>
      </c>
      <c r="J1185" s="40">
        <v>0</v>
      </c>
      <c r="K1185" s="40">
        <v>1.83</v>
      </c>
      <c r="L1185" s="40">
        <v>19.89</v>
      </c>
      <c r="M1185" s="40">
        <v>22.24</v>
      </c>
      <c r="N1185" s="40">
        <v>11.91</v>
      </c>
      <c r="O1185" s="40">
        <v>0.5</v>
      </c>
      <c r="P1185" s="4"/>
      <c r="Q1185" s="226"/>
      <c r="R1185" s="47">
        <f t="shared" si="45"/>
        <v>0</v>
      </c>
    </row>
    <row r="1186" spans="2:20">
      <c r="B1186" s="45" t="s">
        <v>934</v>
      </c>
      <c r="C1186" s="40">
        <v>38</v>
      </c>
      <c r="D1186" s="40"/>
      <c r="E1186" s="40"/>
      <c r="F1186" s="40"/>
      <c r="G1186" s="40"/>
      <c r="H1186" s="40"/>
      <c r="I1186" s="40"/>
      <c r="J1186" s="40"/>
      <c r="K1186" s="40"/>
      <c r="L1186" s="40"/>
      <c r="M1186" s="40"/>
      <c r="N1186" s="40"/>
      <c r="O1186" s="40"/>
      <c r="P1186" s="4">
        <v>8</v>
      </c>
      <c r="Q1186" s="226">
        <v>65</v>
      </c>
      <c r="R1186" s="47">
        <f t="shared" si="45"/>
        <v>520</v>
      </c>
    </row>
    <row r="1187" spans="2:20">
      <c r="B1187" s="45" t="s">
        <v>13</v>
      </c>
      <c r="C1187" s="40">
        <v>3</v>
      </c>
      <c r="D1187" s="40"/>
      <c r="E1187" s="40"/>
      <c r="F1187" s="40"/>
      <c r="G1187" s="40"/>
      <c r="H1187" s="40"/>
      <c r="I1187" s="40"/>
      <c r="J1187" s="40"/>
      <c r="K1187" s="40"/>
      <c r="L1187" s="40"/>
      <c r="M1187" s="40"/>
      <c r="N1187" s="40"/>
      <c r="O1187" s="40"/>
      <c r="P1187" s="4">
        <v>0.3</v>
      </c>
      <c r="Q1187" s="226">
        <v>122.32</v>
      </c>
      <c r="R1187" s="47">
        <f t="shared" si="45"/>
        <v>36.695999999999998</v>
      </c>
    </row>
    <row r="1188" spans="2:20">
      <c r="B1188" s="45" t="s">
        <v>57</v>
      </c>
      <c r="C1188" s="40">
        <v>19</v>
      </c>
      <c r="D1188" s="40"/>
      <c r="E1188" s="40"/>
      <c r="F1188" s="40"/>
      <c r="G1188" s="40"/>
      <c r="H1188" s="40"/>
      <c r="I1188" s="40"/>
      <c r="J1188" s="40"/>
      <c r="K1188" s="40"/>
      <c r="L1188" s="40"/>
      <c r="M1188" s="40"/>
      <c r="N1188" s="40"/>
      <c r="O1188" s="40"/>
      <c r="P1188" s="4">
        <v>4.2</v>
      </c>
      <c r="Q1188" s="226">
        <v>70</v>
      </c>
      <c r="R1188" s="47">
        <f t="shared" si="45"/>
        <v>294</v>
      </c>
    </row>
    <row r="1189" spans="2:20">
      <c r="B1189" s="45" t="s">
        <v>56</v>
      </c>
      <c r="C1189" s="40">
        <v>19</v>
      </c>
      <c r="D1189" s="40"/>
      <c r="E1189" s="40"/>
      <c r="F1189" s="40"/>
      <c r="G1189" s="40"/>
      <c r="H1189" s="40"/>
      <c r="I1189" s="40"/>
      <c r="J1189" s="40"/>
      <c r="K1189" s="40"/>
      <c r="L1189" s="40"/>
      <c r="M1189" s="40"/>
      <c r="N1189" s="40"/>
      <c r="O1189" s="40"/>
      <c r="P1189" s="4">
        <v>4</v>
      </c>
      <c r="Q1189" s="226">
        <v>120</v>
      </c>
      <c r="R1189" s="47">
        <f t="shared" si="45"/>
        <v>480</v>
      </c>
    </row>
    <row r="1190" spans="2:20">
      <c r="B1190" s="45" t="s">
        <v>37</v>
      </c>
      <c r="C1190" s="40">
        <v>23</v>
      </c>
      <c r="D1190" s="40"/>
      <c r="E1190" s="40"/>
      <c r="F1190" s="40"/>
      <c r="G1190" s="40"/>
      <c r="H1190" s="40"/>
      <c r="I1190" s="40"/>
      <c r="J1190" s="40"/>
      <c r="K1190" s="40"/>
      <c r="L1190" s="40"/>
      <c r="M1190" s="40"/>
      <c r="N1190" s="40"/>
      <c r="O1190" s="40"/>
      <c r="P1190" s="4">
        <v>5.1100000000000003</v>
      </c>
      <c r="Q1190" s="226">
        <v>91</v>
      </c>
      <c r="R1190" s="47">
        <f t="shared" si="45"/>
        <v>465.01000000000005</v>
      </c>
      <c r="T1190" s="68"/>
    </row>
    <row r="1191" spans="2:20">
      <c r="B1191" s="45" t="s">
        <v>58</v>
      </c>
      <c r="C1191" s="40">
        <v>2</v>
      </c>
      <c r="D1191" s="40"/>
      <c r="E1191" s="40"/>
      <c r="F1191" s="40"/>
      <c r="G1191" s="40"/>
      <c r="H1191" s="40"/>
      <c r="I1191" s="40"/>
      <c r="J1191" s="40"/>
      <c r="K1191" s="40"/>
      <c r="L1191" s="40"/>
      <c r="M1191" s="40"/>
      <c r="N1191" s="40"/>
      <c r="O1191" s="40"/>
      <c r="P1191" s="4">
        <v>0.5</v>
      </c>
      <c r="Q1191" s="226">
        <v>34</v>
      </c>
      <c r="R1191" s="47">
        <f t="shared" si="45"/>
        <v>17</v>
      </c>
    </row>
    <row r="1192" spans="2:20">
      <c r="B1192" s="45" t="s">
        <v>681</v>
      </c>
      <c r="C1192" s="40">
        <v>13</v>
      </c>
      <c r="D1192" s="40"/>
      <c r="E1192" s="40"/>
      <c r="F1192" s="40"/>
      <c r="G1192" s="40"/>
      <c r="H1192" s="40"/>
      <c r="I1192" s="40"/>
      <c r="J1192" s="40"/>
      <c r="K1192" s="40"/>
      <c r="L1192" s="40"/>
      <c r="M1192" s="40"/>
      <c r="N1192" s="40"/>
      <c r="O1192" s="40"/>
      <c r="P1192" s="4">
        <v>4</v>
      </c>
      <c r="Q1192" s="226">
        <v>142.18</v>
      </c>
      <c r="R1192" s="47">
        <f t="shared" si="45"/>
        <v>568.72</v>
      </c>
    </row>
    <row r="1193" spans="2:20">
      <c r="B1193" s="45" t="s">
        <v>262</v>
      </c>
      <c r="C1193" s="40"/>
      <c r="D1193" s="40"/>
      <c r="E1193" s="40"/>
      <c r="F1193" s="40"/>
      <c r="G1193" s="40"/>
      <c r="H1193" s="40"/>
      <c r="I1193" s="40"/>
      <c r="J1193" s="40"/>
      <c r="K1193" s="40"/>
      <c r="L1193" s="40"/>
      <c r="M1193" s="40"/>
      <c r="N1193" s="40"/>
      <c r="O1193" s="40"/>
      <c r="P1193" s="4">
        <v>6</v>
      </c>
      <c r="Q1193" s="226">
        <v>48.42</v>
      </c>
      <c r="R1193" s="47">
        <f t="shared" si="45"/>
        <v>290.52</v>
      </c>
    </row>
    <row r="1194" spans="2:20">
      <c r="B1194" s="44" t="s">
        <v>34</v>
      </c>
      <c r="C1194" s="31">
        <v>40</v>
      </c>
      <c r="D1194" s="40">
        <v>16</v>
      </c>
      <c r="E1194" s="40">
        <v>0.9</v>
      </c>
      <c r="F1194" s="40">
        <v>18.37</v>
      </c>
      <c r="G1194" s="40">
        <v>94</v>
      </c>
      <c r="H1194" s="40">
        <v>0.9</v>
      </c>
      <c r="I1194" s="40">
        <v>0</v>
      </c>
      <c r="J1194" s="40">
        <v>0</v>
      </c>
      <c r="K1194" s="40">
        <v>0.56999999999999995</v>
      </c>
      <c r="L1194" s="40">
        <v>9.6999999999999993</v>
      </c>
      <c r="M1194" s="40">
        <v>36.5</v>
      </c>
      <c r="N1194" s="40">
        <v>14.45</v>
      </c>
      <c r="O1194" s="40">
        <v>2.12</v>
      </c>
      <c r="P1194" s="40"/>
      <c r="Q1194" s="228"/>
      <c r="R1194" s="47">
        <f t="shared" si="45"/>
        <v>0</v>
      </c>
    </row>
    <row r="1195" spans="2:20">
      <c r="B1195" s="45" t="s">
        <v>34</v>
      </c>
      <c r="C1195" s="40">
        <v>20</v>
      </c>
      <c r="D1195" s="40"/>
      <c r="E1195" s="40"/>
      <c r="F1195" s="40"/>
      <c r="G1195" s="40"/>
      <c r="H1195" s="40"/>
      <c r="I1195" s="40"/>
      <c r="J1195" s="40"/>
      <c r="K1195" s="40"/>
      <c r="L1195" s="40"/>
      <c r="M1195" s="40"/>
      <c r="N1195" s="40"/>
      <c r="O1195" s="40"/>
      <c r="P1195" s="40">
        <v>15</v>
      </c>
      <c r="Q1195" s="228">
        <v>30</v>
      </c>
      <c r="R1195" s="47">
        <f t="shared" si="45"/>
        <v>450</v>
      </c>
    </row>
    <row r="1196" spans="2:20">
      <c r="B1196" s="44" t="s">
        <v>920</v>
      </c>
      <c r="C1196" s="40">
        <v>180</v>
      </c>
      <c r="D1196" s="40">
        <v>1.2</v>
      </c>
      <c r="E1196" s="40">
        <v>0.19</v>
      </c>
      <c r="F1196" s="40">
        <v>18.36</v>
      </c>
      <c r="G1196" s="40">
        <v>83</v>
      </c>
      <c r="H1196" s="40">
        <v>0.04</v>
      </c>
      <c r="I1196" s="40">
        <v>36.5</v>
      </c>
      <c r="J1196" s="40">
        <v>0</v>
      </c>
      <c r="K1196" s="40">
        <v>0.2</v>
      </c>
      <c r="L1196" s="40">
        <v>12.7</v>
      </c>
      <c r="M1196" s="40">
        <v>12.7</v>
      </c>
      <c r="N1196" s="40">
        <v>7.3</v>
      </c>
      <c r="O1196" s="40">
        <v>0.9</v>
      </c>
      <c r="P1196" s="40"/>
      <c r="Q1196" s="228"/>
      <c r="R1196" s="47">
        <f t="shared" si="45"/>
        <v>0</v>
      </c>
    </row>
    <row r="1197" spans="2:20">
      <c r="B1197" s="45" t="s">
        <v>921</v>
      </c>
      <c r="C1197" s="40">
        <v>4</v>
      </c>
      <c r="D1197" s="40"/>
      <c r="E1197" s="40"/>
      <c r="F1197" s="40"/>
      <c r="G1197" s="40"/>
      <c r="H1197" s="40"/>
      <c r="I1197" s="40"/>
      <c r="J1197" s="40"/>
      <c r="K1197" s="40"/>
      <c r="L1197" s="40"/>
      <c r="M1197" s="40"/>
      <c r="N1197" s="40"/>
      <c r="O1197" s="40"/>
      <c r="P1197" s="40">
        <v>15</v>
      </c>
      <c r="Q1197" s="40">
        <v>255</v>
      </c>
      <c r="R1197" s="47">
        <f t="shared" si="45"/>
        <v>3825</v>
      </c>
    </row>
    <row r="1198" spans="2:20">
      <c r="B1198" s="45" t="s">
        <v>322</v>
      </c>
      <c r="C1198" s="45">
        <v>100</v>
      </c>
      <c r="D1198" s="40">
        <v>0.6</v>
      </c>
      <c r="E1198" s="5">
        <v>0.6</v>
      </c>
      <c r="F1198" s="5">
        <v>14.7</v>
      </c>
      <c r="G1198" s="5">
        <v>70.5</v>
      </c>
      <c r="H1198" s="5">
        <v>0.05</v>
      </c>
      <c r="I1198" s="5">
        <v>15</v>
      </c>
      <c r="J1198" s="5">
        <v>0</v>
      </c>
      <c r="K1198" s="5">
        <v>0.3</v>
      </c>
      <c r="L1198" s="5">
        <v>24</v>
      </c>
      <c r="M1198" s="5">
        <v>16.5</v>
      </c>
      <c r="N1198" s="5">
        <v>13.5</v>
      </c>
      <c r="O1198" s="5">
        <v>3.3</v>
      </c>
      <c r="P1198" s="5">
        <v>21.3</v>
      </c>
      <c r="Q1198" s="5">
        <v>238</v>
      </c>
      <c r="R1198" s="47">
        <f t="shared" si="45"/>
        <v>5069.4000000000005</v>
      </c>
    </row>
    <row r="1199" spans="2:20">
      <c r="E1199" s="19" t="s">
        <v>374</v>
      </c>
      <c r="F1199" s="19"/>
      <c r="G1199" s="19"/>
      <c r="H1199" s="19"/>
      <c r="I1199" s="19"/>
      <c r="J1199" s="19"/>
      <c r="K1199" s="19"/>
      <c r="L1199" s="19" t="s">
        <v>99</v>
      </c>
      <c r="M1199" s="19"/>
      <c r="N1199" s="19"/>
      <c r="O1199" s="19" t="s">
        <v>99</v>
      </c>
      <c r="P1199" s="19"/>
      <c r="R1199" s="68">
        <f>SUM(R1178:R1198)</f>
        <v>18417.97</v>
      </c>
    </row>
    <row r="1200" spans="2:20">
      <c r="B1200" s="19"/>
      <c r="E1200" s="110" t="s">
        <v>100</v>
      </c>
      <c r="F1200" s="19"/>
      <c r="G1200" s="19"/>
      <c r="H1200" s="19"/>
      <c r="I1200" s="19"/>
      <c r="J1200" s="19"/>
      <c r="K1200" s="19"/>
      <c r="L1200" s="110" t="s">
        <v>99</v>
      </c>
      <c r="M1200" s="110"/>
      <c r="N1200" s="19"/>
      <c r="O1200" s="19"/>
      <c r="P1200" s="19"/>
      <c r="Q1200" s="19"/>
    </row>
    <row r="1201" spans="2:19" ht="18.75">
      <c r="D1201" s="15"/>
      <c r="G1201" s="16" t="s">
        <v>67</v>
      </c>
      <c r="H1201" s="16"/>
      <c r="I1201" s="17"/>
      <c r="J1201" s="17"/>
      <c r="K1201" s="17"/>
      <c r="M1201" s="17"/>
      <c r="R1201" s="19"/>
    </row>
    <row r="1202" spans="2:19" ht="23.25">
      <c r="D1202" s="15"/>
      <c r="E1202" s="15"/>
      <c r="F1202" s="133" t="s">
        <v>376</v>
      </c>
      <c r="G1202" s="16"/>
      <c r="H1202" s="16"/>
      <c r="I1202" s="16" t="s">
        <v>377</v>
      </c>
      <c r="J1202" s="16"/>
      <c r="K1202" s="16"/>
      <c r="L1202" s="17"/>
      <c r="M1202" s="21"/>
      <c r="R1202" s="19"/>
    </row>
    <row r="1203" spans="2:19" ht="18.75">
      <c r="E1203" s="23" t="s">
        <v>70</v>
      </c>
      <c r="F1203" s="23"/>
      <c r="G1203" s="23"/>
      <c r="R1203" s="19"/>
    </row>
    <row r="1204" spans="2:19">
      <c r="B1204" s="53">
        <v>44641</v>
      </c>
      <c r="N1204" s="21"/>
      <c r="R1204" s="19"/>
    </row>
    <row r="1205" spans="2:19">
      <c r="B1205" s="24" t="s">
        <v>149</v>
      </c>
      <c r="C1205" t="s">
        <v>739</v>
      </c>
      <c r="D1205" s="25"/>
      <c r="E1205" s="28"/>
      <c r="F1205" s="28" t="s">
        <v>6</v>
      </c>
      <c r="G1205" s="27"/>
      <c r="H1205" s="21"/>
      <c r="I1205" s="21"/>
      <c r="J1205" s="21"/>
      <c r="K1205" s="21"/>
      <c r="L1205" s="21"/>
      <c r="M1205" s="21"/>
      <c r="N1205" s="21"/>
      <c r="O1205" s="21"/>
      <c r="P1205" s="21"/>
      <c r="Q1205" s="21"/>
      <c r="R1205" s="19"/>
    </row>
    <row r="1206" spans="2:19">
      <c r="B1206" s="29" t="s">
        <v>76</v>
      </c>
      <c r="C1206" s="20"/>
      <c r="D1206" s="20"/>
      <c r="E1206" s="27"/>
      <c r="F1206" s="27"/>
      <c r="G1206" s="27"/>
      <c r="H1206" s="21"/>
      <c r="I1206" s="21"/>
      <c r="J1206" s="21"/>
      <c r="K1206" s="21"/>
      <c r="L1206" s="21"/>
      <c r="M1206" s="21"/>
      <c r="N1206" s="21"/>
      <c r="O1206" s="21"/>
      <c r="P1206" s="21"/>
      <c r="Q1206" s="21"/>
      <c r="R1206" s="19"/>
    </row>
    <row r="1207" spans="2:19">
      <c r="B1207" s="30"/>
      <c r="C1207" s="29"/>
      <c r="D1207" s="29"/>
      <c r="E1207" s="21"/>
      <c r="F1207" s="27"/>
      <c r="G1207" s="27"/>
      <c r="H1207" s="21"/>
      <c r="I1207" s="21"/>
      <c r="J1207" s="21"/>
      <c r="K1207" s="21"/>
      <c r="L1207" s="21"/>
      <c r="M1207" s="21"/>
      <c r="N1207" s="145"/>
      <c r="O1207" s="21"/>
      <c r="P1207" s="21"/>
      <c r="Q1207">
        <v>155</v>
      </c>
      <c r="R1207" s="19"/>
    </row>
    <row r="1208" spans="2:19">
      <c r="B1208" s="31" t="s">
        <v>77</v>
      </c>
      <c r="C1208" s="33" t="s">
        <v>78</v>
      </c>
      <c r="D1208" s="34"/>
      <c r="E1208" s="34" t="s">
        <v>79</v>
      </c>
      <c r="F1208" s="34"/>
      <c r="G1208" s="34" t="s">
        <v>80</v>
      </c>
      <c r="H1208" s="34" t="s">
        <v>81</v>
      </c>
      <c r="I1208" s="34"/>
      <c r="J1208" s="34"/>
      <c r="K1208" s="34"/>
      <c r="L1208" s="34"/>
      <c r="M1208" s="34" t="s">
        <v>82</v>
      </c>
      <c r="N1208" s="19"/>
      <c r="O1208" s="34"/>
      <c r="P1208" s="35" t="s">
        <v>83</v>
      </c>
      <c r="Q1208" s="36" t="s">
        <v>3</v>
      </c>
      <c r="R1208" s="36" t="s">
        <v>9</v>
      </c>
    </row>
    <row r="1209" spans="2:19">
      <c r="B1209" s="40"/>
      <c r="C1209" s="39" t="s">
        <v>85</v>
      </c>
      <c r="D1209" s="40" t="s">
        <v>86</v>
      </c>
      <c r="E1209" s="40" t="s">
        <v>87</v>
      </c>
      <c r="F1209" s="40" t="s">
        <v>88</v>
      </c>
      <c r="G1209" s="40"/>
      <c r="H1209" s="40" t="s">
        <v>89</v>
      </c>
      <c r="I1209" s="40" t="s">
        <v>90</v>
      </c>
      <c r="J1209" s="40" t="s">
        <v>91</v>
      </c>
      <c r="K1209" s="40" t="s">
        <v>856</v>
      </c>
      <c r="L1209" s="40" t="s">
        <v>92</v>
      </c>
      <c r="M1209" s="40" t="s">
        <v>93</v>
      </c>
      <c r="N1209" s="40" t="s">
        <v>94</v>
      </c>
      <c r="O1209" s="40" t="s">
        <v>95</v>
      </c>
      <c r="P1209" s="40"/>
      <c r="Q1209" s="4"/>
      <c r="R1209" s="40"/>
    </row>
    <row r="1210" spans="2:19">
      <c r="B1210" s="31" t="s">
        <v>666</v>
      </c>
      <c r="C1210" s="40">
        <v>200</v>
      </c>
      <c r="D1210" s="40">
        <v>3.92</v>
      </c>
      <c r="E1210" s="40">
        <v>2.4</v>
      </c>
      <c r="F1210" s="40">
        <v>15</v>
      </c>
      <c r="G1210" s="40">
        <v>99.69</v>
      </c>
      <c r="H1210" s="40">
        <v>0.1</v>
      </c>
      <c r="I1210" s="40">
        <v>82.67</v>
      </c>
      <c r="J1210" s="40">
        <v>12.5</v>
      </c>
      <c r="K1210" s="40">
        <v>0.36</v>
      </c>
      <c r="L1210" s="40">
        <v>93.4</v>
      </c>
      <c r="M1210" s="40">
        <v>67.98</v>
      </c>
      <c r="N1210" s="40">
        <v>34.64</v>
      </c>
      <c r="O1210" s="40">
        <v>1.38</v>
      </c>
      <c r="P1210" s="4"/>
      <c r="Q1210" s="226"/>
      <c r="R1210" s="47"/>
    </row>
    <row r="1211" spans="2:19">
      <c r="B1211" s="45" t="s">
        <v>667</v>
      </c>
      <c r="C1211" s="40">
        <v>50</v>
      </c>
      <c r="D1211" s="40"/>
      <c r="E1211" s="40"/>
      <c r="F1211" s="40"/>
      <c r="G1211" s="40"/>
      <c r="H1211" s="40"/>
      <c r="I1211" s="40"/>
      <c r="J1211" s="40"/>
      <c r="K1211" s="40"/>
      <c r="L1211" s="40"/>
      <c r="M1211" s="40"/>
      <c r="N1211" s="40"/>
      <c r="O1211" s="40"/>
      <c r="P1211" s="4">
        <v>7</v>
      </c>
      <c r="Q1211" s="226">
        <v>350</v>
      </c>
      <c r="R1211" s="47">
        <f>Q1211*P1211</f>
        <v>2450</v>
      </c>
    </row>
    <row r="1212" spans="2:19">
      <c r="B1212" s="45" t="s">
        <v>58</v>
      </c>
      <c r="C1212" s="40">
        <v>10</v>
      </c>
      <c r="D1212" s="40"/>
      <c r="E1212" s="40"/>
      <c r="F1212" s="40"/>
      <c r="G1212" s="40"/>
      <c r="H1212" s="40"/>
      <c r="I1212" s="40"/>
      <c r="J1212" s="40"/>
      <c r="K1212" s="40"/>
      <c r="L1212" s="40"/>
      <c r="M1212" s="40"/>
      <c r="N1212" s="40"/>
      <c r="O1212" s="40"/>
      <c r="P1212" s="4">
        <v>1</v>
      </c>
      <c r="Q1212" s="226">
        <v>34</v>
      </c>
      <c r="R1212" s="47">
        <f t="shared" ref="R1212:R1232" si="46">Q1212*P1212</f>
        <v>34</v>
      </c>
    </row>
    <row r="1213" spans="2:19">
      <c r="B1213" s="45" t="s">
        <v>37</v>
      </c>
      <c r="C1213" s="40">
        <v>10</v>
      </c>
      <c r="D1213" s="40"/>
      <c r="E1213" s="40"/>
      <c r="F1213" s="40"/>
      <c r="G1213" s="40"/>
      <c r="H1213" s="40"/>
      <c r="I1213" s="40"/>
      <c r="J1213" s="40"/>
      <c r="K1213" s="40"/>
      <c r="L1213" s="40"/>
      <c r="M1213" s="40"/>
      <c r="N1213" s="40"/>
      <c r="O1213" s="40"/>
      <c r="P1213" s="4">
        <v>1.5</v>
      </c>
      <c r="Q1213" s="226">
        <v>91</v>
      </c>
      <c r="R1213" s="47">
        <f t="shared" si="46"/>
        <v>136.5</v>
      </c>
      <c r="S1213" s="68"/>
    </row>
    <row r="1214" spans="2:19">
      <c r="B1214" s="45" t="s">
        <v>14</v>
      </c>
      <c r="C1214" s="40">
        <v>4</v>
      </c>
      <c r="D1214" s="40"/>
      <c r="E1214" s="40"/>
      <c r="F1214" s="40"/>
      <c r="G1214" s="40"/>
      <c r="H1214" s="40"/>
      <c r="I1214" s="40"/>
      <c r="J1214" s="40"/>
      <c r="K1214" s="40"/>
      <c r="L1214" s="40"/>
      <c r="M1214" s="40"/>
      <c r="N1214" s="40"/>
      <c r="O1214" s="40"/>
      <c r="P1214" s="4">
        <v>1</v>
      </c>
      <c r="Q1214" s="226">
        <v>165</v>
      </c>
      <c r="R1214" s="47">
        <f t="shared" si="46"/>
        <v>165</v>
      </c>
    </row>
    <row r="1215" spans="2:19">
      <c r="B1215" s="45" t="s">
        <v>17</v>
      </c>
      <c r="C1215" s="40">
        <v>4</v>
      </c>
      <c r="D1215" s="40"/>
      <c r="E1215" s="40"/>
      <c r="F1215" s="40"/>
      <c r="G1215" s="40"/>
      <c r="H1215" s="40"/>
      <c r="I1215" s="40"/>
      <c r="J1215" s="40"/>
      <c r="K1215" s="40"/>
      <c r="L1215" s="40"/>
      <c r="M1215" s="40"/>
      <c r="N1215" s="40"/>
      <c r="O1215" s="40"/>
      <c r="P1215" s="4">
        <v>1</v>
      </c>
      <c r="Q1215" s="226">
        <v>21.01</v>
      </c>
      <c r="R1215" s="47">
        <f t="shared" si="46"/>
        <v>21.01</v>
      </c>
    </row>
    <row r="1216" spans="2:19">
      <c r="B1216" s="45" t="s">
        <v>934</v>
      </c>
      <c r="C1216" s="40">
        <v>4</v>
      </c>
      <c r="D1216" s="40"/>
      <c r="E1216" s="40"/>
      <c r="F1216" s="40"/>
      <c r="G1216" s="40"/>
      <c r="H1216" s="40"/>
      <c r="I1216" s="40"/>
      <c r="J1216" s="40"/>
      <c r="K1216" s="40"/>
      <c r="L1216" s="40"/>
      <c r="M1216" s="40"/>
      <c r="N1216" s="40"/>
      <c r="O1216" s="40"/>
      <c r="P1216" s="4">
        <v>20</v>
      </c>
      <c r="Q1216" s="226">
        <v>65</v>
      </c>
      <c r="R1216" s="47">
        <f t="shared" si="46"/>
        <v>1300</v>
      </c>
      <c r="S1216" s="68"/>
    </row>
    <row r="1217" spans="2:19">
      <c r="B1217" s="45" t="s">
        <v>10</v>
      </c>
      <c r="C1217" s="40">
        <v>1</v>
      </c>
      <c r="D1217" s="5"/>
      <c r="E1217" s="5"/>
      <c r="F1217" s="5"/>
      <c r="G1217" s="5"/>
      <c r="H1217" s="5"/>
      <c r="I1217" s="5"/>
      <c r="J1217" s="5"/>
      <c r="K1217" s="5"/>
      <c r="L1217" s="5"/>
      <c r="M1217" s="5"/>
      <c r="N1217" s="5"/>
      <c r="O1217" s="5"/>
      <c r="P1217" s="4">
        <v>1</v>
      </c>
      <c r="Q1217" s="46">
        <v>79</v>
      </c>
      <c r="R1217" s="47">
        <f t="shared" si="46"/>
        <v>79</v>
      </c>
    </row>
    <row r="1218" spans="2:19">
      <c r="B1218" s="45" t="s">
        <v>13</v>
      </c>
      <c r="C1218" s="40"/>
      <c r="D1218" s="5"/>
      <c r="E1218" s="5"/>
      <c r="F1218" s="5"/>
      <c r="G1218" s="5"/>
      <c r="H1218" s="5"/>
      <c r="I1218" s="5"/>
      <c r="J1218" s="5"/>
      <c r="K1218" s="5"/>
      <c r="L1218" s="5"/>
      <c r="M1218" s="5"/>
      <c r="N1218" s="5"/>
      <c r="O1218" s="5"/>
      <c r="P1218" s="4">
        <v>0.7</v>
      </c>
      <c r="Q1218" s="226">
        <v>122.32</v>
      </c>
      <c r="R1218" s="47">
        <f t="shared" si="46"/>
        <v>85.623999999999995</v>
      </c>
      <c r="S1218" s="68"/>
    </row>
    <row r="1219" spans="2:19">
      <c r="B1219" s="45" t="s">
        <v>935</v>
      </c>
      <c r="C1219" s="40"/>
      <c r="D1219" s="40"/>
      <c r="E1219" s="5"/>
      <c r="F1219" s="5"/>
      <c r="G1219" s="5"/>
      <c r="H1219" s="5"/>
      <c r="I1219" s="5"/>
      <c r="J1219" s="5"/>
      <c r="K1219" s="5"/>
      <c r="L1219" s="5"/>
      <c r="M1219" s="5"/>
      <c r="N1219" s="5"/>
      <c r="O1219" s="5"/>
      <c r="P1219" s="5">
        <v>8</v>
      </c>
      <c r="Q1219" s="166">
        <v>120</v>
      </c>
      <c r="R1219" s="47">
        <f t="shared" si="46"/>
        <v>960</v>
      </c>
      <c r="S1219" s="68"/>
    </row>
    <row r="1220" spans="2:19">
      <c r="B1220" s="31" t="s">
        <v>936</v>
      </c>
      <c r="C1220" s="40">
        <v>60</v>
      </c>
      <c r="D1220" s="40">
        <v>0.76</v>
      </c>
      <c r="E1220" s="40">
        <v>4.09</v>
      </c>
      <c r="F1220" s="40">
        <v>4.01</v>
      </c>
      <c r="G1220" s="40">
        <v>56.47</v>
      </c>
      <c r="H1220" s="40">
        <v>0.03</v>
      </c>
      <c r="I1220" s="40">
        <v>7.5</v>
      </c>
      <c r="J1220" s="40">
        <v>0</v>
      </c>
      <c r="K1220" s="40">
        <v>1.83</v>
      </c>
      <c r="L1220" s="40">
        <v>19.89</v>
      </c>
      <c r="M1220" s="40">
        <v>22.24</v>
      </c>
      <c r="N1220" s="40">
        <v>11.91</v>
      </c>
      <c r="O1220" s="40">
        <v>0.5</v>
      </c>
      <c r="P1220" s="4"/>
      <c r="Q1220" s="226"/>
      <c r="R1220" s="47">
        <f t="shared" si="46"/>
        <v>0</v>
      </c>
    </row>
    <row r="1221" spans="2:19">
      <c r="B1221" s="45" t="s">
        <v>934</v>
      </c>
      <c r="C1221" s="40">
        <v>38</v>
      </c>
      <c r="D1221" s="40"/>
      <c r="E1221" s="40"/>
      <c r="F1221" s="40"/>
      <c r="G1221" s="40"/>
      <c r="H1221" s="40"/>
      <c r="I1221" s="40"/>
      <c r="J1221" s="40"/>
      <c r="K1221" s="40"/>
      <c r="L1221" s="40"/>
      <c r="M1221" s="40"/>
      <c r="N1221" s="40"/>
      <c r="O1221" s="40"/>
      <c r="P1221" s="4">
        <v>5.0199999999999996</v>
      </c>
      <c r="Q1221" s="226">
        <v>65</v>
      </c>
      <c r="R1221" s="47">
        <f t="shared" si="46"/>
        <v>326.29999999999995</v>
      </c>
    </row>
    <row r="1222" spans="2:19">
      <c r="B1222" s="45" t="s">
        <v>13</v>
      </c>
      <c r="C1222" s="40">
        <v>3</v>
      </c>
      <c r="D1222" s="40"/>
      <c r="E1222" s="40"/>
      <c r="F1222" s="40"/>
      <c r="G1222" s="40"/>
      <c r="H1222" s="40"/>
      <c r="I1222" s="40"/>
      <c r="J1222" s="40"/>
      <c r="K1222" s="40"/>
      <c r="L1222" s="40"/>
      <c r="M1222" s="40"/>
      <c r="N1222" s="40"/>
      <c r="O1222" s="40"/>
      <c r="P1222" s="4">
        <v>0.3</v>
      </c>
      <c r="Q1222" s="226">
        <v>122.32</v>
      </c>
      <c r="R1222" s="47">
        <f t="shared" si="46"/>
        <v>36.695999999999998</v>
      </c>
    </row>
    <row r="1223" spans="2:19">
      <c r="B1223" s="45" t="s">
        <v>56</v>
      </c>
      <c r="C1223" s="40">
        <v>19</v>
      </c>
      <c r="D1223" s="40"/>
      <c r="E1223" s="40"/>
      <c r="F1223" s="40"/>
      <c r="G1223" s="40"/>
      <c r="H1223" s="40"/>
      <c r="I1223" s="40"/>
      <c r="J1223" s="40"/>
      <c r="K1223" s="40"/>
      <c r="L1223" s="40"/>
      <c r="M1223" s="40"/>
      <c r="N1223" s="40"/>
      <c r="O1223" s="40"/>
      <c r="P1223" s="4">
        <v>2</v>
      </c>
      <c r="Q1223" s="226">
        <v>120</v>
      </c>
      <c r="R1223" s="47">
        <f t="shared" si="46"/>
        <v>240</v>
      </c>
    </row>
    <row r="1224" spans="2:19">
      <c r="B1224" s="45" t="s">
        <v>37</v>
      </c>
      <c r="C1224" s="40">
        <v>23</v>
      </c>
      <c r="D1224" s="40"/>
      <c r="E1224" s="40"/>
      <c r="F1224" s="40"/>
      <c r="G1224" s="40"/>
      <c r="H1224" s="40"/>
      <c r="I1224" s="40"/>
      <c r="J1224" s="40"/>
      <c r="K1224" s="40"/>
      <c r="L1224" s="40"/>
      <c r="M1224" s="40"/>
      <c r="N1224" s="40"/>
      <c r="O1224" s="40"/>
      <c r="P1224" s="4">
        <v>2</v>
      </c>
      <c r="Q1224" s="226">
        <v>91</v>
      </c>
      <c r="R1224" s="47">
        <f t="shared" si="46"/>
        <v>182</v>
      </c>
    </row>
    <row r="1225" spans="2:19">
      <c r="B1225" s="45" t="s">
        <v>58</v>
      </c>
      <c r="C1225" s="40">
        <v>2</v>
      </c>
      <c r="D1225" s="40"/>
      <c r="E1225" s="40"/>
      <c r="F1225" s="40"/>
      <c r="G1225" s="40"/>
      <c r="H1225" s="40"/>
      <c r="I1225" s="40"/>
      <c r="J1225" s="40"/>
      <c r="K1225" s="40"/>
      <c r="L1225" s="40"/>
      <c r="M1225" s="40"/>
      <c r="N1225" s="40"/>
      <c r="O1225" s="40"/>
      <c r="P1225" s="4">
        <v>0.5</v>
      </c>
      <c r="Q1225" s="226">
        <v>34</v>
      </c>
      <c r="R1225" s="47">
        <f t="shared" si="46"/>
        <v>17</v>
      </c>
    </row>
    <row r="1226" spans="2:19">
      <c r="B1226" s="45" t="s">
        <v>681</v>
      </c>
      <c r="C1226" s="40">
        <v>13</v>
      </c>
      <c r="D1226" s="40"/>
      <c r="E1226" s="40"/>
      <c r="F1226" s="40"/>
      <c r="G1226" s="40"/>
      <c r="H1226" s="40"/>
      <c r="I1226" s="40"/>
      <c r="J1226" s="40"/>
      <c r="K1226" s="40"/>
      <c r="L1226" s="40"/>
      <c r="M1226" s="40"/>
      <c r="N1226" s="40"/>
      <c r="O1226" s="40"/>
      <c r="P1226" s="4">
        <v>2</v>
      </c>
      <c r="Q1226" s="226">
        <v>142.18</v>
      </c>
      <c r="R1226" s="47">
        <f t="shared" si="46"/>
        <v>284.36</v>
      </c>
    </row>
    <row r="1227" spans="2:19">
      <c r="B1227" s="45" t="s">
        <v>262</v>
      </c>
      <c r="C1227" s="40"/>
      <c r="D1227" s="40"/>
      <c r="E1227" s="40"/>
      <c r="F1227" s="40"/>
      <c r="G1227" s="40"/>
      <c r="H1227" s="40"/>
      <c r="I1227" s="40"/>
      <c r="J1227" s="40"/>
      <c r="K1227" s="40"/>
      <c r="L1227" s="40"/>
      <c r="M1227" s="40"/>
      <c r="N1227" s="40"/>
      <c r="O1227" s="40"/>
      <c r="P1227" s="4">
        <v>2</v>
      </c>
      <c r="Q1227" s="226">
        <v>48.42</v>
      </c>
      <c r="R1227" s="47">
        <f t="shared" si="46"/>
        <v>96.84</v>
      </c>
    </row>
    <row r="1228" spans="2:19">
      <c r="B1228" s="44" t="s">
        <v>34</v>
      </c>
      <c r="C1228" s="31">
        <v>40</v>
      </c>
      <c r="D1228" s="40">
        <v>16</v>
      </c>
      <c r="E1228" s="40">
        <v>0.9</v>
      </c>
      <c r="F1228" s="40">
        <v>18.37</v>
      </c>
      <c r="G1228" s="40">
        <v>94</v>
      </c>
      <c r="H1228" s="40">
        <v>0.9</v>
      </c>
      <c r="I1228" s="40">
        <v>0</v>
      </c>
      <c r="J1228" s="40">
        <v>0</v>
      </c>
      <c r="K1228" s="40">
        <v>0.56999999999999995</v>
      </c>
      <c r="L1228" s="40">
        <v>9.6999999999999993</v>
      </c>
      <c r="M1228" s="40">
        <v>36.5</v>
      </c>
      <c r="N1228" s="40">
        <v>14.45</v>
      </c>
      <c r="O1228" s="40">
        <v>2.12</v>
      </c>
      <c r="P1228" s="40"/>
      <c r="Q1228" s="228"/>
      <c r="R1228" s="47">
        <f t="shared" si="46"/>
        <v>0</v>
      </c>
    </row>
    <row r="1229" spans="2:19">
      <c r="B1229" s="45" t="s">
        <v>34</v>
      </c>
      <c r="C1229" s="40">
        <v>20</v>
      </c>
      <c r="D1229" s="40"/>
      <c r="E1229" s="40"/>
      <c r="F1229" s="40"/>
      <c r="G1229" s="40"/>
      <c r="H1229" s="40"/>
      <c r="I1229" s="40"/>
      <c r="J1229" s="40"/>
      <c r="K1229" s="40"/>
      <c r="L1229" s="40"/>
      <c r="M1229" s="40"/>
      <c r="N1229" s="40"/>
      <c r="O1229" s="40"/>
      <c r="P1229" s="40">
        <v>11</v>
      </c>
      <c r="Q1229" s="228">
        <v>30</v>
      </c>
      <c r="R1229" s="47">
        <f t="shared" si="46"/>
        <v>330</v>
      </c>
    </row>
    <row r="1230" spans="2:19">
      <c r="B1230" s="44" t="s">
        <v>108</v>
      </c>
      <c r="C1230" s="40">
        <v>200</v>
      </c>
      <c r="D1230" s="40">
        <v>0.17</v>
      </c>
      <c r="E1230" s="40">
        <v>7.0000000000000007E-2</v>
      </c>
      <c r="F1230" s="40">
        <v>13.39</v>
      </c>
      <c r="G1230" s="40">
        <v>58.09</v>
      </c>
      <c r="H1230" s="40">
        <v>0</v>
      </c>
      <c r="I1230" s="40">
        <v>50</v>
      </c>
      <c r="J1230" s="40">
        <v>20.85</v>
      </c>
      <c r="K1230" s="40">
        <v>0.19</v>
      </c>
      <c r="L1230" s="40">
        <v>3</v>
      </c>
      <c r="M1230" s="40">
        <v>0.85</v>
      </c>
      <c r="N1230" s="40">
        <v>0.85</v>
      </c>
      <c r="O1230" s="40">
        <v>0.18</v>
      </c>
      <c r="P1230" s="40"/>
      <c r="Q1230" s="228"/>
      <c r="R1230" s="47">
        <f t="shared" si="46"/>
        <v>0</v>
      </c>
    </row>
    <row r="1231" spans="2:19">
      <c r="B1231" s="45" t="s">
        <v>31</v>
      </c>
      <c r="C1231" s="40">
        <v>20</v>
      </c>
      <c r="D1231" s="40"/>
      <c r="E1231" s="40"/>
      <c r="F1231" s="40"/>
      <c r="G1231" s="40"/>
      <c r="H1231" s="40"/>
      <c r="I1231" s="40"/>
      <c r="J1231" s="40"/>
      <c r="K1231" s="40"/>
      <c r="L1231" s="40"/>
      <c r="M1231" s="40"/>
      <c r="N1231" s="40"/>
      <c r="O1231" s="40"/>
      <c r="P1231" s="40">
        <v>3</v>
      </c>
      <c r="Q1231" s="40">
        <v>76.69</v>
      </c>
      <c r="R1231" s="47">
        <f t="shared" si="46"/>
        <v>230.07</v>
      </c>
    </row>
    <row r="1232" spans="2:19">
      <c r="B1232" s="45" t="s">
        <v>49</v>
      </c>
      <c r="C1232" s="45">
        <v>20</v>
      </c>
      <c r="D1232" s="40"/>
      <c r="E1232" s="5"/>
      <c r="F1232" s="5"/>
      <c r="G1232" s="5"/>
      <c r="H1232" s="5"/>
      <c r="I1232" s="5"/>
      <c r="J1232" s="5"/>
      <c r="K1232" s="5"/>
      <c r="L1232" s="5"/>
      <c r="M1232" s="5"/>
      <c r="N1232" s="5"/>
      <c r="O1232" s="5"/>
      <c r="P1232" s="5">
        <v>0</v>
      </c>
      <c r="Q1232" s="5">
        <v>244</v>
      </c>
      <c r="R1232" s="47">
        <f t="shared" si="46"/>
        <v>0</v>
      </c>
    </row>
    <row r="1233" spans="2:18">
      <c r="E1233" s="19" t="s">
        <v>374</v>
      </c>
      <c r="F1233" s="19"/>
      <c r="G1233" s="19"/>
      <c r="H1233" s="19"/>
      <c r="I1233" s="19"/>
      <c r="J1233" s="19"/>
      <c r="K1233" s="19"/>
      <c r="L1233" s="19" t="s">
        <v>99</v>
      </c>
      <c r="M1233" s="19"/>
      <c r="N1233" s="19"/>
      <c r="O1233" s="19" t="s">
        <v>99</v>
      </c>
      <c r="P1233" s="19"/>
      <c r="R1233" s="68">
        <f>SUM(R1211:R1232)</f>
        <v>6974.4</v>
      </c>
    </row>
    <row r="1234" spans="2:18">
      <c r="B1234" s="19"/>
      <c r="E1234" s="110" t="s">
        <v>100</v>
      </c>
      <c r="F1234" s="19"/>
      <c r="G1234" s="19"/>
      <c r="H1234" s="19"/>
      <c r="I1234" s="19"/>
      <c r="J1234" s="19"/>
      <c r="K1234" s="19"/>
      <c r="L1234" s="110" t="s">
        <v>99</v>
      </c>
      <c r="M1234" s="110"/>
      <c r="N1234" s="19"/>
      <c r="O1234" s="19"/>
      <c r="P1234" s="19"/>
      <c r="Q1234" s="19"/>
    </row>
    <row r="1235" spans="2:18" ht="18.75">
      <c r="D1235" s="15"/>
      <c r="G1235" s="16" t="s">
        <v>67</v>
      </c>
      <c r="H1235" s="16"/>
      <c r="I1235" s="17"/>
      <c r="J1235" s="17"/>
      <c r="K1235" s="17"/>
      <c r="M1235" s="17"/>
      <c r="R1235" s="19"/>
    </row>
    <row r="1236" spans="2:18" ht="23.25">
      <c r="D1236" s="15"/>
      <c r="E1236" s="15"/>
      <c r="F1236" s="133" t="s">
        <v>376</v>
      </c>
      <c r="G1236" s="16"/>
      <c r="H1236" s="16"/>
      <c r="I1236" s="16" t="s">
        <v>377</v>
      </c>
      <c r="J1236" s="16"/>
      <c r="K1236" s="16"/>
      <c r="L1236" s="17"/>
      <c r="M1236" s="21"/>
      <c r="R1236" s="19"/>
    </row>
    <row r="1237" spans="2:18" ht="18.75">
      <c r="E1237" s="23" t="s">
        <v>70</v>
      </c>
      <c r="F1237" s="23"/>
      <c r="G1237" s="23"/>
      <c r="R1237" s="19"/>
    </row>
    <row r="1238" spans="2:18">
      <c r="B1238" s="53">
        <v>44641</v>
      </c>
      <c r="N1238" s="21"/>
      <c r="R1238" s="19"/>
    </row>
    <row r="1239" spans="2:18">
      <c r="B1239" s="24" t="s">
        <v>149</v>
      </c>
      <c r="C1239" t="s">
        <v>739</v>
      </c>
      <c r="D1239" s="25"/>
      <c r="E1239" s="28"/>
      <c r="F1239" s="28" t="s">
        <v>7</v>
      </c>
      <c r="G1239" s="27"/>
      <c r="H1239" s="21"/>
      <c r="I1239" s="21"/>
      <c r="J1239" s="21"/>
      <c r="K1239" s="21"/>
      <c r="L1239" s="21"/>
      <c r="M1239" s="21"/>
      <c r="N1239" s="21"/>
      <c r="O1239" s="21"/>
      <c r="P1239" s="21"/>
      <c r="Q1239" s="21"/>
      <c r="R1239" s="19"/>
    </row>
    <row r="1240" spans="2:18">
      <c r="B1240" s="29" t="s">
        <v>76</v>
      </c>
      <c r="C1240" s="20"/>
      <c r="D1240" s="20"/>
      <c r="E1240" s="27"/>
      <c r="F1240" s="27"/>
      <c r="G1240" s="27"/>
      <c r="H1240" s="21"/>
      <c r="I1240" s="21"/>
      <c r="J1240" s="21"/>
      <c r="K1240" s="21"/>
      <c r="L1240" s="21"/>
      <c r="M1240" s="21"/>
      <c r="N1240" s="21"/>
      <c r="O1240" s="21"/>
      <c r="P1240" s="21"/>
      <c r="Q1240" s="21"/>
      <c r="R1240" s="19"/>
    </row>
    <row r="1241" spans="2:18">
      <c r="B1241" s="30"/>
      <c r="C1241" s="29"/>
      <c r="D1241" s="29"/>
      <c r="E1241" s="21"/>
      <c r="F1241" s="27"/>
      <c r="G1241" s="27"/>
      <c r="H1241" s="21"/>
      <c r="I1241" s="21"/>
      <c r="J1241" s="21"/>
      <c r="K1241" s="21"/>
      <c r="L1241" s="21"/>
      <c r="M1241" s="21"/>
      <c r="N1241" s="145"/>
      <c r="O1241" s="21"/>
      <c r="P1241" s="21"/>
      <c r="R1241" s="19"/>
    </row>
    <row r="1242" spans="2:18">
      <c r="B1242" s="31" t="s">
        <v>77</v>
      </c>
      <c r="C1242" s="33" t="s">
        <v>78</v>
      </c>
      <c r="D1242" s="34"/>
      <c r="E1242" s="34" t="s">
        <v>79</v>
      </c>
      <c r="F1242" s="34"/>
      <c r="G1242" s="34" t="s">
        <v>80</v>
      </c>
      <c r="H1242" s="34" t="s">
        <v>81</v>
      </c>
      <c r="I1242" s="34"/>
      <c r="J1242" s="34"/>
      <c r="K1242" s="34"/>
      <c r="L1242" s="34"/>
      <c r="M1242" s="34" t="s">
        <v>82</v>
      </c>
      <c r="N1242" s="19"/>
      <c r="O1242" s="34"/>
      <c r="P1242" s="35" t="s">
        <v>83</v>
      </c>
      <c r="Q1242" s="36" t="s">
        <v>3</v>
      </c>
      <c r="R1242" s="36" t="s">
        <v>9</v>
      </c>
    </row>
    <row r="1243" spans="2:18">
      <c r="B1243" s="40"/>
      <c r="C1243" s="39" t="s">
        <v>85</v>
      </c>
      <c r="D1243" s="40" t="s">
        <v>86</v>
      </c>
      <c r="E1243" s="40" t="s">
        <v>87</v>
      </c>
      <c r="F1243" s="40" t="s">
        <v>88</v>
      </c>
      <c r="G1243" s="40"/>
      <c r="H1243" s="40" t="s">
        <v>89</v>
      </c>
      <c r="I1243" s="40" t="s">
        <v>90</v>
      </c>
      <c r="J1243" s="40" t="s">
        <v>91</v>
      </c>
      <c r="K1243" s="40" t="s">
        <v>856</v>
      </c>
      <c r="L1243" s="40" t="s">
        <v>92</v>
      </c>
      <c r="M1243" s="40" t="s">
        <v>93</v>
      </c>
      <c r="N1243" s="40" t="s">
        <v>94</v>
      </c>
      <c r="O1243" s="40" t="s">
        <v>95</v>
      </c>
      <c r="P1243" s="40"/>
      <c r="Q1243" s="4"/>
      <c r="R1243" s="40"/>
    </row>
    <row r="1244" spans="2:18">
      <c r="B1244" s="31" t="s">
        <v>666</v>
      </c>
      <c r="C1244" s="40">
        <v>200</v>
      </c>
      <c r="D1244" s="40">
        <v>3.92</v>
      </c>
      <c r="E1244" s="40">
        <v>2.4</v>
      </c>
      <c r="F1244" s="40">
        <v>15</v>
      </c>
      <c r="G1244" s="40">
        <v>99.69</v>
      </c>
      <c r="H1244" s="40">
        <v>0.1</v>
      </c>
      <c r="I1244" s="40">
        <v>82.67</v>
      </c>
      <c r="J1244" s="40">
        <v>12.5</v>
      </c>
      <c r="K1244" s="40">
        <v>0.36</v>
      </c>
      <c r="L1244" s="40">
        <v>93.4</v>
      </c>
      <c r="M1244" s="40">
        <v>67.98</v>
      </c>
      <c r="N1244" s="40">
        <v>34.64</v>
      </c>
      <c r="O1244" s="40">
        <v>1.38</v>
      </c>
      <c r="P1244" s="4"/>
      <c r="Q1244" s="226"/>
      <c r="R1244" s="47"/>
    </row>
    <row r="1245" spans="2:18">
      <c r="B1245" s="45" t="s">
        <v>667</v>
      </c>
      <c r="C1245" s="40">
        <v>50</v>
      </c>
      <c r="D1245" s="40"/>
      <c r="E1245" s="40"/>
      <c r="F1245" s="40"/>
      <c r="G1245" s="40"/>
      <c r="H1245" s="40"/>
      <c r="I1245" s="40"/>
      <c r="J1245" s="40"/>
      <c r="K1245" s="40"/>
      <c r="L1245" s="40"/>
      <c r="M1245" s="40"/>
      <c r="N1245" s="40"/>
      <c r="O1245" s="40"/>
      <c r="P1245" s="4">
        <v>3</v>
      </c>
      <c r="Q1245" s="226">
        <v>350</v>
      </c>
      <c r="R1245" s="47">
        <f>Q1245*P1245</f>
        <v>1050</v>
      </c>
    </row>
    <row r="1246" spans="2:18">
      <c r="B1246" s="45" t="s">
        <v>934</v>
      </c>
      <c r="C1246" s="40">
        <v>4</v>
      </c>
      <c r="D1246" s="40"/>
      <c r="E1246" s="40"/>
      <c r="F1246" s="40"/>
      <c r="G1246" s="40"/>
      <c r="H1246" s="40"/>
      <c r="I1246" s="40"/>
      <c r="J1246" s="40"/>
      <c r="K1246" s="40"/>
      <c r="L1246" s="40"/>
      <c r="M1246" s="40"/>
      <c r="N1246" s="40"/>
      <c r="O1246" s="40"/>
      <c r="P1246" s="4">
        <v>12</v>
      </c>
      <c r="Q1246" s="226">
        <v>65</v>
      </c>
      <c r="R1246" s="47">
        <f t="shared" ref="R1246:R1252" si="47">Q1246*P1246</f>
        <v>780</v>
      </c>
    </row>
    <row r="1247" spans="2:18">
      <c r="B1247" s="45" t="s">
        <v>935</v>
      </c>
      <c r="C1247" s="40"/>
      <c r="D1247" s="40"/>
      <c r="E1247" s="5"/>
      <c r="F1247" s="5"/>
      <c r="G1247" s="5"/>
      <c r="H1247" s="5"/>
      <c r="I1247" s="5"/>
      <c r="J1247" s="5"/>
      <c r="K1247" s="5"/>
      <c r="L1247" s="5"/>
      <c r="M1247" s="5"/>
      <c r="N1247" s="5"/>
      <c r="O1247" s="5"/>
      <c r="P1247" s="5">
        <v>2.6</v>
      </c>
      <c r="Q1247" s="166">
        <v>120</v>
      </c>
      <c r="R1247" s="47">
        <f t="shared" si="47"/>
        <v>312</v>
      </c>
    </row>
    <row r="1248" spans="2:18">
      <c r="B1248" s="44" t="s">
        <v>34</v>
      </c>
      <c r="C1248" s="31">
        <v>40</v>
      </c>
      <c r="D1248" s="40">
        <v>16</v>
      </c>
      <c r="E1248" s="40">
        <v>0.9</v>
      </c>
      <c r="F1248" s="40">
        <v>18.37</v>
      </c>
      <c r="G1248" s="40">
        <v>94</v>
      </c>
      <c r="H1248" s="40">
        <v>0.9</v>
      </c>
      <c r="I1248" s="40">
        <v>0</v>
      </c>
      <c r="J1248" s="40">
        <v>0</v>
      </c>
      <c r="K1248" s="40">
        <v>0.56999999999999995</v>
      </c>
      <c r="L1248" s="40">
        <v>9.6999999999999993</v>
      </c>
      <c r="M1248" s="40">
        <v>36.5</v>
      </c>
      <c r="N1248" s="40">
        <v>14.45</v>
      </c>
      <c r="O1248" s="40">
        <v>2.12</v>
      </c>
      <c r="P1248" s="40"/>
      <c r="Q1248" s="228"/>
      <c r="R1248" s="47">
        <f t="shared" si="47"/>
        <v>0</v>
      </c>
    </row>
    <row r="1249" spans="2:18">
      <c r="B1249" s="45" t="s">
        <v>34</v>
      </c>
      <c r="C1249" s="40">
        <v>20</v>
      </c>
      <c r="D1249" s="40"/>
      <c r="E1249" s="40"/>
      <c r="F1249" s="40"/>
      <c r="G1249" s="40"/>
      <c r="H1249" s="40"/>
      <c r="I1249" s="40"/>
      <c r="J1249" s="40"/>
      <c r="K1249" s="40"/>
      <c r="L1249" s="40"/>
      <c r="M1249" s="40"/>
      <c r="N1249" s="40"/>
      <c r="O1249" s="40"/>
      <c r="P1249" s="40">
        <v>4</v>
      </c>
      <c r="Q1249" s="228">
        <v>30</v>
      </c>
      <c r="R1249" s="47">
        <f t="shared" si="47"/>
        <v>120</v>
      </c>
    </row>
    <row r="1250" spans="2:18">
      <c r="B1250" s="44" t="s">
        <v>108</v>
      </c>
      <c r="C1250" s="40">
        <v>200</v>
      </c>
      <c r="D1250" s="40">
        <v>0.17</v>
      </c>
      <c r="E1250" s="40">
        <v>7.0000000000000007E-2</v>
      </c>
      <c r="F1250" s="40">
        <v>13.39</v>
      </c>
      <c r="G1250" s="40">
        <v>58.09</v>
      </c>
      <c r="H1250" s="40">
        <v>0</v>
      </c>
      <c r="I1250" s="40">
        <v>50</v>
      </c>
      <c r="J1250" s="40">
        <v>20.85</v>
      </c>
      <c r="K1250" s="40">
        <v>0.19</v>
      </c>
      <c r="L1250" s="40">
        <v>3</v>
      </c>
      <c r="M1250" s="40">
        <v>0.85</v>
      </c>
      <c r="N1250" s="40">
        <v>0.85</v>
      </c>
      <c r="O1250" s="40">
        <v>0.18</v>
      </c>
      <c r="P1250" s="40"/>
      <c r="Q1250" s="228"/>
      <c r="R1250" s="47">
        <f t="shared" si="47"/>
        <v>0</v>
      </c>
    </row>
    <row r="1251" spans="2:18">
      <c r="B1251" s="45" t="s">
        <v>31</v>
      </c>
      <c r="C1251" s="40">
        <v>20</v>
      </c>
      <c r="D1251" s="40"/>
      <c r="E1251" s="40"/>
      <c r="F1251" s="40"/>
      <c r="G1251" s="40"/>
      <c r="H1251" s="40"/>
      <c r="I1251" s="40"/>
      <c r="J1251" s="40"/>
      <c r="K1251" s="40"/>
      <c r="L1251" s="40"/>
      <c r="M1251" s="40"/>
      <c r="N1251" s="40"/>
      <c r="O1251" s="40"/>
      <c r="P1251" s="40">
        <v>2</v>
      </c>
      <c r="Q1251" s="40">
        <v>76.69</v>
      </c>
      <c r="R1251" s="47">
        <f t="shared" si="47"/>
        <v>153.38</v>
      </c>
    </row>
    <row r="1252" spans="2:18">
      <c r="B1252" s="45" t="s">
        <v>49</v>
      </c>
      <c r="C1252" s="45">
        <v>20</v>
      </c>
      <c r="D1252" s="40"/>
      <c r="E1252" s="5"/>
      <c r="F1252" s="5"/>
      <c r="G1252" s="5"/>
      <c r="H1252" s="5"/>
      <c r="I1252" s="5"/>
      <c r="J1252" s="5"/>
      <c r="K1252" s="5"/>
      <c r="L1252" s="5"/>
      <c r="M1252" s="5"/>
      <c r="N1252" s="5"/>
      <c r="O1252" s="5"/>
      <c r="P1252" s="5">
        <v>0</v>
      </c>
      <c r="Q1252" s="5">
        <v>244</v>
      </c>
      <c r="R1252" s="47">
        <f t="shared" si="47"/>
        <v>0</v>
      </c>
    </row>
    <row r="1253" spans="2:18">
      <c r="E1253" s="19" t="s">
        <v>374</v>
      </c>
      <c r="F1253" s="19"/>
      <c r="G1253" s="19"/>
      <c r="H1253" s="19"/>
      <c r="I1253" s="19"/>
      <c r="J1253" s="19"/>
      <c r="K1253" s="19"/>
      <c r="L1253" s="19" t="s">
        <v>99</v>
      </c>
      <c r="M1253" s="19"/>
      <c r="N1253" s="19"/>
      <c r="O1253" s="19" t="s">
        <v>99</v>
      </c>
      <c r="P1253" s="19"/>
      <c r="R1253" s="68">
        <f>SUM(R1245:R1252)</f>
        <v>2415.38</v>
      </c>
    </row>
    <row r="1254" spans="2:18">
      <c r="B1254" s="19"/>
      <c r="E1254" s="110" t="s">
        <v>100</v>
      </c>
      <c r="F1254" s="19"/>
      <c r="G1254" s="19"/>
      <c r="H1254" s="19"/>
      <c r="I1254" s="19"/>
      <c r="J1254" s="19"/>
      <c r="K1254" s="19"/>
      <c r="L1254" s="110" t="s">
        <v>99</v>
      </c>
      <c r="M1254" s="110"/>
      <c r="N1254" s="19"/>
      <c r="O1254" s="19"/>
      <c r="P1254" s="19"/>
      <c r="Q1254" s="19"/>
    </row>
    <row r="1255" spans="2:18" ht="18.75">
      <c r="D1255" s="15"/>
      <c r="G1255" s="16" t="s">
        <v>67</v>
      </c>
      <c r="H1255" s="16"/>
      <c r="I1255" s="17"/>
      <c r="J1255" s="17"/>
      <c r="K1255" s="17"/>
      <c r="M1255" s="17"/>
      <c r="R1255" s="19"/>
    </row>
    <row r="1256" spans="2:18" ht="23.25">
      <c r="D1256" s="15"/>
      <c r="E1256" s="15"/>
      <c r="F1256" s="133" t="s">
        <v>376</v>
      </c>
      <c r="G1256" s="16"/>
      <c r="H1256" s="16"/>
      <c r="I1256" s="16" t="s">
        <v>377</v>
      </c>
      <c r="J1256" s="16"/>
      <c r="K1256" s="16"/>
      <c r="L1256" s="17"/>
      <c r="M1256" s="21"/>
      <c r="R1256" s="19"/>
    </row>
    <row r="1257" spans="2:18" ht="18.75">
      <c r="E1257" s="23" t="s">
        <v>70</v>
      </c>
      <c r="F1257" s="23"/>
      <c r="G1257" s="23"/>
      <c r="R1257" s="19"/>
    </row>
    <row r="1258" spans="2:18">
      <c r="B1258" s="53">
        <v>44642</v>
      </c>
      <c r="N1258" s="21"/>
      <c r="R1258" s="19"/>
    </row>
    <row r="1259" spans="2:18">
      <c r="B1259" s="24" t="s">
        <v>149</v>
      </c>
      <c r="C1259" t="s">
        <v>739</v>
      </c>
      <c r="D1259" s="25"/>
      <c r="E1259" s="28"/>
      <c r="F1259" s="28" t="s">
        <v>5</v>
      </c>
      <c r="G1259" s="27"/>
      <c r="H1259" s="21"/>
      <c r="I1259" s="21"/>
      <c r="J1259" s="21"/>
      <c r="K1259" s="21"/>
      <c r="L1259" s="21"/>
      <c r="M1259" s="21"/>
      <c r="N1259" s="21"/>
      <c r="O1259" s="21"/>
      <c r="P1259" s="21"/>
      <c r="Q1259" s="21"/>
      <c r="R1259" s="19"/>
    </row>
    <row r="1260" spans="2:18">
      <c r="B1260" s="29" t="s">
        <v>76</v>
      </c>
      <c r="C1260" s="20"/>
      <c r="D1260" s="20"/>
      <c r="E1260" s="27"/>
      <c r="F1260" s="27"/>
      <c r="G1260" s="27"/>
      <c r="H1260" s="21"/>
      <c r="I1260" s="21"/>
      <c r="J1260" s="21"/>
      <c r="K1260" s="21"/>
      <c r="L1260" s="21"/>
      <c r="M1260" s="21"/>
      <c r="N1260" s="21"/>
      <c r="O1260" s="21"/>
      <c r="P1260" s="21"/>
      <c r="Q1260" s="21"/>
      <c r="R1260" s="19"/>
    </row>
    <row r="1261" spans="2:18">
      <c r="B1261" s="30"/>
      <c r="C1261" s="29"/>
      <c r="D1261" s="29"/>
      <c r="E1261" s="21"/>
      <c r="F1261" s="27"/>
      <c r="G1261" s="27"/>
      <c r="H1261" s="21"/>
      <c r="I1261" s="21"/>
      <c r="J1261" s="21"/>
      <c r="K1261" s="21"/>
      <c r="L1261" s="21"/>
      <c r="M1261" s="21"/>
      <c r="N1261" s="145"/>
      <c r="O1261" s="21"/>
      <c r="P1261" s="21"/>
      <c r="Q1261">
        <v>213</v>
      </c>
      <c r="R1261" s="19"/>
    </row>
    <row r="1262" spans="2:18">
      <c r="B1262" s="31" t="s">
        <v>77</v>
      </c>
      <c r="C1262" s="33" t="s">
        <v>78</v>
      </c>
      <c r="D1262" s="34"/>
      <c r="E1262" s="34" t="s">
        <v>79</v>
      </c>
      <c r="F1262" s="34"/>
      <c r="G1262" s="34" t="s">
        <v>80</v>
      </c>
      <c r="H1262" s="34" t="s">
        <v>81</v>
      </c>
      <c r="I1262" s="34"/>
      <c r="J1262" s="34"/>
      <c r="K1262" s="34"/>
      <c r="L1262" s="34"/>
      <c r="M1262" s="34" t="s">
        <v>82</v>
      </c>
      <c r="N1262" s="19"/>
      <c r="O1262" s="34"/>
      <c r="P1262" s="35" t="s">
        <v>83</v>
      </c>
      <c r="Q1262" s="36" t="s">
        <v>3</v>
      </c>
      <c r="R1262" s="36" t="s">
        <v>9</v>
      </c>
    </row>
    <row r="1263" spans="2:18">
      <c r="B1263" s="40"/>
      <c r="C1263" s="39" t="s">
        <v>85</v>
      </c>
      <c r="D1263" s="40" t="s">
        <v>86</v>
      </c>
      <c r="E1263" s="40" t="s">
        <v>87</v>
      </c>
      <c r="F1263" s="40" t="s">
        <v>88</v>
      </c>
      <c r="G1263" s="40"/>
      <c r="H1263" s="40" t="s">
        <v>89</v>
      </c>
      <c r="I1263" s="40" t="s">
        <v>90</v>
      </c>
      <c r="J1263" s="40" t="s">
        <v>91</v>
      </c>
      <c r="K1263" s="40" t="s">
        <v>856</v>
      </c>
      <c r="L1263" s="40" t="s">
        <v>92</v>
      </c>
      <c r="M1263" s="40" t="s">
        <v>93</v>
      </c>
      <c r="N1263" s="40" t="s">
        <v>94</v>
      </c>
      <c r="O1263" s="40" t="s">
        <v>95</v>
      </c>
      <c r="P1263" s="40"/>
      <c r="Q1263" s="4"/>
      <c r="R1263" s="40"/>
    </row>
    <row r="1264" spans="2:18">
      <c r="B1264" s="31" t="s">
        <v>855</v>
      </c>
      <c r="C1264" s="40">
        <v>150</v>
      </c>
      <c r="D1264" s="40">
        <v>5.85</v>
      </c>
      <c r="E1264" s="40">
        <v>2.86</v>
      </c>
      <c r="F1264" s="40">
        <v>37.4</v>
      </c>
      <c r="G1264" s="40">
        <v>198.97</v>
      </c>
      <c r="H1264" s="40">
        <v>0.09</v>
      </c>
      <c r="I1264" s="40">
        <v>0</v>
      </c>
      <c r="J1264" s="40">
        <v>12</v>
      </c>
      <c r="K1264" s="40">
        <v>0.83</v>
      </c>
      <c r="L1264" s="40">
        <v>11.89</v>
      </c>
      <c r="M1264" s="40">
        <v>47.24</v>
      </c>
      <c r="N1264" s="40">
        <v>8.5500000000000007</v>
      </c>
      <c r="O1264" s="40">
        <v>0.86</v>
      </c>
      <c r="P1264" s="4">
        <v>10.8</v>
      </c>
      <c r="Q1264" s="226">
        <v>64.599999999999994</v>
      </c>
      <c r="R1264" s="47">
        <f>Q1264*P1264</f>
        <v>697.68</v>
      </c>
    </row>
    <row r="1265" spans="2:18">
      <c r="B1265" s="45" t="s">
        <v>942</v>
      </c>
      <c r="C1265" s="40">
        <v>90</v>
      </c>
      <c r="D1265" s="40">
        <v>13.88</v>
      </c>
      <c r="E1265" s="40">
        <v>14.9</v>
      </c>
      <c r="F1265" s="40">
        <v>3.47</v>
      </c>
      <c r="G1265" s="40">
        <v>203.76</v>
      </c>
      <c r="H1265" s="40">
        <v>7.0000000000000007E-2</v>
      </c>
      <c r="I1265" s="40">
        <v>0</v>
      </c>
      <c r="J1265" s="40">
        <v>0</v>
      </c>
      <c r="K1265" s="40">
        <v>1</v>
      </c>
      <c r="L1265" s="40">
        <v>128</v>
      </c>
      <c r="M1265" s="40">
        <v>146</v>
      </c>
      <c r="N1265" s="40">
        <v>56</v>
      </c>
      <c r="O1265" s="40">
        <v>2</v>
      </c>
      <c r="P1265" s="4">
        <v>11</v>
      </c>
      <c r="Q1265" s="226">
        <v>350</v>
      </c>
      <c r="R1265" s="47">
        <f t="shared" ref="R1265:R1286" si="48">Q1265*P1265</f>
        <v>3850</v>
      </c>
    </row>
    <row r="1266" spans="2:18">
      <c r="B1266" s="45" t="s">
        <v>58</v>
      </c>
      <c r="C1266" s="40">
        <v>10</v>
      </c>
      <c r="D1266" s="40"/>
      <c r="E1266" s="40"/>
      <c r="F1266" s="40"/>
      <c r="G1266" s="40"/>
      <c r="H1266" s="40"/>
      <c r="I1266" s="40"/>
      <c r="J1266" s="40"/>
      <c r="K1266" s="40"/>
      <c r="L1266" s="40"/>
      <c r="M1266" s="40"/>
      <c r="N1266" s="40"/>
      <c r="O1266" s="40"/>
      <c r="P1266" s="4">
        <v>2.13</v>
      </c>
      <c r="Q1266" s="226">
        <v>34</v>
      </c>
      <c r="R1266" s="47">
        <f t="shared" si="48"/>
        <v>72.42</v>
      </c>
    </row>
    <row r="1267" spans="2:18">
      <c r="B1267" s="45" t="s">
        <v>37</v>
      </c>
      <c r="C1267" s="40">
        <v>10</v>
      </c>
      <c r="D1267" s="40"/>
      <c r="E1267" s="40"/>
      <c r="F1267" s="40"/>
      <c r="G1267" s="40"/>
      <c r="H1267" s="40"/>
      <c r="I1267" s="40"/>
      <c r="J1267" s="40"/>
      <c r="K1267" s="40"/>
      <c r="L1267" s="40"/>
      <c r="M1267" s="40"/>
      <c r="N1267" s="40"/>
      <c r="O1267" s="40"/>
      <c r="P1267" s="4">
        <v>2</v>
      </c>
      <c r="Q1267" s="226">
        <v>91</v>
      </c>
      <c r="R1267" s="47">
        <f t="shared" si="48"/>
        <v>182</v>
      </c>
    </row>
    <row r="1268" spans="2:18">
      <c r="B1268" s="45" t="s">
        <v>51</v>
      </c>
      <c r="C1268" s="40">
        <v>1</v>
      </c>
      <c r="D1268" s="40"/>
      <c r="E1268" s="40"/>
      <c r="F1268" s="40"/>
      <c r="G1268" s="40"/>
      <c r="H1268" s="40"/>
      <c r="I1268" s="40"/>
      <c r="J1268" s="40"/>
      <c r="K1268" s="40"/>
      <c r="L1268" s="40"/>
      <c r="M1268" s="40"/>
      <c r="N1268" s="40"/>
      <c r="O1268" s="40"/>
      <c r="P1268" s="4">
        <v>1</v>
      </c>
      <c r="Q1268" s="226">
        <v>15</v>
      </c>
      <c r="R1268" s="47">
        <f t="shared" si="48"/>
        <v>15</v>
      </c>
    </row>
    <row r="1269" spans="2:18">
      <c r="B1269" s="45" t="s">
        <v>10</v>
      </c>
      <c r="C1269" s="40">
        <v>1</v>
      </c>
      <c r="D1269" s="40"/>
      <c r="E1269" s="40"/>
      <c r="F1269" s="40"/>
      <c r="G1269" s="40"/>
      <c r="H1269" s="40"/>
      <c r="I1269" s="40"/>
      <c r="J1269" s="40"/>
      <c r="K1269" s="40"/>
      <c r="L1269" s="40"/>
      <c r="M1269" s="40"/>
      <c r="N1269" s="40"/>
      <c r="O1269" s="40"/>
      <c r="P1269" s="4">
        <v>1</v>
      </c>
      <c r="Q1269" s="226">
        <v>79</v>
      </c>
      <c r="R1269" s="47">
        <f t="shared" si="48"/>
        <v>79</v>
      </c>
    </row>
    <row r="1270" spans="2:18">
      <c r="B1270" s="45" t="s">
        <v>13</v>
      </c>
      <c r="C1270" s="40">
        <v>4</v>
      </c>
      <c r="D1270" s="40"/>
      <c r="E1270" s="40"/>
      <c r="F1270" s="40"/>
      <c r="G1270" s="40"/>
      <c r="H1270" s="40"/>
      <c r="I1270" s="40"/>
      <c r="J1270" s="40"/>
      <c r="K1270" s="40"/>
      <c r="L1270" s="40"/>
      <c r="M1270" s="40"/>
      <c r="N1270" s="40"/>
      <c r="O1270" s="40"/>
      <c r="P1270" s="4">
        <v>1.5</v>
      </c>
      <c r="Q1270" s="226">
        <v>122.32</v>
      </c>
      <c r="R1270" s="47">
        <f t="shared" si="48"/>
        <v>183.48</v>
      </c>
    </row>
    <row r="1271" spans="2:18">
      <c r="B1271" s="45" t="s">
        <v>14</v>
      </c>
      <c r="C1271" s="40">
        <v>4</v>
      </c>
      <c r="D1271" s="40"/>
      <c r="E1271" s="40"/>
      <c r="F1271" s="40"/>
      <c r="G1271" s="40"/>
      <c r="H1271" s="40"/>
      <c r="I1271" s="40"/>
      <c r="J1271" s="40"/>
      <c r="K1271" s="40"/>
      <c r="L1271" s="40"/>
      <c r="M1271" s="40"/>
      <c r="N1271" s="40"/>
      <c r="O1271" s="40"/>
      <c r="P1271" s="4">
        <v>1</v>
      </c>
      <c r="Q1271" s="226">
        <v>165</v>
      </c>
      <c r="R1271" s="47">
        <f t="shared" si="48"/>
        <v>165</v>
      </c>
    </row>
    <row r="1272" spans="2:18">
      <c r="B1272" s="45" t="s">
        <v>12</v>
      </c>
      <c r="C1272" s="40"/>
      <c r="D1272" s="40"/>
      <c r="E1272" s="40"/>
      <c r="F1272" s="40"/>
      <c r="G1272" s="40"/>
      <c r="H1272" s="40"/>
      <c r="I1272" s="40"/>
      <c r="J1272" s="40"/>
      <c r="K1272" s="40"/>
      <c r="L1272" s="40"/>
      <c r="M1272" s="40"/>
      <c r="N1272" s="40"/>
      <c r="O1272" s="40"/>
      <c r="P1272" s="4">
        <v>1</v>
      </c>
      <c r="Q1272" s="226">
        <v>40.51</v>
      </c>
      <c r="R1272" s="47">
        <f t="shared" si="48"/>
        <v>40.51</v>
      </c>
    </row>
    <row r="1273" spans="2:18">
      <c r="B1273" s="31" t="s">
        <v>941</v>
      </c>
      <c r="C1273" s="40">
        <v>60</v>
      </c>
      <c r="D1273" s="40">
        <v>3.16</v>
      </c>
      <c r="E1273" s="40">
        <v>0.4</v>
      </c>
      <c r="F1273" s="40">
        <v>19.32</v>
      </c>
      <c r="G1273" s="40">
        <v>94</v>
      </c>
      <c r="H1273" s="40">
        <v>0.6</v>
      </c>
      <c r="I1273" s="40">
        <v>0</v>
      </c>
      <c r="J1273" s="40">
        <v>0</v>
      </c>
      <c r="K1273" s="40">
        <v>0.52</v>
      </c>
      <c r="L1273" s="40">
        <v>9.1999999999999993</v>
      </c>
      <c r="M1273" s="40">
        <v>34.799999999999997</v>
      </c>
      <c r="N1273" s="40">
        <v>13.2</v>
      </c>
      <c r="O1273" s="40">
        <v>0.8</v>
      </c>
      <c r="P1273" s="4"/>
      <c r="Q1273" s="226"/>
      <c r="R1273" s="47">
        <f t="shared" si="48"/>
        <v>0</v>
      </c>
    </row>
    <row r="1274" spans="2:18">
      <c r="B1274" s="45" t="s">
        <v>407</v>
      </c>
      <c r="C1274" s="40"/>
      <c r="D1274" s="40"/>
      <c r="E1274" s="40"/>
      <c r="F1274" s="40"/>
      <c r="G1274" s="40"/>
      <c r="H1274" s="40"/>
      <c r="I1274" s="40"/>
      <c r="J1274" s="40"/>
      <c r="K1274" s="40"/>
      <c r="L1274" s="40"/>
      <c r="M1274" s="40"/>
      <c r="N1274" s="40"/>
      <c r="O1274" s="40"/>
      <c r="P1274" s="4">
        <v>6.54</v>
      </c>
      <c r="Q1274" s="226">
        <v>91</v>
      </c>
      <c r="R1274" s="47">
        <f t="shared" si="48"/>
        <v>595.14</v>
      </c>
    </row>
    <row r="1275" spans="2:18">
      <c r="B1275" s="45" t="s">
        <v>207</v>
      </c>
      <c r="C1275" s="40"/>
      <c r="D1275" s="40"/>
      <c r="E1275" s="40"/>
      <c r="F1275" s="40"/>
      <c r="G1275" s="40"/>
      <c r="H1275" s="40"/>
      <c r="I1275" s="40"/>
      <c r="J1275" s="40"/>
      <c r="K1275" s="40"/>
      <c r="L1275" s="40"/>
      <c r="M1275" s="40"/>
      <c r="N1275" s="40"/>
      <c r="O1275" s="40"/>
      <c r="P1275" s="4">
        <v>0.3</v>
      </c>
      <c r="Q1275" s="226">
        <v>280</v>
      </c>
      <c r="R1275" s="47">
        <f t="shared" si="48"/>
        <v>84</v>
      </c>
    </row>
    <row r="1276" spans="2:18">
      <c r="B1276" s="45" t="s">
        <v>13</v>
      </c>
      <c r="C1276" s="40"/>
      <c r="D1276" s="40"/>
      <c r="E1276" s="40"/>
      <c r="F1276" s="40"/>
      <c r="G1276" s="40"/>
      <c r="H1276" s="40"/>
      <c r="I1276" s="40"/>
      <c r="J1276" s="40"/>
      <c r="K1276" s="40"/>
      <c r="L1276" s="40"/>
      <c r="M1276" s="40"/>
      <c r="N1276" s="40"/>
      <c r="O1276" s="40"/>
      <c r="P1276" s="4">
        <v>0.5</v>
      </c>
      <c r="Q1276" s="226">
        <v>122.32</v>
      </c>
      <c r="R1276" s="47">
        <f t="shared" si="48"/>
        <v>61.16</v>
      </c>
    </row>
    <row r="1277" spans="2:18">
      <c r="B1277" s="44" t="s">
        <v>34</v>
      </c>
      <c r="C1277" s="31">
        <v>40</v>
      </c>
      <c r="D1277" s="40">
        <v>16</v>
      </c>
      <c r="E1277" s="40">
        <v>0.9</v>
      </c>
      <c r="F1277" s="40">
        <v>18.37</v>
      </c>
      <c r="G1277" s="40">
        <v>94</v>
      </c>
      <c r="H1277" s="40">
        <v>0.9</v>
      </c>
      <c r="I1277" s="40">
        <v>0</v>
      </c>
      <c r="J1277" s="40">
        <v>0</v>
      </c>
      <c r="K1277" s="40">
        <v>0.56999999999999995</v>
      </c>
      <c r="L1277" s="40">
        <v>9.6999999999999993</v>
      </c>
      <c r="M1277" s="40">
        <v>36.5</v>
      </c>
      <c r="N1277" s="40">
        <v>14.45</v>
      </c>
      <c r="O1277" s="40">
        <v>2.12</v>
      </c>
      <c r="P1277" s="52"/>
      <c r="Q1277" s="226"/>
      <c r="R1277" s="47">
        <f t="shared" si="48"/>
        <v>0</v>
      </c>
    </row>
    <row r="1278" spans="2:18">
      <c r="B1278" s="45" t="s">
        <v>34</v>
      </c>
      <c r="C1278" s="40"/>
      <c r="D1278" s="40"/>
      <c r="E1278" s="40"/>
      <c r="F1278" s="40"/>
      <c r="G1278" s="40"/>
      <c r="H1278" s="40"/>
      <c r="I1278" s="40"/>
      <c r="J1278" s="40"/>
      <c r="K1278" s="40"/>
      <c r="L1278" s="40"/>
      <c r="M1278" s="40"/>
      <c r="N1278" s="40"/>
      <c r="O1278" s="40"/>
      <c r="P1278" s="4">
        <v>15</v>
      </c>
      <c r="Q1278" s="227">
        <v>30</v>
      </c>
      <c r="R1278" s="47">
        <f t="shared" si="48"/>
        <v>450</v>
      </c>
    </row>
    <row r="1279" spans="2:18">
      <c r="B1279" s="45" t="s">
        <v>121</v>
      </c>
      <c r="C1279" s="40"/>
      <c r="D1279" s="40"/>
      <c r="E1279" s="40"/>
      <c r="F1279" s="40"/>
      <c r="G1279" s="40"/>
      <c r="H1279" s="40"/>
      <c r="I1279" s="40"/>
      <c r="J1279" s="40"/>
      <c r="K1279" s="40"/>
      <c r="L1279" s="40"/>
      <c r="M1279" s="40"/>
      <c r="N1279" s="40"/>
      <c r="O1279" s="40"/>
      <c r="P1279" s="4">
        <v>2.1</v>
      </c>
      <c r="Q1279" s="227">
        <v>712.92</v>
      </c>
      <c r="R1279" s="47">
        <f t="shared" si="48"/>
        <v>1497.1320000000001</v>
      </c>
    </row>
    <row r="1280" spans="2:18">
      <c r="B1280" s="44" t="s">
        <v>836</v>
      </c>
      <c r="C1280" s="40">
        <v>180</v>
      </c>
      <c r="D1280" s="40">
        <v>0.05</v>
      </c>
      <c r="E1280" s="40">
        <v>0.01</v>
      </c>
      <c r="F1280" s="40">
        <v>9.17</v>
      </c>
      <c r="G1280" s="40">
        <v>37.96</v>
      </c>
      <c r="H1280" s="40">
        <v>0</v>
      </c>
      <c r="I1280" s="40">
        <v>2.5</v>
      </c>
      <c r="J1280" s="40">
        <v>0</v>
      </c>
      <c r="K1280" s="40">
        <v>1.02</v>
      </c>
      <c r="L1280" s="40">
        <v>0.01</v>
      </c>
      <c r="M1280" s="40">
        <v>7.35</v>
      </c>
      <c r="N1280" s="40">
        <v>9.56</v>
      </c>
      <c r="O1280" s="40">
        <v>5.12</v>
      </c>
      <c r="P1280" s="40"/>
      <c r="Q1280" s="228"/>
      <c r="R1280" s="47">
        <f t="shared" si="48"/>
        <v>0</v>
      </c>
    </row>
    <row r="1281" spans="2:18">
      <c r="B1281" s="45" t="s">
        <v>49</v>
      </c>
      <c r="C1281" s="40">
        <v>20</v>
      </c>
      <c r="D1281" s="40"/>
      <c r="E1281" s="40"/>
      <c r="F1281" s="40"/>
      <c r="G1281" s="40"/>
      <c r="H1281" s="40"/>
      <c r="I1281" s="40"/>
      <c r="J1281" s="40"/>
      <c r="K1281" s="40"/>
      <c r="L1281" s="40"/>
      <c r="M1281" s="40"/>
      <c r="N1281" s="40"/>
      <c r="O1281" s="40"/>
      <c r="P1281" s="40">
        <v>1</v>
      </c>
      <c r="Q1281" s="228">
        <v>244</v>
      </c>
      <c r="R1281" s="47">
        <f t="shared" si="48"/>
        <v>244</v>
      </c>
    </row>
    <row r="1282" spans="2:18">
      <c r="B1282" s="45" t="s">
        <v>188</v>
      </c>
      <c r="C1282" s="40"/>
      <c r="D1282" s="40"/>
      <c r="E1282" s="40"/>
      <c r="F1282" s="40"/>
      <c r="G1282" s="40"/>
      <c r="H1282" s="40"/>
      <c r="I1282" s="40"/>
      <c r="J1282" s="40"/>
      <c r="K1282" s="40"/>
      <c r="L1282" s="40"/>
      <c r="M1282" s="40"/>
      <c r="N1282" s="40"/>
      <c r="O1282" s="40"/>
      <c r="P1282" s="40">
        <v>1.2</v>
      </c>
      <c r="Q1282" s="228">
        <v>238</v>
      </c>
      <c r="R1282" s="47">
        <f t="shared" si="48"/>
        <v>285.59999999999997</v>
      </c>
    </row>
    <row r="1283" spans="2:18">
      <c r="B1283" s="45" t="s">
        <v>15</v>
      </c>
      <c r="C1283" s="40">
        <v>20</v>
      </c>
      <c r="D1283" s="40"/>
      <c r="E1283" s="40"/>
      <c r="F1283" s="40"/>
      <c r="G1283" s="40"/>
      <c r="H1283" s="40"/>
      <c r="I1283" s="40"/>
      <c r="J1283" s="40"/>
      <c r="K1283" s="40"/>
      <c r="L1283" s="40"/>
      <c r="M1283" s="40"/>
      <c r="N1283" s="40"/>
      <c r="O1283" s="40"/>
      <c r="P1283" s="40">
        <v>3.2</v>
      </c>
      <c r="Q1283" s="228">
        <v>120</v>
      </c>
      <c r="R1283" s="47">
        <f t="shared" si="48"/>
        <v>384</v>
      </c>
    </row>
    <row r="1284" spans="2:18">
      <c r="B1284" s="45" t="s">
        <v>106</v>
      </c>
      <c r="C1284" s="40">
        <v>100</v>
      </c>
      <c r="D1284" s="40">
        <v>1.5</v>
      </c>
      <c r="E1284" s="40">
        <v>0.1</v>
      </c>
      <c r="F1284" s="40">
        <v>21.8</v>
      </c>
      <c r="G1284" s="40">
        <v>89</v>
      </c>
      <c r="H1284" s="40">
        <v>1.7</v>
      </c>
      <c r="I1284" s="40">
        <v>12</v>
      </c>
      <c r="J1284" s="40">
        <v>55</v>
      </c>
      <c r="K1284" s="40">
        <v>2.6</v>
      </c>
      <c r="L1284" s="40">
        <v>25</v>
      </c>
      <c r="M1284" s="40">
        <v>46.3</v>
      </c>
      <c r="N1284" s="40">
        <v>22.1</v>
      </c>
      <c r="O1284" s="40">
        <v>1.9</v>
      </c>
      <c r="P1284" s="40">
        <v>44.2</v>
      </c>
      <c r="Q1284" s="40">
        <v>198</v>
      </c>
      <c r="R1284" s="47">
        <f t="shared" si="48"/>
        <v>8751.6</v>
      </c>
    </row>
    <row r="1285" spans="2:18">
      <c r="B1285" s="45" t="s">
        <v>40</v>
      </c>
      <c r="C1285" s="40">
        <v>15</v>
      </c>
      <c r="D1285" s="40"/>
      <c r="E1285" s="40"/>
      <c r="F1285" s="40"/>
      <c r="G1285" s="40"/>
      <c r="H1285" s="40"/>
      <c r="I1285" s="40"/>
      <c r="J1285" s="40"/>
      <c r="K1285" s="40"/>
      <c r="L1285" s="40"/>
      <c r="M1285" s="40"/>
      <c r="N1285" s="40"/>
      <c r="O1285" s="40"/>
      <c r="P1285" s="40">
        <v>1</v>
      </c>
      <c r="Q1285" s="40">
        <v>257.60000000000002</v>
      </c>
      <c r="R1285" s="47">
        <f t="shared" si="48"/>
        <v>257.60000000000002</v>
      </c>
    </row>
    <row r="1286" spans="2:18">
      <c r="B1286" s="45" t="s">
        <v>40</v>
      </c>
      <c r="C1286" s="40"/>
      <c r="D1286" s="40"/>
      <c r="E1286" s="40"/>
      <c r="F1286" s="40"/>
      <c r="G1286" s="40"/>
      <c r="H1286" s="40"/>
      <c r="I1286" s="40"/>
      <c r="J1286" s="40"/>
      <c r="K1286" s="40"/>
      <c r="L1286" s="40"/>
      <c r="M1286" s="40"/>
      <c r="N1286" s="40"/>
      <c r="O1286" s="40"/>
      <c r="P1286" s="40">
        <v>1.52</v>
      </c>
      <c r="Q1286" s="40">
        <v>341.12</v>
      </c>
      <c r="R1286" s="47">
        <f t="shared" si="48"/>
        <v>518.50239999999997</v>
      </c>
    </row>
    <row r="1287" spans="2:18">
      <c r="C1287" s="93"/>
      <c r="D1287" s="19"/>
      <c r="E1287" s="19" t="s">
        <v>374</v>
      </c>
      <c r="F1287" s="19"/>
      <c r="G1287" s="19"/>
      <c r="H1287" s="19"/>
      <c r="I1287" s="19"/>
      <c r="J1287" s="19"/>
      <c r="K1287" s="19"/>
      <c r="L1287" s="19" t="s">
        <v>99</v>
      </c>
      <c r="M1287" s="19"/>
      <c r="N1287" s="19"/>
      <c r="O1287" s="19" t="s">
        <v>99</v>
      </c>
      <c r="P1287" s="19"/>
      <c r="Q1287" s="19"/>
      <c r="R1287" s="230">
        <f>SUM(R1264:R1286)</f>
        <v>18413.824400000001</v>
      </c>
    </row>
    <row r="1288" spans="2:18">
      <c r="B1288" s="19"/>
      <c r="C1288" s="93"/>
      <c r="D1288" s="19"/>
      <c r="E1288" s="110" t="s">
        <v>100</v>
      </c>
      <c r="F1288" s="19"/>
      <c r="G1288" s="19"/>
      <c r="H1288" s="19"/>
      <c r="I1288" s="19"/>
      <c r="J1288" s="19"/>
      <c r="K1288" s="19"/>
      <c r="L1288" s="110" t="s">
        <v>99</v>
      </c>
      <c r="M1288" s="110"/>
      <c r="N1288" s="19"/>
      <c r="O1288" s="19"/>
      <c r="P1288" s="19"/>
      <c r="Q1288" s="18"/>
      <c r="R1288" s="50"/>
    </row>
    <row r="1289" spans="2:18" ht="18.75">
      <c r="D1289" s="15"/>
      <c r="G1289" s="16" t="s">
        <v>67</v>
      </c>
      <c r="H1289" s="16"/>
      <c r="I1289" s="17"/>
      <c r="J1289" s="17"/>
      <c r="K1289" s="17"/>
      <c r="M1289" s="17"/>
      <c r="R1289" s="19"/>
    </row>
    <row r="1290" spans="2:18" ht="23.25">
      <c r="D1290" s="15"/>
      <c r="E1290" s="15"/>
      <c r="F1290" s="133" t="s">
        <v>376</v>
      </c>
      <c r="G1290" s="16"/>
      <c r="H1290" s="16"/>
      <c r="I1290" s="16" t="s">
        <v>377</v>
      </c>
      <c r="J1290" s="16"/>
      <c r="K1290" s="16"/>
      <c r="L1290" s="17"/>
      <c r="M1290" s="21"/>
      <c r="R1290" s="19"/>
    </row>
    <row r="1291" spans="2:18" ht="18.75">
      <c r="E1291" s="23" t="s">
        <v>70</v>
      </c>
      <c r="F1291" s="23"/>
      <c r="G1291" s="23"/>
      <c r="R1291" s="19"/>
    </row>
    <row r="1292" spans="2:18">
      <c r="B1292" s="53">
        <v>44642</v>
      </c>
      <c r="N1292" s="21"/>
      <c r="R1292" s="19"/>
    </row>
    <row r="1293" spans="2:18">
      <c r="B1293" s="24" t="s">
        <v>149</v>
      </c>
      <c r="C1293" t="s">
        <v>739</v>
      </c>
      <c r="D1293" s="25"/>
      <c r="E1293" s="28"/>
      <c r="F1293" s="28" t="s">
        <v>6</v>
      </c>
      <c r="G1293" s="27"/>
      <c r="H1293" s="21"/>
      <c r="I1293" s="21"/>
      <c r="J1293" s="21"/>
      <c r="K1293" s="21"/>
      <c r="L1293" s="21"/>
      <c r="M1293" s="21"/>
      <c r="N1293" s="21"/>
      <c r="O1293" s="21"/>
      <c r="P1293" s="21"/>
      <c r="Q1293" s="21"/>
      <c r="R1293" s="19"/>
    </row>
    <row r="1294" spans="2:18">
      <c r="B1294" s="29" t="s">
        <v>76</v>
      </c>
      <c r="C1294" s="20"/>
      <c r="D1294" s="20"/>
      <c r="E1294" s="27"/>
      <c r="F1294" s="27"/>
      <c r="G1294" s="27"/>
      <c r="H1294" s="21"/>
      <c r="I1294" s="21"/>
      <c r="J1294" s="21"/>
      <c r="K1294" s="21"/>
      <c r="L1294" s="21"/>
      <c r="M1294" s="21"/>
      <c r="N1294" s="21"/>
      <c r="O1294" s="21"/>
      <c r="P1294" s="21"/>
      <c r="Q1294" s="21"/>
      <c r="R1294" s="19"/>
    </row>
    <row r="1295" spans="2:18">
      <c r="B1295" s="30"/>
      <c r="C1295" s="29"/>
      <c r="D1295" s="29"/>
      <c r="E1295" s="21"/>
      <c r="F1295" s="27"/>
      <c r="G1295" s="27"/>
      <c r="H1295" s="21"/>
      <c r="I1295" s="21"/>
      <c r="J1295" s="21"/>
      <c r="K1295" s="21"/>
      <c r="L1295" s="21"/>
      <c r="M1295" s="21"/>
      <c r="N1295" s="145"/>
      <c r="O1295" s="21"/>
      <c r="P1295" s="21"/>
      <c r="Q1295">
        <v>155</v>
      </c>
      <c r="R1295" s="19"/>
    </row>
    <row r="1296" spans="2:18">
      <c r="B1296" s="31" t="s">
        <v>77</v>
      </c>
      <c r="C1296" s="33" t="s">
        <v>78</v>
      </c>
      <c r="D1296" s="34"/>
      <c r="E1296" s="34" t="s">
        <v>79</v>
      </c>
      <c r="F1296" s="34"/>
      <c r="G1296" s="34" t="s">
        <v>80</v>
      </c>
      <c r="H1296" s="34" t="s">
        <v>81</v>
      </c>
      <c r="I1296" s="34"/>
      <c r="J1296" s="34"/>
      <c r="K1296" s="34"/>
      <c r="L1296" s="34"/>
      <c r="M1296" s="34" t="s">
        <v>82</v>
      </c>
      <c r="N1296" s="19"/>
      <c r="O1296" s="34"/>
      <c r="P1296" s="35" t="s">
        <v>83</v>
      </c>
      <c r="Q1296" s="36" t="s">
        <v>3</v>
      </c>
      <c r="R1296" s="36" t="s">
        <v>9</v>
      </c>
    </row>
    <row r="1297" spans="2:18">
      <c r="B1297" s="40"/>
      <c r="C1297" s="39" t="s">
        <v>85</v>
      </c>
      <c r="D1297" s="40" t="s">
        <v>86</v>
      </c>
      <c r="E1297" s="40" t="s">
        <v>87</v>
      </c>
      <c r="F1297" s="40" t="s">
        <v>88</v>
      </c>
      <c r="G1297" s="40"/>
      <c r="H1297" s="40" t="s">
        <v>89</v>
      </c>
      <c r="I1297" s="40" t="s">
        <v>90</v>
      </c>
      <c r="J1297" s="40" t="s">
        <v>91</v>
      </c>
      <c r="K1297" s="40" t="s">
        <v>856</v>
      </c>
      <c r="L1297" s="40" t="s">
        <v>92</v>
      </c>
      <c r="M1297" s="40" t="s">
        <v>93</v>
      </c>
      <c r="N1297" s="40" t="s">
        <v>94</v>
      </c>
      <c r="O1297" s="40" t="s">
        <v>95</v>
      </c>
      <c r="P1297" s="40"/>
      <c r="Q1297" s="4"/>
      <c r="R1297" s="40"/>
    </row>
    <row r="1298" spans="2:18">
      <c r="B1298" s="31" t="s">
        <v>855</v>
      </c>
      <c r="C1298" s="40">
        <v>150</v>
      </c>
      <c r="D1298" s="40">
        <v>5.85</v>
      </c>
      <c r="E1298" s="40">
        <v>2.86</v>
      </c>
      <c r="F1298" s="40">
        <v>37.4</v>
      </c>
      <c r="G1298" s="40">
        <v>198.97</v>
      </c>
      <c r="H1298" s="40">
        <v>0.09</v>
      </c>
      <c r="I1298" s="40">
        <v>0</v>
      </c>
      <c r="J1298" s="40">
        <v>12</v>
      </c>
      <c r="K1298" s="40">
        <v>0.83</v>
      </c>
      <c r="L1298" s="40">
        <v>11.89</v>
      </c>
      <c r="M1298" s="40">
        <v>47.24</v>
      </c>
      <c r="N1298" s="40">
        <v>8.5500000000000007</v>
      </c>
      <c r="O1298" s="40">
        <v>0.86</v>
      </c>
      <c r="P1298" s="4">
        <v>7.8</v>
      </c>
      <c r="Q1298" s="226">
        <v>64.599999999999994</v>
      </c>
      <c r="R1298" s="47">
        <f>Q1298*P1298</f>
        <v>503.87999999999994</v>
      </c>
    </row>
    <row r="1299" spans="2:18">
      <c r="B1299" s="45" t="s">
        <v>942</v>
      </c>
      <c r="C1299" s="40">
        <v>100</v>
      </c>
      <c r="D1299" s="40">
        <v>13.88</v>
      </c>
      <c r="E1299" s="40">
        <v>14.9</v>
      </c>
      <c r="F1299" s="40">
        <v>3.47</v>
      </c>
      <c r="G1299" s="40">
        <v>203.76</v>
      </c>
      <c r="H1299" s="40">
        <v>7.0000000000000007E-2</v>
      </c>
      <c r="I1299" s="40">
        <v>0</v>
      </c>
      <c r="J1299" s="40">
        <v>0</v>
      </c>
      <c r="K1299" s="40">
        <v>1</v>
      </c>
      <c r="L1299" s="40">
        <v>128</v>
      </c>
      <c r="M1299" s="40">
        <v>146</v>
      </c>
      <c r="N1299" s="40">
        <v>56</v>
      </c>
      <c r="O1299" s="40">
        <v>2</v>
      </c>
      <c r="P1299" s="4">
        <v>8</v>
      </c>
      <c r="Q1299" s="226">
        <v>350</v>
      </c>
      <c r="R1299" s="47">
        <f t="shared" ref="R1299:R1318" si="49">Q1299*P1299</f>
        <v>2800</v>
      </c>
    </row>
    <row r="1300" spans="2:18">
      <c r="B1300" s="45" t="s">
        <v>58</v>
      </c>
      <c r="C1300" s="40">
        <v>10</v>
      </c>
      <c r="D1300" s="40"/>
      <c r="E1300" s="40"/>
      <c r="F1300" s="40"/>
      <c r="G1300" s="40"/>
      <c r="H1300" s="40"/>
      <c r="I1300" s="40"/>
      <c r="J1300" s="40"/>
      <c r="K1300" s="40"/>
      <c r="L1300" s="40"/>
      <c r="M1300" s="40"/>
      <c r="N1300" s="40"/>
      <c r="O1300" s="40"/>
      <c r="P1300" s="4">
        <v>2</v>
      </c>
      <c r="Q1300" s="226">
        <v>34</v>
      </c>
      <c r="R1300" s="47">
        <f t="shared" si="49"/>
        <v>68</v>
      </c>
    </row>
    <row r="1301" spans="2:18">
      <c r="B1301" s="45" t="s">
        <v>12</v>
      </c>
      <c r="C1301" s="40">
        <v>10</v>
      </c>
      <c r="D1301" s="40"/>
      <c r="E1301" s="40"/>
      <c r="F1301" s="40"/>
      <c r="G1301" s="40"/>
      <c r="H1301" s="40"/>
      <c r="I1301" s="40"/>
      <c r="J1301" s="40"/>
      <c r="K1301" s="40"/>
      <c r="L1301" s="40"/>
      <c r="M1301" s="40"/>
      <c r="N1301" s="40"/>
      <c r="O1301" s="40"/>
      <c r="P1301" s="4">
        <v>0.5</v>
      </c>
      <c r="Q1301" s="226">
        <v>40.51</v>
      </c>
      <c r="R1301" s="47">
        <f t="shared" si="49"/>
        <v>20.254999999999999</v>
      </c>
    </row>
    <row r="1302" spans="2:18">
      <c r="B1302" s="45" t="s">
        <v>51</v>
      </c>
      <c r="C1302" s="40">
        <v>4</v>
      </c>
      <c r="D1302" s="40"/>
      <c r="E1302" s="40"/>
      <c r="F1302" s="40"/>
      <c r="G1302" s="40"/>
      <c r="H1302" s="40"/>
      <c r="I1302" s="40"/>
      <c r="J1302" s="40"/>
      <c r="K1302" s="40"/>
      <c r="L1302" s="40"/>
      <c r="M1302" s="40"/>
      <c r="N1302" s="40"/>
      <c r="O1302" s="40"/>
      <c r="P1302" s="4">
        <v>1</v>
      </c>
      <c r="Q1302" s="226">
        <v>15</v>
      </c>
      <c r="R1302" s="47">
        <f t="shared" si="49"/>
        <v>15</v>
      </c>
    </row>
    <row r="1303" spans="2:18">
      <c r="B1303" s="45" t="s">
        <v>10</v>
      </c>
      <c r="C1303" s="40">
        <v>12</v>
      </c>
      <c r="D1303" s="40"/>
      <c r="E1303" s="40"/>
      <c r="F1303" s="40"/>
      <c r="G1303" s="40"/>
      <c r="H1303" s="40"/>
      <c r="I1303" s="40"/>
      <c r="J1303" s="40"/>
      <c r="K1303" s="40"/>
      <c r="L1303" s="40"/>
      <c r="M1303" s="40"/>
      <c r="N1303" s="40"/>
      <c r="O1303" s="40"/>
      <c r="P1303" s="4">
        <v>2</v>
      </c>
      <c r="Q1303" s="226">
        <v>79</v>
      </c>
      <c r="R1303" s="47">
        <f t="shared" si="49"/>
        <v>158</v>
      </c>
    </row>
    <row r="1304" spans="2:18">
      <c r="B1304" s="45" t="s">
        <v>13</v>
      </c>
      <c r="C1304" s="40">
        <v>4</v>
      </c>
      <c r="D1304" s="40"/>
      <c r="E1304" s="40"/>
      <c r="F1304" s="40"/>
      <c r="G1304" s="40"/>
      <c r="H1304" s="40"/>
      <c r="I1304" s="40"/>
      <c r="J1304" s="40"/>
      <c r="K1304" s="40"/>
      <c r="L1304" s="40"/>
      <c r="M1304" s="40"/>
      <c r="N1304" s="40"/>
      <c r="O1304" s="40"/>
      <c r="P1304" s="4">
        <v>0.7</v>
      </c>
      <c r="Q1304" s="226">
        <v>122.32</v>
      </c>
      <c r="R1304" s="47">
        <f t="shared" si="49"/>
        <v>85.623999999999995</v>
      </c>
    </row>
    <row r="1305" spans="2:18">
      <c r="B1305" s="45" t="s">
        <v>14</v>
      </c>
      <c r="C1305" s="40">
        <v>4</v>
      </c>
      <c r="D1305" s="40"/>
      <c r="E1305" s="40"/>
      <c r="F1305" s="40"/>
      <c r="G1305" s="40"/>
      <c r="H1305" s="40"/>
      <c r="I1305" s="40"/>
      <c r="J1305" s="40"/>
      <c r="K1305" s="40"/>
      <c r="L1305" s="40"/>
      <c r="M1305" s="40"/>
      <c r="N1305" s="40"/>
      <c r="O1305" s="40"/>
      <c r="P1305" s="4">
        <v>1</v>
      </c>
      <c r="Q1305" s="226">
        <v>165</v>
      </c>
      <c r="R1305" s="47">
        <f t="shared" si="49"/>
        <v>165</v>
      </c>
    </row>
    <row r="1306" spans="2:18">
      <c r="B1306" s="45" t="s">
        <v>17</v>
      </c>
      <c r="C1306" s="40">
        <v>4</v>
      </c>
      <c r="D1306" s="40"/>
      <c r="E1306" s="40"/>
      <c r="F1306" s="40"/>
      <c r="G1306" s="40"/>
      <c r="H1306" s="40"/>
      <c r="I1306" s="40"/>
      <c r="J1306" s="40"/>
      <c r="K1306" s="40"/>
      <c r="L1306" s="40"/>
      <c r="M1306" s="40"/>
      <c r="N1306" s="40"/>
      <c r="O1306" s="40"/>
      <c r="P1306" s="4">
        <v>1</v>
      </c>
      <c r="Q1306" s="226">
        <v>21.01</v>
      </c>
      <c r="R1306" s="47">
        <f t="shared" si="49"/>
        <v>21.01</v>
      </c>
    </row>
    <row r="1307" spans="2:18">
      <c r="B1307" s="31" t="s">
        <v>941</v>
      </c>
      <c r="C1307" s="40">
        <v>60</v>
      </c>
      <c r="D1307" s="40">
        <v>3.16</v>
      </c>
      <c r="E1307" s="40">
        <v>0.4</v>
      </c>
      <c r="F1307" s="40">
        <v>19.32</v>
      </c>
      <c r="G1307" s="40">
        <v>94</v>
      </c>
      <c r="H1307" s="40">
        <v>0.6</v>
      </c>
      <c r="I1307" s="40">
        <v>0</v>
      </c>
      <c r="J1307" s="40">
        <v>0</v>
      </c>
      <c r="K1307" s="40">
        <v>0.52</v>
      </c>
      <c r="L1307" s="40">
        <v>9.1999999999999993</v>
      </c>
      <c r="M1307" s="40">
        <v>34.799999999999997</v>
      </c>
      <c r="N1307" s="40">
        <v>13.2</v>
      </c>
      <c r="O1307" s="40">
        <v>0.8</v>
      </c>
      <c r="P1307" s="4"/>
      <c r="Q1307" s="226"/>
      <c r="R1307" s="47">
        <f t="shared" si="49"/>
        <v>0</v>
      </c>
    </row>
    <row r="1308" spans="2:18">
      <c r="B1308" s="45" t="s">
        <v>407</v>
      </c>
      <c r="C1308" s="40"/>
      <c r="D1308" s="40"/>
      <c r="E1308" s="40"/>
      <c r="F1308" s="40"/>
      <c r="G1308" s="40"/>
      <c r="H1308" s="40"/>
      <c r="I1308" s="40"/>
      <c r="J1308" s="40"/>
      <c r="K1308" s="40"/>
      <c r="L1308" s="40"/>
      <c r="M1308" s="40"/>
      <c r="N1308" s="40"/>
      <c r="O1308" s="40"/>
      <c r="P1308" s="4">
        <v>4.5</v>
      </c>
      <c r="Q1308" s="226">
        <v>91</v>
      </c>
      <c r="R1308" s="47">
        <f t="shared" si="49"/>
        <v>409.5</v>
      </c>
    </row>
    <row r="1309" spans="2:18">
      <c r="B1309" s="45" t="s">
        <v>207</v>
      </c>
      <c r="C1309" s="40"/>
      <c r="D1309" s="40"/>
      <c r="E1309" s="40"/>
      <c r="F1309" s="40"/>
      <c r="G1309" s="40"/>
      <c r="H1309" s="40"/>
      <c r="I1309" s="40"/>
      <c r="J1309" s="40"/>
      <c r="K1309" s="40"/>
      <c r="L1309" s="40"/>
      <c r="M1309" s="40"/>
      <c r="N1309" s="40"/>
      <c r="O1309" s="40"/>
      <c r="P1309" s="4">
        <v>0.3</v>
      </c>
      <c r="Q1309" s="226">
        <v>280</v>
      </c>
      <c r="R1309" s="47">
        <f t="shared" si="49"/>
        <v>84</v>
      </c>
    </row>
    <row r="1310" spans="2:18">
      <c r="B1310" s="45" t="s">
        <v>13</v>
      </c>
      <c r="C1310" s="40"/>
      <c r="D1310" s="40"/>
      <c r="E1310" s="40"/>
      <c r="F1310" s="40"/>
      <c r="G1310" s="40"/>
      <c r="H1310" s="40"/>
      <c r="I1310" s="40"/>
      <c r="J1310" s="40"/>
      <c r="K1310" s="40"/>
      <c r="L1310" s="40"/>
      <c r="M1310" s="40"/>
      <c r="N1310" s="40"/>
      <c r="O1310" s="40"/>
      <c r="P1310" s="4">
        <v>0.3</v>
      </c>
      <c r="Q1310" s="226">
        <v>122.32</v>
      </c>
      <c r="R1310" s="47">
        <f t="shared" si="49"/>
        <v>36.695999999999998</v>
      </c>
    </row>
    <row r="1311" spans="2:18">
      <c r="B1311" s="44" t="s">
        <v>34</v>
      </c>
      <c r="C1311" s="31">
        <v>40</v>
      </c>
      <c r="D1311" s="40">
        <v>16</v>
      </c>
      <c r="E1311" s="40">
        <v>0.9</v>
      </c>
      <c r="F1311" s="40">
        <v>18.37</v>
      </c>
      <c r="G1311" s="40">
        <v>94</v>
      </c>
      <c r="H1311" s="40">
        <v>0.9</v>
      </c>
      <c r="I1311" s="40">
        <v>0</v>
      </c>
      <c r="J1311" s="40">
        <v>0</v>
      </c>
      <c r="K1311" s="40">
        <v>0.56999999999999995</v>
      </c>
      <c r="L1311" s="40">
        <v>9.6999999999999993</v>
      </c>
      <c r="M1311" s="40">
        <v>36.5</v>
      </c>
      <c r="N1311" s="40">
        <v>14.45</v>
      </c>
      <c r="O1311" s="40">
        <v>2.12</v>
      </c>
      <c r="P1311" s="52"/>
      <c r="Q1311" s="226"/>
      <c r="R1311" s="47">
        <f t="shared" si="49"/>
        <v>0</v>
      </c>
    </row>
    <row r="1312" spans="2:18">
      <c r="B1312" s="45" t="s">
        <v>34</v>
      </c>
      <c r="C1312" s="40"/>
      <c r="D1312" s="40"/>
      <c r="E1312" s="40"/>
      <c r="F1312" s="40"/>
      <c r="G1312" s="40"/>
      <c r="H1312" s="40"/>
      <c r="I1312" s="40"/>
      <c r="J1312" s="40"/>
      <c r="K1312" s="40"/>
      <c r="L1312" s="40"/>
      <c r="M1312" s="40"/>
      <c r="N1312" s="40"/>
      <c r="O1312" s="40"/>
      <c r="P1312" s="4">
        <v>11</v>
      </c>
      <c r="Q1312" s="227">
        <v>30</v>
      </c>
      <c r="R1312" s="47">
        <f t="shared" si="49"/>
        <v>330</v>
      </c>
    </row>
    <row r="1313" spans="2:18">
      <c r="B1313" s="45" t="s">
        <v>60</v>
      </c>
      <c r="C1313" s="40"/>
      <c r="D1313" s="40"/>
      <c r="E1313" s="40"/>
      <c r="F1313" s="40"/>
      <c r="G1313" s="40"/>
      <c r="H1313" s="40"/>
      <c r="I1313" s="40"/>
      <c r="J1313" s="40"/>
      <c r="K1313" s="40"/>
      <c r="L1313" s="40"/>
      <c r="M1313" s="40"/>
      <c r="N1313" s="40"/>
      <c r="O1313" s="40"/>
      <c r="P1313" s="4">
        <v>1.71</v>
      </c>
      <c r="Q1313" s="227">
        <v>565.04</v>
      </c>
      <c r="R1313" s="47">
        <f t="shared" si="49"/>
        <v>966.21839999999997</v>
      </c>
    </row>
    <row r="1314" spans="2:18">
      <c r="B1314" s="44" t="s">
        <v>836</v>
      </c>
      <c r="C1314" s="40">
        <v>200</v>
      </c>
      <c r="D1314" s="40">
        <v>0.05</v>
      </c>
      <c r="E1314" s="40">
        <v>0.01</v>
      </c>
      <c r="F1314" s="40">
        <v>9.17</v>
      </c>
      <c r="G1314" s="40">
        <v>37.96</v>
      </c>
      <c r="H1314" s="40">
        <v>0</v>
      </c>
      <c r="I1314" s="40">
        <v>2.5</v>
      </c>
      <c r="J1314" s="40">
        <v>0</v>
      </c>
      <c r="K1314" s="40">
        <v>1.02</v>
      </c>
      <c r="L1314" s="40">
        <v>0.01</v>
      </c>
      <c r="M1314" s="40">
        <v>7.35</v>
      </c>
      <c r="N1314" s="40">
        <v>9.56</v>
      </c>
      <c r="O1314" s="40">
        <v>5.12</v>
      </c>
      <c r="P1314" s="40"/>
      <c r="Q1314" s="228"/>
      <c r="R1314" s="47">
        <f t="shared" si="49"/>
        <v>0</v>
      </c>
    </row>
    <row r="1315" spans="2:18">
      <c r="B1315" s="45" t="s">
        <v>49</v>
      </c>
      <c r="C1315" s="40">
        <v>20</v>
      </c>
      <c r="D1315" s="40"/>
      <c r="E1315" s="40"/>
      <c r="F1315" s="40"/>
      <c r="G1315" s="40"/>
      <c r="H1315" s="40"/>
      <c r="I1315" s="40"/>
      <c r="J1315" s="40"/>
      <c r="K1315" s="40"/>
      <c r="L1315" s="40"/>
      <c r="M1315" s="40"/>
      <c r="N1315" s="40"/>
      <c r="O1315" s="40"/>
      <c r="P1315" s="40"/>
      <c r="Q1315" s="228">
        <v>244</v>
      </c>
      <c r="R1315" s="47">
        <f t="shared" si="49"/>
        <v>0</v>
      </c>
    </row>
    <row r="1316" spans="2:18">
      <c r="B1316" s="45" t="s">
        <v>188</v>
      </c>
      <c r="C1316" s="40"/>
      <c r="D1316" s="40"/>
      <c r="E1316" s="40"/>
      <c r="F1316" s="40"/>
      <c r="G1316" s="40"/>
      <c r="H1316" s="40"/>
      <c r="I1316" s="40"/>
      <c r="J1316" s="40"/>
      <c r="K1316" s="40"/>
      <c r="L1316" s="40"/>
      <c r="M1316" s="40"/>
      <c r="N1316" s="40"/>
      <c r="O1316" s="40"/>
      <c r="P1316" s="40">
        <v>0.8</v>
      </c>
      <c r="Q1316" s="228">
        <v>238</v>
      </c>
      <c r="R1316" s="47">
        <f t="shared" si="49"/>
        <v>190.4</v>
      </c>
    </row>
    <row r="1317" spans="2:18">
      <c r="B1317" s="45" t="s">
        <v>15</v>
      </c>
      <c r="C1317" s="40">
        <v>20</v>
      </c>
      <c r="D1317" s="40"/>
      <c r="E1317" s="40"/>
      <c r="F1317" s="40"/>
      <c r="G1317" s="40"/>
      <c r="H1317" s="40"/>
      <c r="I1317" s="40"/>
      <c r="J1317" s="40"/>
      <c r="K1317" s="40"/>
      <c r="L1317" s="40"/>
      <c r="M1317" s="40"/>
      <c r="N1317" s="40"/>
      <c r="O1317" s="40"/>
      <c r="P1317" s="40">
        <v>2.2999999999999998</v>
      </c>
      <c r="Q1317" s="228">
        <v>120</v>
      </c>
      <c r="R1317" s="47">
        <f t="shared" si="49"/>
        <v>276</v>
      </c>
    </row>
    <row r="1318" spans="2:18">
      <c r="B1318" s="45" t="s">
        <v>40</v>
      </c>
      <c r="C1318" s="40"/>
      <c r="D1318" s="40"/>
      <c r="E1318" s="40"/>
      <c r="F1318" s="40"/>
      <c r="G1318" s="40"/>
      <c r="H1318" s="40"/>
      <c r="I1318" s="40"/>
      <c r="J1318" s="40"/>
      <c r="K1318" s="40"/>
      <c r="L1318" s="40"/>
      <c r="M1318" s="40"/>
      <c r="N1318" s="40"/>
      <c r="O1318" s="40"/>
      <c r="P1318" s="40">
        <v>2.48</v>
      </c>
      <c r="Q1318" s="40">
        <v>341.12</v>
      </c>
      <c r="R1318" s="47">
        <f t="shared" si="49"/>
        <v>845.97760000000005</v>
      </c>
    </row>
    <row r="1319" spans="2:18">
      <c r="C1319" s="93"/>
      <c r="D1319" s="19"/>
      <c r="E1319" s="19" t="s">
        <v>374</v>
      </c>
      <c r="F1319" s="19"/>
      <c r="G1319" s="19"/>
      <c r="H1319" s="19"/>
      <c r="I1319" s="19"/>
      <c r="J1319" s="19"/>
      <c r="K1319" s="19"/>
      <c r="L1319" s="19" t="s">
        <v>99</v>
      </c>
      <c r="M1319" s="19"/>
      <c r="N1319" s="19"/>
      <c r="O1319" s="19" t="s">
        <v>99</v>
      </c>
      <c r="P1319" s="19"/>
      <c r="Q1319" s="19"/>
      <c r="R1319" s="230">
        <f>SUM(R1298:R1318)</f>
        <v>6975.5609999999997</v>
      </c>
    </row>
    <row r="1320" spans="2:18">
      <c r="B1320" s="19"/>
      <c r="C1320" s="93"/>
      <c r="D1320" s="19"/>
      <c r="E1320" s="110" t="s">
        <v>100</v>
      </c>
      <c r="F1320" s="19"/>
      <c r="G1320" s="19"/>
      <c r="H1320" s="19"/>
      <c r="I1320" s="19"/>
      <c r="J1320" s="19"/>
      <c r="K1320" s="19"/>
      <c r="L1320" s="110" t="s">
        <v>99</v>
      </c>
      <c r="M1320" s="110"/>
      <c r="N1320" s="19"/>
      <c r="O1320" s="19"/>
      <c r="P1320" s="19"/>
      <c r="Q1320" s="18"/>
      <c r="R1320" s="50"/>
    </row>
    <row r="1321" spans="2:18" ht="18.75">
      <c r="D1321" s="15"/>
      <c r="G1321" s="16" t="s">
        <v>67</v>
      </c>
      <c r="H1321" s="16"/>
      <c r="I1321" s="17"/>
      <c r="J1321" s="17"/>
      <c r="K1321" s="17"/>
      <c r="M1321" s="17"/>
      <c r="R1321" s="19"/>
    </row>
    <row r="1322" spans="2:18" ht="23.25">
      <c r="D1322" s="15"/>
      <c r="E1322" s="15"/>
      <c r="F1322" s="133" t="s">
        <v>376</v>
      </c>
      <c r="G1322" s="16"/>
      <c r="H1322" s="16"/>
      <c r="I1322" s="16" t="s">
        <v>377</v>
      </c>
      <c r="J1322" s="16"/>
      <c r="K1322" s="16"/>
      <c r="L1322" s="17"/>
      <c r="M1322" s="21"/>
      <c r="R1322" s="19"/>
    </row>
    <row r="1323" spans="2:18" ht="18.75">
      <c r="E1323" s="23" t="s">
        <v>70</v>
      </c>
      <c r="F1323" s="23"/>
      <c r="G1323" s="23"/>
      <c r="R1323" s="19"/>
    </row>
    <row r="1324" spans="2:18">
      <c r="B1324" s="53">
        <v>44642</v>
      </c>
      <c r="N1324" s="21"/>
      <c r="R1324" s="19"/>
    </row>
    <row r="1325" spans="2:18">
      <c r="B1325" s="24" t="s">
        <v>149</v>
      </c>
      <c r="C1325" t="s">
        <v>739</v>
      </c>
      <c r="D1325" s="25"/>
      <c r="E1325" s="28"/>
      <c r="F1325" s="28" t="s">
        <v>7</v>
      </c>
      <c r="G1325" s="27"/>
      <c r="H1325" s="21"/>
      <c r="I1325" s="21"/>
      <c r="J1325" s="21"/>
      <c r="K1325" s="21"/>
      <c r="L1325" s="21"/>
      <c r="M1325" s="21"/>
      <c r="N1325" s="21"/>
      <c r="O1325" s="21"/>
      <c r="P1325" s="21"/>
      <c r="Q1325" s="21"/>
      <c r="R1325" s="19"/>
    </row>
    <row r="1326" spans="2:18">
      <c r="B1326" s="29" t="s">
        <v>76</v>
      </c>
      <c r="C1326" s="20"/>
      <c r="D1326" s="20"/>
      <c r="E1326" s="27"/>
      <c r="F1326" s="27"/>
      <c r="G1326" s="27"/>
      <c r="H1326" s="21"/>
      <c r="I1326" s="21"/>
      <c r="J1326" s="21"/>
      <c r="K1326" s="21"/>
      <c r="L1326" s="21"/>
      <c r="M1326" s="21"/>
      <c r="N1326" s="21"/>
      <c r="O1326" s="21"/>
      <c r="P1326" s="21"/>
      <c r="Q1326" s="21"/>
      <c r="R1326" s="19"/>
    </row>
    <row r="1327" spans="2:18">
      <c r="B1327" s="30"/>
      <c r="C1327" s="29"/>
      <c r="D1327" s="29"/>
      <c r="E1327" s="21"/>
      <c r="F1327" s="27"/>
      <c r="G1327" s="27"/>
      <c r="H1327" s="21"/>
      <c r="I1327" s="21"/>
      <c r="J1327" s="21"/>
      <c r="K1327" s="21"/>
      <c r="L1327" s="21"/>
      <c r="M1327" s="21"/>
      <c r="N1327" s="145"/>
      <c r="O1327" s="21"/>
      <c r="P1327" s="21"/>
      <c r="R1327" s="19"/>
    </row>
    <row r="1328" spans="2:18">
      <c r="B1328" s="31" t="s">
        <v>77</v>
      </c>
      <c r="C1328" s="33" t="s">
        <v>78</v>
      </c>
      <c r="D1328" s="34"/>
      <c r="E1328" s="34" t="s">
        <v>79</v>
      </c>
      <c r="F1328" s="34"/>
      <c r="G1328" s="34" t="s">
        <v>80</v>
      </c>
      <c r="H1328" s="34" t="s">
        <v>81</v>
      </c>
      <c r="I1328" s="34"/>
      <c r="J1328" s="34"/>
      <c r="K1328" s="34"/>
      <c r="L1328" s="34"/>
      <c r="M1328" s="34" t="s">
        <v>82</v>
      </c>
      <c r="N1328" s="19"/>
      <c r="O1328" s="34"/>
      <c r="P1328" s="35" t="s">
        <v>83</v>
      </c>
      <c r="Q1328" s="36" t="s">
        <v>3</v>
      </c>
      <c r="R1328" s="36" t="s">
        <v>9</v>
      </c>
    </row>
    <row r="1329" spans="2:18">
      <c r="B1329" s="40"/>
      <c r="C1329" s="39" t="s">
        <v>85</v>
      </c>
      <c r="D1329" s="40" t="s">
        <v>86</v>
      </c>
      <c r="E1329" s="40" t="s">
        <v>87</v>
      </c>
      <c r="F1329" s="40" t="s">
        <v>88</v>
      </c>
      <c r="G1329" s="40"/>
      <c r="H1329" s="40" t="s">
        <v>89</v>
      </c>
      <c r="I1329" s="40" t="s">
        <v>90</v>
      </c>
      <c r="J1329" s="40" t="s">
        <v>91</v>
      </c>
      <c r="K1329" s="40" t="s">
        <v>856</v>
      </c>
      <c r="L1329" s="40" t="s">
        <v>92</v>
      </c>
      <c r="M1329" s="40" t="s">
        <v>93</v>
      </c>
      <c r="N1329" s="40" t="s">
        <v>94</v>
      </c>
      <c r="O1329" s="40" t="s">
        <v>95</v>
      </c>
      <c r="P1329" s="40"/>
      <c r="Q1329" s="4"/>
      <c r="R1329" s="40"/>
    </row>
    <row r="1330" spans="2:18">
      <c r="B1330" s="31" t="s">
        <v>855</v>
      </c>
      <c r="C1330" s="40">
        <v>150</v>
      </c>
      <c r="D1330" s="40">
        <v>5.85</v>
      </c>
      <c r="E1330" s="40">
        <v>2.86</v>
      </c>
      <c r="F1330" s="40">
        <v>37.4</v>
      </c>
      <c r="G1330" s="40">
        <v>198.97</v>
      </c>
      <c r="H1330" s="40">
        <v>0.09</v>
      </c>
      <c r="I1330" s="40">
        <v>0</v>
      </c>
      <c r="J1330" s="40">
        <v>12</v>
      </c>
      <c r="K1330" s="40">
        <v>0.83</v>
      </c>
      <c r="L1330" s="40">
        <v>11.89</v>
      </c>
      <c r="M1330" s="40">
        <v>47.24</v>
      </c>
      <c r="N1330" s="40">
        <v>8.5500000000000007</v>
      </c>
      <c r="O1330" s="40">
        <v>0.86</v>
      </c>
      <c r="P1330" s="4">
        <v>1.4</v>
      </c>
      <c r="Q1330" s="226">
        <v>64.599999999999994</v>
      </c>
      <c r="R1330" s="47">
        <f>Q1330*P1330</f>
        <v>90.439999999999984</v>
      </c>
    </row>
    <row r="1331" spans="2:18">
      <c r="B1331" s="45" t="s">
        <v>942</v>
      </c>
      <c r="C1331" s="40">
        <v>90</v>
      </c>
      <c r="D1331" s="40">
        <v>13.88</v>
      </c>
      <c r="E1331" s="40">
        <v>14.9</v>
      </c>
      <c r="F1331" s="40">
        <v>3.47</v>
      </c>
      <c r="G1331" s="40">
        <v>203.76</v>
      </c>
      <c r="H1331" s="40">
        <v>7.0000000000000007E-2</v>
      </c>
      <c r="I1331" s="40">
        <v>0</v>
      </c>
      <c r="J1331" s="40">
        <v>0</v>
      </c>
      <c r="K1331" s="40">
        <v>1</v>
      </c>
      <c r="L1331" s="40">
        <v>128</v>
      </c>
      <c r="M1331" s="40">
        <v>146</v>
      </c>
      <c r="N1331" s="40">
        <v>56</v>
      </c>
      <c r="O1331" s="40">
        <v>2</v>
      </c>
      <c r="P1331" s="4">
        <v>5</v>
      </c>
      <c r="Q1331" s="226">
        <v>350</v>
      </c>
      <c r="R1331" s="47">
        <f t="shared" ref="R1331:R1338" si="50">Q1331*P1331</f>
        <v>1750</v>
      </c>
    </row>
    <row r="1332" spans="2:18">
      <c r="B1332" s="45" t="s">
        <v>175</v>
      </c>
      <c r="C1332" s="40">
        <v>10</v>
      </c>
      <c r="D1332" s="40"/>
      <c r="E1332" s="40"/>
      <c r="F1332" s="40"/>
      <c r="G1332" s="40"/>
      <c r="H1332" s="40"/>
      <c r="I1332" s="40"/>
      <c r="J1332" s="40"/>
      <c r="K1332" s="40"/>
      <c r="L1332" s="40"/>
      <c r="M1332" s="40"/>
      <c r="N1332" s="40"/>
      <c r="O1332" s="40"/>
      <c r="P1332" s="4">
        <v>3</v>
      </c>
      <c r="Q1332" s="226">
        <v>69.709999999999994</v>
      </c>
      <c r="R1332" s="47">
        <f t="shared" si="50"/>
        <v>209.13</v>
      </c>
    </row>
    <row r="1333" spans="2:18">
      <c r="B1333" s="45" t="s">
        <v>58</v>
      </c>
      <c r="C1333" s="40">
        <v>10</v>
      </c>
      <c r="D1333" s="40"/>
      <c r="E1333" s="40"/>
      <c r="F1333" s="40"/>
      <c r="G1333" s="40"/>
      <c r="H1333" s="40"/>
      <c r="I1333" s="40"/>
      <c r="J1333" s="40"/>
      <c r="K1333" s="40"/>
      <c r="L1333" s="40"/>
      <c r="M1333" s="40"/>
      <c r="N1333" s="40"/>
      <c r="O1333" s="40"/>
      <c r="P1333" s="4">
        <v>0.62</v>
      </c>
      <c r="Q1333" s="226">
        <v>34</v>
      </c>
      <c r="R1333" s="47">
        <f t="shared" si="50"/>
        <v>21.08</v>
      </c>
    </row>
    <row r="1334" spans="2:18">
      <c r="B1334" s="44" t="s">
        <v>34</v>
      </c>
      <c r="C1334" s="31">
        <v>40</v>
      </c>
      <c r="D1334" s="40">
        <v>16</v>
      </c>
      <c r="E1334" s="40">
        <v>0.9</v>
      </c>
      <c r="F1334" s="40">
        <v>18.37</v>
      </c>
      <c r="G1334" s="40">
        <v>94</v>
      </c>
      <c r="H1334" s="40">
        <v>0.9</v>
      </c>
      <c r="I1334" s="40">
        <v>0</v>
      </c>
      <c r="J1334" s="40">
        <v>0</v>
      </c>
      <c r="K1334" s="40">
        <v>0.56999999999999995</v>
      </c>
      <c r="L1334" s="40">
        <v>9.6999999999999993</v>
      </c>
      <c r="M1334" s="40">
        <v>36.5</v>
      </c>
      <c r="N1334" s="40">
        <v>14.45</v>
      </c>
      <c r="O1334" s="40">
        <v>2.12</v>
      </c>
      <c r="P1334" s="52"/>
      <c r="Q1334" s="226"/>
      <c r="R1334" s="47">
        <f t="shared" si="50"/>
        <v>0</v>
      </c>
    </row>
    <row r="1335" spans="2:18">
      <c r="B1335" s="45" t="s">
        <v>34</v>
      </c>
      <c r="C1335" s="40"/>
      <c r="D1335" s="40"/>
      <c r="E1335" s="40"/>
      <c r="F1335" s="40"/>
      <c r="G1335" s="40"/>
      <c r="H1335" s="40"/>
      <c r="I1335" s="40"/>
      <c r="J1335" s="40"/>
      <c r="K1335" s="40"/>
      <c r="L1335" s="40"/>
      <c r="M1335" s="40"/>
      <c r="N1335" s="40"/>
      <c r="O1335" s="40"/>
      <c r="P1335" s="4">
        <v>4</v>
      </c>
      <c r="Q1335" s="227">
        <v>30</v>
      </c>
      <c r="R1335" s="47">
        <f t="shared" si="50"/>
        <v>120</v>
      </c>
    </row>
    <row r="1336" spans="2:18">
      <c r="B1336" s="44" t="s">
        <v>108</v>
      </c>
      <c r="C1336" s="40">
        <v>200</v>
      </c>
      <c r="D1336" s="40">
        <v>0.05</v>
      </c>
      <c r="E1336" s="40">
        <v>0.01</v>
      </c>
      <c r="F1336" s="40">
        <v>9.17</v>
      </c>
      <c r="G1336" s="40">
        <v>37.96</v>
      </c>
      <c r="H1336" s="40">
        <v>0</v>
      </c>
      <c r="I1336" s="40">
        <v>2.5</v>
      </c>
      <c r="J1336" s="40">
        <v>0</v>
      </c>
      <c r="K1336" s="40">
        <v>1.02</v>
      </c>
      <c r="L1336" s="40">
        <v>0.01</v>
      </c>
      <c r="M1336" s="40">
        <v>7.35</v>
      </c>
      <c r="N1336" s="40">
        <v>9.56</v>
      </c>
      <c r="O1336" s="40">
        <v>5.12</v>
      </c>
      <c r="P1336" s="40"/>
      <c r="Q1336" s="228"/>
      <c r="R1336" s="47">
        <f t="shared" si="50"/>
        <v>0</v>
      </c>
    </row>
    <row r="1337" spans="2:18">
      <c r="B1337" s="45" t="s">
        <v>49</v>
      </c>
      <c r="C1337" s="40">
        <v>20</v>
      </c>
      <c r="D1337" s="40"/>
      <c r="E1337" s="40"/>
      <c r="F1337" s="40"/>
      <c r="G1337" s="40"/>
      <c r="H1337" s="40"/>
      <c r="I1337" s="40"/>
      <c r="J1337" s="40"/>
      <c r="K1337" s="40"/>
      <c r="L1337" s="40"/>
      <c r="M1337" s="40"/>
      <c r="N1337" s="40"/>
      <c r="O1337" s="40"/>
      <c r="P1337" s="40"/>
      <c r="Q1337" s="228">
        <v>244</v>
      </c>
      <c r="R1337" s="47">
        <f t="shared" si="50"/>
        <v>0</v>
      </c>
    </row>
    <row r="1338" spans="2:18">
      <c r="B1338" s="45" t="s">
        <v>31</v>
      </c>
      <c r="C1338" s="40"/>
      <c r="D1338" s="40"/>
      <c r="E1338" s="40"/>
      <c r="F1338" s="40"/>
      <c r="G1338" s="40"/>
      <c r="H1338" s="40"/>
      <c r="I1338" s="40"/>
      <c r="J1338" s="40"/>
      <c r="K1338" s="40"/>
      <c r="L1338" s="40"/>
      <c r="M1338" s="40"/>
      <c r="N1338" s="40"/>
      <c r="O1338" s="40"/>
      <c r="P1338" s="40">
        <v>2</v>
      </c>
      <c r="Q1338" s="228">
        <v>76.69</v>
      </c>
      <c r="R1338" s="47">
        <f t="shared" si="50"/>
        <v>153.38</v>
      </c>
    </row>
    <row r="1339" spans="2:18">
      <c r="C1339" s="93"/>
      <c r="D1339" s="19"/>
      <c r="E1339" s="19" t="s">
        <v>374</v>
      </c>
      <c r="F1339" s="19"/>
      <c r="G1339" s="19"/>
      <c r="H1339" s="19"/>
      <c r="I1339" s="19"/>
      <c r="J1339" s="19"/>
      <c r="K1339" s="19"/>
      <c r="L1339" s="19" t="s">
        <v>99</v>
      </c>
      <c r="M1339" s="19"/>
      <c r="N1339" s="19"/>
      <c r="O1339" s="19" t="s">
        <v>99</v>
      </c>
      <c r="P1339" s="19"/>
      <c r="Q1339" s="19"/>
      <c r="R1339" s="230">
        <f>SUM(R1330:R1338)</f>
        <v>2344.0300000000002</v>
      </c>
    </row>
    <row r="1340" spans="2:18">
      <c r="B1340" s="19"/>
      <c r="C1340" s="93"/>
      <c r="D1340" s="19"/>
      <c r="E1340" s="110" t="s">
        <v>100</v>
      </c>
      <c r="F1340" s="19"/>
      <c r="G1340" s="19"/>
      <c r="H1340" s="19"/>
      <c r="I1340" s="19"/>
      <c r="J1340" s="19"/>
      <c r="K1340" s="19"/>
      <c r="L1340" s="110" t="s">
        <v>99</v>
      </c>
      <c r="M1340" s="110"/>
      <c r="N1340" s="19"/>
      <c r="O1340" s="19"/>
      <c r="P1340" s="19"/>
      <c r="Q1340" s="18"/>
      <c r="R1340" s="50"/>
    </row>
    <row r="1341" spans="2:18" ht="18.75">
      <c r="D1341" s="15"/>
      <c r="G1341" s="16" t="s">
        <v>67</v>
      </c>
      <c r="H1341" s="16"/>
      <c r="I1341" s="17"/>
      <c r="J1341" s="17"/>
      <c r="K1341" s="17"/>
      <c r="M1341" s="17"/>
      <c r="R1341" s="19"/>
    </row>
    <row r="1342" spans="2:18" ht="23.25">
      <c r="D1342" s="15"/>
      <c r="E1342" s="15"/>
      <c r="F1342" s="133" t="s">
        <v>376</v>
      </c>
      <c r="G1342" s="16"/>
      <c r="H1342" s="16"/>
      <c r="I1342" s="16" t="s">
        <v>377</v>
      </c>
      <c r="J1342" s="16"/>
      <c r="K1342" s="16"/>
      <c r="L1342" s="17"/>
      <c r="M1342" s="21"/>
      <c r="R1342" s="19"/>
    </row>
    <row r="1343" spans="2:18" ht="18.75">
      <c r="E1343" s="23" t="s">
        <v>70</v>
      </c>
      <c r="F1343" s="23"/>
      <c r="G1343" s="23"/>
      <c r="R1343" s="19"/>
    </row>
    <row r="1344" spans="2:18">
      <c r="B1344" s="53">
        <v>44643</v>
      </c>
      <c r="N1344" s="21"/>
      <c r="R1344" s="19"/>
    </row>
    <row r="1345" spans="2:18">
      <c r="B1345" s="24" t="s">
        <v>149</v>
      </c>
      <c r="C1345" t="s">
        <v>739</v>
      </c>
      <c r="D1345" s="25"/>
      <c r="E1345" s="28"/>
      <c r="F1345" s="28" t="s">
        <v>5</v>
      </c>
      <c r="G1345" s="27"/>
      <c r="H1345" s="21"/>
      <c r="I1345" s="21"/>
      <c r="J1345" s="21"/>
      <c r="K1345" s="21"/>
      <c r="L1345" s="21"/>
      <c r="M1345" s="21"/>
      <c r="N1345" s="21"/>
      <c r="O1345" s="21"/>
      <c r="P1345" s="21"/>
      <c r="Q1345" s="21"/>
      <c r="R1345" s="19"/>
    </row>
    <row r="1346" spans="2:18">
      <c r="B1346" s="29" t="s">
        <v>76</v>
      </c>
      <c r="C1346" s="20"/>
      <c r="D1346" s="20"/>
      <c r="E1346" s="27"/>
      <c r="F1346" s="27"/>
      <c r="G1346" s="27"/>
      <c r="H1346" s="21"/>
      <c r="I1346" s="21"/>
      <c r="J1346" s="21"/>
      <c r="K1346" s="21"/>
      <c r="L1346" s="21"/>
      <c r="M1346" s="21"/>
      <c r="N1346" s="21"/>
      <c r="O1346" s="21"/>
      <c r="P1346" s="21"/>
      <c r="Q1346" s="21"/>
      <c r="R1346" s="19"/>
    </row>
    <row r="1347" spans="2:18">
      <c r="B1347" s="30"/>
      <c r="C1347" s="29"/>
      <c r="D1347" s="29"/>
      <c r="E1347" s="21"/>
      <c r="F1347" s="27"/>
      <c r="G1347" s="27"/>
      <c r="H1347" s="21"/>
      <c r="I1347" s="21"/>
      <c r="J1347" s="21"/>
      <c r="K1347" s="21"/>
      <c r="L1347" s="21"/>
      <c r="M1347" s="21"/>
      <c r="N1347" s="145"/>
      <c r="O1347" s="21"/>
      <c r="P1347" s="21"/>
      <c r="Q1347">
        <v>213</v>
      </c>
      <c r="R1347" s="19"/>
    </row>
    <row r="1348" spans="2:18">
      <c r="B1348" s="31" t="s">
        <v>77</v>
      </c>
      <c r="C1348" s="33" t="s">
        <v>78</v>
      </c>
      <c r="D1348" s="34"/>
      <c r="E1348" s="34" t="s">
        <v>79</v>
      </c>
      <c r="F1348" s="34"/>
      <c r="G1348" s="34" t="s">
        <v>80</v>
      </c>
      <c r="H1348" s="34" t="s">
        <v>81</v>
      </c>
      <c r="I1348" s="34"/>
      <c r="J1348" s="34"/>
      <c r="K1348" s="34"/>
      <c r="L1348" s="34"/>
      <c r="M1348" s="34" t="s">
        <v>82</v>
      </c>
      <c r="N1348" s="19"/>
      <c r="O1348" s="34"/>
      <c r="P1348" s="35" t="s">
        <v>83</v>
      </c>
      <c r="Q1348" s="36" t="s">
        <v>3</v>
      </c>
      <c r="R1348" s="36" t="s">
        <v>9</v>
      </c>
    </row>
    <row r="1349" spans="2:18">
      <c r="B1349" s="40"/>
      <c r="C1349" s="39" t="s">
        <v>85</v>
      </c>
      <c r="D1349" s="40" t="s">
        <v>86</v>
      </c>
      <c r="E1349" s="40" t="s">
        <v>87</v>
      </c>
      <c r="F1349" s="40" t="s">
        <v>88</v>
      </c>
      <c r="G1349" s="40"/>
      <c r="H1349" s="40" t="s">
        <v>89</v>
      </c>
      <c r="I1349" s="40" t="s">
        <v>90</v>
      </c>
      <c r="J1349" s="40" t="s">
        <v>91</v>
      </c>
      <c r="K1349" s="40" t="s">
        <v>856</v>
      </c>
      <c r="L1349" s="40" t="s">
        <v>92</v>
      </c>
      <c r="M1349" s="40" t="s">
        <v>93</v>
      </c>
      <c r="N1349" s="40" t="s">
        <v>94</v>
      </c>
      <c r="O1349" s="40" t="s">
        <v>95</v>
      </c>
      <c r="P1349" s="40"/>
      <c r="Q1349" s="4"/>
      <c r="R1349" s="40"/>
    </row>
    <row r="1350" spans="2:18">
      <c r="B1350" s="31" t="s">
        <v>954</v>
      </c>
      <c r="C1350" s="40">
        <v>150</v>
      </c>
      <c r="D1350" s="40">
        <v>10.199999999999999</v>
      </c>
      <c r="E1350" s="40">
        <v>9.5</v>
      </c>
      <c r="F1350" s="40">
        <v>14.6</v>
      </c>
      <c r="G1350" s="40">
        <v>272</v>
      </c>
      <c r="H1350" s="40">
        <v>1.2</v>
      </c>
      <c r="I1350" s="40">
        <v>0.05</v>
      </c>
      <c r="J1350" s="40">
        <v>85</v>
      </c>
      <c r="K1350" s="40">
        <v>3</v>
      </c>
      <c r="L1350" s="40">
        <v>158</v>
      </c>
      <c r="M1350" s="40">
        <v>79</v>
      </c>
      <c r="N1350" s="40">
        <v>74</v>
      </c>
      <c r="O1350" s="40">
        <v>5</v>
      </c>
      <c r="P1350" s="4">
        <v>8.9</v>
      </c>
      <c r="Q1350" s="226">
        <v>106</v>
      </c>
      <c r="R1350" s="47">
        <f>Q1350*P1350</f>
        <v>943.40000000000009</v>
      </c>
    </row>
    <row r="1351" spans="2:18">
      <c r="B1351" s="31" t="s">
        <v>29</v>
      </c>
      <c r="C1351" s="40">
        <v>100</v>
      </c>
      <c r="D1351" s="40"/>
      <c r="E1351" s="40"/>
      <c r="F1351" s="40"/>
      <c r="G1351" s="40"/>
      <c r="H1351" s="40"/>
      <c r="I1351" s="40"/>
      <c r="J1351" s="40"/>
      <c r="K1351" s="40"/>
      <c r="L1351" s="40"/>
      <c r="M1351" s="40"/>
      <c r="N1351" s="40"/>
      <c r="O1351" s="40"/>
      <c r="P1351" s="4">
        <v>1.9</v>
      </c>
      <c r="Q1351" s="226">
        <v>110</v>
      </c>
      <c r="R1351" s="47">
        <f t="shared" ref="R1351:R1362" si="51">Q1351*P1351</f>
        <v>209</v>
      </c>
    </row>
    <row r="1352" spans="2:18">
      <c r="B1352" s="45" t="s">
        <v>135</v>
      </c>
      <c r="C1352" s="40">
        <v>50</v>
      </c>
      <c r="D1352" s="40">
        <v>11.98</v>
      </c>
      <c r="E1352" s="40">
        <v>12.58</v>
      </c>
      <c r="F1352" s="40">
        <v>9.1999999999999993</v>
      </c>
      <c r="G1352" s="40">
        <v>191.91</v>
      </c>
      <c r="H1352" s="40">
        <v>0.05</v>
      </c>
      <c r="I1352" s="40">
        <v>2.2000000000000002</v>
      </c>
      <c r="J1352" s="40">
        <v>0</v>
      </c>
      <c r="K1352" s="40">
        <v>1.64</v>
      </c>
      <c r="L1352" s="40">
        <v>14.59</v>
      </c>
      <c r="M1352" s="40">
        <v>139.08000000000001</v>
      </c>
      <c r="N1352" s="40">
        <v>21.16</v>
      </c>
      <c r="O1352" s="40">
        <v>1.88</v>
      </c>
      <c r="P1352" s="4">
        <v>21.3</v>
      </c>
      <c r="Q1352" s="226">
        <v>330</v>
      </c>
      <c r="R1352" s="47">
        <f t="shared" si="51"/>
        <v>7029</v>
      </c>
    </row>
    <row r="1353" spans="2:18">
      <c r="B1353" s="45" t="s">
        <v>58</v>
      </c>
      <c r="C1353" s="40">
        <v>10</v>
      </c>
      <c r="D1353" s="40"/>
      <c r="E1353" s="40"/>
      <c r="F1353" s="40"/>
      <c r="G1353" s="40"/>
      <c r="H1353" s="40"/>
      <c r="I1353" s="40"/>
      <c r="J1353" s="40"/>
      <c r="K1353" s="40"/>
      <c r="L1353" s="40"/>
      <c r="M1353" s="40"/>
      <c r="N1353" s="40"/>
      <c r="O1353" s="40"/>
      <c r="P1353" s="4">
        <v>2.1</v>
      </c>
      <c r="Q1353" s="226">
        <v>49</v>
      </c>
      <c r="R1353" s="47">
        <f t="shared" si="51"/>
        <v>102.9</v>
      </c>
    </row>
    <row r="1354" spans="2:18">
      <c r="B1354" s="45" t="s">
        <v>13</v>
      </c>
      <c r="C1354" s="40">
        <v>4</v>
      </c>
      <c r="D1354" s="40"/>
      <c r="E1354" s="40"/>
      <c r="F1354" s="40"/>
      <c r="G1354" s="40"/>
      <c r="H1354" s="40"/>
      <c r="I1354" s="40"/>
      <c r="J1354" s="40"/>
      <c r="K1354" s="40"/>
      <c r="L1354" s="40"/>
      <c r="M1354" s="40"/>
      <c r="N1354" s="40"/>
      <c r="O1354" s="40"/>
      <c r="P1354" s="4">
        <v>1</v>
      </c>
      <c r="Q1354" s="226">
        <v>122.32</v>
      </c>
      <c r="R1354" s="47">
        <f t="shared" si="51"/>
        <v>122.32</v>
      </c>
    </row>
    <row r="1355" spans="2:18">
      <c r="B1355" s="31" t="s">
        <v>919</v>
      </c>
      <c r="C1355" s="40">
        <v>20</v>
      </c>
      <c r="D1355" s="40">
        <v>0.14000000000000001</v>
      </c>
      <c r="E1355" s="40">
        <v>0.02</v>
      </c>
      <c r="F1355" s="40">
        <v>0.7</v>
      </c>
      <c r="G1355" s="40">
        <v>2.4</v>
      </c>
      <c r="H1355" s="40">
        <v>0.01</v>
      </c>
      <c r="I1355" s="40">
        <v>0.98</v>
      </c>
      <c r="J1355" s="40">
        <v>0</v>
      </c>
      <c r="K1355" s="40">
        <v>0.02</v>
      </c>
      <c r="L1355" s="40">
        <v>3.4</v>
      </c>
      <c r="M1355" s="40">
        <v>6</v>
      </c>
      <c r="N1355" s="40">
        <v>2.8</v>
      </c>
      <c r="O1355" s="40">
        <v>0.1</v>
      </c>
      <c r="P1355" s="4"/>
      <c r="Q1355" s="226"/>
      <c r="R1355" s="47">
        <f t="shared" si="51"/>
        <v>0</v>
      </c>
    </row>
    <row r="1356" spans="2:18">
      <c r="B1356" s="45" t="s">
        <v>133</v>
      </c>
      <c r="C1356" s="40"/>
      <c r="D1356" s="40"/>
      <c r="E1356" s="40"/>
      <c r="F1356" s="40"/>
      <c r="G1356" s="40"/>
      <c r="H1356" s="40"/>
      <c r="I1356" s="40"/>
      <c r="J1356" s="40"/>
      <c r="K1356" s="40"/>
      <c r="L1356" s="40"/>
      <c r="M1356" s="40"/>
      <c r="N1356" s="40"/>
      <c r="O1356" s="40"/>
      <c r="P1356" s="4">
        <v>10</v>
      </c>
      <c r="Q1356" s="226">
        <v>224</v>
      </c>
      <c r="R1356" s="47">
        <f t="shared" si="51"/>
        <v>2240</v>
      </c>
    </row>
    <row r="1357" spans="2:18">
      <c r="B1357" s="44" t="s">
        <v>34</v>
      </c>
      <c r="C1357" s="31">
        <v>40</v>
      </c>
      <c r="D1357" s="40">
        <v>16</v>
      </c>
      <c r="E1357" s="40">
        <v>0.9</v>
      </c>
      <c r="F1357" s="40">
        <v>18.37</v>
      </c>
      <c r="G1357" s="40">
        <v>94</v>
      </c>
      <c r="H1357" s="40">
        <v>0.9</v>
      </c>
      <c r="I1357" s="40">
        <v>0</v>
      </c>
      <c r="J1357" s="40">
        <v>0</v>
      </c>
      <c r="K1357" s="40">
        <v>0.56999999999999995</v>
      </c>
      <c r="L1357" s="40">
        <v>9.6999999999999993</v>
      </c>
      <c r="M1357" s="40">
        <v>36.5</v>
      </c>
      <c r="N1357" s="40">
        <v>14.45</v>
      </c>
      <c r="O1357" s="40">
        <v>2.12</v>
      </c>
      <c r="P1357" s="40"/>
      <c r="Q1357" s="228"/>
      <c r="R1357" s="47">
        <f t="shared" si="51"/>
        <v>0</v>
      </c>
    </row>
    <row r="1358" spans="2:18">
      <c r="B1358" s="45" t="s">
        <v>34</v>
      </c>
      <c r="C1358" s="40">
        <v>20</v>
      </c>
      <c r="D1358" s="40"/>
      <c r="E1358" s="40"/>
      <c r="F1358" s="40"/>
      <c r="G1358" s="40"/>
      <c r="H1358" s="40"/>
      <c r="I1358" s="40"/>
      <c r="J1358" s="40"/>
      <c r="K1358" s="40"/>
      <c r="L1358" s="40"/>
      <c r="M1358" s="40"/>
      <c r="N1358" s="40"/>
      <c r="O1358" s="40"/>
      <c r="P1358" s="40">
        <v>15</v>
      </c>
      <c r="Q1358" s="228">
        <v>30</v>
      </c>
      <c r="R1358" s="47">
        <f t="shared" si="51"/>
        <v>450</v>
      </c>
    </row>
    <row r="1359" spans="2:18">
      <c r="B1359" s="44" t="s">
        <v>117</v>
      </c>
      <c r="C1359" s="40">
        <v>180</v>
      </c>
      <c r="D1359" s="40">
        <v>0.05</v>
      </c>
      <c r="E1359" s="40">
        <v>0.01</v>
      </c>
      <c r="F1359" s="40">
        <v>9.17</v>
      </c>
      <c r="G1359" s="40">
        <v>37.96</v>
      </c>
      <c r="H1359" s="40">
        <v>0</v>
      </c>
      <c r="I1359" s="40">
        <v>2.5</v>
      </c>
      <c r="J1359" s="40">
        <v>0</v>
      </c>
      <c r="K1359" s="40">
        <v>1.02</v>
      </c>
      <c r="L1359" s="40">
        <v>0.01</v>
      </c>
      <c r="M1359" s="40">
        <v>7.35</v>
      </c>
      <c r="N1359" s="40">
        <v>9.56</v>
      </c>
      <c r="O1359" s="40">
        <v>5.12</v>
      </c>
      <c r="P1359" s="40"/>
      <c r="Q1359" s="228"/>
      <c r="R1359" s="47">
        <f t="shared" si="51"/>
        <v>0</v>
      </c>
    </row>
    <row r="1360" spans="2:18">
      <c r="B1360" s="45" t="s">
        <v>15</v>
      </c>
      <c r="C1360" s="40">
        <v>15</v>
      </c>
      <c r="D1360" s="40"/>
      <c r="E1360" s="40"/>
      <c r="F1360" s="40"/>
      <c r="G1360" s="40"/>
      <c r="H1360" s="40"/>
      <c r="I1360" s="40"/>
      <c r="J1360" s="40"/>
      <c r="K1360" s="40"/>
      <c r="L1360" s="40"/>
      <c r="M1360" s="40"/>
      <c r="N1360" s="40"/>
      <c r="O1360" s="40"/>
      <c r="P1360" s="40">
        <v>3.2</v>
      </c>
      <c r="Q1360" s="40">
        <v>120</v>
      </c>
      <c r="R1360" s="47">
        <f t="shared" si="51"/>
        <v>384</v>
      </c>
    </row>
    <row r="1361" spans="2:18">
      <c r="B1361" s="45" t="s">
        <v>49</v>
      </c>
      <c r="C1361" s="40"/>
      <c r="D1361" s="40"/>
      <c r="E1361" s="40"/>
      <c r="F1361" s="40"/>
      <c r="G1361" s="40"/>
      <c r="H1361" s="40"/>
      <c r="I1361" s="40"/>
      <c r="J1361" s="40"/>
      <c r="K1361" s="40"/>
      <c r="L1361" s="40"/>
      <c r="M1361" s="40"/>
      <c r="N1361" s="40"/>
      <c r="O1361" s="40"/>
      <c r="P1361" s="40"/>
      <c r="Q1361" s="40">
        <v>244</v>
      </c>
      <c r="R1361" s="47">
        <f t="shared" si="51"/>
        <v>0</v>
      </c>
    </row>
    <row r="1362" spans="2:18">
      <c r="B1362" s="45" t="s">
        <v>97</v>
      </c>
      <c r="C1362" s="45">
        <v>100</v>
      </c>
      <c r="D1362" s="40">
        <v>0.6</v>
      </c>
      <c r="E1362" s="5">
        <v>0.6</v>
      </c>
      <c r="F1362" s="5">
        <v>14.7</v>
      </c>
      <c r="G1362" s="5">
        <v>70.5</v>
      </c>
      <c r="H1362" s="5">
        <v>0.05</v>
      </c>
      <c r="I1362" s="5">
        <v>15</v>
      </c>
      <c r="J1362" s="5">
        <v>0</v>
      </c>
      <c r="K1362" s="5">
        <v>0.3</v>
      </c>
      <c r="L1362" s="5">
        <v>24</v>
      </c>
      <c r="M1362" s="5">
        <v>16.5</v>
      </c>
      <c r="N1362" s="5">
        <v>13.5</v>
      </c>
      <c r="O1362" s="5">
        <v>3.3</v>
      </c>
      <c r="P1362" s="5">
        <v>43</v>
      </c>
      <c r="Q1362" s="5">
        <v>168</v>
      </c>
      <c r="R1362" s="47">
        <f t="shared" si="51"/>
        <v>7224</v>
      </c>
    </row>
    <row r="1363" spans="2:18">
      <c r="E1363" s="19" t="s">
        <v>374</v>
      </c>
      <c r="F1363" s="19"/>
      <c r="G1363" s="19"/>
      <c r="H1363" s="19"/>
      <c r="I1363" s="19"/>
      <c r="J1363" s="19"/>
      <c r="K1363" s="19"/>
      <c r="L1363" s="19" t="s">
        <v>99</v>
      </c>
      <c r="M1363" s="19"/>
      <c r="N1363" s="19"/>
      <c r="O1363" s="19" t="s">
        <v>99</v>
      </c>
      <c r="P1363" s="19"/>
      <c r="R1363" s="67">
        <f>SUM(R1350:R1362)</f>
        <v>18704.62</v>
      </c>
    </row>
    <row r="1364" spans="2:18">
      <c r="B1364" s="19"/>
      <c r="E1364" s="110" t="s">
        <v>100</v>
      </c>
      <c r="F1364" s="19"/>
      <c r="G1364" s="19"/>
      <c r="H1364" s="19"/>
      <c r="I1364" s="19"/>
      <c r="J1364" s="19"/>
      <c r="K1364" s="19"/>
      <c r="L1364" s="110" t="s">
        <v>99</v>
      </c>
      <c r="M1364" s="110"/>
      <c r="N1364" s="19"/>
      <c r="O1364" s="19"/>
      <c r="P1364" s="19"/>
      <c r="Q1364" s="19"/>
    </row>
    <row r="1365" spans="2:18" ht="18.75">
      <c r="D1365" s="15"/>
      <c r="G1365" s="16" t="s">
        <v>67</v>
      </c>
      <c r="H1365" s="16"/>
      <c r="I1365" s="17"/>
      <c r="J1365" s="17"/>
      <c r="K1365" s="17"/>
      <c r="M1365" s="17"/>
      <c r="R1365" s="19"/>
    </row>
    <row r="1366" spans="2:18" ht="23.25">
      <c r="D1366" s="15"/>
      <c r="E1366" s="15"/>
      <c r="F1366" s="133" t="s">
        <v>376</v>
      </c>
      <c r="G1366" s="16"/>
      <c r="H1366" s="16"/>
      <c r="I1366" s="16" t="s">
        <v>377</v>
      </c>
      <c r="J1366" s="16"/>
      <c r="K1366" s="16"/>
      <c r="L1366" s="17"/>
      <c r="M1366" s="21"/>
      <c r="R1366" s="19"/>
    </row>
    <row r="1367" spans="2:18" ht="18.75">
      <c r="E1367" s="23" t="s">
        <v>70</v>
      </c>
      <c r="F1367" s="23"/>
      <c r="G1367" s="23"/>
      <c r="R1367" s="19"/>
    </row>
    <row r="1368" spans="2:18">
      <c r="B1368" s="53">
        <v>44643</v>
      </c>
      <c r="N1368" s="21"/>
      <c r="R1368" s="19"/>
    </row>
    <row r="1369" spans="2:18">
      <c r="B1369" s="24" t="s">
        <v>149</v>
      </c>
      <c r="C1369" t="s">
        <v>739</v>
      </c>
      <c r="D1369" s="25"/>
      <c r="E1369" s="28"/>
      <c r="F1369" s="28" t="s">
        <v>6</v>
      </c>
      <c r="G1369" s="27"/>
      <c r="H1369" s="21"/>
      <c r="I1369" s="21"/>
      <c r="J1369" s="21"/>
      <c r="K1369" s="21"/>
      <c r="L1369" s="21"/>
      <c r="M1369" s="21"/>
      <c r="N1369" s="21"/>
      <c r="O1369" s="21"/>
      <c r="P1369" s="21"/>
      <c r="Q1369" s="21"/>
      <c r="R1369" s="19"/>
    </row>
    <row r="1370" spans="2:18">
      <c r="B1370" s="29" t="s">
        <v>76</v>
      </c>
      <c r="C1370" s="20"/>
      <c r="D1370" s="20"/>
      <c r="E1370" s="27"/>
      <c r="F1370" s="27"/>
      <c r="G1370" s="27"/>
      <c r="H1370" s="21"/>
      <c r="I1370" s="21"/>
      <c r="J1370" s="21"/>
      <c r="K1370" s="21"/>
      <c r="L1370" s="21"/>
      <c r="M1370" s="21"/>
      <c r="N1370" s="21"/>
      <c r="O1370" s="21"/>
      <c r="P1370" s="21"/>
      <c r="Q1370" s="21"/>
      <c r="R1370" s="19"/>
    </row>
    <row r="1371" spans="2:18">
      <c r="B1371" s="30"/>
      <c r="C1371" s="29"/>
      <c r="D1371" s="29"/>
      <c r="E1371" s="21"/>
      <c r="F1371" s="27"/>
      <c r="G1371" s="27"/>
      <c r="H1371" s="21"/>
      <c r="I1371" s="21"/>
      <c r="J1371" s="21"/>
      <c r="K1371" s="21"/>
      <c r="L1371" s="21"/>
      <c r="M1371" s="21"/>
      <c r="N1371" s="145"/>
      <c r="O1371" s="21"/>
      <c r="P1371" s="21"/>
      <c r="Q1371">
        <v>155</v>
      </c>
      <c r="R1371" s="19"/>
    </row>
    <row r="1372" spans="2:18">
      <c r="B1372" s="31" t="s">
        <v>77</v>
      </c>
      <c r="C1372" s="33" t="s">
        <v>78</v>
      </c>
      <c r="D1372" s="34"/>
      <c r="E1372" s="34" t="s">
        <v>79</v>
      </c>
      <c r="F1372" s="34"/>
      <c r="G1372" s="34" t="s">
        <v>80</v>
      </c>
      <c r="H1372" s="34" t="s">
        <v>81</v>
      </c>
      <c r="I1372" s="34"/>
      <c r="J1372" s="34"/>
      <c r="K1372" s="34"/>
      <c r="L1372" s="34"/>
      <c r="M1372" s="34" t="s">
        <v>82</v>
      </c>
      <c r="N1372" s="19"/>
      <c r="O1372" s="34"/>
      <c r="P1372" s="35" t="s">
        <v>83</v>
      </c>
      <c r="Q1372" s="36" t="s">
        <v>3</v>
      </c>
      <c r="R1372" s="36" t="s">
        <v>9</v>
      </c>
    </row>
    <row r="1373" spans="2:18">
      <c r="B1373" s="40"/>
      <c r="C1373" s="39" t="s">
        <v>85</v>
      </c>
      <c r="D1373" s="40" t="s">
        <v>86</v>
      </c>
      <c r="E1373" s="40" t="s">
        <v>87</v>
      </c>
      <c r="F1373" s="40" t="s">
        <v>88</v>
      </c>
      <c r="G1373" s="40"/>
      <c r="H1373" s="40" t="s">
        <v>89</v>
      </c>
      <c r="I1373" s="40" t="s">
        <v>90</v>
      </c>
      <c r="J1373" s="40" t="s">
        <v>91</v>
      </c>
      <c r="K1373" s="40" t="s">
        <v>856</v>
      </c>
      <c r="L1373" s="40" t="s">
        <v>92</v>
      </c>
      <c r="M1373" s="40" t="s">
        <v>93</v>
      </c>
      <c r="N1373" s="40" t="s">
        <v>94</v>
      </c>
      <c r="O1373" s="40" t="s">
        <v>95</v>
      </c>
      <c r="P1373" s="40"/>
      <c r="Q1373" s="4"/>
      <c r="R1373" s="40"/>
    </row>
    <row r="1374" spans="2:18">
      <c r="B1374" s="31" t="s">
        <v>954</v>
      </c>
      <c r="C1374" s="40">
        <v>200</v>
      </c>
      <c r="D1374" s="40">
        <v>10.199999999999999</v>
      </c>
      <c r="E1374" s="40">
        <v>9.5</v>
      </c>
      <c r="F1374" s="40">
        <v>14.6</v>
      </c>
      <c r="G1374" s="40">
        <v>272</v>
      </c>
      <c r="H1374" s="40">
        <v>1.2</v>
      </c>
      <c r="I1374" s="40">
        <v>0.05</v>
      </c>
      <c r="J1374" s="40">
        <v>85</v>
      </c>
      <c r="K1374" s="40">
        <v>3</v>
      </c>
      <c r="L1374" s="40">
        <v>158</v>
      </c>
      <c r="M1374" s="40">
        <v>79</v>
      </c>
      <c r="N1374" s="40">
        <v>74</v>
      </c>
      <c r="O1374" s="40">
        <v>5</v>
      </c>
      <c r="P1374" s="4"/>
      <c r="Q1374" s="226">
        <v>106</v>
      </c>
      <c r="R1374" s="47">
        <f>Q1374*P1374</f>
        <v>0</v>
      </c>
    </row>
    <row r="1375" spans="2:18">
      <c r="B1375" s="31" t="s">
        <v>29</v>
      </c>
      <c r="C1375" s="40"/>
      <c r="D1375" s="40"/>
      <c r="E1375" s="40"/>
      <c r="F1375" s="40"/>
      <c r="G1375" s="40"/>
      <c r="H1375" s="40"/>
      <c r="I1375" s="40"/>
      <c r="J1375" s="40"/>
      <c r="K1375" s="40"/>
      <c r="L1375" s="40"/>
      <c r="M1375" s="40"/>
      <c r="N1375" s="40"/>
      <c r="O1375" s="40"/>
      <c r="P1375" s="4">
        <v>7.8</v>
      </c>
      <c r="Q1375" s="226">
        <v>110</v>
      </c>
      <c r="R1375" s="47">
        <f t="shared" ref="R1375:R1387" si="52">Q1375*P1375</f>
        <v>858</v>
      </c>
    </row>
    <row r="1376" spans="2:18">
      <c r="B1376" s="45" t="s">
        <v>135</v>
      </c>
      <c r="C1376" s="40">
        <v>100</v>
      </c>
      <c r="D1376" s="40">
        <v>11.98</v>
      </c>
      <c r="E1376" s="40">
        <v>12.58</v>
      </c>
      <c r="F1376" s="40">
        <v>9.1999999999999993</v>
      </c>
      <c r="G1376" s="40">
        <v>191.91</v>
      </c>
      <c r="H1376" s="40">
        <v>0.05</v>
      </c>
      <c r="I1376" s="40">
        <v>2.2000000000000002</v>
      </c>
      <c r="J1376" s="40">
        <v>0</v>
      </c>
      <c r="K1376" s="40">
        <v>1.64</v>
      </c>
      <c r="L1376" s="40">
        <v>14.59</v>
      </c>
      <c r="M1376" s="40">
        <v>139.08000000000001</v>
      </c>
      <c r="N1376" s="40">
        <v>21.16</v>
      </c>
      <c r="O1376" s="40">
        <v>1.88</v>
      </c>
      <c r="P1376" s="4">
        <v>15.5</v>
      </c>
      <c r="Q1376" s="226">
        <v>330</v>
      </c>
      <c r="R1376" s="47">
        <f t="shared" si="52"/>
        <v>5115</v>
      </c>
    </row>
    <row r="1377" spans="2:18">
      <c r="B1377" s="45" t="s">
        <v>58</v>
      </c>
      <c r="C1377" s="40">
        <v>10</v>
      </c>
      <c r="D1377" s="40"/>
      <c r="E1377" s="40"/>
      <c r="F1377" s="40"/>
      <c r="G1377" s="40"/>
      <c r="H1377" s="40"/>
      <c r="I1377" s="40"/>
      <c r="J1377" s="40"/>
      <c r="K1377" s="40"/>
      <c r="L1377" s="40"/>
      <c r="M1377" s="40"/>
      <c r="N1377" s="40"/>
      <c r="O1377" s="40"/>
      <c r="P1377" s="4">
        <v>1.5</v>
      </c>
      <c r="Q1377" s="226">
        <v>49</v>
      </c>
      <c r="R1377" s="47">
        <f t="shared" si="52"/>
        <v>73.5</v>
      </c>
    </row>
    <row r="1378" spans="2:18">
      <c r="B1378" s="45" t="s">
        <v>12</v>
      </c>
      <c r="C1378" s="40">
        <v>5</v>
      </c>
      <c r="D1378" s="40"/>
      <c r="E1378" s="40"/>
      <c r="F1378" s="40"/>
      <c r="G1378" s="40"/>
      <c r="H1378" s="40"/>
      <c r="I1378" s="40"/>
      <c r="J1378" s="40"/>
      <c r="K1378" s="40"/>
      <c r="L1378" s="40"/>
      <c r="M1378" s="40"/>
      <c r="N1378" s="40"/>
      <c r="O1378" s="40"/>
      <c r="P1378" s="4">
        <v>1.4</v>
      </c>
      <c r="Q1378" s="226">
        <v>50</v>
      </c>
      <c r="R1378" s="47">
        <f t="shared" si="52"/>
        <v>70</v>
      </c>
    </row>
    <row r="1379" spans="2:18">
      <c r="B1379" s="45" t="s">
        <v>13</v>
      </c>
      <c r="C1379" s="40">
        <v>6</v>
      </c>
      <c r="D1379" s="40"/>
      <c r="E1379" s="40"/>
      <c r="F1379" s="40"/>
      <c r="G1379" s="40"/>
      <c r="H1379" s="40"/>
      <c r="I1379" s="40"/>
      <c r="J1379" s="40"/>
      <c r="K1379" s="40"/>
      <c r="L1379" s="40"/>
      <c r="M1379" s="40"/>
      <c r="N1379" s="40"/>
      <c r="O1379" s="40"/>
      <c r="P1379" s="4">
        <v>1</v>
      </c>
      <c r="Q1379" s="226">
        <v>122.32</v>
      </c>
      <c r="R1379" s="47">
        <f t="shared" si="52"/>
        <v>122.32</v>
      </c>
    </row>
    <row r="1380" spans="2:18">
      <c r="B1380" s="45" t="s">
        <v>17</v>
      </c>
      <c r="C1380" s="40"/>
      <c r="D1380" s="40"/>
      <c r="E1380" s="40"/>
      <c r="F1380" s="40"/>
      <c r="G1380" s="40"/>
      <c r="H1380" s="40"/>
      <c r="I1380" s="40"/>
      <c r="J1380" s="40"/>
      <c r="K1380" s="40"/>
      <c r="L1380" s="40"/>
      <c r="M1380" s="40"/>
      <c r="N1380" s="40"/>
      <c r="O1380" s="40"/>
      <c r="P1380" s="4">
        <v>1</v>
      </c>
      <c r="Q1380" s="226">
        <v>21.01</v>
      </c>
      <c r="R1380" s="47">
        <f t="shared" si="52"/>
        <v>21.01</v>
      </c>
    </row>
    <row r="1381" spans="2:18">
      <c r="B1381" s="45" t="s">
        <v>10</v>
      </c>
      <c r="C1381" s="40">
        <v>4</v>
      </c>
      <c r="D1381" s="40"/>
      <c r="E1381" s="40"/>
      <c r="F1381" s="40"/>
      <c r="G1381" s="40"/>
      <c r="H1381" s="40"/>
      <c r="I1381" s="40"/>
      <c r="J1381" s="40"/>
      <c r="K1381" s="40"/>
      <c r="L1381" s="40"/>
      <c r="M1381" s="40"/>
      <c r="N1381" s="40"/>
      <c r="O1381" s="40"/>
      <c r="P1381" s="4">
        <v>1</v>
      </c>
      <c r="Q1381" s="226">
        <v>79</v>
      </c>
      <c r="R1381" s="47">
        <f t="shared" si="52"/>
        <v>79</v>
      </c>
    </row>
    <row r="1382" spans="2:18">
      <c r="B1382" s="45" t="s">
        <v>51</v>
      </c>
      <c r="C1382" s="40"/>
      <c r="D1382" s="40"/>
      <c r="E1382" s="40"/>
      <c r="F1382" s="40"/>
      <c r="G1382" s="40"/>
      <c r="H1382" s="40"/>
      <c r="I1382" s="40"/>
      <c r="J1382" s="40"/>
      <c r="K1382" s="40"/>
      <c r="L1382" s="40"/>
      <c r="M1382" s="40"/>
      <c r="N1382" s="40"/>
      <c r="O1382" s="40"/>
      <c r="P1382" s="4">
        <v>2</v>
      </c>
      <c r="Q1382" s="226">
        <v>15</v>
      </c>
      <c r="R1382" s="47">
        <f t="shared" si="52"/>
        <v>30</v>
      </c>
    </row>
    <row r="1383" spans="2:18">
      <c r="B1383" s="44" t="s">
        <v>34</v>
      </c>
      <c r="C1383" s="31">
        <v>40</v>
      </c>
      <c r="D1383" s="40">
        <v>16</v>
      </c>
      <c r="E1383" s="40">
        <v>0.9</v>
      </c>
      <c r="F1383" s="40">
        <v>18.37</v>
      </c>
      <c r="G1383" s="40">
        <v>94</v>
      </c>
      <c r="H1383" s="40">
        <v>0.9</v>
      </c>
      <c r="I1383" s="40">
        <v>0</v>
      </c>
      <c r="J1383" s="40">
        <v>0</v>
      </c>
      <c r="K1383" s="40">
        <v>0.56999999999999995</v>
      </c>
      <c r="L1383" s="40">
        <v>9.6999999999999993</v>
      </c>
      <c r="M1383" s="40">
        <v>36.5</v>
      </c>
      <c r="N1383" s="40">
        <v>14.45</v>
      </c>
      <c r="O1383" s="40">
        <v>2.12</v>
      </c>
      <c r="P1383" s="40"/>
      <c r="Q1383" s="228"/>
      <c r="R1383" s="47">
        <f t="shared" si="52"/>
        <v>0</v>
      </c>
    </row>
    <row r="1384" spans="2:18">
      <c r="B1384" s="45" t="s">
        <v>34</v>
      </c>
      <c r="C1384" s="40">
        <v>20</v>
      </c>
      <c r="D1384" s="40"/>
      <c r="E1384" s="40"/>
      <c r="F1384" s="40"/>
      <c r="G1384" s="40"/>
      <c r="H1384" s="40"/>
      <c r="I1384" s="40"/>
      <c r="J1384" s="40"/>
      <c r="K1384" s="40"/>
      <c r="L1384" s="40"/>
      <c r="M1384" s="40"/>
      <c r="N1384" s="40"/>
      <c r="O1384" s="40"/>
      <c r="P1384" s="40">
        <v>11</v>
      </c>
      <c r="Q1384" s="228">
        <v>30</v>
      </c>
      <c r="R1384" s="47">
        <f t="shared" si="52"/>
        <v>330</v>
      </c>
    </row>
    <row r="1385" spans="2:18">
      <c r="B1385" s="44" t="s">
        <v>117</v>
      </c>
      <c r="C1385" s="40">
        <v>200</v>
      </c>
      <c r="D1385" s="40">
        <v>1.2</v>
      </c>
      <c r="E1385" s="40">
        <v>0.05</v>
      </c>
      <c r="F1385" s="40">
        <v>0.01</v>
      </c>
      <c r="G1385" s="40">
        <v>9.17</v>
      </c>
      <c r="H1385" s="40">
        <v>37.96</v>
      </c>
      <c r="I1385" s="40">
        <v>0</v>
      </c>
      <c r="J1385" s="40">
        <v>2.5</v>
      </c>
      <c r="K1385" s="40">
        <v>0</v>
      </c>
      <c r="L1385" s="40">
        <v>1.02</v>
      </c>
      <c r="M1385" s="40">
        <v>0.01</v>
      </c>
      <c r="N1385" s="40">
        <v>7.35</v>
      </c>
      <c r="O1385" s="40">
        <v>9.56</v>
      </c>
      <c r="P1385" s="40">
        <v>5.12</v>
      </c>
      <c r="Q1385" s="228"/>
      <c r="R1385" s="47">
        <f t="shared" si="52"/>
        <v>0</v>
      </c>
    </row>
    <row r="1386" spans="2:18">
      <c r="B1386" s="45" t="s">
        <v>15</v>
      </c>
      <c r="C1386" s="40">
        <v>15</v>
      </c>
      <c r="D1386" s="40"/>
      <c r="E1386" s="40"/>
      <c r="F1386" s="40"/>
      <c r="G1386" s="40"/>
      <c r="H1386" s="40"/>
      <c r="I1386" s="40"/>
      <c r="J1386" s="40"/>
      <c r="K1386" s="40"/>
      <c r="L1386" s="40"/>
      <c r="M1386" s="40"/>
      <c r="N1386" s="40"/>
      <c r="O1386" s="40"/>
      <c r="P1386" s="40">
        <v>2.2999999999999998</v>
      </c>
      <c r="Q1386" s="40">
        <v>120</v>
      </c>
      <c r="R1386" s="47">
        <f t="shared" si="52"/>
        <v>276</v>
      </c>
    </row>
    <row r="1387" spans="2:18">
      <c r="B1387" s="45" t="s">
        <v>49</v>
      </c>
      <c r="C1387" s="40"/>
      <c r="D1387" s="40"/>
      <c r="E1387" s="40"/>
      <c r="F1387" s="40"/>
      <c r="G1387" s="40"/>
      <c r="H1387" s="40"/>
      <c r="I1387" s="40"/>
      <c r="J1387" s="40"/>
      <c r="K1387" s="40"/>
      <c r="L1387" s="40"/>
      <c r="M1387" s="40"/>
      <c r="N1387" s="40"/>
      <c r="O1387" s="40"/>
      <c r="P1387" s="40"/>
      <c r="Q1387" s="40">
        <v>244</v>
      </c>
      <c r="R1387" s="47">
        <f t="shared" si="52"/>
        <v>0</v>
      </c>
    </row>
    <row r="1388" spans="2:18">
      <c r="E1388" s="19" t="s">
        <v>374</v>
      </c>
      <c r="F1388" s="19"/>
      <c r="G1388" s="19"/>
      <c r="H1388" s="19"/>
      <c r="I1388" s="19"/>
      <c r="J1388" s="19"/>
      <c r="K1388" s="19"/>
      <c r="L1388" s="19" t="s">
        <v>99</v>
      </c>
      <c r="M1388" s="19"/>
      <c r="N1388" s="19"/>
      <c r="O1388" s="19" t="s">
        <v>99</v>
      </c>
      <c r="P1388" s="19"/>
      <c r="R1388" s="67">
        <f>SUM(R1374:R1387)</f>
        <v>6974.83</v>
      </c>
    </row>
    <row r="1389" spans="2:18">
      <c r="B1389" s="19"/>
      <c r="E1389" s="110" t="s">
        <v>100</v>
      </c>
      <c r="F1389" s="19"/>
      <c r="G1389" s="19"/>
      <c r="H1389" s="19"/>
      <c r="I1389" s="19"/>
      <c r="J1389" s="19"/>
      <c r="K1389" s="19"/>
      <c r="L1389" s="110" t="s">
        <v>99</v>
      </c>
      <c r="M1389" s="110"/>
      <c r="N1389" s="19"/>
      <c r="O1389" s="19"/>
      <c r="P1389" s="19"/>
      <c r="Q1389" s="19"/>
    </row>
    <row r="1390" spans="2:18" ht="18.75">
      <c r="D1390" s="15"/>
      <c r="G1390" s="16" t="s">
        <v>67</v>
      </c>
      <c r="H1390" s="16"/>
      <c r="I1390" s="17"/>
      <c r="J1390" s="17"/>
      <c r="K1390" s="17"/>
      <c r="M1390" s="17"/>
      <c r="R1390" s="19"/>
    </row>
    <row r="1391" spans="2:18" ht="23.25">
      <c r="D1391" s="15"/>
      <c r="E1391" s="15"/>
      <c r="F1391" s="133" t="s">
        <v>376</v>
      </c>
      <c r="G1391" s="16"/>
      <c r="H1391" s="16"/>
      <c r="I1391" s="16" t="s">
        <v>377</v>
      </c>
      <c r="J1391" s="16"/>
      <c r="K1391" s="16"/>
      <c r="L1391" s="17"/>
      <c r="M1391" s="21"/>
      <c r="R1391" s="19"/>
    </row>
    <row r="1392" spans="2:18" ht="18.75">
      <c r="E1392" s="23" t="s">
        <v>70</v>
      </c>
      <c r="F1392" s="23"/>
      <c r="G1392" s="23"/>
      <c r="R1392" s="19"/>
    </row>
    <row r="1393" spans="2:18">
      <c r="B1393" s="53">
        <v>44643</v>
      </c>
      <c r="N1393" s="21"/>
      <c r="R1393" s="19"/>
    </row>
    <row r="1394" spans="2:18">
      <c r="B1394" s="24" t="s">
        <v>149</v>
      </c>
      <c r="C1394" t="s">
        <v>739</v>
      </c>
      <c r="D1394" s="25"/>
      <c r="E1394" s="28"/>
      <c r="F1394" s="28" t="s">
        <v>7</v>
      </c>
      <c r="G1394" s="27"/>
      <c r="H1394" s="21"/>
      <c r="I1394" s="21"/>
      <c r="J1394" s="21"/>
      <c r="K1394" s="21"/>
      <c r="L1394" s="21"/>
      <c r="M1394" s="21"/>
      <c r="N1394" s="21"/>
      <c r="O1394" s="21"/>
      <c r="P1394" s="21"/>
      <c r="Q1394" s="21"/>
      <c r="R1394" s="19"/>
    </row>
    <row r="1395" spans="2:18">
      <c r="B1395" s="29" t="s">
        <v>76</v>
      </c>
      <c r="C1395" s="20"/>
      <c r="D1395" s="20"/>
      <c r="E1395" s="27"/>
      <c r="F1395" s="27"/>
      <c r="G1395" s="27"/>
      <c r="H1395" s="21"/>
      <c r="I1395" s="21"/>
      <c r="J1395" s="21"/>
      <c r="K1395" s="21"/>
      <c r="L1395" s="21"/>
      <c r="M1395" s="21"/>
      <c r="N1395" s="21"/>
      <c r="O1395" s="21"/>
      <c r="P1395" s="21"/>
      <c r="Q1395" s="21"/>
      <c r="R1395" s="19"/>
    </row>
    <row r="1396" spans="2:18">
      <c r="B1396" s="30"/>
      <c r="C1396" s="29"/>
      <c r="D1396" s="29"/>
      <c r="E1396" s="21"/>
      <c r="F1396" s="27"/>
      <c r="G1396" s="27"/>
      <c r="H1396" s="21"/>
      <c r="I1396" s="21"/>
      <c r="J1396" s="21"/>
      <c r="K1396" s="21"/>
      <c r="L1396" s="21"/>
      <c r="M1396" s="21"/>
      <c r="N1396" s="145"/>
      <c r="O1396" s="21"/>
      <c r="P1396" s="21"/>
      <c r="R1396" s="19"/>
    </row>
    <row r="1397" spans="2:18">
      <c r="B1397" s="31" t="s">
        <v>77</v>
      </c>
      <c r="C1397" s="33" t="s">
        <v>78</v>
      </c>
      <c r="D1397" s="34"/>
      <c r="E1397" s="34" t="s">
        <v>79</v>
      </c>
      <c r="F1397" s="34"/>
      <c r="G1397" s="34" t="s">
        <v>80</v>
      </c>
      <c r="H1397" s="34" t="s">
        <v>81</v>
      </c>
      <c r="I1397" s="34"/>
      <c r="J1397" s="34"/>
      <c r="K1397" s="34"/>
      <c r="L1397" s="34"/>
      <c r="M1397" s="34" t="s">
        <v>82</v>
      </c>
      <c r="N1397" s="19"/>
      <c r="O1397" s="34"/>
      <c r="P1397" s="35" t="s">
        <v>83</v>
      </c>
      <c r="Q1397" s="36" t="s">
        <v>3</v>
      </c>
      <c r="R1397" s="36" t="s">
        <v>9</v>
      </c>
    </row>
    <row r="1398" spans="2:18">
      <c r="B1398" s="40"/>
      <c r="C1398" s="39" t="s">
        <v>85</v>
      </c>
      <c r="D1398" s="40" t="s">
        <v>86</v>
      </c>
      <c r="E1398" s="40" t="s">
        <v>87</v>
      </c>
      <c r="F1398" s="40" t="s">
        <v>88</v>
      </c>
      <c r="G1398" s="40"/>
      <c r="H1398" s="40" t="s">
        <v>89</v>
      </c>
      <c r="I1398" s="40" t="s">
        <v>90</v>
      </c>
      <c r="J1398" s="40" t="s">
        <v>91</v>
      </c>
      <c r="K1398" s="40" t="s">
        <v>856</v>
      </c>
      <c r="L1398" s="40" t="s">
        <v>92</v>
      </c>
      <c r="M1398" s="40" t="s">
        <v>93</v>
      </c>
      <c r="N1398" s="40" t="s">
        <v>94</v>
      </c>
      <c r="O1398" s="40" t="s">
        <v>95</v>
      </c>
      <c r="P1398" s="40"/>
      <c r="Q1398" s="4"/>
      <c r="R1398" s="40"/>
    </row>
    <row r="1399" spans="2:18">
      <c r="B1399" s="31" t="s">
        <v>954</v>
      </c>
      <c r="C1399" s="40">
        <v>200</v>
      </c>
      <c r="D1399" s="40">
        <v>10.199999999999999</v>
      </c>
      <c r="E1399" s="40">
        <v>9.5</v>
      </c>
      <c r="F1399" s="40">
        <v>14.6</v>
      </c>
      <c r="G1399" s="40">
        <v>272</v>
      </c>
      <c r="H1399" s="40">
        <v>1.2</v>
      </c>
      <c r="I1399" s="40">
        <v>0.05</v>
      </c>
      <c r="J1399" s="40">
        <v>85</v>
      </c>
      <c r="K1399" s="40">
        <v>3</v>
      </c>
      <c r="L1399" s="40">
        <v>158</v>
      </c>
      <c r="M1399" s="40">
        <v>79</v>
      </c>
      <c r="N1399" s="40">
        <v>74</v>
      </c>
      <c r="O1399" s="40">
        <v>5</v>
      </c>
      <c r="P1399" s="4">
        <v>4</v>
      </c>
      <c r="Q1399" s="226">
        <v>110</v>
      </c>
      <c r="R1399" s="47">
        <f>Q1399*P1399</f>
        <v>440</v>
      </c>
    </row>
    <row r="1400" spans="2:18">
      <c r="B1400" s="45" t="s">
        <v>135</v>
      </c>
      <c r="C1400" s="40">
        <v>100</v>
      </c>
      <c r="D1400" s="40"/>
      <c r="E1400" s="40">
        <v>11.98</v>
      </c>
      <c r="F1400" s="40">
        <v>12.58</v>
      </c>
      <c r="G1400" s="40">
        <v>9.1999999999999993</v>
      </c>
      <c r="H1400" s="40">
        <v>191.91</v>
      </c>
      <c r="I1400" s="40">
        <v>0.05</v>
      </c>
      <c r="J1400" s="40">
        <v>2.2000000000000002</v>
      </c>
      <c r="K1400" s="40">
        <v>0</v>
      </c>
      <c r="L1400" s="40">
        <v>1.64</v>
      </c>
      <c r="M1400" s="40">
        <v>14.59</v>
      </c>
      <c r="N1400" s="40">
        <v>139.08000000000001</v>
      </c>
      <c r="O1400" s="40">
        <v>21.16</v>
      </c>
      <c r="P1400" s="40">
        <v>1.88</v>
      </c>
      <c r="Q1400" s="226">
        <v>330</v>
      </c>
      <c r="R1400" s="47">
        <f t="shared" ref="R1400:R1405" si="53">Q1400*P1400</f>
        <v>620.4</v>
      </c>
    </row>
    <row r="1401" spans="2:18">
      <c r="B1401" s="44" t="s">
        <v>34</v>
      </c>
      <c r="C1401" s="31">
        <v>40</v>
      </c>
      <c r="D1401" s="40">
        <v>16</v>
      </c>
      <c r="E1401" s="40">
        <v>0.9</v>
      </c>
      <c r="F1401" s="40">
        <v>18.37</v>
      </c>
      <c r="G1401" s="40">
        <v>94</v>
      </c>
      <c r="H1401" s="40">
        <v>0.9</v>
      </c>
      <c r="I1401" s="40">
        <v>0</v>
      </c>
      <c r="J1401" s="40">
        <v>0</v>
      </c>
      <c r="K1401" s="40">
        <v>0.56999999999999995</v>
      </c>
      <c r="L1401" s="40">
        <v>9.6999999999999993</v>
      </c>
      <c r="M1401" s="40">
        <v>36.5</v>
      </c>
      <c r="N1401" s="40">
        <v>14.45</v>
      </c>
      <c r="O1401" s="40">
        <v>2.12</v>
      </c>
      <c r="P1401" s="40"/>
      <c r="Q1401" s="228"/>
      <c r="R1401" s="47">
        <f t="shared" si="53"/>
        <v>0</v>
      </c>
    </row>
    <row r="1402" spans="2:18">
      <c r="B1402" s="45" t="s">
        <v>34</v>
      </c>
      <c r="C1402" s="40">
        <v>20</v>
      </c>
      <c r="D1402" s="40"/>
      <c r="E1402" s="40"/>
      <c r="F1402" s="40"/>
      <c r="G1402" s="40"/>
      <c r="H1402" s="40"/>
      <c r="I1402" s="40"/>
      <c r="J1402" s="40"/>
      <c r="K1402" s="40"/>
      <c r="L1402" s="40"/>
      <c r="M1402" s="40"/>
      <c r="N1402" s="40"/>
      <c r="O1402" s="40"/>
      <c r="P1402" s="40">
        <v>4</v>
      </c>
      <c r="Q1402" s="228">
        <v>30</v>
      </c>
      <c r="R1402" s="47">
        <f t="shared" si="53"/>
        <v>120</v>
      </c>
    </row>
    <row r="1403" spans="2:18">
      <c r="B1403" s="44" t="s">
        <v>108</v>
      </c>
      <c r="C1403" s="40">
        <v>200</v>
      </c>
      <c r="D1403" s="40">
        <v>0.05</v>
      </c>
      <c r="E1403" s="40">
        <v>0.01</v>
      </c>
      <c r="F1403" s="40">
        <v>9.17</v>
      </c>
      <c r="G1403" s="40">
        <v>37.96</v>
      </c>
      <c r="H1403" s="40">
        <v>0</v>
      </c>
      <c r="I1403" s="40">
        <v>2.5</v>
      </c>
      <c r="J1403" s="40">
        <v>0</v>
      </c>
      <c r="K1403" s="40">
        <v>1.02</v>
      </c>
      <c r="L1403" s="40">
        <v>0.01</v>
      </c>
      <c r="M1403" s="40">
        <v>7.35</v>
      </c>
      <c r="N1403" s="40">
        <v>9.56</v>
      </c>
      <c r="O1403" s="40">
        <v>5.12</v>
      </c>
      <c r="P1403" s="40"/>
      <c r="Q1403" s="228"/>
      <c r="R1403" s="47">
        <f t="shared" si="53"/>
        <v>0</v>
      </c>
    </row>
    <row r="1404" spans="2:18">
      <c r="B1404" s="45" t="s">
        <v>49</v>
      </c>
      <c r="C1404" s="40">
        <v>4</v>
      </c>
      <c r="D1404" s="40"/>
      <c r="E1404" s="40"/>
      <c r="F1404" s="40"/>
      <c r="G1404" s="40"/>
      <c r="H1404" s="40"/>
      <c r="I1404" s="40"/>
      <c r="J1404" s="40"/>
      <c r="K1404" s="40"/>
      <c r="L1404" s="40"/>
      <c r="M1404" s="40"/>
      <c r="N1404" s="40"/>
      <c r="O1404" s="40"/>
      <c r="P1404" s="40"/>
      <c r="Q1404" s="40">
        <v>244</v>
      </c>
      <c r="R1404" s="47">
        <f t="shared" si="53"/>
        <v>0</v>
      </c>
    </row>
    <row r="1405" spans="2:18">
      <c r="B1405" s="45" t="s">
        <v>31</v>
      </c>
      <c r="C1405" s="40"/>
      <c r="D1405" s="40"/>
      <c r="E1405" s="40"/>
      <c r="F1405" s="40"/>
      <c r="G1405" s="40"/>
      <c r="H1405" s="40"/>
      <c r="I1405" s="40"/>
      <c r="J1405" s="40"/>
      <c r="K1405" s="40"/>
      <c r="L1405" s="40"/>
      <c r="M1405" s="40"/>
      <c r="N1405" s="40"/>
      <c r="O1405" s="40"/>
      <c r="P1405" s="40">
        <v>2</v>
      </c>
      <c r="Q1405" s="40">
        <v>76.69</v>
      </c>
      <c r="R1405" s="47">
        <f t="shared" si="53"/>
        <v>153.38</v>
      </c>
    </row>
    <row r="1406" spans="2:18">
      <c r="E1406" s="19" t="s">
        <v>374</v>
      </c>
      <c r="F1406" s="19"/>
      <c r="G1406" s="19"/>
      <c r="H1406" s="19"/>
      <c r="I1406" s="19"/>
      <c r="J1406" s="19"/>
      <c r="K1406" s="19"/>
      <c r="L1406" s="19" t="s">
        <v>99</v>
      </c>
      <c r="M1406" s="19"/>
      <c r="N1406" s="19"/>
      <c r="O1406" s="19" t="s">
        <v>99</v>
      </c>
      <c r="P1406" s="19"/>
      <c r="R1406" s="67">
        <f>SUM(R1399:R1405)</f>
        <v>1333.7800000000002</v>
      </c>
    </row>
    <row r="1407" spans="2:18">
      <c r="B1407" s="19"/>
      <c r="E1407" s="110" t="s">
        <v>100</v>
      </c>
      <c r="F1407" s="19"/>
      <c r="G1407" s="19"/>
      <c r="H1407" s="19"/>
      <c r="I1407" s="19"/>
      <c r="J1407" s="19"/>
      <c r="K1407" s="19"/>
      <c r="L1407" s="110" t="s">
        <v>99</v>
      </c>
      <c r="M1407" s="110"/>
      <c r="N1407" s="19"/>
      <c r="O1407" s="19"/>
      <c r="P1407" s="19"/>
      <c r="Q1407" s="19"/>
    </row>
  </sheetData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B2:G46"/>
  <sheetViews>
    <sheetView zoomScale="84" zoomScaleNormal="84" workbookViewId="0">
      <selection activeCell="H3" sqref="H3"/>
    </sheetView>
  </sheetViews>
  <sheetFormatPr defaultRowHeight="15"/>
  <cols>
    <col min="2" max="2" width="4.5703125" customWidth="1"/>
    <col min="3" max="3" width="42.42578125" customWidth="1"/>
    <col min="6" max="6" width="10.140625" customWidth="1"/>
    <col min="7" max="7" width="11.5703125" customWidth="1"/>
  </cols>
  <sheetData>
    <row r="2" spans="2:7">
      <c r="B2" s="5" t="s">
        <v>652</v>
      </c>
      <c r="C2" s="5" t="s">
        <v>750</v>
      </c>
      <c r="D2" s="5" t="s">
        <v>8</v>
      </c>
      <c r="E2" s="5" t="s">
        <v>748</v>
      </c>
      <c r="F2" s="5" t="s">
        <v>436</v>
      </c>
      <c r="G2" s="5" t="s">
        <v>749</v>
      </c>
    </row>
    <row r="3" spans="2:7" ht="16.5" customHeight="1">
      <c r="B3" s="5">
        <v>1</v>
      </c>
      <c r="C3" s="5" t="s">
        <v>751</v>
      </c>
      <c r="D3" s="5">
        <v>1</v>
      </c>
      <c r="E3" s="5" t="s">
        <v>753</v>
      </c>
      <c r="F3" s="102">
        <v>216047</v>
      </c>
      <c r="G3" s="102">
        <f>F3*D3</f>
        <v>216047</v>
      </c>
    </row>
    <row r="4" spans="2:7">
      <c r="B4" s="5">
        <v>2</v>
      </c>
      <c r="C4" s="5" t="s">
        <v>752</v>
      </c>
      <c r="D4" s="41">
        <v>1</v>
      </c>
      <c r="E4" s="5" t="s">
        <v>753</v>
      </c>
      <c r="F4" s="102">
        <v>432843</v>
      </c>
      <c r="G4" s="102">
        <f t="shared" ref="G4:G43" si="0">F4*D4</f>
        <v>432843</v>
      </c>
    </row>
    <row r="5" spans="2:7">
      <c r="B5" s="5">
        <v>3</v>
      </c>
      <c r="C5" s="5" t="s">
        <v>754</v>
      </c>
      <c r="D5" s="5">
        <v>1</v>
      </c>
      <c r="E5" s="5" t="s">
        <v>753</v>
      </c>
      <c r="F5" s="102">
        <v>17085</v>
      </c>
      <c r="G5" s="102">
        <f t="shared" si="0"/>
        <v>17085</v>
      </c>
    </row>
    <row r="6" spans="2:7">
      <c r="B6" s="5">
        <v>4</v>
      </c>
      <c r="C6" s="5" t="s">
        <v>755</v>
      </c>
      <c r="D6" s="5">
        <v>1</v>
      </c>
      <c r="E6" s="5" t="s">
        <v>753</v>
      </c>
      <c r="F6" s="102">
        <v>9117</v>
      </c>
      <c r="G6" s="102">
        <f t="shared" si="0"/>
        <v>9117</v>
      </c>
    </row>
    <row r="7" spans="2:7">
      <c r="B7" s="5">
        <v>5</v>
      </c>
      <c r="C7" s="5" t="s">
        <v>756</v>
      </c>
      <c r="D7" s="5">
        <v>1</v>
      </c>
      <c r="E7" s="5" t="s">
        <v>753</v>
      </c>
      <c r="F7" s="102">
        <v>34101</v>
      </c>
      <c r="G7" s="102">
        <f t="shared" si="0"/>
        <v>34101</v>
      </c>
    </row>
    <row r="8" spans="2:7">
      <c r="B8" s="5">
        <v>6</v>
      </c>
      <c r="C8" s="5" t="s">
        <v>757</v>
      </c>
      <c r="D8" s="5">
        <v>1</v>
      </c>
      <c r="E8" s="5" t="s">
        <v>753</v>
      </c>
      <c r="F8" s="102">
        <v>81680</v>
      </c>
      <c r="G8" s="102">
        <f t="shared" si="0"/>
        <v>81680</v>
      </c>
    </row>
    <row r="9" spans="2:7">
      <c r="B9" s="5">
        <v>7</v>
      </c>
      <c r="C9" s="5" t="s">
        <v>758</v>
      </c>
      <c r="D9" s="5">
        <v>1</v>
      </c>
      <c r="E9" s="5" t="s">
        <v>753</v>
      </c>
      <c r="F9" s="102">
        <v>233556</v>
      </c>
      <c r="G9" s="102">
        <f t="shared" si="0"/>
        <v>233556</v>
      </c>
    </row>
    <row r="10" spans="2:7">
      <c r="B10" s="5">
        <v>8</v>
      </c>
      <c r="C10" s="5" t="s">
        <v>759</v>
      </c>
      <c r="D10" s="5">
        <v>1</v>
      </c>
      <c r="E10" s="5" t="s">
        <v>753</v>
      </c>
      <c r="F10" s="102">
        <v>94683</v>
      </c>
      <c r="G10" s="102">
        <f t="shared" si="0"/>
        <v>94683</v>
      </c>
    </row>
    <row r="11" spans="2:7">
      <c r="B11" s="5">
        <v>9</v>
      </c>
      <c r="C11" s="5" t="s">
        <v>760</v>
      </c>
      <c r="D11" s="5">
        <v>1</v>
      </c>
      <c r="E11" s="5" t="s">
        <v>753</v>
      </c>
      <c r="F11" s="102">
        <v>304905</v>
      </c>
      <c r="G11" s="102">
        <f t="shared" si="0"/>
        <v>304905</v>
      </c>
    </row>
    <row r="12" spans="2:7">
      <c r="B12" s="5">
        <v>10</v>
      </c>
      <c r="C12" s="5" t="s">
        <v>761</v>
      </c>
      <c r="D12" s="5">
        <v>2</v>
      </c>
      <c r="E12" s="5" t="s">
        <v>753</v>
      </c>
      <c r="F12" s="102">
        <v>41380</v>
      </c>
      <c r="G12" s="102">
        <f t="shared" si="0"/>
        <v>82760</v>
      </c>
    </row>
    <row r="13" spans="2:7">
      <c r="B13" s="5">
        <v>11</v>
      </c>
      <c r="C13" s="5" t="s">
        <v>762</v>
      </c>
      <c r="D13" s="5">
        <v>1</v>
      </c>
      <c r="E13" s="5" t="s">
        <v>753</v>
      </c>
      <c r="F13" s="102">
        <v>60488</v>
      </c>
      <c r="G13" s="102">
        <f t="shared" si="0"/>
        <v>60488</v>
      </c>
    </row>
    <row r="14" spans="2:7">
      <c r="B14" s="5">
        <v>12</v>
      </c>
      <c r="C14" s="5" t="s">
        <v>763</v>
      </c>
      <c r="D14" s="5">
        <v>2</v>
      </c>
      <c r="E14" s="5" t="s">
        <v>753</v>
      </c>
      <c r="F14" s="102">
        <v>45410</v>
      </c>
      <c r="G14" s="102">
        <f t="shared" si="0"/>
        <v>90820</v>
      </c>
    </row>
    <row r="15" spans="2:7">
      <c r="B15" s="5">
        <v>13</v>
      </c>
      <c r="C15" s="5" t="s">
        <v>764</v>
      </c>
      <c r="D15" s="5">
        <v>20</v>
      </c>
      <c r="E15" s="5" t="s">
        <v>753</v>
      </c>
      <c r="F15" s="102">
        <v>14085</v>
      </c>
      <c r="G15" s="102">
        <f t="shared" si="0"/>
        <v>281700</v>
      </c>
    </row>
    <row r="16" spans="2:7">
      <c r="B16" s="5">
        <v>14</v>
      </c>
      <c r="C16" s="5" t="s">
        <v>765</v>
      </c>
      <c r="D16" s="5">
        <v>5</v>
      </c>
      <c r="E16" s="5" t="s">
        <v>753</v>
      </c>
      <c r="F16" s="102">
        <v>10391</v>
      </c>
      <c r="G16" s="102">
        <f t="shared" si="0"/>
        <v>51955</v>
      </c>
    </row>
    <row r="17" spans="2:7">
      <c r="B17" s="5">
        <v>15</v>
      </c>
      <c r="C17" s="5" t="s">
        <v>766</v>
      </c>
      <c r="D17" s="5">
        <v>20</v>
      </c>
      <c r="E17" s="5" t="s">
        <v>753</v>
      </c>
      <c r="F17" s="5">
        <v>2136</v>
      </c>
      <c r="G17" s="102">
        <f t="shared" si="0"/>
        <v>42720</v>
      </c>
    </row>
    <row r="18" spans="2:7">
      <c r="B18" s="5">
        <v>16</v>
      </c>
      <c r="C18" s="5" t="s">
        <v>767</v>
      </c>
      <c r="D18" s="5">
        <v>1</v>
      </c>
      <c r="E18" s="5" t="s">
        <v>753</v>
      </c>
      <c r="F18" s="5">
        <v>69582</v>
      </c>
      <c r="G18" s="102">
        <f t="shared" si="0"/>
        <v>69582</v>
      </c>
    </row>
    <row r="19" spans="2:7">
      <c r="B19" s="5">
        <v>17</v>
      </c>
      <c r="C19" s="5" t="s">
        <v>768</v>
      </c>
      <c r="D19" s="5">
        <v>1</v>
      </c>
      <c r="E19" s="5" t="s">
        <v>753</v>
      </c>
      <c r="F19" s="5">
        <v>46087</v>
      </c>
      <c r="G19" s="102">
        <f t="shared" si="0"/>
        <v>46087</v>
      </c>
    </row>
    <row r="20" spans="2:7">
      <c r="B20" s="5">
        <v>18</v>
      </c>
      <c r="C20" s="5" t="s">
        <v>769</v>
      </c>
      <c r="D20" s="5">
        <v>1</v>
      </c>
      <c r="E20" s="5" t="s">
        <v>753</v>
      </c>
      <c r="F20" s="5">
        <v>35054</v>
      </c>
      <c r="G20" s="102">
        <f t="shared" si="0"/>
        <v>35054</v>
      </c>
    </row>
    <row r="21" spans="2:7">
      <c r="B21" s="5">
        <v>19</v>
      </c>
      <c r="C21" s="5" t="s">
        <v>770</v>
      </c>
      <c r="D21" s="5">
        <v>2</v>
      </c>
      <c r="E21" s="5" t="s">
        <v>753</v>
      </c>
      <c r="F21" s="5">
        <v>37492</v>
      </c>
      <c r="G21" s="102">
        <f t="shared" si="0"/>
        <v>74984</v>
      </c>
    </row>
    <row r="22" spans="2:7">
      <c r="B22" s="5">
        <v>20</v>
      </c>
      <c r="C22" s="5" t="s">
        <v>771</v>
      </c>
      <c r="D22" s="5">
        <v>1</v>
      </c>
      <c r="E22" s="5" t="s">
        <v>753</v>
      </c>
      <c r="F22" s="5">
        <v>11923</v>
      </c>
      <c r="G22" s="102">
        <f t="shared" si="0"/>
        <v>11923</v>
      </c>
    </row>
    <row r="23" spans="2:7">
      <c r="B23" s="5">
        <v>21</v>
      </c>
      <c r="C23" s="5" t="s">
        <v>772</v>
      </c>
      <c r="D23" s="5">
        <v>2</v>
      </c>
      <c r="E23" s="5" t="s">
        <v>753</v>
      </c>
      <c r="F23" s="5">
        <v>11526</v>
      </c>
      <c r="G23" s="102">
        <f t="shared" si="0"/>
        <v>23052</v>
      </c>
    </row>
    <row r="24" spans="2:7">
      <c r="B24" s="5">
        <v>22</v>
      </c>
      <c r="C24" s="5" t="s">
        <v>773</v>
      </c>
      <c r="D24" s="5">
        <v>1</v>
      </c>
      <c r="E24" s="5" t="s">
        <v>753</v>
      </c>
      <c r="F24" s="5">
        <v>46910</v>
      </c>
      <c r="G24" s="102">
        <f t="shared" si="0"/>
        <v>46910</v>
      </c>
    </row>
    <row r="25" spans="2:7">
      <c r="B25" s="5">
        <v>23</v>
      </c>
      <c r="C25" s="5" t="s">
        <v>774</v>
      </c>
      <c r="D25" s="5">
        <v>1</v>
      </c>
      <c r="E25" s="5" t="s">
        <v>753</v>
      </c>
      <c r="F25" s="5">
        <v>9873</v>
      </c>
      <c r="G25" s="102">
        <f t="shared" si="0"/>
        <v>9873</v>
      </c>
    </row>
    <row r="26" spans="2:7">
      <c r="B26" s="5">
        <v>24</v>
      </c>
      <c r="C26" s="5" t="s">
        <v>775</v>
      </c>
      <c r="D26" s="5">
        <v>1</v>
      </c>
      <c r="E26" s="5" t="s">
        <v>753</v>
      </c>
      <c r="F26" s="5">
        <v>6581</v>
      </c>
      <c r="G26" s="102">
        <f t="shared" si="0"/>
        <v>6581</v>
      </c>
    </row>
    <row r="27" spans="2:7">
      <c r="B27" s="5">
        <v>25</v>
      </c>
      <c r="C27" s="5" t="s">
        <v>776</v>
      </c>
      <c r="D27" s="5">
        <v>1</v>
      </c>
      <c r="E27" s="5" t="s">
        <v>753</v>
      </c>
      <c r="F27" s="5">
        <v>52404</v>
      </c>
      <c r="G27" s="102">
        <f t="shared" si="0"/>
        <v>52404</v>
      </c>
    </row>
    <row r="28" spans="2:7">
      <c r="B28" s="5">
        <v>26</v>
      </c>
      <c r="C28" s="5" t="s">
        <v>777</v>
      </c>
      <c r="D28" s="5">
        <v>1</v>
      </c>
      <c r="E28" s="5" t="s">
        <v>753</v>
      </c>
      <c r="F28" s="5">
        <v>27010</v>
      </c>
      <c r="G28" s="102">
        <f t="shared" si="0"/>
        <v>27010</v>
      </c>
    </row>
    <row r="29" spans="2:7">
      <c r="B29" s="5">
        <v>27</v>
      </c>
      <c r="C29" s="5" t="s">
        <v>778</v>
      </c>
      <c r="D29" s="5">
        <v>1</v>
      </c>
      <c r="E29" s="5" t="s">
        <v>753</v>
      </c>
      <c r="F29" s="5">
        <v>29300</v>
      </c>
      <c r="G29" s="102">
        <f t="shared" si="0"/>
        <v>29300</v>
      </c>
    </row>
    <row r="30" spans="2:7">
      <c r="B30" s="5">
        <v>28</v>
      </c>
      <c r="C30" s="5" t="s">
        <v>779</v>
      </c>
      <c r="D30" s="5">
        <v>2</v>
      </c>
      <c r="E30" s="5" t="s">
        <v>753</v>
      </c>
      <c r="F30" s="5">
        <v>17500</v>
      </c>
      <c r="G30" s="102">
        <f t="shared" si="0"/>
        <v>35000</v>
      </c>
    </row>
    <row r="31" spans="2:7">
      <c r="B31" s="5">
        <v>29</v>
      </c>
      <c r="C31" s="5" t="s">
        <v>780</v>
      </c>
      <c r="D31" s="5">
        <v>1</v>
      </c>
      <c r="E31" s="5" t="s">
        <v>753</v>
      </c>
      <c r="F31" s="5">
        <v>11700</v>
      </c>
      <c r="G31" s="102">
        <f t="shared" si="0"/>
        <v>11700</v>
      </c>
    </row>
    <row r="32" spans="2:7">
      <c r="B32" s="5">
        <v>30</v>
      </c>
      <c r="C32" s="5" t="s">
        <v>781</v>
      </c>
      <c r="D32" s="5">
        <v>1</v>
      </c>
      <c r="E32" s="5" t="s">
        <v>753</v>
      </c>
      <c r="F32" s="5">
        <v>760</v>
      </c>
      <c r="G32" s="102">
        <f t="shared" si="0"/>
        <v>760</v>
      </c>
    </row>
    <row r="33" spans="2:7">
      <c r="B33" s="5">
        <v>31</v>
      </c>
      <c r="C33" s="5" t="s">
        <v>782</v>
      </c>
      <c r="D33" s="5">
        <v>1</v>
      </c>
      <c r="E33" s="5" t="s">
        <v>753</v>
      </c>
      <c r="F33" s="5">
        <v>1350</v>
      </c>
      <c r="G33" s="102">
        <f t="shared" si="0"/>
        <v>1350</v>
      </c>
    </row>
    <row r="34" spans="2:7">
      <c r="B34" s="5">
        <v>32</v>
      </c>
      <c r="C34" s="5" t="s">
        <v>783</v>
      </c>
      <c r="D34" s="5">
        <v>1</v>
      </c>
      <c r="E34" s="5" t="s">
        <v>753</v>
      </c>
      <c r="F34" s="5">
        <v>8500</v>
      </c>
      <c r="G34" s="102">
        <f t="shared" si="0"/>
        <v>8500</v>
      </c>
    </row>
    <row r="35" spans="2:7">
      <c r="B35" s="5">
        <v>33</v>
      </c>
      <c r="C35" s="5" t="s">
        <v>784</v>
      </c>
      <c r="D35" s="5">
        <v>2</v>
      </c>
      <c r="E35" s="5" t="s">
        <v>753</v>
      </c>
      <c r="F35" s="5">
        <v>47000</v>
      </c>
      <c r="G35" s="102">
        <f t="shared" si="0"/>
        <v>94000</v>
      </c>
    </row>
    <row r="36" spans="2:7">
      <c r="B36" s="5">
        <v>34</v>
      </c>
      <c r="C36" s="5" t="s">
        <v>785</v>
      </c>
      <c r="D36" s="5">
        <v>1</v>
      </c>
      <c r="E36" s="5" t="s">
        <v>753</v>
      </c>
      <c r="F36" s="5">
        <v>253498</v>
      </c>
      <c r="G36" s="102">
        <f t="shared" si="0"/>
        <v>253498</v>
      </c>
    </row>
    <row r="37" spans="2:7">
      <c r="B37" s="5">
        <v>35</v>
      </c>
      <c r="C37" s="5" t="s">
        <v>786</v>
      </c>
      <c r="D37" s="5">
        <v>1</v>
      </c>
      <c r="E37" s="5" t="s">
        <v>753</v>
      </c>
      <c r="F37" s="5">
        <v>78145</v>
      </c>
      <c r="G37" s="102">
        <f t="shared" si="0"/>
        <v>78145</v>
      </c>
    </row>
    <row r="38" spans="2:7">
      <c r="B38" s="5">
        <v>36</v>
      </c>
      <c r="C38" s="5" t="s">
        <v>787</v>
      </c>
      <c r="D38" s="5">
        <v>2</v>
      </c>
      <c r="E38" s="5" t="s">
        <v>753</v>
      </c>
      <c r="F38" s="5">
        <v>9232</v>
      </c>
      <c r="G38" s="102">
        <f t="shared" si="0"/>
        <v>18464</v>
      </c>
    </row>
    <row r="39" spans="2:7">
      <c r="B39" s="5">
        <v>37</v>
      </c>
      <c r="C39" s="5" t="s">
        <v>788</v>
      </c>
      <c r="D39" s="5">
        <v>1</v>
      </c>
      <c r="E39" s="5" t="s">
        <v>753</v>
      </c>
      <c r="F39" s="5">
        <v>268713</v>
      </c>
      <c r="G39" s="102">
        <f t="shared" si="0"/>
        <v>268713</v>
      </c>
    </row>
    <row r="40" spans="2:7">
      <c r="B40" s="5">
        <v>38</v>
      </c>
      <c r="C40" s="5" t="s">
        <v>789</v>
      </c>
      <c r="D40" s="5">
        <v>1</v>
      </c>
      <c r="E40" s="5" t="s">
        <v>753</v>
      </c>
      <c r="F40" s="5">
        <v>81116</v>
      </c>
      <c r="G40" s="102">
        <f t="shared" si="0"/>
        <v>81116</v>
      </c>
    </row>
    <row r="41" spans="2:7">
      <c r="B41" s="5">
        <v>39</v>
      </c>
      <c r="C41" s="5" t="s">
        <v>790</v>
      </c>
      <c r="D41" s="5">
        <v>1</v>
      </c>
      <c r="E41" s="5" t="s">
        <v>753</v>
      </c>
      <c r="F41" s="5">
        <v>253498</v>
      </c>
      <c r="G41" s="102">
        <f t="shared" si="0"/>
        <v>253498</v>
      </c>
    </row>
    <row r="42" spans="2:7">
      <c r="B42" s="5">
        <v>40</v>
      </c>
      <c r="C42" s="5" t="s">
        <v>791</v>
      </c>
      <c r="D42" s="5">
        <v>120</v>
      </c>
      <c r="E42" s="5" t="s">
        <v>753</v>
      </c>
      <c r="F42" s="6">
        <v>3112</v>
      </c>
      <c r="G42" s="102">
        <f t="shared" si="0"/>
        <v>373440</v>
      </c>
    </row>
    <row r="43" spans="2:7">
      <c r="B43" s="5">
        <v>41</v>
      </c>
      <c r="C43" s="5" t="s">
        <v>792</v>
      </c>
      <c r="D43" s="5">
        <v>1</v>
      </c>
      <c r="E43" s="5" t="s">
        <v>753</v>
      </c>
      <c r="F43" s="6">
        <v>30432</v>
      </c>
      <c r="G43" s="102">
        <f t="shared" si="0"/>
        <v>30432</v>
      </c>
    </row>
    <row r="44" spans="2:7">
      <c r="B44" s="13"/>
      <c r="C44" s="13"/>
      <c r="D44" s="13"/>
      <c r="E44" s="13"/>
      <c r="G44" s="68">
        <f>SUM(G3:G43)</f>
        <v>3975836</v>
      </c>
    </row>
    <row r="45" spans="2:7">
      <c r="G45" s="68">
        <v>3975836</v>
      </c>
    </row>
    <row r="46" spans="2:7">
      <c r="G46" s="68">
        <f>G45-G44</f>
        <v>0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B2:L33"/>
  <sheetViews>
    <sheetView workbookViewId="0">
      <selection activeCell="L27" sqref="L27"/>
    </sheetView>
  </sheetViews>
  <sheetFormatPr defaultRowHeight="15"/>
  <cols>
    <col min="2" max="2" width="5" customWidth="1"/>
    <col min="3" max="3" width="28.85546875" customWidth="1"/>
    <col min="4" max="4" width="8" customWidth="1"/>
    <col min="5" max="5" width="8.28515625" customWidth="1"/>
  </cols>
  <sheetData>
    <row r="2" spans="2:5" ht="26.25">
      <c r="C2" s="232" t="s">
        <v>811</v>
      </c>
    </row>
    <row r="3" spans="2:5">
      <c r="B3" s="5" t="s">
        <v>652</v>
      </c>
      <c r="C3" s="5" t="s">
        <v>793</v>
      </c>
      <c r="D3" s="5" t="s">
        <v>221</v>
      </c>
      <c r="E3" s="5" t="s">
        <v>748</v>
      </c>
    </row>
    <row r="4" spans="2:5">
      <c r="B4" s="5">
        <v>1</v>
      </c>
      <c r="C4" s="5" t="s">
        <v>812</v>
      </c>
      <c r="D4" s="5">
        <v>3</v>
      </c>
      <c r="E4" s="5" t="s">
        <v>753</v>
      </c>
    </row>
    <row r="5" spans="2:5">
      <c r="B5" s="5">
        <v>2</v>
      </c>
      <c r="C5" s="5" t="s">
        <v>813</v>
      </c>
      <c r="D5" s="5">
        <v>3</v>
      </c>
      <c r="E5" s="5" t="s">
        <v>753</v>
      </c>
    </row>
    <row r="6" spans="2:5">
      <c r="B6" s="5">
        <v>3</v>
      </c>
      <c r="C6" s="5" t="s">
        <v>814</v>
      </c>
      <c r="D6" s="5">
        <v>2</v>
      </c>
      <c r="E6" s="5" t="s">
        <v>753</v>
      </c>
    </row>
    <row r="7" spans="2:5">
      <c r="B7" s="5">
        <v>4</v>
      </c>
      <c r="C7" s="5" t="s">
        <v>794</v>
      </c>
      <c r="D7" s="5">
        <v>150</v>
      </c>
      <c r="E7" s="5" t="s">
        <v>753</v>
      </c>
    </row>
    <row r="8" spans="2:5">
      <c r="B8" s="5">
        <v>5</v>
      </c>
      <c r="C8" s="5" t="s">
        <v>795</v>
      </c>
      <c r="D8" s="5">
        <v>150</v>
      </c>
      <c r="E8" s="5" t="s">
        <v>753</v>
      </c>
    </row>
    <row r="9" spans="2:5">
      <c r="B9" s="5">
        <v>6</v>
      </c>
      <c r="C9" s="5" t="s">
        <v>796</v>
      </c>
      <c r="D9" s="5">
        <v>150</v>
      </c>
      <c r="E9" s="5" t="s">
        <v>753</v>
      </c>
    </row>
    <row r="10" spans="2:5">
      <c r="B10" s="5">
        <v>7</v>
      </c>
      <c r="C10" s="5" t="s">
        <v>797</v>
      </c>
      <c r="D10" s="5">
        <v>150</v>
      </c>
      <c r="E10" s="5" t="s">
        <v>753</v>
      </c>
    </row>
    <row r="11" spans="2:5">
      <c r="B11" s="5">
        <v>8</v>
      </c>
      <c r="C11" s="5" t="s">
        <v>798</v>
      </c>
      <c r="D11" s="5">
        <v>150</v>
      </c>
      <c r="E11" s="5" t="s">
        <v>753</v>
      </c>
    </row>
    <row r="12" spans="2:5">
      <c r="B12" s="5">
        <v>9</v>
      </c>
      <c r="C12" s="5" t="s">
        <v>799</v>
      </c>
      <c r="D12" s="5">
        <v>150</v>
      </c>
      <c r="E12" s="5" t="s">
        <v>753</v>
      </c>
    </row>
    <row r="13" spans="2:5">
      <c r="B13" s="5">
        <v>10</v>
      </c>
      <c r="C13" s="5" t="s">
        <v>800</v>
      </c>
      <c r="D13" s="5">
        <v>150</v>
      </c>
      <c r="E13" s="5" t="s">
        <v>753</v>
      </c>
    </row>
    <row r="14" spans="2:5">
      <c r="B14" s="5">
        <v>11</v>
      </c>
      <c r="C14" s="5" t="s">
        <v>801</v>
      </c>
      <c r="D14" s="5">
        <v>20</v>
      </c>
      <c r="E14" s="5" t="s">
        <v>753</v>
      </c>
    </row>
    <row r="15" spans="2:5">
      <c r="B15" s="5">
        <v>12</v>
      </c>
      <c r="C15" s="5" t="s">
        <v>802</v>
      </c>
      <c r="D15" s="5">
        <v>10</v>
      </c>
      <c r="E15" s="5" t="s">
        <v>753</v>
      </c>
    </row>
    <row r="16" spans="2:5">
      <c r="B16" s="5">
        <v>13</v>
      </c>
      <c r="C16" s="5" t="s">
        <v>803</v>
      </c>
      <c r="D16" s="5">
        <v>3</v>
      </c>
      <c r="E16" s="5" t="s">
        <v>753</v>
      </c>
    </row>
    <row r="17" spans="2:12">
      <c r="B17" s="5">
        <v>14</v>
      </c>
      <c r="C17" s="5" t="s">
        <v>804</v>
      </c>
      <c r="D17" s="5">
        <v>3</v>
      </c>
      <c r="E17" s="5" t="s">
        <v>753</v>
      </c>
    </row>
    <row r="18" spans="2:12">
      <c r="B18" s="5">
        <v>15</v>
      </c>
      <c r="C18" s="5" t="s">
        <v>805</v>
      </c>
      <c r="D18" s="5">
        <v>1</v>
      </c>
      <c r="E18" s="5" t="s">
        <v>753</v>
      </c>
    </row>
    <row r="19" spans="2:12">
      <c r="B19" s="5">
        <v>16</v>
      </c>
      <c r="C19" s="5" t="s">
        <v>806</v>
      </c>
      <c r="D19" s="5">
        <v>5</v>
      </c>
      <c r="E19" s="5" t="s">
        <v>753</v>
      </c>
    </row>
    <row r="20" spans="2:12">
      <c r="B20" s="5">
        <v>17</v>
      </c>
      <c r="C20" s="5" t="s">
        <v>807</v>
      </c>
      <c r="D20" s="5">
        <v>20</v>
      </c>
      <c r="E20" s="5" t="s">
        <v>753</v>
      </c>
    </row>
    <row r="21" spans="2:12">
      <c r="B21" s="5">
        <v>18</v>
      </c>
      <c r="C21" s="5" t="s">
        <v>819</v>
      </c>
      <c r="D21" s="5">
        <v>10</v>
      </c>
      <c r="E21" s="5" t="s">
        <v>753</v>
      </c>
    </row>
    <row r="22" spans="2:12">
      <c r="B22" s="5">
        <v>19</v>
      </c>
      <c r="C22" s="5" t="s">
        <v>817</v>
      </c>
      <c r="D22" s="5">
        <v>3</v>
      </c>
      <c r="E22" s="5" t="s">
        <v>753</v>
      </c>
    </row>
    <row r="23" spans="2:12">
      <c r="B23" s="5">
        <v>20</v>
      </c>
      <c r="C23" s="5" t="s">
        <v>808</v>
      </c>
      <c r="D23" s="5">
        <v>120</v>
      </c>
      <c r="E23" s="5" t="s">
        <v>753</v>
      </c>
    </row>
    <row r="24" spans="2:12">
      <c r="B24" s="5">
        <v>21</v>
      </c>
      <c r="C24" s="5" t="s">
        <v>809</v>
      </c>
      <c r="D24" s="5">
        <v>15</v>
      </c>
      <c r="E24" s="5" t="s">
        <v>753</v>
      </c>
    </row>
    <row r="25" spans="2:12">
      <c r="B25" s="5">
        <v>22</v>
      </c>
      <c r="C25" s="5" t="s">
        <v>810</v>
      </c>
      <c r="D25" s="5">
        <v>2</v>
      </c>
      <c r="E25" s="5" t="s">
        <v>753</v>
      </c>
    </row>
    <row r="26" spans="2:12">
      <c r="B26" s="5">
        <v>23</v>
      </c>
      <c r="C26" s="5" t="s">
        <v>815</v>
      </c>
      <c r="D26" s="5">
        <v>4</v>
      </c>
      <c r="E26" s="5" t="s">
        <v>753</v>
      </c>
      <c r="G26">
        <v>31.8</v>
      </c>
      <c r="H26">
        <v>26.5</v>
      </c>
      <c r="I26">
        <v>37.6</v>
      </c>
      <c r="J26">
        <v>33.4</v>
      </c>
      <c r="K26">
        <v>1.3</v>
      </c>
      <c r="L26">
        <f>G26+H26+I26+J26+K26</f>
        <v>130.60000000000002</v>
      </c>
    </row>
    <row r="27" spans="2:12">
      <c r="B27" s="5">
        <v>24</v>
      </c>
      <c r="C27" s="5" t="s">
        <v>816</v>
      </c>
      <c r="D27" s="5">
        <v>20</v>
      </c>
      <c r="E27" s="5" t="s">
        <v>753</v>
      </c>
    </row>
    <row r="28" spans="2:12">
      <c r="B28" s="5">
        <v>25</v>
      </c>
      <c r="C28" s="5" t="s">
        <v>818</v>
      </c>
      <c r="D28" s="5">
        <v>120</v>
      </c>
      <c r="E28" s="5" t="s">
        <v>753</v>
      </c>
    </row>
    <row r="29" spans="2:12">
      <c r="B29" s="5">
        <v>26</v>
      </c>
      <c r="C29" s="5" t="s">
        <v>820</v>
      </c>
      <c r="D29" s="5">
        <v>20</v>
      </c>
      <c r="E29" s="5" t="s">
        <v>753</v>
      </c>
    </row>
    <row r="30" spans="2:12">
      <c r="B30" s="5">
        <v>27</v>
      </c>
      <c r="C30" s="5" t="s">
        <v>821</v>
      </c>
      <c r="D30" s="5">
        <v>20</v>
      </c>
      <c r="E30" s="5" t="s">
        <v>753</v>
      </c>
    </row>
    <row r="31" spans="2:12">
      <c r="B31" s="5"/>
      <c r="C31" s="5"/>
      <c r="D31" s="5"/>
      <c r="E31" s="5"/>
    </row>
    <row r="32" spans="2:12">
      <c r="B32" s="5"/>
      <c r="C32" s="5"/>
      <c r="D32" s="5"/>
      <c r="E32" s="5"/>
    </row>
    <row r="33" spans="2:5">
      <c r="B33" s="5"/>
      <c r="C33" s="5"/>
      <c r="D33" s="5"/>
      <c r="E33" s="5"/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2:R319"/>
  <sheetViews>
    <sheetView tabSelected="1" topLeftCell="A306" zoomScale="75" zoomScaleNormal="75" workbookViewId="0">
      <selection activeCell="A306" sqref="A306:J319"/>
    </sheetView>
  </sheetViews>
  <sheetFormatPr defaultRowHeight="15"/>
  <cols>
    <col min="2" max="2" width="13.7109375" customWidth="1"/>
    <col min="3" max="3" width="22.28515625" customWidth="1"/>
    <col min="4" max="4" width="41.5703125" customWidth="1"/>
    <col min="5" max="5" width="28" customWidth="1"/>
    <col min="6" max="6" width="8.85546875" customWidth="1"/>
    <col min="8" max="8" width="14.85546875" customWidth="1"/>
    <col min="10" max="10" width="14.7109375" customWidth="1"/>
    <col min="11" max="11" width="12" customWidth="1"/>
  </cols>
  <sheetData>
    <row r="2" spans="2:11" ht="15.75">
      <c r="D2" s="167" t="s">
        <v>747</v>
      </c>
      <c r="E2" s="168"/>
    </row>
    <row r="4" spans="2:11">
      <c r="B4" s="169" t="s">
        <v>427</v>
      </c>
      <c r="C4" s="170" t="s">
        <v>428</v>
      </c>
      <c r="D4" s="170"/>
      <c r="E4" s="170"/>
      <c r="F4" s="169" t="s">
        <v>429</v>
      </c>
      <c r="G4" s="171"/>
      <c r="H4" s="169"/>
      <c r="I4" s="169"/>
      <c r="J4" s="169" t="s">
        <v>430</v>
      </c>
      <c r="K4" s="172" t="s">
        <v>745</v>
      </c>
    </row>
    <row r="5" spans="2:11">
      <c r="B5" s="173"/>
      <c r="C5" s="173"/>
      <c r="D5" s="173"/>
      <c r="E5" s="173"/>
      <c r="F5" s="173"/>
      <c r="G5" s="173"/>
      <c r="H5" s="173"/>
      <c r="I5" s="173"/>
      <c r="J5" s="173"/>
      <c r="K5" s="173"/>
    </row>
    <row r="6" spans="2:11">
      <c r="B6" s="174" t="s">
        <v>431</v>
      </c>
      <c r="C6" s="174" t="s">
        <v>432</v>
      </c>
      <c r="D6" s="174" t="s">
        <v>433</v>
      </c>
      <c r="E6" s="175" t="s">
        <v>434</v>
      </c>
      <c r="F6" s="174" t="s">
        <v>435</v>
      </c>
      <c r="G6" s="174" t="s">
        <v>3</v>
      </c>
      <c r="H6" s="174" t="s">
        <v>437</v>
      </c>
      <c r="I6" s="174" t="s">
        <v>438</v>
      </c>
      <c r="J6" s="174" t="s">
        <v>439</v>
      </c>
      <c r="K6" s="174" t="s">
        <v>440</v>
      </c>
    </row>
    <row r="7" spans="2:11" ht="18" customHeight="1">
      <c r="B7" s="173" t="s">
        <v>77</v>
      </c>
      <c r="C7" s="173" t="s">
        <v>441</v>
      </c>
      <c r="D7" s="176" t="s">
        <v>652</v>
      </c>
      <c r="E7" s="208" t="s">
        <v>746</v>
      </c>
      <c r="F7" s="178">
        <v>200</v>
      </c>
      <c r="G7" s="179">
        <v>24.46</v>
      </c>
      <c r="H7" s="178">
        <v>348.2</v>
      </c>
      <c r="I7" s="178">
        <v>27.2</v>
      </c>
      <c r="J7" s="178">
        <v>12.08</v>
      </c>
      <c r="K7" s="178">
        <v>33</v>
      </c>
    </row>
    <row r="8" spans="2:11" ht="18.75" customHeight="1">
      <c r="B8" s="173"/>
      <c r="C8" s="173" t="s">
        <v>444</v>
      </c>
      <c r="D8" s="173"/>
      <c r="E8" s="177" t="s">
        <v>54</v>
      </c>
      <c r="F8" s="178">
        <v>200</v>
      </c>
      <c r="G8">
        <v>23.15</v>
      </c>
      <c r="H8" s="177">
        <v>77</v>
      </c>
      <c r="I8" s="177">
        <v>2.8</v>
      </c>
      <c r="J8" s="177">
        <v>2</v>
      </c>
      <c r="K8" s="177">
        <v>11.9</v>
      </c>
    </row>
    <row r="9" spans="2:11" ht="19.5" customHeight="1">
      <c r="B9" s="173"/>
      <c r="C9" s="173" t="s">
        <v>34</v>
      </c>
      <c r="D9" s="173"/>
      <c r="E9" s="177" t="s">
        <v>446</v>
      </c>
      <c r="F9" s="178">
        <v>30</v>
      </c>
      <c r="G9" s="179">
        <v>1.83</v>
      </c>
      <c r="H9" s="178">
        <v>245</v>
      </c>
      <c r="I9" s="178">
        <v>8.01</v>
      </c>
      <c r="J9" s="178">
        <v>1.7</v>
      </c>
      <c r="K9" s="178">
        <v>48.53</v>
      </c>
    </row>
    <row r="10" spans="2:11" ht="16.5" customHeight="1">
      <c r="B10" s="173"/>
      <c r="C10" s="173" t="s">
        <v>447</v>
      </c>
      <c r="D10" s="173"/>
      <c r="E10" s="177" t="s">
        <v>131</v>
      </c>
      <c r="F10" s="178">
        <v>70</v>
      </c>
      <c r="G10" s="179">
        <v>10.3</v>
      </c>
      <c r="H10" s="178">
        <v>61.4</v>
      </c>
      <c r="I10" s="178">
        <v>1.5</v>
      </c>
      <c r="J10" s="178">
        <v>2.4</v>
      </c>
      <c r="K10" s="178">
        <v>8.6999999999999993</v>
      </c>
    </row>
    <row r="11" spans="2:11" ht="15.75" customHeight="1">
      <c r="B11" s="173"/>
      <c r="C11" s="173" t="s">
        <v>449</v>
      </c>
      <c r="D11" s="173"/>
      <c r="E11" s="177" t="s">
        <v>299</v>
      </c>
      <c r="F11" s="178">
        <v>100</v>
      </c>
      <c r="G11" s="179">
        <v>20.66</v>
      </c>
      <c r="H11" s="178">
        <v>72</v>
      </c>
      <c r="I11" s="178">
        <v>0.6</v>
      </c>
      <c r="J11" s="178">
        <v>0.6</v>
      </c>
      <c r="K11" s="178">
        <v>15.4</v>
      </c>
    </row>
    <row r="12" spans="2:11" ht="15.75">
      <c r="B12" s="173"/>
      <c r="C12" s="5" t="s">
        <v>450</v>
      </c>
      <c r="D12" s="5"/>
      <c r="E12" s="5" t="s">
        <v>40</v>
      </c>
      <c r="F12" s="5">
        <v>15</v>
      </c>
      <c r="G12" s="5">
        <v>6.05</v>
      </c>
      <c r="H12" s="178">
        <v>569</v>
      </c>
      <c r="I12" s="178">
        <v>4</v>
      </c>
      <c r="J12" s="178">
        <v>39.5</v>
      </c>
      <c r="K12" s="178">
        <v>54.2</v>
      </c>
    </row>
    <row r="13" spans="2:11">
      <c r="B13" s="169" t="s">
        <v>427</v>
      </c>
      <c r="C13" s="170" t="s">
        <v>451</v>
      </c>
      <c r="D13" s="170"/>
      <c r="E13" s="173"/>
      <c r="F13" s="180" t="s">
        <v>429</v>
      </c>
      <c r="G13" s="181"/>
      <c r="H13" s="180"/>
      <c r="I13" s="180"/>
      <c r="J13" s="180" t="s">
        <v>430</v>
      </c>
      <c r="K13" s="172"/>
    </row>
    <row r="14" spans="2:11">
      <c r="B14" s="173"/>
      <c r="C14" s="173"/>
      <c r="D14" s="173"/>
      <c r="E14" s="175" t="s">
        <v>434</v>
      </c>
      <c r="F14" s="182"/>
      <c r="G14" s="182"/>
      <c r="H14" s="182"/>
      <c r="I14" s="182"/>
      <c r="J14" s="182"/>
      <c r="K14" s="182"/>
    </row>
    <row r="15" spans="2:11">
      <c r="B15" s="174" t="s">
        <v>431</v>
      </c>
      <c r="C15" s="174" t="s">
        <v>432</v>
      </c>
      <c r="D15" s="174" t="s">
        <v>433</v>
      </c>
      <c r="F15" s="182" t="s">
        <v>435</v>
      </c>
      <c r="G15" s="174" t="s">
        <v>436</v>
      </c>
      <c r="H15" s="182" t="s">
        <v>437</v>
      </c>
      <c r="I15" s="182" t="s">
        <v>438</v>
      </c>
      <c r="J15" s="182" t="s">
        <v>439</v>
      </c>
      <c r="K15" s="182" t="s">
        <v>440</v>
      </c>
    </row>
    <row r="16" spans="2:11" ht="15.75">
      <c r="B16" s="173" t="s">
        <v>77</v>
      </c>
      <c r="C16" s="173" t="s">
        <v>441</v>
      </c>
      <c r="D16" s="173" t="s">
        <v>652</v>
      </c>
      <c r="E16" s="208"/>
      <c r="F16" s="178"/>
      <c r="G16" s="179"/>
      <c r="H16" s="178"/>
      <c r="I16" s="178"/>
      <c r="J16" s="178"/>
      <c r="K16" s="178"/>
    </row>
    <row r="17" spans="2:14" ht="15.75">
      <c r="B17" s="173"/>
      <c r="C17" s="173" t="s">
        <v>444</v>
      </c>
      <c r="D17" s="173"/>
      <c r="E17" s="177"/>
      <c r="F17" s="178"/>
      <c r="G17" s="179"/>
      <c r="H17" s="177"/>
      <c r="I17" s="177"/>
      <c r="J17" s="177"/>
      <c r="K17" s="177"/>
    </row>
    <row r="18" spans="2:14" ht="15.75">
      <c r="B18" s="173"/>
      <c r="C18" s="173"/>
      <c r="D18" s="173"/>
      <c r="E18" s="177"/>
      <c r="F18" s="178"/>
      <c r="G18" s="179"/>
      <c r="H18" s="178"/>
      <c r="I18" s="178"/>
      <c r="J18" s="178"/>
      <c r="K18" s="178"/>
    </row>
    <row r="19" spans="2:14" ht="15.75">
      <c r="B19" s="173"/>
      <c r="C19" s="173" t="s">
        <v>34</v>
      </c>
      <c r="D19" s="173"/>
      <c r="E19" s="177"/>
      <c r="F19" s="178"/>
      <c r="G19" s="179"/>
      <c r="H19" s="178"/>
      <c r="I19" s="178"/>
      <c r="J19" s="178"/>
      <c r="K19" s="178"/>
    </row>
    <row r="20" spans="2:14" ht="15.75">
      <c r="B20" s="173"/>
      <c r="C20" s="173" t="s">
        <v>447</v>
      </c>
      <c r="D20" s="173"/>
      <c r="E20" s="177"/>
      <c r="F20" s="178"/>
      <c r="G20" s="179"/>
      <c r="H20" s="178"/>
      <c r="I20" s="178"/>
      <c r="J20" s="178"/>
      <c r="K20" s="178"/>
    </row>
    <row r="21" spans="2:14" ht="15.75">
      <c r="D21" s="167" t="s">
        <v>823</v>
      </c>
      <c r="E21" s="168"/>
    </row>
    <row r="23" spans="2:14">
      <c r="B23" s="169" t="s">
        <v>427</v>
      </c>
      <c r="C23" s="170" t="s">
        <v>428</v>
      </c>
      <c r="D23" s="170"/>
      <c r="E23" s="170"/>
      <c r="F23" s="169" t="s">
        <v>429</v>
      </c>
      <c r="G23" s="171"/>
      <c r="H23" s="169"/>
      <c r="I23" s="169"/>
      <c r="J23" s="169" t="s">
        <v>430</v>
      </c>
      <c r="K23" s="172" t="s">
        <v>822</v>
      </c>
    </row>
    <row r="24" spans="2:14">
      <c r="B24" s="173"/>
      <c r="C24" s="173"/>
      <c r="D24" s="173"/>
      <c r="E24" s="173"/>
      <c r="F24" s="173"/>
      <c r="G24" s="173"/>
      <c r="H24" s="173"/>
      <c r="I24" s="173"/>
      <c r="J24" s="173"/>
      <c r="K24" s="173"/>
    </row>
    <row r="25" spans="2:14">
      <c r="B25" s="174" t="s">
        <v>431</v>
      </c>
      <c r="C25" s="174" t="s">
        <v>432</v>
      </c>
      <c r="D25" s="174" t="s">
        <v>433</v>
      </c>
      <c r="E25" s="175" t="s">
        <v>434</v>
      </c>
      <c r="F25" s="174" t="s">
        <v>435</v>
      </c>
      <c r="G25" s="174" t="s">
        <v>3</v>
      </c>
      <c r="H25" s="174" t="s">
        <v>437</v>
      </c>
      <c r="I25" s="174" t="s">
        <v>438</v>
      </c>
      <c r="J25" s="174" t="s">
        <v>439</v>
      </c>
      <c r="K25" s="174" t="s">
        <v>440</v>
      </c>
    </row>
    <row r="26" spans="2:14" ht="16.5" customHeight="1">
      <c r="B26" s="173" t="s">
        <v>77</v>
      </c>
      <c r="C26" s="233" t="s">
        <v>441</v>
      </c>
      <c r="D26" s="234" t="s">
        <v>652</v>
      </c>
      <c r="E26" s="177" t="s">
        <v>371</v>
      </c>
      <c r="F26" s="178">
        <v>200</v>
      </c>
      <c r="G26" s="179">
        <v>43.45</v>
      </c>
      <c r="H26" s="178">
        <v>199.3</v>
      </c>
      <c r="I26" s="178">
        <v>6.7</v>
      </c>
      <c r="J26" s="178">
        <v>11.6</v>
      </c>
      <c r="K26" s="178">
        <v>16.7</v>
      </c>
      <c r="N26" s="188">
        <v>0</v>
      </c>
    </row>
    <row r="27" spans="2:14" ht="15.75">
      <c r="B27" s="173"/>
      <c r="C27" s="233" t="s">
        <v>444</v>
      </c>
      <c r="D27" s="233"/>
      <c r="E27" s="177" t="s">
        <v>45</v>
      </c>
      <c r="F27" s="178">
        <v>200</v>
      </c>
      <c r="G27">
        <v>4.3</v>
      </c>
      <c r="H27" s="177">
        <v>56</v>
      </c>
      <c r="I27" s="177">
        <v>0</v>
      </c>
      <c r="J27" s="177">
        <v>0</v>
      </c>
      <c r="K27" s="177">
        <v>14</v>
      </c>
    </row>
    <row r="28" spans="2:14" ht="15.75">
      <c r="B28" s="173"/>
      <c r="C28" s="233" t="s">
        <v>34</v>
      </c>
      <c r="D28" s="233"/>
      <c r="E28" s="177" t="s">
        <v>446</v>
      </c>
      <c r="F28" s="178">
        <v>30</v>
      </c>
      <c r="G28" s="179">
        <v>1.83</v>
      </c>
      <c r="H28" s="178">
        <v>245</v>
      </c>
      <c r="I28" s="178">
        <v>8.01</v>
      </c>
      <c r="J28" s="178">
        <v>1.7</v>
      </c>
      <c r="K28" s="178">
        <v>48.53</v>
      </c>
    </row>
    <row r="29" spans="2:14" ht="15.75">
      <c r="B29" s="173"/>
      <c r="C29" s="233"/>
      <c r="D29" s="233"/>
      <c r="E29" s="177" t="s">
        <v>60</v>
      </c>
      <c r="F29" s="178">
        <v>10</v>
      </c>
      <c r="G29" s="179">
        <v>5.57</v>
      </c>
      <c r="H29" s="178">
        <v>331</v>
      </c>
      <c r="I29" s="178">
        <v>12</v>
      </c>
      <c r="J29" s="178">
        <v>20</v>
      </c>
      <c r="K29" s="178">
        <v>32</v>
      </c>
    </row>
    <row r="30" spans="2:14" ht="15.75">
      <c r="B30" s="173"/>
      <c r="C30" s="233" t="s">
        <v>447</v>
      </c>
      <c r="D30" s="233"/>
      <c r="E30" s="177" t="s">
        <v>191</v>
      </c>
      <c r="F30" s="178">
        <v>70</v>
      </c>
      <c r="G30" s="179">
        <v>5</v>
      </c>
      <c r="H30" s="178">
        <v>55.1</v>
      </c>
      <c r="I30" s="178">
        <v>0.9</v>
      </c>
      <c r="J30" s="178">
        <v>4.0999999999999996</v>
      </c>
      <c r="K30" s="178">
        <v>3.7</v>
      </c>
    </row>
    <row r="31" spans="2:14" ht="15.75">
      <c r="B31" s="173"/>
      <c r="C31" s="233" t="s">
        <v>449</v>
      </c>
      <c r="D31" s="233"/>
      <c r="E31" s="177" t="s">
        <v>97</v>
      </c>
      <c r="F31" s="178">
        <v>100</v>
      </c>
      <c r="G31" s="179">
        <v>15.3</v>
      </c>
      <c r="H31" s="178">
        <v>40</v>
      </c>
      <c r="I31" s="178">
        <v>0.4</v>
      </c>
      <c r="J31" s="178">
        <v>0.4</v>
      </c>
      <c r="K31" s="178">
        <v>9.8000000000000007</v>
      </c>
    </row>
    <row r="32" spans="2:14" ht="16.5" customHeight="1">
      <c r="B32" s="173"/>
      <c r="C32" s="54" t="s">
        <v>450</v>
      </c>
      <c r="D32" s="54"/>
      <c r="E32" s="54" t="s">
        <v>40</v>
      </c>
      <c r="F32" s="5">
        <v>15</v>
      </c>
      <c r="G32" s="5">
        <v>11</v>
      </c>
      <c r="H32" s="178">
        <v>445</v>
      </c>
      <c r="I32" s="178">
        <v>10.4</v>
      </c>
      <c r="J32" s="178">
        <v>22</v>
      </c>
      <c r="K32" s="178">
        <v>52.5</v>
      </c>
    </row>
    <row r="33" spans="2:18">
      <c r="B33" s="169" t="s">
        <v>427</v>
      </c>
      <c r="C33" s="170" t="s">
        <v>451</v>
      </c>
      <c r="D33" s="170"/>
      <c r="E33" s="173"/>
      <c r="F33" s="180" t="s">
        <v>429</v>
      </c>
      <c r="G33" s="181"/>
      <c r="H33" s="180"/>
      <c r="I33" s="180"/>
      <c r="J33" s="180" t="s">
        <v>430</v>
      </c>
      <c r="K33" s="172"/>
    </row>
    <row r="34" spans="2:18">
      <c r="B34" s="173"/>
      <c r="C34" s="173"/>
      <c r="D34" s="173"/>
      <c r="E34" s="175" t="s">
        <v>434</v>
      </c>
      <c r="F34" s="182"/>
      <c r="G34" s="182"/>
      <c r="H34" s="182"/>
      <c r="I34" s="182"/>
      <c r="J34" s="182"/>
      <c r="K34" s="182"/>
    </row>
    <row r="35" spans="2:18">
      <c r="B35" s="174" t="s">
        <v>431</v>
      </c>
      <c r="C35" s="174" t="s">
        <v>432</v>
      </c>
      <c r="D35" s="174" t="s">
        <v>433</v>
      </c>
      <c r="F35" s="182" t="s">
        <v>435</v>
      </c>
      <c r="G35" s="174" t="s">
        <v>436</v>
      </c>
      <c r="H35" s="182" t="s">
        <v>437</v>
      </c>
      <c r="I35" s="182" t="s">
        <v>438</v>
      </c>
      <c r="J35" s="182" t="s">
        <v>439</v>
      </c>
      <c r="K35" s="182" t="s">
        <v>440</v>
      </c>
    </row>
    <row r="36" spans="2:18" ht="15.75">
      <c r="B36" s="173" t="s">
        <v>77</v>
      </c>
      <c r="C36" s="173" t="s">
        <v>441</v>
      </c>
      <c r="D36" s="173" t="s">
        <v>652</v>
      </c>
      <c r="E36" s="208"/>
      <c r="F36" s="178"/>
      <c r="G36" s="179"/>
      <c r="H36" s="178"/>
      <c r="I36" s="178"/>
      <c r="J36" s="178"/>
      <c r="K36" s="178"/>
    </row>
    <row r="37" spans="2:18" ht="15.75">
      <c r="B37" s="173"/>
      <c r="C37" s="173" t="s">
        <v>444</v>
      </c>
      <c r="D37" s="173"/>
      <c r="E37" s="177"/>
      <c r="F37" s="178"/>
      <c r="G37" s="179"/>
      <c r="H37" s="177"/>
      <c r="I37" s="177"/>
      <c r="J37" s="177"/>
      <c r="K37" s="177"/>
    </row>
    <row r="38" spans="2:18" ht="15.75">
      <c r="B38" s="173"/>
      <c r="C38" s="173"/>
      <c r="D38" s="173"/>
      <c r="E38" s="177"/>
      <c r="F38" s="178"/>
      <c r="G38" s="179"/>
      <c r="H38" s="178"/>
      <c r="I38" s="178"/>
      <c r="J38" s="178"/>
      <c r="K38" s="178"/>
    </row>
    <row r="39" spans="2:18" ht="15.75">
      <c r="B39" s="173"/>
      <c r="C39" s="173" t="s">
        <v>34</v>
      </c>
      <c r="D39" s="173"/>
      <c r="E39" s="177"/>
      <c r="F39" s="178"/>
      <c r="G39" s="179"/>
      <c r="H39" s="178"/>
      <c r="I39" s="178"/>
      <c r="J39" s="178"/>
      <c r="K39" s="178"/>
    </row>
    <row r="40" spans="2:18" ht="15.75">
      <c r="B40" s="173"/>
      <c r="C40" s="173" t="s">
        <v>447</v>
      </c>
      <c r="D40" s="173"/>
      <c r="E40" s="177"/>
      <c r="F40" s="178"/>
      <c r="G40" s="179"/>
      <c r="H40" s="178"/>
      <c r="I40" s="178"/>
      <c r="J40" s="178"/>
      <c r="K40" s="178"/>
    </row>
    <row r="41" spans="2:18" ht="15.75">
      <c r="D41" s="167" t="s">
        <v>826</v>
      </c>
      <c r="E41" s="168"/>
      <c r="R41">
        <v>0</v>
      </c>
    </row>
    <row r="43" spans="2:18">
      <c r="B43" s="169" t="s">
        <v>427</v>
      </c>
      <c r="C43" s="170" t="s">
        <v>428</v>
      </c>
      <c r="D43" s="170"/>
      <c r="E43" s="170"/>
      <c r="F43" s="169" t="s">
        <v>429</v>
      </c>
      <c r="G43" s="171"/>
      <c r="H43" s="169"/>
      <c r="I43" s="169"/>
      <c r="J43" s="169" t="s">
        <v>430</v>
      </c>
      <c r="K43" s="172" t="s">
        <v>824</v>
      </c>
    </row>
    <row r="44" spans="2:18">
      <c r="B44" s="173"/>
      <c r="C44" s="173"/>
      <c r="D44" s="173"/>
      <c r="E44" s="173"/>
      <c r="F44" s="173"/>
      <c r="G44" s="173"/>
      <c r="H44" s="173"/>
      <c r="I44" s="173"/>
      <c r="J44" s="173"/>
      <c r="K44" s="173"/>
    </row>
    <row r="45" spans="2:18">
      <c r="B45" s="174" t="s">
        <v>431</v>
      </c>
      <c r="C45" s="174" t="s">
        <v>432</v>
      </c>
      <c r="D45" s="174" t="s">
        <v>433</v>
      </c>
      <c r="E45" s="175" t="s">
        <v>434</v>
      </c>
      <c r="F45" s="174" t="s">
        <v>435</v>
      </c>
      <c r="G45" s="174" t="s">
        <v>3</v>
      </c>
      <c r="H45" s="174" t="s">
        <v>437</v>
      </c>
      <c r="I45" s="174" t="s">
        <v>438</v>
      </c>
      <c r="J45" s="174" t="s">
        <v>439</v>
      </c>
      <c r="K45" s="174" t="s">
        <v>440</v>
      </c>
    </row>
    <row r="46" spans="2:18" ht="15.75">
      <c r="B46" s="173" t="s">
        <v>77</v>
      </c>
      <c r="C46" s="233" t="s">
        <v>441</v>
      </c>
      <c r="D46" s="234" t="s">
        <v>652</v>
      </c>
      <c r="E46" s="177" t="s">
        <v>130</v>
      </c>
      <c r="F46" s="178">
        <v>200</v>
      </c>
      <c r="G46" s="179">
        <v>25.48</v>
      </c>
      <c r="H46" s="178">
        <v>199.3</v>
      </c>
      <c r="I46" s="178">
        <v>6.7</v>
      </c>
      <c r="J46" s="178">
        <v>11.6</v>
      </c>
      <c r="K46" s="178">
        <v>16.7</v>
      </c>
    </row>
    <row r="47" spans="2:18" ht="15.75">
      <c r="B47" s="173"/>
      <c r="C47" s="233" t="s">
        <v>444</v>
      </c>
      <c r="D47" s="233"/>
      <c r="E47" s="177" t="s">
        <v>827</v>
      </c>
      <c r="F47" s="178">
        <v>200</v>
      </c>
      <c r="G47">
        <v>6.02</v>
      </c>
      <c r="H47" s="177">
        <v>56</v>
      </c>
      <c r="I47" s="177">
        <v>0</v>
      </c>
      <c r="J47" s="177">
        <v>0</v>
      </c>
      <c r="K47" s="177">
        <v>14</v>
      </c>
    </row>
    <row r="48" spans="2:18" ht="15.75">
      <c r="B48" s="173"/>
      <c r="C48" s="233" t="s">
        <v>34</v>
      </c>
      <c r="D48" s="233"/>
      <c r="E48" s="177" t="s">
        <v>446</v>
      </c>
      <c r="F48" s="178">
        <v>30</v>
      </c>
      <c r="G48" s="179">
        <v>1.83</v>
      </c>
      <c r="H48" s="178">
        <v>245</v>
      </c>
      <c r="I48" s="178">
        <v>8.01</v>
      </c>
      <c r="J48" s="178">
        <v>1.7</v>
      </c>
      <c r="K48" s="178">
        <v>48.53</v>
      </c>
    </row>
    <row r="49" spans="2:11" ht="15.75">
      <c r="B49" s="173"/>
      <c r="C49" s="233" t="s">
        <v>447</v>
      </c>
      <c r="D49" s="233"/>
      <c r="E49" s="177" t="s">
        <v>131</v>
      </c>
      <c r="F49" s="178">
        <v>70</v>
      </c>
      <c r="G49" s="179">
        <v>2.88</v>
      </c>
      <c r="H49" s="178">
        <v>55.1</v>
      </c>
      <c r="I49" s="178">
        <v>0.9</v>
      </c>
      <c r="J49" s="178">
        <v>4.0999999999999996</v>
      </c>
      <c r="K49" s="178">
        <v>3.7</v>
      </c>
    </row>
    <row r="50" spans="2:11" ht="15.75">
      <c r="B50" s="173"/>
      <c r="C50" s="233" t="s">
        <v>449</v>
      </c>
      <c r="D50" s="233"/>
      <c r="E50" s="177" t="s">
        <v>62</v>
      </c>
      <c r="F50" s="178">
        <v>120</v>
      </c>
      <c r="G50" s="179">
        <v>50.24</v>
      </c>
      <c r="H50" s="178">
        <v>40</v>
      </c>
      <c r="I50" s="178">
        <v>0.4</v>
      </c>
      <c r="J50" s="178">
        <v>0.4</v>
      </c>
      <c r="K50" s="178">
        <v>9.8000000000000007</v>
      </c>
    </row>
    <row r="51" spans="2:11">
      <c r="B51" s="169" t="s">
        <v>427</v>
      </c>
      <c r="C51" s="170" t="s">
        <v>451</v>
      </c>
      <c r="D51" s="170"/>
      <c r="E51" s="173"/>
      <c r="F51" s="180" t="s">
        <v>429</v>
      </c>
      <c r="G51" s="181"/>
      <c r="H51" s="180"/>
      <c r="I51" s="180"/>
      <c r="J51" s="180" t="s">
        <v>430</v>
      </c>
      <c r="K51" s="172"/>
    </row>
    <row r="52" spans="2:11">
      <c r="B52" s="173"/>
      <c r="C52" s="173"/>
      <c r="D52" s="173"/>
      <c r="E52" s="175" t="s">
        <v>434</v>
      </c>
      <c r="F52" s="182"/>
      <c r="G52" s="182"/>
      <c r="H52" s="182"/>
      <c r="I52" s="182"/>
      <c r="J52" s="182"/>
      <c r="K52" s="182"/>
    </row>
    <row r="53" spans="2:11">
      <c r="B53" s="174" t="s">
        <v>431</v>
      </c>
      <c r="C53" s="174" t="s">
        <v>432</v>
      </c>
      <c r="D53" s="174" t="s">
        <v>433</v>
      </c>
      <c r="F53" s="182" t="s">
        <v>435</v>
      </c>
      <c r="G53" s="174" t="s">
        <v>436</v>
      </c>
      <c r="H53" s="182" t="s">
        <v>437</v>
      </c>
      <c r="I53" s="182" t="s">
        <v>438</v>
      </c>
      <c r="J53" s="182" t="s">
        <v>439</v>
      </c>
      <c r="K53" s="182" t="s">
        <v>440</v>
      </c>
    </row>
    <row r="54" spans="2:11" ht="15.75">
      <c r="B54" s="173" t="s">
        <v>77</v>
      </c>
      <c r="C54" s="173" t="s">
        <v>441</v>
      </c>
      <c r="D54" s="173" t="s">
        <v>652</v>
      </c>
      <c r="E54" s="208"/>
      <c r="F54" s="178"/>
      <c r="G54" s="179"/>
      <c r="H54" s="178"/>
      <c r="I54" s="178"/>
      <c r="J54" s="178"/>
      <c r="K54" s="178"/>
    </row>
    <row r="55" spans="2:11" ht="15.75">
      <c r="B55" s="173"/>
      <c r="C55" s="173" t="s">
        <v>444</v>
      </c>
      <c r="D55" s="173"/>
      <c r="E55" s="177"/>
      <c r="F55" s="178"/>
      <c r="G55" s="179"/>
      <c r="H55" s="177"/>
      <c r="I55" s="177"/>
      <c r="J55" s="177"/>
      <c r="K55" s="177"/>
    </row>
    <row r="56" spans="2:11" ht="15.75">
      <c r="B56" s="173"/>
      <c r="C56" s="173"/>
      <c r="D56" s="173"/>
      <c r="E56" s="177"/>
      <c r="F56" s="178"/>
      <c r="G56" s="179"/>
      <c r="H56" s="178"/>
      <c r="I56" s="178"/>
      <c r="J56" s="178"/>
      <c r="K56" s="178"/>
    </row>
    <row r="57" spans="2:11" ht="15.75">
      <c r="B57" s="173"/>
      <c r="C57" s="173" t="s">
        <v>34</v>
      </c>
      <c r="D57" s="173"/>
      <c r="E57" s="177"/>
      <c r="F57" s="178"/>
      <c r="G57" s="179"/>
      <c r="H57" s="178"/>
      <c r="I57" s="178"/>
      <c r="J57" s="178"/>
      <c r="K57" s="178"/>
    </row>
    <row r="58" spans="2:11" ht="15.75">
      <c r="B58" s="173"/>
      <c r="C58" s="173" t="s">
        <v>447</v>
      </c>
      <c r="D58" s="173"/>
      <c r="E58" s="177"/>
      <c r="F58" s="178"/>
      <c r="G58" s="179"/>
      <c r="H58" s="178"/>
      <c r="I58" s="178"/>
      <c r="J58" s="178"/>
      <c r="K58" s="178"/>
    </row>
    <row r="59" spans="2:11" ht="15.75">
      <c r="D59" s="167" t="s">
        <v>828</v>
      </c>
      <c r="E59" s="168"/>
    </row>
    <row r="61" spans="2:11">
      <c r="B61" s="169" t="s">
        <v>427</v>
      </c>
      <c r="C61" s="170" t="s">
        <v>428</v>
      </c>
      <c r="D61" s="170"/>
      <c r="E61" s="170"/>
      <c r="F61" s="169" t="s">
        <v>429</v>
      </c>
      <c r="G61" s="171"/>
      <c r="H61" s="169"/>
      <c r="I61" s="169"/>
      <c r="J61" s="169" t="s">
        <v>430</v>
      </c>
      <c r="K61" s="172" t="s">
        <v>825</v>
      </c>
    </row>
    <row r="62" spans="2:11">
      <c r="B62" s="173"/>
      <c r="C62" s="173"/>
      <c r="D62" s="173"/>
      <c r="E62" s="173"/>
      <c r="F62" s="173"/>
      <c r="G62" s="173"/>
      <c r="H62" s="173"/>
      <c r="I62" s="173"/>
      <c r="J62" s="173"/>
      <c r="K62" s="173"/>
    </row>
    <row r="63" spans="2:11">
      <c r="B63" s="174" t="s">
        <v>431</v>
      </c>
      <c r="C63" s="174" t="s">
        <v>432</v>
      </c>
      <c r="D63" s="174" t="s">
        <v>433</v>
      </c>
      <c r="E63" s="175" t="s">
        <v>434</v>
      </c>
      <c r="F63" s="174" t="s">
        <v>435</v>
      </c>
      <c r="G63" s="174" t="s">
        <v>3</v>
      </c>
      <c r="H63" s="174" t="s">
        <v>437</v>
      </c>
      <c r="I63" s="174" t="s">
        <v>438</v>
      </c>
      <c r="J63" s="174" t="s">
        <v>439</v>
      </c>
      <c r="K63" s="174" t="s">
        <v>440</v>
      </c>
    </row>
    <row r="64" spans="2:11" ht="15.75">
      <c r="B64" s="173" t="s">
        <v>77</v>
      </c>
      <c r="C64" s="233" t="s">
        <v>441</v>
      </c>
      <c r="D64" s="234" t="s">
        <v>652</v>
      </c>
      <c r="E64" s="177" t="s">
        <v>174</v>
      </c>
      <c r="F64" s="178">
        <v>200</v>
      </c>
      <c r="G64" s="179">
        <v>32.479999999999997</v>
      </c>
      <c r="H64" s="178">
        <v>199.3</v>
      </c>
      <c r="I64" s="178">
        <v>6.7</v>
      </c>
      <c r="J64" s="178">
        <v>11.6</v>
      </c>
      <c r="K64" s="178">
        <v>16.7</v>
      </c>
    </row>
    <row r="65" spans="2:16" ht="15.75">
      <c r="B65" s="173"/>
      <c r="C65" s="233" t="s">
        <v>444</v>
      </c>
      <c r="D65" s="233"/>
      <c r="E65" s="177" t="s">
        <v>117</v>
      </c>
      <c r="F65" s="178">
        <v>200</v>
      </c>
      <c r="G65">
        <v>1.56</v>
      </c>
      <c r="H65" s="177">
        <v>56</v>
      </c>
      <c r="I65" s="177">
        <v>0</v>
      </c>
      <c r="J65" s="177">
        <v>0</v>
      </c>
      <c r="K65" s="177">
        <v>14</v>
      </c>
    </row>
    <row r="66" spans="2:16" ht="15.75">
      <c r="B66" s="173"/>
      <c r="C66" s="233" t="s">
        <v>34</v>
      </c>
      <c r="D66" s="233"/>
      <c r="E66" s="177" t="s">
        <v>446</v>
      </c>
      <c r="F66" s="178">
        <v>30</v>
      </c>
      <c r="G66" s="179">
        <v>1.83</v>
      </c>
      <c r="H66" s="178">
        <v>245</v>
      </c>
      <c r="I66" s="178">
        <v>8.01</v>
      </c>
      <c r="J66" s="178">
        <v>1.7</v>
      </c>
      <c r="K66" s="178">
        <v>48.53</v>
      </c>
    </row>
    <row r="67" spans="2:16" ht="15.75">
      <c r="B67" s="173"/>
      <c r="C67" s="233" t="s">
        <v>449</v>
      </c>
      <c r="D67" s="233"/>
      <c r="E67" s="177" t="s">
        <v>61</v>
      </c>
      <c r="F67" s="178">
        <v>120</v>
      </c>
      <c r="G67" s="179">
        <v>50.58</v>
      </c>
      <c r="H67" s="178">
        <v>40</v>
      </c>
      <c r="I67" s="178">
        <v>0.4</v>
      </c>
      <c r="J67" s="178">
        <v>0.4</v>
      </c>
      <c r="K67" s="178">
        <v>9.8000000000000007</v>
      </c>
    </row>
    <row r="68" spans="2:16">
      <c r="B68" s="169" t="s">
        <v>427</v>
      </c>
      <c r="C68" s="170" t="s">
        <v>451</v>
      </c>
      <c r="D68" s="170"/>
      <c r="E68" s="173"/>
      <c r="F68" s="180" t="s">
        <v>429</v>
      </c>
      <c r="G68" s="181"/>
      <c r="H68" s="180"/>
      <c r="I68" s="180"/>
      <c r="J68" s="180" t="s">
        <v>430</v>
      </c>
      <c r="K68" s="172"/>
    </row>
    <row r="69" spans="2:16">
      <c r="B69" s="173"/>
      <c r="C69" s="173"/>
      <c r="D69" s="173"/>
      <c r="E69" s="175" t="s">
        <v>434</v>
      </c>
      <c r="F69" s="182"/>
      <c r="G69" s="182"/>
      <c r="H69" s="182"/>
      <c r="I69" s="182"/>
      <c r="J69" s="182"/>
      <c r="K69" s="182"/>
    </row>
    <row r="70" spans="2:16">
      <c r="B70" s="174" t="s">
        <v>431</v>
      </c>
      <c r="C70" s="174" t="s">
        <v>432</v>
      </c>
      <c r="D70" s="174" t="s">
        <v>433</v>
      </c>
      <c r="F70" s="182" t="s">
        <v>435</v>
      </c>
      <c r="G70" s="174" t="s">
        <v>436</v>
      </c>
      <c r="H70" s="182" t="s">
        <v>437</v>
      </c>
      <c r="I70" s="182" t="s">
        <v>438</v>
      </c>
      <c r="J70" s="182" t="s">
        <v>439</v>
      </c>
      <c r="K70" s="182" t="s">
        <v>440</v>
      </c>
    </row>
    <row r="71" spans="2:16" ht="15.75">
      <c r="B71" s="173" t="s">
        <v>77</v>
      </c>
      <c r="C71" s="173" t="s">
        <v>441</v>
      </c>
      <c r="D71" s="173" t="s">
        <v>652</v>
      </c>
      <c r="E71" s="208"/>
      <c r="F71" s="178"/>
      <c r="G71" s="179"/>
      <c r="H71" s="178"/>
      <c r="I71" s="178"/>
      <c r="J71" s="178"/>
      <c r="K71" s="178"/>
    </row>
    <row r="72" spans="2:16" ht="15.75">
      <c r="B72" s="173"/>
      <c r="C72" s="173" t="s">
        <v>444</v>
      </c>
      <c r="D72" s="173"/>
      <c r="E72" s="177"/>
      <c r="F72" s="178"/>
      <c r="G72" s="179"/>
      <c r="H72" s="177"/>
      <c r="I72" s="177"/>
      <c r="J72" s="177"/>
      <c r="K72" s="177"/>
      <c r="P72">
        <v>0</v>
      </c>
    </row>
    <row r="73" spans="2:16" ht="15.75">
      <c r="B73" s="173"/>
      <c r="C73" s="173"/>
      <c r="D73" s="173"/>
      <c r="E73" s="177"/>
      <c r="F73" s="178"/>
      <c r="G73" s="179"/>
      <c r="H73" s="178"/>
      <c r="I73" s="178"/>
      <c r="J73" s="178"/>
      <c r="K73" s="178"/>
    </row>
    <row r="74" spans="2:16" ht="15.75">
      <c r="B74" s="173"/>
      <c r="C74" s="173" t="s">
        <v>34</v>
      </c>
      <c r="D74" s="173"/>
      <c r="E74" s="177"/>
      <c r="F74" s="178"/>
      <c r="G74" s="179"/>
      <c r="H74" s="178"/>
      <c r="I74" s="178"/>
      <c r="J74" s="178"/>
      <c r="K74" s="178"/>
    </row>
    <row r="75" spans="2:16" ht="15.75">
      <c r="B75" s="173"/>
      <c r="C75" s="173" t="s">
        <v>447</v>
      </c>
      <c r="D75" s="173"/>
      <c r="E75" s="177"/>
      <c r="F75" s="178"/>
      <c r="G75" s="179"/>
      <c r="H75" s="178"/>
      <c r="I75" s="178"/>
      <c r="J75" s="178"/>
      <c r="K75" s="178"/>
    </row>
    <row r="76" spans="2:16" ht="15.75">
      <c r="D76" s="167" t="s">
        <v>832</v>
      </c>
      <c r="E76" s="168"/>
    </row>
    <row r="78" spans="2:16">
      <c r="B78" s="169" t="s">
        <v>427</v>
      </c>
      <c r="C78" s="170" t="s">
        <v>428</v>
      </c>
      <c r="D78" s="170"/>
      <c r="E78" s="170"/>
      <c r="F78" s="169" t="s">
        <v>429</v>
      </c>
      <c r="G78" s="171"/>
      <c r="H78" s="169"/>
      <c r="I78" s="169"/>
      <c r="J78" s="169" t="s">
        <v>430</v>
      </c>
      <c r="K78" s="172" t="s">
        <v>831</v>
      </c>
    </row>
    <row r="79" spans="2:16">
      <c r="B79" s="173"/>
      <c r="C79" s="173"/>
      <c r="D79" s="173"/>
      <c r="E79" s="173"/>
      <c r="F79" s="173"/>
      <c r="G79" s="173"/>
      <c r="H79" s="173"/>
      <c r="I79" s="173"/>
      <c r="J79" s="173"/>
      <c r="K79" s="173"/>
    </row>
    <row r="80" spans="2:16">
      <c r="B80" s="174" t="s">
        <v>431</v>
      </c>
      <c r="C80" s="174" t="s">
        <v>432</v>
      </c>
      <c r="D80" s="174" t="s">
        <v>433</v>
      </c>
      <c r="E80" s="175" t="s">
        <v>434</v>
      </c>
      <c r="F80" s="174" t="s">
        <v>435</v>
      </c>
      <c r="G80" s="174" t="s">
        <v>3</v>
      </c>
      <c r="H80" s="174" t="s">
        <v>437</v>
      </c>
      <c r="I80" s="174" t="s">
        <v>438</v>
      </c>
      <c r="J80" s="174" t="s">
        <v>439</v>
      </c>
      <c r="K80" s="174" t="s">
        <v>440</v>
      </c>
    </row>
    <row r="81" spans="2:11" ht="15.75">
      <c r="B81" s="173" t="s">
        <v>77</v>
      </c>
      <c r="C81" s="233" t="s">
        <v>441</v>
      </c>
      <c r="D81" s="234" t="s">
        <v>652</v>
      </c>
      <c r="E81" s="177" t="s">
        <v>307</v>
      </c>
      <c r="F81" s="178">
        <v>200</v>
      </c>
      <c r="G81" s="179">
        <v>35.49</v>
      </c>
      <c r="H81" s="178">
        <v>219</v>
      </c>
      <c r="I81" s="178">
        <v>9.9</v>
      </c>
      <c r="J81" s="178">
        <v>13.9</v>
      </c>
      <c r="K81" s="178">
        <v>13.5</v>
      </c>
    </row>
    <row r="82" spans="2:11" ht="15.75">
      <c r="B82" s="173"/>
      <c r="C82" s="233" t="s">
        <v>444</v>
      </c>
      <c r="D82" s="233"/>
      <c r="E82" s="177" t="s">
        <v>117</v>
      </c>
      <c r="F82" s="178">
        <v>180</v>
      </c>
      <c r="G82">
        <v>1.76</v>
      </c>
      <c r="H82" s="177">
        <v>56</v>
      </c>
      <c r="I82" s="177">
        <v>0</v>
      </c>
      <c r="J82" s="177">
        <v>0</v>
      </c>
      <c r="K82" s="177">
        <v>14</v>
      </c>
    </row>
    <row r="83" spans="2:11" ht="15.75">
      <c r="B83" s="173"/>
      <c r="C83" s="233" t="s">
        <v>34</v>
      </c>
      <c r="D83" s="233"/>
      <c r="E83" s="177" t="s">
        <v>446</v>
      </c>
      <c r="F83" s="178">
        <v>40</v>
      </c>
      <c r="G83" s="179">
        <v>1.97</v>
      </c>
      <c r="H83" s="178">
        <v>245</v>
      </c>
      <c r="I83" s="178">
        <v>8.01</v>
      </c>
      <c r="J83" s="178">
        <v>1.7</v>
      </c>
      <c r="K83" s="178">
        <v>48.53</v>
      </c>
    </row>
    <row r="84" spans="2:11" ht="20.25" customHeight="1">
      <c r="B84" s="173"/>
      <c r="C84" s="233" t="s">
        <v>447</v>
      </c>
      <c r="D84" s="233"/>
      <c r="E84" s="177" t="s">
        <v>833</v>
      </c>
      <c r="F84" s="178">
        <v>60</v>
      </c>
      <c r="G84" s="179">
        <v>13.8</v>
      </c>
      <c r="H84" s="178">
        <v>15</v>
      </c>
      <c r="I84" s="178">
        <v>0.8</v>
      </c>
      <c r="J84" s="178">
        <v>0</v>
      </c>
      <c r="K84" s="178">
        <v>3</v>
      </c>
    </row>
    <row r="85" spans="2:11" ht="15.75">
      <c r="B85" s="173"/>
      <c r="C85" s="233" t="s">
        <v>449</v>
      </c>
      <c r="D85" s="233"/>
      <c r="E85" s="177" t="s">
        <v>106</v>
      </c>
      <c r="F85" s="178">
        <v>120</v>
      </c>
      <c r="G85" s="179">
        <v>33.43</v>
      </c>
      <c r="H85" s="178">
        <v>40</v>
      </c>
      <c r="I85" s="178">
        <v>0.4</v>
      </c>
      <c r="J85" s="178">
        <v>0.4</v>
      </c>
      <c r="K85" s="178">
        <v>9.8000000000000007</v>
      </c>
    </row>
    <row r="86" spans="2:11">
      <c r="B86" s="169" t="s">
        <v>427</v>
      </c>
      <c r="C86" s="170" t="s">
        <v>451</v>
      </c>
      <c r="D86" s="170"/>
      <c r="E86" s="173"/>
      <c r="F86" s="180" t="s">
        <v>429</v>
      </c>
      <c r="G86" s="181"/>
      <c r="H86" s="180"/>
      <c r="I86" s="180"/>
      <c r="J86" s="180" t="s">
        <v>430</v>
      </c>
      <c r="K86" s="172"/>
    </row>
    <row r="87" spans="2:11">
      <c r="B87" s="173"/>
      <c r="C87" s="173"/>
      <c r="D87" s="173"/>
      <c r="E87" s="175" t="s">
        <v>434</v>
      </c>
      <c r="F87" s="182"/>
      <c r="G87" s="182"/>
      <c r="H87" s="182"/>
      <c r="I87" s="182"/>
      <c r="J87" s="182"/>
      <c r="K87" s="182"/>
    </row>
    <row r="88" spans="2:11">
      <c r="B88" s="174" t="s">
        <v>431</v>
      </c>
      <c r="C88" s="174" t="s">
        <v>432</v>
      </c>
      <c r="D88" s="174" t="s">
        <v>433</v>
      </c>
      <c r="F88" s="182" t="s">
        <v>435</v>
      </c>
      <c r="G88" s="174" t="s">
        <v>436</v>
      </c>
      <c r="H88" s="182" t="s">
        <v>437</v>
      </c>
      <c r="I88" s="182" t="s">
        <v>438</v>
      </c>
      <c r="J88" s="182" t="s">
        <v>439</v>
      </c>
      <c r="K88" s="182" t="s">
        <v>440</v>
      </c>
    </row>
    <row r="89" spans="2:11" ht="15.75">
      <c r="B89" s="173" t="s">
        <v>77</v>
      </c>
      <c r="C89" s="173" t="s">
        <v>441</v>
      </c>
      <c r="D89" s="173" t="s">
        <v>652</v>
      </c>
      <c r="E89" s="208"/>
      <c r="F89" s="178"/>
      <c r="G89" s="179"/>
      <c r="H89" s="178"/>
      <c r="I89" s="178"/>
      <c r="J89" s="178"/>
      <c r="K89" s="178"/>
    </row>
    <row r="90" spans="2:11" ht="15.75">
      <c r="B90" s="173"/>
      <c r="C90" s="173" t="s">
        <v>444</v>
      </c>
      <c r="D90" s="173"/>
      <c r="E90" s="177"/>
      <c r="F90" s="178"/>
      <c r="G90" s="179"/>
      <c r="H90" s="177"/>
      <c r="I90" s="177"/>
      <c r="J90" s="177"/>
      <c r="K90" s="177"/>
    </row>
    <row r="91" spans="2:11" ht="15.75">
      <c r="B91" s="173"/>
      <c r="C91" s="173"/>
      <c r="D91" s="173"/>
      <c r="E91" s="177"/>
      <c r="F91" s="178"/>
      <c r="G91" s="179"/>
      <c r="H91" s="178"/>
      <c r="I91" s="178"/>
      <c r="J91" s="178"/>
      <c r="K91" s="178"/>
    </row>
    <row r="92" spans="2:11" ht="15.75">
      <c r="B92" s="173"/>
      <c r="C92" s="173" t="s">
        <v>34</v>
      </c>
      <c r="D92" s="173"/>
      <c r="E92" s="177"/>
      <c r="F92" s="178"/>
      <c r="G92" s="179"/>
      <c r="H92" s="178"/>
      <c r="I92" s="178"/>
      <c r="J92" s="178"/>
      <c r="K92" s="178"/>
    </row>
    <row r="93" spans="2:11" ht="15.75">
      <c r="B93" s="173"/>
      <c r="C93" s="173" t="s">
        <v>447</v>
      </c>
      <c r="D93" s="173"/>
      <c r="E93" s="177"/>
      <c r="F93" s="178"/>
      <c r="G93" s="179"/>
      <c r="H93" s="178"/>
      <c r="I93" s="178"/>
      <c r="J93" s="178"/>
      <c r="K93" s="178"/>
    </row>
    <row r="94" spans="2:11" ht="15.75">
      <c r="D94" s="167" t="s">
        <v>834</v>
      </c>
      <c r="E94" s="168"/>
    </row>
    <row r="96" spans="2:11">
      <c r="B96" s="169" t="s">
        <v>427</v>
      </c>
      <c r="C96" s="170" t="s">
        <v>428</v>
      </c>
      <c r="D96" s="170"/>
      <c r="E96" s="170"/>
      <c r="F96" s="169" t="s">
        <v>429</v>
      </c>
      <c r="G96" s="171"/>
      <c r="H96" s="169"/>
      <c r="I96" s="169"/>
      <c r="J96" s="169" t="s">
        <v>430</v>
      </c>
      <c r="K96" s="172" t="s">
        <v>835</v>
      </c>
    </row>
    <row r="97" spans="2:12">
      <c r="B97" s="173"/>
      <c r="C97" s="173"/>
      <c r="D97" s="173"/>
      <c r="E97" s="173"/>
      <c r="F97" s="173"/>
      <c r="G97" s="173"/>
      <c r="H97" s="173"/>
      <c r="I97" s="173"/>
      <c r="J97" s="173"/>
      <c r="K97" s="173"/>
    </row>
    <row r="98" spans="2:12">
      <c r="B98" s="174" t="s">
        <v>431</v>
      </c>
      <c r="C98" s="174" t="s">
        <v>432</v>
      </c>
      <c r="D98" s="174" t="s">
        <v>433</v>
      </c>
      <c r="E98" s="175" t="s">
        <v>434</v>
      </c>
      <c r="F98" s="174" t="s">
        <v>435</v>
      </c>
      <c r="G98" s="174" t="s">
        <v>3</v>
      </c>
      <c r="H98" s="174" t="s">
        <v>437</v>
      </c>
      <c r="I98" s="174" t="s">
        <v>438</v>
      </c>
      <c r="J98" s="174" t="s">
        <v>439</v>
      </c>
      <c r="K98" s="174" t="s">
        <v>440</v>
      </c>
    </row>
    <row r="99" spans="2:12" ht="15.75">
      <c r="B99" s="173" t="s">
        <v>77</v>
      </c>
      <c r="C99" s="233" t="s">
        <v>441</v>
      </c>
      <c r="D99" s="234" t="s">
        <v>652</v>
      </c>
      <c r="E99" s="177" t="s">
        <v>174</v>
      </c>
      <c r="F99" s="178">
        <v>200</v>
      </c>
      <c r="G99" s="179">
        <v>22.43</v>
      </c>
      <c r="H99" s="237">
        <v>203.76</v>
      </c>
      <c r="I99" s="178">
        <v>13.88</v>
      </c>
      <c r="J99" s="178">
        <v>14.9</v>
      </c>
      <c r="K99" s="178">
        <v>3.47</v>
      </c>
    </row>
    <row r="100" spans="2:12" ht="20.25" customHeight="1">
      <c r="B100" s="173"/>
      <c r="C100" s="233"/>
      <c r="D100" s="234"/>
      <c r="E100" s="177" t="s">
        <v>839</v>
      </c>
      <c r="F100" s="178">
        <v>150</v>
      </c>
      <c r="G100" s="5">
        <v>2.56</v>
      </c>
      <c r="H100" s="237">
        <v>198.97</v>
      </c>
      <c r="I100" s="178">
        <v>5.85</v>
      </c>
      <c r="J100" s="178">
        <v>2.86</v>
      </c>
      <c r="K100" s="178">
        <v>3.47</v>
      </c>
      <c r="L100" s="68"/>
    </row>
    <row r="101" spans="2:12" ht="15.75">
      <c r="B101" s="173"/>
      <c r="C101" s="233" t="s">
        <v>444</v>
      </c>
      <c r="D101" s="233"/>
      <c r="E101" s="177" t="s">
        <v>836</v>
      </c>
      <c r="F101" s="178">
        <v>180</v>
      </c>
      <c r="G101">
        <v>2.35</v>
      </c>
      <c r="H101" s="178">
        <v>94</v>
      </c>
      <c r="I101" s="178">
        <v>3.16</v>
      </c>
      <c r="J101" s="178">
        <v>0.4</v>
      </c>
      <c r="K101" s="178">
        <v>9.17</v>
      </c>
    </row>
    <row r="102" spans="2:12" ht="15.75">
      <c r="B102" s="173"/>
      <c r="C102" s="233" t="s">
        <v>34</v>
      </c>
      <c r="D102" s="233"/>
      <c r="E102" s="177" t="s">
        <v>446</v>
      </c>
      <c r="F102" s="178">
        <v>40</v>
      </c>
      <c r="G102" s="179">
        <v>1.97</v>
      </c>
      <c r="H102" s="178">
        <v>245</v>
      </c>
      <c r="I102" s="178">
        <v>8.01</v>
      </c>
      <c r="J102" s="178">
        <v>1.7</v>
      </c>
      <c r="K102" s="178">
        <v>48.53</v>
      </c>
    </row>
    <row r="103" spans="2:12" ht="15.75">
      <c r="B103" s="173"/>
      <c r="C103" s="233" t="s">
        <v>447</v>
      </c>
      <c r="D103" s="233"/>
      <c r="E103" s="177" t="s">
        <v>162</v>
      </c>
      <c r="F103" s="178">
        <v>60</v>
      </c>
      <c r="G103" s="179">
        <v>2.74</v>
      </c>
      <c r="H103" s="178">
        <v>94</v>
      </c>
      <c r="I103" s="178">
        <v>3.16</v>
      </c>
      <c r="J103" s="178">
        <v>0.4</v>
      </c>
      <c r="K103" s="178">
        <v>19.32</v>
      </c>
    </row>
    <row r="104" spans="2:12" ht="15.75">
      <c r="B104" s="173"/>
      <c r="C104" s="233" t="s">
        <v>449</v>
      </c>
      <c r="D104" s="233"/>
      <c r="E104" s="177" t="s">
        <v>97</v>
      </c>
      <c r="F104" s="178">
        <v>100</v>
      </c>
      <c r="G104" s="179">
        <v>35.97</v>
      </c>
      <c r="H104" s="178">
        <v>67</v>
      </c>
      <c r="I104" s="178">
        <v>0.4</v>
      </c>
      <c r="J104" s="178">
        <v>0.3</v>
      </c>
      <c r="K104" s="178">
        <v>10.3</v>
      </c>
    </row>
    <row r="105" spans="2:12" ht="15.75">
      <c r="B105" s="173"/>
      <c r="C105" s="233" t="s">
        <v>450</v>
      </c>
      <c r="D105" s="233"/>
      <c r="E105" s="177" t="s">
        <v>107</v>
      </c>
      <c r="F105" s="178">
        <v>30</v>
      </c>
      <c r="G105" s="179">
        <v>18.43</v>
      </c>
      <c r="H105" s="178">
        <v>369</v>
      </c>
      <c r="I105" s="178">
        <v>4</v>
      </c>
      <c r="J105" s="178">
        <v>39.5</v>
      </c>
      <c r="K105" s="178">
        <v>54.2</v>
      </c>
    </row>
    <row r="106" spans="2:12">
      <c r="B106" s="169" t="s">
        <v>427</v>
      </c>
      <c r="C106" s="170" t="s">
        <v>451</v>
      </c>
      <c r="D106" s="170"/>
      <c r="E106" s="173"/>
      <c r="F106" s="180" t="s">
        <v>429</v>
      </c>
      <c r="G106" s="181"/>
      <c r="H106" s="180"/>
      <c r="I106" s="180"/>
      <c r="J106" s="180" t="s">
        <v>430</v>
      </c>
      <c r="K106" s="172"/>
    </row>
    <row r="107" spans="2:12">
      <c r="B107" s="173"/>
      <c r="C107" s="173"/>
      <c r="D107" s="173"/>
      <c r="E107" s="175" t="s">
        <v>434</v>
      </c>
      <c r="F107" s="182"/>
      <c r="G107" s="182"/>
      <c r="H107" s="182"/>
      <c r="I107" s="182"/>
      <c r="J107" s="182"/>
      <c r="K107" s="182"/>
    </row>
    <row r="108" spans="2:12">
      <c r="B108" s="174" t="s">
        <v>431</v>
      </c>
      <c r="C108" s="174" t="s">
        <v>432</v>
      </c>
      <c r="D108" s="174" t="s">
        <v>433</v>
      </c>
      <c r="F108" s="182" t="s">
        <v>435</v>
      </c>
      <c r="G108" s="174" t="s">
        <v>436</v>
      </c>
      <c r="H108" s="182" t="s">
        <v>437</v>
      </c>
      <c r="I108" s="182" t="s">
        <v>438</v>
      </c>
      <c r="J108" s="182" t="s">
        <v>439</v>
      </c>
      <c r="K108" s="182" t="s">
        <v>440</v>
      </c>
    </row>
    <row r="109" spans="2:12" ht="15.75">
      <c r="B109" s="173" t="s">
        <v>77</v>
      </c>
      <c r="C109" s="173" t="s">
        <v>441</v>
      </c>
      <c r="D109" s="173" t="s">
        <v>652</v>
      </c>
      <c r="E109" s="208"/>
      <c r="F109" s="178"/>
      <c r="G109" s="179"/>
      <c r="H109" s="178"/>
      <c r="I109" s="178"/>
      <c r="J109" s="178"/>
      <c r="K109" s="178"/>
    </row>
    <row r="110" spans="2:12" ht="15.75">
      <c r="B110" s="173"/>
      <c r="C110" s="173" t="s">
        <v>444</v>
      </c>
      <c r="D110" s="173"/>
      <c r="E110" s="177"/>
      <c r="F110" s="178"/>
      <c r="G110" s="179"/>
      <c r="H110" s="177"/>
      <c r="I110" s="177"/>
      <c r="J110" s="177"/>
      <c r="K110" s="177"/>
    </row>
    <row r="111" spans="2:12" ht="15.75">
      <c r="B111" s="173"/>
      <c r="C111" s="173"/>
      <c r="D111" s="173"/>
      <c r="E111" s="177"/>
      <c r="F111" s="178"/>
      <c r="G111" s="179"/>
      <c r="H111" s="178"/>
      <c r="I111" s="178"/>
      <c r="J111" s="178"/>
      <c r="K111" s="178"/>
    </row>
    <row r="112" spans="2:12" ht="15.75">
      <c r="B112" s="173"/>
      <c r="C112" s="173" t="s">
        <v>34</v>
      </c>
      <c r="D112" s="173"/>
      <c r="E112" s="177"/>
      <c r="F112" s="178"/>
      <c r="G112" s="179"/>
      <c r="H112" s="178"/>
      <c r="I112" s="178"/>
      <c r="J112" s="178"/>
      <c r="K112" s="178"/>
    </row>
    <row r="113" spans="2:11" ht="15.75">
      <c r="B113" s="173"/>
      <c r="C113" s="173" t="s">
        <v>447</v>
      </c>
      <c r="D113" s="173"/>
      <c r="E113" s="177"/>
      <c r="F113" s="178"/>
      <c r="G113" s="179"/>
      <c r="H113" s="178"/>
      <c r="I113" s="178"/>
      <c r="J113" s="178"/>
      <c r="K113" s="178"/>
    </row>
    <row r="114" spans="2:11" ht="15.75">
      <c r="D114" s="167" t="s">
        <v>842</v>
      </c>
      <c r="E114" s="168"/>
    </row>
    <row r="116" spans="2:11">
      <c r="B116" s="169" t="s">
        <v>427</v>
      </c>
      <c r="C116" s="170" t="s">
        <v>428</v>
      </c>
      <c r="D116" s="170"/>
      <c r="E116" s="170"/>
      <c r="F116" s="169" t="s">
        <v>429</v>
      </c>
      <c r="G116" s="171"/>
      <c r="H116" s="169"/>
      <c r="I116" s="169"/>
      <c r="J116" s="169" t="s">
        <v>430</v>
      </c>
      <c r="K116" s="172" t="s">
        <v>843</v>
      </c>
    </row>
    <row r="117" spans="2:11">
      <c r="B117" s="173"/>
      <c r="C117" s="173"/>
      <c r="D117" s="173"/>
      <c r="E117" s="173"/>
      <c r="F117" s="173"/>
      <c r="G117" s="173"/>
      <c r="H117" s="173"/>
      <c r="I117" s="173"/>
      <c r="J117" s="173"/>
      <c r="K117" s="173"/>
    </row>
    <row r="118" spans="2:11">
      <c r="B118" s="174" t="s">
        <v>431</v>
      </c>
      <c r="C118" s="174" t="s">
        <v>432</v>
      </c>
      <c r="D118" s="174" t="s">
        <v>433</v>
      </c>
      <c r="E118" s="175" t="s">
        <v>434</v>
      </c>
      <c r="F118" s="174" t="s">
        <v>435</v>
      </c>
      <c r="G118" s="174" t="s">
        <v>3</v>
      </c>
      <c r="H118" s="174" t="s">
        <v>437</v>
      </c>
      <c r="I118" s="174" t="s">
        <v>438</v>
      </c>
      <c r="J118" s="174" t="s">
        <v>439</v>
      </c>
      <c r="K118" s="174" t="s">
        <v>440</v>
      </c>
    </row>
    <row r="119" spans="2:11" ht="17.25" customHeight="1">
      <c r="B119" s="173" t="s">
        <v>77</v>
      </c>
      <c r="C119" s="233" t="s">
        <v>441</v>
      </c>
      <c r="D119" s="234" t="s">
        <v>652</v>
      </c>
      <c r="E119" s="177" t="s">
        <v>844</v>
      </c>
      <c r="F119" s="178">
        <v>200</v>
      </c>
      <c r="G119" s="179">
        <v>30.35</v>
      </c>
      <c r="H119" s="237">
        <v>203.76</v>
      </c>
      <c r="I119" s="178">
        <v>13.88</v>
      </c>
      <c r="J119" s="178">
        <v>14.9</v>
      </c>
      <c r="K119" s="178">
        <v>3.47</v>
      </c>
    </row>
    <row r="120" spans="2:11" ht="15.75">
      <c r="B120" s="173"/>
      <c r="C120" s="233" t="s">
        <v>444</v>
      </c>
      <c r="D120" s="233"/>
      <c r="E120" s="177" t="s">
        <v>112</v>
      </c>
      <c r="F120" s="178">
        <v>180</v>
      </c>
      <c r="G120">
        <v>6.02</v>
      </c>
      <c r="H120" s="178">
        <v>94</v>
      </c>
      <c r="I120" s="178">
        <v>3.16</v>
      </c>
      <c r="J120" s="178">
        <v>0.4</v>
      </c>
      <c r="K120" s="178">
        <v>9.17</v>
      </c>
    </row>
    <row r="121" spans="2:11" ht="15.75">
      <c r="B121" s="173"/>
      <c r="C121" s="233" t="s">
        <v>34</v>
      </c>
      <c r="D121" s="233"/>
      <c r="E121" s="177" t="s">
        <v>446</v>
      </c>
      <c r="F121" s="178">
        <v>40</v>
      </c>
      <c r="G121" s="179">
        <v>1.97</v>
      </c>
      <c r="H121" s="178">
        <v>245</v>
      </c>
      <c r="I121" s="178">
        <v>8.01</v>
      </c>
      <c r="J121" s="178">
        <v>1.7</v>
      </c>
      <c r="K121" s="178">
        <v>48.53</v>
      </c>
    </row>
    <row r="122" spans="2:11" ht="15.75">
      <c r="B122" s="173"/>
      <c r="C122" s="233" t="s">
        <v>447</v>
      </c>
      <c r="D122" s="233"/>
      <c r="E122" s="177" t="s">
        <v>845</v>
      </c>
      <c r="F122" s="178">
        <v>60</v>
      </c>
      <c r="G122" s="179">
        <v>12.14</v>
      </c>
      <c r="H122" s="178">
        <v>94</v>
      </c>
      <c r="I122" s="178">
        <v>3.16</v>
      </c>
      <c r="J122" s="178">
        <v>0.4</v>
      </c>
      <c r="K122" s="178">
        <v>19.32</v>
      </c>
    </row>
    <row r="123" spans="2:11" ht="15.75">
      <c r="B123" s="173"/>
      <c r="C123" s="233" t="s">
        <v>449</v>
      </c>
      <c r="D123" s="233"/>
      <c r="E123" s="177" t="s">
        <v>304</v>
      </c>
      <c r="F123" s="178">
        <v>100</v>
      </c>
      <c r="G123" s="179">
        <v>35.97</v>
      </c>
      <c r="H123" s="178">
        <v>67</v>
      </c>
      <c r="I123" s="178">
        <v>0.4</v>
      </c>
      <c r="J123" s="178">
        <v>0.3</v>
      </c>
      <c r="K123" s="178">
        <v>10.3</v>
      </c>
    </row>
    <row r="124" spans="2:11">
      <c r="B124" s="169" t="s">
        <v>427</v>
      </c>
      <c r="C124" s="170" t="s">
        <v>451</v>
      </c>
      <c r="D124" s="170"/>
      <c r="E124" s="173"/>
      <c r="F124" s="180" t="s">
        <v>429</v>
      </c>
      <c r="G124" s="181"/>
      <c r="H124" s="180"/>
      <c r="I124" s="180"/>
      <c r="J124" s="180" t="s">
        <v>430</v>
      </c>
      <c r="K124" s="172"/>
    </row>
    <row r="125" spans="2:11">
      <c r="B125" s="173"/>
      <c r="C125" s="173"/>
      <c r="D125" s="173"/>
      <c r="E125" s="175" t="s">
        <v>434</v>
      </c>
      <c r="F125" s="182"/>
      <c r="G125" s="182"/>
      <c r="H125" s="182"/>
      <c r="I125" s="182"/>
      <c r="J125" s="182"/>
      <c r="K125" s="182"/>
    </row>
    <row r="126" spans="2:11">
      <c r="B126" s="174" t="s">
        <v>431</v>
      </c>
      <c r="C126" s="174" t="s">
        <v>432</v>
      </c>
      <c r="D126" s="174" t="s">
        <v>433</v>
      </c>
      <c r="F126" s="182" t="s">
        <v>435</v>
      </c>
      <c r="G126" s="174" t="s">
        <v>436</v>
      </c>
      <c r="H126" s="182" t="s">
        <v>437</v>
      </c>
      <c r="I126" s="182" t="s">
        <v>438</v>
      </c>
      <c r="J126" s="182" t="s">
        <v>439</v>
      </c>
      <c r="K126" s="182" t="s">
        <v>440</v>
      </c>
    </row>
    <row r="127" spans="2:11" ht="15.75">
      <c r="B127" s="173" t="s">
        <v>77</v>
      </c>
      <c r="C127" s="173" t="s">
        <v>441</v>
      </c>
      <c r="D127" s="173" t="s">
        <v>652</v>
      </c>
      <c r="E127" s="208"/>
      <c r="F127" s="178"/>
      <c r="G127" s="179"/>
      <c r="H127" s="178"/>
      <c r="I127" s="178"/>
      <c r="J127" s="178"/>
      <c r="K127" s="178"/>
    </row>
    <row r="128" spans="2:11" ht="15.75">
      <c r="B128" s="173"/>
      <c r="C128" s="173" t="s">
        <v>444</v>
      </c>
      <c r="D128" s="173"/>
      <c r="E128" s="177"/>
      <c r="F128" s="178"/>
      <c r="G128" s="179"/>
      <c r="H128" s="177"/>
      <c r="I128" s="177"/>
      <c r="J128" s="177"/>
      <c r="K128" s="177"/>
    </row>
    <row r="129" spans="2:11" ht="15.75">
      <c r="B129" s="173"/>
      <c r="C129" s="173"/>
      <c r="D129" s="173"/>
      <c r="E129" s="177"/>
      <c r="F129" s="178"/>
      <c r="G129" s="179"/>
      <c r="H129" s="178"/>
      <c r="I129" s="178"/>
      <c r="J129" s="178"/>
      <c r="K129" s="178"/>
    </row>
    <row r="130" spans="2:11" ht="15.75">
      <c r="B130" s="173"/>
      <c r="C130" s="173" t="s">
        <v>34</v>
      </c>
      <c r="D130" s="173"/>
      <c r="E130" s="177"/>
      <c r="F130" s="178"/>
      <c r="G130" s="179"/>
      <c r="H130" s="178"/>
      <c r="I130" s="178"/>
      <c r="J130" s="178"/>
      <c r="K130" s="178"/>
    </row>
    <row r="131" spans="2:11" ht="15.75">
      <c r="B131" s="173"/>
      <c r="C131" s="173" t="s">
        <v>447</v>
      </c>
      <c r="D131" s="173"/>
      <c r="E131" s="177"/>
      <c r="F131" s="178"/>
      <c r="G131" s="179"/>
      <c r="H131" s="178"/>
      <c r="I131" s="178"/>
      <c r="J131" s="178"/>
      <c r="K131" s="178"/>
    </row>
    <row r="133" spans="2:11" ht="15.75">
      <c r="D133" s="243" t="s">
        <v>851</v>
      </c>
      <c r="E133" s="168"/>
    </row>
    <row r="135" spans="2:11">
      <c r="B135" s="169" t="s">
        <v>427</v>
      </c>
      <c r="C135" s="170" t="s">
        <v>428</v>
      </c>
      <c r="D135" s="170"/>
      <c r="E135" s="170"/>
      <c r="F135" s="169" t="s">
        <v>429</v>
      </c>
      <c r="G135" s="171"/>
      <c r="H135" s="169"/>
      <c r="I135" s="169"/>
      <c r="J135" s="169" t="s">
        <v>430</v>
      </c>
      <c r="K135" s="172" t="s">
        <v>852</v>
      </c>
    </row>
    <row r="136" spans="2:11">
      <c r="B136" s="173"/>
      <c r="C136" s="173"/>
      <c r="D136" s="173"/>
      <c r="E136" s="173"/>
      <c r="F136" s="173"/>
      <c r="G136" s="173"/>
      <c r="H136" s="173"/>
      <c r="I136" s="173"/>
      <c r="J136" s="173"/>
      <c r="K136" s="173"/>
    </row>
    <row r="137" spans="2:11">
      <c r="B137" s="174" t="s">
        <v>431</v>
      </c>
      <c r="C137" s="174" t="s">
        <v>432</v>
      </c>
      <c r="D137" s="174" t="s">
        <v>433</v>
      </c>
      <c r="E137" s="175" t="s">
        <v>434</v>
      </c>
      <c r="F137" s="174" t="s">
        <v>435</v>
      </c>
      <c r="G137" s="174" t="s">
        <v>3</v>
      </c>
      <c r="H137" s="174" t="s">
        <v>437</v>
      </c>
      <c r="I137" s="174" t="s">
        <v>438</v>
      </c>
      <c r="J137" s="174" t="s">
        <v>439</v>
      </c>
      <c r="K137" s="174" t="s">
        <v>440</v>
      </c>
    </row>
    <row r="138" spans="2:11" ht="15.75">
      <c r="B138" s="173" t="s">
        <v>77</v>
      </c>
      <c r="C138" s="233" t="s">
        <v>441</v>
      </c>
      <c r="D138" s="234" t="s">
        <v>652</v>
      </c>
      <c r="E138" s="177" t="s">
        <v>295</v>
      </c>
      <c r="F138" s="178">
        <v>200</v>
      </c>
      <c r="G138" s="242">
        <v>41.34</v>
      </c>
      <c r="H138" s="237">
        <v>203.76</v>
      </c>
      <c r="I138" s="178">
        <v>13.88</v>
      </c>
      <c r="J138" s="178">
        <v>14.9</v>
      </c>
      <c r="K138" s="178">
        <v>3.47</v>
      </c>
    </row>
    <row r="139" spans="2:11" ht="15.75">
      <c r="B139" s="173"/>
      <c r="C139" s="233" t="s">
        <v>444</v>
      </c>
      <c r="D139" s="233"/>
      <c r="E139" s="177" t="s">
        <v>117</v>
      </c>
      <c r="F139" s="178">
        <v>180</v>
      </c>
      <c r="G139" s="15">
        <v>1.19</v>
      </c>
      <c r="H139" s="178">
        <v>94</v>
      </c>
      <c r="I139" s="178">
        <v>3.16</v>
      </c>
      <c r="J139" s="178">
        <v>0.4</v>
      </c>
      <c r="K139" s="178">
        <v>9.17</v>
      </c>
    </row>
    <row r="140" spans="2:11" ht="15.75">
      <c r="B140" s="173"/>
      <c r="C140" s="233" t="s">
        <v>34</v>
      </c>
      <c r="D140" s="233"/>
      <c r="E140" s="177" t="s">
        <v>446</v>
      </c>
      <c r="F140" s="178">
        <v>40</v>
      </c>
      <c r="G140" s="242">
        <v>2.11</v>
      </c>
      <c r="H140" s="178">
        <v>245</v>
      </c>
      <c r="I140" s="178">
        <v>8.01</v>
      </c>
      <c r="J140" s="178">
        <v>1.7</v>
      </c>
      <c r="K140" s="178">
        <v>48.53</v>
      </c>
    </row>
    <row r="141" spans="2:11" ht="15.75">
      <c r="B141" s="173"/>
      <c r="C141" s="233"/>
      <c r="D141" s="233"/>
      <c r="E141" s="177" t="s">
        <v>121</v>
      </c>
      <c r="F141" s="178">
        <v>10</v>
      </c>
      <c r="G141" s="242">
        <v>6.46</v>
      </c>
      <c r="H141" s="178">
        <v>153</v>
      </c>
      <c r="I141" s="178">
        <v>2.4</v>
      </c>
      <c r="J141" s="178">
        <v>9.1999999999999993</v>
      </c>
      <c r="K141" s="178">
        <v>15</v>
      </c>
    </row>
    <row r="142" spans="2:11" ht="15.75" customHeight="1">
      <c r="B142" s="173"/>
      <c r="C142" s="233" t="s">
        <v>447</v>
      </c>
      <c r="D142" s="233"/>
      <c r="E142" s="177" t="s">
        <v>686</v>
      </c>
      <c r="F142" s="178">
        <v>60</v>
      </c>
      <c r="G142" s="242">
        <v>2.58</v>
      </c>
      <c r="H142" s="178">
        <v>94</v>
      </c>
      <c r="I142" s="178">
        <v>3.16</v>
      </c>
      <c r="J142" s="178">
        <v>0.4</v>
      </c>
      <c r="K142" s="178">
        <v>19.32</v>
      </c>
    </row>
    <row r="143" spans="2:11" ht="15.75">
      <c r="B143" s="173"/>
      <c r="C143" s="233" t="s">
        <v>449</v>
      </c>
      <c r="D143" s="233"/>
      <c r="E143" s="177" t="s">
        <v>299</v>
      </c>
      <c r="F143" s="178">
        <v>100</v>
      </c>
      <c r="G143" s="242">
        <v>32.770000000000003</v>
      </c>
      <c r="H143" s="178">
        <v>67</v>
      </c>
      <c r="I143" s="178">
        <v>0.4</v>
      </c>
      <c r="J143" s="178">
        <v>0.3</v>
      </c>
      <c r="K143" s="178">
        <v>10.3</v>
      </c>
    </row>
    <row r="144" spans="2:11">
      <c r="B144" s="169" t="s">
        <v>427</v>
      </c>
      <c r="C144" s="170" t="s">
        <v>451</v>
      </c>
      <c r="D144" s="170"/>
      <c r="E144" s="173"/>
      <c r="F144" s="180" t="s">
        <v>429</v>
      </c>
      <c r="G144" s="181"/>
      <c r="H144" s="180"/>
      <c r="I144" s="180"/>
      <c r="J144" s="180" t="s">
        <v>430</v>
      </c>
      <c r="K144" s="172"/>
    </row>
    <row r="145" spans="2:14">
      <c r="B145" s="173"/>
      <c r="C145" s="173"/>
      <c r="D145" s="173"/>
      <c r="E145" s="175" t="s">
        <v>434</v>
      </c>
      <c r="F145" s="182"/>
      <c r="G145" s="182"/>
      <c r="H145" s="182"/>
      <c r="I145" s="182"/>
      <c r="J145" s="182"/>
      <c r="K145" s="182"/>
    </row>
    <row r="146" spans="2:14" ht="15.75">
      <c r="B146" s="240" t="s">
        <v>431</v>
      </c>
      <c r="C146" s="240" t="s">
        <v>432</v>
      </c>
      <c r="D146" s="240" t="s">
        <v>433</v>
      </c>
      <c r="E146" s="15"/>
      <c r="F146" s="241" t="s">
        <v>435</v>
      </c>
      <c r="G146" s="240" t="s">
        <v>436</v>
      </c>
      <c r="H146" s="241" t="s">
        <v>437</v>
      </c>
      <c r="I146" s="241" t="s">
        <v>438</v>
      </c>
      <c r="J146" s="241" t="s">
        <v>439</v>
      </c>
      <c r="K146" s="241" t="s">
        <v>440</v>
      </c>
    </row>
    <row r="147" spans="2:14" ht="15.75">
      <c r="B147" s="233" t="s">
        <v>77</v>
      </c>
      <c r="C147" s="233" t="s">
        <v>441</v>
      </c>
      <c r="D147" s="233" t="s">
        <v>652</v>
      </c>
      <c r="E147" s="177"/>
      <c r="F147" s="178"/>
      <c r="G147" s="242"/>
      <c r="H147" s="178"/>
      <c r="I147" s="178"/>
      <c r="J147" s="178"/>
      <c r="K147" s="178"/>
    </row>
    <row r="148" spans="2:14" ht="15.75">
      <c r="B148" s="233"/>
      <c r="C148" s="233" t="s">
        <v>444</v>
      </c>
      <c r="D148" s="233"/>
      <c r="E148" s="177"/>
      <c r="F148" s="178"/>
      <c r="G148" s="242"/>
      <c r="H148" s="177"/>
      <c r="I148" s="177"/>
      <c r="J148" s="177"/>
      <c r="K148" s="177"/>
    </row>
    <row r="149" spans="2:14" ht="15.75">
      <c r="B149" s="233"/>
      <c r="C149" s="233" t="s">
        <v>34</v>
      </c>
      <c r="D149" s="233"/>
      <c r="E149" s="177"/>
      <c r="F149" s="178"/>
      <c r="G149" s="242"/>
      <c r="H149" s="178"/>
      <c r="I149" s="178"/>
      <c r="J149" s="178"/>
      <c r="K149" s="178"/>
    </row>
    <row r="150" spans="2:14" ht="15.75">
      <c r="B150" s="233"/>
      <c r="C150" s="233" t="s">
        <v>447</v>
      </c>
      <c r="D150" s="233"/>
      <c r="E150" s="177"/>
      <c r="F150" s="178"/>
      <c r="G150" s="242"/>
      <c r="H150" s="178"/>
      <c r="I150" s="178"/>
      <c r="J150" s="178"/>
      <c r="K150" s="178"/>
    </row>
    <row r="151" spans="2:14" ht="15.75">
      <c r="D151" s="243" t="s">
        <v>857</v>
      </c>
      <c r="E151" s="168"/>
    </row>
    <row r="152" spans="2:14">
      <c r="N152">
        <v>0</v>
      </c>
    </row>
    <row r="153" spans="2:14">
      <c r="B153" s="169" t="s">
        <v>427</v>
      </c>
      <c r="C153" s="170" t="s">
        <v>428</v>
      </c>
      <c r="D153" s="170"/>
      <c r="E153" s="170"/>
      <c r="F153" s="169" t="s">
        <v>429</v>
      </c>
      <c r="G153" s="171"/>
      <c r="H153" s="169"/>
      <c r="I153" s="169"/>
      <c r="J153" s="169" t="s">
        <v>430</v>
      </c>
      <c r="K153" s="172" t="s">
        <v>863</v>
      </c>
    </row>
    <row r="154" spans="2:14">
      <c r="B154" s="173"/>
      <c r="C154" s="173"/>
      <c r="D154" s="173"/>
      <c r="E154" s="173"/>
      <c r="F154" s="173"/>
      <c r="G154" s="173"/>
      <c r="H154" s="173"/>
      <c r="I154" s="173"/>
      <c r="J154" s="173"/>
      <c r="K154" s="173"/>
    </row>
    <row r="155" spans="2:14">
      <c r="B155" s="174" t="s">
        <v>431</v>
      </c>
      <c r="C155" s="174" t="s">
        <v>432</v>
      </c>
      <c r="D155" s="174" t="s">
        <v>433</v>
      </c>
      <c r="E155" s="175" t="s">
        <v>434</v>
      </c>
      <c r="F155" s="174" t="s">
        <v>435</v>
      </c>
      <c r="G155" s="174" t="s">
        <v>3</v>
      </c>
      <c r="H155" s="174" t="s">
        <v>437</v>
      </c>
      <c r="I155" s="174" t="s">
        <v>438</v>
      </c>
      <c r="J155" s="174" t="s">
        <v>439</v>
      </c>
      <c r="K155" s="174" t="s">
        <v>440</v>
      </c>
    </row>
    <row r="156" spans="2:14" ht="15.75">
      <c r="B156" s="173" t="s">
        <v>77</v>
      </c>
      <c r="C156" s="233" t="s">
        <v>441</v>
      </c>
      <c r="D156" s="234" t="s">
        <v>874</v>
      </c>
      <c r="E156" s="177" t="s">
        <v>872</v>
      </c>
      <c r="F156" s="178">
        <v>150</v>
      </c>
      <c r="G156" s="249">
        <v>7.91</v>
      </c>
      <c r="H156" s="179">
        <v>198.97</v>
      </c>
      <c r="I156" s="178">
        <v>5.85</v>
      </c>
      <c r="J156" s="178">
        <v>2.86</v>
      </c>
      <c r="K156" s="178">
        <v>37.4</v>
      </c>
    </row>
    <row r="157" spans="2:14" ht="15.75">
      <c r="B157" s="173"/>
      <c r="C157" s="233"/>
      <c r="D157" s="234" t="s">
        <v>860</v>
      </c>
      <c r="E157" s="177" t="s">
        <v>873</v>
      </c>
      <c r="F157" s="178">
        <v>100</v>
      </c>
      <c r="G157" s="246">
        <v>27.1</v>
      </c>
      <c r="H157" s="179">
        <v>165.95</v>
      </c>
      <c r="I157" s="178">
        <v>26.18</v>
      </c>
      <c r="J157" s="178">
        <v>9.4499999999999993</v>
      </c>
      <c r="K157" s="178">
        <v>0</v>
      </c>
    </row>
    <row r="158" spans="2:14" ht="15.75">
      <c r="B158" s="173"/>
      <c r="C158" s="233" t="s">
        <v>444</v>
      </c>
      <c r="D158" s="233" t="s">
        <v>861</v>
      </c>
      <c r="E158" s="177" t="s">
        <v>112</v>
      </c>
      <c r="F158" s="178">
        <v>180</v>
      </c>
      <c r="G158" s="15">
        <v>5.83</v>
      </c>
      <c r="H158" s="178">
        <v>94</v>
      </c>
      <c r="I158" s="178">
        <v>3.16</v>
      </c>
      <c r="J158" s="178">
        <v>0.4</v>
      </c>
      <c r="K158" s="178">
        <v>9.17</v>
      </c>
    </row>
    <row r="159" spans="2:14" ht="15.75">
      <c r="B159" s="173"/>
      <c r="C159" s="233" t="s">
        <v>34</v>
      </c>
      <c r="D159" s="233"/>
      <c r="E159" s="177" t="s">
        <v>446</v>
      </c>
      <c r="F159" s="178">
        <v>40</v>
      </c>
      <c r="G159" s="242">
        <v>2.11</v>
      </c>
      <c r="H159" s="178">
        <v>245</v>
      </c>
      <c r="I159" s="178">
        <v>8.01</v>
      </c>
      <c r="J159" s="178">
        <v>1.7</v>
      </c>
      <c r="K159" s="178">
        <v>48.53</v>
      </c>
      <c r="L159" s="68"/>
    </row>
    <row r="160" spans="2:14" ht="15.75">
      <c r="B160" s="173"/>
      <c r="C160" s="233" t="s">
        <v>447</v>
      </c>
      <c r="D160" s="233" t="s">
        <v>862</v>
      </c>
      <c r="E160" s="177" t="s">
        <v>854</v>
      </c>
      <c r="F160" s="178">
        <v>60</v>
      </c>
      <c r="G160" s="242">
        <v>3.09</v>
      </c>
      <c r="H160" s="178">
        <v>94</v>
      </c>
      <c r="I160" s="178">
        <v>3.16</v>
      </c>
      <c r="J160" s="178">
        <v>0.4</v>
      </c>
      <c r="K160" s="178">
        <v>19.32</v>
      </c>
    </row>
    <row r="161" spans="2:11" ht="15.75">
      <c r="B161" s="173"/>
      <c r="C161" s="233" t="s">
        <v>449</v>
      </c>
      <c r="D161" s="233"/>
      <c r="E161" s="177" t="s">
        <v>299</v>
      </c>
      <c r="F161" s="178">
        <v>100</v>
      </c>
      <c r="G161" s="242">
        <v>40.409999999999997</v>
      </c>
      <c r="H161" s="178">
        <v>67</v>
      </c>
      <c r="I161" s="178">
        <v>0.4</v>
      </c>
      <c r="J161" s="178">
        <v>0.3</v>
      </c>
      <c r="K161" s="178">
        <v>10.3</v>
      </c>
    </row>
    <row r="162" spans="2:11">
      <c r="B162" s="169" t="s">
        <v>427</v>
      </c>
      <c r="C162" s="170" t="s">
        <v>451</v>
      </c>
      <c r="D162" s="170"/>
      <c r="E162" s="173"/>
      <c r="F162" s="180" t="s">
        <v>429</v>
      </c>
      <c r="G162" s="181"/>
      <c r="H162" s="180"/>
      <c r="I162" s="180"/>
      <c r="J162" s="180" t="s">
        <v>430</v>
      </c>
      <c r="K162" s="172"/>
    </row>
    <row r="163" spans="2:11">
      <c r="B163" s="173"/>
      <c r="C163" s="173"/>
      <c r="D163" s="173"/>
      <c r="E163" s="175" t="s">
        <v>434</v>
      </c>
      <c r="F163" s="182"/>
      <c r="G163" s="182"/>
      <c r="H163" s="182"/>
      <c r="I163" s="182"/>
      <c r="J163" s="182"/>
      <c r="K163" s="182"/>
    </row>
    <row r="164" spans="2:11" ht="15.75">
      <c r="B164" s="240" t="s">
        <v>431</v>
      </c>
      <c r="C164" s="240" t="s">
        <v>432</v>
      </c>
      <c r="D164" s="240" t="s">
        <v>433</v>
      </c>
      <c r="E164" s="15"/>
      <c r="F164" s="241" t="s">
        <v>435</v>
      </c>
      <c r="G164" s="240" t="s">
        <v>436</v>
      </c>
      <c r="H164" s="241" t="s">
        <v>437</v>
      </c>
      <c r="I164" s="241" t="s">
        <v>438</v>
      </c>
      <c r="J164" s="241" t="s">
        <v>439</v>
      </c>
      <c r="K164" s="241" t="s">
        <v>440</v>
      </c>
    </row>
    <row r="165" spans="2:11" ht="15.75">
      <c r="B165" s="233" t="s">
        <v>77</v>
      </c>
      <c r="C165" s="233" t="s">
        <v>441</v>
      </c>
      <c r="D165" s="233" t="s">
        <v>652</v>
      </c>
      <c r="E165" s="177"/>
      <c r="F165" s="178"/>
      <c r="G165" s="242"/>
      <c r="H165" s="178"/>
      <c r="I165" s="178"/>
      <c r="J165" s="178"/>
      <c r="K165" s="178"/>
    </row>
    <row r="166" spans="2:11" ht="15.75">
      <c r="B166" s="233"/>
      <c r="C166" s="233" t="s">
        <v>444</v>
      </c>
      <c r="D166" s="233"/>
      <c r="E166" s="177"/>
      <c r="F166" s="178"/>
      <c r="G166" s="242"/>
      <c r="H166" s="177"/>
      <c r="I166" s="177"/>
      <c r="J166" s="177"/>
      <c r="K166" s="177"/>
    </row>
    <row r="167" spans="2:11" ht="15.75">
      <c r="B167" s="233"/>
      <c r="C167" s="233" t="s">
        <v>34</v>
      </c>
      <c r="D167" s="233"/>
      <c r="E167" s="177"/>
      <c r="F167" s="178"/>
      <c r="G167" s="242"/>
      <c r="H167" s="178"/>
      <c r="I167" s="178"/>
      <c r="J167" s="178"/>
      <c r="K167" s="178"/>
    </row>
    <row r="168" spans="2:11" ht="15.75">
      <c r="B168" s="233"/>
      <c r="C168" s="233" t="s">
        <v>447</v>
      </c>
      <c r="D168" s="233"/>
      <c r="E168" s="177"/>
      <c r="F168" s="178"/>
      <c r="G168" s="242"/>
      <c r="H168" s="178"/>
      <c r="I168" s="178"/>
      <c r="J168" s="178"/>
      <c r="K168" s="178"/>
    </row>
    <row r="169" spans="2:11" ht="15.75">
      <c r="D169" s="243" t="s">
        <v>865</v>
      </c>
      <c r="E169" s="168"/>
    </row>
    <row r="171" spans="2:11">
      <c r="B171" s="169" t="s">
        <v>427</v>
      </c>
      <c r="C171" s="170" t="s">
        <v>428</v>
      </c>
      <c r="D171" s="170"/>
      <c r="E171" s="170"/>
      <c r="F171" s="169" t="s">
        <v>429</v>
      </c>
      <c r="G171" s="171"/>
      <c r="H171" s="169"/>
      <c r="I171" s="169"/>
      <c r="J171" s="169" t="s">
        <v>430</v>
      </c>
      <c r="K171" s="172" t="s">
        <v>864</v>
      </c>
    </row>
    <row r="172" spans="2:11">
      <c r="B172" s="173"/>
      <c r="C172" s="173"/>
      <c r="D172" s="173"/>
      <c r="E172" s="173"/>
      <c r="F172" s="173"/>
      <c r="G172" s="173"/>
      <c r="H172" s="173"/>
      <c r="I172" s="173"/>
      <c r="J172" s="173"/>
      <c r="K172" s="173"/>
    </row>
    <row r="173" spans="2:11">
      <c r="B173" s="174" t="s">
        <v>431</v>
      </c>
      <c r="C173" s="174" t="s">
        <v>432</v>
      </c>
      <c r="D173" s="174" t="s">
        <v>433</v>
      </c>
      <c r="E173" s="175" t="s">
        <v>434</v>
      </c>
      <c r="F173" s="174" t="s">
        <v>435</v>
      </c>
      <c r="G173" s="174" t="s">
        <v>3</v>
      </c>
      <c r="H173" s="174" t="s">
        <v>437</v>
      </c>
      <c r="I173" s="174" t="s">
        <v>438</v>
      </c>
      <c r="J173" s="174" t="s">
        <v>439</v>
      </c>
      <c r="K173" s="174" t="s">
        <v>440</v>
      </c>
    </row>
    <row r="174" spans="2:11" ht="15.75">
      <c r="B174" s="173" t="s">
        <v>77</v>
      </c>
      <c r="C174" s="233" t="s">
        <v>441</v>
      </c>
      <c r="D174" s="234" t="s">
        <v>866</v>
      </c>
      <c r="E174" s="177" t="s">
        <v>858</v>
      </c>
      <c r="F174" s="178">
        <v>150</v>
      </c>
      <c r="G174" s="247">
        <v>7.25</v>
      </c>
      <c r="H174" s="237">
        <v>246.01</v>
      </c>
      <c r="I174" s="178">
        <v>8.49</v>
      </c>
      <c r="J174" s="178">
        <v>6.56</v>
      </c>
      <c r="K174" s="178">
        <v>38.340000000000003</v>
      </c>
    </row>
    <row r="175" spans="2:11" ht="15.75">
      <c r="B175" s="173"/>
      <c r="C175" s="233"/>
      <c r="D175" s="234" t="s">
        <v>867</v>
      </c>
      <c r="E175" s="177" t="s">
        <v>868</v>
      </c>
      <c r="F175" s="178">
        <v>100</v>
      </c>
      <c r="G175" s="242">
        <v>34</v>
      </c>
      <c r="H175" s="179">
        <v>288</v>
      </c>
      <c r="I175" s="178">
        <v>14</v>
      </c>
      <c r="J175" s="178">
        <v>19.5</v>
      </c>
      <c r="K175" s="178">
        <v>13.89</v>
      </c>
    </row>
    <row r="176" spans="2:11" ht="15.75">
      <c r="B176" s="173"/>
      <c r="C176" s="233" t="s">
        <v>444</v>
      </c>
      <c r="D176" s="233" t="s">
        <v>870</v>
      </c>
      <c r="E176" s="177" t="s">
        <v>140</v>
      </c>
      <c r="F176" s="178">
        <v>180</v>
      </c>
      <c r="G176" s="15">
        <v>3.82</v>
      </c>
      <c r="H176" s="248">
        <v>94</v>
      </c>
      <c r="I176" s="178">
        <v>3.16</v>
      </c>
      <c r="J176" s="178">
        <v>0.4</v>
      </c>
      <c r="K176" s="178">
        <v>9.17</v>
      </c>
    </row>
    <row r="177" spans="2:11" ht="15.75">
      <c r="B177" s="173"/>
      <c r="C177" s="233" t="s">
        <v>34</v>
      </c>
      <c r="D177" s="233"/>
      <c r="E177" s="177" t="s">
        <v>446</v>
      </c>
      <c r="F177" s="178">
        <v>40</v>
      </c>
      <c r="G177" s="242">
        <v>2.11</v>
      </c>
      <c r="H177" s="178">
        <v>245</v>
      </c>
      <c r="I177" s="178">
        <v>8.01</v>
      </c>
      <c r="J177" s="178">
        <v>1.7</v>
      </c>
      <c r="K177" s="178">
        <v>48.53</v>
      </c>
    </row>
    <row r="178" spans="2:11" ht="15.75">
      <c r="B178" s="173"/>
      <c r="C178" s="233" t="s">
        <v>447</v>
      </c>
      <c r="D178" s="233" t="s">
        <v>871</v>
      </c>
      <c r="E178" s="177" t="s">
        <v>869</v>
      </c>
      <c r="F178" s="178">
        <v>20</v>
      </c>
      <c r="G178" s="242">
        <v>14.67</v>
      </c>
      <c r="H178" s="178">
        <v>4.8</v>
      </c>
      <c r="I178" s="178">
        <v>0.22</v>
      </c>
      <c r="J178" s="178">
        <v>0.04</v>
      </c>
      <c r="K178" s="178">
        <v>0.76</v>
      </c>
    </row>
    <row r="179" spans="2:11" ht="15.75">
      <c r="B179" s="173"/>
      <c r="C179" s="233" t="s">
        <v>449</v>
      </c>
      <c r="D179" s="233"/>
      <c r="E179" s="177" t="s">
        <v>97</v>
      </c>
      <c r="F179" s="178">
        <v>100</v>
      </c>
      <c r="G179" s="242">
        <v>24.6</v>
      </c>
      <c r="H179" s="178">
        <v>73</v>
      </c>
      <c r="I179" s="178">
        <v>0.8</v>
      </c>
      <c r="J179" s="178">
        <v>3.2</v>
      </c>
      <c r="K179" s="178">
        <v>10.7</v>
      </c>
    </row>
    <row r="180" spans="2:11">
      <c r="B180" s="169" t="s">
        <v>427</v>
      </c>
      <c r="C180" s="170" t="s">
        <v>451</v>
      </c>
      <c r="D180" s="170"/>
      <c r="E180" s="173"/>
      <c r="F180" s="180" t="s">
        <v>429</v>
      </c>
      <c r="G180" s="181"/>
      <c r="H180" s="180"/>
      <c r="I180" s="180"/>
      <c r="J180" s="180" t="s">
        <v>430</v>
      </c>
      <c r="K180" s="172"/>
    </row>
    <row r="181" spans="2:11">
      <c r="B181" s="173"/>
      <c r="C181" s="173"/>
      <c r="D181" s="173"/>
      <c r="E181" s="175" t="s">
        <v>434</v>
      </c>
      <c r="F181" s="182"/>
      <c r="G181" s="182"/>
      <c r="H181" s="182"/>
      <c r="I181" s="182"/>
      <c r="J181" s="182"/>
      <c r="K181" s="182"/>
    </row>
    <row r="182" spans="2:11" ht="15.75">
      <c r="B182" s="240" t="s">
        <v>431</v>
      </c>
      <c r="C182" s="240" t="s">
        <v>432</v>
      </c>
      <c r="D182" s="240" t="s">
        <v>433</v>
      </c>
      <c r="E182" s="15"/>
      <c r="F182" s="241" t="s">
        <v>435</v>
      </c>
      <c r="G182" s="240" t="s">
        <v>436</v>
      </c>
      <c r="H182" s="241" t="s">
        <v>437</v>
      </c>
      <c r="I182" s="241" t="s">
        <v>438</v>
      </c>
      <c r="J182" s="241" t="s">
        <v>439</v>
      </c>
      <c r="K182" s="241" t="s">
        <v>440</v>
      </c>
    </row>
    <row r="183" spans="2:11" ht="15.75">
      <c r="B183" s="233" t="s">
        <v>77</v>
      </c>
      <c r="C183" s="233" t="s">
        <v>441</v>
      </c>
      <c r="D183" s="233" t="s">
        <v>652</v>
      </c>
      <c r="E183" s="177"/>
      <c r="F183" s="178"/>
      <c r="G183" s="242"/>
      <c r="H183" s="178"/>
      <c r="I183" s="178"/>
      <c r="J183" s="178"/>
      <c r="K183" s="178"/>
    </row>
    <row r="184" spans="2:11" ht="15.75">
      <c r="B184" s="233"/>
      <c r="C184" s="233" t="s">
        <v>444</v>
      </c>
      <c r="D184" s="233"/>
      <c r="E184" s="177"/>
      <c r="F184" s="178"/>
      <c r="G184" s="242"/>
      <c r="H184" s="177"/>
      <c r="I184" s="177"/>
      <c r="J184" s="177"/>
      <c r="K184" s="177"/>
    </row>
    <row r="185" spans="2:11" ht="15.75">
      <c r="B185" s="233"/>
      <c r="C185" s="233" t="s">
        <v>34</v>
      </c>
      <c r="D185" s="233"/>
      <c r="E185" s="177"/>
      <c r="F185" s="178"/>
      <c r="G185" s="242"/>
      <c r="H185" s="178"/>
      <c r="I185" s="178"/>
      <c r="J185" s="178"/>
      <c r="K185" s="178"/>
    </row>
    <row r="186" spans="2:11" ht="15.75">
      <c r="B186" s="233"/>
      <c r="C186" s="233" t="s">
        <v>447</v>
      </c>
      <c r="D186" s="233"/>
      <c r="E186" s="177"/>
      <c r="F186" s="178"/>
      <c r="G186" s="242"/>
      <c r="H186" s="178"/>
      <c r="I186" s="178"/>
      <c r="J186" s="178"/>
      <c r="K186" s="178"/>
    </row>
    <row r="188" spans="2:11" ht="15.75">
      <c r="B188" s="250"/>
      <c r="C188" s="256"/>
      <c r="D188" s="251" t="s">
        <v>877</v>
      </c>
      <c r="E188" s="252"/>
      <c r="F188" s="250"/>
      <c r="G188" s="250"/>
      <c r="H188" s="250"/>
      <c r="I188" s="250"/>
      <c r="J188" s="250"/>
      <c r="K188" s="250"/>
    </row>
    <row r="189" spans="2:11">
      <c r="B189" s="250"/>
      <c r="C189" s="250"/>
      <c r="D189" s="250"/>
      <c r="E189" s="250"/>
      <c r="F189" s="250"/>
      <c r="G189" s="250"/>
      <c r="H189" s="250"/>
      <c r="I189" s="250"/>
      <c r="J189" s="250"/>
      <c r="K189" s="250"/>
    </row>
    <row r="190" spans="2:11" ht="15.75">
      <c r="B190" s="258" t="s">
        <v>427</v>
      </c>
      <c r="C190" s="258" t="s">
        <v>428</v>
      </c>
      <c r="D190" s="258"/>
      <c r="E190" s="258"/>
      <c r="F190" s="258" t="s">
        <v>429</v>
      </c>
      <c r="G190" s="259"/>
      <c r="H190" s="258"/>
      <c r="I190" s="258"/>
      <c r="J190" s="258" t="s">
        <v>430</v>
      </c>
      <c r="K190" s="260" t="s">
        <v>878</v>
      </c>
    </row>
    <row r="191" spans="2:11" ht="15.75">
      <c r="B191" s="240"/>
      <c r="C191" s="240"/>
      <c r="D191" s="240"/>
      <c r="E191" s="240"/>
      <c r="F191" s="240"/>
      <c r="G191" s="240"/>
      <c r="H191" s="240"/>
      <c r="I191" s="240"/>
      <c r="J191" s="240"/>
      <c r="K191" s="240"/>
    </row>
    <row r="192" spans="2:11" ht="15.75">
      <c r="B192" s="240" t="s">
        <v>431</v>
      </c>
      <c r="C192" s="240" t="s">
        <v>432</v>
      </c>
      <c r="D192" s="240" t="s">
        <v>433</v>
      </c>
      <c r="E192" s="240" t="s">
        <v>434</v>
      </c>
      <c r="F192" s="240" t="s">
        <v>435</v>
      </c>
      <c r="G192" s="240" t="s">
        <v>436</v>
      </c>
      <c r="H192" s="240" t="s">
        <v>437</v>
      </c>
      <c r="I192" s="240" t="s">
        <v>438</v>
      </c>
      <c r="J192" s="240" t="s">
        <v>439</v>
      </c>
      <c r="K192" s="240" t="s">
        <v>440</v>
      </c>
    </row>
    <row r="193" spans="2:11" ht="15.75">
      <c r="B193" s="240" t="s">
        <v>77</v>
      </c>
      <c r="C193" s="240" t="s">
        <v>887</v>
      </c>
      <c r="D193" s="253" t="s">
        <v>866</v>
      </c>
      <c r="E193" s="254" t="s">
        <v>881</v>
      </c>
      <c r="F193" s="254">
        <v>200</v>
      </c>
      <c r="G193" s="255">
        <v>30.13</v>
      </c>
      <c r="H193" s="255">
        <v>94.25</v>
      </c>
      <c r="I193" s="254">
        <v>2.82</v>
      </c>
      <c r="J193" s="254">
        <v>4.38</v>
      </c>
      <c r="K193" s="254">
        <v>8.26</v>
      </c>
    </row>
    <row r="194" spans="2:11" ht="15.75">
      <c r="B194" s="240"/>
      <c r="C194" s="240" t="s">
        <v>888</v>
      </c>
      <c r="D194" s="240" t="s">
        <v>879</v>
      </c>
      <c r="E194" s="254" t="s">
        <v>882</v>
      </c>
      <c r="F194" s="254">
        <v>180</v>
      </c>
      <c r="G194" s="257">
        <v>3.87</v>
      </c>
      <c r="H194" s="254">
        <v>87.74</v>
      </c>
      <c r="I194" s="254">
        <v>0.19</v>
      </c>
      <c r="J194" s="254">
        <v>0.04</v>
      </c>
      <c r="K194" s="254">
        <v>22.3</v>
      </c>
    </row>
    <row r="195" spans="2:11" ht="15.75">
      <c r="B195" s="240"/>
      <c r="C195" s="240" t="s">
        <v>889</v>
      </c>
      <c r="D195" s="240"/>
      <c r="E195" s="254" t="s">
        <v>883</v>
      </c>
      <c r="F195" s="254">
        <v>40</v>
      </c>
      <c r="G195" s="255">
        <v>2.11</v>
      </c>
      <c r="H195" s="254">
        <v>245</v>
      </c>
      <c r="I195" s="254">
        <v>8.01</v>
      </c>
      <c r="J195" s="254">
        <v>1.7</v>
      </c>
      <c r="K195" s="254">
        <v>48.53</v>
      </c>
    </row>
    <row r="196" spans="2:11" ht="15.75">
      <c r="B196" s="240"/>
      <c r="C196" s="240"/>
      <c r="D196" s="240" t="s">
        <v>880</v>
      </c>
      <c r="E196" s="254" t="s">
        <v>884</v>
      </c>
      <c r="F196" s="254">
        <v>10</v>
      </c>
      <c r="G196" s="255">
        <v>6.39</v>
      </c>
      <c r="H196" s="254">
        <v>92.5</v>
      </c>
      <c r="I196" s="254">
        <v>0.8</v>
      </c>
      <c r="J196" s="254">
        <v>0.7</v>
      </c>
      <c r="K196" s="254">
        <v>14.9</v>
      </c>
    </row>
    <row r="197" spans="2:11" ht="15.75">
      <c r="B197" s="240"/>
      <c r="C197" s="240" t="s">
        <v>890</v>
      </c>
      <c r="D197" s="240" t="s">
        <v>871</v>
      </c>
      <c r="E197" s="254" t="s">
        <v>885</v>
      </c>
      <c r="F197" s="254">
        <v>60</v>
      </c>
      <c r="G197" s="255">
        <v>6.25</v>
      </c>
      <c r="H197" s="254">
        <v>103.11</v>
      </c>
      <c r="I197" s="254">
        <v>0.65</v>
      </c>
      <c r="J197" s="254">
        <v>4.1399999999999997</v>
      </c>
      <c r="K197" s="254">
        <v>5.62</v>
      </c>
    </row>
    <row r="198" spans="2:11" ht="15.75">
      <c r="B198" s="240"/>
      <c r="C198" s="240" t="s">
        <v>891</v>
      </c>
      <c r="D198" s="240"/>
      <c r="E198" s="254" t="s">
        <v>886</v>
      </c>
      <c r="F198" s="254">
        <v>100</v>
      </c>
      <c r="G198" s="255">
        <v>37.700000000000003</v>
      </c>
      <c r="H198" s="254">
        <v>67</v>
      </c>
      <c r="I198" s="254">
        <v>0.4</v>
      </c>
      <c r="J198" s="254">
        <v>0.3</v>
      </c>
      <c r="K198" s="254">
        <v>10.3</v>
      </c>
    </row>
    <row r="200" spans="2:11" ht="15.75">
      <c r="B200" s="250"/>
      <c r="C200" s="256"/>
      <c r="D200" s="251" t="s">
        <v>903</v>
      </c>
      <c r="E200" s="252"/>
      <c r="F200" s="250"/>
      <c r="G200" s="250"/>
      <c r="H200" s="250"/>
      <c r="I200" s="250"/>
      <c r="J200" s="250"/>
      <c r="K200" s="250"/>
    </row>
    <row r="201" spans="2:11">
      <c r="B201" s="250"/>
      <c r="C201" s="250"/>
      <c r="D201" s="250"/>
      <c r="E201" s="250"/>
      <c r="F201" s="250"/>
      <c r="G201" s="250"/>
      <c r="H201" s="250"/>
      <c r="I201" s="250"/>
      <c r="J201" s="250"/>
      <c r="K201" s="250"/>
    </row>
    <row r="202" spans="2:11" ht="15.75">
      <c r="B202" s="258" t="s">
        <v>427</v>
      </c>
      <c r="C202" s="258" t="s">
        <v>428</v>
      </c>
      <c r="D202" s="258"/>
      <c r="E202" s="258"/>
      <c r="F202" s="258" t="s">
        <v>429</v>
      </c>
      <c r="G202" s="259"/>
      <c r="H202" s="258"/>
      <c r="I202" s="258"/>
      <c r="J202" s="258" t="s">
        <v>430</v>
      </c>
      <c r="K202" s="260" t="s">
        <v>904</v>
      </c>
    </row>
    <row r="203" spans="2:11" ht="15.75">
      <c r="B203" s="240"/>
      <c r="C203" s="240"/>
      <c r="D203" s="240"/>
      <c r="E203" s="240"/>
      <c r="F203" s="240"/>
      <c r="G203" s="240"/>
      <c r="H203" s="240"/>
      <c r="I203" s="240"/>
      <c r="J203" s="240"/>
      <c r="K203" s="240"/>
    </row>
    <row r="204" spans="2:11" ht="15.75">
      <c r="B204" s="240" t="s">
        <v>431</v>
      </c>
      <c r="C204" s="240" t="s">
        <v>432</v>
      </c>
      <c r="D204" s="240" t="s">
        <v>433</v>
      </c>
      <c r="E204" s="240" t="s">
        <v>434</v>
      </c>
      <c r="F204" s="240" t="s">
        <v>435</v>
      </c>
      <c r="G204" s="240" t="s">
        <v>436</v>
      </c>
      <c r="H204" s="240" t="s">
        <v>437</v>
      </c>
      <c r="I204" s="240" t="s">
        <v>438</v>
      </c>
      <c r="J204" s="240" t="s">
        <v>439</v>
      </c>
      <c r="K204" s="240" t="s">
        <v>440</v>
      </c>
    </row>
    <row r="205" spans="2:11" ht="15.75">
      <c r="B205" s="240" t="s">
        <v>77</v>
      </c>
      <c r="C205" s="240" t="s">
        <v>887</v>
      </c>
      <c r="D205" s="253" t="s">
        <v>905</v>
      </c>
      <c r="E205" s="254" t="s">
        <v>909</v>
      </c>
      <c r="F205" s="254">
        <v>150</v>
      </c>
      <c r="G205" s="255">
        <v>16.920000000000002</v>
      </c>
      <c r="H205" s="255">
        <v>130</v>
      </c>
      <c r="I205" s="254">
        <v>3.28</v>
      </c>
      <c r="J205" s="254">
        <v>3.99</v>
      </c>
      <c r="K205" s="254">
        <v>22.18</v>
      </c>
    </row>
    <row r="206" spans="2:11" ht="15.75">
      <c r="B206" s="240"/>
      <c r="C206" s="240"/>
      <c r="D206" s="253" t="s">
        <v>906</v>
      </c>
      <c r="E206" s="254" t="s">
        <v>910</v>
      </c>
      <c r="F206" s="254">
        <v>100</v>
      </c>
      <c r="G206" s="255">
        <v>24.6</v>
      </c>
      <c r="H206" s="255">
        <v>198</v>
      </c>
      <c r="I206" s="254">
        <v>9.64</v>
      </c>
      <c r="J206" s="254">
        <v>4.91</v>
      </c>
      <c r="K206" s="254">
        <v>1.53</v>
      </c>
    </row>
    <row r="207" spans="2:11" ht="15.75">
      <c r="B207" s="240"/>
      <c r="C207" s="240" t="s">
        <v>888</v>
      </c>
      <c r="D207" s="240" t="s">
        <v>907</v>
      </c>
      <c r="E207" s="254" t="s">
        <v>911</v>
      </c>
      <c r="F207" s="254">
        <v>180</v>
      </c>
      <c r="G207" s="257">
        <v>4.3600000000000003</v>
      </c>
      <c r="H207" s="254">
        <v>58.09</v>
      </c>
      <c r="I207" s="254">
        <v>0.17</v>
      </c>
      <c r="J207" s="254">
        <v>7.0000000000000007E-2</v>
      </c>
      <c r="K207" s="254">
        <v>13.39</v>
      </c>
    </row>
    <row r="208" spans="2:11" ht="15.75">
      <c r="B208" s="240"/>
      <c r="C208" s="240" t="s">
        <v>889</v>
      </c>
      <c r="D208" s="240"/>
      <c r="E208" s="254" t="s">
        <v>883</v>
      </c>
      <c r="F208" s="254">
        <v>40</v>
      </c>
      <c r="G208" s="255">
        <v>2.11</v>
      </c>
      <c r="H208" s="254">
        <v>245</v>
      </c>
      <c r="I208" s="254">
        <v>8.01</v>
      </c>
      <c r="J208" s="254">
        <v>1.7</v>
      </c>
      <c r="K208" s="254">
        <v>48.53</v>
      </c>
    </row>
    <row r="209" spans="2:11" ht="15.75">
      <c r="B209" s="240"/>
      <c r="C209" s="240" t="s">
        <v>890</v>
      </c>
      <c r="D209" s="240" t="s">
        <v>871</v>
      </c>
      <c r="E209" s="254" t="s">
        <v>908</v>
      </c>
      <c r="F209" s="254">
        <v>60</v>
      </c>
      <c r="G209" s="255">
        <v>3.85</v>
      </c>
      <c r="H209" s="254">
        <v>64.069999999999993</v>
      </c>
      <c r="I209" s="254">
        <v>0.92</v>
      </c>
      <c r="J209" s="254">
        <v>3.07</v>
      </c>
      <c r="K209" s="254">
        <v>8.1199999999999992</v>
      </c>
    </row>
    <row r="210" spans="2:11" ht="15.75">
      <c r="B210" s="240"/>
      <c r="C210" s="240" t="s">
        <v>891</v>
      </c>
      <c r="D210" s="240"/>
      <c r="E210" s="254" t="s">
        <v>519</v>
      </c>
      <c r="F210" s="254">
        <v>100</v>
      </c>
      <c r="G210" s="261">
        <v>50.58</v>
      </c>
      <c r="H210" s="254">
        <v>40</v>
      </c>
      <c r="I210" s="254">
        <v>0.4</v>
      </c>
      <c r="J210" s="254">
        <v>0.4</v>
      </c>
      <c r="K210" s="254">
        <v>9.8000000000000007</v>
      </c>
    </row>
    <row r="212" spans="2:11" ht="15.75">
      <c r="B212" s="250"/>
      <c r="C212" s="256"/>
      <c r="D212" s="251" t="s">
        <v>914</v>
      </c>
      <c r="E212" s="252"/>
      <c r="F212" s="250"/>
      <c r="G212" s="250"/>
      <c r="H212" s="250"/>
      <c r="I212" s="250"/>
      <c r="J212" s="250"/>
      <c r="K212" s="250"/>
    </row>
    <row r="213" spans="2:11">
      <c r="B213" s="250"/>
      <c r="C213" s="250"/>
      <c r="D213" s="250"/>
      <c r="E213" s="250"/>
      <c r="F213" s="250"/>
      <c r="G213" s="250"/>
      <c r="H213" s="250"/>
      <c r="I213" s="250"/>
      <c r="J213" s="250"/>
      <c r="K213" s="250"/>
    </row>
    <row r="214" spans="2:11" ht="15.75">
      <c r="B214" s="258" t="s">
        <v>427</v>
      </c>
      <c r="C214" s="258" t="s">
        <v>428</v>
      </c>
      <c r="D214" s="258"/>
      <c r="E214" s="258"/>
      <c r="F214" s="258" t="s">
        <v>429</v>
      </c>
      <c r="G214" s="259"/>
      <c r="H214" s="258"/>
      <c r="I214" s="258"/>
      <c r="J214" s="258" t="s">
        <v>430</v>
      </c>
      <c r="K214" s="260" t="s">
        <v>915</v>
      </c>
    </row>
    <row r="215" spans="2:11" ht="15.75">
      <c r="B215" s="240"/>
      <c r="C215" s="240"/>
      <c r="D215" s="240"/>
      <c r="E215" s="240"/>
      <c r="F215" s="240"/>
      <c r="G215" s="240"/>
      <c r="H215" s="240"/>
      <c r="I215" s="240"/>
      <c r="J215" s="240"/>
      <c r="K215" s="240"/>
    </row>
    <row r="216" spans="2:11" ht="15.75">
      <c r="B216" s="240" t="s">
        <v>431</v>
      </c>
      <c r="C216" s="240" t="s">
        <v>432</v>
      </c>
      <c r="D216" s="240" t="s">
        <v>433</v>
      </c>
      <c r="E216" s="240" t="s">
        <v>434</v>
      </c>
      <c r="F216" s="240" t="s">
        <v>435</v>
      </c>
      <c r="G216" s="240" t="s">
        <v>436</v>
      </c>
      <c r="H216" s="240" t="s">
        <v>437</v>
      </c>
      <c r="I216" s="240" t="s">
        <v>438</v>
      </c>
      <c r="J216" s="240" t="s">
        <v>439</v>
      </c>
      <c r="K216" s="240" t="s">
        <v>440</v>
      </c>
    </row>
    <row r="217" spans="2:11" ht="15.75">
      <c r="B217" s="240" t="s">
        <v>77</v>
      </c>
      <c r="C217" s="240" t="s">
        <v>887</v>
      </c>
      <c r="D217" s="253" t="s">
        <v>925</v>
      </c>
      <c r="E217" s="254" t="s">
        <v>916</v>
      </c>
      <c r="F217" s="254">
        <v>200</v>
      </c>
      <c r="G217" s="255"/>
      <c r="H217" s="255">
        <v>99.68</v>
      </c>
      <c r="I217" s="254">
        <v>3.28</v>
      </c>
      <c r="J217" s="254">
        <v>3.99</v>
      </c>
      <c r="K217" s="254">
        <v>22.18</v>
      </c>
    </row>
    <row r="218" spans="2:11" ht="15.75">
      <c r="B218" s="240"/>
      <c r="C218" s="240" t="s">
        <v>888</v>
      </c>
      <c r="D218" s="240" t="s">
        <v>907</v>
      </c>
      <c r="E218" s="254" t="s">
        <v>108</v>
      </c>
      <c r="F218" s="254">
        <v>180</v>
      </c>
      <c r="G218" s="257"/>
      <c r="H218" s="254">
        <v>58.09</v>
      </c>
      <c r="I218" s="40">
        <v>0.17</v>
      </c>
      <c r="J218" s="40">
        <v>7.0000000000000007E-2</v>
      </c>
      <c r="K218" s="40">
        <v>13.39</v>
      </c>
    </row>
    <row r="219" spans="2:11" ht="20.25" customHeight="1">
      <c r="B219" s="240"/>
      <c r="C219" s="240" t="s">
        <v>889</v>
      </c>
      <c r="D219" s="240"/>
      <c r="E219" s="254" t="s">
        <v>883</v>
      </c>
      <c r="F219" s="254">
        <v>40</v>
      </c>
      <c r="G219" s="255"/>
      <c r="H219" s="254">
        <v>245</v>
      </c>
      <c r="I219" s="254">
        <v>8.01</v>
      </c>
      <c r="J219" s="254">
        <v>1.7</v>
      </c>
      <c r="K219" s="254">
        <v>48.53</v>
      </c>
    </row>
    <row r="220" spans="2:11" ht="19.5" customHeight="1">
      <c r="B220" s="240"/>
      <c r="C220" s="240" t="s">
        <v>890</v>
      </c>
      <c r="D220" s="240" t="s">
        <v>926</v>
      </c>
      <c r="E220" s="254" t="s">
        <v>917</v>
      </c>
      <c r="F220" s="254">
        <v>60</v>
      </c>
      <c r="G220" s="255"/>
      <c r="H220" s="254">
        <v>46.99</v>
      </c>
      <c r="I220" s="254">
        <v>1.05</v>
      </c>
      <c r="J220" s="254">
        <v>2.2200000000000002</v>
      </c>
      <c r="K220" s="254">
        <v>5.46</v>
      </c>
    </row>
    <row r="221" spans="2:11" ht="15.75">
      <c r="B221" s="240"/>
      <c r="C221" s="240" t="s">
        <v>891</v>
      </c>
      <c r="D221" s="240"/>
      <c r="E221" s="254" t="s">
        <v>518</v>
      </c>
      <c r="F221" s="254">
        <v>100</v>
      </c>
      <c r="G221" s="261"/>
      <c r="H221" s="254">
        <v>40</v>
      </c>
      <c r="I221" s="254">
        <v>0.4</v>
      </c>
      <c r="J221" s="254">
        <v>0.4</v>
      </c>
      <c r="K221" s="254">
        <v>9.8000000000000007</v>
      </c>
    </row>
    <row r="223" spans="2:11" ht="15.75">
      <c r="B223" s="250"/>
      <c r="C223" s="256"/>
      <c r="D223" s="251" t="s">
        <v>923</v>
      </c>
      <c r="E223" s="252"/>
      <c r="F223" s="250"/>
      <c r="G223" s="250"/>
      <c r="H223" s="250"/>
      <c r="I223" s="250"/>
      <c r="J223" s="250"/>
      <c r="K223" s="250"/>
    </row>
    <row r="224" spans="2:11">
      <c r="B224" s="250"/>
      <c r="C224" s="250"/>
      <c r="D224" s="250"/>
      <c r="E224" s="250"/>
      <c r="F224" s="250"/>
      <c r="G224" s="250"/>
      <c r="H224" s="250"/>
      <c r="I224" s="250"/>
      <c r="J224" s="250"/>
      <c r="K224" s="250"/>
    </row>
    <row r="225" spans="2:11" ht="15.75">
      <c r="B225" s="258" t="s">
        <v>427</v>
      </c>
      <c r="C225" s="258" t="s">
        <v>428</v>
      </c>
      <c r="D225" s="258"/>
      <c r="E225" s="258"/>
      <c r="F225" s="258" t="s">
        <v>429</v>
      </c>
      <c r="G225" s="259"/>
      <c r="H225" s="258"/>
      <c r="I225" s="258"/>
      <c r="J225" s="258" t="s">
        <v>430</v>
      </c>
      <c r="K225" s="260" t="s">
        <v>924</v>
      </c>
    </row>
    <row r="226" spans="2:11" ht="15.75">
      <c r="B226" s="240"/>
      <c r="C226" s="240"/>
      <c r="D226" s="240"/>
      <c r="E226" s="240"/>
      <c r="F226" s="240"/>
      <c r="G226" s="240"/>
      <c r="H226" s="240"/>
      <c r="I226" s="240"/>
      <c r="J226" s="240"/>
      <c r="K226" s="240"/>
    </row>
    <row r="227" spans="2:11" ht="15.75">
      <c r="B227" s="240" t="s">
        <v>431</v>
      </c>
      <c r="C227" s="240" t="s">
        <v>432</v>
      </c>
      <c r="D227" s="240" t="s">
        <v>433</v>
      </c>
      <c r="E227" s="240" t="s">
        <v>434</v>
      </c>
      <c r="F227" s="240" t="s">
        <v>435</v>
      </c>
      <c r="G227" s="240" t="s">
        <v>436</v>
      </c>
      <c r="H227" s="240" t="s">
        <v>437</v>
      </c>
      <c r="I227" s="240" t="s">
        <v>438</v>
      </c>
      <c r="J227" s="240" t="s">
        <v>439</v>
      </c>
      <c r="K227" s="240" t="s">
        <v>440</v>
      </c>
    </row>
    <row r="228" spans="2:11" ht="15.75">
      <c r="B228" s="240" t="s">
        <v>77</v>
      </c>
      <c r="C228" s="240" t="s">
        <v>887</v>
      </c>
      <c r="D228" s="253" t="s">
        <v>927</v>
      </c>
      <c r="E228" s="254" t="s">
        <v>918</v>
      </c>
      <c r="F228" s="254">
        <v>200</v>
      </c>
      <c r="G228" s="255">
        <v>21.99</v>
      </c>
      <c r="H228" s="255">
        <v>438.54</v>
      </c>
      <c r="I228" s="254">
        <v>22.03</v>
      </c>
      <c r="J228" s="254">
        <v>22.11</v>
      </c>
      <c r="K228" s="254">
        <v>37.61</v>
      </c>
    </row>
    <row r="229" spans="2:11" ht="15.75">
      <c r="B229" s="240"/>
      <c r="C229" s="240" t="s">
        <v>888</v>
      </c>
      <c r="D229" s="240" t="s">
        <v>907</v>
      </c>
      <c r="E229" s="254" t="s">
        <v>928</v>
      </c>
      <c r="F229" s="254">
        <v>180</v>
      </c>
      <c r="G229" s="257">
        <v>14.98</v>
      </c>
      <c r="H229" s="254">
        <v>83</v>
      </c>
      <c r="I229" s="262">
        <v>1.2</v>
      </c>
      <c r="J229" s="262">
        <v>0.19</v>
      </c>
      <c r="K229" s="262">
        <v>18.36</v>
      </c>
    </row>
    <row r="230" spans="2:11" ht="15.75">
      <c r="B230" s="240"/>
      <c r="C230" s="240" t="s">
        <v>889</v>
      </c>
      <c r="D230" s="240"/>
      <c r="E230" s="254" t="s">
        <v>883</v>
      </c>
      <c r="F230" s="254">
        <v>40</v>
      </c>
      <c r="G230" s="255">
        <v>2.11</v>
      </c>
      <c r="H230" s="254">
        <v>245</v>
      </c>
      <c r="I230" s="254">
        <v>8.01</v>
      </c>
      <c r="J230" s="254">
        <v>1.7</v>
      </c>
      <c r="K230" s="254">
        <v>48.53</v>
      </c>
    </row>
    <row r="231" spans="2:11" ht="15.75">
      <c r="B231" s="240"/>
      <c r="C231" s="240" t="s">
        <v>890</v>
      </c>
      <c r="D231" s="240" t="s">
        <v>931</v>
      </c>
      <c r="E231" s="254" t="s">
        <v>929</v>
      </c>
      <c r="F231" s="254">
        <v>60</v>
      </c>
      <c r="G231" s="255">
        <v>10.45</v>
      </c>
      <c r="H231" s="254">
        <v>2.4</v>
      </c>
      <c r="I231" s="254">
        <v>0.14000000000000001</v>
      </c>
      <c r="J231" s="254">
        <v>0.02</v>
      </c>
      <c r="K231" s="254">
        <v>0.7</v>
      </c>
    </row>
    <row r="232" spans="2:11" ht="15.75">
      <c r="B232" s="240"/>
      <c r="C232" s="240" t="s">
        <v>891</v>
      </c>
      <c r="D232" s="240"/>
      <c r="E232" s="254" t="s">
        <v>930</v>
      </c>
      <c r="F232" s="254">
        <v>100</v>
      </c>
      <c r="G232" s="261">
        <v>18.920000000000002</v>
      </c>
      <c r="H232" s="254">
        <v>70.5</v>
      </c>
      <c r="I232" s="254">
        <v>0.6</v>
      </c>
      <c r="J232" s="254">
        <v>0.6</v>
      </c>
      <c r="K232" s="254">
        <v>14.7</v>
      </c>
    </row>
    <row r="233" spans="2:11" ht="15.75">
      <c r="B233" s="257"/>
      <c r="C233" s="257" t="s">
        <v>450</v>
      </c>
      <c r="D233" s="257"/>
      <c r="E233" s="257" t="s">
        <v>932</v>
      </c>
      <c r="F233" s="257">
        <v>30</v>
      </c>
      <c r="G233" s="257">
        <v>18</v>
      </c>
      <c r="H233" s="257">
        <v>117</v>
      </c>
      <c r="I233" s="257">
        <v>1.83</v>
      </c>
      <c r="J233" s="257">
        <v>4.6500000000000004</v>
      </c>
      <c r="K233" s="257">
        <v>17.55</v>
      </c>
    </row>
    <row r="235" spans="2:11" ht="15.75">
      <c r="B235" s="250"/>
      <c r="C235" s="256"/>
      <c r="D235" s="251" t="s">
        <v>937</v>
      </c>
      <c r="E235" s="252"/>
      <c r="F235" s="250"/>
      <c r="G235" s="250"/>
      <c r="H235" s="250"/>
      <c r="I235" s="250"/>
      <c r="J235" s="250"/>
      <c r="K235" s="250"/>
    </row>
    <row r="236" spans="2:11">
      <c r="B236" s="250"/>
      <c r="C236" s="250"/>
      <c r="D236" s="250"/>
      <c r="E236" s="250"/>
      <c r="F236" s="250"/>
      <c r="G236" s="250"/>
      <c r="H236" s="250"/>
      <c r="I236" s="250"/>
      <c r="J236" s="250"/>
      <c r="K236" s="250"/>
    </row>
    <row r="237" spans="2:11" ht="15.75">
      <c r="B237" s="258" t="s">
        <v>427</v>
      </c>
      <c r="C237" s="258" t="s">
        <v>428</v>
      </c>
      <c r="D237" s="258"/>
      <c r="E237" s="258"/>
      <c r="F237" s="258" t="s">
        <v>429</v>
      </c>
      <c r="G237" s="259"/>
      <c r="H237" s="258"/>
      <c r="I237" s="258"/>
      <c r="J237" s="258" t="s">
        <v>430</v>
      </c>
      <c r="K237" s="260" t="s">
        <v>938</v>
      </c>
    </row>
    <row r="238" spans="2:11" ht="15.75">
      <c r="B238" s="240"/>
      <c r="C238" s="240"/>
      <c r="D238" s="240"/>
      <c r="E238" s="240"/>
      <c r="F238" s="240"/>
      <c r="G238" s="240"/>
      <c r="H238" s="240"/>
      <c r="I238" s="240"/>
      <c r="J238" s="240"/>
      <c r="K238" s="240"/>
    </row>
    <row r="239" spans="2:11" ht="15.75">
      <c r="B239" s="240" t="s">
        <v>431</v>
      </c>
      <c r="C239" s="240" t="s">
        <v>432</v>
      </c>
      <c r="D239" s="240" t="s">
        <v>433</v>
      </c>
      <c r="E239" s="240" t="s">
        <v>434</v>
      </c>
      <c r="F239" s="240" t="s">
        <v>435</v>
      </c>
      <c r="G239" s="240" t="s">
        <v>436</v>
      </c>
      <c r="H239" s="240" t="s">
        <v>437</v>
      </c>
      <c r="I239" s="240" t="s">
        <v>438</v>
      </c>
      <c r="J239" s="240" t="s">
        <v>439</v>
      </c>
      <c r="K239" s="240" t="s">
        <v>440</v>
      </c>
    </row>
    <row r="240" spans="2:11" ht="15.75">
      <c r="B240" s="240" t="s">
        <v>77</v>
      </c>
      <c r="C240" s="240" t="s">
        <v>887</v>
      </c>
      <c r="D240" s="253" t="s">
        <v>939</v>
      </c>
      <c r="E240" s="254" t="s">
        <v>666</v>
      </c>
      <c r="F240" s="254">
        <v>200</v>
      </c>
      <c r="G240" s="255">
        <v>31.15</v>
      </c>
      <c r="H240" s="255">
        <v>99.69</v>
      </c>
      <c r="I240" s="254">
        <v>3.92</v>
      </c>
      <c r="J240" s="254">
        <v>2.4</v>
      </c>
      <c r="K240" s="254">
        <v>15</v>
      </c>
    </row>
    <row r="241" spans="2:11" ht="15.75">
      <c r="B241" s="240"/>
      <c r="C241" s="240" t="s">
        <v>888</v>
      </c>
      <c r="D241" s="240" t="s">
        <v>907</v>
      </c>
      <c r="E241" s="254" t="s">
        <v>928</v>
      </c>
      <c r="F241" s="254">
        <v>180</v>
      </c>
      <c r="G241" s="257">
        <v>17.96</v>
      </c>
      <c r="H241" s="254">
        <v>82.8</v>
      </c>
      <c r="I241" s="262">
        <v>0.9</v>
      </c>
      <c r="J241" s="262">
        <v>0.18</v>
      </c>
      <c r="K241" s="262">
        <v>18.18</v>
      </c>
    </row>
    <row r="242" spans="2:11" ht="15.75">
      <c r="B242" s="240"/>
      <c r="C242" s="240" t="s">
        <v>889</v>
      </c>
      <c r="D242" s="240"/>
      <c r="E242" s="254" t="s">
        <v>883</v>
      </c>
      <c r="F242" s="254">
        <v>40</v>
      </c>
      <c r="G242" s="255">
        <v>2.11</v>
      </c>
      <c r="H242" s="254">
        <v>245</v>
      </c>
      <c r="I242" s="254">
        <v>8.01</v>
      </c>
      <c r="J242" s="254">
        <v>1.7</v>
      </c>
      <c r="K242" s="254">
        <v>48.53</v>
      </c>
    </row>
    <row r="243" spans="2:11" ht="15.75">
      <c r="B243" s="240"/>
      <c r="C243" s="240" t="s">
        <v>890</v>
      </c>
      <c r="D243" s="240" t="s">
        <v>940</v>
      </c>
      <c r="E243" s="254" t="s">
        <v>936</v>
      </c>
      <c r="F243" s="254">
        <v>60</v>
      </c>
      <c r="G243" s="255">
        <v>12.55</v>
      </c>
      <c r="H243" s="254">
        <v>56.47</v>
      </c>
      <c r="I243" s="254">
        <v>0.76</v>
      </c>
      <c r="J243" s="254">
        <v>4.09</v>
      </c>
      <c r="K243" s="254">
        <v>4.01</v>
      </c>
    </row>
    <row r="244" spans="2:11" ht="15.75">
      <c r="B244" s="240"/>
      <c r="C244" s="240" t="s">
        <v>891</v>
      </c>
      <c r="D244" s="240"/>
      <c r="E244" s="254" t="s">
        <v>930</v>
      </c>
      <c r="F244" s="254">
        <v>100</v>
      </c>
      <c r="G244" s="255">
        <v>70.5</v>
      </c>
      <c r="H244" s="254">
        <v>70.5</v>
      </c>
      <c r="I244" s="254">
        <v>0.6</v>
      </c>
      <c r="J244" s="254">
        <v>0.6</v>
      </c>
      <c r="K244" s="254">
        <v>14.7</v>
      </c>
    </row>
    <row r="246" spans="2:11" ht="15.75">
      <c r="B246" s="250"/>
      <c r="C246" s="256"/>
      <c r="D246" s="251" t="s">
        <v>943</v>
      </c>
      <c r="E246" s="252"/>
      <c r="F246" s="250"/>
      <c r="G246" s="250"/>
      <c r="H246" s="250"/>
      <c r="I246" s="250"/>
      <c r="J246" s="250"/>
      <c r="K246" s="250"/>
    </row>
    <row r="247" spans="2:11">
      <c r="B247" s="250"/>
      <c r="C247" s="250"/>
      <c r="D247" s="250"/>
      <c r="E247" s="250"/>
      <c r="F247" s="250"/>
      <c r="G247" s="250"/>
      <c r="H247" s="250"/>
      <c r="I247" s="250"/>
      <c r="J247" s="250"/>
      <c r="K247" s="250"/>
    </row>
    <row r="248" spans="2:11" ht="15.75">
      <c r="B248" s="258" t="s">
        <v>427</v>
      </c>
      <c r="C248" s="258" t="s">
        <v>428</v>
      </c>
      <c r="D248" s="258"/>
      <c r="E248" s="258"/>
      <c r="F248" s="258" t="s">
        <v>429</v>
      </c>
      <c r="G248" s="259"/>
      <c r="H248" s="258"/>
      <c r="I248" s="258"/>
      <c r="J248" s="258" t="s">
        <v>430</v>
      </c>
      <c r="K248" s="260" t="s">
        <v>944</v>
      </c>
    </row>
    <row r="249" spans="2:11" ht="15.75">
      <c r="B249" s="240"/>
      <c r="C249" s="240"/>
      <c r="D249" s="240"/>
      <c r="E249" s="240"/>
      <c r="F249" s="240"/>
      <c r="G249" s="240"/>
      <c r="H249" s="240"/>
      <c r="I249" s="240"/>
      <c r="J249" s="240"/>
      <c r="K249" s="240"/>
    </row>
    <row r="250" spans="2:11" ht="15.75">
      <c r="B250" s="240" t="s">
        <v>431</v>
      </c>
      <c r="C250" s="240" t="s">
        <v>432</v>
      </c>
      <c r="D250" s="240" t="s">
        <v>433</v>
      </c>
      <c r="E250" s="240" t="s">
        <v>434</v>
      </c>
      <c r="F250" s="240" t="s">
        <v>435</v>
      </c>
      <c r="G250" s="240" t="s">
        <v>436</v>
      </c>
      <c r="H250" s="240" t="s">
        <v>437</v>
      </c>
      <c r="I250" s="240" t="s">
        <v>438</v>
      </c>
      <c r="J250" s="240" t="s">
        <v>439</v>
      </c>
      <c r="K250" s="240" t="s">
        <v>440</v>
      </c>
    </row>
    <row r="251" spans="2:11" ht="15.75">
      <c r="B251" s="240" t="s">
        <v>77</v>
      </c>
      <c r="C251" s="240" t="s">
        <v>887</v>
      </c>
      <c r="D251" s="253" t="s">
        <v>950</v>
      </c>
      <c r="E251" s="254" t="s">
        <v>945</v>
      </c>
      <c r="F251" s="254">
        <v>150</v>
      </c>
      <c r="G251" s="255">
        <v>3.28</v>
      </c>
      <c r="H251" s="261">
        <v>198.97</v>
      </c>
      <c r="I251" s="254">
        <v>5.85</v>
      </c>
      <c r="J251" s="254">
        <v>2.86</v>
      </c>
      <c r="K251" s="254">
        <v>37.4</v>
      </c>
    </row>
    <row r="252" spans="2:11" ht="15.75">
      <c r="B252" s="240"/>
      <c r="C252" s="240"/>
      <c r="D252" s="253" t="s">
        <v>951</v>
      </c>
      <c r="E252" s="254" t="s">
        <v>946</v>
      </c>
      <c r="F252" s="254">
        <v>90</v>
      </c>
      <c r="G252" s="255">
        <v>21.53</v>
      </c>
      <c r="H252" s="266">
        <v>203.76</v>
      </c>
      <c r="I252" s="254">
        <v>13.88</v>
      </c>
      <c r="J252" s="254">
        <v>14.9</v>
      </c>
      <c r="K252" s="254">
        <v>3.47</v>
      </c>
    </row>
    <row r="253" spans="2:11" ht="15.75">
      <c r="B253" s="240"/>
      <c r="C253" s="240" t="s">
        <v>888</v>
      </c>
      <c r="D253" s="240" t="s">
        <v>952</v>
      </c>
      <c r="E253" s="254" t="s">
        <v>947</v>
      </c>
      <c r="F253" s="254">
        <v>180</v>
      </c>
      <c r="G253" s="257">
        <v>4.29</v>
      </c>
      <c r="H253" s="254">
        <v>94</v>
      </c>
      <c r="I253" s="254">
        <v>3.16</v>
      </c>
      <c r="J253" s="254">
        <v>0.4</v>
      </c>
      <c r="K253" s="254">
        <v>9.17</v>
      </c>
    </row>
    <row r="254" spans="2:11" ht="15.75">
      <c r="B254" s="240"/>
      <c r="C254" s="240" t="s">
        <v>889</v>
      </c>
      <c r="D254" s="240"/>
      <c r="E254" s="254" t="s">
        <v>883</v>
      </c>
      <c r="F254" s="254">
        <v>40</v>
      </c>
      <c r="G254" s="255">
        <v>2.11</v>
      </c>
      <c r="H254" s="254">
        <v>245</v>
      </c>
      <c r="I254" s="254">
        <v>8.01</v>
      </c>
      <c r="J254" s="254">
        <v>1.7</v>
      </c>
      <c r="K254" s="254">
        <v>48.53</v>
      </c>
    </row>
    <row r="255" spans="2:11" ht="15.75">
      <c r="B255" s="240"/>
      <c r="C255" s="240"/>
      <c r="D255" s="240"/>
      <c r="E255" s="254" t="s">
        <v>121</v>
      </c>
      <c r="F255" s="254">
        <v>10</v>
      </c>
      <c r="G255" s="255">
        <v>7.03</v>
      </c>
      <c r="H255" s="254">
        <v>92.5</v>
      </c>
      <c r="I255" s="254">
        <v>0.8</v>
      </c>
      <c r="J255" s="254">
        <v>0.7</v>
      </c>
      <c r="K255" s="254">
        <v>14.9</v>
      </c>
    </row>
    <row r="256" spans="2:11" ht="15.75">
      <c r="B256" s="240"/>
      <c r="C256" s="240" t="s">
        <v>890</v>
      </c>
      <c r="D256" s="240" t="s">
        <v>953</v>
      </c>
      <c r="E256" s="254" t="s">
        <v>948</v>
      </c>
      <c r="F256" s="254">
        <v>60</v>
      </c>
      <c r="G256" s="255">
        <v>3.48</v>
      </c>
      <c r="H256" s="254">
        <v>94</v>
      </c>
      <c r="I256" s="254">
        <v>3.16</v>
      </c>
      <c r="J256" s="254">
        <v>0.4</v>
      </c>
      <c r="K256" s="254">
        <v>19.32</v>
      </c>
    </row>
    <row r="257" spans="2:11" ht="15.75">
      <c r="B257" s="240"/>
      <c r="C257" s="240" t="s">
        <v>891</v>
      </c>
      <c r="D257" s="240"/>
      <c r="E257" s="254" t="s">
        <v>518</v>
      </c>
      <c r="F257" s="254">
        <v>150</v>
      </c>
      <c r="G257" s="255">
        <v>41.09</v>
      </c>
      <c r="H257" s="254">
        <v>70.5</v>
      </c>
      <c r="I257" s="254">
        <v>0.6</v>
      </c>
      <c r="J257" s="254">
        <v>0.6</v>
      </c>
      <c r="K257" s="254">
        <v>14.7</v>
      </c>
    </row>
    <row r="258" spans="2:11" ht="15.75">
      <c r="B258" s="5"/>
      <c r="C258" s="240" t="s">
        <v>949</v>
      </c>
      <c r="D258" s="5"/>
      <c r="E258" s="267" t="s">
        <v>40</v>
      </c>
      <c r="F258" s="267">
        <v>15</v>
      </c>
      <c r="G258" s="255">
        <v>3.64</v>
      </c>
      <c r="H258" s="254">
        <v>445</v>
      </c>
      <c r="I258" s="254">
        <v>10.4</v>
      </c>
      <c r="J258" s="254">
        <v>22</v>
      </c>
      <c r="K258" s="254">
        <v>52.5</v>
      </c>
    </row>
    <row r="260" spans="2:11" ht="15.75">
      <c r="B260" s="250"/>
      <c r="C260" s="256"/>
      <c r="D260" s="251" t="s">
        <v>955</v>
      </c>
      <c r="E260" s="252"/>
      <c r="F260" s="250"/>
      <c r="G260" s="250"/>
      <c r="H260" s="250"/>
      <c r="I260" s="250"/>
      <c r="J260" s="250"/>
      <c r="K260" s="250"/>
    </row>
    <row r="261" spans="2:11">
      <c r="B261" s="250"/>
      <c r="C261" s="250"/>
      <c r="D261" s="250"/>
      <c r="E261" s="250"/>
      <c r="F261" s="250"/>
      <c r="G261" s="250"/>
      <c r="H261" s="250"/>
      <c r="I261" s="250"/>
      <c r="J261" s="250"/>
      <c r="K261" s="250"/>
    </row>
    <row r="262" spans="2:11" ht="15.75">
      <c r="B262" s="258" t="s">
        <v>427</v>
      </c>
      <c r="C262" s="258" t="s">
        <v>428</v>
      </c>
      <c r="D262" s="258"/>
      <c r="E262" s="258"/>
      <c r="F262" s="258" t="s">
        <v>429</v>
      </c>
      <c r="G262" s="259"/>
      <c r="H262" s="258"/>
      <c r="I262" s="258"/>
      <c r="J262" s="258" t="s">
        <v>430</v>
      </c>
      <c r="K262" s="260" t="s">
        <v>956</v>
      </c>
    </row>
    <row r="263" spans="2:11" ht="15.75">
      <c r="B263" s="240"/>
      <c r="C263" s="240"/>
      <c r="D263" s="240"/>
      <c r="E263" s="240"/>
      <c r="F263" s="240"/>
      <c r="G263" s="240"/>
      <c r="H263" s="240"/>
      <c r="I263" s="240"/>
      <c r="J263" s="240"/>
      <c r="K263" s="240"/>
    </row>
    <row r="264" spans="2:11" ht="15.75">
      <c r="B264" s="240" t="s">
        <v>431</v>
      </c>
      <c r="C264" s="240" t="s">
        <v>432</v>
      </c>
      <c r="D264" s="240" t="s">
        <v>433</v>
      </c>
      <c r="E264" s="240" t="s">
        <v>434</v>
      </c>
      <c r="F264" s="240" t="s">
        <v>435</v>
      </c>
      <c r="G264" s="240" t="s">
        <v>436</v>
      </c>
      <c r="H264" s="240" t="s">
        <v>437</v>
      </c>
      <c r="I264" s="240" t="s">
        <v>438</v>
      </c>
      <c r="J264" s="240" t="s">
        <v>439</v>
      </c>
      <c r="K264" s="240" t="s">
        <v>440</v>
      </c>
    </row>
    <row r="265" spans="2:11" ht="15.75">
      <c r="B265" s="240" t="s">
        <v>77</v>
      </c>
      <c r="C265" s="240" t="s">
        <v>887</v>
      </c>
      <c r="D265" s="253" t="s">
        <v>957</v>
      </c>
      <c r="E265" s="254" t="s">
        <v>954</v>
      </c>
      <c r="F265" s="254">
        <v>150</v>
      </c>
      <c r="G265" s="255">
        <v>5.41</v>
      </c>
      <c r="H265" s="261">
        <v>272</v>
      </c>
      <c r="I265" s="254">
        <v>10.199999999999999</v>
      </c>
      <c r="J265" s="254">
        <v>9.5</v>
      </c>
      <c r="K265" s="254">
        <v>14.6</v>
      </c>
    </row>
    <row r="266" spans="2:11" ht="15.75">
      <c r="B266" s="240"/>
      <c r="C266" s="240"/>
      <c r="D266" s="253" t="s">
        <v>958</v>
      </c>
      <c r="E266" s="254" t="s">
        <v>135</v>
      </c>
      <c r="F266" s="254">
        <v>100</v>
      </c>
      <c r="G266" s="255">
        <v>34.06</v>
      </c>
      <c r="H266" s="266">
        <v>191.91</v>
      </c>
      <c r="I266" s="254">
        <v>11.98</v>
      </c>
      <c r="J266" s="254">
        <v>12.58</v>
      </c>
      <c r="K266" s="254">
        <v>9.1999999999999993</v>
      </c>
    </row>
    <row r="267" spans="2:11" ht="15.75">
      <c r="B267" s="240"/>
      <c r="C267" s="240" t="s">
        <v>888</v>
      </c>
      <c r="D267" s="240" t="s">
        <v>907</v>
      </c>
      <c r="E267" s="254" t="s">
        <v>445</v>
      </c>
      <c r="F267" s="254">
        <v>180</v>
      </c>
      <c r="G267" s="257">
        <v>1.8</v>
      </c>
      <c r="H267" s="254">
        <v>36.96</v>
      </c>
      <c r="I267" s="254">
        <v>0.05</v>
      </c>
      <c r="J267" s="254">
        <v>0.01</v>
      </c>
      <c r="K267" s="254">
        <v>9.17</v>
      </c>
    </row>
    <row r="268" spans="2:11" ht="15.75">
      <c r="B268" s="240"/>
      <c r="C268" s="240" t="s">
        <v>889</v>
      </c>
      <c r="D268" s="240"/>
      <c r="E268" s="254" t="s">
        <v>883</v>
      </c>
      <c r="F268" s="254">
        <v>40</v>
      </c>
      <c r="G268" s="255">
        <v>2.11</v>
      </c>
      <c r="H268" s="254">
        <v>245</v>
      </c>
      <c r="I268" s="254">
        <v>8.01</v>
      </c>
      <c r="J268" s="254">
        <v>1.7</v>
      </c>
      <c r="K268" s="254">
        <v>48.53</v>
      </c>
    </row>
    <row r="269" spans="2:11" ht="15.75">
      <c r="B269" s="240"/>
      <c r="C269" s="240" t="s">
        <v>890</v>
      </c>
      <c r="D269" s="240" t="s">
        <v>931</v>
      </c>
      <c r="E269" s="254" t="s">
        <v>919</v>
      </c>
      <c r="F269" s="254">
        <v>60</v>
      </c>
      <c r="G269" s="255">
        <v>10.52</v>
      </c>
      <c r="H269" s="254">
        <v>2.4</v>
      </c>
      <c r="I269" s="254">
        <v>0.14000000000000001</v>
      </c>
      <c r="J269" s="254">
        <v>0.02</v>
      </c>
      <c r="K269" s="254">
        <v>0.7</v>
      </c>
    </row>
    <row r="270" spans="2:11" ht="15.75">
      <c r="B270" s="240"/>
      <c r="C270" s="240" t="s">
        <v>891</v>
      </c>
      <c r="D270" s="240"/>
      <c r="E270" s="254" t="s">
        <v>97</v>
      </c>
      <c r="F270" s="254">
        <v>100</v>
      </c>
      <c r="G270" s="255">
        <v>32.549999999999997</v>
      </c>
      <c r="H270" s="254">
        <v>70.5</v>
      </c>
      <c r="I270" s="254">
        <v>0.6</v>
      </c>
      <c r="J270" s="254">
        <v>0.6</v>
      </c>
      <c r="K270" s="254">
        <v>14.7</v>
      </c>
    </row>
    <row r="272" spans="2:11" ht="15.75">
      <c r="D272" s="243" t="s">
        <v>966</v>
      </c>
      <c r="E272" s="168"/>
    </row>
    <row r="274" spans="2:11">
      <c r="B274" s="169" t="s">
        <v>427</v>
      </c>
      <c r="C274" s="170" t="s">
        <v>428</v>
      </c>
      <c r="D274" s="170"/>
      <c r="E274" s="170"/>
      <c r="F274" s="169" t="s">
        <v>429</v>
      </c>
      <c r="G274" s="171"/>
      <c r="H274" s="169"/>
      <c r="I274" s="169"/>
      <c r="J274" s="169" t="s">
        <v>430</v>
      </c>
      <c r="K274" s="172" t="s">
        <v>965</v>
      </c>
    </row>
    <row r="275" spans="2:11"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</row>
    <row r="276" spans="2:11">
      <c r="B276" s="174" t="s">
        <v>431</v>
      </c>
      <c r="C276" s="174" t="s">
        <v>432</v>
      </c>
      <c r="D276" s="174" t="s">
        <v>433</v>
      </c>
      <c r="E276" s="175" t="s">
        <v>434</v>
      </c>
      <c r="F276" s="174" t="s">
        <v>435</v>
      </c>
      <c r="G276" s="174" t="s">
        <v>3</v>
      </c>
      <c r="H276" s="174" t="s">
        <v>437</v>
      </c>
      <c r="I276" s="174" t="s">
        <v>438</v>
      </c>
      <c r="J276" s="174" t="s">
        <v>439</v>
      </c>
      <c r="K276" s="174" t="s">
        <v>440</v>
      </c>
    </row>
    <row r="277" spans="2:11" ht="15.75">
      <c r="B277" s="173" t="s">
        <v>77</v>
      </c>
      <c r="C277" s="233" t="s">
        <v>441</v>
      </c>
      <c r="D277" s="234" t="s">
        <v>866</v>
      </c>
      <c r="E277" s="177" t="s">
        <v>858</v>
      </c>
      <c r="F277" s="178">
        <v>150</v>
      </c>
      <c r="G277" s="247">
        <v>5.95</v>
      </c>
      <c r="H277" s="237">
        <v>246.01</v>
      </c>
      <c r="I277" s="178">
        <v>8.49</v>
      </c>
      <c r="J277" s="178">
        <v>6.56</v>
      </c>
      <c r="K277" s="178">
        <v>38.340000000000003</v>
      </c>
    </row>
    <row r="278" spans="2:11" ht="15.75">
      <c r="B278" s="173"/>
      <c r="C278" s="233"/>
      <c r="D278" s="234" t="s">
        <v>867</v>
      </c>
      <c r="E278" s="177" t="s">
        <v>868</v>
      </c>
      <c r="F278" s="178">
        <v>100</v>
      </c>
      <c r="G278" s="242">
        <v>28.08</v>
      </c>
      <c r="H278" s="179">
        <v>288</v>
      </c>
      <c r="I278" s="178">
        <v>14</v>
      </c>
      <c r="J278" s="178">
        <v>19.5</v>
      </c>
      <c r="K278" s="178">
        <v>13.89</v>
      </c>
    </row>
    <row r="279" spans="2:11" ht="15.75">
      <c r="B279" s="173"/>
      <c r="C279" s="233" t="s">
        <v>444</v>
      </c>
      <c r="D279" s="233" t="s">
        <v>870</v>
      </c>
      <c r="E279" s="177" t="s">
        <v>140</v>
      </c>
      <c r="F279" s="178">
        <v>180</v>
      </c>
      <c r="G279" s="15">
        <v>5.46</v>
      </c>
      <c r="H279" s="248">
        <v>94</v>
      </c>
      <c r="I279" s="178">
        <v>3.16</v>
      </c>
      <c r="J279" s="178">
        <v>0.4</v>
      </c>
      <c r="K279" s="178">
        <v>9.17</v>
      </c>
    </row>
    <row r="280" spans="2:11" ht="15.75">
      <c r="B280" s="173"/>
      <c r="C280" s="233" t="s">
        <v>34</v>
      </c>
      <c r="D280" s="233"/>
      <c r="E280" s="177" t="s">
        <v>446</v>
      </c>
      <c r="F280" s="178">
        <v>40</v>
      </c>
      <c r="G280" s="242">
        <v>2.11</v>
      </c>
      <c r="H280" s="178">
        <v>245</v>
      </c>
      <c r="I280" s="178">
        <v>8.01</v>
      </c>
      <c r="J280" s="178">
        <v>1.7</v>
      </c>
      <c r="K280" s="178">
        <v>48.53</v>
      </c>
    </row>
    <row r="281" spans="2:11" ht="15.75">
      <c r="B281" s="173"/>
      <c r="C281" s="233" t="s">
        <v>447</v>
      </c>
      <c r="D281" s="233" t="s">
        <v>871</v>
      </c>
      <c r="E281" s="177" t="s">
        <v>869</v>
      </c>
      <c r="F281" s="178">
        <v>20</v>
      </c>
      <c r="G281" s="242">
        <v>17.09</v>
      </c>
      <c r="H281" s="178">
        <v>4.8</v>
      </c>
      <c r="I281" s="178">
        <v>0.22</v>
      </c>
      <c r="J281" s="178">
        <v>0.04</v>
      </c>
      <c r="K281" s="178">
        <v>0.76</v>
      </c>
    </row>
    <row r="282" spans="2:11" ht="15.75">
      <c r="B282" s="173"/>
      <c r="C282" s="233" t="s">
        <v>449</v>
      </c>
      <c r="D282" s="233"/>
      <c r="E282" s="177" t="s">
        <v>97</v>
      </c>
      <c r="F282" s="178">
        <v>100</v>
      </c>
      <c r="G282" s="242">
        <v>27.76</v>
      </c>
      <c r="H282" s="178">
        <v>73</v>
      </c>
      <c r="I282" s="178">
        <v>0.8</v>
      </c>
      <c r="J282" s="178">
        <v>3.2</v>
      </c>
      <c r="K282" s="178">
        <v>10.7</v>
      </c>
    </row>
    <row r="284" spans="2:11" ht="15.75">
      <c r="D284" s="243" t="s">
        <v>967</v>
      </c>
      <c r="E284" s="168"/>
    </row>
    <row r="286" spans="2:11">
      <c r="B286" s="169" t="s">
        <v>427</v>
      </c>
      <c r="C286" s="170" t="s">
        <v>428</v>
      </c>
      <c r="D286" s="170"/>
      <c r="E286" s="170"/>
      <c r="F286" s="169" t="s">
        <v>429</v>
      </c>
      <c r="G286" s="171"/>
      <c r="H286" s="169"/>
      <c r="I286" s="169"/>
      <c r="J286" s="169" t="s">
        <v>430</v>
      </c>
      <c r="K286" s="172" t="s">
        <v>968</v>
      </c>
    </row>
    <row r="287" spans="2:11">
      <c r="B287" s="173"/>
      <c r="C287" s="173"/>
      <c r="D287" s="173"/>
      <c r="E287" s="173"/>
      <c r="F287" s="173"/>
      <c r="G287" s="173"/>
      <c r="H287" s="173"/>
      <c r="I287" s="173"/>
      <c r="J287" s="173"/>
      <c r="K287" s="173"/>
    </row>
    <row r="288" spans="2:11">
      <c r="B288" s="174" t="s">
        <v>431</v>
      </c>
      <c r="C288" s="174" t="s">
        <v>432</v>
      </c>
      <c r="D288" s="174" t="s">
        <v>433</v>
      </c>
      <c r="E288" s="175" t="s">
        <v>434</v>
      </c>
      <c r="F288" s="174" t="s">
        <v>435</v>
      </c>
      <c r="G288" s="174" t="s">
        <v>3</v>
      </c>
      <c r="H288" s="174" t="s">
        <v>437</v>
      </c>
      <c r="I288" s="174" t="s">
        <v>438</v>
      </c>
      <c r="J288" s="174" t="s">
        <v>439</v>
      </c>
      <c r="K288" s="174" t="s">
        <v>440</v>
      </c>
    </row>
    <row r="289" spans="2:11" ht="15.75">
      <c r="B289" s="173" t="s">
        <v>77</v>
      </c>
      <c r="C289" s="233" t="s">
        <v>441</v>
      </c>
      <c r="D289" s="234" t="s">
        <v>874</v>
      </c>
      <c r="E289" s="177" t="s">
        <v>872</v>
      </c>
      <c r="F289" s="178">
        <v>150</v>
      </c>
      <c r="G289" s="249">
        <v>3.5</v>
      </c>
      <c r="H289" s="179">
        <v>198.97</v>
      </c>
      <c r="I289" s="178">
        <v>5.85</v>
      </c>
      <c r="J289" s="178">
        <v>2.86</v>
      </c>
      <c r="K289" s="178">
        <v>37.4</v>
      </c>
    </row>
    <row r="290" spans="2:11" ht="15.75">
      <c r="B290" s="173"/>
      <c r="C290" s="233"/>
      <c r="D290" s="234" t="s">
        <v>860</v>
      </c>
      <c r="E290" s="177" t="s">
        <v>873</v>
      </c>
      <c r="F290" s="178">
        <v>100</v>
      </c>
      <c r="G290" s="242">
        <v>28.24</v>
      </c>
      <c r="H290" s="179">
        <v>165.95</v>
      </c>
      <c r="I290" s="178">
        <v>26.18</v>
      </c>
      <c r="J290" s="178">
        <v>9.4499999999999993</v>
      </c>
      <c r="K290" s="178">
        <v>0</v>
      </c>
    </row>
    <row r="291" spans="2:11" ht="15.75">
      <c r="B291" s="173"/>
      <c r="C291" s="233" t="s">
        <v>444</v>
      </c>
      <c r="D291" s="233" t="s">
        <v>861</v>
      </c>
      <c r="E291" s="177" t="s">
        <v>112</v>
      </c>
      <c r="F291" s="178">
        <v>180</v>
      </c>
      <c r="G291" s="54">
        <v>5.95</v>
      </c>
      <c r="H291" s="178">
        <v>94</v>
      </c>
      <c r="I291" s="178">
        <v>3.16</v>
      </c>
      <c r="J291" s="178">
        <v>0.4</v>
      </c>
      <c r="K291" s="178">
        <v>9.17</v>
      </c>
    </row>
    <row r="292" spans="2:11" ht="15.75">
      <c r="B292" s="173"/>
      <c r="C292" s="233" t="s">
        <v>34</v>
      </c>
      <c r="D292" s="233"/>
      <c r="E292" s="177" t="s">
        <v>446</v>
      </c>
      <c r="F292" s="178">
        <v>40</v>
      </c>
      <c r="G292" s="242">
        <v>2.11</v>
      </c>
      <c r="H292" s="178">
        <v>245</v>
      </c>
      <c r="I292" s="178">
        <v>8.01</v>
      </c>
      <c r="J292" s="178">
        <v>1.7</v>
      </c>
      <c r="K292" s="178">
        <v>48.53</v>
      </c>
    </row>
    <row r="293" spans="2:11" ht="15.75">
      <c r="B293" s="173"/>
      <c r="C293" s="233" t="s">
        <v>447</v>
      </c>
      <c r="D293" s="233" t="s">
        <v>862</v>
      </c>
      <c r="E293" s="177" t="s">
        <v>854</v>
      </c>
      <c r="F293" s="178">
        <v>60</v>
      </c>
      <c r="G293" s="242">
        <v>4.28</v>
      </c>
      <c r="H293" s="178">
        <v>94</v>
      </c>
      <c r="I293" s="178">
        <v>3.16</v>
      </c>
      <c r="J293" s="178">
        <v>0.4</v>
      </c>
      <c r="K293" s="178">
        <v>19.32</v>
      </c>
    </row>
    <row r="294" spans="2:11" ht="15.75">
      <c r="B294" s="173"/>
      <c r="C294" s="233" t="s">
        <v>449</v>
      </c>
      <c r="D294" s="233"/>
      <c r="E294" s="177" t="s">
        <v>518</v>
      </c>
      <c r="F294" s="178">
        <v>100</v>
      </c>
      <c r="G294" s="242">
        <v>42.37</v>
      </c>
      <c r="H294" s="178">
        <v>67</v>
      </c>
      <c r="I294" s="178">
        <v>0.4</v>
      </c>
      <c r="J294" s="178">
        <v>0.3</v>
      </c>
      <c r="K294" s="178">
        <v>10.3</v>
      </c>
    </row>
    <row r="296" spans="2:11" ht="15.75">
      <c r="B296" s="250"/>
      <c r="C296" s="256"/>
      <c r="D296" s="251" t="s">
        <v>970</v>
      </c>
      <c r="E296" s="252"/>
      <c r="F296" s="250"/>
      <c r="G296" s="250"/>
      <c r="H296" s="250"/>
      <c r="I296" s="250"/>
      <c r="J296" s="250"/>
      <c r="K296" s="250"/>
    </row>
    <row r="297" spans="2:11">
      <c r="B297" s="250"/>
      <c r="C297" s="250"/>
      <c r="D297" s="250"/>
      <c r="E297" s="250"/>
      <c r="F297" s="250"/>
      <c r="G297" s="250"/>
      <c r="H297" s="250"/>
      <c r="I297" s="250"/>
      <c r="J297" s="250"/>
      <c r="K297" s="250"/>
    </row>
    <row r="298" spans="2:11" ht="15.75">
      <c r="B298" s="258" t="s">
        <v>427</v>
      </c>
      <c r="C298" s="258" t="s">
        <v>428</v>
      </c>
      <c r="D298" s="258"/>
      <c r="E298" s="258"/>
      <c r="F298" s="258" t="s">
        <v>429</v>
      </c>
      <c r="G298" s="259"/>
      <c r="H298" s="258"/>
      <c r="I298" s="258"/>
      <c r="J298" s="258" t="s">
        <v>430</v>
      </c>
      <c r="K298" s="260" t="s">
        <v>971</v>
      </c>
    </row>
    <row r="299" spans="2:11" ht="15.75">
      <c r="B299" s="240"/>
      <c r="C299" s="240"/>
      <c r="D299" s="240"/>
      <c r="E299" s="240"/>
      <c r="F299" s="240"/>
      <c r="G299" s="240"/>
      <c r="H299" s="240"/>
      <c r="I299" s="240"/>
      <c r="J299" s="240"/>
      <c r="K299" s="240"/>
    </row>
    <row r="300" spans="2:11" ht="15.75">
      <c r="B300" s="240" t="s">
        <v>431</v>
      </c>
      <c r="C300" s="240" t="s">
        <v>432</v>
      </c>
      <c r="D300" s="240" t="s">
        <v>433</v>
      </c>
      <c r="E300" s="240" t="s">
        <v>434</v>
      </c>
      <c r="F300" s="240" t="s">
        <v>435</v>
      </c>
      <c r="G300" s="240" t="s">
        <v>436</v>
      </c>
      <c r="H300" s="240" t="s">
        <v>437</v>
      </c>
      <c r="I300" s="240" t="s">
        <v>438</v>
      </c>
      <c r="J300" s="240" t="s">
        <v>439</v>
      </c>
      <c r="K300" s="240" t="s">
        <v>440</v>
      </c>
    </row>
    <row r="301" spans="2:11" ht="15.75">
      <c r="B301" s="240" t="s">
        <v>77</v>
      </c>
      <c r="C301" s="240" t="s">
        <v>887</v>
      </c>
      <c r="D301" s="253" t="s">
        <v>925</v>
      </c>
      <c r="E301" s="254" t="s">
        <v>916</v>
      </c>
      <c r="F301" s="254">
        <v>200</v>
      </c>
      <c r="G301" s="255">
        <v>36.32</v>
      </c>
      <c r="H301" s="255">
        <v>99.68</v>
      </c>
      <c r="I301" s="254">
        <v>3.28</v>
      </c>
      <c r="J301" s="254">
        <v>3.99</v>
      </c>
      <c r="K301" s="254">
        <v>22.18</v>
      </c>
    </row>
    <row r="302" spans="2:11" ht="15.75">
      <c r="B302" s="240"/>
      <c r="C302" s="240" t="s">
        <v>888</v>
      </c>
      <c r="D302" s="240" t="s">
        <v>907</v>
      </c>
      <c r="E302" s="254" t="s">
        <v>969</v>
      </c>
      <c r="F302" s="254">
        <v>180</v>
      </c>
      <c r="G302" s="257">
        <v>6.73</v>
      </c>
      <c r="H302" s="254">
        <v>58.09</v>
      </c>
      <c r="I302" s="40">
        <v>0.17</v>
      </c>
      <c r="J302" s="40">
        <v>7.0000000000000007E-2</v>
      </c>
      <c r="K302" s="40">
        <v>13.39</v>
      </c>
    </row>
    <row r="303" spans="2:11" ht="15.75">
      <c r="B303" s="240"/>
      <c r="C303" s="240" t="s">
        <v>889</v>
      </c>
      <c r="D303" s="240"/>
      <c r="E303" s="254" t="s">
        <v>883</v>
      </c>
      <c r="F303" s="254">
        <v>40</v>
      </c>
      <c r="G303" s="255">
        <v>2.11</v>
      </c>
      <c r="H303" s="254">
        <v>245</v>
      </c>
      <c r="I303" s="254">
        <v>8.01</v>
      </c>
      <c r="J303" s="254">
        <v>1.7</v>
      </c>
      <c r="K303" s="254">
        <v>48.53</v>
      </c>
    </row>
    <row r="304" spans="2:11" ht="15.75">
      <c r="B304" s="240"/>
      <c r="C304" s="240" t="s">
        <v>890</v>
      </c>
      <c r="D304" s="240" t="s">
        <v>926</v>
      </c>
      <c r="E304" s="254" t="s">
        <v>917</v>
      </c>
      <c r="F304" s="254">
        <v>60</v>
      </c>
      <c r="G304" s="255">
        <v>13.78</v>
      </c>
      <c r="H304" s="254">
        <v>46.99</v>
      </c>
      <c r="I304" s="254">
        <v>1.05</v>
      </c>
      <c r="J304" s="254">
        <v>2.2200000000000002</v>
      </c>
      <c r="K304" s="254">
        <v>5.46</v>
      </c>
    </row>
    <row r="305" spans="1:11" ht="15.75">
      <c r="B305" s="240"/>
      <c r="C305" s="240" t="s">
        <v>891</v>
      </c>
      <c r="D305" s="240"/>
      <c r="E305" s="254" t="s">
        <v>519</v>
      </c>
      <c r="F305" s="254">
        <v>100</v>
      </c>
      <c r="G305" s="261">
        <v>50.58</v>
      </c>
      <c r="H305" s="254">
        <v>40</v>
      </c>
      <c r="I305" s="254">
        <v>0.4</v>
      </c>
      <c r="J305" s="254">
        <v>0.4</v>
      </c>
      <c r="K305" s="254">
        <v>9.8000000000000007</v>
      </c>
    </row>
    <row r="306" spans="1:11" ht="15.75">
      <c r="A306" s="250"/>
      <c r="B306" s="256"/>
      <c r="C306" s="251" t="s">
        <v>973</v>
      </c>
      <c r="D306" s="252"/>
      <c r="E306" s="250"/>
      <c r="F306" s="250"/>
      <c r="G306" s="250"/>
      <c r="H306" s="250"/>
      <c r="I306" s="250"/>
      <c r="J306" s="250"/>
    </row>
    <row r="307" spans="1:11">
      <c r="A307" s="250"/>
      <c r="B307" s="250"/>
      <c r="C307" s="250"/>
      <c r="D307" s="250"/>
      <c r="E307" s="250"/>
      <c r="F307" s="250"/>
      <c r="G307" s="250"/>
      <c r="H307" s="250"/>
      <c r="I307" s="250"/>
      <c r="J307" s="250"/>
    </row>
    <row r="308" spans="1:11" ht="15.75">
      <c r="A308" s="258" t="s">
        <v>427</v>
      </c>
      <c r="B308" s="258" t="s">
        <v>428</v>
      </c>
      <c r="C308" s="258"/>
      <c r="D308" s="258"/>
      <c r="E308" s="258" t="s">
        <v>429</v>
      </c>
      <c r="F308" s="259"/>
      <c r="G308" s="258"/>
      <c r="H308" s="258"/>
      <c r="I308" s="258" t="s">
        <v>430</v>
      </c>
      <c r="J308" s="260" t="s">
        <v>974</v>
      </c>
    </row>
    <row r="309" spans="1:11" ht="15.75">
      <c r="A309" s="240"/>
      <c r="B309" s="240"/>
      <c r="C309" s="240"/>
      <c r="D309" s="240"/>
      <c r="E309" s="240"/>
      <c r="F309" s="240"/>
      <c r="G309" s="240"/>
      <c r="H309" s="240"/>
      <c r="I309" s="240"/>
      <c r="J309" s="240"/>
    </row>
    <row r="310" spans="1:11" ht="15.75">
      <c r="A310" s="240" t="s">
        <v>431</v>
      </c>
      <c r="B310" s="240" t="s">
        <v>432</v>
      </c>
      <c r="C310" s="240" t="s">
        <v>433</v>
      </c>
      <c r="D310" s="240" t="s">
        <v>434</v>
      </c>
      <c r="E310" s="240" t="s">
        <v>435</v>
      </c>
      <c r="F310" s="240" t="s">
        <v>436</v>
      </c>
      <c r="G310" s="240" t="s">
        <v>437</v>
      </c>
      <c r="H310" s="240" t="s">
        <v>438</v>
      </c>
      <c r="I310" s="240" t="s">
        <v>439</v>
      </c>
      <c r="J310" s="240" t="s">
        <v>440</v>
      </c>
    </row>
    <row r="311" spans="1:11" ht="20.25" customHeight="1">
      <c r="A311" s="240" t="s">
        <v>77</v>
      </c>
      <c r="B311" s="240" t="s">
        <v>887</v>
      </c>
      <c r="C311" s="253" t="s">
        <v>950</v>
      </c>
      <c r="D311" s="254" t="s">
        <v>945</v>
      </c>
      <c r="E311" s="254">
        <v>150</v>
      </c>
      <c r="F311" s="255">
        <v>3.47</v>
      </c>
      <c r="G311" s="261">
        <v>198.97</v>
      </c>
      <c r="H311" s="254">
        <v>5.85</v>
      </c>
      <c r="I311" s="254">
        <v>2.86</v>
      </c>
      <c r="J311" s="254">
        <v>37.4</v>
      </c>
    </row>
    <row r="312" spans="1:11" ht="15.75">
      <c r="A312" s="240"/>
      <c r="B312" s="240"/>
      <c r="C312" s="253" t="s">
        <v>975</v>
      </c>
      <c r="D312" s="254" t="s">
        <v>710</v>
      </c>
      <c r="E312" s="254">
        <v>50</v>
      </c>
      <c r="F312" s="255">
        <v>27.16</v>
      </c>
      <c r="G312" s="266">
        <v>214</v>
      </c>
      <c r="H312" s="254">
        <v>14.1</v>
      </c>
      <c r="I312" s="254">
        <v>17.399999999999999</v>
      </c>
      <c r="J312" s="254">
        <v>0</v>
      </c>
    </row>
    <row r="313" spans="1:11" ht="19.5" customHeight="1">
      <c r="A313" s="240"/>
      <c r="B313" s="240" t="s">
        <v>888</v>
      </c>
      <c r="C313" s="240" t="s">
        <v>952</v>
      </c>
      <c r="D313" s="254" t="s">
        <v>947</v>
      </c>
      <c r="E313" s="254">
        <v>180</v>
      </c>
      <c r="F313" s="257">
        <v>3.42</v>
      </c>
      <c r="G313" s="254">
        <v>94</v>
      </c>
      <c r="H313" s="254">
        <v>3.16</v>
      </c>
      <c r="I313" s="254">
        <v>0.4</v>
      </c>
      <c r="J313" s="254">
        <v>9.17</v>
      </c>
    </row>
    <row r="314" spans="1:11" ht="19.5" customHeight="1">
      <c r="A314" s="240"/>
      <c r="B314" s="240" t="s">
        <v>889</v>
      </c>
      <c r="C314" s="240"/>
      <c r="D314" s="254" t="s">
        <v>883</v>
      </c>
      <c r="E314" s="254">
        <v>40</v>
      </c>
      <c r="F314" s="255">
        <v>2.1</v>
      </c>
      <c r="G314" s="254">
        <v>245</v>
      </c>
      <c r="H314" s="254">
        <v>8.01</v>
      </c>
      <c r="I314" s="254">
        <v>1.7</v>
      </c>
      <c r="J314" s="254">
        <v>48.53</v>
      </c>
    </row>
    <row r="315" spans="1:11" ht="15.75">
      <c r="A315" s="240"/>
      <c r="B315" s="240"/>
      <c r="C315" s="240"/>
      <c r="D315" s="254" t="s">
        <v>121</v>
      </c>
      <c r="E315" s="254">
        <v>10</v>
      </c>
      <c r="F315" s="255">
        <v>7.12</v>
      </c>
      <c r="G315" s="254">
        <v>92.5</v>
      </c>
      <c r="H315" s="254">
        <v>0.8</v>
      </c>
      <c r="I315" s="254">
        <v>0.7</v>
      </c>
      <c r="J315" s="254">
        <v>14.9</v>
      </c>
    </row>
    <row r="316" spans="1:11" ht="15.75">
      <c r="A316" s="240"/>
      <c r="B316" s="240"/>
      <c r="C316" s="240"/>
      <c r="D316" s="254" t="s">
        <v>60</v>
      </c>
      <c r="E316" s="254"/>
      <c r="F316" s="255">
        <v>6.29</v>
      </c>
      <c r="G316" s="254">
        <v>135</v>
      </c>
      <c r="H316" s="254">
        <v>13</v>
      </c>
      <c r="I316" s="254">
        <v>22</v>
      </c>
      <c r="J316" s="254">
        <v>24</v>
      </c>
    </row>
    <row r="317" spans="1:11" ht="21.75" customHeight="1">
      <c r="A317" s="240"/>
      <c r="B317" s="240" t="s">
        <v>890</v>
      </c>
      <c r="C317" s="240" t="s">
        <v>953</v>
      </c>
      <c r="D317" s="254" t="s">
        <v>948</v>
      </c>
      <c r="E317" s="254">
        <v>60</v>
      </c>
      <c r="F317" s="255">
        <v>2.5</v>
      </c>
      <c r="G317" s="254">
        <v>94</v>
      </c>
      <c r="H317" s="254">
        <v>3.16</v>
      </c>
      <c r="I317" s="254">
        <v>0.4</v>
      </c>
      <c r="J317" s="254">
        <v>19.32</v>
      </c>
    </row>
    <row r="318" spans="1:11" ht="15.75">
      <c r="A318" s="240"/>
      <c r="B318" s="240" t="s">
        <v>891</v>
      </c>
      <c r="C318" s="240"/>
      <c r="D318" s="254" t="s">
        <v>97</v>
      </c>
      <c r="E318" s="254">
        <v>150</v>
      </c>
      <c r="F318" s="255">
        <v>28.25</v>
      </c>
      <c r="G318" s="254">
        <v>73</v>
      </c>
      <c r="H318" s="254">
        <v>0.8</v>
      </c>
      <c r="I318" s="254">
        <v>3.2</v>
      </c>
      <c r="J318" s="254">
        <v>10.7</v>
      </c>
    </row>
    <row r="319" spans="1:11" ht="15.75">
      <c r="A319" s="5"/>
      <c r="B319" s="240" t="s">
        <v>949</v>
      </c>
      <c r="C319" s="5"/>
      <c r="D319" s="267" t="s">
        <v>107</v>
      </c>
      <c r="E319" s="267">
        <v>15</v>
      </c>
      <c r="F319" s="255">
        <v>6.14</v>
      </c>
      <c r="G319" s="254">
        <v>369</v>
      </c>
      <c r="H319" s="254">
        <v>4</v>
      </c>
      <c r="I319" s="254">
        <v>39.5</v>
      </c>
      <c r="J319" s="254">
        <v>54.2</v>
      </c>
    </row>
  </sheetData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B1:Z535"/>
  <sheetViews>
    <sheetView topLeftCell="C520" zoomScale="78" zoomScaleNormal="78" workbookViewId="0">
      <selection activeCell="V408" sqref="V408"/>
    </sheetView>
  </sheetViews>
  <sheetFormatPr defaultRowHeight="15"/>
  <cols>
    <col min="2" max="2" width="23.28515625" customWidth="1"/>
    <col min="3" max="3" width="8.42578125" customWidth="1"/>
    <col min="4" max="4" width="9" customWidth="1"/>
    <col min="5" max="5" width="10.85546875" customWidth="1"/>
    <col min="6" max="6" width="11" customWidth="1"/>
    <col min="7" max="7" width="11.140625" customWidth="1"/>
    <col min="8" max="8" width="10.85546875" customWidth="1"/>
    <col min="9" max="9" width="10" customWidth="1"/>
    <col min="10" max="10" width="9.85546875" customWidth="1"/>
    <col min="11" max="11" width="10.42578125" customWidth="1"/>
    <col min="12" max="12" width="9.85546875" customWidth="1"/>
    <col min="13" max="13" width="11.5703125" customWidth="1"/>
    <col min="14" max="14" width="10.28515625" customWidth="1"/>
    <col min="15" max="15" width="12" customWidth="1"/>
    <col min="16" max="25" width="10.28515625" customWidth="1"/>
    <col min="26" max="26" width="9.5703125" customWidth="1"/>
    <col min="27" max="27" width="9.28515625" customWidth="1"/>
    <col min="28" max="28" width="4.5703125" bestFit="1" customWidth="1"/>
    <col min="29" max="29" width="10.5703125" customWidth="1"/>
    <col min="30" max="30" width="10" customWidth="1"/>
    <col min="33" max="33" width="10" customWidth="1"/>
    <col min="36" max="36" width="10" customWidth="1"/>
    <col min="37" max="37" width="9.7109375" customWidth="1"/>
    <col min="39" max="39" width="10.5703125" customWidth="1"/>
    <col min="60" max="60" width="11.5703125" customWidth="1"/>
    <col min="61" max="61" width="11" customWidth="1"/>
  </cols>
  <sheetData>
    <row r="1" spans="2:26" ht="15.75">
      <c r="B1" s="239" t="s">
        <v>962</v>
      </c>
    </row>
    <row r="2" spans="2:26">
      <c r="B2" s="86"/>
      <c r="C2" s="86"/>
      <c r="D2" s="86"/>
      <c r="E2" s="86"/>
      <c r="F2" s="86">
        <v>213</v>
      </c>
      <c r="G2" s="86">
        <v>213</v>
      </c>
      <c r="H2" s="86">
        <v>213</v>
      </c>
      <c r="I2" s="86">
        <v>213</v>
      </c>
      <c r="J2" s="86">
        <v>213</v>
      </c>
      <c r="K2" s="86">
        <v>213</v>
      </c>
      <c r="L2" s="86">
        <v>213</v>
      </c>
      <c r="M2" s="86">
        <v>213</v>
      </c>
      <c r="N2" s="86">
        <v>213</v>
      </c>
      <c r="O2" s="86">
        <v>213</v>
      </c>
      <c r="P2" s="86">
        <v>213</v>
      </c>
      <c r="Q2" s="86">
        <v>213</v>
      </c>
      <c r="R2" s="86">
        <v>213</v>
      </c>
      <c r="S2" s="86">
        <v>213</v>
      </c>
      <c r="T2" s="86">
        <v>213</v>
      </c>
      <c r="U2" s="86">
        <v>213</v>
      </c>
      <c r="V2" s="86">
        <v>213</v>
      </c>
      <c r="W2" s="86">
        <v>213</v>
      </c>
      <c r="X2" s="86"/>
    </row>
    <row r="3" spans="2:26">
      <c r="B3" s="86" t="s">
        <v>729</v>
      </c>
      <c r="C3" s="86" t="s">
        <v>327</v>
      </c>
      <c r="D3" s="86"/>
      <c r="E3" s="86"/>
      <c r="F3" s="86" t="s">
        <v>5</v>
      </c>
      <c r="G3" s="86" t="s">
        <v>5</v>
      </c>
      <c r="H3" s="86" t="s">
        <v>5</v>
      </c>
      <c r="I3" s="86" t="s">
        <v>5</v>
      </c>
      <c r="J3" s="86" t="s">
        <v>5</v>
      </c>
      <c r="K3" s="86" t="s">
        <v>5</v>
      </c>
      <c r="L3" s="86" t="s">
        <v>5</v>
      </c>
      <c r="M3" s="86" t="s">
        <v>5</v>
      </c>
      <c r="N3" s="86" t="s">
        <v>5</v>
      </c>
      <c r="O3" s="86" t="s">
        <v>5</v>
      </c>
      <c r="P3" s="86" t="s">
        <v>5</v>
      </c>
      <c r="Q3" s="86" t="s">
        <v>5</v>
      </c>
      <c r="R3" s="86" t="s">
        <v>5</v>
      </c>
      <c r="S3" s="86" t="s">
        <v>5</v>
      </c>
      <c r="T3" s="86" t="s">
        <v>5</v>
      </c>
      <c r="U3" s="86" t="s">
        <v>5</v>
      </c>
      <c r="V3" s="86" t="s">
        <v>5</v>
      </c>
      <c r="W3" s="86" t="s">
        <v>5</v>
      </c>
      <c r="X3" s="86"/>
    </row>
    <row r="4" spans="2:26">
      <c r="B4" s="4" t="s">
        <v>2</v>
      </c>
      <c r="C4" s="4" t="s">
        <v>3</v>
      </c>
      <c r="D4" s="4" t="s">
        <v>8</v>
      </c>
      <c r="E4" s="4" t="s">
        <v>9</v>
      </c>
      <c r="F4" s="4">
        <v>1</v>
      </c>
      <c r="G4" s="4">
        <v>2</v>
      </c>
      <c r="H4" s="4">
        <v>3</v>
      </c>
      <c r="I4" s="4">
        <v>4</v>
      </c>
      <c r="J4" s="4">
        <v>5</v>
      </c>
      <c r="K4" s="4">
        <v>9</v>
      </c>
      <c r="L4" s="4">
        <v>10</v>
      </c>
      <c r="M4" s="4">
        <v>11</v>
      </c>
      <c r="N4" s="4">
        <v>12</v>
      </c>
      <c r="O4" s="4">
        <v>14</v>
      </c>
      <c r="P4" s="4">
        <v>15</v>
      </c>
      <c r="Q4" s="4">
        <v>16</v>
      </c>
      <c r="R4" s="4">
        <v>17</v>
      </c>
      <c r="S4" s="4">
        <v>18</v>
      </c>
      <c r="T4" s="4">
        <v>19</v>
      </c>
      <c r="U4" s="4">
        <v>21</v>
      </c>
      <c r="V4" s="4">
        <v>22</v>
      </c>
      <c r="W4" s="4">
        <v>23</v>
      </c>
      <c r="X4" s="86"/>
      <c r="Y4">
        <f>X4*C5</f>
        <v>0</v>
      </c>
    </row>
    <row r="5" spans="2:26">
      <c r="B5" s="4" t="s">
        <v>26</v>
      </c>
      <c r="C5" s="4">
        <v>180</v>
      </c>
      <c r="D5" s="4">
        <v>3</v>
      </c>
      <c r="E5" s="4">
        <f>D5*C5</f>
        <v>540</v>
      </c>
      <c r="F5" s="268"/>
      <c r="G5" s="268"/>
      <c r="H5" s="268"/>
      <c r="I5" s="268"/>
      <c r="J5" s="268"/>
      <c r="K5" s="268"/>
      <c r="L5" s="268"/>
      <c r="M5" s="268"/>
      <c r="N5" s="268"/>
      <c r="O5" s="268"/>
      <c r="P5" s="4">
        <v>2</v>
      </c>
      <c r="Q5" s="4"/>
      <c r="R5" s="4"/>
      <c r="S5" s="4"/>
      <c r="T5" s="4"/>
      <c r="U5" s="4"/>
      <c r="V5" s="4"/>
      <c r="W5" s="4"/>
      <c r="X5" s="86">
        <f t="shared" ref="X5:X51" si="0">SUM(F5:W5)</f>
        <v>2</v>
      </c>
      <c r="Y5">
        <f t="shared" ref="Y5:Y36" si="1">X5*C5</f>
        <v>360</v>
      </c>
      <c r="Z5">
        <v>2</v>
      </c>
    </row>
    <row r="6" spans="2:26">
      <c r="B6" s="4" t="s">
        <v>553</v>
      </c>
      <c r="C6" s="4">
        <v>39.21</v>
      </c>
      <c r="D6" s="4">
        <v>5</v>
      </c>
      <c r="E6" s="4">
        <f t="shared" ref="E6:E69" si="2">D6*C6</f>
        <v>196.05</v>
      </c>
      <c r="F6" s="4">
        <v>3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86">
        <f t="shared" si="0"/>
        <v>3</v>
      </c>
      <c r="Y6">
        <f t="shared" si="1"/>
        <v>117.63</v>
      </c>
      <c r="Z6">
        <v>3</v>
      </c>
    </row>
    <row r="7" spans="2:26">
      <c r="B7" s="4" t="s">
        <v>17</v>
      </c>
      <c r="C7" s="4">
        <v>18.41</v>
      </c>
      <c r="D7" s="4">
        <v>3</v>
      </c>
      <c r="E7" s="4">
        <f t="shared" si="2"/>
        <v>55.230000000000004</v>
      </c>
      <c r="F7" s="4">
        <v>1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86">
        <f t="shared" si="0"/>
        <v>1</v>
      </c>
      <c r="Y7">
        <f t="shared" si="1"/>
        <v>18.41</v>
      </c>
      <c r="Z7">
        <v>1</v>
      </c>
    </row>
    <row r="8" spans="2:26">
      <c r="B8" s="4" t="s">
        <v>55</v>
      </c>
      <c r="C8" s="4">
        <v>56</v>
      </c>
      <c r="D8" s="4">
        <v>8</v>
      </c>
      <c r="E8" s="4">
        <f t="shared" si="2"/>
        <v>448</v>
      </c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86">
        <f t="shared" si="0"/>
        <v>0</v>
      </c>
      <c r="Y8">
        <f t="shared" si="1"/>
        <v>0</v>
      </c>
      <c r="Z8">
        <v>0</v>
      </c>
    </row>
    <row r="9" spans="2:26">
      <c r="B9" s="4" t="s">
        <v>113</v>
      </c>
      <c r="C9" s="4">
        <v>225.95</v>
      </c>
      <c r="D9" s="4">
        <v>10.1</v>
      </c>
      <c r="E9" s="4">
        <f t="shared" si="2"/>
        <v>2282.0949999999998</v>
      </c>
      <c r="F9" s="4">
        <v>4.2</v>
      </c>
      <c r="G9" s="4"/>
      <c r="H9" s="4"/>
      <c r="I9" s="4">
        <v>2.9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86">
        <f t="shared" si="0"/>
        <v>7.1</v>
      </c>
      <c r="Y9">
        <f t="shared" si="1"/>
        <v>1604.2449999999999</v>
      </c>
      <c r="Z9">
        <v>7.1</v>
      </c>
    </row>
    <row r="10" spans="2:26">
      <c r="B10" s="4" t="s">
        <v>12</v>
      </c>
      <c r="C10" s="4">
        <v>40.51</v>
      </c>
      <c r="D10" s="4">
        <v>9.5</v>
      </c>
      <c r="E10" s="4">
        <f t="shared" si="2"/>
        <v>384.84499999999997</v>
      </c>
      <c r="F10" s="4"/>
      <c r="G10" s="4">
        <v>1</v>
      </c>
      <c r="H10" s="4"/>
      <c r="I10" s="4"/>
      <c r="J10" s="4"/>
      <c r="K10" s="4"/>
      <c r="L10" s="4"/>
      <c r="M10" s="4"/>
      <c r="N10" s="4">
        <v>1</v>
      </c>
      <c r="O10" s="4"/>
      <c r="P10" s="4">
        <v>1</v>
      </c>
      <c r="Q10" s="4"/>
      <c r="R10" s="4">
        <v>1.5</v>
      </c>
      <c r="S10" s="4"/>
      <c r="T10" s="4"/>
      <c r="U10" s="4"/>
      <c r="V10" s="4">
        <v>1</v>
      </c>
      <c r="W10" s="4"/>
      <c r="X10" s="86">
        <f t="shared" si="0"/>
        <v>5.5</v>
      </c>
      <c r="Y10">
        <f t="shared" si="1"/>
        <v>222.80499999999998</v>
      </c>
      <c r="Z10">
        <v>5.5</v>
      </c>
    </row>
    <row r="11" spans="2:26">
      <c r="B11" s="4" t="s">
        <v>44</v>
      </c>
      <c r="C11" s="4">
        <v>98.7</v>
      </c>
      <c r="D11" s="4">
        <v>3.5</v>
      </c>
      <c r="E11" s="4">
        <f t="shared" si="2"/>
        <v>345.45</v>
      </c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86">
        <f t="shared" si="0"/>
        <v>0</v>
      </c>
      <c r="Y11">
        <f t="shared" si="1"/>
        <v>0</v>
      </c>
      <c r="Z11">
        <v>0</v>
      </c>
    </row>
    <row r="12" spans="2:26">
      <c r="B12" s="4" t="s">
        <v>49</v>
      </c>
      <c r="C12" s="4">
        <v>244</v>
      </c>
      <c r="D12" s="4">
        <v>5</v>
      </c>
      <c r="E12" s="4">
        <f t="shared" si="2"/>
        <v>1220</v>
      </c>
      <c r="F12" s="4"/>
      <c r="G12" s="4"/>
      <c r="H12" s="4"/>
      <c r="I12" s="4"/>
      <c r="J12" s="4"/>
      <c r="K12" s="4">
        <v>0.5</v>
      </c>
      <c r="L12" s="4"/>
      <c r="M12" s="4"/>
      <c r="N12" s="4"/>
      <c r="O12" s="4"/>
      <c r="P12" s="4"/>
      <c r="Q12" s="4"/>
      <c r="R12" s="4"/>
      <c r="S12" s="4"/>
      <c r="T12" s="4"/>
      <c r="U12" s="4"/>
      <c r="V12" s="4">
        <v>1</v>
      </c>
      <c r="W12" s="4"/>
      <c r="X12" s="86">
        <f t="shared" si="0"/>
        <v>1.5</v>
      </c>
      <c r="Y12">
        <f t="shared" si="1"/>
        <v>366</v>
      </c>
      <c r="Z12">
        <v>1.5</v>
      </c>
    </row>
    <row r="13" spans="2:26">
      <c r="B13" s="4" t="s">
        <v>16</v>
      </c>
      <c r="C13" s="4">
        <v>103</v>
      </c>
      <c r="D13" s="4">
        <v>11.1</v>
      </c>
      <c r="E13" s="4">
        <f t="shared" si="2"/>
        <v>1143.3</v>
      </c>
      <c r="F13" s="4"/>
      <c r="G13" s="4"/>
      <c r="H13" s="4"/>
      <c r="I13" s="4"/>
      <c r="J13" s="4"/>
      <c r="K13" s="4"/>
      <c r="L13" s="4"/>
      <c r="M13" s="4"/>
      <c r="N13" s="4"/>
      <c r="O13" s="4"/>
      <c r="P13" s="4">
        <v>10.8</v>
      </c>
      <c r="Q13" s="4"/>
      <c r="R13" s="4"/>
      <c r="S13" s="4"/>
      <c r="T13" s="4"/>
      <c r="U13" s="4"/>
      <c r="V13" s="4"/>
      <c r="W13" s="4"/>
      <c r="X13" s="86">
        <f t="shared" si="0"/>
        <v>10.8</v>
      </c>
      <c r="Y13">
        <f t="shared" si="1"/>
        <v>1112.4000000000001</v>
      </c>
      <c r="Z13">
        <v>10.8</v>
      </c>
    </row>
    <row r="14" spans="2:26">
      <c r="B14" s="4" t="s">
        <v>580</v>
      </c>
      <c r="C14" s="4">
        <v>135</v>
      </c>
      <c r="D14" s="4">
        <v>5</v>
      </c>
      <c r="E14" s="4">
        <f t="shared" si="2"/>
        <v>675</v>
      </c>
      <c r="F14" s="4">
        <v>1</v>
      </c>
      <c r="G14" s="4">
        <v>2</v>
      </c>
      <c r="H14" s="4">
        <v>1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86">
        <f t="shared" si="0"/>
        <v>4</v>
      </c>
      <c r="Y14">
        <f t="shared" si="1"/>
        <v>540</v>
      </c>
      <c r="Z14">
        <v>4</v>
      </c>
    </row>
    <row r="15" spans="2:26">
      <c r="B15" s="4" t="s">
        <v>58</v>
      </c>
      <c r="C15" s="4">
        <v>33</v>
      </c>
      <c r="D15" s="4">
        <v>2.46</v>
      </c>
      <c r="E15" s="4">
        <f t="shared" si="2"/>
        <v>81.179999999999993</v>
      </c>
      <c r="F15" s="4">
        <v>1.71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86">
        <f t="shared" si="0"/>
        <v>1.71</v>
      </c>
      <c r="Y15">
        <f t="shared" si="1"/>
        <v>56.43</v>
      </c>
      <c r="Z15">
        <v>1.71</v>
      </c>
    </row>
    <row r="16" spans="2:26">
      <c r="B16" s="4" t="s">
        <v>611</v>
      </c>
      <c r="C16" s="4">
        <v>91</v>
      </c>
      <c r="D16" s="4">
        <v>11.8</v>
      </c>
      <c r="E16" s="4">
        <f t="shared" si="2"/>
        <v>1073.8</v>
      </c>
      <c r="F16" s="4">
        <v>2.0499999999999998</v>
      </c>
      <c r="G16" s="4">
        <v>2.1</v>
      </c>
      <c r="H16" s="4">
        <v>2.1</v>
      </c>
      <c r="I16" s="4">
        <v>1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86">
        <f t="shared" si="0"/>
        <v>7.25</v>
      </c>
      <c r="Y16">
        <f t="shared" si="1"/>
        <v>659.75</v>
      </c>
      <c r="Z16">
        <v>7.25</v>
      </c>
    </row>
    <row r="17" spans="2:26">
      <c r="B17" s="4" t="s">
        <v>97</v>
      </c>
      <c r="C17" s="4">
        <v>147</v>
      </c>
      <c r="D17" s="4">
        <v>22.8</v>
      </c>
      <c r="E17" s="4">
        <f t="shared" si="2"/>
        <v>3351.6</v>
      </c>
      <c r="F17" s="4"/>
      <c r="G17" s="4"/>
      <c r="H17" s="4">
        <v>22.8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86">
        <f t="shared" si="0"/>
        <v>22.8</v>
      </c>
      <c r="Y17">
        <f t="shared" si="1"/>
        <v>3351.6</v>
      </c>
      <c r="Z17">
        <v>22.8</v>
      </c>
    </row>
    <row r="18" spans="2:26">
      <c r="B18" s="4" t="s">
        <v>61</v>
      </c>
      <c r="C18" s="4">
        <v>231</v>
      </c>
      <c r="D18" s="4">
        <v>60.6</v>
      </c>
      <c r="E18" s="4">
        <f t="shared" si="2"/>
        <v>13998.6</v>
      </c>
      <c r="F18" s="4"/>
      <c r="G18" s="4"/>
      <c r="H18" s="4"/>
      <c r="I18" s="4"/>
      <c r="J18" s="4">
        <v>55.86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86">
        <f t="shared" si="0"/>
        <v>55.86</v>
      </c>
      <c r="Y18">
        <f t="shared" si="1"/>
        <v>12903.66</v>
      </c>
      <c r="Z18">
        <v>55.86</v>
      </c>
    </row>
    <row r="19" spans="2:26">
      <c r="B19" s="4" t="s">
        <v>106</v>
      </c>
      <c r="C19" s="4">
        <v>160</v>
      </c>
      <c r="D19" s="4">
        <v>44.4</v>
      </c>
      <c r="E19" s="4">
        <f t="shared" si="2"/>
        <v>7104</v>
      </c>
      <c r="F19" s="4">
        <v>44.4</v>
      </c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86">
        <f t="shared" si="0"/>
        <v>44.4</v>
      </c>
      <c r="Y19">
        <f t="shared" si="1"/>
        <v>7104</v>
      </c>
      <c r="Z19">
        <v>44.4</v>
      </c>
    </row>
    <row r="20" spans="2:26">
      <c r="B20" s="4" t="s">
        <v>62</v>
      </c>
      <c r="C20" s="4">
        <v>294</v>
      </c>
      <c r="D20" s="4">
        <v>48.7</v>
      </c>
      <c r="E20" s="4">
        <f t="shared" si="2"/>
        <v>14317.800000000001</v>
      </c>
      <c r="F20" s="4"/>
      <c r="G20" s="4"/>
      <c r="H20" s="4"/>
      <c r="I20" s="4">
        <v>36.4</v>
      </c>
      <c r="J20" s="4"/>
      <c r="K20" s="4"/>
      <c r="L20" s="4">
        <v>12.3</v>
      </c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86">
        <f t="shared" si="0"/>
        <v>48.7</v>
      </c>
      <c r="Y20">
        <f t="shared" si="1"/>
        <v>14317.800000000001</v>
      </c>
      <c r="Z20">
        <v>48.7</v>
      </c>
    </row>
    <row r="21" spans="2:26">
      <c r="B21" s="4" t="s">
        <v>58</v>
      </c>
      <c r="C21" s="4">
        <v>33</v>
      </c>
      <c r="D21" s="4">
        <v>29.9</v>
      </c>
      <c r="E21" s="4">
        <f t="shared" si="2"/>
        <v>986.69999999999993</v>
      </c>
      <c r="F21" s="4">
        <v>1.02</v>
      </c>
      <c r="G21" s="4">
        <v>3.46</v>
      </c>
      <c r="H21" s="4">
        <v>3.1</v>
      </c>
      <c r="I21" s="4">
        <v>3.1</v>
      </c>
      <c r="J21" s="4">
        <v>2.1</v>
      </c>
      <c r="K21" s="4"/>
      <c r="L21" s="4">
        <v>2.14</v>
      </c>
      <c r="M21" s="4">
        <v>2.5099999999999998</v>
      </c>
      <c r="N21" s="4">
        <v>2.2200000000000002</v>
      </c>
      <c r="O21" s="4"/>
      <c r="P21" s="4"/>
      <c r="Q21" s="4"/>
      <c r="R21" s="4"/>
      <c r="S21" s="4"/>
      <c r="T21" s="4"/>
      <c r="U21" s="4"/>
      <c r="V21" s="4"/>
      <c r="W21" s="4"/>
      <c r="X21" s="86">
        <f t="shared" si="0"/>
        <v>19.649999999999999</v>
      </c>
      <c r="Y21">
        <f t="shared" si="1"/>
        <v>648.44999999999993</v>
      </c>
      <c r="Z21">
        <v>19.649999999999999</v>
      </c>
    </row>
    <row r="22" spans="2:26">
      <c r="B22" s="4" t="s">
        <v>133</v>
      </c>
      <c r="C22" s="4">
        <v>294</v>
      </c>
      <c r="D22" s="4">
        <v>5</v>
      </c>
      <c r="E22" s="4">
        <f t="shared" si="2"/>
        <v>1470</v>
      </c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86">
        <f t="shared" si="0"/>
        <v>0</v>
      </c>
      <c r="Y22">
        <f t="shared" si="1"/>
        <v>0</v>
      </c>
      <c r="Z22">
        <v>0</v>
      </c>
    </row>
    <row r="23" spans="2:26">
      <c r="B23" s="4" t="s">
        <v>59</v>
      </c>
      <c r="C23" s="4">
        <v>308</v>
      </c>
      <c r="D23" s="4">
        <v>10.1</v>
      </c>
      <c r="E23" s="4">
        <f t="shared" si="2"/>
        <v>3110.7999999999997</v>
      </c>
      <c r="F23" s="4">
        <v>10.1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86">
        <f t="shared" si="0"/>
        <v>10.1</v>
      </c>
      <c r="Y23">
        <f t="shared" si="1"/>
        <v>3110.7999999999997</v>
      </c>
      <c r="Z23">
        <v>10.1</v>
      </c>
    </row>
    <row r="24" spans="2:26">
      <c r="B24" s="4" t="s">
        <v>15</v>
      </c>
      <c r="C24" s="4">
        <v>70</v>
      </c>
      <c r="D24" s="4">
        <v>4.5</v>
      </c>
      <c r="E24" s="4">
        <f t="shared" si="2"/>
        <v>315</v>
      </c>
      <c r="F24" s="4">
        <v>3</v>
      </c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86">
        <f t="shared" si="0"/>
        <v>3</v>
      </c>
      <c r="Y24">
        <f t="shared" si="1"/>
        <v>210</v>
      </c>
      <c r="Z24">
        <v>3</v>
      </c>
    </row>
    <row r="25" spans="2:26">
      <c r="B25" s="4" t="s">
        <v>56</v>
      </c>
      <c r="C25" s="4">
        <v>97</v>
      </c>
      <c r="D25" s="4">
        <v>33</v>
      </c>
      <c r="E25" s="4">
        <f t="shared" si="2"/>
        <v>3201</v>
      </c>
      <c r="F25" s="4"/>
      <c r="G25" s="4"/>
      <c r="H25" s="4">
        <v>9.3000000000000007</v>
      </c>
      <c r="I25" s="4">
        <v>14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86">
        <f t="shared" si="0"/>
        <v>23.3</v>
      </c>
      <c r="Y25">
        <f t="shared" si="1"/>
        <v>2260.1</v>
      </c>
      <c r="Z25">
        <v>23.3</v>
      </c>
    </row>
    <row r="26" spans="2:26">
      <c r="B26" s="4" t="s">
        <v>57</v>
      </c>
      <c r="C26" s="4">
        <v>70</v>
      </c>
      <c r="D26" s="4">
        <v>10.199999999999999</v>
      </c>
      <c r="E26" s="4">
        <f t="shared" si="2"/>
        <v>714</v>
      </c>
      <c r="F26" s="4"/>
      <c r="G26" s="4">
        <v>5</v>
      </c>
      <c r="H26" s="4"/>
      <c r="I26" s="4">
        <v>5.2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86">
        <f t="shared" si="0"/>
        <v>10.199999999999999</v>
      </c>
      <c r="Y26">
        <f t="shared" si="1"/>
        <v>714</v>
      </c>
      <c r="Z26">
        <v>10.199999999999999</v>
      </c>
    </row>
    <row r="27" spans="2:26">
      <c r="B27" s="4" t="s">
        <v>29</v>
      </c>
      <c r="C27" s="4">
        <v>90</v>
      </c>
      <c r="D27" s="4">
        <v>25</v>
      </c>
      <c r="E27" s="4">
        <f t="shared" si="2"/>
        <v>2250</v>
      </c>
      <c r="F27" s="4"/>
      <c r="G27" s="4">
        <v>10.7</v>
      </c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86">
        <f t="shared" si="0"/>
        <v>10.7</v>
      </c>
      <c r="Y27">
        <f t="shared" si="1"/>
        <v>962.99999999999989</v>
      </c>
      <c r="Z27">
        <v>10.7</v>
      </c>
    </row>
    <row r="28" spans="2:26">
      <c r="B28" s="4" t="s">
        <v>10</v>
      </c>
      <c r="C28" s="4">
        <v>86</v>
      </c>
      <c r="D28" s="4">
        <v>14</v>
      </c>
      <c r="E28" s="4">
        <f t="shared" si="2"/>
        <v>1204</v>
      </c>
      <c r="F28" s="4">
        <v>1</v>
      </c>
      <c r="G28" s="4">
        <v>1</v>
      </c>
      <c r="H28" s="4">
        <v>1</v>
      </c>
      <c r="I28" s="4">
        <v>1</v>
      </c>
      <c r="J28" s="4">
        <v>1</v>
      </c>
      <c r="K28" s="4">
        <v>1</v>
      </c>
      <c r="L28" s="4">
        <v>1</v>
      </c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86">
        <f t="shared" si="0"/>
        <v>7</v>
      </c>
      <c r="Y28">
        <f t="shared" si="1"/>
        <v>602</v>
      </c>
      <c r="Z28">
        <v>7</v>
      </c>
    </row>
    <row r="29" spans="2:26">
      <c r="B29" s="4" t="s">
        <v>51</v>
      </c>
      <c r="C29" s="4">
        <v>15</v>
      </c>
      <c r="D29" s="4">
        <v>35</v>
      </c>
      <c r="E29" s="4">
        <f t="shared" si="2"/>
        <v>525</v>
      </c>
      <c r="F29" s="4"/>
      <c r="G29" s="4">
        <v>1</v>
      </c>
      <c r="H29" s="4">
        <v>2</v>
      </c>
      <c r="I29" s="4">
        <v>1</v>
      </c>
      <c r="J29" s="4">
        <v>1</v>
      </c>
      <c r="K29" s="4">
        <v>1</v>
      </c>
      <c r="L29" s="4">
        <v>1</v>
      </c>
      <c r="M29" s="4">
        <v>1</v>
      </c>
      <c r="N29" s="4">
        <v>1</v>
      </c>
      <c r="O29" s="4"/>
      <c r="P29" s="4"/>
      <c r="Q29" s="4">
        <v>1</v>
      </c>
      <c r="R29" s="4">
        <v>2</v>
      </c>
      <c r="S29" s="4"/>
      <c r="T29" s="4">
        <v>1</v>
      </c>
      <c r="U29" s="4"/>
      <c r="V29" s="4">
        <v>1</v>
      </c>
      <c r="W29" s="4"/>
      <c r="X29" s="86">
        <f t="shared" si="0"/>
        <v>14</v>
      </c>
      <c r="Y29">
        <f t="shared" si="1"/>
        <v>210</v>
      </c>
      <c r="Z29">
        <v>14</v>
      </c>
    </row>
    <row r="30" spans="2:26">
      <c r="B30" s="4" t="s">
        <v>299</v>
      </c>
      <c r="C30" s="4">
        <v>238</v>
      </c>
      <c r="D30" s="4">
        <v>18.5</v>
      </c>
      <c r="E30" s="4">
        <f t="shared" si="2"/>
        <v>4403</v>
      </c>
      <c r="F30" s="4"/>
      <c r="G30" s="4">
        <v>18.5</v>
      </c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86">
        <f t="shared" si="0"/>
        <v>18.5</v>
      </c>
      <c r="Y30">
        <f t="shared" si="1"/>
        <v>4403</v>
      </c>
      <c r="Z30">
        <v>18.5</v>
      </c>
    </row>
    <row r="31" spans="2:26">
      <c r="B31" s="4" t="s">
        <v>155</v>
      </c>
      <c r="C31" s="4">
        <v>145</v>
      </c>
      <c r="D31" s="4">
        <v>22</v>
      </c>
      <c r="E31" s="4">
        <f t="shared" si="2"/>
        <v>3190</v>
      </c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>
        <v>22</v>
      </c>
      <c r="U31" s="4"/>
      <c r="V31" s="4"/>
      <c r="W31" s="4"/>
      <c r="X31" s="86">
        <f t="shared" si="0"/>
        <v>22</v>
      </c>
      <c r="Y31">
        <f t="shared" si="1"/>
        <v>3190</v>
      </c>
      <c r="Z31">
        <v>22</v>
      </c>
    </row>
    <row r="32" spans="2:26">
      <c r="B32" s="4" t="s">
        <v>207</v>
      </c>
      <c r="C32" s="4">
        <v>280</v>
      </c>
      <c r="D32" s="4">
        <v>1</v>
      </c>
      <c r="E32" s="4">
        <f t="shared" si="2"/>
        <v>280</v>
      </c>
      <c r="F32" s="4"/>
      <c r="G32" s="4"/>
      <c r="H32" s="4"/>
      <c r="I32" s="4"/>
      <c r="J32" s="4"/>
      <c r="K32" s="4"/>
      <c r="L32" s="4">
        <v>0.15</v>
      </c>
      <c r="M32" s="4"/>
      <c r="N32" s="4"/>
      <c r="O32" s="4"/>
      <c r="P32" s="4"/>
      <c r="Q32" s="4"/>
      <c r="R32" s="4"/>
      <c r="S32" s="4"/>
      <c r="T32" s="4"/>
      <c r="U32" s="4"/>
      <c r="V32" s="4">
        <v>0.3</v>
      </c>
      <c r="W32" s="4"/>
      <c r="X32" s="86">
        <f t="shared" si="0"/>
        <v>0.44999999999999996</v>
      </c>
      <c r="Y32">
        <f t="shared" si="1"/>
        <v>125.99999999999999</v>
      </c>
      <c r="Z32">
        <v>0.45</v>
      </c>
    </row>
    <row r="33" spans="2:26">
      <c r="B33" s="4" t="s">
        <v>55</v>
      </c>
      <c r="C33" s="4">
        <v>65</v>
      </c>
      <c r="D33" s="4">
        <v>199.8</v>
      </c>
      <c r="E33" s="4">
        <f t="shared" si="2"/>
        <v>12987</v>
      </c>
      <c r="F33" s="4">
        <v>31</v>
      </c>
      <c r="G33" s="4">
        <v>8</v>
      </c>
      <c r="H33" s="4">
        <v>34.700000000000003</v>
      </c>
      <c r="I33" s="4">
        <v>29</v>
      </c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86">
        <f t="shared" si="0"/>
        <v>102.7</v>
      </c>
      <c r="Y33">
        <f t="shared" si="1"/>
        <v>6675.5</v>
      </c>
      <c r="Z33">
        <v>102.7</v>
      </c>
    </row>
    <row r="34" spans="2:26">
      <c r="B34" s="4" t="s">
        <v>34</v>
      </c>
      <c r="C34" s="4">
        <v>26</v>
      </c>
      <c r="D34" s="4">
        <v>150</v>
      </c>
      <c r="E34" s="4">
        <f t="shared" si="2"/>
        <v>3900</v>
      </c>
      <c r="F34" s="4">
        <v>15</v>
      </c>
      <c r="G34" s="4">
        <v>15</v>
      </c>
      <c r="H34" s="4">
        <v>15</v>
      </c>
      <c r="I34" s="4">
        <v>15</v>
      </c>
      <c r="J34" s="4">
        <v>15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86">
        <f t="shared" si="0"/>
        <v>75</v>
      </c>
      <c r="Y34">
        <f t="shared" si="1"/>
        <v>1950</v>
      </c>
      <c r="Z34">
        <v>75</v>
      </c>
    </row>
    <row r="35" spans="2:26">
      <c r="B35" s="4" t="s">
        <v>34</v>
      </c>
      <c r="C35" s="4">
        <v>28</v>
      </c>
      <c r="D35" s="4">
        <v>60</v>
      </c>
      <c r="E35" s="4">
        <f t="shared" si="2"/>
        <v>1680</v>
      </c>
      <c r="F35" s="4"/>
      <c r="G35" s="4"/>
      <c r="H35" s="4"/>
      <c r="I35" s="4"/>
      <c r="J35" s="4"/>
      <c r="K35" s="4">
        <v>15</v>
      </c>
      <c r="L35" s="4">
        <v>15</v>
      </c>
      <c r="M35" s="86"/>
      <c r="N35" s="4"/>
      <c r="O35" s="4"/>
      <c r="P35" s="4"/>
      <c r="Q35" s="4"/>
      <c r="R35" s="4"/>
      <c r="S35" s="4"/>
      <c r="T35" s="4"/>
      <c r="U35" s="4"/>
      <c r="V35" s="4"/>
      <c r="W35" s="4"/>
      <c r="X35" s="86">
        <f t="shared" si="0"/>
        <v>30</v>
      </c>
      <c r="Y35">
        <f t="shared" si="1"/>
        <v>840</v>
      </c>
      <c r="Z35">
        <v>30</v>
      </c>
    </row>
    <row r="36" spans="2:26">
      <c r="B36" s="4" t="s">
        <v>34</v>
      </c>
      <c r="C36" s="4">
        <v>30</v>
      </c>
      <c r="D36" s="4">
        <v>330</v>
      </c>
      <c r="E36" s="4">
        <f t="shared" si="2"/>
        <v>9900</v>
      </c>
      <c r="F36" s="4"/>
      <c r="G36" s="4"/>
      <c r="H36" s="4"/>
      <c r="I36" s="4"/>
      <c r="J36" s="4"/>
      <c r="K36" s="4"/>
      <c r="L36" s="4"/>
      <c r="M36" s="4">
        <v>15</v>
      </c>
      <c r="N36" s="4">
        <v>15</v>
      </c>
      <c r="O36" s="4">
        <v>15</v>
      </c>
      <c r="P36" s="4">
        <v>15</v>
      </c>
      <c r="Q36" s="4">
        <v>15</v>
      </c>
      <c r="R36" s="4">
        <v>15</v>
      </c>
      <c r="S36" s="4">
        <v>15</v>
      </c>
      <c r="T36" s="4">
        <v>15</v>
      </c>
      <c r="U36" s="4">
        <v>15</v>
      </c>
      <c r="V36" s="4">
        <v>15</v>
      </c>
      <c r="W36" s="4">
        <v>15</v>
      </c>
      <c r="X36" s="86">
        <f t="shared" si="0"/>
        <v>165</v>
      </c>
      <c r="Y36">
        <f t="shared" si="1"/>
        <v>4950</v>
      </c>
      <c r="Z36">
        <v>165</v>
      </c>
    </row>
    <row r="37" spans="2:26">
      <c r="B37" s="4" t="s">
        <v>738</v>
      </c>
      <c r="C37" s="4">
        <v>150</v>
      </c>
      <c r="D37" s="4">
        <v>52.5</v>
      </c>
      <c r="E37" s="4">
        <f t="shared" si="2"/>
        <v>7875</v>
      </c>
      <c r="F37" s="4">
        <v>12.66</v>
      </c>
      <c r="G37" s="4"/>
      <c r="H37" s="4"/>
      <c r="I37" s="4">
        <v>12</v>
      </c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86">
        <f t="shared" si="0"/>
        <v>24.66</v>
      </c>
      <c r="Y37">
        <f t="shared" ref="Y37:Y68" si="3">X37*C37</f>
        <v>3699</v>
      </c>
      <c r="Z37">
        <v>24.66</v>
      </c>
    </row>
    <row r="38" spans="2:26">
      <c r="B38" s="4" t="s">
        <v>732</v>
      </c>
      <c r="C38" s="4">
        <v>327.14</v>
      </c>
      <c r="D38" s="4">
        <v>12</v>
      </c>
      <c r="E38" s="4">
        <f t="shared" si="2"/>
        <v>3925.68</v>
      </c>
      <c r="F38" s="4"/>
      <c r="G38" s="4"/>
      <c r="H38" s="4"/>
      <c r="I38" s="4"/>
      <c r="J38" s="4"/>
      <c r="K38" s="4"/>
      <c r="L38" s="4">
        <v>8</v>
      </c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86">
        <f t="shared" si="0"/>
        <v>8</v>
      </c>
      <c r="Y38">
        <f t="shared" si="3"/>
        <v>2617.12</v>
      </c>
      <c r="Z38">
        <v>8</v>
      </c>
    </row>
    <row r="39" spans="2:26">
      <c r="B39" s="4" t="s">
        <v>580</v>
      </c>
      <c r="C39" s="4">
        <v>122.32</v>
      </c>
      <c r="D39" s="4">
        <v>30</v>
      </c>
      <c r="E39" s="4">
        <f t="shared" si="2"/>
        <v>3669.6</v>
      </c>
      <c r="F39" s="4"/>
      <c r="G39" s="4"/>
      <c r="H39" s="4"/>
      <c r="I39" s="4">
        <v>1</v>
      </c>
      <c r="J39" s="4">
        <v>1</v>
      </c>
      <c r="K39" s="4"/>
      <c r="L39" s="4">
        <v>2</v>
      </c>
      <c r="M39" s="4">
        <v>1</v>
      </c>
      <c r="N39" s="4">
        <v>2</v>
      </c>
      <c r="O39" s="4">
        <v>2</v>
      </c>
      <c r="P39" s="4">
        <v>1</v>
      </c>
      <c r="Q39" s="4">
        <v>1</v>
      </c>
      <c r="R39" s="4">
        <v>1</v>
      </c>
      <c r="S39" s="4">
        <v>1</v>
      </c>
      <c r="T39" s="4">
        <v>1</v>
      </c>
      <c r="U39" s="4">
        <v>1</v>
      </c>
      <c r="V39" s="4">
        <v>2</v>
      </c>
      <c r="W39" s="4">
        <v>1</v>
      </c>
      <c r="X39" s="86">
        <f t="shared" si="0"/>
        <v>18</v>
      </c>
      <c r="Y39">
        <f t="shared" si="3"/>
        <v>2201.7599999999998</v>
      </c>
      <c r="Z39">
        <v>18</v>
      </c>
    </row>
    <row r="40" spans="2:26">
      <c r="B40" s="4" t="s">
        <v>31</v>
      </c>
      <c r="C40" s="4">
        <v>73.739999999999995</v>
      </c>
      <c r="D40" s="4">
        <v>36</v>
      </c>
      <c r="E40" s="4">
        <f t="shared" si="2"/>
        <v>2654.64</v>
      </c>
      <c r="F40" s="4"/>
      <c r="G40" s="4"/>
      <c r="H40" s="4">
        <v>4</v>
      </c>
      <c r="I40" s="4"/>
      <c r="J40" s="4"/>
      <c r="K40" s="4"/>
      <c r="L40" s="4"/>
      <c r="M40" s="4"/>
      <c r="N40" s="4"/>
      <c r="O40" s="4"/>
      <c r="P40" s="4">
        <v>4</v>
      </c>
      <c r="Q40" s="4"/>
      <c r="R40" s="4"/>
      <c r="S40" s="4"/>
      <c r="T40" s="4"/>
      <c r="U40" s="4"/>
      <c r="V40" s="4"/>
      <c r="W40" s="4"/>
      <c r="X40" s="86">
        <f t="shared" si="0"/>
        <v>8</v>
      </c>
      <c r="Y40">
        <f t="shared" si="3"/>
        <v>589.91999999999996</v>
      </c>
      <c r="Z40">
        <v>8</v>
      </c>
    </row>
    <row r="41" spans="2:26">
      <c r="B41" s="4" t="s">
        <v>733</v>
      </c>
      <c r="C41" s="4">
        <v>72.19</v>
      </c>
      <c r="D41" s="4">
        <v>24</v>
      </c>
      <c r="E41" s="4">
        <f t="shared" si="2"/>
        <v>1732.56</v>
      </c>
      <c r="F41" s="4"/>
      <c r="G41" s="4"/>
      <c r="H41" s="4"/>
      <c r="I41" s="4"/>
      <c r="J41" s="4"/>
      <c r="K41" s="4"/>
      <c r="L41" s="4"/>
      <c r="M41" s="4"/>
      <c r="N41" s="4"/>
      <c r="O41" s="4">
        <v>7</v>
      </c>
      <c r="P41" s="4"/>
      <c r="Q41" s="4"/>
      <c r="R41" s="4"/>
      <c r="S41" s="4"/>
      <c r="T41" s="4"/>
      <c r="U41" s="4"/>
      <c r="V41" s="4"/>
      <c r="W41" s="4"/>
      <c r="X41" s="86">
        <f t="shared" si="0"/>
        <v>7</v>
      </c>
      <c r="Y41">
        <f t="shared" si="3"/>
        <v>505.33</v>
      </c>
      <c r="Z41">
        <v>7</v>
      </c>
    </row>
    <row r="42" spans="2:26">
      <c r="B42" s="4" t="s">
        <v>14</v>
      </c>
      <c r="C42" s="4">
        <v>185.97</v>
      </c>
      <c r="D42" s="4">
        <v>9</v>
      </c>
      <c r="E42" s="4">
        <f t="shared" si="2"/>
        <v>1673.73</v>
      </c>
      <c r="F42" s="4"/>
      <c r="G42" s="4"/>
      <c r="H42" s="4">
        <v>1</v>
      </c>
      <c r="I42" s="4">
        <v>1</v>
      </c>
      <c r="J42" s="4">
        <v>1</v>
      </c>
      <c r="K42" s="4"/>
      <c r="L42" s="4">
        <v>1</v>
      </c>
      <c r="M42" s="4"/>
      <c r="N42" s="4">
        <v>1</v>
      </c>
      <c r="O42" s="4">
        <v>1</v>
      </c>
      <c r="P42" s="4"/>
      <c r="Q42" s="4"/>
      <c r="R42" s="4"/>
      <c r="S42" s="4"/>
      <c r="T42" s="4"/>
      <c r="U42" s="4"/>
      <c r="V42" s="4"/>
      <c r="W42" s="4"/>
      <c r="X42" s="86">
        <f t="shared" si="0"/>
        <v>6</v>
      </c>
      <c r="Y42">
        <f t="shared" si="3"/>
        <v>1115.82</v>
      </c>
      <c r="Z42">
        <v>6</v>
      </c>
    </row>
    <row r="43" spans="2:26">
      <c r="B43" s="4" t="s">
        <v>113</v>
      </c>
      <c r="C43" s="4">
        <v>225.95</v>
      </c>
      <c r="D43" s="4">
        <v>15</v>
      </c>
      <c r="E43" s="4">
        <f t="shared" si="2"/>
        <v>3389.25</v>
      </c>
      <c r="F43" s="4"/>
      <c r="G43" s="4"/>
      <c r="H43" s="4"/>
      <c r="I43" s="4">
        <v>1.3</v>
      </c>
      <c r="J43" s="4"/>
      <c r="K43" s="4"/>
      <c r="L43" s="4"/>
      <c r="M43" s="4">
        <v>4.2</v>
      </c>
      <c r="N43" s="4"/>
      <c r="O43" s="4">
        <v>3.3</v>
      </c>
      <c r="P43" s="4"/>
      <c r="Q43" s="4"/>
      <c r="R43" s="4"/>
      <c r="S43" s="4"/>
      <c r="T43" s="4"/>
      <c r="U43" s="4"/>
      <c r="V43" s="4"/>
      <c r="W43" s="4"/>
      <c r="X43" s="86">
        <f t="shared" si="0"/>
        <v>8.8000000000000007</v>
      </c>
      <c r="Y43">
        <f t="shared" si="3"/>
        <v>1988.3600000000001</v>
      </c>
      <c r="Z43">
        <v>8.8000000000000007</v>
      </c>
    </row>
    <row r="44" spans="2:26">
      <c r="B44" s="4" t="s">
        <v>45</v>
      </c>
      <c r="C44" s="4">
        <v>45.76</v>
      </c>
      <c r="D44" s="4">
        <v>96</v>
      </c>
      <c r="E44" s="4">
        <f t="shared" si="2"/>
        <v>4392.96</v>
      </c>
      <c r="F44" s="4"/>
      <c r="G44" s="4"/>
      <c r="H44" s="4">
        <v>20</v>
      </c>
      <c r="I44" s="4"/>
      <c r="J44" s="4"/>
      <c r="K44" s="4"/>
      <c r="L44" s="4"/>
      <c r="M44" s="4"/>
      <c r="N44" s="4"/>
      <c r="O44" s="4"/>
      <c r="P44" s="4"/>
      <c r="Q44" s="4">
        <v>18</v>
      </c>
      <c r="R44" s="4"/>
      <c r="S44" s="4"/>
      <c r="T44" s="4"/>
      <c r="U44" s="4"/>
      <c r="V44" s="4"/>
      <c r="W44" s="4"/>
      <c r="X44" s="86">
        <f t="shared" si="0"/>
        <v>38</v>
      </c>
      <c r="Y44">
        <f t="shared" si="3"/>
        <v>1738.8799999999999</v>
      </c>
      <c r="Z44">
        <v>38</v>
      </c>
    </row>
    <row r="45" spans="2:26">
      <c r="B45" s="4" t="s">
        <v>734</v>
      </c>
      <c r="C45" s="4">
        <v>138.72</v>
      </c>
      <c r="D45" s="4">
        <v>5</v>
      </c>
      <c r="E45" s="4">
        <f t="shared" si="2"/>
        <v>693.6</v>
      </c>
      <c r="F45" s="4"/>
      <c r="G45" s="4"/>
      <c r="H45" s="4"/>
      <c r="I45" s="4"/>
      <c r="J45" s="4"/>
      <c r="K45" s="4"/>
      <c r="L45" s="4"/>
      <c r="M45" s="4"/>
      <c r="N45" s="4"/>
      <c r="O45" s="4">
        <v>3</v>
      </c>
      <c r="P45" s="4"/>
      <c r="Q45" s="4"/>
      <c r="R45" s="4"/>
      <c r="S45" s="4"/>
      <c r="T45" s="4"/>
      <c r="U45" s="4"/>
      <c r="V45" s="4"/>
      <c r="W45" s="4"/>
      <c r="X45" s="86">
        <f t="shared" si="0"/>
        <v>3</v>
      </c>
      <c r="Y45">
        <f t="shared" si="3"/>
        <v>416.15999999999997</v>
      </c>
      <c r="Z45">
        <v>3</v>
      </c>
    </row>
    <row r="46" spans="2:26">
      <c r="B46" s="4" t="s">
        <v>735</v>
      </c>
      <c r="C46" s="4">
        <v>257.60000000000002</v>
      </c>
      <c r="D46" s="4">
        <v>6</v>
      </c>
      <c r="E46" s="4">
        <f t="shared" si="2"/>
        <v>1545.6000000000001</v>
      </c>
      <c r="F46" s="4"/>
      <c r="G46" s="4">
        <v>5</v>
      </c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>
        <v>1</v>
      </c>
      <c r="W46" s="4"/>
      <c r="X46" s="86">
        <f t="shared" si="0"/>
        <v>6</v>
      </c>
      <c r="Y46">
        <f t="shared" si="3"/>
        <v>1545.6000000000001</v>
      </c>
      <c r="Z46">
        <v>6</v>
      </c>
    </row>
    <row r="47" spans="2:26">
      <c r="B47" s="4" t="s">
        <v>736</v>
      </c>
      <c r="C47" s="4">
        <v>341.12</v>
      </c>
      <c r="D47" s="4">
        <v>4</v>
      </c>
      <c r="E47" s="4">
        <f t="shared" si="2"/>
        <v>1364.48</v>
      </c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>
        <v>1.52</v>
      </c>
      <c r="W47" s="4"/>
      <c r="X47" s="86">
        <f t="shared" si="0"/>
        <v>1.52</v>
      </c>
      <c r="Y47">
        <f t="shared" si="3"/>
        <v>518.50239999999997</v>
      </c>
      <c r="Z47">
        <v>1.52</v>
      </c>
    </row>
    <row r="48" spans="2:26">
      <c r="B48" s="4" t="s">
        <v>737</v>
      </c>
      <c r="C48" s="4">
        <v>51.05</v>
      </c>
      <c r="D48" s="4">
        <v>45</v>
      </c>
      <c r="E48" s="4">
        <f t="shared" si="2"/>
        <v>2297.25</v>
      </c>
      <c r="F48" s="4"/>
      <c r="G48" s="4"/>
      <c r="H48" s="4"/>
      <c r="I48" s="4"/>
      <c r="J48" s="4">
        <v>10.7</v>
      </c>
      <c r="K48" s="4"/>
      <c r="L48" s="4">
        <v>10.7</v>
      </c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86">
        <f t="shared" si="0"/>
        <v>21.4</v>
      </c>
      <c r="Y48">
        <f t="shared" si="3"/>
        <v>1092.4699999999998</v>
      </c>
      <c r="Z48">
        <v>21.4</v>
      </c>
    </row>
    <row r="49" spans="2:26">
      <c r="B49" s="4" t="s">
        <v>44</v>
      </c>
      <c r="C49" s="4">
        <v>98.7</v>
      </c>
      <c r="D49" s="4">
        <v>36</v>
      </c>
      <c r="E49" s="4">
        <f t="shared" si="2"/>
        <v>3553.2000000000003</v>
      </c>
      <c r="F49" s="4">
        <v>21.3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86">
        <f t="shared" si="0"/>
        <v>21.3</v>
      </c>
      <c r="Y49">
        <f t="shared" si="3"/>
        <v>2102.31</v>
      </c>
      <c r="Z49">
        <v>21.3</v>
      </c>
    </row>
    <row r="50" spans="2:26">
      <c r="B50" s="4" t="s">
        <v>60</v>
      </c>
      <c r="C50" s="4">
        <v>565.04</v>
      </c>
      <c r="D50" s="4">
        <v>10.94</v>
      </c>
      <c r="E50" s="4">
        <f t="shared" si="2"/>
        <v>6181.5375999999997</v>
      </c>
      <c r="F50" s="4"/>
      <c r="G50" s="4"/>
      <c r="H50" s="4">
        <v>2.1</v>
      </c>
      <c r="I50" s="4"/>
      <c r="J50" s="4"/>
      <c r="K50" s="4"/>
      <c r="L50" s="4"/>
      <c r="M50" s="4"/>
      <c r="N50" s="4"/>
      <c r="O50" s="4">
        <v>2.13</v>
      </c>
      <c r="P50" s="4"/>
      <c r="Q50" s="4"/>
      <c r="R50" s="4"/>
      <c r="S50" s="4"/>
      <c r="T50" s="4"/>
      <c r="U50" s="4"/>
      <c r="V50" s="4"/>
      <c r="W50" s="4"/>
      <c r="X50" s="86">
        <f t="shared" si="0"/>
        <v>4.2300000000000004</v>
      </c>
      <c r="Y50">
        <f t="shared" si="3"/>
        <v>2390.1192000000001</v>
      </c>
      <c r="Z50">
        <v>4.2300000000000004</v>
      </c>
    </row>
    <row r="51" spans="2:26">
      <c r="B51" s="4" t="s">
        <v>16</v>
      </c>
      <c r="C51" s="4">
        <v>118.61</v>
      </c>
      <c r="D51" s="4">
        <v>50</v>
      </c>
      <c r="E51" s="4">
        <f t="shared" si="2"/>
        <v>5930.5</v>
      </c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86">
        <f t="shared" si="0"/>
        <v>0</v>
      </c>
      <c r="Y51">
        <f t="shared" si="3"/>
        <v>0</v>
      </c>
      <c r="Z51">
        <v>0</v>
      </c>
    </row>
    <row r="52" spans="2:26">
      <c r="B52" s="4" t="s">
        <v>110</v>
      </c>
      <c r="C52" s="4">
        <v>38.479999999999997</v>
      </c>
      <c r="D52" s="4">
        <v>10</v>
      </c>
      <c r="E52" s="4">
        <f t="shared" si="2"/>
        <v>384.79999999999995</v>
      </c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86"/>
      <c r="Y52">
        <f t="shared" si="3"/>
        <v>0</v>
      </c>
      <c r="Z52">
        <v>0</v>
      </c>
    </row>
    <row r="53" spans="2:26">
      <c r="B53" s="4" t="s">
        <v>110</v>
      </c>
      <c r="C53" s="4">
        <v>38.9</v>
      </c>
      <c r="D53" s="4">
        <v>5</v>
      </c>
      <c r="E53" s="4">
        <f t="shared" si="2"/>
        <v>194.5</v>
      </c>
      <c r="F53" s="4"/>
      <c r="G53" s="4"/>
      <c r="H53" s="4"/>
      <c r="I53" s="4"/>
      <c r="J53" s="4"/>
      <c r="K53" s="4"/>
      <c r="L53" s="4"/>
      <c r="M53" s="4">
        <v>2.5</v>
      </c>
      <c r="N53" s="4"/>
      <c r="O53" s="4"/>
      <c r="P53" s="4"/>
      <c r="Q53" s="4"/>
      <c r="R53" s="4"/>
      <c r="S53" s="4"/>
      <c r="T53" s="4"/>
      <c r="U53" s="4"/>
      <c r="V53" s="4"/>
      <c r="W53" s="4"/>
      <c r="X53" s="86">
        <f t="shared" ref="X53:X60" si="4">SUM(F53:W53)</f>
        <v>2.5</v>
      </c>
      <c r="Y53">
        <f t="shared" si="3"/>
        <v>97.25</v>
      </c>
      <c r="Z53">
        <v>2.5</v>
      </c>
    </row>
    <row r="54" spans="2:26">
      <c r="B54" s="4" t="s">
        <v>15</v>
      </c>
      <c r="C54" s="4">
        <v>79.25</v>
      </c>
      <c r="D54" s="4">
        <v>50</v>
      </c>
      <c r="E54" s="4">
        <f t="shared" si="2"/>
        <v>3962.5</v>
      </c>
      <c r="F54" s="4"/>
      <c r="G54" s="4"/>
      <c r="H54" s="4"/>
      <c r="I54" s="4">
        <v>4.2</v>
      </c>
      <c r="J54" s="4">
        <v>4.2</v>
      </c>
      <c r="K54" s="4">
        <v>3.2</v>
      </c>
      <c r="L54" s="4">
        <v>3.2</v>
      </c>
      <c r="M54" s="4">
        <v>4.2</v>
      </c>
      <c r="N54" s="4">
        <v>3.2</v>
      </c>
      <c r="O54" s="4">
        <v>4.2</v>
      </c>
      <c r="P54" s="4">
        <v>2</v>
      </c>
      <c r="Q54" s="4"/>
      <c r="R54" s="4"/>
      <c r="S54" s="4"/>
      <c r="T54" s="4"/>
      <c r="U54" s="4"/>
      <c r="V54" s="4"/>
      <c r="W54" s="4"/>
      <c r="X54" s="86">
        <f t="shared" si="4"/>
        <v>28.4</v>
      </c>
      <c r="Y54">
        <f t="shared" si="3"/>
        <v>2250.6999999999998</v>
      </c>
      <c r="Z54">
        <v>28.4</v>
      </c>
    </row>
    <row r="55" spans="2:26">
      <c r="B55" s="4" t="s">
        <v>17</v>
      </c>
      <c r="C55" s="4">
        <v>21.01</v>
      </c>
      <c r="D55" s="4">
        <v>10</v>
      </c>
      <c r="E55" s="4">
        <f t="shared" si="2"/>
        <v>210.10000000000002</v>
      </c>
      <c r="F55" s="4"/>
      <c r="G55" s="4"/>
      <c r="H55" s="4"/>
      <c r="I55" s="4">
        <v>1</v>
      </c>
      <c r="J55" s="4"/>
      <c r="K55" s="4"/>
      <c r="L55" s="4">
        <v>1</v>
      </c>
      <c r="M55" s="4"/>
      <c r="N55" s="4">
        <v>2</v>
      </c>
      <c r="O55" s="4">
        <v>1</v>
      </c>
      <c r="P55" s="4"/>
      <c r="Q55" s="4"/>
      <c r="R55" s="4"/>
      <c r="S55" s="4"/>
      <c r="T55" s="4"/>
      <c r="U55" s="4"/>
      <c r="V55" s="4"/>
      <c r="W55" s="4"/>
      <c r="X55" s="86">
        <f t="shared" si="4"/>
        <v>5</v>
      </c>
      <c r="Y55">
        <f t="shared" si="3"/>
        <v>105.05000000000001</v>
      </c>
      <c r="Z55">
        <v>5</v>
      </c>
    </row>
    <row r="56" spans="2:26">
      <c r="B56" s="4" t="s">
        <v>121</v>
      </c>
      <c r="C56" s="4">
        <v>712.92</v>
      </c>
      <c r="D56" s="4">
        <v>10</v>
      </c>
      <c r="E56" s="4">
        <f t="shared" si="2"/>
        <v>7129.2</v>
      </c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>
        <v>2.1</v>
      </c>
      <c r="W56" s="4"/>
      <c r="X56" s="86">
        <f t="shared" si="4"/>
        <v>2.1</v>
      </c>
      <c r="Y56">
        <f t="shared" si="3"/>
        <v>1497.1320000000001</v>
      </c>
      <c r="Z56">
        <v>2.1</v>
      </c>
    </row>
    <row r="57" spans="2:26">
      <c r="B57" s="4" t="s">
        <v>54</v>
      </c>
      <c r="C57" s="4">
        <v>58</v>
      </c>
      <c r="D57" s="4">
        <v>85</v>
      </c>
      <c r="E57" s="4">
        <f t="shared" si="2"/>
        <v>4930</v>
      </c>
      <c r="F57" s="4"/>
      <c r="G57" s="4">
        <v>85</v>
      </c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86">
        <f t="shared" si="4"/>
        <v>85</v>
      </c>
      <c r="Y57">
        <f t="shared" si="3"/>
        <v>4930</v>
      </c>
      <c r="Z57">
        <v>85</v>
      </c>
    </row>
    <row r="58" spans="2:26">
      <c r="B58" s="4" t="s">
        <v>36</v>
      </c>
      <c r="C58" s="4">
        <v>350</v>
      </c>
      <c r="D58" s="4">
        <v>213.8</v>
      </c>
      <c r="E58" s="4">
        <f t="shared" si="2"/>
        <v>74830</v>
      </c>
      <c r="F58" s="4"/>
      <c r="G58" s="4">
        <v>10.7</v>
      </c>
      <c r="H58" s="4"/>
      <c r="I58" s="4"/>
      <c r="J58" s="4">
        <v>10.7</v>
      </c>
      <c r="K58" s="4"/>
      <c r="L58" s="4">
        <v>11.5</v>
      </c>
      <c r="M58" s="4">
        <v>10.7</v>
      </c>
      <c r="N58" s="4"/>
      <c r="O58" s="4"/>
      <c r="P58" s="4"/>
      <c r="Q58" s="4">
        <v>10.8</v>
      </c>
      <c r="R58" s="4"/>
      <c r="S58" s="4">
        <v>10.8</v>
      </c>
      <c r="T58" s="4"/>
      <c r="U58" s="4">
        <v>8.89</v>
      </c>
      <c r="V58" s="4">
        <v>11</v>
      </c>
      <c r="W58" s="4"/>
      <c r="X58" s="86">
        <f t="shared" si="4"/>
        <v>85.089999999999989</v>
      </c>
      <c r="Y58">
        <f t="shared" si="3"/>
        <v>29781.499999999996</v>
      </c>
      <c r="Z58">
        <v>85.09</v>
      </c>
    </row>
    <row r="59" spans="2:26">
      <c r="B59" s="4" t="s">
        <v>27</v>
      </c>
      <c r="C59" s="4">
        <v>271</v>
      </c>
      <c r="D59" s="4">
        <v>75</v>
      </c>
      <c r="E59" s="4">
        <f t="shared" si="2"/>
        <v>20325</v>
      </c>
      <c r="F59" s="4"/>
      <c r="G59" s="4"/>
      <c r="H59" s="4"/>
      <c r="I59" s="4"/>
      <c r="J59" s="4"/>
      <c r="K59" s="4"/>
      <c r="L59" s="4"/>
      <c r="M59" s="4"/>
      <c r="N59" s="4"/>
      <c r="O59" s="4">
        <v>21.3</v>
      </c>
      <c r="P59" s="4"/>
      <c r="Q59" s="4"/>
      <c r="R59" s="4"/>
      <c r="S59" s="4"/>
      <c r="T59" s="4">
        <v>10.7</v>
      </c>
      <c r="U59" s="4"/>
      <c r="V59" s="4"/>
      <c r="W59" s="4"/>
      <c r="X59" s="86">
        <f t="shared" si="4"/>
        <v>32</v>
      </c>
      <c r="Y59">
        <f t="shared" si="3"/>
        <v>8672</v>
      </c>
      <c r="Z59">
        <v>32</v>
      </c>
    </row>
    <row r="60" spans="2:26">
      <c r="B60" s="4" t="s">
        <v>184</v>
      </c>
      <c r="C60" s="4">
        <v>264</v>
      </c>
      <c r="D60" s="4">
        <v>44</v>
      </c>
      <c r="E60" s="4">
        <f t="shared" si="2"/>
        <v>11616</v>
      </c>
      <c r="F60" s="4"/>
      <c r="G60" s="4"/>
      <c r="H60" s="4">
        <v>21.3</v>
      </c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86">
        <f t="shared" si="4"/>
        <v>21.3</v>
      </c>
      <c r="Y60">
        <f t="shared" si="3"/>
        <v>5623.2</v>
      </c>
      <c r="Z60">
        <v>21.3</v>
      </c>
    </row>
    <row r="61" spans="2:26">
      <c r="B61" s="4" t="s">
        <v>710</v>
      </c>
      <c r="C61" s="4">
        <v>215</v>
      </c>
      <c r="D61" s="4">
        <v>45</v>
      </c>
      <c r="E61" s="4">
        <f t="shared" si="2"/>
        <v>9675</v>
      </c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86"/>
      <c r="Y61">
        <f t="shared" si="3"/>
        <v>0</v>
      </c>
      <c r="Z61">
        <v>0</v>
      </c>
    </row>
    <row r="62" spans="2:26">
      <c r="B62" s="4" t="s">
        <v>681</v>
      </c>
      <c r="C62" s="4">
        <v>113</v>
      </c>
      <c r="D62" s="4">
        <v>24</v>
      </c>
      <c r="E62" s="4">
        <f t="shared" si="2"/>
        <v>2712</v>
      </c>
      <c r="F62" s="4"/>
      <c r="G62" s="4">
        <v>8</v>
      </c>
      <c r="H62" s="4"/>
      <c r="I62" s="4"/>
      <c r="J62" s="4"/>
      <c r="K62" s="4"/>
      <c r="L62" s="4"/>
      <c r="M62" s="4">
        <v>4</v>
      </c>
      <c r="N62" s="4"/>
      <c r="O62" s="4"/>
      <c r="P62" s="4"/>
      <c r="Q62" s="4"/>
      <c r="R62" s="4"/>
      <c r="S62" s="4"/>
      <c r="T62" s="4"/>
      <c r="U62" s="4"/>
      <c r="V62" s="4"/>
      <c r="W62" s="4"/>
      <c r="X62" s="86">
        <f t="shared" ref="X62:X68" si="5">SUM(F62:W62)</f>
        <v>12</v>
      </c>
      <c r="Y62">
        <f t="shared" si="3"/>
        <v>1356</v>
      </c>
      <c r="Z62">
        <v>12</v>
      </c>
    </row>
    <row r="63" spans="2:26">
      <c r="B63" s="4" t="s">
        <v>291</v>
      </c>
      <c r="C63" s="4">
        <v>34</v>
      </c>
      <c r="D63" s="4">
        <v>24</v>
      </c>
      <c r="E63" s="4">
        <f t="shared" si="2"/>
        <v>816</v>
      </c>
      <c r="F63" s="4"/>
      <c r="G63" s="4">
        <v>11</v>
      </c>
      <c r="H63" s="4"/>
      <c r="I63" s="4"/>
      <c r="J63" s="4"/>
      <c r="K63" s="4"/>
      <c r="L63" s="4"/>
      <c r="M63" s="4"/>
      <c r="N63" s="4">
        <v>13</v>
      </c>
      <c r="O63" s="4"/>
      <c r="P63" s="4"/>
      <c r="Q63" s="4"/>
      <c r="R63" s="4"/>
      <c r="S63" s="4"/>
      <c r="T63" s="4"/>
      <c r="U63" s="4"/>
      <c r="V63" s="4"/>
      <c r="W63" s="4"/>
      <c r="X63" s="86">
        <f t="shared" si="5"/>
        <v>24</v>
      </c>
      <c r="Y63">
        <f t="shared" si="3"/>
        <v>816</v>
      </c>
      <c r="Z63">
        <v>24</v>
      </c>
    </row>
    <row r="64" spans="2:26">
      <c r="B64" s="4" t="s">
        <v>121</v>
      </c>
      <c r="C64" s="4">
        <v>648</v>
      </c>
      <c r="D64" s="4">
        <v>5</v>
      </c>
      <c r="E64" s="4">
        <f t="shared" si="2"/>
        <v>3240</v>
      </c>
      <c r="F64" s="4"/>
      <c r="G64" s="4"/>
      <c r="H64" s="4"/>
      <c r="I64" s="4"/>
      <c r="J64" s="4"/>
      <c r="K64" s="4"/>
      <c r="L64" s="4"/>
      <c r="M64" s="4"/>
      <c r="N64" s="4"/>
      <c r="O64" s="4">
        <v>1.1499999999999999</v>
      </c>
      <c r="P64" s="4"/>
      <c r="Q64" s="4">
        <v>2.1</v>
      </c>
      <c r="R64" s="4">
        <v>1</v>
      </c>
      <c r="S64" s="4"/>
      <c r="T64" s="4"/>
      <c r="U64" s="4"/>
      <c r="V64" s="4"/>
      <c r="W64" s="4"/>
      <c r="X64" s="86">
        <f t="shared" si="5"/>
        <v>4.25</v>
      </c>
      <c r="Y64">
        <f t="shared" si="3"/>
        <v>2754</v>
      </c>
      <c r="Z64">
        <v>4.25</v>
      </c>
    </row>
    <row r="65" spans="2:26">
      <c r="B65" s="4" t="s">
        <v>121</v>
      </c>
      <c r="C65" s="4">
        <v>646</v>
      </c>
      <c r="D65" s="4">
        <v>10</v>
      </c>
      <c r="E65" s="4">
        <f t="shared" si="2"/>
        <v>6460</v>
      </c>
      <c r="F65" s="4"/>
      <c r="G65" s="4"/>
      <c r="H65" s="4">
        <v>0.8</v>
      </c>
      <c r="I65" s="4"/>
      <c r="J65" s="4"/>
      <c r="K65" s="4"/>
      <c r="L65" s="4"/>
      <c r="M65" s="4"/>
      <c r="N65" s="4">
        <v>2.13</v>
      </c>
      <c r="O65" s="4">
        <v>0.98</v>
      </c>
      <c r="P65" s="4"/>
      <c r="Q65" s="4"/>
      <c r="R65" s="4"/>
      <c r="S65" s="4"/>
      <c r="T65" s="4"/>
      <c r="U65" s="4"/>
      <c r="V65" s="4"/>
      <c r="W65" s="4"/>
      <c r="X65" s="86">
        <f t="shared" si="5"/>
        <v>3.9099999999999997</v>
      </c>
      <c r="Y65">
        <f t="shared" si="3"/>
        <v>2525.8599999999997</v>
      </c>
      <c r="Z65">
        <v>3.91</v>
      </c>
    </row>
    <row r="66" spans="2:26">
      <c r="B66" s="4" t="s">
        <v>40</v>
      </c>
      <c r="C66" s="4">
        <v>11</v>
      </c>
      <c r="D66" s="4">
        <v>213</v>
      </c>
      <c r="E66" s="4">
        <f t="shared" si="2"/>
        <v>2343</v>
      </c>
      <c r="F66" s="4"/>
      <c r="G66" s="4"/>
      <c r="H66" s="4">
        <v>213</v>
      </c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86">
        <f t="shared" si="5"/>
        <v>213</v>
      </c>
      <c r="Y66">
        <f t="shared" si="3"/>
        <v>2343</v>
      </c>
      <c r="Z66">
        <v>213</v>
      </c>
    </row>
    <row r="67" spans="2:26">
      <c r="B67" s="4" t="s">
        <v>742</v>
      </c>
      <c r="C67" s="4">
        <v>18</v>
      </c>
      <c r="D67" s="4">
        <v>213</v>
      </c>
      <c r="E67" s="4">
        <f t="shared" si="2"/>
        <v>3834</v>
      </c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>
        <v>213</v>
      </c>
      <c r="U67" s="4"/>
      <c r="V67" s="4"/>
      <c r="W67" s="4"/>
      <c r="X67" s="86">
        <f t="shared" si="5"/>
        <v>213</v>
      </c>
      <c r="Y67">
        <f t="shared" si="3"/>
        <v>3834</v>
      </c>
      <c r="Z67">
        <v>213</v>
      </c>
    </row>
    <row r="68" spans="2:26">
      <c r="B68" s="4" t="s">
        <v>672</v>
      </c>
      <c r="C68" s="4">
        <v>173</v>
      </c>
      <c r="D68" s="4">
        <v>10.5</v>
      </c>
      <c r="E68" s="4">
        <f t="shared" si="2"/>
        <v>1816.5</v>
      </c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86">
        <f t="shared" si="5"/>
        <v>0</v>
      </c>
      <c r="Y68">
        <f t="shared" si="3"/>
        <v>0</v>
      </c>
      <c r="Z68">
        <v>0</v>
      </c>
    </row>
    <row r="69" spans="2:26">
      <c r="B69" s="117" t="s">
        <v>17</v>
      </c>
      <c r="C69" s="117">
        <v>22</v>
      </c>
      <c r="D69" s="117">
        <v>10</v>
      </c>
      <c r="E69" s="4">
        <f t="shared" si="2"/>
        <v>220</v>
      </c>
      <c r="F69" s="117"/>
      <c r="G69" s="117"/>
      <c r="H69" s="117"/>
      <c r="I69" s="117"/>
      <c r="J69" s="117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86"/>
      <c r="Y69">
        <f t="shared" ref="Y69:Y100" si="6">X69*C69</f>
        <v>0</v>
      </c>
      <c r="Z69">
        <v>0</v>
      </c>
    </row>
    <row r="70" spans="2:26">
      <c r="B70" s="117" t="s">
        <v>307</v>
      </c>
      <c r="C70" s="117">
        <v>360</v>
      </c>
      <c r="D70" s="117">
        <v>50</v>
      </c>
      <c r="E70" s="4">
        <f t="shared" ref="E70:E132" si="7">D70*C70</f>
        <v>18000</v>
      </c>
      <c r="F70" s="117"/>
      <c r="G70" s="117"/>
      <c r="H70" s="117"/>
      <c r="I70" s="117"/>
      <c r="J70" s="117"/>
      <c r="K70" s="117">
        <v>20.28</v>
      </c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86">
        <f t="shared" ref="X70:X97" si="8">SUM(F70:W70)</f>
        <v>20.28</v>
      </c>
      <c r="Y70">
        <f t="shared" si="6"/>
        <v>7300.8</v>
      </c>
      <c r="Z70">
        <v>20.28</v>
      </c>
    </row>
    <row r="71" spans="2:26">
      <c r="B71" s="4" t="s">
        <v>97</v>
      </c>
      <c r="C71" s="4">
        <v>168</v>
      </c>
      <c r="D71" s="4">
        <v>31.1</v>
      </c>
      <c r="E71" s="4">
        <f t="shared" si="7"/>
        <v>5224.8</v>
      </c>
      <c r="F71" s="4"/>
      <c r="G71" s="4"/>
      <c r="H71" s="4"/>
      <c r="I71" s="4"/>
      <c r="J71" s="4"/>
      <c r="K71" s="4"/>
      <c r="L71" s="4">
        <v>31.1</v>
      </c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86">
        <f t="shared" si="8"/>
        <v>31.1</v>
      </c>
      <c r="Y71">
        <f t="shared" si="6"/>
        <v>5224.8</v>
      </c>
      <c r="Z71">
        <v>31.1</v>
      </c>
    </row>
    <row r="72" spans="2:26">
      <c r="B72" s="4" t="s">
        <v>106</v>
      </c>
      <c r="C72" s="4">
        <v>185</v>
      </c>
      <c r="D72" s="4">
        <v>40</v>
      </c>
      <c r="E72" s="4">
        <f t="shared" si="7"/>
        <v>7400</v>
      </c>
      <c r="F72" s="4"/>
      <c r="G72" s="4"/>
      <c r="H72" s="4"/>
      <c r="I72" s="4"/>
      <c r="J72" s="4"/>
      <c r="K72" s="4">
        <v>40</v>
      </c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86">
        <f t="shared" si="8"/>
        <v>40</v>
      </c>
      <c r="Y72">
        <f t="shared" si="6"/>
        <v>7400</v>
      </c>
      <c r="Z72">
        <v>40</v>
      </c>
    </row>
    <row r="73" spans="2:26">
      <c r="B73" s="4" t="s">
        <v>304</v>
      </c>
      <c r="C73" s="4">
        <v>336</v>
      </c>
      <c r="D73" s="4">
        <v>22.8</v>
      </c>
      <c r="E73" s="4">
        <f t="shared" si="7"/>
        <v>7660.8</v>
      </c>
      <c r="F73" s="4"/>
      <c r="G73" s="4"/>
      <c r="H73" s="4"/>
      <c r="I73" s="4"/>
      <c r="J73" s="4"/>
      <c r="K73" s="4"/>
      <c r="L73" s="4"/>
      <c r="M73" s="4">
        <v>22.8</v>
      </c>
      <c r="N73" s="4"/>
      <c r="O73" s="4"/>
      <c r="P73" s="4"/>
      <c r="Q73" s="4"/>
      <c r="R73" s="4"/>
      <c r="S73" s="4"/>
      <c r="T73" s="4"/>
      <c r="U73" s="4"/>
      <c r="V73" s="4"/>
      <c r="W73" s="4"/>
      <c r="X73" s="86">
        <f t="shared" si="8"/>
        <v>22.8</v>
      </c>
      <c r="Y73">
        <f t="shared" si="6"/>
        <v>7660.8</v>
      </c>
      <c r="Z73">
        <v>22.8</v>
      </c>
    </row>
    <row r="74" spans="2:26">
      <c r="B74" s="4" t="s">
        <v>61</v>
      </c>
      <c r="C74" s="4">
        <v>224</v>
      </c>
      <c r="D74" s="4">
        <v>62.4</v>
      </c>
      <c r="E74" s="4">
        <f t="shared" si="7"/>
        <v>13977.6</v>
      </c>
      <c r="F74" s="4"/>
      <c r="G74" s="4"/>
      <c r="H74" s="4"/>
      <c r="I74" s="4"/>
      <c r="J74" s="4"/>
      <c r="K74" s="4"/>
      <c r="L74" s="4"/>
      <c r="M74" s="4"/>
      <c r="N74" s="4">
        <v>31.2</v>
      </c>
      <c r="O74" s="4"/>
      <c r="P74" s="4"/>
      <c r="Q74" s="4"/>
      <c r="R74" s="4">
        <v>31.2</v>
      </c>
      <c r="S74" s="4"/>
      <c r="T74" s="4"/>
      <c r="U74" s="4"/>
      <c r="V74" s="4"/>
      <c r="W74" s="4"/>
      <c r="X74" s="86">
        <f t="shared" si="8"/>
        <v>62.4</v>
      </c>
      <c r="Y74">
        <f t="shared" si="6"/>
        <v>13977.6</v>
      </c>
      <c r="Z74">
        <v>62.4</v>
      </c>
    </row>
    <row r="75" spans="2:26">
      <c r="B75" s="4" t="s">
        <v>55</v>
      </c>
      <c r="C75" s="4">
        <v>65</v>
      </c>
      <c r="D75" s="4">
        <v>176.5</v>
      </c>
      <c r="E75" s="4">
        <f t="shared" si="7"/>
        <v>11472.5</v>
      </c>
      <c r="F75" s="4"/>
      <c r="G75" s="4"/>
      <c r="H75" s="4"/>
      <c r="I75" s="4"/>
      <c r="J75" s="4"/>
      <c r="K75" s="4"/>
      <c r="L75" s="4"/>
      <c r="M75" s="4">
        <v>28.09</v>
      </c>
      <c r="N75" s="4"/>
      <c r="O75" s="4"/>
      <c r="P75" s="4"/>
      <c r="Q75" s="4">
        <v>32</v>
      </c>
      <c r="R75" s="4">
        <v>34.6</v>
      </c>
      <c r="S75" s="4"/>
      <c r="T75" s="4"/>
      <c r="U75" s="4"/>
      <c r="V75" s="4"/>
      <c r="W75" s="4"/>
      <c r="X75" s="86">
        <f t="shared" si="8"/>
        <v>94.69</v>
      </c>
      <c r="Y75">
        <f t="shared" si="6"/>
        <v>6154.8499999999995</v>
      </c>
      <c r="Z75">
        <v>94.69</v>
      </c>
    </row>
    <row r="76" spans="2:26">
      <c r="B76" s="4" t="s">
        <v>56</v>
      </c>
      <c r="C76" s="4">
        <v>98</v>
      </c>
      <c r="D76" s="4">
        <v>17.600000000000001</v>
      </c>
      <c r="E76" s="4">
        <f t="shared" si="7"/>
        <v>1724.8000000000002</v>
      </c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>
        <v>5</v>
      </c>
      <c r="R76" s="4"/>
      <c r="S76" s="4"/>
      <c r="T76" s="4"/>
      <c r="U76" s="4"/>
      <c r="V76" s="4"/>
      <c r="W76" s="4"/>
      <c r="X76" s="86">
        <f t="shared" si="8"/>
        <v>5</v>
      </c>
      <c r="Y76">
        <f t="shared" si="6"/>
        <v>490</v>
      </c>
      <c r="Z76">
        <v>5</v>
      </c>
    </row>
    <row r="77" spans="2:26">
      <c r="B77" s="4" t="s">
        <v>58</v>
      </c>
      <c r="C77" s="4">
        <v>34</v>
      </c>
      <c r="D77" s="4">
        <v>31.9</v>
      </c>
      <c r="E77" s="4">
        <f t="shared" si="7"/>
        <v>1084.5999999999999</v>
      </c>
      <c r="F77" s="4"/>
      <c r="G77" s="4"/>
      <c r="H77" s="4"/>
      <c r="I77" s="4"/>
      <c r="J77" s="4"/>
      <c r="K77" s="4"/>
      <c r="L77" s="4"/>
      <c r="M77" s="4"/>
      <c r="N77" s="4"/>
      <c r="O77" s="4">
        <v>1.1000000000000001</v>
      </c>
      <c r="P77" s="4">
        <v>2.15</v>
      </c>
      <c r="Q77" s="4">
        <v>3.11</v>
      </c>
      <c r="R77" s="4">
        <v>1.98</v>
      </c>
      <c r="S77" s="4">
        <v>2.1</v>
      </c>
      <c r="T77" s="4">
        <v>2.1</v>
      </c>
      <c r="U77" s="4">
        <v>2.1</v>
      </c>
      <c r="V77" s="4">
        <v>2.13</v>
      </c>
      <c r="W77" s="4"/>
      <c r="X77" s="86">
        <f t="shared" si="8"/>
        <v>16.77</v>
      </c>
      <c r="Y77">
        <f t="shared" si="6"/>
        <v>570.17999999999995</v>
      </c>
      <c r="Z77">
        <v>16.77</v>
      </c>
    </row>
    <row r="78" spans="2:26">
      <c r="B78" s="4" t="s">
        <v>611</v>
      </c>
      <c r="C78" s="4">
        <v>91</v>
      </c>
      <c r="D78" s="4">
        <v>20.100000000000001</v>
      </c>
      <c r="E78" s="4">
        <f t="shared" si="7"/>
        <v>1829.1000000000001</v>
      </c>
      <c r="F78" s="4"/>
      <c r="G78" s="4"/>
      <c r="H78" s="4"/>
      <c r="I78" s="4"/>
      <c r="J78" s="4"/>
      <c r="K78" s="4"/>
      <c r="L78" s="4">
        <v>8.7799999999999994</v>
      </c>
      <c r="M78" s="4">
        <v>2.1</v>
      </c>
      <c r="N78" s="4">
        <v>1.49</v>
      </c>
      <c r="O78" s="4"/>
      <c r="P78" s="4"/>
      <c r="Q78" s="4"/>
      <c r="R78" s="4"/>
      <c r="S78" s="4"/>
      <c r="T78" s="4"/>
      <c r="U78" s="4"/>
      <c r="V78" s="4"/>
      <c r="W78" s="4"/>
      <c r="X78" s="86">
        <f t="shared" si="8"/>
        <v>12.37</v>
      </c>
      <c r="Y78">
        <f t="shared" si="6"/>
        <v>1125.6699999999998</v>
      </c>
      <c r="Z78">
        <v>12.37</v>
      </c>
    </row>
    <row r="79" spans="2:26">
      <c r="B79" s="4" t="s">
        <v>57</v>
      </c>
      <c r="C79" s="4">
        <v>70</v>
      </c>
      <c r="D79" s="4">
        <v>15.2</v>
      </c>
      <c r="E79" s="4">
        <f t="shared" si="7"/>
        <v>1064</v>
      </c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>
        <v>7</v>
      </c>
      <c r="S79" s="4"/>
      <c r="T79" s="4"/>
      <c r="U79" s="4">
        <v>4.2</v>
      </c>
      <c r="V79" s="4"/>
      <c r="W79" s="4"/>
      <c r="X79" s="86">
        <f t="shared" si="8"/>
        <v>11.2</v>
      </c>
      <c r="Y79">
        <f t="shared" si="6"/>
        <v>784</v>
      </c>
      <c r="Z79">
        <v>11.2</v>
      </c>
    </row>
    <row r="80" spans="2:26">
      <c r="B80" s="4" t="s">
        <v>133</v>
      </c>
      <c r="C80" s="4">
        <v>294</v>
      </c>
      <c r="D80" s="4">
        <v>10</v>
      </c>
      <c r="E80" s="4">
        <f t="shared" si="7"/>
        <v>2940</v>
      </c>
      <c r="F80" s="4"/>
      <c r="G80" s="4"/>
      <c r="H80" s="4"/>
      <c r="I80" s="4"/>
      <c r="J80" s="4"/>
      <c r="K80" s="4">
        <v>10</v>
      </c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86">
        <f t="shared" si="8"/>
        <v>10</v>
      </c>
      <c r="Y80">
        <f t="shared" si="6"/>
        <v>2940</v>
      </c>
      <c r="Z80">
        <v>10</v>
      </c>
    </row>
    <row r="81" spans="2:26">
      <c r="B81" s="4" t="s">
        <v>59</v>
      </c>
      <c r="C81" s="4">
        <v>420</v>
      </c>
      <c r="D81" s="4">
        <v>10</v>
      </c>
      <c r="E81" s="4">
        <f t="shared" si="7"/>
        <v>4200</v>
      </c>
      <c r="F81" s="4"/>
      <c r="G81" s="4"/>
      <c r="H81" s="4"/>
      <c r="I81" s="4"/>
      <c r="J81" s="4"/>
      <c r="K81" s="4"/>
      <c r="L81" s="4"/>
      <c r="M81" s="4">
        <v>6</v>
      </c>
      <c r="N81" s="4"/>
      <c r="O81" s="4"/>
      <c r="P81" s="4"/>
      <c r="Q81" s="4"/>
      <c r="R81" s="4"/>
      <c r="S81" s="4"/>
      <c r="T81" s="4"/>
      <c r="U81" s="4"/>
      <c r="V81" s="4"/>
      <c r="W81" s="4"/>
      <c r="X81" s="86">
        <f t="shared" si="8"/>
        <v>6</v>
      </c>
      <c r="Y81">
        <f t="shared" si="6"/>
        <v>2520</v>
      </c>
      <c r="Z81">
        <v>6</v>
      </c>
    </row>
    <row r="82" spans="2:26">
      <c r="B82" s="4" t="s">
        <v>29</v>
      </c>
      <c r="C82" s="4">
        <v>106</v>
      </c>
      <c r="D82" s="4">
        <v>50</v>
      </c>
      <c r="E82" s="4">
        <f t="shared" si="7"/>
        <v>5300</v>
      </c>
      <c r="F82" s="4"/>
      <c r="G82" s="4"/>
      <c r="H82" s="4"/>
      <c r="I82" s="4"/>
      <c r="J82" s="4"/>
      <c r="K82" s="4"/>
      <c r="L82" s="4"/>
      <c r="M82" s="4"/>
      <c r="N82" s="4">
        <v>10.7</v>
      </c>
      <c r="O82" s="4"/>
      <c r="P82" s="4"/>
      <c r="Q82" s="4"/>
      <c r="R82" s="4"/>
      <c r="S82" s="4"/>
      <c r="T82" s="4">
        <v>10.8</v>
      </c>
      <c r="U82" s="4"/>
      <c r="V82" s="4"/>
      <c r="W82" s="4">
        <v>8.9</v>
      </c>
      <c r="X82" s="86">
        <f t="shared" si="8"/>
        <v>30.4</v>
      </c>
      <c r="Y82">
        <f t="shared" si="6"/>
        <v>3222.3999999999996</v>
      </c>
      <c r="Z82">
        <v>30.4</v>
      </c>
    </row>
    <row r="83" spans="2:26">
      <c r="B83" s="4" t="s">
        <v>188</v>
      </c>
      <c r="C83" s="4">
        <v>224</v>
      </c>
      <c r="D83" s="4">
        <v>1.1000000000000001</v>
      </c>
      <c r="E83" s="4">
        <f t="shared" si="7"/>
        <v>246.40000000000003</v>
      </c>
      <c r="F83" s="4"/>
      <c r="G83" s="4"/>
      <c r="H83" s="4"/>
      <c r="I83" s="4"/>
      <c r="J83" s="4"/>
      <c r="K83" s="4"/>
      <c r="L83" s="4">
        <v>1.1000000000000001</v>
      </c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86">
        <f t="shared" si="8"/>
        <v>1.1000000000000001</v>
      </c>
      <c r="Y83">
        <f t="shared" si="6"/>
        <v>246.40000000000003</v>
      </c>
      <c r="Z83">
        <v>1.1000000000000001</v>
      </c>
    </row>
    <row r="84" spans="2:26">
      <c r="B84" s="4" t="s">
        <v>837</v>
      </c>
      <c r="C84" s="4">
        <v>420</v>
      </c>
      <c r="D84" s="4">
        <v>1</v>
      </c>
      <c r="E84" s="4">
        <f t="shared" si="7"/>
        <v>420</v>
      </c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>
        <v>0.7</v>
      </c>
      <c r="S84" s="4"/>
      <c r="T84" s="4"/>
      <c r="U84" s="4"/>
      <c r="V84" s="4"/>
      <c r="W84" s="4"/>
      <c r="X84" s="86">
        <f t="shared" si="8"/>
        <v>0.7</v>
      </c>
      <c r="Y84">
        <f t="shared" si="6"/>
        <v>294</v>
      </c>
      <c r="Z84">
        <v>0.7</v>
      </c>
    </row>
    <row r="85" spans="2:26">
      <c r="B85" s="4" t="s">
        <v>838</v>
      </c>
      <c r="C85" s="4">
        <v>238</v>
      </c>
      <c r="D85" s="4">
        <v>1</v>
      </c>
      <c r="E85" s="4">
        <f t="shared" si="7"/>
        <v>238</v>
      </c>
      <c r="F85" s="4"/>
      <c r="G85" s="4"/>
      <c r="H85" s="4"/>
      <c r="I85" s="4"/>
      <c r="J85" s="4"/>
      <c r="K85" s="4"/>
      <c r="L85" s="4"/>
      <c r="M85" s="4"/>
      <c r="N85" s="4"/>
      <c r="O85" s="4">
        <v>1</v>
      </c>
      <c r="P85" s="4"/>
      <c r="Q85" s="4"/>
      <c r="R85" s="4"/>
      <c r="S85" s="4"/>
      <c r="T85" s="4"/>
      <c r="U85" s="4"/>
      <c r="V85" s="4"/>
      <c r="W85" s="4"/>
      <c r="X85" s="86">
        <f t="shared" si="8"/>
        <v>1</v>
      </c>
      <c r="Y85">
        <f t="shared" si="6"/>
        <v>238</v>
      </c>
      <c r="Z85">
        <v>1</v>
      </c>
    </row>
    <row r="86" spans="2:26">
      <c r="B86" s="4" t="s">
        <v>135</v>
      </c>
      <c r="C86" s="4">
        <v>330</v>
      </c>
      <c r="D86" s="4">
        <v>42</v>
      </c>
      <c r="E86" s="4">
        <f t="shared" si="7"/>
        <v>13860</v>
      </c>
      <c r="F86" s="4"/>
      <c r="G86" s="4"/>
      <c r="H86" s="4"/>
      <c r="I86" s="4"/>
      <c r="J86" s="4"/>
      <c r="K86" s="4"/>
      <c r="L86" s="4"/>
      <c r="M86" s="4"/>
      <c r="N86" s="4">
        <v>21.3</v>
      </c>
      <c r="O86" s="4"/>
      <c r="P86" s="4"/>
      <c r="Q86" s="4"/>
      <c r="R86" s="4"/>
      <c r="S86" s="4"/>
      <c r="T86" s="4"/>
      <c r="U86" s="4"/>
      <c r="V86" s="4"/>
      <c r="W86" s="4"/>
      <c r="X86" s="86">
        <f t="shared" si="8"/>
        <v>21.3</v>
      </c>
      <c r="Y86">
        <f t="shared" si="6"/>
        <v>7029</v>
      </c>
      <c r="Z86">
        <v>21.3</v>
      </c>
    </row>
    <row r="87" spans="2:26">
      <c r="B87" s="4" t="s">
        <v>611</v>
      </c>
      <c r="C87" s="4">
        <v>91</v>
      </c>
      <c r="D87" s="4">
        <v>30.4</v>
      </c>
      <c r="E87" s="4">
        <f t="shared" si="7"/>
        <v>2766.4</v>
      </c>
      <c r="F87" s="4"/>
      <c r="G87" s="4"/>
      <c r="H87" s="4"/>
      <c r="I87" s="4"/>
      <c r="J87" s="4"/>
      <c r="K87" s="4"/>
      <c r="L87" s="4"/>
      <c r="M87" s="4"/>
      <c r="N87" s="4"/>
      <c r="O87" s="4">
        <v>5.49</v>
      </c>
      <c r="P87" s="4">
        <v>2.12</v>
      </c>
      <c r="Q87" s="4">
        <v>3.13</v>
      </c>
      <c r="R87" s="4">
        <v>2.1</v>
      </c>
      <c r="S87" s="4">
        <v>1.19</v>
      </c>
      <c r="T87" s="4">
        <v>2.04</v>
      </c>
      <c r="U87" s="4">
        <v>3.21</v>
      </c>
      <c r="V87" s="4"/>
      <c r="W87" s="4"/>
      <c r="X87" s="86">
        <f t="shared" si="8"/>
        <v>19.28</v>
      </c>
      <c r="Y87">
        <f t="shared" si="6"/>
        <v>1754.48</v>
      </c>
      <c r="Z87">
        <v>19.28</v>
      </c>
    </row>
    <row r="88" spans="2:26">
      <c r="B88" s="4" t="s">
        <v>56</v>
      </c>
      <c r="C88" s="4">
        <v>97</v>
      </c>
      <c r="D88" s="4">
        <v>37.5</v>
      </c>
      <c r="E88" s="4">
        <f t="shared" si="7"/>
        <v>3637.5</v>
      </c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>
        <v>10</v>
      </c>
      <c r="T88" s="4"/>
      <c r="U88" s="4"/>
      <c r="V88" s="4"/>
      <c r="W88" s="4"/>
      <c r="X88" s="86">
        <f t="shared" si="8"/>
        <v>10</v>
      </c>
      <c r="Y88">
        <f t="shared" si="6"/>
        <v>970</v>
      </c>
      <c r="Z88">
        <v>10</v>
      </c>
    </row>
    <row r="89" spans="2:26">
      <c r="B89" s="4" t="s">
        <v>97</v>
      </c>
      <c r="C89" s="4">
        <v>168</v>
      </c>
      <c r="D89" s="4">
        <v>31.2</v>
      </c>
      <c r="E89" s="4">
        <f t="shared" si="7"/>
        <v>5241.5999999999995</v>
      </c>
      <c r="F89" s="4"/>
      <c r="G89" s="4"/>
      <c r="H89" s="4"/>
      <c r="I89" s="4"/>
      <c r="J89" s="4"/>
      <c r="K89" s="4"/>
      <c r="L89" s="4"/>
      <c r="M89" s="4"/>
      <c r="N89" s="4"/>
      <c r="O89" s="4"/>
      <c r="P89" s="4">
        <v>31.2</v>
      </c>
      <c r="Q89" s="4"/>
      <c r="R89" s="4"/>
      <c r="S89" s="4"/>
      <c r="T89" s="4"/>
      <c r="U89" s="4"/>
      <c r="V89" s="4"/>
      <c r="W89" s="4"/>
      <c r="X89" s="86">
        <f t="shared" si="8"/>
        <v>31.2</v>
      </c>
      <c r="Y89">
        <f t="shared" si="6"/>
        <v>5241.5999999999995</v>
      </c>
      <c r="Z89">
        <v>31.2</v>
      </c>
    </row>
    <row r="90" spans="2:26">
      <c r="B90" s="4" t="s">
        <v>188</v>
      </c>
      <c r="C90" s="4">
        <v>238</v>
      </c>
      <c r="D90" s="4">
        <v>2</v>
      </c>
      <c r="E90" s="4">
        <f t="shared" si="7"/>
        <v>476</v>
      </c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>
        <v>1.2</v>
      </c>
      <c r="W90" s="4"/>
      <c r="X90" s="86">
        <f t="shared" si="8"/>
        <v>1.2</v>
      </c>
      <c r="Y90">
        <f t="shared" si="6"/>
        <v>285.59999999999997</v>
      </c>
      <c r="Z90">
        <v>1.2</v>
      </c>
    </row>
    <row r="91" spans="2:26">
      <c r="B91" s="4" t="s">
        <v>133</v>
      </c>
      <c r="C91" s="4">
        <v>250</v>
      </c>
      <c r="D91" s="4">
        <v>15</v>
      </c>
      <c r="E91" s="4">
        <f t="shared" si="7"/>
        <v>3750</v>
      </c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>
        <v>1</v>
      </c>
      <c r="R91" s="4"/>
      <c r="S91" s="4">
        <v>4.5</v>
      </c>
      <c r="T91" s="4">
        <v>8.9</v>
      </c>
      <c r="U91" s="4"/>
      <c r="V91" s="4"/>
      <c r="W91" s="4"/>
      <c r="X91" s="86">
        <f t="shared" si="8"/>
        <v>14.4</v>
      </c>
      <c r="Y91">
        <f t="shared" si="6"/>
        <v>3600</v>
      </c>
      <c r="Z91">
        <v>14.4</v>
      </c>
    </row>
    <row r="92" spans="2:26">
      <c r="B92" s="4" t="s">
        <v>59</v>
      </c>
      <c r="C92" s="4">
        <v>350</v>
      </c>
      <c r="D92" s="4">
        <v>15</v>
      </c>
      <c r="E92" s="4">
        <f t="shared" si="7"/>
        <v>5250</v>
      </c>
      <c r="F92" s="4"/>
      <c r="G92" s="4"/>
      <c r="H92" s="4"/>
      <c r="I92" s="4"/>
      <c r="J92" s="4"/>
      <c r="K92" s="4"/>
      <c r="L92" s="4"/>
      <c r="M92" s="4"/>
      <c r="N92" s="4"/>
      <c r="O92" s="4"/>
      <c r="P92" s="4">
        <v>8.93</v>
      </c>
      <c r="Q92" s="4">
        <v>1.23</v>
      </c>
      <c r="R92" s="4"/>
      <c r="S92" s="4">
        <v>3.94</v>
      </c>
      <c r="T92" s="4"/>
      <c r="U92" s="4"/>
      <c r="V92" s="4"/>
      <c r="W92" s="4"/>
      <c r="X92" s="86">
        <f t="shared" si="8"/>
        <v>14.1</v>
      </c>
      <c r="Y92">
        <f t="shared" si="6"/>
        <v>4935</v>
      </c>
      <c r="Z92">
        <v>14.1</v>
      </c>
    </row>
    <row r="93" spans="2:26">
      <c r="B93" s="4" t="s">
        <v>106</v>
      </c>
      <c r="C93" s="4">
        <v>185</v>
      </c>
      <c r="D93" s="4">
        <v>51.5</v>
      </c>
      <c r="E93" s="4">
        <f t="shared" si="7"/>
        <v>9527.5</v>
      </c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>
        <v>51.5</v>
      </c>
      <c r="T93" s="4"/>
      <c r="U93" s="4"/>
      <c r="V93" s="4"/>
      <c r="W93" s="4"/>
      <c r="X93" s="86">
        <f t="shared" si="8"/>
        <v>51.5</v>
      </c>
      <c r="Y93">
        <f t="shared" si="6"/>
        <v>9527.5</v>
      </c>
      <c r="Z93">
        <v>51.5</v>
      </c>
    </row>
    <row r="94" spans="2:26">
      <c r="B94" s="4" t="s">
        <v>299</v>
      </c>
      <c r="C94" s="4">
        <v>238</v>
      </c>
      <c r="D94" s="4">
        <v>23.2</v>
      </c>
      <c r="E94" s="4">
        <f t="shared" si="7"/>
        <v>5521.5999999999995</v>
      </c>
      <c r="F94" s="4"/>
      <c r="G94" s="4"/>
      <c r="H94" s="4"/>
      <c r="I94" s="4"/>
      <c r="J94" s="4"/>
      <c r="K94" s="4"/>
      <c r="L94" s="4"/>
      <c r="M94" s="4"/>
      <c r="N94" s="4"/>
      <c r="O94" s="4">
        <v>23.2</v>
      </c>
      <c r="P94" s="4"/>
      <c r="Q94" s="4"/>
      <c r="R94" s="4"/>
      <c r="S94" s="4"/>
      <c r="T94" s="4"/>
      <c r="U94" s="4"/>
      <c r="V94" s="4"/>
      <c r="W94" s="4"/>
      <c r="X94" s="86">
        <f t="shared" si="8"/>
        <v>23.2</v>
      </c>
      <c r="Y94">
        <f t="shared" si="6"/>
        <v>5521.5999999999995</v>
      </c>
      <c r="Z94">
        <v>23.2</v>
      </c>
    </row>
    <row r="95" spans="2:26">
      <c r="B95" s="4" t="s">
        <v>304</v>
      </c>
      <c r="C95" s="4">
        <v>336</v>
      </c>
      <c r="D95" s="4">
        <v>23.9</v>
      </c>
      <c r="E95" s="4">
        <f t="shared" si="7"/>
        <v>8030.4</v>
      </c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>
        <v>23.9</v>
      </c>
      <c r="R95" s="4"/>
      <c r="S95" s="4"/>
      <c r="T95" s="4"/>
      <c r="U95" s="4"/>
      <c r="V95" s="4"/>
      <c r="W95" s="4"/>
      <c r="X95" s="86">
        <f t="shared" si="8"/>
        <v>23.9</v>
      </c>
      <c r="Y95">
        <f t="shared" si="6"/>
        <v>8030.4</v>
      </c>
      <c r="Z95">
        <v>23.9</v>
      </c>
    </row>
    <row r="96" spans="2:26">
      <c r="B96" s="4" t="s">
        <v>322</v>
      </c>
      <c r="C96" s="4">
        <v>210</v>
      </c>
      <c r="D96" s="4">
        <v>19.2</v>
      </c>
      <c r="E96" s="4">
        <f t="shared" si="7"/>
        <v>4032</v>
      </c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>
        <v>19.2</v>
      </c>
      <c r="U96" s="4"/>
      <c r="V96" s="4"/>
      <c r="W96" s="4"/>
      <c r="X96" s="86">
        <f t="shared" si="8"/>
        <v>19.2</v>
      </c>
      <c r="Y96">
        <f t="shared" si="6"/>
        <v>4032</v>
      </c>
      <c r="Z96">
        <v>19.2</v>
      </c>
    </row>
    <row r="97" spans="2:26">
      <c r="B97" s="4" t="s">
        <v>113</v>
      </c>
      <c r="C97" s="4">
        <v>182</v>
      </c>
      <c r="D97" s="4">
        <v>20</v>
      </c>
      <c r="E97" s="4">
        <f t="shared" si="7"/>
        <v>3640</v>
      </c>
      <c r="F97" s="4"/>
      <c r="G97" s="4"/>
      <c r="H97" s="4"/>
      <c r="I97" s="4"/>
      <c r="J97" s="4"/>
      <c r="K97" s="4"/>
      <c r="L97" s="4"/>
      <c r="M97" s="4"/>
      <c r="N97" s="4"/>
      <c r="O97" s="4">
        <v>0.9</v>
      </c>
      <c r="P97" s="4"/>
      <c r="Q97" s="4"/>
      <c r="R97" s="4"/>
      <c r="S97" s="4"/>
      <c r="T97" s="4"/>
      <c r="U97" s="4"/>
      <c r="V97" s="4"/>
      <c r="W97" s="4"/>
      <c r="X97" s="86">
        <f t="shared" si="8"/>
        <v>0.9</v>
      </c>
      <c r="Y97">
        <f t="shared" si="6"/>
        <v>163.80000000000001</v>
      </c>
      <c r="Z97">
        <v>0.9</v>
      </c>
    </row>
    <row r="98" spans="2:26">
      <c r="B98" s="4" t="s">
        <v>837</v>
      </c>
      <c r="C98" s="4">
        <v>400</v>
      </c>
      <c r="D98" s="4">
        <v>3</v>
      </c>
      <c r="E98" s="4">
        <f t="shared" si="7"/>
        <v>1200</v>
      </c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86"/>
      <c r="Y98">
        <f t="shared" si="6"/>
        <v>0</v>
      </c>
      <c r="Z98">
        <v>0</v>
      </c>
    </row>
    <row r="99" spans="2:26">
      <c r="B99" s="4" t="s">
        <v>838</v>
      </c>
      <c r="C99" s="4">
        <v>252</v>
      </c>
      <c r="D99" s="4">
        <v>2</v>
      </c>
      <c r="E99" s="4">
        <f t="shared" si="7"/>
        <v>504</v>
      </c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86"/>
      <c r="Y99">
        <f t="shared" si="6"/>
        <v>0</v>
      </c>
      <c r="Z99">
        <v>0</v>
      </c>
    </row>
    <row r="100" spans="2:26">
      <c r="B100" s="4" t="s">
        <v>29</v>
      </c>
      <c r="C100" s="4">
        <v>110</v>
      </c>
      <c r="D100" s="4">
        <v>25</v>
      </c>
      <c r="E100" s="4">
        <f t="shared" si="7"/>
        <v>2750</v>
      </c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>
        <v>1.9</v>
      </c>
      <c r="X100" s="86">
        <f t="shared" ref="X100:X108" si="9">SUM(F100:W100)</f>
        <v>1.9</v>
      </c>
      <c r="Y100">
        <f t="shared" si="6"/>
        <v>209</v>
      </c>
      <c r="Z100">
        <v>1.9</v>
      </c>
    </row>
    <row r="101" spans="2:26">
      <c r="B101" s="4" t="s">
        <v>853</v>
      </c>
      <c r="C101" s="4">
        <v>44.6</v>
      </c>
      <c r="D101" s="4">
        <v>5</v>
      </c>
      <c r="E101" s="4">
        <f t="shared" si="7"/>
        <v>223</v>
      </c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>
        <v>2.5</v>
      </c>
      <c r="R101" s="4"/>
      <c r="S101" s="4"/>
      <c r="T101" s="4"/>
      <c r="U101" s="4"/>
      <c r="V101" s="4"/>
      <c r="W101" s="4"/>
      <c r="X101" s="86">
        <f t="shared" si="9"/>
        <v>2.5</v>
      </c>
      <c r="Y101">
        <f t="shared" ref="Y101:Y132" si="10">X101*C101</f>
        <v>111.5</v>
      </c>
      <c r="Z101">
        <v>2.5</v>
      </c>
    </row>
    <row r="102" spans="2:26">
      <c r="B102" s="4" t="s">
        <v>175</v>
      </c>
      <c r="C102" s="4">
        <v>64.599999999999994</v>
      </c>
      <c r="D102" s="4">
        <v>45</v>
      </c>
      <c r="E102" s="4">
        <f t="shared" si="7"/>
        <v>2906.9999999999995</v>
      </c>
      <c r="F102" s="4"/>
      <c r="G102" s="4"/>
      <c r="H102" s="4"/>
      <c r="I102" s="4"/>
      <c r="J102" s="4"/>
      <c r="K102" s="4"/>
      <c r="L102" s="4"/>
      <c r="M102" s="4"/>
      <c r="N102" s="4"/>
      <c r="O102" s="4">
        <v>10.8</v>
      </c>
      <c r="P102" s="4"/>
      <c r="Q102" s="4"/>
      <c r="R102" s="4"/>
      <c r="S102" s="4"/>
      <c r="T102" s="4"/>
      <c r="U102" s="4"/>
      <c r="V102" s="4">
        <v>10.8</v>
      </c>
      <c r="W102" s="4"/>
      <c r="X102" s="86">
        <f t="shared" si="9"/>
        <v>21.6</v>
      </c>
      <c r="Y102">
        <f t="shared" si="10"/>
        <v>1395.36</v>
      </c>
      <c r="Z102">
        <v>21.6</v>
      </c>
    </row>
    <row r="103" spans="2:26">
      <c r="B103" s="4" t="s">
        <v>14</v>
      </c>
      <c r="C103" s="4">
        <v>165</v>
      </c>
      <c r="D103" s="4">
        <v>10</v>
      </c>
      <c r="E103" s="4">
        <f t="shared" si="7"/>
        <v>1650</v>
      </c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>
        <v>1</v>
      </c>
      <c r="S103" s="4"/>
      <c r="T103" s="4">
        <v>1</v>
      </c>
      <c r="U103" s="4"/>
      <c r="V103" s="4">
        <v>1</v>
      </c>
      <c r="W103" s="4"/>
      <c r="X103" s="86">
        <f t="shared" si="9"/>
        <v>3</v>
      </c>
      <c r="Y103">
        <f t="shared" si="10"/>
        <v>495</v>
      </c>
      <c r="Z103">
        <v>3</v>
      </c>
    </row>
    <row r="104" spans="2:26">
      <c r="B104" s="4" t="s">
        <v>10</v>
      </c>
      <c r="C104" s="4">
        <v>79</v>
      </c>
      <c r="D104" s="4">
        <v>28</v>
      </c>
      <c r="E104" s="4">
        <f t="shared" si="7"/>
        <v>2212</v>
      </c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>
        <v>1</v>
      </c>
      <c r="R104" s="4">
        <v>1</v>
      </c>
      <c r="S104" s="4"/>
      <c r="T104" s="4">
        <v>1</v>
      </c>
      <c r="U104" s="4">
        <v>1</v>
      </c>
      <c r="V104" s="4">
        <v>1</v>
      </c>
      <c r="W104" s="4"/>
      <c r="X104" s="86">
        <f t="shared" si="9"/>
        <v>5</v>
      </c>
      <c r="Y104">
        <f t="shared" si="10"/>
        <v>395</v>
      </c>
      <c r="Z104">
        <v>5</v>
      </c>
    </row>
    <row r="105" spans="2:26">
      <c r="B105" s="4" t="s">
        <v>65</v>
      </c>
      <c r="C105" s="4">
        <v>340</v>
      </c>
      <c r="D105" s="4">
        <v>45</v>
      </c>
      <c r="E105" s="4">
        <f t="shared" si="7"/>
        <v>15300</v>
      </c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>
        <v>21.3</v>
      </c>
      <c r="Q105" s="4"/>
      <c r="R105" s="4"/>
      <c r="S105" s="4"/>
      <c r="T105" s="4"/>
      <c r="U105" s="4"/>
      <c r="V105" s="4"/>
      <c r="W105" s="4"/>
      <c r="X105" s="86">
        <f t="shared" si="9"/>
        <v>21.3</v>
      </c>
      <c r="Y105">
        <f t="shared" si="10"/>
        <v>7242</v>
      </c>
      <c r="Z105">
        <v>21.3</v>
      </c>
    </row>
    <row r="106" spans="2:26">
      <c r="B106" s="4" t="s">
        <v>184</v>
      </c>
      <c r="C106" s="4">
        <v>264</v>
      </c>
      <c r="D106" s="4">
        <v>44</v>
      </c>
      <c r="E106" s="4">
        <f t="shared" si="7"/>
        <v>11616</v>
      </c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>
        <v>21.4</v>
      </c>
      <c r="S106" s="4"/>
      <c r="T106" s="4"/>
      <c r="U106" s="4"/>
      <c r="V106" s="4"/>
      <c r="W106" s="4"/>
      <c r="X106" s="86">
        <f t="shared" si="9"/>
        <v>21.4</v>
      </c>
      <c r="Y106">
        <f t="shared" si="10"/>
        <v>5649.5999999999995</v>
      </c>
      <c r="Z106">
        <v>21.4</v>
      </c>
    </row>
    <row r="107" spans="2:26">
      <c r="B107" s="4" t="s">
        <v>55</v>
      </c>
      <c r="C107" s="4">
        <v>65</v>
      </c>
      <c r="D107" s="4">
        <v>188</v>
      </c>
      <c r="E107" s="4">
        <f t="shared" si="7"/>
        <v>12220</v>
      </c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>
        <v>34</v>
      </c>
      <c r="T107" s="4"/>
      <c r="U107" s="4">
        <v>32</v>
      </c>
      <c r="V107" s="4"/>
      <c r="W107" s="4"/>
      <c r="X107" s="86">
        <f t="shared" si="9"/>
        <v>66</v>
      </c>
      <c r="Y107">
        <f t="shared" si="10"/>
        <v>4290</v>
      </c>
      <c r="Z107">
        <v>66</v>
      </c>
    </row>
    <row r="108" spans="2:26">
      <c r="B108" s="4" t="s">
        <v>31</v>
      </c>
      <c r="C108" s="4">
        <v>76.69</v>
      </c>
      <c r="D108" s="4">
        <v>36</v>
      </c>
      <c r="E108" s="4">
        <f t="shared" si="7"/>
        <v>2760.84</v>
      </c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>
        <v>4</v>
      </c>
      <c r="T108" s="4"/>
      <c r="U108" s="4"/>
      <c r="V108" s="4"/>
      <c r="W108" s="4"/>
      <c r="X108" s="86">
        <f t="shared" si="9"/>
        <v>4</v>
      </c>
      <c r="Y108">
        <f t="shared" si="10"/>
        <v>306.76</v>
      </c>
      <c r="Z108">
        <v>4</v>
      </c>
    </row>
    <row r="109" spans="2:26">
      <c r="B109" s="4" t="s">
        <v>45</v>
      </c>
      <c r="C109" s="4">
        <v>46.7</v>
      </c>
      <c r="D109" s="4">
        <v>48</v>
      </c>
      <c r="E109" s="4">
        <f t="shared" si="7"/>
        <v>2241.6000000000004</v>
      </c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86"/>
      <c r="Y109">
        <f t="shared" si="10"/>
        <v>0</v>
      </c>
      <c r="Z109">
        <v>0</v>
      </c>
    </row>
    <row r="110" spans="2:26">
      <c r="B110" s="4" t="s">
        <v>45</v>
      </c>
      <c r="C110" s="4">
        <v>46.7</v>
      </c>
      <c r="D110" s="4">
        <v>48</v>
      </c>
      <c r="E110" s="4">
        <f t="shared" si="7"/>
        <v>2241.6000000000004</v>
      </c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86"/>
      <c r="Y110">
        <f t="shared" si="10"/>
        <v>0</v>
      </c>
      <c r="Z110">
        <v>0</v>
      </c>
    </row>
    <row r="111" spans="2:26">
      <c r="B111" s="4" t="s">
        <v>31</v>
      </c>
      <c r="C111" s="4">
        <v>76.69</v>
      </c>
      <c r="D111" s="4">
        <v>36</v>
      </c>
      <c r="E111" s="4">
        <f t="shared" si="7"/>
        <v>2760.84</v>
      </c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86"/>
      <c r="Y111">
        <f t="shared" si="10"/>
        <v>0</v>
      </c>
      <c r="Z111">
        <v>0</v>
      </c>
    </row>
    <row r="112" spans="2:26">
      <c r="B112" s="4" t="s">
        <v>49</v>
      </c>
      <c r="C112" s="4">
        <v>133.38</v>
      </c>
      <c r="D112" s="4">
        <v>18</v>
      </c>
      <c r="E112" s="4">
        <f t="shared" si="7"/>
        <v>2400.84</v>
      </c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86"/>
      <c r="Y112">
        <f t="shared" si="10"/>
        <v>0</v>
      </c>
      <c r="Z112">
        <v>0</v>
      </c>
    </row>
    <row r="113" spans="2:26">
      <c r="B113" s="4" t="s">
        <v>681</v>
      </c>
      <c r="C113" s="4">
        <v>142.18</v>
      </c>
      <c r="D113" s="4">
        <v>24</v>
      </c>
      <c r="E113" s="4">
        <f t="shared" si="7"/>
        <v>3412.32</v>
      </c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>
        <v>4</v>
      </c>
      <c r="V113" s="4"/>
      <c r="W113" s="4"/>
      <c r="X113" s="86">
        <f>SUM(F113:W113)</f>
        <v>4</v>
      </c>
      <c r="Y113">
        <f t="shared" si="10"/>
        <v>568.72</v>
      </c>
      <c r="Z113">
        <v>4</v>
      </c>
    </row>
    <row r="114" spans="2:26">
      <c r="B114" s="4" t="s">
        <v>262</v>
      </c>
      <c r="C114" s="4">
        <v>48.42</v>
      </c>
      <c r="D114" s="4">
        <v>12</v>
      </c>
      <c r="E114" s="4">
        <f t="shared" si="7"/>
        <v>581.04</v>
      </c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>
        <v>6</v>
      </c>
      <c r="V114" s="4"/>
      <c r="W114" s="4"/>
      <c r="X114" s="86">
        <f>SUM(F114:W114)</f>
        <v>6</v>
      </c>
      <c r="Y114">
        <f t="shared" si="10"/>
        <v>290.52</v>
      </c>
      <c r="Z114">
        <v>6</v>
      </c>
    </row>
    <row r="115" spans="2:26">
      <c r="B115" s="4" t="s">
        <v>580</v>
      </c>
      <c r="C115" s="4">
        <v>151.09</v>
      </c>
      <c r="D115" s="4">
        <v>30</v>
      </c>
      <c r="E115" s="4">
        <f t="shared" si="7"/>
        <v>4532.7</v>
      </c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86">
        <f>SUM(F115:W115)</f>
        <v>0</v>
      </c>
      <c r="Y115">
        <f t="shared" si="10"/>
        <v>0</v>
      </c>
      <c r="Z115">
        <v>0</v>
      </c>
    </row>
    <row r="116" spans="2:26">
      <c r="B116" s="4" t="s">
        <v>14</v>
      </c>
      <c r="C116" s="4">
        <v>97.83</v>
      </c>
      <c r="D116" s="4">
        <v>12</v>
      </c>
      <c r="E116" s="4">
        <f t="shared" si="7"/>
        <v>1173.96</v>
      </c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86"/>
      <c r="Y116">
        <f t="shared" si="10"/>
        <v>0</v>
      </c>
      <c r="Z116">
        <v>0</v>
      </c>
    </row>
    <row r="117" spans="2:26">
      <c r="B117" s="4" t="s">
        <v>113</v>
      </c>
      <c r="C117" s="4">
        <v>273.73</v>
      </c>
      <c r="D117" s="4">
        <v>20</v>
      </c>
      <c r="E117" s="4">
        <f t="shared" si="7"/>
        <v>5474.6</v>
      </c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86"/>
      <c r="Y117">
        <f t="shared" si="10"/>
        <v>0</v>
      </c>
      <c r="Z117">
        <v>0</v>
      </c>
    </row>
    <row r="118" spans="2:26">
      <c r="B118" s="4" t="s">
        <v>303</v>
      </c>
      <c r="C118" s="4">
        <v>464.46</v>
      </c>
      <c r="D118" s="4">
        <v>10</v>
      </c>
      <c r="E118" s="4">
        <f t="shared" si="7"/>
        <v>4644.5999999999995</v>
      </c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>
        <v>2</v>
      </c>
      <c r="S118" s="4"/>
      <c r="T118" s="4"/>
      <c r="U118" s="4"/>
      <c r="V118" s="4"/>
      <c r="W118" s="4"/>
      <c r="X118" s="86">
        <f>SUM(F118:W118)</f>
        <v>2</v>
      </c>
      <c r="Y118">
        <f t="shared" si="10"/>
        <v>928.92</v>
      </c>
      <c r="Z118">
        <v>2</v>
      </c>
    </row>
    <row r="119" spans="2:26">
      <c r="B119" s="4" t="s">
        <v>60</v>
      </c>
      <c r="C119" s="4">
        <v>629.20000000000005</v>
      </c>
      <c r="D119" s="4">
        <v>10.89</v>
      </c>
      <c r="E119" s="4">
        <f t="shared" si="7"/>
        <v>6851.9880000000012</v>
      </c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86"/>
      <c r="Y119">
        <f t="shared" si="10"/>
        <v>0</v>
      </c>
      <c r="Z119">
        <v>0</v>
      </c>
    </row>
    <row r="120" spans="2:26">
      <c r="B120" s="4" t="s">
        <v>16</v>
      </c>
      <c r="C120" s="4">
        <v>137.61000000000001</v>
      </c>
      <c r="D120" s="4">
        <v>40</v>
      </c>
      <c r="E120" s="4">
        <f t="shared" si="7"/>
        <v>5504.4000000000005</v>
      </c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86"/>
      <c r="Y120">
        <f t="shared" si="10"/>
        <v>0</v>
      </c>
      <c r="Z120">
        <v>0</v>
      </c>
    </row>
    <row r="121" spans="2:26">
      <c r="B121" s="117" t="s">
        <v>898</v>
      </c>
      <c r="C121" s="117">
        <v>69.709999999999994</v>
      </c>
      <c r="D121" s="117">
        <v>45</v>
      </c>
      <c r="E121" s="4">
        <f t="shared" si="7"/>
        <v>3136.95</v>
      </c>
      <c r="F121" s="117"/>
      <c r="G121" s="117"/>
      <c r="H121" s="117"/>
      <c r="I121" s="117"/>
      <c r="J121" s="117"/>
      <c r="K121" s="117"/>
      <c r="L121" s="117"/>
      <c r="M121" s="117"/>
      <c r="N121" s="117"/>
      <c r="O121" s="117"/>
      <c r="P121" s="117"/>
      <c r="Q121" s="117"/>
      <c r="R121" s="117"/>
      <c r="S121" s="117"/>
      <c r="T121" s="117"/>
      <c r="U121" s="117"/>
      <c r="V121" s="4"/>
      <c r="W121" s="4"/>
      <c r="X121" s="86">
        <f t="shared" ref="X121:X134" si="11">SUM(F121:W121)</f>
        <v>0</v>
      </c>
      <c r="Y121">
        <f t="shared" si="10"/>
        <v>0</v>
      </c>
      <c r="Z121">
        <v>0</v>
      </c>
    </row>
    <row r="122" spans="2:26">
      <c r="B122" s="4" t="s">
        <v>56</v>
      </c>
      <c r="C122" s="4">
        <v>120</v>
      </c>
      <c r="D122" s="4">
        <v>27.6</v>
      </c>
      <c r="E122" s="4">
        <f t="shared" si="7"/>
        <v>3312</v>
      </c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>
        <v>15</v>
      </c>
      <c r="V122" s="4"/>
      <c r="W122" s="4"/>
      <c r="X122" s="86">
        <f t="shared" si="11"/>
        <v>15</v>
      </c>
      <c r="Y122">
        <f t="shared" si="10"/>
        <v>1800</v>
      </c>
      <c r="Z122">
        <v>15</v>
      </c>
    </row>
    <row r="123" spans="2:26">
      <c r="B123" s="4" t="s">
        <v>933</v>
      </c>
      <c r="C123" s="4">
        <v>49</v>
      </c>
      <c r="D123" s="4">
        <v>31.4</v>
      </c>
      <c r="E123" s="4">
        <f t="shared" si="7"/>
        <v>1538.6</v>
      </c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>
        <v>2.1</v>
      </c>
      <c r="X123" s="86">
        <f t="shared" si="11"/>
        <v>2.1</v>
      </c>
      <c r="Y123">
        <f t="shared" si="10"/>
        <v>102.9</v>
      </c>
      <c r="Z123">
        <v>2.1</v>
      </c>
    </row>
    <row r="124" spans="2:26">
      <c r="B124" s="4" t="s">
        <v>611</v>
      </c>
      <c r="C124" s="4">
        <v>91</v>
      </c>
      <c r="D124" s="4">
        <v>20.2</v>
      </c>
      <c r="E124" s="4">
        <f t="shared" si="7"/>
        <v>1838.2</v>
      </c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>
        <v>4</v>
      </c>
      <c r="V124" s="4">
        <v>8.5399999999999991</v>
      </c>
      <c r="W124" s="4"/>
      <c r="X124" s="86">
        <f t="shared" si="11"/>
        <v>12.54</v>
      </c>
      <c r="Y124">
        <f t="shared" si="10"/>
        <v>1141.1399999999999</v>
      </c>
      <c r="Z124">
        <v>12.54</v>
      </c>
    </row>
    <row r="125" spans="2:26">
      <c r="B125" s="4" t="s">
        <v>133</v>
      </c>
      <c r="C125" s="4">
        <v>224</v>
      </c>
      <c r="D125" s="4">
        <v>10</v>
      </c>
      <c r="E125" s="4">
        <f t="shared" si="7"/>
        <v>2240</v>
      </c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>
        <v>10</v>
      </c>
      <c r="X125" s="86">
        <f t="shared" si="11"/>
        <v>10</v>
      </c>
      <c r="Y125">
        <f t="shared" si="10"/>
        <v>2240</v>
      </c>
      <c r="Z125">
        <v>10</v>
      </c>
    </row>
    <row r="126" spans="2:26">
      <c r="B126" s="4" t="s">
        <v>322</v>
      </c>
      <c r="C126" s="4">
        <v>238</v>
      </c>
      <c r="D126" s="4">
        <v>21.3</v>
      </c>
      <c r="E126" s="4">
        <f t="shared" si="7"/>
        <v>5069.4000000000005</v>
      </c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>
        <v>21.3</v>
      </c>
      <c r="V126" s="4"/>
      <c r="W126" s="4"/>
      <c r="X126" s="86">
        <f t="shared" si="11"/>
        <v>21.3</v>
      </c>
      <c r="Y126">
        <f t="shared" si="10"/>
        <v>5069.4000000000005</v>
      </c>
      <c r="Z126">
        <v>21.3</v>
      </c>
    </row>
    <row r="127" spans="2:26">
      <c r="B127" s="4" t="s">
        <v>97</v>
      </c>
      <c r="C127" s="4">
        <v>168</v>
      </c>
      <c r="D127" s="4">
        <v>43</v>
      </c>
      <c r="E127" s="4">
        <f t="shared" si="7"/>
        <v>7224</v>
      </c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>
        <v>43</v>
      </c>
      <c r="X127" s="86">
        <f t="shared" si="11"/>
        <v>43</v>
      </c>
      <c r="Y127">
        <f t="shared" si="10"/>
        <v>7224</v>
      </c>
      <c r="Z127">
        <v>43</v>
      </c>
    </row>
    <row r="128" spans="2:26">
      <c r="B128" s="4" t="s">
        <v>106</v>
      </c>
      <c r="C128" s="4">
        <v>198</v>
      </c>
      <c r="D128" s="4">
        <v>44.2</v>
      </c>
      <c r="E128" s="4">
        <f t="shared" si="7"/>
        <v>8751.6</v>
      </c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>
        <v>44.2</v>
      </c>
      <c r="W128" s="4"/>
      <c r="X128" s="86">
        <f t="shared" si="11"/>
        <v>44.2</v>
      </c>
      <c r="Y128">
        <f t="shared" si="10"/>
        <v>8751.6</v>
      </c>
      <c r="Z128">
        <v>44.2</v>
      </c>
    </row>
    <row r="129" spans="2:26">
      <c r="B129" s="4" t="s">
        <v>155</v>
      </c>
      <c r="C129" s="4">
        <v>255</v>
      </c>
      <c r="D129" s="4">
        <v>15</v>
      </c>
      <c r="E129" s="4">
        <f t="shared" si="7"/>
        <v>3825</v>
      </c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>
        <v>15</v>
      </c>
      <c r="V129" s="4"/>
      <c r="W129" s="4"/>
      <c r="X129" s="86">
        <f t="shared" si="11"/>
        <v>15</v>
      </c>
      <c r="Y129">
        <f t="shared" si="10"/>
        <v>3825</v>
      </c>
      <c r="Z129">
        <v>15</v>
      </c>
    </row>
    <row r="130" spans="2:26">
      <c r="B130" s="4" t="s">
        <v>12</v>
      </c>
      <c r="C130" s="4">
        <v>50</v>
      </c>
      <c r="D130" s="4">
        <v>10</v>
      </c>
      <c r="E130" s="4">
        <f t="shared" si="7"/>
        <v>500</v>
      </c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86">
        <f t="shared" si="11"/>
        <v>0</v>
      </c>
      <c r="Y130">
        <f t="shared" si="10"/>
        <v>0</v>
      </c>
      <c r="Z130">
        <v>0</v>
      </c>
    </row>
    <row r="131" spans="2:26">
      <c r="B131" s="4" t="s">
        <v>15</v>
      </c>
      <c r="C131" s="4">
        <v>120</v>
      </c>
      <c r="D131" s="4">
        <v>50</v>
      </c>
      <c r="E131" s="4">
        <f t="shared" si="7"/>
        <v>6000</v>
      </c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>
        <v>3.2</v>
      </c>
      <c r="W131" s="4">
        <v>3.2</v>
      </c>
      <c r="X131" s="86">
        <f t="shared" si="11"/>
        <v>6.4</v>
      </c>
      <c r="Y131">
        <f t="shared" si="10"/>
        <v>768</v>
      </c>
      <c r="Z131">
        <v>6.4</v>
      </c>
    </row>
    <row r="132" spans="2:26">
      <c r="B132" s="4" t="s">
        <v>135</v>
      </c>
      <c r="C132" s="4">
        <v>330</v>
      </c>
      <c r="D132" s="4">
        <v>42</v>
      </c>
      <c r="E132" s="4">
        <f t="shared" si="7"/>
        <v>13860</v>
      </c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>
        <v>21.3</v>
      </c>
      <c r="X132" s="86">
        <f t="shared" si="11"/>
        <v>21.3</v>
      </c>
      <c r="Y132">
        <f t="shared" si="10"/>
        <v>7029</v>
      </c>
      <c r="Z132">
        <v>21.3</v>
      </c>
    </row>
    <row r="133" spans="2:26">
      <c r="B133" s="86"/>
      <c r="C133" s="86"/>
      <c r="D133" s="79"/>
      <c r="E133" s="65">
        <f>SUM(E5:E132)</f>
        <v>603886.31559999986</v>
      </c>
      <c r="F133" s="79">
        <v>18413.78</v>
      </c>
      <c r="G133" s="79">
        <v>18583.79</v>
      </c>
      <c r="H133" s="79">
        <v>18509.310000000001</v>
      </c>
      <c r="I133" s="79">
        <v>18404.04</v>
      </c>
      <c r="J133" s="79">
        <v>18396.34</v>
      </c>
      <c r="K133" s="79">
        <v>18537.400000000001</v>
      </c>
      <c r="L133" s="79">
        <v>18413.580000000002</v>
      </c>
      <c r="M133" s="79">
        <v>18443.990000000002</v>
      </c>
      <c r="N133" s="79">
        <v>18410.57</v>
      </c>
      <c r="O133" s="79">
        <v>18413.78</v>
      </c>
      <c r="P133" s="79">
        <v>18413.810000000001</v>
      </c>
      <c r="Q133" s="79">
        <v>18413.77</v>
      </c>
      <c r="R133" s="79">
        <v>18413.830000000002</v>
      </c>
      <c r="S133" s="79">
        <v>20050.27</v>
      </c>
      <c r="T133" s="79">
        <v>18413.86</v>
      </c>
      <c r="U133" s="79">
        <v>18417.97</v>
      </c>
      <c r="V133" s="79">
        <v>18413.82</v>
      </c>
      <c r="W133" s="79">
        <v>18704.62</v>
      </c>
      <c r="X133" s="86">
        <f t="shared" si="11"/>
        <v>333768.52999999997</v>
      </c>
      <c r="Y133">
        <f>SUM(Y5:Y132)</f>
        <v>333768.52359999996</v>
      </c>
    </row>
    <row r="134" spans="2:26">
      <c r="B134" s="86"/>
      <c r="C134" s="86"/>
      <c r="D134" s="86"/>
      <c r="E134" s="86"/>
      <c r="F134" s="86">
        <v>1</v>
      </c>
      <c r="G134" s="86">
        <v>2</v>
      </c>
      <c r="H134" s="86">
        <v>3</v>
      </c>
      <c r="I134" s="86">
        <v>4</v>
      </c>
      <c r="J134" s="86">
        <v>5</v>
      </c>
      <c r="K134" s="86">
        <v>6</v>
      </c>
      <c r="L134" s="86">
        <v>7</v>
      </c>
      <c r="M134" s="86">
        <v>8</v>
      </c>
      <c r="N134" s="86">
        <v>9</v>
      </c>
      <c r="O134" s="86">
        <v>10</v>
      </c>
      <c r="P134" s="86">
        <v>11</v>
      </c>
      <c r="Q134" s="86">
        <v>12</v>
      </c>
      <c r="R134" s="86">
        <v>13</v>
      </c>
      <c r="S134" s="86">
        <v>14</v>
      </c>
      <c r="T134" s="86">
        <v>15</v>
      </c>
      <c r="U134" s="86">
        <v>16</v>
      </c>
      <c r="V134" s="86">
        <v>17</v>
      </c>
      <c r="W134" s="79">
        <v>18</v>
      </c>
      <c r="X134" s="79">
        <f t="shared" si="11"/>
        <v>171</v>
      </c>
    </row>
    <row r="135" spans="2:26">
      <c r="B135" s="86"/>
      <c r="C135" s="86"/>
      <c r="D135" s="86"/>
      <c r="E135" s="86"/>
      <c r="F135" s="86">
        <v>213</v>
      </c>
      <c r="G135" s="86">
        <v>213</v>
      </c>
      <c r="H135" s="86">
        <v>213</v>
      </c>
      <c r="I135" s="86">
        <v>213</v>
      </c>
      <c r="J135" s="86">
        <v>213</v>
      </c>
      <c r="K135" s="86">
        <v>213</v>
      </c>
      <c r="L135" s="86">
        <v>213</v>
      </c>
      <c r="M135" s="86">
        <v>213</v>
      </c>
      <c r="N135" s="86">
        <v>213</v>
      </c>
      <c r="O135" s="86">
        <v>213</v>
      </c>
      <c r="P135" s="86">
        <v>213</v>
      </c>
      <c r="Q135" s="86">
        <v>213</v>
      </c>
      <c r="R135" s="86">
        <v>213</v>
      </c>
      <c r="S135" s="86">
        <v>213</v>
      </c>
      <c r="T135" s="86">
        <v>213</v>
      </c>
      <c r="U135" s="86">
        <v>213</v>
      </c>
      <c r="V135" s="86">
        <v>213</v>
      </c>
      <c r="W135" s="86"/>
      <c r="X135" s="86">
        <v>213</v>
      </c>
      <c r="Y135">
        <v>155</v>
      </c>
    </row>
    <row r="136" spans="2:26">
      <c r="B136" s="86" t="s">
        <v>729</v>
      </c>
      <c r="C136" s="86" t="s">
        <v>327</v>
      </c>
      <c r="D136" s="86"/>
      <c r="E136" s="86"/>
      <c r="F136" s="86" t="s">
        <v>6</v>
      </c>
      <c r="G136" s="86" t="s">
        <v>6</v>
      </c>
      <c r="H136" s="86" t="s">
        <v>6</v>
      </c>
      <c r="I136" s="86" t="s">
        <v>6</v>
      </c>
      <c r="J136" s="86" t="s">
        <v>6</v>
      </c>
      <c r="K136" s="86" t="s">
        <v>6</v>
      </c>
      <c r="L136" s="86" t="s">
        <v>6</v>
      </c>
      <c r="M136" s="86" t="s">
        <v>6</v>
      </c>
      <c r="N136" s="86" t="s">
        <v>6</v>
      </c>
      <c r="O136" s="86" t="s">
        <v>6</v>
      </c>
      <c r="P136" s="86" t="s">
        <v>6</v>
      </c>
      <c r="Q136" s="86" t="s">
        <v>6</v>
      </c>
      <c r="R136" s="86" t="s">
        <v>6</v>
      </c>
      <c r="S136" s="86" t="s">
        <v>6</v>
      </c>
      <c r="T136" s="86" t="s">
        <v>6</v>
      </c>
      <c r="U136" s="86" t="s">
        <v>6</v>
      </c>
      <c r="V136" s="86" t="s">
        <v>6</v>
      </c>
      <c r="W136" s="86" t="s">
        <v>6</v>
      </c>
      <c r="X136" s="86"/>
    </row>
    <row r="137" spans="2:26">
      <c r="B137" s="4" t="s">
        <v>2</v>
      </c>
      <c r="C137" s="4" t="s">
        <v>3</v>
      </c>
      <c r="D137" s="4" t="s">
        <v>8</v>
      </c>
      <c r="E137" s="4" t="s">
        <v>9</v>
      </c>
      <c r="F137" s="4">
        <v>1</v>
      </c>
      <c r="G137" s="4">
        <v>2</v>
      </c>
      <c r="H137" s="4">
        <v>3</v>
      </c>
      <c r="I137" s="4">
        <v>4</v>
      </c>
      <c r="J137" s="4">
        <v>5</v>
      </c>
      <c r="K137" s="4">
        <v>9</v>
      </c>
      <c r="L137" s="4">
        <v>10</v>
      </c>
      <c r="M137" s="4">
        <v>11</v>
      </c>
      <c r="N137" s="4">
        <v>12</v>
      </c>
      <c r="O137" s="4">
        <v>14</v>
      </c>
      <c r="P137" s="4">
        <v>15</v>
      </c>
      <c r="Q137" s="4">
        <v>16</v>
      </c>
      <c r="R137" s="4">
        <v>17</v>
      </c>
      <c r="S137" s="4">
        <v>18</v>
      </c>
      <c r="T137" s="4">
        <v>19</v>
      </c>
      <c r="U137" s="4">
        <v>21</v>
      </c>
      <c r="V137" s="4">
        <v>22</v>
      </c>
      <c r="W137" s="4">
        <v>23</v>
      </c>
      <c r="X137" s="86"/>
    </row>
    <row r="138" spans="2:26">
      <c r="B138" s="4" t="s">
        <v>26</v>
      </c>
      <c r="C138" s="4">
        <v>180</v>
      </c>
      <c r="D138" s="4">
        <v>3</v>
      </c>
      <c r="E138" s="4">
        <f>D138*C138</f>
        <v>540</v>
      </c>
      <c r="F138" s="268"/>
      <c r="G138" s="268"/>
      <c r="H138" s="268"/>
      <c r="I138" s="268"/>
      <c r="J138" s="268"/>
      <c r="K138" s="268"/>
      <c r="L138" s="268"/>
      <c r="M138" s="268"/>
      <c r="N138" s="268"/>
      <c r="O138" s="268"/>
      <c r="P138" s="4">
        <v>1</v>
      </c>
      <c r="Q138" s="4"/>
      <c r="R138" s="4"/>
      <c r="S138" s="4"/>
      <c r="T138" s="4"/>
      <c r="U138" s="4"/>
      <c r="V138" s="4"/>
      <c r="W138" s="4"/>
      <c r="X138" s="86">
        <f t="shared" ref="X138:X184" si="12">SUM(F138:W138)</f>
        <v>1</v>
      </c>
      <c r="Y138">
        <f t="shared" ref="Y138:Y169" si="13">X138*C138</f>
        <v>180</v>
      </c>
      <c r="Z138">
        <v>1</v>
      </c>
    </row>
    <row r="139" spans="2:26">
      <c r="B139" s="4" t="s">
        <v>553</v>
      </c>
      <c r="C139" s="4">
        <v>39.21</v>
      </c>
      <c r="D139" s="4">
        <v>5</v>
      </c>
      <c r="E139" s="4">
        <f t="shared" ref="E139:E202" si="14">D139*C139</f>
        <v>196.05</v>
      </c>
      <c r="F139" s="4">
        <v>1.5</v>
      </c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86">
        <f t="shared" si="12"/>
        <v>1.5</v>
      </c>
      <c r="Y139">
        <f t="shared" si="13"/>
        <v>58.814999999999998</v>
      </c>
      <c r="Z139">
        <v>1.5</v>
      </c>
    </row>
    <row r="140" spans="2:26">
      <c r="B140" s="4" t="s">
        <v>17</v>
      </c>
      <c r="C140" s="4">
        <v>18.41</v>
      </c>
      <c r="D140" s="4">
        <v>3</v>
      </c>
      <c r="E140" s="4">
        <f t="shared" si="14"/>
        <v>55.230000000000004</v>
      </c>
      <c r="F140" s="4">
        <v>1</v>
      </c>
      <c r="G140" s="4">
        <v>1</v>
      </c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86">
        <f t="shared" si="12"/>
        <v>2</v>
      </c>
      <c r="Y140">
        <f t="shared" si="13"/>
        <v>36.82</v>
      </c>
      <c r="Z140">
        <v>2</v>
      </c>
    </row>
    <row r="141" spans="2:26">
      <c r="B141" s="4" t="s">
        <v>55</v>
      </c>
      <c r="C141" s="4">
        <v>56</v>
      </c>
      <c r="D141" s="4">
        <v>8</v>
      </c>
      <c r="E141" s="4">
        <f t="shared" si="14"/>
        <v>448</v>
      </c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86">
        <f t="shared" si="12"/>
        <v>0</v>
      </c>
      <c r="Y141">
        <f t="shared" si="13"/>
        <v>0</v>
      </c>
      <c r="Z141">
        <v>0</v>
      </c>
    </row>
    <row r="142" spans="2:26">
      <c r="B142" s="4" t="s">
        <v>113</v>
      </c>
      <c r="C142" s="4">
        <v>225.95</v>
      </c>
      <c r="D142" s="4">
        <v>10.1</v>
      </c>
      <c r="E142" s="4">
        <f t="shared" si="14"/>
        <v>2282.0949999999998</v>
      </c>
      <c r="F142" s="4">
        <v>3</v>
      </c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86">
        <f t="shared" si="12"/>
        <v>3</v>
      </c>
      <c r="Y142">
        <f t="shared" si="13"/>
        <v>677.84999999999991</v>
      </c>
      <c r="Z142">
        <v>3</v>
      </c>
    </row>
    <row r="143" spans="2:26">
      <c r="B143" s="4" t="s">
        <v>12</v>
      </c>
      <c r="C143" s="4">
        <v>40.51</v>
      </c>
      <c r="D143" s="4">
        <v>9.5</v>
      </c>
      <c r="E143" s="4">
        <f t="shared" si="14"/>
        <v>384.84499999999997</v>
      </c>
      <c r="F143" s="4"/>
      <c r="G143" s="4">
        <v>0.5</v>
      </c>
      <c r="H143" s="4"/>
      <c r="I143" s="4"/>
      <c r="J143" s="4">
        <v>1</v>
      </c>
      <c r="K143" s="4"/>
      <c r="L143" s="4"/>
      <c r="M143" s="4"/>
      <c r="N143" s="4">
        <v>0.5</v>
      </c>
      <c r="O143" s="4">
        <v>1.5</v>
      </c>
      <c r="P143" s="4"/>
      <c r="Q143" s="4"/>
      <c r="R143" s="4"/>
      <c r="S143" s="4"/>
      <c r="T143" s="4"/>
      <c r="U143" s="4"/>
      <c r="V143" s="4">
        <v>0.5</v>
      </c>
      <c r="W143" s="4"/>
      <c r="X143" s="86">
        <f t="shared" si="12"/>
        <v>4</v>
      </c>
      <c r="Y143">
        <f t="shared" si="13"/>
        <v>162.04</v>
      </c>
      <c r="Z143">
        <v>4</v>
      </c>
    </row>
    <row r="144" spans="2:26">
      <c r="B144" s="4" t="s">
        <v>44</v>
      </c>
      <c r="C144" s="4">
        <v>98.7</v>
      </c>
      <c r="D144" s="4">
        <v>3.5</v>
      </c>
      <c r="E144" s="4">
        <f t="shared" si="14"/>
        <v>345.45</v>
      </c>
      <c r="F144" s="4">
        <v>0.7</v>
      </c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86">
        <f t="shared" si="12"/>
        <v>0.7</v>
      </c>
      <c r="Y144">
        <f t="shared" si="13"/>
        <v>69.09</v>
      </c>
      <c r="Z144">
        <v>0.7</v>
      </c>
    </row>
    <row r="145" spans="2:26">
      <c r="B145" s="4" t="s">
        <v>49</v>
      </c>
      <c r="C145" s="4">
        <v>244</v>
      </c>
      <c r="D145" s="4">
        <v>5</v>
      </c>
      <c r="E145" s="4">
        <f t="shared" si="14"/>
        <v>1220</v>
      </c>
      <c r="F145" s="4"/>
      <c r="G145" s="4"/>
      <c r="H145" s="4"/>
      <c r="I145" s="4"/>
      <c r="J145" s="4">
        <v>1</v>
      </c>
      <c r="K145" s="4">
        <v>0.5</v>
      </c>
      <c r="L145" s="4"/>
      <c r="M145" s="4"/>
      <c r="N145" s="4"/>
      <c r="O145" s="4"/>
      <c r="P145" s="4"/>
      <c r="Q145" s="4"/>
      <c r="R145" s="4"/>
      <c r="S145" s="4"/>
      <c r="T145" s="4">
        <v>1</v>
      </c>
      <c r="U145" s="4"/>
      <c r="V145" s="4"/>
      <c r="W145" s="4"/>
      <c r="X145" s="86">
        <f t="shared" si="12"/>
        <v>2.5</v>
      </c>
      <c r="Y145">
        <f t="shared" si="13"/>
        <v>610</v>
      </c>
      <c r="Z145">
        <v>2.5</v>
      </c>
    </row>
    <row r="146" spans="2:26">
      <c r="B146" s="4" t="s">
        <v>16</v>
      </c>
      <c r="C146" s="4">
        <v>103</v>
      </c>
      <c r="D146" s="4">
        <v>11.1</v>
      </c>
      <c r="E146" s="4">
        <f t="shared" si="14"/>
        <v>1143.3</v>
      </c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86">
        <f t="shared" si="12"/>
        <v>0</v>
      </c>
      <c r="Y146">
        <f t="shared" si="13"/>
        <v>0</v>
      </c>
      <c r="Z146">
        <v>0</v>
      </c>
    </row>
    <row r="147" spans="2:26">
      <c r="B147" s="4" t="s">
        <v>580</v>
      </c>
      <c r="C147" s="4">
        <v>135</v>
      </c>
      <c r="D147" s="4">
        <v>5</v>
      </c>
      <c r="E147" s="4">
        <f t="shared" si="14"/>
        <v>675</v>
      </c>
      <c r="F147" s="4"/>
      <c r="G147" s="4">
        <v>1</v>
      </c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86">
        <f t="shared" si="12"/>
        <v>1</v>
      </c>
      <c r="Y147">
        <f t="shared" si="13"/>
        <v>135</v>
      </c>
      <c r="Z147">
        <v>1</v>
      </c>
    </row>
    <row r="148" spans="2:26">
      <c r="B148" s="4" t="s">
        <v>58</v>
      </c>
      <c r="C148" s="4">
        <v>33</v>
      </c>
      <c r="D148" s="4">
        <v>2.46</v>
      </c>
      <c r="E148" s="4">
        <f t="shared" si="14"/>
        <v>81.179999999999993</v>
      </c>
      <c r="F148" s="4">
        <v>0.75</v>
      </c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86">
        <f t="shared" si="12"/>
        <v>0.75</v>
      </c>
      <c r="Y148">
        <f t="shared" si="13"/>
        <v>24.75</v>
      </c>
      <c r="Z148">
        <v>0.75</v>
      </c>
    </row>
    <row r="149" spans="2:26">
      <c r="B149" s="4" t="s">
        <v>611</v>
      </c>
      <c r="C149" s="4">
        <v>91</v>
      </c>
      <c r="D149" s="4">
        <v>11.8</v>
      </c>
      <c r="E149" s="4">
        <f t="shared" si="14"/>
        <v>1073.8</v>
      </c>
      <c r="F149" s="4">
        <v>1.5</v>
      </c>
      <c r="G149" s="4">
        <v>1</v>
      </c>
      <c r="H149" s="4">
        <v>1</v>
      </c>
      <c r="I149" s="4">
        <v>0.95</v>
      </c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86">
        <f t="shared" si="12"/>
        <v>4.45</v>
      </c>
      <c r="Y149">
        <f t="shared" si="13"/>
        <v>404.95</v>
      </c>
      <c r="Z149">
        <v>4.45</v>
      </c>
    </row>
    <row r="150" spans="2:26">
      <c r="B150" s="4" t="s">
        <v>97</v>
      </c>
      <c r="C150" s="4">
        <v>147</v>
      </c>
      <c r="D150" s="4">
        <v>22.8</v>
      </c>
      <c r="E150" s="4">
        <f t="shared" si="14"/>
        <v>3351.6</v>
      </c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86">
        <f t="shared" si="12"/>
        <v>0</v>
      </c>
      <c r="Y150">
        <f t="shared" si="13"/>
        <v>0</v>
      </c>
      <c r="Z150">
        <v>0</v>
      </c>
    </row>
    <row r="151" spans="2:26">
      <c r="B151" s="4" t="s">
        <v>61</v>
      </c>
      <c r="C151" s="4">
        <v>231</v>
      </c>
      <c r="D151" s="4">
        <v>60.6</v>
      </c>
      <c r="E151" s="4">
        <f t="shared" si="14"/>
        <v>13998.6</v>
      </c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86">
        <f t="shared" si="12"/>
        <v>0</v>
      </c>
      <c r="Y151">
        <f t="shared" si="13"/>
        <v>0</v>
      </c>
      <c r="Z151">
        <v>0</v>
      </c>
    </row>
    <row r="152" spans="2:26">
      <c r="B152" s="4" t="s">
        <v>106</v>
      </c>
      <c r="C152" s="4">
        <v>160</v>
      </c>
      <c r="D152" s="4">
        <v>44.4</v>
      </c>
      <c r="E152" s="4">
        <f t="shared" si="14"/>
        <v>7104</v>
      </c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86">
        <f t="shared" si="12"/>
        <v>0</v>
      </c>
      <c r="Y152">
        <f t="shared" si="13"/>
        <v>0</v>
      </c>
      <c r="Z152">
        <v>0</v>
      </c>
    </row>
    <row r="153" spans="2:26">
      <c r="B153" s="4" t="s">
        <v>62</v>
      </c>
      <c r="C153" s="4">
        <v>294</v>
      </c>
      <c r="D153" s="4">
        <v>48.7</v>
      </c>
      <c r="E153" s="4">
        <f t="shared" si="14"/>
        <v>14317.800000000001</v>
      </c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86">
        <f t="shared" si="12"/>
        <v>0</v>
      </c>
      <c r="Y153">
        <f t="shared" si="13"/>
        <v>0</v>
      </c>
      <c r="Z153">
        <v>0</v>
      </c>
    </row>
    <row r="154" spans="2:26">
      <c r="B154" s="4" t="s">
        <v>58</v>
      </c>
      <c r="C154" s="4">
        <v>33</v>
      </c>
      <c r="D154" s="4">
        <v>29.9</v>
      </c>
      <c r="E154" s="4">
        <f t="shared" si="14"/>
        <v>986.69999999999993</v>
      </c>
      <c r="F154" s="4">
        <v>0.3</v>
      </c>
      <c r="G154" s="4">
        <v>1.01</v>
      </c>
      <c r="H154" s="4">
        <v>1.57</v>
      </c>
      <c r="I154" s="4">
        <v>1.3</v>
      </c>
      <c r="J154" s="4">
        <v>2.27</v>
      </c>
      <c r="K154" s="4"/>
      <c r="L154" s="4">
        <v>1.9</v>
      </c>
      <c r="M154" s="4">
        <v>1.5</v>
      </c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86">
        <f t="shared" si="12"/>
        <v>9.85</v>
      </c>
      <c r="Y154">
        <f t="shared" si="13"/>
        <v>325.05</v>
      </c>
      <c r="Z154">
        <v>9.85</v>
      </c>
    </row>
    <row r="155" spans="2:26">
      <c r="B155" s="4" t="s">
        <v>133</v>
      </c>
      <c r="C155" s="4">
        <v>294</v>
      </c>
      <c r="D155" s="4">
        <v>5</v>
      </c>
      <c r="E155" s="4">
        <f t="shared" si="14"/>
        <v>1470</v>
      </c>
      <c r="F155" s="4"/>
      <c r="G155" s="4">
        <v>5</v>
      </c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86">
        <f t="shared" si="12"/>
        <v>5</v>
      </c>
      <c r="Y155">
        <f t="shared" si="13"/>
        <v>1470</v>
      </c>
      <c r="Z155">
        <v>5</v>
      </c>
    </row>
    <row r="156" spans="2:26">
      <c r="B156" s="4" t="s">
        <v>59</v>
      </c>
      <c r="C156" s="4">
        <v>308</v>
      </c>
      <c r="D156" s="4">
        <v>10.1</v>
      </c>
      <c r="E156" s="4">
        <f t="shared" si="14"/>
        <v>3110.7999999999997</v>
      </c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86">
        <f t="shared" si="12"/>
        <v>0</v>
      </c>
      <c r="Y156">
        <f t="shared" si="13"/>
        <v>0</v>
      </c>
      <c r="Z156">
        <v>0</v>
      </c>
    </row>
    <row r="157" spans="2:26">
      <c r="B157" s="4" t="s">
        <v>15</v>
      </c>
      <c r="C157" s="4">
        <v>70</v>
      </c>
      <c r="D157" s="4">
        <v>4.5</v>
      </c>
      <c r="E157" s="4">
        <f t="shared" si="14"/>
        <v>315</v>
      </c>
      <c r="F157" s="4">
        <v>1.5</v>
      </c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86">
        <f t="shared" si="12"/>
        <v>1.5</v>
      </c>
      <c r="Y157">
        <f t="shared" si="13"/>
        <v>105</v>
      </c>
      <c r="Z157">
        <v>1.5</v>
      </c>
    </row>
    <row r="158" spans="2:26">
      <c r="B158" s="4" t="s">
        <v>56</v>
      </c>
      <c r="C158" s="4">
        <v>97</v>
      </c>
      <c r="D158" s="4">
        <v>33</v>
      </c>
      <c r="E158" s="4">
        <f t="shared" si="14"/>
        <v>3201</v>
      </c>
      <c r="F158" s="4"/>
      <c r="G158" s="4"/>
      <c r="H158" s="4"/>
      <c r="I158" s="4">
        <v>6</v>
      </c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86">
        <f t="shared" si="12"/>
        <v>6</v>
      </c>
      <c r="Y158">
        <f t="shared" si="13"/>
        <v>582</v>
      </c>
      <c r="Z158">
        <v>6</v>
      </c>
    </row>
    <row r="159" spans="2:26">
      <c r="B159" s="4" t="s">
        <v>57</v>
      </c>
      <c r="C159" s="4">
        <v>70</v>
      </c>
      <c r="D159" s="4">
        <v>10.199999999999999</v>
      </c>
      <c r="E159" s="4">
        <f t="shared" si="14"/>
        <v>714</v>
      </c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86">
        <f t="shared" si="12"/>
        <v>0</v>
      </c>
      <c r="Y159">
        <f t="shared" si="13"/>
        <v>0</v>
      </c>
      <c r="Z159">
        <v>0</v>
      </c>
    </row>
    <row r="160" spans="2:26">
      <c r="B160" s="4" t="s">
        <v>29</v>
      </c>
      <c r="C160" s="4">
        <v>90</v>
      </c>
      <c r="D160" s="4">
        <v>25</v>
      </c>
      <c r="E160" s="4">
        <f t="shared" si="14"/>
        <v>2250</v>
      </c>
      <c r="F160" s="4"/>
      <c r="G160" s="4">
        <v>7.7</v>
      </c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86">
        <f t="shared" si="12"/>
        <v>7.7</v>
      </c>
      <c r="Y160">
        <f t="shared" si="13"/>
        <v>693</v>
      </c>
      <c r="Z160">
        <v>7.7</v>
      </c>
    </row>
    <row r="161" spans="2:26">
      <c r="B161" s="4" t="s">
        <v>10</v>
      </c>
      <c r="C161" s="4">
        <v>86</v>
      </c>
      <c r="D161" s="4">
        <v>14</v>
      </c>
      <c r="E161" s="4">
        <f t="shared" si="14"/>
        <v>1204</v>
      </c>
      <c r="F161" s="4">
        <v>1</v>
      </c>
      <c r="G161" s="4">
        <v>1</v>
      </c>
      <c r="H161" s="4">
        <v>1</v>
      </c>
      <c r="I161" s="4">
        <v>1</v>
      </c>
      <c r="J161" s="4">
        <v>2</v>
      </c>
      <c r="K161" s="4"/>
      <c r="L161" s="4">
        <v>1</v>
      </c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86">
        <f t="shared" si="12"/>
        <v>7</v>
      </c>
      <c r="Y161">
        <f t="shared" si="13"/>
        <v>602</v>
      </c>
      <c r="Z161">
        <v>7</v>
      </c>
    </row>
    <row r="162" spans="2:26">
      <c r="B162" s="4" t="s">
        <v>51</v>
      </c>
      <c r="C162" s="4">
        <v>15</v>
      </c>
      <c r="D162" s="4">
        <v>35</v>
      </c>
      <c r="E162" s="4">
        <f t="shared" si="14"/>
        <v>525</v>
      </c>
      <c r="F162" s="4"/>
      <c r="G162" s="4"/>
      <c r="H162" s="4"/>
      <c r="I162" s="4">
        <v>1</v>
      </c>
      <c r="J162" s="4">
        <v>2</v>
      </c>
      <c r="K162" s="4"/>
      <c r="L162" s="4">
        <v>1</v>
      </c>
      <c r="M162" s="4"/>
      <c r="N162" s="4">
        <v>1</v>
      </c>
      <c r="O162" s="4"/>
      <c r="P162" s="4"/>
      <c r="Q162" s="4">
        <v>1</v>
      </c>
      <c r="R162" s="4"/>
      <c r="S162" s="4"/>
      <c r="T162" s="4">
        <v>1</v>
      </c>
      <c r="U162" s="4"/>
      <c r="V162" s="4">
        <v>1</v>
      </c>
      <c r="W162" s="4">
        <v>2</v>
      </c>
      <c r="X162" s="86">
        <f t="shared" si="12"/>
        <v>10</v>
      </c>
      <c r="Y162">
        <f t="shared" si="13"/>
        <v>150</v>
      </c>
      <c r="Z162">
        <v>10</v>
      </c>
    </row>
    <row r="163" spans="2:26">
      <c r="B163" s="4" t="s">
        <v>299</v>
      </c>
      <c r="C163" s="4">
        <v>238</v>
      </c>
      <c r="D163" s="4">
        <v>18.5</v>
      </c>
      <c r="E163" s="4">
        <f t="shared" si="14"/>
        <v>4403</v>
      </c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86">
        <f t="shared" si="12"/>
        <v>0</v>
      </c>
      <c r="Y163">
        <f t="shared" si="13"/>
        <v>0</v>
      </c>
      <c r="Z163">
        <v>0</v>
      </c>
    </row>
    <row r="164" spans="2:26">
      <c r="B164" s="4" t="s">
        <v>155</v>
      </c>
      <c r="C164" s="4">
        <v>145</v>
      </c>
      <c r="D164" s="4">
        <v>22</v>
      </c>
      <c r="E164" s="4">
        <f t="shared" si="14"/>
        <v>3190</v>
      </c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86">
        <f t="shared" si="12"/>
        <v>0</v>
      </c>
      <c r="Y164">
        <f t="shared" si="13"/>
        <v>0</v>
      </c>
      <c r="Z164">
        <v>0</v>
      </c>
    </row>
    <row r="165" spans="2:26">
      <c r="B165" s="4" t="s">
        <v>207</v>
      </c>
      <c r="C165" s="4">
        <v>280</v>
      </c>
      <c r="D165" s="4">
        <v>1</v>
      </c>
      <c r="E165" s="4">
        <f t="shared" si="14"/>
        <v>280</v>
      </c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>
        <v>0.3</v>
      </c>
      <c r="W165" s="4"/>
      <c r="X165" s="86">
        <f t="shared" si="12"/>
        <v>0.3</v>
      </c>
      <c r="Y165">
        <f t="shared" si="13"/>
        <v>84</v>
      </c>
      <c r="Z165">
        <v>0.3</v>
      </c>
    </row>
    <row r="166" spans="2:26">
      <c r="B166" s="4" t="s">
        <v>55</v>
      </c>
      <c r="C166" s="4">
        <v>65</v>
      </c>
      <c r="D166" s="4">
        <v>199.8</v>
      </c>
      <c r="E166" s="4">
        <f t="shared" si="14"/>
        <v>12987</v>
      </c>
      <c r="F166" s="4">
        <v>23.3</v>
      </c>
      <c r="G166" s="4"/>
      <c r="H166" s="4">
        <v>24.3</v>
      </c>
      <c r="I166" s="4">
        <v>25</v>
      </c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86">
        <f t="shared" si="12"/>
        <v>72.599999999999994</v>
      </c>
      <c r="Y166">
        <f t="shared" si="13"/>
        <v>4719</v>
      </c>
      <c r="Z166">
        <v>72.599999999999994</v>
      </c>
    </row>
    <row r="167" spans="2:26">
      <c r="B167" s="4" t="s">
        <v>34</v>
      </c>
      <c r="C167" s="4">
        <v>26</v>
      </c>
      <c r="D167" s="4">
        <v>150</v>
      </c>
      <c r="E167" s="4">
        <f t="shared" si="14"/>
        <v>3900</v>
      </c>
      <c r="F167" s="4">
        <v>11</v>
      </c>
      <c r="G167" s="4">
        <v>11</v>
      </c>
      <c r="H167" s="4">
        <v>11</v>
      </c>
      <c r="I167" s="4">
        <v>11</v>
      </c>
      <c r="J167" s="4">
        <v>11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86">
        <f t="shared" si="12"/>
        <v>55</v>
      </c>
      <c r="Y167">
        <f t="shared" si="13"/>
        <v>1430</v>
      </c>
      <c r="Z167">
        <v>55</v>
      </c>
    </row>
    <row r="168" spans="2:26">
      <c r="B168" s="4" t="s">
        <v>34</v>
      </c>
      <c r="C168" s="4">
        <v>28</v>
      </c>
      <c r="D168" s="4">
        <v>60</v>
      </c>
      <c r="E168" s="4">
        <f t="shared" si="14"/>
        <v>1680</v>
      </c>
      <c r="F168" s="4"/>
      <c r="G168" s="4"/>
      <c r="H168" s="4"/>
      <c r="I168" s="4"/>
      <c r="J168" s="4"/>
      <c r="K168" s="4">
        <v>11</v>
      </c>
      <c r="L168" s="4">
        <v>11</v>
      </c>
      <c r="M168" s="86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86">
        <f t="shared" si="12"/>
        <v>22</v>
      </c>
      <c r="Y168">
        <f t="shared" si="13"/>
        <v>616</v>
      </c>
      <c r="Z168">
        <v>22</v>
      </c>
    </row>
    <row r="169" spans="2:26">
      <c r="B169" s="4" t="s">
        <v>34</v>
      </c>
      <c r="C169" s="4">
        <v>30</v>
      </c>
      <c r="D169" s="4">
        <v>330</v>
      </c>
      <c r="E169" s="4">
        <f t="shared" si="14"/>
        <v>9900</v>
      </c>
      <c r="F169" s="4"/>
      <c r="G169" s="4"/>
      <c r="H169" s="4"/>
      <c r="I169" s="4"/>
      <c r="J169" s="4"/>
      <c r="K169" s="4"/>
      <c r="L169" s="4"/>
      <c r="M169" s="4">
        <v>11</v>
      </c>
      <c r="N169" s="4">
        <v>11</v>
      </c>
      <c r="O169" s="4">
        <v>11</v>
      </c>
      <c r="P169" s="4">
        <v>11</v>
      </c>
      <c r="Q169" s="4">
        <v>11</v>
      </c>
      <c r="R169" s="4">
        <v>11</v>
      </c>
      <c r="S169" s="4">
        <v>11</v>
      </c>
      <c r="T169" s="4">
        <v>11</v>
      </c>
      <c r="U169" s="4">
        <v>11</v>
      </c>
      <c r="V169" s="4">
        <v>11</v>
      </c>
      <c r="W169" s="4">
        <v>11</v>
      </c>
      <c r="X169" s="86">
        <f t="shared" si="12"/>
        <v>121</v>
      </c>
      <c r="Y169">
        <f t="shared" si="13"/>
        <v>3630</v>
      </c>
      <c r="Z169">
        <v>121</v>
      </c>
    </row>
    <row r="170" spans="2:26">
      <c r="B170" s="4" t="s">
        <v>738</v>
      </c>
      <c r="C170" s="4">
        <v>150</v>
      </c>
      <c r="D170" s="4">
        <v>52.5</v>
      </c>
      <c r="E170" s="4">
        <f t="shared" si="14"/>
        <v>7875</v>
      </c>
      <c r="F170" s="4">
        <v>7.7</v>
      </c>
      <c r="G170" s="4"/>
      <c r="H170" s="4"/>
      <c r="I170" s="4">
        <v>9</v>
      </c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86">
        <f t="shared" si="12"/>
        <v>16.7</v>
      </c>
      <c r="Y170">
        <f t="shared" ref="Y170:Y201" si="15">X170*C170</f>
        <v>2505</v>
      </c>
      <c r="Z170">
        <v>16.7</v>
      </c>
    </row>
    <row r="171" spans="2:26">
      <c r="B171" s="4" t="s">
        <v>732</v>
      </c>
      <c r="C171" s="4">
        <v>327.14</v>
      </c>
      <c r="D171" s="4">
        <v>12</v>
      </c>
      <c r="E171" s="4">
        <f t="shared" si="14"/>
        <v>3925.68</v>
      </c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86">
        <f t="shared" si="12"/>
        <v>0</v>
      </c>
      <c r="Y171">
        <f t="shared" si="15"/>
        <v>0</v>
      </c>
      <c r="Z171">
        <v>0</v>
      </c>
    </row>
    <row r="172" spans="2:26">
      <c r="B172" s="4" t="s">
        <v>580</v>
      </c>
      <c r="C172" s="4">
        <v>122.32</v>
      </c>
      <c r="D172" s="4">
        <v>30</v>
      </c>
      <c r="E172" s="4">
        <f t="shared" si="14"/>
        <v>3669.6</v>
      </c>
      <c r="F172" s="4"/>
      <c r="G172" s="4"/>
      <c r="H172" s="4"/>
      <c r="I172" s="4">
        <v>1</v>
      </c>
      <c r="J172" s="4">
        <v>2</v>
      </c>
      <c r="K172" s="4"/>
      <c r="L172" s="4">
        <v>1</v>
      </c>
      <c r="M172" s="4">
        <v>1</v>
      </c>
      <c r="N172" s="4"/>
      <c r="O172" s="4">
        <v>1</v>
      </c>
      <c r="P172" s="4"/>
      <c r="Q172" s="4">
        <v>1</v>
      </c>
      <c r="R172" s="4"/>
      <c r="S172" s="4">
        <v>1</v>
      </c>
      <c r="T172" s="4">
        <v>1</v>
      </c>
      <c r="U172" s="4">
        <v>1</v>
      </c>
      <c r="V172" s="4">
        <v>1</v>
      </c>
      <c r="W172" s="4">
        <v>1</v>
      </c>
      <c r="X172" s="86">
        <f t="shared" si="12"/>
        <v>12</v>
      </c>
      <c r="Y172">
        <f t="shared" si="15"/>
        <v>1467.84</v>
      </c>
      <c r="Z172">
        <v>12</v>
      </c>
    </row>
    <row r="173" spans="2:26">
      <c r="B173" s="4" t="s">
        <v>31</v>
      </c>
      <c r="C173" s="4">
        <v>73.739999999999995</v>
      </c>
      <c r="D173" s="4">
        <v>36</v>
      </c>
      <c r="E173" s="4">
        <f t="shared" si="14"/>
        <v>2654.64</v>
      </c>
      <c r="F173" s="4"/>
      <c r="G173" s="4">
        <v>3</v>
      </c>
      <c r="H173" s="4">
        <v>2</v>
      </c>
      <c r="I173" s="4"/>
      <c r="J173" s="4"/>
      <c r="K173" s="4"/>
      <c r="L173" s="4"/>
      <c r="M173" s="4"/>
      <c r="N173" s="4"/>
      <c r="O173" s="4"/>
      <c r="P173" s="4">
        <v>3</v>
      </c>
      <c r="Q173" s="4"/>
      <c r="R173" s="4"/>
      <c r="S173" s="4"/>
      <c r="T173" s="4"/>
      <c r="U173" s="4"/>
      <c r="V173" s="4"/>
      <c r="W173" s="4"/>
      <c r="X173" s="86">
        <f t="shared" si="12"/>
        <v>8</v>
      </c>
      <c r="Y173">
        <f t="shared" si="15"/>
        <v>589.91999999999996</v>
      </c>
      <c r="Z173">
        <v>8</v>
      </c>
    </row>
    <row r="174" spans="2:26">
      <c r="B174" s="4" t="s">
        <v>733</v>
      </c>
      <c r="C174" s="4">
        <v>72.19</v>
      </c>
      <c r="D174" s="4">
        <v>24</v>
      </c>
      <c r="E174" s="4">
        <f t="shared" si="14"/>
        <v>1732.56</v>
      </c>
      <c r="F174" s="4">
        <v>6</v>
      </c>
      <c r="G174" s="4"/>
      <c r="H174" s="4"/>
      <c r="I174" s="4"/>
      <c r="J174" s="4"/>
      <c r="K174" s="4"/>
      <c r="L174" s="4">
        <v>6</v>
      </c>
      <c r="M174" s="4"/>
      <c r="N174" s="4"/>
      <c r="O174" s="4">
        <v>5</v>
      </c>
      <c r="P174" s="4"/>
      <c r="Q174" s="4"/>
      <c r="R174" s="4"/>
      <c r="S174" s="4"/>
      <c r="T174" s="4"/>
      <c r="U174" s="4"/>
      <c r="V174" s="4"/>
      <c r="W174" s="4"/>
      <c r="X174" s="86">
        <f t="shared" si="12"/>
        <v>17</v>
      </c>
      <c r="Y174">
        <f t="shared" si="15"/>
        <v>1227.23</v>
      </c>
      <c r="Z174">
        <v>17</v>
      </c>
    </row>
    <row r="175" spans="2:26">
      <c r="B175" s="4" t="s">
        <v>14</v>
      </c>
      <c r="C175" s="4">
        <v>185.97</v>
      </c>
      <c r="D175" s="4">
        <v>9</v>
      </c>
      <c r="E175" s="4">
        <f t="shared" si="14"/>
        <v>1673.73</v>
      </c>
      <c r="F175" s="4"/>
      <c r="G175" s="4">
        <v>1</v>
      </c>
      <c r="H175" s="4"/>
      <c r="I175" s="4">
        <v>1</v>
      </c>
      <c r="J175" s="4">
        <v>1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86">
        <f t="shared" si="12"/>
        <v>3</v>
      </c>
      <c r="Y175">
        <f t="shared" si="15"/>
        <v>557.91</v>
      </c>
      <c r="Z175">
        <v>3</v>
      </c>
    </row>
    <row r="176" spans="2:26">
      <c r="B176" s="4" t="s">
        <v>113</v>
      </c>
      <c r="C176" s="4">
        <v>225.95</v>
      </c>
      <c r="D176" s="4">
        <v>15</v>
      </c>
      <c r="E176" s="4">
        <f t="shared" si="14"/>
        <v>3389.25</v>
      </c>
      <c r="F176" s="4"/>
      <c r="G176" s="4"/>
      <c r="H176" s="4"/>
      <c r="I176" s="4">
        <v>3</v>
      </c>
      <c r="J176" s="4"/>
      <c r="K176" s="4"/>
      <c r="L176" s="4"/>
      <c r="M176" s="4">
        <v>3.2</v>
      </c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86">
        <f t="shared" si="12"/>
        <v>6.2</v>
      </c>
      <c r="Y176">
        <f t="shared" si="15"/>
        <v>1400.8899999999999</v>
      </c>
      <c r="Z176">
        <v>6.2</v>
      </c>
    </row>
    <row r="177" spans="2:26">
      <c r="B177" s="4" t="s">
        <v>45</v>
      </c>
      <c r="C177" s="4">
        <v>45.76</v>
      </c>
      <c r="D177" s="4">
        <v>96</v>
      </c>
      <c r="E177" s="4">
        <f t="shared" si="14"/>
        <v>4392.96</v>
      </c>
      <c r="F177" s="4"/>
      <c r="G177" s="4"/>
      <c r="H177" s="4">
        <v>12</v>
      </c>
      <c r="I177" s="4"/>
      <c r="J177" s="4"/>
      <c r="K177" s="4"/>
      <c r="L177" s="4"/>
      <c r="M177" s="4"/>
      <c r="N177" s="4"/>
      <c r="O177" s="4"/>
      <c r="P177" s="4"/>
      <c r="Q177" s="4">
        <v>14</v>
      </c>
      <c r="R177" s="4"/>
      <c r="S177" s="4"/>
      <c r="T177" s="4"/>
      <c r="U177" s="4"/>
      <c r="V177" s="4"/>
      <c r="W177" s="4"/>
      <c r="X177" s="86">
        <f t="shared" si="12"/>
        <v>26</v>
      </c>
      <c r="Y177">
        <f t="shared" si="15"/>
        <v>1189.76</v>
      </c>
      <c r="Z177">
        <v>26</v>
      </c>
    </row>
    <row r="178" spans="2:26">
      <c r="B178" s="4" t="s">
        <v>734</v>
      </c>
      <c r="C178" s="4">
        <v>138.72</v>
      </c>
      <c r="D178" s="4">
        <v>5</v>
      </c>
      <c r="E178" s="4">
        <f t="shared" si="14"/>
        <v>693.6</v>
      </c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86">
        <f t="shared" si="12"/>
        <v>0</v>
      </c>
      <c r="Y178">
        <f t="shared" si="15"/>
        <v>0</v>
      </c>
      <c r="Z178">
        <v>0</v>
      </c>
    </row>
    <row r="179" spans="2:26">
      <c r="B179" s="4" t="s">
        <v>735</v>
      </c>
      <c r="C179" s="4">
        <v>257.60000000000002</v>
      </c>
      <c r="D179" s="4">
        <v>6</v>
      </c>
      <c r="E179" s="4">
        <f t="shared" si="14"/>
        <v>1545.6000000000001</v>
      </c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86">
        <f t="shared" si="12"/>
        <v>0</v>
      </c>
      <c r="Y179">
        <f t="shared" si="15"/>
        <v>0</v>
      </c>
      <c r="Z179">
        <v>0</v>
      </c>
    </row>
    <row r="180" spans="2:26">
      <c r="B180" s="4" t="s">
        <v>736</v>
      </c>
      <c r="C180" s="4">
        <v>341.12</v>
      </c>
      <c r="D180" s="4">
        <v>4</v>
      </c>
      <c r="E180" s="4">
        <f t="shared" si="14"/>
        <v>1364.48</v>
      </c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>
        <v>2.48</v>
      </c>
      <c r="W180" s="4"/>
      <c r="X180" s="86">
        <f t="shared" si="12"/>
        <v>2.48</v>
      </c>
      <c r="Y180">
        <f t="shared" si="15"/>
        <v>845.97760000000005</v>
      </c>
      <c r="Z180">
        <v>2.48</v>
      </c>
    </row>
    <row r="181" spans="2:26">
      <c r="B181" s="4" t="s">
        <v>737</v>
      </c>
      <c r="C181" s="4">
        <v>51.05</v>
      </c>
      <c r="D181" s="4">
        <v>45</v>
      </c>
      <c r="E181" s="4">
        <f t="shared" si="14"/>
        <v>2297.25</v>
      </c>
      <c r="F181" s="4"/>
      <c r="G181" s="4"/>
      <c r="H181" s="4"/>
      <c r="I181" s="4"/>
      <c r="J181" s="4">
        <v>7.7</v>
      </c>
      <c r="K181" s="4"/>
      <c r="L181" s="4">
        <v>7.9</v>
      </c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86">
        <f t="shared" si="12"/>
        <v>15.600000000000001</v>
      </c>
      <c r="Y181">
        <f t="shared" si="15"/>
        <v>796.38</v>
      </c>
      <c r="Z181">
        <v>15.6</v>
      </c>
    </row>
    <row r="182" spans="2:26">
      <c r="B182" s="4" t="s">
        <v>44</v>
      </c>
      <c r="C182" s="4">
        <v>98.7</v>
      </c>
      <c r="D182" s="4">
        <v>36</v>
      </c>
      <c r="E182" s="4">
        <f t="shared" si="14"/>
        <v>3553.2000000000003</v>
      </c>
      <c r="F182" s="4">
        <v>14.7</v>
      </c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86">
        <f t="shared" si="12"/>
        <v>14.7</v>
      </c>
      <c r="Y182">
        <f t="shared" si="15"/>
        <v>1450.8899999999999</v>
      </c>
      <c r="Z182">
        <v>14.7</v>
      </c>
    </row>
    <row r="183" spans="2:26">
      <c r="B183" s="4" t="s">
        <v>60</v>
      </c>
      <c r="C183" s="4">
        <v>565.04</v>
      </c>
      <c r="D183" s="4">
        <v>10.94</v>
      </c>
      <c r="E183" s="4">
        <f t="shared" si="14"/>
        <v>6181.5375999999997</v>
      </c>
      <c r="F183" s="4">
        <v>1.6</v>
      </c>
      <c r="G183" s="4"/>
      <c r="H183" s="4"/>
      <c r="I183" s="4"/>
      <c r="J183" s="4">
        <v>1.55</v>
      </c>
      <c r="K183" s="4"/>
      <c r="L183" s="4"/>
      <c r="M183" s="4"/>
      <c r="N183" s="4"/>
      <c r="O183" s="4"/>
      <c r="P183" s="4"/>
      <c r="Q183" s="4"/>
      <c r="R183" s="4"/>
      <c r="S183" s="4"/>
      <c r="T183" s="4">
        <v>1.4</v>
      </c>
      <c r="U183" s="4"/>
      <c r="V183" s="4">
        <v>1.71</v>
      </c>
      <c r="W183" s="4"/>
      <c r="X183" s="86">
        <f t="shared" si="12"/>
        <v>6.2600000000000007</v>
      </c>
      <c r="Y183">
        <f t="shared" si="15"/>
        <v>3537.1504</v>
      </c>
      <c r="Z183">
        <v>6.26</v>
      </c>
    </row>
    <row r="184" spans="2:26">
      <c r="B184" s="4" t="s">
        <v>16</v>
      </c>
      <c r="C184" s="4">
        <v>118.61</v>
      </c>
      <c r="D184" s="4">
        <v>50</v>
      </c>
      <c r="E184" s="4">
        <f t="shared" si="14"/>
        <v>5930.5</v>
      </c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>
        <v>7.8</v>
      </c>
      <c r="Q184" s="4"/>
      <c r="R184" s="4"/>
      <c r="S184" s="4"/>
      <c r="T184" s="4"/>
      <c r="U184" s="4"/>
      <c r="V184" s="4"/>
      <c r="W184" s="4"/>
      <c r="X184" s="86">
        <f t="shared" si="12"/>
        <v>7.8</v>
      </c>
      <c r="Y184">
        <f t="shared" si="15"/>
        <v>925.15800000000002</v>
      </c>
      <c r="Z184">
        <v>7.8</v>
      </c>
    </row>
    <row r="185" spans="2:26">
      <c r="B185" s="4" t="s">
        <v>110</v>
      </c>
      <c r="C185" s="4">
        <v>38.479999999999997</v>
      </c>
      <c r="D185" s="4">
        <v>10</v>
      </c>
      <c r="E185" s="4">
        <f t="shared" si="14"/>
        <v>384.79999999999995</v>
      </c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86"/>
      <c r="Y185">
        <f t="shared" si="15"/>
        <v>0</v>
      </c>
      <c r="Z185">
        <v>0</v>
      </c>
    </row>
    <row r="186" spans="2:26">
      <c r="B186" s="4" t="s">
        <v>110</v>
      </c>
      <c r="C186" s="4">
        <v>38.9</v>
      </c>
      <c r="D186" s="4">
        <v>5</v>
      </c>
      <c r="E186" s="4">
        <f t="shared" si="14"/>
        <v>194.5</v>
      </c>
      <c r="F186" s="4"/>
      <c r="G186" s="4"/>
      <c r="H186" s="4"/>
      <c r="I186" s="4"/>
      <c r="J186" s="4"/>
      <c r="K186" s="4"/>
      <c r="L186" s="4"/>
      <c r="M186" s="4">
        <v>2</v>
      </c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86">
        <f t="shared" ref="X186:X193" si="16">SUM(F186:W186)</f>
        <v>2</v>
      </c>
      <c r="Y186">
        <f t="shared" si="15"/>
        <v>77.8</v>
      </c>
      <c r="Z186">
        <v>2</v>
      </c>
    </row>
    <row r="187" spans="2:26">
      <c r="B187" s="4" t="s">
        <v>15</v>
      </c>
      <c r="C187" s="4">
        <v>79.25</v>
      </c>
      <c r="D187" s="4">
        <v>50</v>
      </c>
      <c r="E187" s="4">
        <f t="shared" si="14"/>
        <v>3962.5</v>
      </c>
      <c r="F187" s="4"/>
      <c r="G187" s="4"/>
      <c r="H187" s="4"/>
      <c r="I187" s="4">
        <v>2.82</v>
      </c>
      <c r="J187" s="4">
        <v>3</v>
      </c>
      <c r="K187" s="4">
        <v>2.2999999999999998</v>
      </c>
      <c r="L187" s="4">
        <v>3.2</v>
      </c>
      <c r="M187" s="4">
        <v>3.2</v>
      </c>
      <c r="N187" s="4">
        <v>2.2999999999999998</v>
      </c>
      <c r="O187" s="4">
        <v>3.2</v>
      </c>
      <c r="P187" s="4"/>
      <c r="Q187" s="4"/>
      <c r="R187" s="4"/>
      <c r="S187" s="4"/>
      <c r="T187" s="4"/>
      <c r="U187" s="4"/>
      <c r="V187" s="4"/>
      <c r="W187" s="4"/>
      <c r="X187" s="86">
        <f t="shared" si="16"/>
        <v>20.02</v>
      </c>
      <c r="Y187">
        <f t="shared" si="15"/>
        <v>1586.585</v>
      </c>
      <c r="Z187">
        <v>20.02</v>
      </c>
    </row>
    <row r="188" spans="2:26">
      <c r="B188" s="4" t="s">
        <v>17</v>
      </c>
      <c r="C188" s="4">
        <v>21.01</v>
      </c>
      <c r="D188" s="4">
        <v>10</v>
      </c>
      <c r="E188" s="4">
        <f t="shared" si="14"/>
        <v>210.10000000000002</v>
      </c>
      <c r="F188" s="4"/>
      <c r="G188" s="4"/>
      <c r="H188" s="4"/>
      <c r="I188" s="4"/>
      <c r="J188" s="4">
        <v>1</v>
      </c>
      <c r="K188" s="4"/>
      <c r="L188" s="4">
        <v>1</v>
      </c>
      <c r="M188" s="4"/>
      <c r="N188" s="4"/>
      <c r="O188" s="4"/>
      <c r="P188" s="4"/>
      <c r="Q188" s="4"/>
      <c r="R188" s="4"/>
      <c r="S188" s="4"/>
      <c r="T188" s="4"/>
      <c r="U188" s="4">
        <v>1</v>
      </c>
      <c r="V188" s="4">
        <v>1</v>
      </c>
      <c r="W188" s="4">
        <v>1</v>
      </c>
      <c r="X188" s="86">
        <f t="shared" si="16"/>
        <v>5</v>
      </c>
      <c r="Y188">
        <f t="shared" si="15"/>
        <v>105.05000000000001</v>
      </c>
      <c r="Z188">
        <v>5</v>
      </c>
    </row>
    <row r="189" spans="2:26">
      <c r="B189" s="4" t="s">
        <v>121</v>
      </c>
      <c r="C189" s="4">
        <v>712.92</v>
      </c>
      <c r="D189" s="4">
        <v>10</v>
      </c>
      <c r="E189" s="4">
        <f t="shared" si="14"/>
        <v>7129.2</v>
      </c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>
        <v>0.75</v>
      </c>
      <c r="U189" s="4"/>
      <c r="V189" s="4"/>
      <c r="W189" s="4"/>
      <c r="X189" s="86">
        <f t="shared" si="16"/>
        <v>0.75</v>
      </c>
      <c r="Y189">
        <f t="shared" si="15"/>
        <v>534.68999999999994</v>
      </c>
      <c r="Z189">
        <v>0.75</v>
      </c>
    </row>
    <row r="190" spans="2:26">
      <c r="B190" s="4" t="s">
        <v>54</v>
      </c>
      <c r="C190" s="4">
        <v>58</v>
      </c>
      <c r="D190" s="4">
        <v>85</v>
      </c>
      <c r="E190" s="4">
        <f t="shared" si="14"/>
        <v>4930</v>
      </c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86">
        <f t="shared" si="16"/>
        <v>0</v>
      </c>
      <c r="Y190">
        <f t="shared" si="15"/>
        <v>0</v>
      </c>
      <c r="Z190">
        <v>0</v>
      </c>
    </row>
    <row r="191" spans="2:26">
      <c r="B191" s="4" t="s">
        <v>36</v>
      </c>
      <c r="C191" s="4">
        <v>350</v>
      </c>
      <c r="D191" s="4">
        <v>213.8</v>
      </c>
      <c r="E191" s="4">
        <f t="shared" si="14"/>
        <v>74830</v>
      </c>
      <c r="F191" s="4"/>
      <c r="G191" s="4">
        <v>7.7</v>
      </c>
      <c r="H191" s="4"/>
      <c r="I191" s="4"/>
      <c r="J191" s="4">
        <v>7.76</v>
      </c>
      <c r="K191" s="4"/>
      <c r="L191" s="4">
        <v>8.3000000000000007</v>
      </c>
      <c r="M191" s="4">
        <v>7.33</v>
      </c>
      <c r="N191" s="4"/>
      <c r="O191" s="4"/>
      <c r="P191" s="4"/>
      <c r="Q191" s="4">
        <v>7.8</v>
      </c>
      <c r="R191" s="4"/>
      <c r="S191" s="4">
        <v>7.8</v>
      </c>
      <c r="T191" s="4"/>
      <c r="U191" s="4">
        <v>7</v>
      </c>
      <c r="V191" s="4">
        <v>8</v>
      </c>
      <c r="W191" s="4"/>
      <c r="X191" s="86">
        <f t="shared" si="16"/>
        <v>61.69</v>
      </c>
      <c r="Y191">
        <f t="shared" si="15"/>
        <v>21591.5</v>
      </c>
      <c r="Z191">
        <v>61.69</v>
      </c>
    </row>
    <row r="192" spans="2:26">
      <c r="B192" s="4" t="s">
        <v>27</v>
      </c>
      <c r="C192" s="4">
        <v>271</v>
      </c>
      <c r="D192" s="4">
        <v>75</v>
      </c>
      <c r="E192" s="4">
        <f t="shared" si="14"/>
        <v>20325</v>
      </c>
      <c r="F192" s="4"/>
      <c r="G192" s="4"/>
      <c r="H192" s="4"/>
      <c r="I192" s="4"/>
      <c r="J192" s="4"/>
      <c r="K192" s="4"/>
      <c r="L192" s="4"/>
      <c r="M192" s="4"/>
      <c r="N192" s="4"/>
      <c r="O192" s="4">
        <v>15.5</v>
      </c>
      <c r="P192" s="4"/>
      <c r="Q192" s="4"/>
      <c r="R192" s="4"/>
      <c r="S192" s="4"/>
      <c r="T192" s="4">
        <v>7.7</v>
      </c>
      <c r="U192" s="4"/>
      <c r="V192" s="4"/>
      <c r="W192" s="4"/>
      <c r="X192" s="86">
        <f t="shared" si="16"/>
        <v>23.2</v>
      </c>
      <c r="Y192">
        <f t="shared" si="15"/>
        <v>6287.2</v>
      </c>
      <c r="Z192">
        <v>23.2</v>
      </c>
    </row>
    <row r="193" spans="2:26">
      <c r="B193" s="4" t="s">
        <v>184</v>
      </c>
      <c r="C193" s="4">
        <v>264</v>
      </c>
      <c r="D193" s="4">
        <v>44</v>
      </c>
      <c r="E193" s="4">
        <f t="shared" si="14"/>
        <v>11616</v>
      </c>
      <c r="F193" s="4"/>
      <c r="G193" s="4"/>
      <c r="H193" s="4">
        <v>15.4</v>
      </c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86">
        <f t="shared" si="16"/>
        <v>15.4</v>
      </c>
      <c r="Y193">
        <f t="shared" si="15"/>
        <v>4065.6</v>
      </c>
      <c r="Z193">
        <v>15.4</v>
      </c>
    </row>
    <row r="194" spans="2:26">
      <c r="B194" s="4" t="s">
        <v>710</v>
      </c>
      <c r="C194" s="4">
        <v>215</v>
      </c>
      <c r="D194" s="4">
        <v>45</v>
      </c>
      <c r="E194" s="4">
        <f t="shared" si="14"/>
        <v>9675</v>
      </c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86"/>
      <c r="Y194">
        <f t="shared" si="15"/>
        <v>0</v>
      </c>
      <c r="Z194">
        <v>0</v>
      </c>
    </row>
    <row r="195" spans="2:26">
      <c r="B195" s="4" t="s">
        <v>681</v>
      </c>
      <c r="C195" s="4">
        <v>113</v>
      </c>
      <c r="D195" s="4">
        <v>24</v>
      </c>
      <c r="E195" s="4">
        <f t="shared" si="14"/>
        <v>2712</v>
      </c>
      <c r="F195" s="4"/>
      <c r="G195" s="4"/>
      <c r="H195" s="4"/>
      <c r="I195" s="4">
        <v>6</v>
      </c>
      <c r="J195" s="4">
        <v>4</v>
      </c>
      <c r="K195" s="4"/>
      <c r="L195" s="4"/>
      <c r="M195" s="4">
        <v>2</v>
      </c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86">
        <f t="shared" ref="X195:X201" si="17">SUM(F195:W195)</f>
        <v>12</v>
      </c>
      <c r="Y195">
        <f t="shared" si="15"/>
        <v>1356</v>
      </c>
      <c r="Z195">
        <v>12</v>
      </c>
    </row>
    <row r="196" spans="2:26">
      <c r="B196" s="4" t="s">
        <v>291</v>
      </c>
      <c r="C196" s="4">
        <v>34</v>
      </c>
      <c r="D196" s="4">
        <v>24</v>
      </c>
      <c r="E196" s="4">
        <f t="shared" si="14"/>
        <v>816</v>
      </c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86">
        <f t="shared" si="17"/>
        <v>0</v>
      </c>
      <c r="Y196">
        <f t="shared" si="15"/>
        <v>0</v>
      </c>
      <c r="Z196">
        <v>0</v>
      </c>
    </row>
    <row r="197" spans="2:26">
      <c r="B197" s="4" t="s">
        <v>121</v>
      </c>
      <c r="C197" s="4">
        <v>648</v>
      </c>
      <c r="D197" s="4">
        <v>5</v>
      </c>
      <c r="E197" s="4">
        <f t="shared" si="14"/>
        <v>3240</v>
      </c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>
        <v>0.75</v>
      </c>
      <c r="U197" s="4"/>
      <c r="V197" s="4"/>
      <c r="W197" s="4"/>
      <c r="X197" s="86">
        <f t="shared" si="17"/>
        <v>0.75</v>
      </c>
      <c r="Y197">
        <f t="shared" si="15"/>
        <v>486</v>
      </c>
      <c r="Z197">
        <v>0.75</v>
      </c>
    </row>
    <row r="198" spans="2:26">
      <c r="B198" s="4" t="s">
        <v>121</v>
      </c>
      <c r="C198" s="4">
        <v>646</v>
      </c>
      <c r="D198" s="4">
        <v>10</v>
      </c>
      <c r="E198" s="4">
        <f t="shared" si="14"/>
        <v>6460</v>
      </c>
      <c r="F198" s="4"/>
      <c r="G198" s="4">
        <v>1.54</v>
      </c>
      <c r="H198" s="4">
        <v>0.4</v>
      </c>
      <c r="I198" s="4">
        <v>1.5</v>
      </c>
      <c r="J198" s="4">
        <v>1.55</v>
      </c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86">
        <f t="shared" si="17"/>
        <v>4.99</v>
      </c>
      <c r="Y198">
        <f t="shared" si="15"/>
        <v>3223.54</v>
      </c>
      <c r="Z198">
        <v>4.99</v>
      </c>
    </row>
    <row r="199" spans="2:26">
      <c r="B199" s="4" t="s">
        <v>40</v>
      </c>
      <c r="C199" s="4">
        <v>11</v>
      </c>
      <c r="D199" s="4">
        <v>213</v>
      </c>
      <c r="E199" s="4">
        <f t="shared" si="14"/>
        <v>2343</v>
      </c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86">
        <f t="shared" si="17"/>
        <v>0</v>
      </c>
      <c r="Y199">
        <f t="shared" si="15"/>
        <v>0</v>
      </c>
      <c r="Z199">
        <v>0</v>
      </c>
    </row>
    <row r="200" spans="2:26">
      <c r="B200" s="4" t="s">
        <v>742</v>
      </c>
      <c r="C200" s="4">
        <v>18</v>
      </c>
      <c r="D200" s="4">
        <v>213</v>
      </c>
      <c r="E200" s="4">
        <f t="shared" si="14"/>
        <v>3834</v>
      </c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86">
        <f t="shared" si="17"/>
        <v>0</v>
      </c>
      <c r="Y200">
        <f t="shared" si="15"/>
        <v>0</v>
      </c>
      <c r="Z200">
        <v>0</v>
      </c>
    </row>
    <row r="201" spans="2:26">
      <c r="B201" s="4" t="s">
        <v>672</v>
      </c>
      <c r="C201" s="4">
        <v>173</v>
      </c>
      <c r="D201" s="4">
        <v>10.5</v>
      </c>
      <c r="E201" s="4">
        <f t="shared" si="14"/>
        <v>1816.5</v>
      </c>
      <c r="F201" s="4"/>
      <c r="G201" s="4"/>
      <c r="H201" s="4"/>
      <c r="I201" s="4"/>
      <c r="J201" s="4"/>
      <c r="K201" s="4"/>
      <c r="L201" s="4">
        <v>10.5</v>
      </c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86">
        <f t="shared" si="17"/>
        <v>10.5</v>
      </c>
      <c r="Y201">
        <f t="shared" si="15"/>
        <v>1816.5</v>
      </c>
      <c r="Z201">
        <v>10.5</v>
      </c>
    </row>
    <row r="202" spans="2:26">
      <c r="B202" s="117" t="s">
        <v>17</v>
      </c>
      <c r="C202" s="117">
        <v>22</v>
      </c>
      <c r="D202" s="117">
        <v>10</v>
      </c>
      <c r="E202" s="4">
        <f t="shared" si="14"/>
        <v>220</v>
      </c>
      <c r="F202" s="117"/>
      <c r="G202" s="117"/>
      <c r="H202" s="117"/>
      <c r="I202" s="117"/>
      <c r="J202" s="117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86"/>
      <c r="Y202">
        <f t="shared" ref="Y202:Y233" si="18">X202*C202</f>
        <v>0</v>
      </c>
      <c r="Z202">
        <v>0</v>
      </c>
    </row>
    <row r="203" spans="2:26">
      <c r="B203" s="117" t="s">
        <v>307</v>
      </c>
      <c r="C203" s="117">
        <v>360</v>
      </c>
      <c r="D203" s="117">
        <v>50</v>
      </c>
      <c r="E203" s="4">
        <f t="shared" ref="E203:E265" si="19">D203*C203</f>
        <v>18000</v>
      </c>
      <c r="F203" s="117"/>
      <c r="G203" s="117"/>
      <c r="H203" s="117"/>
      <c r="I203" s="117"/>
      <c r="J203" s="117"/>
      <c r="K203" s="117">
        <v>18</v>
      </c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86">
        <f t="shared" ref="X203:X230" si="20">SUM(F203:W203)</f>
        <v>18</v>
      </c>
      <c r="Y203">
        <f t="shared" si="18"/>
        <v>6480</v>
      </c>
      <c r="Z203">
        <v>18</v>
      </c>
    </row>
    <row r="204" spans="2:26">
      <c r="B204" s="4" t="s">
        <v>97</v>
      </c>
      <c r="C204" s="4">
        <v>168</v>
      </c>
      <c r="D204" s="4">
        <v>31.1</v>
      </c>
      <c r="E204" s="4">
        <f t="shared" si="19"/>
        <v>5224.8</v>
      </c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86">
        <f t="shared" si="20"/>
        <v>0</v>
      </c>
      <c r="Y204">
        <f t="shared" si="18"/>
        <v>0</v>
      </c>
      <c r="Z204">
        <v>0</v>
      </c>
    </row>
    <row r="205" spans="2:26">
      <c r="B205" s="4" t="s">
        <v>106</v>
      </c>
      <c r="C205" s="4">
        <v>185</v>
      </c>
      <c r="D205" s="4">
        <v>40</v>
      </c>
      <c r="E205" s="4">
        <f t="shared" si="19"/>
        <v>7400</v>
      </c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86">
        <f t="shared" si="20"/>
        <v>0</v>
      </c>
      <c r="Y205">
        <f t="shared" si="18"/>
        <v>0</v>
      </c>
      <c r="Z205">
        <v>0</v>
      </c>
    </row>
    <row r="206" spans="2:26">
      <c r="B206" s="4" t="s">
        <v>304</v>
      </c>
      <c r="C206" s="4">
        <v>336</v>
      </c>
      <c r="D206" s="4">
        <v>22.8</v>
      </c>
      <c r="E206" s="4">
        <f t="shared" si="19"/>
        <v>7660.8</v>
      </c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86">
        <f t="shared" si="20"/>
        <v>0</v>
      </c>
      <c r="Y206">
        <f t="shared" si="18"/>
        <v>0</v>
      </c>
      <c r="Z206">
        <v>0</v>
      </c>
    </row>
    <row r="207" spans="2:26">
      <c r="B207" s="4" t="s">
        <v>61</v>
      </c>
      <c r="C207" s="4">
        <v>224</v>
      </c>
      <c r="D207" s="4">
        <v>62.4</v>
      </c>
      <c r="E207" s="4">
        <f t="shared" si="19"/>
        <v>13977.6</v>
      </c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86">
        <f t="shared" si="20"/>
        <v>0</v>
      </c>
      <c r="Y207">
        <f t="shared" si="18"/>
        <v>0</v>
      </c>
      <c r="Z207">
        <v>0</v>
      </c>
    </row>
    <row r="208" spans="2:26">
      <c r="B208" s="4" t="s">
        <v>55</v>
      </c>
      <c r="C208" s="4">
        <v>65</v>
      </c>
      <c r="D208" s="4">
        <v>176.5</v>
      </c>
      <c r="E208" s="4">
        <f t="shared" si="19"/>
        <v>11472.5</v>
      </c>
      <c r="F208" s="4"/>
      <c r="G208" s="4"/>
      <c r="H208" s="4"/>
      <c r="I208" s="4"/>
      <c r="J208" s="4"/>
      <c r="K208" s="4"/>
      <c r="L208" s="4"/>
      <c r="M208" s="4">
        <v>12.81</v>
      </c>
      <c r="N208" s="4"/>
      <c r="O208" s="4"/>
      <c r="P208" s="4"/>
      <c r="Q208" s="4">
        <v>28</v>
      </c>
      <c r="R208" s="4">
        <v>22.35</v>
      </c>
      <c r="S208" s="4"/>
      <c r="T208" s="4"/>
      <c r="U208" s="4"/>
      <c r="V208" s="4"/>
      <c r="W208" s="4"/>
      <c r="X208" s="86">
        <f t="shared" si="20"/>
        <v>63.160000000000004</v>
      </c>
      <c r="Y208">
        <f t="shared" si="18"/>
        <v>4105.4000000000005</v>
      </c>
      <c r="Z208">
        <v>63.16</v>
      </c>
    </row>
    <row r="209" spans="2:26">
      <c r="B209" s="4" t="s">
        <v>56</v>
      </c>
      <c r="C209" s="4">
        <v>98</v>
      </c>
      <c r="D209" s="4">
        <v>17.600000000000001</v>
      </c>
      <c r="E209" s="4">
        <f t="shared" si="19"/>
        <v>1724.8000000000002</v>
      </c>
      <c r="F209" s="4"/>
      <c r="G209" s="4"/>
      <c r="H209" s="4"/>
      <c r="I209" s="4"/>
      <c r="J209" s="4"/>
      <c r="K209" s="4"/>
      <c r="L209" s="4"/>
      <c r="M209" s="4"/>
      <c r="N209" s="4">
        <v>4.08</v>
      </c>
      <c r="O209" s="4"/>
      <c r="P209" s="4"/>
      <c r="Q209" s="4">
        <v>3</v>
      </c>
      <c r="R209" s="4"/>
      <c r="S209" s="4"/>
      <c r="T209" s="4"/>
      <c r="U209" s="4"/>
      <c r="V209" s="4"/>
      <c r="W209" s="4"/>
      <c r="X209" s="86">
        <f t="shared" si="20"/>
        <v>7.08</v>
      </c>
      <c r="Y209">
        <f t="shared" si="18"/>
        <v>693.84</v>
      </c>
      <c r="Z209">
        <v>7.08</v>
      </c>
    </row>
    <row r="210" spans="2:26">
      <c r="B210" s="4" t="s">
        <v>58</v>
      </c>
      <c r="C210" s="4">
        <v>34</v>
      </c>
      <c r="D210" s="4">
        <v>31.9</v>
      </c>
      <c r="E210" s="4">
        <f t="shared" si="19"/>
        <v>1084.5999999999999</v>
      </c>
      <c r="F210" s="4"/>
      <c r="G210" s="4"/>
      <c r="H210" s="4"/>
      <c r="I210" s="4"/>
      <c r="J210" s="4"/>
      <c r="K210" s="4"/>
      <c r="L210" s="4"/>
      <c r="M210" s="4"/>
      <c r="N210" s="4">
        <v>2.5</v>
      </c>
      <c r="O210" s="4">
        <v>2.5</v>
      </c>
      <c r="P210" s="4">
        <v>0.5</v>
      </c>
      <c r="Q210" s="4">
        <v>2.5</v>
      </c>
      <c r="R210" s="4"/>
      <c r="S210" s="4">
        <v>1.51</v>
      </c>
      <c r="T210" s="4">
        <v>1.5</v>
      </c>
      <c r="U210" s="4">
        <v>1.5</v>
      </c>
      <c r="V210" s="4">
        <v>2</v>
      </c>
      <c r="W210" s="4"/>
      <c r="X210" s="86">
        <f t="shared" si="20"/>
        <v>14.51</v>
      </c>
      <c r="Y210">
        <f t="shared" si="18"/>
        <v>493.34</v>
      </c>
      <c r="Z210">
        <v>14.51</v>
      </c>
    </row>
    <row r="211" spans="2:26">
      <c r="B211" s="4" t="s">
        <v>611</v>
      </c>
      <c r="C211" s="4">
        <v>91</v>
      </c>
      <c r="D211" s="4">
        <v>20.100000000000001</v>
      </c>
      <c r="E211" s="4">
        <f t="shared" si="19"/>
        <v>1829.1000000000001</v>
      </c>
      <c r="F211" s="4"/>
      <c r="G211" s="4"/>
      <c r="H211" s="4"/>
      <c r="I211" s="4"/>
      <c r="J211" s="4"/>
      <c r="K211" s="4"/>
      <c r="L211" s="4">
        <v>6.03</v>
      </c>
      <c r="M211" s="4">
        <v>1.5</v>
      </c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86">
        <f t="shared" si="20"/>
        <v>7.53</v>
      </c>
      <c r="Y211">
        <f t="shared" si="18"/>
        <v>685.23</v>
      </c>
      <c r="Z211">
        <v>7.53</v>
      </c>
    </row>
    <row r="212" spans="2:26">
      <c r="B212" s="4" t="s">
        <v>57</v>
      </c>
      <c r="C212" s="4">
        <v>70</v>
      </c>
      <c r="D212" s="4">
        <v>15.2</v>
      </c>
      <c r="E212" s="4">
        <f t="shared" si="19"/>
        <v>1064</v>
      </c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>
        <v>4</v>
      </c>
      <c r="S212" s="4"/>
      <c r="T212" s="4"/>
      <c r="U212" s="4"/>
      <c r="V212" s="4"/>
      <c r="W212" s="4"/>
      <c r="X212" s="86">
        <f t="shared" si="20"/>
        <v>4</v>
      </c>
      <c r="Y212">
        <f t="shared" si="18"/>
        <v>280</v>
      </c>
      <c r="Z212">
        <v>4</v>
      </c>
    </row>
    <row r="213" spans="2:26">
      <c r="B213" s="4" t="s">
        <v>133</v>
      </c>
      <c r="C213" s="4">
        <v>294</v>
      </c>
      <c r="D213" s="4">
        <v>10</v>
      </c>
      <c r="E213" s="4">
        <f t="shared" si="19"/>
        <v>2940</v>
      </c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86">
        <f t="shared" si="20"/>
        <v>0</v>
      </c>
      <c r="Y213">
        <f t="shared" si="18"/>
        <v>0</v>
      </c>
      <c r="Z213">
        <v>0</v>
      </c>
    </row>
    <row r="214" spans="2:26">
      <c r="B214" s="4" t="s">
        <v>59</v>
      </c>
      <c r="C214" s="4">
        <v>420</v>
      </c>
      <c r="D214" s="4">
        <v>10</v>
      </c>
      <c r="E214" s="4">
        <f t="shared" si="19"/>
        <v>4200</v>
      </c>
      <c r="F214" s="4"/>
      <c r="G214" s="4"/>
      <c r="H214" s="4"/>
      <c r="I214" s="4"/>
      <c r="J214" s="4"/>
      <c r="K214" s="4"/>
      <c r="L214" s="4"/>
      <c r="M214" s="4">
        <v>4</v>
      </c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86">
        <f t="shared" si="20"/>
        <v>4</v>
      </c>
      <c r="Y214">
        <f t="shared" si="18"/>
        <v>1680</v>
      </c>
      <c r="Z214">
        <v>4</v>
      </c>
    </row>
    <row r="215" spans="2:26">
      <c r="B215" s="4" t="s">
        <v>29</v>
      </c>
      <c r="C215" s="4">
        <v>106</v>
      </c>
      <c r="D215" s="4">
        <v>50</v>
      </c>
      <c r="E215" s="4">
        <f t="shared" si="19"/>
        <v>5300</v>
      </c>
      <c r="F215" s="4"/>
      <c r="G215" s="4"/>
      <c r="H215" s="4"/>
      <c r="I215" s="4"/>
      <c r="J215" s="4"/>
      <c r="K215" s="4"/>
      <c r="L215" s="4"/>
      <c r="M215" s="4"/>
      <c r="N215" s="4">
        <v>7.8</v>
      </c>
      <c r="O215" s="4"/>
      <c r="P215" s="4"/>
      <c r="Q215" s="4"/>
      <c r="R215" s="4"/>
      <c r="S215" s="4"/>
      <c r="T215" s="4">
        <v>7.8</v>
      </c>
      <c r="U215" s="4"/>
      <c r="V215" s="4"/>
      <c r="W215" s="4"/>
      <c r="X215" s="86">
        <f t="shared" si="20"/>
        <v>15.6</v>
      </c>
      <c r="Y215">
        <f t="shared" si="18"/>
        <v>1653.6</v>
      </c>
      <c r="Z215">
        <v>15.6</v>
      </c>
    </row>
    <row r="216" spans="2:26">
      <c r="B216" s="4" t="s">
        <v>188</v>
      </c>
      <c r="C216" s="4">
        <v>224</v>
      </c>
      <c r="D216" s="4">
        <v>1.1000000000000001</v>
      </c>
      <c r="E216" s="4">
        <f t="shared" si="19"/>
        <v>246.40000000000003</v>
      </c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86">
        <f t="shared" si="20"/>
        <v>0</v>
      </c>
      <c r="Y216">
        <f t="shared" si="18"/>
        <v>0</v>
      </c>
      <c r="Z216">
        <v>0</v>
      </c>
    </row>
    <row r="217" spans="2:26">
      <c r="B217" s="4" t="s">
        <v>837</v>
      </c>
      <c r="C217" s="4">
        <v>420</v>
      </c>
      <c r="D217" s="4">
        <v>1</v>
      </c>
      <c r="E217" s="4">
        <f t="shared" si="19"/>
        <v>420</v>
      </c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>
        <v>0.3</v>
      </c>
      <c r="S217" s="4"/>
      <c r="T217" s="4"/>
      <c r="U217" s="4"/>
      <c r="V217" s="4"/>
      <c r="W217" s="4"/>
      <c r="X217" s="86">
        <f t="shared" si="20"/>
        <v>0.3</v>
      </c>
      <c r="Y217">
        <f t="shared" si="18"/>
        <v>126</v>
      </c>
      <c r="Z217">
        <v>0.3</v>
      </c>
    </row>
    <row r="218" spans="2:26">
      <c r="B218" s="4" t="s">
        <v>838</v>
      </c>
      <c r="C218" s="4">
        <v>238</v>
      </c>
      <c r="D218" s="4">
        <v>1</v>
      </c>
      <c r="E218" s="4">
        <f t="shared" si="19"/>
        <v>238</v>
      </c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86">
        <f t="shared" si="20"/>
        <v>0</v>
      </c>
      <c r="Y218">
        <f t="shared" si="18"/>
        <v>0</v>
      </c>
      <c r="Z218">
        <v>0</v>
      </c>
    </row>
    <row r="219" spans="2:26">
      <c r="B219" s="4" t="s">
        <v>135</v>
      </c>
      <c r="C219" s="4">
        <v>330</v>
      </c>
      <c r="D219" s="4">
        <v>42</v>
      </c>
      <c r="E219" s="4">
        <f t="shared" si="19"/>
        <v>13860</v>
      </c>
      <c r="F219" s="4"/>
      <c r="G219" s="4"/>
      <c r="H219" s="4"/>
      <c r="I219" s="4"/>
      <c r="J219" s="4"/>
      <c r="K219" s="4"/>
      <c r="L219" s="4"/>
      <c r="M219" s="4"/>
      <c r="N219" s="4">
        <v>15.5</v>
      </c>
      <c r="O219" s="4"/>
      <c r="P219" s="4"/>
      <c r="Q219" s="4"/>
      <c r="R219" s="4"/>
      <c r="S219" s="4"/>
      <c r="T219" s="4"/>
      <c r="U219" s="4"/>
      <c r="V219" s="4"/>
      <c r="W219" s="4"/>
      <c r="X219" s="86">
        <f t="shared" si="20"/>
        <v>15.5</v>
      </c>
      <c r="Y219">
        <f t="shared" si="18"/>
        <v>5115</v>
      </c>
      <c r="Z219">
        <v>15.5</v>
      </c>
    </row>
    <row r="220" spans="2:26">
      <c r="B220" s="4" t="s">
        <v>611</v>
      </c>
      <c r="C220" s="4">
        <v>91</v>
      </c>
      <c r="D220" s="4">
        <v>30.4</v>
      </c>
      <c r="E220" s="4">
        <f t="shared" si="19"/>
        <v>2766.4</v>
      </c>
      <c r="F220" s="4"/>
      <c r="G220" s="4"/>
      <c r="H220" s="4"/>
      <c r="I220" s="4"/>
      <c r="J220" s="4"/>
      <c r="K220" s="4"/>
      <c r="L220" s="4"/>
      <c r="M220" s="4"/>
      <c r="N220" s="4"/>
      <c r="O220" s="4">
        <v>3.5</v>
      </c>
      <c r="P220" s="4">
        <v>0.5</v>
      </c>
      <c r="Q220" s="4">
        <v>2.48</v>
      </c>
      <c r="R220" s="4"/>
      <c r="S220" s="4">
        <v>1.07</v>
      </c>
      <c r="T220" s="4">
        <v>2.0699999999999998</v>
      </c>
      <c r="U220" s="4">
        <v>1.5</v>
      </c>
      <c r="V220" s="4"/>
      <c r="W220" s="4"/>
      <c r="X220" s="86">
        <f t="shared" si="20"/>
        <v>11.120000000000001</v>
      </c>
      <c r="Y220">
        <f t="shared" si="18"/>
        <v>1011.9200000000001</v>
      </c>
      <c r="Z220">
        <v>11.12</v>
      </c>
    </row>
    <row r="221" spans="2:26">
      <c r="B221" s="4" t="s">
        <v>56</v>
      </c>
      <c r="C221" s="4">
        <v>97</v>
      </c>
      <c r="D221" s="4">
        <v>37.5</v>
      </c>
      <c r="E221" s="4">
        <f t="shared" si="19"/>
        <v>3637.5</v>
      </c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>
        <v>17</v>
      </c>
      <c r="T221" s="4"/>
      <c r="U221" s="4"/>
      <c r="V221" s="4"/>
      <c r="W221" s="4"/>
      <c r="X221" s="86">
        <f t="shared" si="20"/>
        <v>17</v>
      </c>
      <c r="Y221">
        <f t="shared" si="18"/>
        <v>1649</v>
      </c>
      <c r="Z221">
        <v>17</v>
      </c>
    </row>
    <row r="222" spans="2:26">
      <c r="B222" s="4" t="s">
        <v>97</v>
      </c>
      <c r="C222" s="4">
        <v>168</v>
      </c>
      <c r="D222" s="4">
        <v>31.2</v>
      </c>
      <c r="E222" s="4">
        <f t="shared" si="19"/>
        <v>5241.5999999999995</v>
      </c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86">
        <f t="shared" si="20"/>
        <v>0</v>
      </c>
      <c r="Y222">
        <f t="shared" si="18"/>
        <v>0</v>
      </c>
      <c r="Z222">
        <v>0</v>
      </c>
    </row>
    <row r="223" spans="2:26">
      <c r="B223" s="4" t="s">
        <v>188</v>
      </c>
      <c r="C223" s="4">
        <v>238</v>
      </c>
      <c r="D223" s="4">
        <v>2</v>
      </c>
      <c r="E223" s="4">
        <f t="shared" si="19"/>
        <v>476</v>
      </c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>
        <v>0.8</v>
      </c>
      <c r="W223" s="4"/>
      <c r="X223" s="86">
        <f t="shared" si="20"/>
        <v>0.8</v>
      </c>
      <c r="Y223">
        <f t="shared" si="18"/>
        <v>190.4</v>
      </c>
      <c r="Z223">
        <v>0.8</v>
      </c>
    </row>
    <row r="224" spans="2:26">
      <c r="B224" s="4" t="s">
        <v>133</v>
      </c>
      <c r="C224" s="4">
        <v>250</v>
      </c>
      <c r="D224" s="4">
        <v>15</v>
      </c>
      <c r="E224" s="4">
        <f t="shared" si="19"/>
        <v>3750</v>
      </c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>
        <v>0.6</v>
      </c>
      <c r="R224" s="4"/>
      <c r="S224" s="4"/>
      <c r="T224" s="4"/>
      <c r="U224" s="4"/>
      <c r="V224" s="4"/>
      <c r="W224" s="4"/>
      <c r="X224" s="86">
        <f t="shared" si="20"/>
        <v>0.6</v>
      </c>
      <c r="Y224">
        <f t="shared" si="18"/>
        <v>150</v>
      </c>
      <c r="Z224">
        <v>0.6</v>
      </c>
    </row>
    <row r="225" spans="2:26">
      <c r="B225" s="4" t="s">
        <v>59</v>
      </c>
      <c r="C225" s="4">
        <v>350</v>
      </c>
      <c r="D225" s="4">
        <v>15</v>
      </c>
      <c r="E225" s="4">
        <f t="shared" si="19"/>
        <v>5250</v>
      </c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>
        <v>0.9</v>
      </c>
      <c r="R225" s="4"/>
      <c r="S225" s="4"/>
      <c r="T225" s="4"/>
      <c r="U225" s="4"/>
      <c r="V225" s="4"/>
      <c r="W225" s="4"/>
      <c r="X225" s="86">
        <f t="shared" si="20"/>
        <v>0.9</v>
      </c>
      <c r="Y225">
        <f t="shared" si="18"/>
        <v>315</v>
      </c>
      <c r="Z225">
        <v>0.9</v>
      </c>
    </row>
    <row r="226" spans="2:26">
      <c r="B226" s="4" t="s">
        <v>106</v>
      </c>
      <c r="C226" s="4">
        <v>185</v>
      </c>
      <c r="D226" s="4">
        <v>51.5</v>
      </c>
      <c r="E226" s="4">
        <f t="shared" si="19"/>
        <v>9527.5</v>
      </c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86">
        <f t="shared" si="20"/>
        <v>0</v>
      </c>
      <c r="Y226">
        <f t="shared" si="18"/>
        <v>0</v>
      </c>
      <c r="Z226">
        <v>0</v>
      </c>
    </row>
    <row r="227" spans="2:26">
      <c r="B227" s="4" t="s">
        <v>299</v>
      </c>
      <c r="C227" s="4">
        <v>238</v>
      </c>
      <c r="D227" s="4">
        <v>23.2</v>
      </c>
      <c r="E227" s="4">
        <f t="shared" si="19"/>
        <v>5521.5999999999995</v>
      </c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86">
        <f t="shared" si="20"/>
        <v>0</v>
      </c>
      <c r="Y227">
        <f t="shared" si="18"/>
        <v>0</v>
      </c>
      <c r="Z227">
        <v>0</v>
      </c>
    </row>
    <row r="228" spans="2:26">
      <c r="B228" s="4" t="s">
        <v>304</v>
      </c>
      <c r="C228" s="4">
        <v>336</v>
      </c>
      <c r="D228" s="4">
        <v>23.9</v>
      </c>
      <c r="E228" s="4">
        <f t="shared" si="19"/>
        <v>8030.4</v>
      </c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86">
        <f t="shared" si="20"/>
        <v>0</v>
      </c>
      <c r="Y228">
        <f t="shared" si="18"/>
        <v>0</v>
      </c>
      <c r="Z228">
        <v>0</v>
      </c>
    </row>
    <row r="229" spans="2:26">
      <c r="B229" s="4" t="s">
        <v>322</v>
      </c>
      <c r="C229" s="4">
        <v>210</v>
      </c>
      <c r="D229" s="4">
        <v>19.2</v>
      </c>
      <c r="E229" s="4">
        <f t="shared" si="19"/>
        <v>4032</v>
      </c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86">
        <f t="shared" si="20"/>
        <v>0</v>
      </c>
      <c r="Y229">
        <f t="shared" si="18"/>
        <v>0</v>
      </c>
      <c r="Z229">
        <v>0</v>
      </c>
    </row>
    <row r="230" spans="2:26">
      <c r="B230" s="4" t="s">
        <v>113</v>
      </c>
      <c r="C230" s="4">
        <v>182</v>
      </c>
      <c r="D230" s="4">
        <v>20</v>
      </c>
      <c r="E230" s="4">
        <f t="shared" si="19"/>
        <v>3640</v>
      </c>
      <c r="F230" s="4"/>
      <c r="G230" s="4"/>
      <c r="H230" s="4"/>
      <c r="I230" s="4"/>
      <c r="J230" s="4"/>
      <c r="K230" s="4"/>
      <c r="L230" s="4"/>
      <c r="M230" s="4"/>
      <c r="N230" s="4"/>
      <c r="O230" s="4">
        <v>3.2</v>
      </c>
      <c r="P230" s="4"/>
      <c r="Q230" s="4"/>
      <c r="R230" s="4"/>
      <c r="S230" s="4"/>
      <c r="T230" s="4"/>
      <c r="U230" s="4"/>
      <c r="V230" s="4"/>
      <c r="W230" s="4"/>
      <c r="X230" s="86">
        <f t="shared" si="20"/>
        <v>3.2</v>
      </c>
      <c r="Y230">
        <f t="shared" si="18"/>
        <v>582.4</v>
      </c>
      <c r="Z230">
        <v>3.2</v>
      </c>
    </row>
    <row r="231" spans="2:26">
      <c r="B231" s="4" t="s">
        <v>837</v>
      </c>
      <c r="C231" s="4">
        <v>400</v>
      </c>
      <c r="D231" s="4">
        <v>3</v>
      </c>
      <c r="E231" s="4">
        <f t="shared" si="19"/>
        <v>1200</v>
      </c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86"/>
      <c r="Y231">
        <f t="shared" si="18"/>
        <v>0</v>
      </c>
      <c r="Z231">
        <v>0</v>
      </c>
    </row>
    <row r="232" spans="2:26">
      <c r="B232" s="4" t="s">
        <v>838</v>
      </c>
      <c r="C232" s="4">
        <v>252</v>
      </c>
      <c r="D232" s="4">
        <v>2</v>
      </c>
      <c r="E232" s="4">
        <f t="shared" si="19"/>
        <v>504</v>
      </c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86"/>
      <c r="Y232">
        <f t="shared" si="18"/>
        <v>0</v>
      </c>
      <c r="Z232">
        <v>0</v>
      </c>
    </row>
    <row r="233" spans="2:26">
      <c r="B233" s="4" t="s">
        <v>29</v>
      </c>
      <c r="C233" s="4">
        <v>110</v>
      </c>
      <c r="D233" s="4">
        <v>25</v>
      </c>
      <c r="E233" s="4">
        <f t="shared" si="19"/>
        <v>2750</v>
      </c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>
        <v>7.8</v>
      </c>
      <c r="X233" s="86">
        <f t="shared" ref="X233:X241" si="21">SUM(F233:W233)</f>
        <v>7.8</v>
      </c>
      <c r="Y233">
        <f t="shared" si="18"/>
        <v>858</v>
      </c>
      <c r="Z233">
        <v>7.8</v>
      </c>
    </row>
    <row r="234" spans="2:26">
      <c r="B234" s="4" t="s">
        <v>853</v>
      </c>
      <c r="C234" s="4">
        <v>44.6</v>
      </c>
      <c r="D234" s="4">
        <v>5</v>
      </c>
      <c r="E234" s="4">
        <f t="shared" si="19"/>
        <v>223</v>
      </c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>
        <v>2</v>
      </c>
      <c r="R234" s="4"/>
      <c r="S234" s="4"/>
      <c r="T234" s="4"/>
      <c r="U234" s="4"/>
      <c r="V234" s="4"/>
      <c r="W234" s="4"/>
      <c r="X234" s="86">
        <f t="shared" si="21"/>
        <v>2</v>
      </c>
      <c r="Y234">
        <f t="shared" ref="Y234:Y265" si="22">X234*C234</f>
        <v>89.2</v>
      </c>
      <c r="Z234">
        <v>2</v>
      </c>
    </row>
    <row r="235" spans="2:26">
      <c r="B235" s="4" t="s">
        <v>175</v>
      </c>
      <c r="C235" s="4">
        <v>64.599999999999994</v>
      </c>
      <c r="D235" s="4">
        <v>45</v>
      </c>
      <c r="E235" s="4">
        <f t="shared" si="19"/>
        <v>2906.9999999999995</v>
      </c>
      <c r="F235" s="4"/>
      <c r="G235" s="4"/>
      <c r="H235" s="4"/>
      <c r="I235" s="4"/>
      <c r="J235" s="4"/>
      <c r="K235" s="4"/>
      <c r="L235" s="4"/>
      <c r="M235" s="4"/>
      <c r="N235" s="4"/>
      <c r="O235" s="4">
        <v>7.8</v>
      </c>
      <c r="P235" s="4"/>
      <c r="Q235" s="4"/>
      <c r="R235" s="4"/>
      <c r="S235" s="4"/>
      <c r="T235" s="4"/>
      <c r="U235" s="4"/>
      <c r="V235" s="4">
        <v>7.8</v>
      </c>
      <c r="W235" s="4"/>
      <c r="X235" s="86">
        <f t="shared" si="21"/>
        <v>15.6</v>
      </c>
      <c r="Y235">
        <f t="shared" si="22"/>
        <v>1007.7599999999999</v>
      </c>
      <c r="Z235">
        <v>15.6</v>
      </c>
    </row>
    <row r="236" spans="2:26">
      <c r="B236" s="4" t="s">
        <v>14</v>
      </c>
      <c r="C236" s="4">
        <v>165</v>
      </c>
      <c r="D236" s="4">
        <v>10</v>
      </c>
      <c r="E236" s="4">
        <f t="shared" si="19"/>
        <v>1650</v>
      </c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>
        <v>1</v>
      </c>
      <c r="T236" s="4"/>
      <c r="U236" s="4">
        <v>1</v>
      </c>
      <c r="V236" s="4">
        <v>1</v>
      </c>
      <c r="W236" s="4"/>
      <c r="X236" s="86">
        <f t="shared" si="21"/>
        <v>3</v>
      </c>
      <c r="Y236">
        <f t="shared" si="22"/>
        <v>495</v>
      </c>
      <c r="Z236">
        <v>3</v>
      </c>
    </row>
    <row r="237" spans="2:26">
      <c r="B237" s="4" t="s">
        <v>10</v>
      </c>
      <c r="C237" s="4">
        <v>79</v>
      </c>
      <c r="D237" s="4">
        <v>28</v>
      </c>
      <c r="E237" s="4">
        <f t="shared" si="19"/>
        <v>2212</v>
      </c>
      <c r="F237" s="4"/>
      <c r="G237" s="4"/>
      <c r="H237" s="4"/>
      <c r="I237" s="4"/>
      <c r="J237" s="4"/>
      <c r="K237" s="4"/>
      <c r="L237" s="4"/>
      <c r="M237" s="4"/>
      <c r="N237" s="4"/>
      <c r="O237" s="4">
        <v>2</v>
      </c>
      <c r="P237" s="4"/>
      <c r="Q237" s="4">
        <v>2</v>
      </c>
      <c r="R237" s="4"/>
      <c r="S237" s="4">
        <v>2</v>
      </c>
      <c r="T237" s="4">
        <v>1</v>
      </c>
      <c r="U237" s="4">
        <v>1</v>
      </c>
      <c r="V237" s="4">
        <v>2</v>
      </c>
      <c r="W237" s="4">
        <v>1</v>
      </c>
      <c r="X237" s="86">
        <f t="shared" si="21"/>
        <v>11</v>
      </c>
      <c r="Y237">
        <f t="shared" si="22"/>
        <v>869</v>
      </c>
      <c r="Z237">
        <v>11</v>
      </c>
    </row>
    <row r="238" spans="2:26">
      <c r="B238" s="4" t="s">
        <v>65</v>
      </c>
      <c r="C238" s="4">
        <v>340</v>
      </c>
      <c r="D238" s="4">
        <v>45</v>
      </c>
      <c r="E238" s="4">
        <f t="shared" si="19"/>
        <v>15300</v>
      </c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>
        <v>15.5</v>
      </c>
      <c r="Q238" s="4"/>
      <c r="R238" s="4"/>
      <c r="S238" s="4"/>
      <c r="T238" s="4"/>
      <c r="U238" s="4"/>
      <c r="V238" s="4"/>
      <c r="W238" s="4"/>
      <c r="X238" s="86">
        <f t="shared" si="21"/>
        <v>15.5</v>
      </c>
      <c r="Y238">
        <f t="shared" si="22"/>
        <v>5270</v>
      </c>
      <c r="Z238">
        <v>15.5</v>
      </c>
    </row>
    <row r="239" spans="2:26">
      <c r="B239" s="4" t="s">
        <v>184</v>
      </c>
      <c r="C239" s="4">
        <v>264</v>
      </c>
      <c r="D239" s="4">
        <v>44</v>
      </c>
      <c r="E239" s="4">
        <f t="shared" si="19"/>
        <v>11616</v>
      </c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>
        <v>15.5</v>
      </c>
      <c r="S239" s="4"/>
      <c r="T239" s="4"/>
      <c r="U239" s="4"/>
      <c r="V239" s="4"/>
      <c r="W239" s="4"/>
      <c r="X239" s="86">
        <f t="shared" si="21"/>
        <v>15.5</v>
      </c>
      <c r="Y239">
        <f t="shared" si="22"/>
        <v>4092</v>
      </c>
      <c r="Z239">
        <v>15.5</v>
      </c>
    </row>
    <row r="240" spans="2:26">
      <c r="B240" s="4" t="s">
        <v>55</v>
      </c>
      <c r="C240" s="4">
        <v>65</v>
      </c>
      <c r="D240" s="4">
        <v>188</v>
      </c>
      <c r="E240" s="4">
        <f t="shared" si="19"/>
        <v>12220</v>
      </c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>
        <v>21</v>
      </c>
      <c r="T240" s="4"/>
      <c r="U240" s="4">
        <v>25.02</v>
      </c>
      <c r="V240" s="4"/>
      <c r="W240" s="4"/>
      <c r="X240" s="86">
        <f t="shared" si="21"/>
        <v>46.019999999999996</v>
      </c>
      <c r="Y240">
        <f t="shared" si="22"/>
        <v>2991.2999999999997</v>
      </c>
      <c r="Z240">
        <v>46.02</v>
      </c>
    </row>
    <row r="241" spans="2:26">
      <c r="B241" s="4" t="s">
        <v>31</v>
      </c>
      <c r="C241" s="4">
        <v>76.69</v>
      </c>
      <c r="D241" s="4">
        <v>36</v>
      </c>
      <c r="E241" s="4">
        <f t="shared" si="19"/>
        <v>2760.84</v>
      </c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>
        <v>3</v>
      </c>
      <c r="S241" s="4">
        <v>4</v>
      </c>
      <c r="T241" s="4">
        <v>3</v>
      </c>
      <c r="U241" s="4">
        <v>3</v>
      </c>
      <c r="V241" s="4"/>
      <c r="W241" s="4"/>
      <c r="X241" s="86">
        <f t="shared" si="21"/>
        <v>13</v>
      </c>
      <c r="Y241">
        <f t="shared" si="22"/>
        <v>996.97</v>
      </c>
      <c r="Z241">
        <v>13</v>
      </c>
    </row>
    <row r="242" spans="2:26">
      <c r="B242" s="4" t="s">
        <v>45</v>
      </c>
      <c r="C242" s="4">
        <v>46.7</v>
      </c>
      <c r="D242" s="4">
        <v>48</v>
      </c>
      <c r="E242" s="4">
        <f t="shared" si="19"/>
        <v>2241.6000000000004</v>
      </c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86"/>
      <c r="Y242">
        <f t="shared" si="22"/>
        <v>0</v>
      </c>
      <c r="Z242">
        <v>0</v>
      </c>
    </row>
    <row r="243" spans="2:26">
      <c r="B243" s="4" t="s">
        <v>45</v>
      </c>
      <c r="C243" s="4">
        <v>46.7</v>
      </c>
      <c r="D243" s="4">
        <v>48</v>
      </c>
      <c r="E243" s="4">
        <f t="shared" si="19"/>
        <v>2241.6000000000004</v>
      </c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86"/>
      <c r="Y243">
        <f t="shared" si="22"/>
        <v>0</v>
      </c>
      <c r="Z243">
        <v>0</v>
      </c>
    </row>
    <row r="244" spans="2:26">
      <c r="B244" s="4" t="s">
        <v>31</v>
      </c>
      <c r="C244" s="4">
        <v>76.69</v>
      </c>
      <c r="D244" s="4">
        <v>36</v>
      </c>
      <c r="E244" s="4">
        <f t="shared" si="19"/>
        <v>2760.84</v>
      </c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86"/>
      <c r="Y244">
        <f t="shared" si="22"/>
        <v>0</v>
      </c>
      <c r="Z244">
        <v>0</v>
      </c>
    </row>
    <row r="245" spans="2:26">
      <c r="B245" s="4" t="s">
        <v>49</v>
      </c>
      <c r="C245" s="4">
        <v>133.38</v>
      </c>
      <c r="D245" s="4">
        <v>18</v>
      </c>
      <c r="E245" s="4">
        <f t="shared" si="19"/>
        <v>2400.84</v>
      </c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86"/>
      <c r="Y245">
        <f t="shared" si="22"/>
        <v>0</v>
      </c>
      <c r="Z245">
        <v>0</v>
      </c>
    </row>
    <row r="246" spans="2:26">
      <c r="B246" s="4" t="s">
        <v>681</v>
      </c>
      <c r="C246" s="4">
        <v>142.18</v>
      </c>
      <c r="D246" s="4">
        <v>24</v>
      </c>
      <c r="E246" s="4">
        <f t="shared" si="19"/>
        <v>3412.32</v>
      </c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>
        <v>7</v>
      </c>
      <c r="U246" s="4">
        <v>2</v>
      </c>
      <c r="V246" s="4"/>
      <c r="W246" s="4"/>
      <c r="X246" s="86">
        <f>SUM(F246:W246)</f>
        <v>9</v>
      </c>
      <c r="Y246">
        <f t="shared" si="22"/>
        <v>1279.6200000000001</v>
      </c>
      <c r="Z246">
        <v>9</v>
      </c>
    </row>
    <row r="247" spans="2:26">
      <c r="B247" s="4" t="s">
        <v>262</v>
      </c>
      <c r="C247" s="4">
        <v>48.42</v>
      </c>
      <c r="D247" s="4">
        <v>12</v>
      </c>
      <c r="E247" s="4">
        <f t="shared" si="19"/>
        <v>581.04</v>
      </c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>
        <v>2</v>
      </c>
      <c r="V247" s="4"/>
      <c r="W247" s="4"/>
      <c r="X247" s="86">
        <f>SUM(F247:W247)</f>
        <v>2</v>
      </c>
      <c r="Y247">
        <f t="shared" si="22"/>
        <v>96.84</v>
      </c>
      <c r="Z247">
        <v>2</v>
      </c>
    </row>
    <row r="248" spans="2:26">
      <c r="B248" s="4" t="s">
        <v>580</v>
      </c>
      <c r="C248" s="4">
        <v>151.09</v>
      </c>
      <c r="D248" s="4">
        <v>30</v>
      </c>
      <c r="E248" s="4">
        <f t="shared" si="19"/>
        <v>4532.7</v>
      </c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86">
        <f>SUM(F248:W248)</f>
        <v>0</v>
      </c>
      <c r="Y248">
        <f t="shared" si="22"/>
        <v>0</v>
      </c>
      <c r="Z248">
        <v>0</v>
      </c>
    </row>
    <row r="249" spans="2:26">
      <c r="B249" s="4" t="s">
        <v>14</v>
      </c>
      <c r="C249" s="4">
        <v>97.83</v>
      </c>
      <c r="D249" s="4">
        <v>12</v>
      </c>
      <c r="E249" s="4">
        <f t="shared" si="19"/>
        <v>1173.96</v>
      </c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86"/>
      <c r="Y249">
        <f t="shared" si="22"/>
        <v>0</v>
      </c>
      <c r="Z249">
        <v>0</v>
      </c>
    </row>
    <row r="250" spans="2:26">
      <c r="B250" s="4" t="s">
        <v>113</v>
      </c>
      <c r="C250" s="4">
        <v>273.73</v>
      </c>
      <c r="D250" s="4">
        <v>20</v>
      </c>
      <c r="E250" s="4">
        <f t="shared" si="19"/>
        <v>5474.6</v>
      </c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86"/>
      <c r="Y250">
        <f t="shared" si="22"/>
        <v>0</v>
      </c>
      <c r="Z250">
        <v>0</v>
      </c>
    </row>
    <row r="251" spans="2:26">
      <c r="B251" s="4" t="s">
        <v>303</v>
      </c>
      <c r="C251" s="4">
        <v>464.46</v>
      </c>
      <c r="D251" s="4">
        <v>10</v>
      </c>
      <c r="E251" s="4">
        <f t="shared" si="19"/>
        <v>4644.5999999999995</v>
      </c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>
        <v>1</v>
      </c>
      <c r="S251" s="4"/>
      <c r="T251" s="4"/>
      <c r="U251" s="4"/>
      <c r="V251" s="4"/>
      <c r="W251" s="4"/>
      <c r="X251" s="86">
        <f>SUM(F251:W251)</f>
        <v>1</v>
      </c>
      <c r="Y251">
        <f t="shared" si="22"/>
        <v>464.46</v>
      </c>
      <c r="Z251">
        <v>1</v>
      </c>
    </row>
    <row r="252" spans="2:26">
      <c r="B252" s="4" t="s">
        <v>60</v>
      </c>
      <c r="C252" s="4">
        <v>629.20000000000005</v>
      </c>
      <c r="D252" s="4">
        <v>10.89</v>
      </c>
      <c r="E252" s="4">
        <f t="shared" si="19"/>
        <v>6851.9880000000012</v>
      </c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86"/>
      <c r="Y252">
        <f t="shared" si="22"/>
        <v>0</v>
      </c>
      <c r="Z252">
        <v>0</v>
      </c>
    </row>
    <row r="253" spans="2:26">
      <c r="B253" s="4" t="s">
        <v>16</v>
      </c>
      <c r="C253" s="4">
        <v>137.61000000000001</v>
      </c>
      <c r="D253" s="4">
        <v>40</v>
      </c>
      <c r="E253" s="4">
        <f t="shared" si="19"/>
        <v>5504.4000000000005</v>
      </c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86"/>
      <c r="Y253">
        <f t="shared" si="22"/>
        <v>0</v>
      </c>
      <c r="Z253">
        <v>0</v>
      </c>
    </row>
    <row r="254" spans="2:26">
      <c r="B254" s="117" t="s">
        <v>898</v>
      </c>
      <c r="C254" s="117">
        <v>69.709999999999994</v>
      </c>
      <c r="D254" s="117">
        <v>45</v>
      </c>
      <c r="E254" s="4">
        <f t="shared" si="19"/>
        <v>3136.95</v>
      </c>
      <c r="F254" s="117"/>
      <c r="G254" s="117"/>
      <c r="H254" s="117"/>
      <c r="I254" s="117"/>
      <c r="J254" s="117"/>
      <c r="K254" s="117"/>
      <c r="L254" s="117"/>
      <c r="M254" s="117"/>
      <c r="N254" s="117"/>
      <c r="O254" s="117"/>
      <c r="P254" s="117"/>
      <c r="Q254" s="117"/>
      <c r="R254" s="117"/>
      <c r="S254" s="117"/>
      <c r="T254" s="117"/>
      <c r="U254" s="117"/>
      <c r="V254" s="4"/>
      <c r="W254" s="4"/>
      <c r="X254" s="86">
        <f t="shared" ref="X254:X266" si="23">SUM(F254:W254)</f>
        <v>0</v>
      </c>
      <c r="Y254">
        <f t="shared" si="22"/>
        <v>0</v>
      </c>
      <c r="Z254">
        <v>0</v>
      </c>
    </row>
    <row r="255" spans="2:26">
      <c r="B255" s="4" t="s">
        <v>56</v>
      </c>
      <c r="C255" s="4">
        <v>120</v>
      </c>
      <c r="D255" s="4">
        <v>27.6</v>
      </c>
      <c r="E255" s="4">
        <f t="shared" si="19"/>
        <v>3312</v>
      </c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>
        <v>10</v>
      </c>
      <c r="V255" s="4"/>
      <c r="W255" s="4"/>
      <c r="X255" s="86">
        <f t="shared" si="23"/>
        <v>10</v>
      </c>
      <c r="Y255">
        <f t="shared" si="22"/>
        <v>1200</v>
      </c>
      <c r="Z255">
        <v>10</v>
      </c>
    </row>
    <row r="256" spans="2:26">
      <c r="B256" s="4" t="s">
        <v>933</v>
      </c>
      <c r="C256" s="4">
        <v>49</v>
      </c>
      <c r="D256" s="4">
        <v>31.4</v>
      </c>
      <c r="E256" s="4">
        <f t="shared" si="19"/>
        <v>1538.6</v>
      </c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>
        <v>1.5</v>
      </c>
      <c r="X256" s="86">
        <f t="shared" si="23"/>
        <v>1.5</v>
      </c>
      <c r="Y256">
        <f t="shared" si="22"/>
        <v>73.5</v>
      </c>
      <c r="Z256">
        <v>1.5</v>
      </c>
    </row>
    <row r="257" spans="2:26">
      <c r="B257" s="4" t="s">
        <v>611</v>
      </c>
      <c r="C257" s="4">
        <v>91</v>
      </c>
      <c r="D257" s="4">
        <v>20.2</v>
      </c>
      <c r="E257" s="4">
        <f t="shared" si="19"/>
        <v>1838.2</v>
      </c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>
        <v>2</v>
      </c>
      <c r="V257" s="4">
        <v>4.5</v>
      </c>
      <c r="W257" s="4"/>
      <c r="X257" s="86">
        <f t="shared" si="23"/>
        <v>6.5</v>
      </c>
      <c r="Y257">
        <f t="shared" si="22"/>
        <v>591.5</v>
      </c>
      <c r="Z257">
        <v>6.5</v>
      </c>
    </row>
    <row r="258" spans="2:26">
      <c r="B258" s="4" t="s">
        <v>133</v>
      </c>
      <c r="C258" s="4">
        <v>224</v>
      </c>
      <c r="D258" s="4">
        <v>10</v>
      </c>
      <c r="E258" s="4">
        <f t="shared" si="19"/>
        <v>2240</v>
      </c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86">
        <f t="shared" si="23"/>
        <v>0</v>
      </c>
      <c r="Y258">
        <f t="shared" si="22"/>
        <v>0</v>
      </c>
      <c r="Z258">
        <v>0</v>
      </c>
    </row>
    <row r="259" spans="2:26">
      <c r="B259" s="4" t="s">
        <v>322</v>
      </c>
      <c r="C259" s="4">
        <v>238</v>
      </c>
      <c r="D259" s="4">
        <v>21.3</v>
      </c>
      <c r="E259" s="4">
        <f t="shared" si="19"/>
        <v>5069.4000000000005</v>
      </c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86">
        <f t="shared" si="23"/>
        <v>0</v>
      </c>
      <c r="Y259">
        <f t="shared" si="22"/>
        <v>0</v>
      </c>
      <c r="Z259">
        <v>0</v>
      </c>
    </row>
    <row r="260" spans="2:26">
      <c r="B260" s="4" t="s">
        <v>97</v>
      </c>
      <c r="C260" s="4">
        <v>168</v>
      </c>
      <c r="D260" s="4">
        <v>43</v>
      </c>
      <c r="E260" s="4">
        <f t="shared" si="19"/>
        <v>7224</v>
      </c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86">
        <f t="shared" si="23"/>
        <v>0</v>
      </c>
      <c r="Y260">
        <f t="shared" si="22"/>
        <v>0</v>
      </c>
      <c r="Z260">
        <v>0</v>
      </c>
    </row>
    <row r="261" spans="2:26">
      <c r="B261" s="4" t="s">
        <v>106</v>
      </c>
      <c r="C261" s="4">
        <v>198</v>
      </c>
      <c r="D261" s="4">
        <v>44.2</v>
      </c>
      <c r="E261" s="4">
        <f t="shared" si="19"/>
        <v>8751.6</v>
      </c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86">
        <f t="shared" si="23"/>
        <v>0</v>
      </c>
      <c r="Y261">
        <f t="shared" si="22"/>
        <v>0</v>
      </c>
      <c r="Z261">
        <v>0</v>
      </c>
    </row>
    <row r="262" spans="2:26">
      <c r="B262" s="4" t="s">
        <v>155</v>
      </c>
      <c r="C262" s="4">
        <v>255</v>
      </c>
      <c r="D262" s="4">
        <v>15</v>
      </c>
      <c r="E262" s="4">
        <f t="shared" si="19"/>
        <v>3825</v>
      </c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86">
        <f t="shared" si="23"/>
        <v>0</v>
      </c>
      <c r="Y262">
        <f t="shared" si="22"/>
        <v>0</v>
      </c>
      <c r="Z262">
        <v>0</v>
      </c>
    </row>
    <row r="263" spans="2:26">
      <c r="B263" s="4" t="s">
        <v>12</v>
      </c>
      <c r="C263" s="4">
        <v>50</v>
      </c>
      <c r="D263" s="4">
        <v>10</v>
      </c>
      <c r="E263" s="4">
        <f t="shared" si="19"/>
        <v>500</v>
      </c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>
        <v>1.4</v>
      </c>
      <c r="X263" s="86">
        <f t="shared" si="23"/>
        <v>1.4</v>
      </c>
      <c r="Y263">
        <f t="shared" si="22"/>
        <v>70</v>
      </c>
      <c r="Z263">
        <v>1.4</v>
      </c>
    </row>
    <row r="264" spans="2:26">
      <c r="B264" s="4" t="s">
        <v>15</v>
      </c>
      <c r="C264" s="4">
        <v>120</v>
      </c>
      <c r="D264" s="4">
        <v>50</v>
      </c>
      <c r="E264" s="4">
        <f t="shared" si="19"/>
        <v>6000</v>
      </c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>
        <v>2.2999999999999998</v>
      </c>
      <c r="W264" s="4">
        <v>2.2999999999999998</v>
      </c>
      <c r="X264" s="86">
        <f t="shared" si="23"/>
        <v>4.5999999999999996</v>
      </c>
      <c r="Y264">
        <f t="shared" si="22"/>
        <v>552</v>
      </c>
      <c r="Z264">
        <v>4.5999999999999996</v>
      </c>
    </row>
    <row r="265" spans="2:26">
      <c r="B265" s="4" t="s">
        <v>135</v>
      </c>
      <c r="C265" s="4">
        <v>330</v>
      </c>
      <c r="D265" s="4">
        <v>42</v>
      </c>
      <c r="E265" s="4">
        <f t="shared" si="19"/>
        <v>13860</v>
      </c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>
        <v>15.5</v>
      </c>
      <c r="X265" s="86">
        <f t="shared" si="23"/>
        <v>15.5</v>
      </c>
      <c r="Y265">
        <f t="shared" si="22"/>
        <v>5115</v>
      </c>
      <c r="Z265">
        <v>15.5</v>
      </c>
    </row>
    <row r="266" spans="2:26">
      <c r="B266" s="86"/>
      <c r="C266" s="86"/>
      <c r="D266" s="79"/>
      <c r="E266" s="65">
        <f>SUM(E138:E265)</f>
        <v>603886.31559999986</v>
      </c>
      <c r="F266" s="79">
        <v>6929.91</v>
      </c>
      <c r="G266" s="79">
        <v>6930.03</v>
      </c>
      <c r="H266" s="79">
        <v>7114.91</v>
      </c>
      <c r="I266" s="79">
        <v>6929.98</v>
      </c>
      <c r="J266" s="79">
        <v>6974.99</v>
      </c>
      <c r="K266" s="79">
        <v>7092.28</v>
      </c>
      <c r="L266" s="79">
        <v>6975.3</v>
      </c>
      <c r="M266" s="79">
        <v>6996.91</v>
      </c>
      <c r="N266" s="79">
        <v>6974.17</v>
      </c>
      <c r="O266" s="79">
        <v>6975.92</v>
      </c>
      <c r="P266" s="79">
        <v>6988.88</v>
      </c>
      <c r="Q266" s="79">
        <v>6974.84</v>
      </c>
      <c r="R266" s="79">
        <v>6975.28</v>
      </c>
      <c r="S266" s="79">
        <v>6974.79</v>
      </c>
      <c r="T266" s="79">
        <v>6980.27</v>
      </c>
      <c r="U266" s="79">
        <v>6974.4</v>
      </c>
      <c r="V266" s="79">
        <v>6975.56</v>
      </c>
      <c r="W266" s="79">
        <v>6974.83</v>
      </c>
      <c r="X266" s="86">
        <f t="shared" si="23"/>
        <v>125713.24999999999</v>
      </c>
      <c r="Y266">
        <f>SUM(Y138:Y265)</f>
        <v>125713.21599999996</v>
      </c>
    </row>
    <row r="267" spans="2:26">
      <c r="B267" s="86"/>
      <c r="C267" s="86"/>
      <c r="D267" s="86"/>
      <c r="E267" s="86"/>
      <c r="F267" s="86" t="s">
        <v>6</v>
      </c>
      <c r="G267" s="86" t="s">
        <v>6</v>
      </c>
      <c r="H267" s="86" t="s">
        <v>6</v>
      </c>
      <c r="I267" s="86" t="s">
        <v>6</v>
      </c>
      <c r="J267" s="86" t="s">
        <v>6</v>
      </c>
      <c r="K267" s="86" t="s">
        <v>6</v>
      </c>
      <c r="L267" s="86" t="s">
        <v>6</v>
      </c>
      <c r="M267" s="86" t="s">
        <v>6</v>
      </c>
      <c r="N267" s="79" t="s">
        <v>6</v>
      </c>
      <c r="O267" s="79" t="s">
        <v>6</v>
      </c>
      <c r="P267" s="79" t="s">
        <v>6</v>
      </c>
      <c r="Q267" s="79" t="s">
        <v>6</v>
      </c>
      <c r="R267" s="79" t="s">
        <v>6</v>
      </c>
      <c r="S267" s="79" t="s">
        <v>6</v>
      </c>
      <c r="T267" s="79" t="s">
        <v>6</v>
      </c>
      <c r="U267" s="79" t="s">
        <v>6</v>
      </c>
      <c r="V267" s="79" t="s">
        <v>6</v>
      </c>
      <c r="W267" s="79" t="s">
        <v>6</v>
      </c>
      <c r="X267" s="86"/>
    </row>
    <row r="268" spans="2:26">
      <c r="B268" s="86"/>
      <c r="C268" s="86"/>
      <c r="D268" s="86"/>
      <c r="E268" s="86"/>
      <c r="F268" s="86">
        <v>1</v>
      </c>
      <c r="G268" s="86">
        <v>2</v>
      </c>
      <c r="H268" s="86">
        <v>3</v>
      </c>
      <c r="I268" s="86">
        <v>4</v>
      </c>
      <c r="J268" s="86">
        <v>5</v>
      </c>
      <c r="K268" s="86">
        <v>6</v>
      </c>
      <c r="L268" s="86">
        <v>7</v>
      </c>
      <c r="M268" s="86">
        <v>8</v>
      </c>
      <c r="N268" s="86">
        <v>9</v>
      </c>
      <c r="O268" s="86">
        <v>10</v>
      </c>
      <c r="P268" s="86">
        <v>11</v>
      </c>
      <c r="Q268" s="86">
        <v>12</v>
      </c>
      <c r="R268" s="86">
        <v>13</v>
      </c>
      <c r="S268" s="86">
        <v>14</v>
      </c>
      <c r="T268" s="86">
        <v>15</v>
      </c>
      <c r="U268" s="86">
        <v>16</v>
      </c>
      <c r="V268" s="86">
        <v>17</v>
      </c>
      <c r="W268" s="79">
        <v>18</v>
      </c>
      <c r="X268" s="86"/>
    </row>
    <row r="269" spans="2:26">
      <c r="B269" s="86"/>
      <c r="C269" s="86"/>
      <c r="D269" s="86"/>
      <c r="E269" s="86"/>
      <c r="F269" s="86"/>
      <c r="G269" s="86"/>
      <c r="H269" s="86"/>
      <c r="I269" s="86"/>
      <c r="J269" s="86"/>
      <c r="K269" s="86"/>
      <c r="L269" s="86"/>
      <c r="M269" s="86"/>
      <c r="N269" s="86"/>
      <c r="O269" s="86"/>
      <c r="P269" s="86"/>
      <c r="Q269" s="86"/>
      <c r="R269" s="86"/>
      <c r="S269" s="86"/>
      <c r="T269" s="86"/>
      <c r="U269" s="86"/>
      <c r="V269" s="86"/>
      <c r="W269" s="86"/>
      <c r="X269" s="86"/>
    </row>
    <row r="270" spans="2:26">
      <c r="B270" s="86" t="s">
        <v>729</v>
      </c>
      <c r="C270" s="86" t="s">
        <v>327</v>
      </c>
      <c r="D270" s="86"/>
      <c r="E270" s="86"/>
      <c r="F270" s="86" t="s">
        <v>7</v>
      </c>
      <c r="G270" s="86" t="s">
        <v>7</v>
      </c>
      <c r="H270" s="86" t="s">
        <v>7</v>
      </c>
      <c r="I270" s="86" t="s">
        <v>7</v>
      </c>
      <c r="J270" s="86" t="s">
        <v>7</v>
      </c>
      <c r="K270" s="86" t="s">
        <v>7</v>
      </c>
      <c r="L270" s="86" t="s">
        <v>7</v>
      </c>
      <c r="M270" s="86" t="s">
        <v>7</v>
      </c>
      <c r="N270" s="86" t="s">
        <v>7</v>
      </c>
      <c r="O270" s="86" t="s">
        <v>7</v>
      </c>
      <c r="P270" s="86" t="s">
        <v>7</v>
      </c>
      <c r="Q270" s="86" t="s">
        <v>7</v>
      </c>
      <c r="R270" s="86" t="s">
        <v>7</v>
      </c>
      <c r="S270" s="86" t="s">
        <v>7</v>
      </c>
      <c r="T270" s="86" t="s">
        <v>7</v>
      </c>
      <c r="U270" s="86" t="s">
        <v>7</v>
      </c>
      <c r="V270" s="86" t="s">
        <v>7</v>
      </c>
      <c r="W270" s="86" t="s">
        <v>7</v>
      </c>
      <c r="X270" s="86"/>
    </row>
    <row r="271" spans="2:26">
      <c r="B271" s="4" t="s">
        <v>2</v>
      </c>
      <c r="C271" s="4" t="s">
        <v>3</v>
      </c>
      <c r="D271" s="4" t="s">
        <v>8</v>
      </c>
      <c r="E271" s="4" t="s">
        <v>9</v>
      </c>
      <c r="F271" s="4">
        <v>1</v>
      </c>
      <c r="G271" s="4">
        <v>2</v>
      </c>
      <c r="H271" s="4">
        <v>3</v>
      </c>
      <c r="I271" s="4">
        <v>4</v>
      </c>
      <c r="J271" s="4">
        <v>5</v>
      </c>
      <c r="K271" s="4">
        <v>9</v>
      </c>
      <c r="L271" s="4">
        <v>10</v>
      </c>
      <c r="M271" s="4">
        <v>11</v>
      </c>
      <c r="N271" s="4">
        <v>12</v>
      </c>
      <c r="O271" s="4">
        <v>14</v>
      </c>
      <c r="P271" s="4">
        <v>15</v>
      </c>
      <c r="Q271" s="4">
        <v>16</v>
      </c>
      <c r="R271" s="4">
        <v>17</v>
      </c>
      <c r="S271" s="4">
        <v>18</v>
      </c>
      <c r="T271" s="4">
        <v>19</v>
      </c>
      <c r="U271" s="4">
        <v>21</v>
      </c>
      <c r="V271" s="4">
        <v>22</v>
      </c>
      <c r="W271" s="4">
        <v>23</v>
      </c>
      <c r="X271" s="86"/>
    </row>
    <row r="272" spans="2:26">
      <c r="B272" s="4" t="s">
        <v>26</v>
      </c>
      <c r="C272" s="4">
        <v>180</v>
      </c>
      <c r="D272" s="4">
        <v>3</v>
      </c>
      <c r="E272" s="4">
        <f>D272*C272</f>
        <v>540</v>
      </c>
      <c r="F272" s="268"/>
      <c r="G272" s="268"/>
      <c r="H272" s="268"/>
      <c r="I272" s="268"/>
      <c r="J272" s="268"/>
      <c r="K272" s="268"/>
      <c r="L272" s="268"/>
      <c r="M272" s="269"/>
      <c r="N272" s="268"/>
      <c r="O272" s="268"/>
      <c r="P272" s="4"/>
      <c r="Q272" s="4"/>
      <c r="R272" s="4"/>
      <c r="S272" s="4"/>
      <c r="T272" s="4"/>
      <c r="U272" s="4"/>
      <c r="V272" s="4"/>
      <c r="W272" s="4"/>
      <c r="X272" s="86">
        <f t="shared" ref="X272:X318" si="24">SUM(F272:W272)</f>
        <v>0</v>
      </c>
      <c r="Y272">
        <f t="shared" ref="Y272:Y303" si="25">X272*C272</f>
        <v>0</v>
      </c>
      <c r="Z272">
        <v>0</v>
      </c>
    </row>
    <row r="273" spans="2:26">
      <c r="B273" s="4" t="s">
        <v>553</v>
      </c>
      <c r="C273" s="4">
        <v>39.21</v>
      </c>
      <c r="D273" s="4">
        <v>5</v>
      </c>
      <c r="E273" s="4">
        <f t="shared" ref="E273:E336" si="26">D273*C273</f>
        <v>196.05</v>
      </c>
      <c r="F273" s="4">
        <v>0.5</v>
      </c>
      <c r="G273" s="4"/>
      <c r="H273" s="4"/>
      <c r="I273" s="4"/>
      <c r="J273" s="4"/>
      <c r="K273" s="4"/>
      <c r="L273" s="4"/>
      <c r="M273" s="153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86">
        <f t="shared" si="24"/>
        <v>0.5</v>
      </c>
      <c r="Y273">
        <f t="shared" si="25"/>
        <v>19.605</v>
      </c>
      <c r="Z273">
        <v>0.5</v>
      </c>
    </row>
    <row r="274" spans="2:26">
      <c r="B274" s="4" t="s">
        <v>17</v>
      </c>
      <c r="C274" s="4">
        <v>18.41</v>
      </c>
      <c r="D274" s="4">
        <v>3</v>
      </c>
      <c r="E274" s="4">
        <f t="shared" si="26"/>
        <v>55.230000000000004</v>
      </c>
      <c r="F274" s="4"/>
      <c r="G274" s="4"/>
      <c r="H274" s="4"/>
      <c r="I274" s="4"/>
      <c r="J274" s="4"/>
      <c r="K274" s="4"/>
      <c r="L274" s="4"/>
      <c r="M274" s="153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86">
        <f t="shared" si="24"/>
        <v>0</v>
      </c>
      <c r="Y274">
        <f t="shared" si="25"/>
        <v>0</v>
      </c>
      <c r="Z274">
        <v>0</v>
      </c>
    </row>
    <row r="275" spans="2:26">
      <c r="B275" s="4" t="s">
        <v>55</v>
      </c>
      <c r="C275" s="4">
        <v>56</v>
      </c>
      <c r="D275" s="4">
        <v>8</v>
      </c>
      <c r="E275" s="4">
        <f t="shared" si="26"/>
        <v>448</v>
      </c>
      <c r="F275" s="4">
        <v>8</v>
      </c>
      <c r="G275" s="4"/>
      <c r="H275" s="4"/>
      <c r="I275" s="4"/>
      <c r="J275" s="4"/>
      <c r="K275" s="4"/>
      <c r="L275" s="4"/>
      <c r="M275" s="153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86">
        <f t="shared" si="24"/>
        <v>8</v>
      </c>
      <c r="Y275">
        <f t="shared" si="25"/>
        <v>448</v>
      </c>
      <c r="Z275">
        <v>8</v>
      </c>
    </row>
    <row r="276" spans="2:26">
      <c r="B276" s="4" t="s">
        <v>113</v>
      </c>
      <c r="C276" s="4">
        <v>225.95</v>
      </c>
      <c r="D276" s="4">
        <v>10.1</v>
      </c>
      <c r="E276" s="4">
        <f t="shared" si="26"/>
        <v>2282.0949999999998</v>
      </c>
      <c r="F276" s="4"/>
      <c r="G276" s="4"/>
      <c r="H276" s="4"/>
      <c r="I276" s="4"/>
      <c r="J276" s="4"/>
      <c r="K276" s="4"/>
      <c r="L276" s="4"/>
      <c r="M276" s="153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86">
        <f t="shared" si="24"/>
        <v>0</v>
      </c>
      <c r="Y276">
        <f t="shared" si="25"/>
        <v>0</v>
      </c>
      <c r="Z276">
        <v>0</v>
      </c>
    </row>
    <row r="277" spans="2:26">
      <c r="B277" s="4" t="s">
        <v>12</v>
      </c>
      <c r="C277" s="4">
        <v>40.51</v>
      </c>
      <c r="D277" s="4">
        <v>9.5</v>
      </c>
      <c r="E277" s="4">
        <f t="shared" si="26"/>
        <v>384.84499999999997</v>
      </c>
      <c r="F277" s="4"/>
      <c r="G277" s="4"/>
      <c r="H277" s="4"/>
      <c r="I277" s="4"/>
      <c r="J277" s="4"/>
      <c r="K277" s="4"/>
      <c r="L277" s="4"/>
      <c r="M277" s="153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86">
        <f t="shared" si="24"/>
        <v>0</v>
      </c>
      <c r="Y277">
        <f t="shared" si="25"/>
        <v>0</v>
      </c>
      <c r="Z277">
        <v>0</v>
      </c>
    </row>
    <row r="278" spans="2:26">
      <c r="B278" s="4" t="s">
        <v>44</v>
      </c>
      <c r="C278" s="4">
        <v>98.7</v>
      </c>
      <c r="D278" s="4">
        <v>3.5</v>
      </c>
      <c r="E278" s="4">
        <f t="shared" si="26"/>
        <v>345.45</v>
      </c>
      <c r="F278" s="4">
        <v>2.8</v>
      </c>
      <c r="G278" s="4"/>
      <c r="H278" s="4"/>
      <c r="I278" s="4"/>
      <c r="J278" s="4"/>
      <c r="K278" s="4"/>
      <c r="L278" s="4"/>
      <c r="M278" s="153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86">
        <f t="shared" si="24"/>
        <v>2.8</v>
      </c>
      <c r="Y278">
        <f t="shared" si="25"/>
        <v>276.36</v>
      </c>
      <c r="Z278">
        <v>2.8</v>
      </c>
    </row>
    <row r="279" spans="2:26">
      <c r="B279" s="4" t="s">
        <v>49</v>
      </c>
      <c r="C279" s="4">
        <v>244</v>
      </c>
      <c r="D279" s="4">
        <v>5</v>
      </c>
      <c r="E279" s="4">
        <f t="shared" si="26"/>
        <v>1220</v>
      </c>
      <c r="F279" s="4"/>
      <c r="G279" s="4"/>
      <c r="H279" s="4"/>
      <c r="I279" s="4"/>
      <c r="J279" s="4"/>
      <c r="K279" s="4"/>
      <c r="L279" s="4"/>
      <c r="M279" s="153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86">
        <f t="shared" si="24"/>
        <v>0</v>
      </c>
      <c r="Y279">
        <f t="shared" si="25"/>
        <v>0</v>
      </c>
      <c r="Z279">
        <v>0</v>
      </c>
    </row>
    <row r="280" spans="2:26">
      <c r="B280" s="4" t="s">
        <v>16</v>
      </c>
      <c r="C280" s="4">
        <v>103</v>
      </c>
      <c r="D280" s="4">
        <v>11.1</v>
      </c>
      <c r="E280" s="4">
        <f t="shared" si="26"/>
        <v>1143.3</v>
      </c>
      <c r="F280" s="4"/>
      <c r="G280" s="4"/>
      <c r="H280" s="4"/>
      <c r="I280" s="4"/>
      <c r="J280" s="4"/>
      <c r="K280" s="4"/>
      <c r="L280" s="4"/>
      <c r="M280" s="153"/>
      <c r="N280" s="4"/>
      <c r="O280" s="4"/>
      <c r="P280" s="4">
        <v>0.3</v>
      </c>
      <c r="Q280" s="4"/>
      <c r="R280" s="4"/>
      <c r="S280" s="4"/>
      <c r="T280" s="4"/>
      <c r="U280" s="4"/>
      <c r="V280" s="4"/>
      <c r="W280" s="4"/>
      <c r="X280" s="86">
        <f t="shared" si="24"/>
        <v>0.3</v>
      </c>
      <c r="Y280">
        <f t="shared" si="25"/>
        <v>30.9</v>
      </c>
      <c r="Z280">
        <v>0.3</v>
      </c>
    </row>
    <row r="281" spans="2:26">
      <c r="B281" s="4" t="s">
        <v>580</v>
      </c>
      <c r="C281" s="4">
        <v>135</v>
      </c>
      <c r="D281" s="4">
        <v>5</v>
      </c>
      <c r="E281" s="4">
        <f t="shared" si="26"/>
        <v>675</v>
      </c>
      <c r="F281" s="4"/>
      <c r="G281" s="4"/>
      <c r="H281" s="4"/>
      <c r="I281" s="4"/>
      <c r="J281" s="4"/>
      <c r="K281" s="4"/>
      <c r="L281" s="4"/>
      <c r="M281" s="153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86">
        <f t="shared" si="24"/>
        <v>0</v>
      </c>
      <c r="Y281">
        <f t="shared" si="25"/>
        <v>0</v>
      </c>
      <c r="Z281">
        <v>0</v>
      </c>
    </row>
    <row r="282" spans="2:26">
      <c r="B282" s="4" t="s">
        <v>58</v>
      </c>
      <c r="C282" s="4">
        <v>33</v>
      </c>
      <c r="D282" s="4">
        <v>2.46</v>
      </c>
      <c r="E282" s="4">
        <f t="shared" si="26"/>
        <v>81.179999999999993</v>
      </c>
      <c r="F282" s="4"/>
      <c r="G282" s="4"/>
      <c r="H282" s="4"/>
      <c r="I282" s="4"/>
      <c r="J282" s="4"/>
      <c r="K282" s="4"/>
      <c r="L282" s="4"/>
      <c r="M282" s="153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86">
        <f t="shared" si="24"/>
        <v>0</v>
      </c>
      <c r="Y282">
        <f t="shared" si="25"/>
        <v>0</v>
      </c>
      <c r="Z282">
        <v>0</v>
      </c>
    </row>
    <row r="283" spans="2:26">
      <c r="B283" s="4" t="s">
        <v>611</v>
      </c>
      <c r="C283" s="4">
        <v>91</v>
      </c>
      <c r="D283" s="4">
        <v>11.8</v>
      </c>
      <c r="E283" s="4">
        <f t="shared" si="26"/>
        <v>1073.8</v>
      </c>
      <c r="F283" s="4">
        <v>0.1</v>
      </c>
      <c r="G283" s="4"/>
      <c r="H283" s="4"/>
      <c r="I283" s="4"/>
      <c r="J283" s="4"/>
      <c r="K283" s="4"/>
      <c r="L283" s="4"/>
      <c r="M283" s="153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86">
        <f t="shared" si="24"/>
        <v>0.1</v>
      </c>
      <c r="Y283">
        <f t="shared" si="25"/>
        <v>9.1</v>
      </c>
      <c r="Z283">
        <v>0.1</v>
      </c>
    </row>
    <row r="284" spans="2:26">
      <c r="B284" s="4" t="s">
        <v>97</v>
      </c>
      <c r="C284" s="4">
        <v>147</v>
      </c>
      <c r="D284" s="4">
        <v>22.8</v>
      </c>
      <c r="E284" s="4">
        <f t="shared" si="26"/>
        <v>3351.6</v>
      </c>
      <c r="F284" s="4"/>
      <c r="G284" s="4"/>
      <c r="H284" s="4"/>
      <c r="I284" s="4"/>
      <c r="J284" s="4"/>
      <c r="K284" s="4"/>
      <c r="L284" s="4"/>
      <c r="M284" s="153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86">
        <f t="shared" si="24"/>
        <v>0</v>
      </c>
      <c r="Y284">
        <f t="shared" si="25"/>
        <v>0</v>
      </c>
      <c r="Z284">
        <v>0</v>
      </c>
    </row>
    <row r="285" spans="2:26">
      <c r="B285" s="4" t="s">
        <v>61</v>
      </c>
      <c r="C285" s="4">
        <v>231</v>
      </c>
      <c r="D285" s="4">
        <v>60.6</v>
      </c>
      <c r="E285" s="4">
        <f t="shared" si="26"/>
        <v>13998.6</v>
      </c>
      <c r="F285" s="4"/>
      <c r="G285" s="4"/>
      <c r="H285" s="4"/>
      <c r="I285" s="4"/>
      <c r="J285" s="4">
        <v>4.74</v>
      </c>
      <c r="K285" s="4"/>
      <c r="L285" s="4"/>
      <c r="M285" s="153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86">
        <f t="shared" si="24"/>
        <v>4.74</v>
      </c>
      <c r="Y285">
        <f t="shared" si="25"/>
        <v>1094.94</v>
      </c>
      <c r="Z285">
        <v>4.74</v>
      </c>
    </row>
    <row r="286" spans="2:26">
      <c r="B286" s="4" t="s">
        <v>106</v>
      </c>
      <c r="C286" s="4">
        <v>160</v>
      </c>
      <c r="D286" s="4">
        <v>44.4</v>
      </c>
      <c r="E286" s="4">
        <f t="shared" si="26"/>
        <v>7104</v>
      </c>
      <c r="F286" s="4"/>
      <c r="G286" s="4"/>
      <c r="H286" s="4"/>
      <c r="I286" s="4"/>
      <c r="J286" s="4"/>
      <c r="K286" s="4"/>
      <c r="L286" s="4"/>
      <c r="M286" s="153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86">
        <f t="shared" si="24"/>
        <v>0</v>
      </c>
      <c r="Y286">
        <f t="shared" si="25"/>
        <v>0</v>
      </c>
      <c r="Z286">
        <v>0</v>
      </c>
    </row>
    <row r="287" spans="2:26">
      <c r="B287" s="4" t="s">
        <v>62</v>
      </c>
      <c r="C287" s="4">
        <v>294</v>
      </c>
      <c r="D287" s="4">
        <v>48.7</v>
      </c>
      <c r="E287" s="4">
        <f t="shared" si="26"/>
        <v>14317.800000000001</v>
      </c>
      <c r="F287" s="4"/>
      <c r="G287" s="4"/>
      <c r="H287" s="4"/>
      <c r="I287" s="4"/>
      <c r="J287" s="4"/>
      <c r="K287" s="4"/>
      <c r="L287" s="4"/>
      <c r="M287" s="153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86">
        <f t="shared" si="24"/>
        <v>0</v>
      </c>
      <c r="Y287">
        <f t="shared" si="25"/>
        <v>0</v>
      </c>
      <c r="Z287">
        <v>0</v>
      </c>
    </row>
    <row r="288" spans="2:26">
      <c r="B288" s="4" t="s">
        <v>58</v>
      </c>
      <c r="C288" s="4">
        <v>33</v>
      </c>
      <c r="D288" s="4">
        <v>29.9</v>
      </c>
      <c r="E288" s="4">
        <f t="shared" si="26"/>
        <v>986.69999999999993</v>
      </c>
      <c r="F288" s="4">
        <v>0.1</v>
      </c>
      <c r="G288" s="4">
        <v>0.1</v>
      </c>
      <c r="H288" s="4"/>
      <c r="I288" s="4"/>
      <c r="J288" s="4"/>
      <c r="K288" s="4"/>
      <c r="L288" s="4"/>
      <c r="M288" s="153">
        <v>0.2</v>
      </c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86">
        <f t="shared" si="24"/>
        <v>0.4</v>
      </c>
      <c r="Y288">
        <f t="shared" si="25"/>
        <v>13.200000000000001</v>
      </c>
      <c r="Z288">
        <v>0.4</v>
      </c>
    </row>
    <row r="289" spans="2:26">
      <c r="B289" s="4" t="s">
        <v>133</v>
      </c>
      <c r="C289" s="4">
        <v>294</v>
      </c>
      <c r="D289" s="4">
        <v>5</v>
      </c>
      <c r="E289" s="4">
        <f t="shared" si="26"/>
        <v>1470</v>
      </c>
      <c r="F289" s="4"/>
      <c r="G289" s="4"/>
      <c r="H289" s="4"/>
      <c r="I289" s="4"/>
      <c r="J289" s="4"/>
      <c r="K289" s="4"/>
      <c r="L289" s="4"/>
      <c r="M289" s="153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86">
        <f t="shared" si="24"/>
        <v>0</v>
      </c>
      <c r="Y289">
        <f t="shared" si="25"/>
        <v>0</v>
      </c>
      <c r="Z289">
        <v>0</v>
      </c>
    </row>
    <row r="290" spans="2:26">
      <c r="B290" s="4" t="s">
        <v>59</v>
      </c>
      <c r="C290" s="4">
        <v>308</v>
      </c>
      <c r="D290" s="4">
        <v>10.1</v>
      </c>
      <c r="E290" s="4">
        <f t="shared" si="26"/>
        <v>3110.7999999999997</v>
      </c>
      <c r="F290" s="4"/>
      <c r="G290" s="4"/>
      <c r="H290" s="4"/>
      <c r="I290" s="4"/>
      <c r="J290" s="4"/>
      <c r="K290" s="4"/>
      <c r="L290" s="4"/>
      <c r="M290" s="153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86">
        <f t="shared" si="24"/>
        <v>0</v>
      </c>
      <c r="Y290">
        <f t="shared" si="25"/>
        <v>0</v>
      </c>
      <c r="Z290">
        <v>0</v>
      </c>
    </row>
    <row r="291" spans="2:26">
      <c r="B291" s="4" t="s">
        <v>15</v>
      </c>
      <c r="C291" s="4">
        <v>70</v>
      </c>
      <c r="D291" s="4">
        <v>4.5</v>
      </c>
      <c r="E291" s="4">
        <f t="shared" si="26"/>
        <v>315</v>
      </c>
      <c r="F291" s="4"/>
      <c r="G291" s="4"/>
      <c r="H291" s="4"/>
      <c r="I291" s="4"/>
      <c r="J291" s="4"/>
      <c r="K291" s="4"/>
      <c r="L291" s="4"/>
      <c r="M291" s="153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86">
        <f t="shared" si="24"/>
        <v>0</v>
      </c>
      <c r="Y291">
        <f t="shared" si="25"/>
        <v>0</v>
      </c>
      <c r="Z291">
        <v>0</v>
      </c>
    </row>
    <row r="292" spans="2:26">
      <c r="B292" s="4" t="s">
        <v>56</v>
      </c>
      <c r="C292" s="4">
        <v>97</v>
      </c>
      <c r="D292" s="4">
        <v>33</v>
      </c>
      <c r="E292" s="4">
        <f t="shared" si="26"/>
        <v>3201</v>
      </c>
      <c r="F292" s="4"/>
      <c r="G292" s="4"/>
      <c r="H292" s="4"/>
      <c r="I292" s="4">
        <v>3.7</v>
      </c>
      <c r="J292" s="4"/>
      <c r="K292" s="4"/>
      <c r="L292" s="4"/>
      <c r="M292" s="153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86">
        <f t="shared" si="24"/>
        <v>3.7</v>
      </c>
      <c r="Y292">
        <f t="shared" si="25"/>
        <v>358.90000000000003</v>
      </c>
      <c r="Z292">
        <v>3.7</v>
      </c>
    </row>
    <row r="293" spans="2:26">
      <c r="B293" s="4" t="s">
        <v>57</v>
      </c>
      <c r="C293" s="4">
        <v>70</v>
      </c>
      <c r="D293" s="4">
        <v>10.199999999999999</v>
      </c>
      <c r="E293" s="4">
        <f t="shared" si="26"/>
        <v>714</v>
      </c>
      <c r="F293" s="4"/>
      <c r="G293" s="4"/>
      <c r="H293" s="4"/>
      <c r="I293" s="4"/>
      <c r="J293" s="4"/>
      <c r="K293" s="4"/>
      <c r="L293" s="4"/>
      <c r="M293" s="153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86">
        <f t="shared" si="24"/>
        <v>0</v>
      </c>
      <c r="Y293">
        <f t="shared" si="25"/>
        <v>0</v>
      </c>
      <c r="Z293">
        <v>0</v>
      </c>
    </row>
    <row r="294" spans="2:26">
      <c r="B294" s="4" t="s">
        <v>29</v>
      </c>
      <c r="C294" s="4">
        <v>90</v>
      </c>
      <c r="D294" s="4">
        <v>25</v>
      </c>
      <c r="E294" s="4">
        <f t="shared" si="26"/>
        <v>2250</v>
      </c>
      <c r="F294" s="4"/>
      <c r="G294" s="4">
        <v>4</v>
      </c>
      <c r="H294" s="4"/>
      <c r="I294" s="4"/>
      <c r="J294" s="4"/>
      <c r="K294" s="4"/>
      <c r="L294" s="4"/>
      <c r="M294" s="153"/>
      <c r="N294" s="4">
        <v>2.6</v>
      </c>
      <c r="O294" s="4"/>
      <c r="P294" s="4"/>
      <c r="Q294" s="4"/>
      <c r="R294" s="4"/>
      <c r="S294" s="4"/>
      <c r="T294" s="4"/>
      <c r="U294" s="4"/>
      <c r="V294" s="4"/>
      <c r="W294" s="4"/>
      <c r="X294" s="86">
        <f t="shared" si="24"/>
        <v>6.6</v>
      </c>
      <c r="Y294">
        <f t="shared" si="25"/>
        <v>594</v>
      </c>
      <c r="Z294">
        <v>6.6</v>
      </c>
    </row>
    <row r="295" spans="2:26">
      <c r="B295" s="4" t="s">
        <v>10</v>
      </c>
      <c r="C295" s="4">
        <v>86</v>
      </c>
      <c r="D295" s="4">
        <v>14</v>
      </c>
      <c r="E295" s="4">
        <f t="shared" si="26"/>
        <v>1204</v>
      </c>
      <c r="F295" s="4"/>
      <c r="G295" s="4"/>
      <c r="H295" s="4"/>
      <c r="I295" s="4"/>
      <c r="J295" s="4"/>
      <c r="K295" s="4"/>
      <c r="L295" s="4"/>
      <c r="M295" s="153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86">
        <f t="shared" si="24"/>
        <v>0</v>
      </c>
      <c r="Y295">
        <f t="shared" si="25"/>
        <v>0</v>
      </c>
      <c r="Z295">
        <v>0</v>
      </c>
    </row>
    <row r="296" spans="2:26">
      <c r="B296" s="4" t="s">
        <v>51</v>
      </c>
      <c r="C296" s="4">
        <v>15</v>
      </c>
      <c r="D296" s="4">
        <v>35</v>
      </c>
      <c r="E296" s="4">
        <f t="shared" si="26"/>
        <v>525</v>
      </c>
      <c r="F296" s="4"/>
      <c r="G296" s="4"/>
      <c r="H296" s="4"/>
      <c r="I296" s="4"/>
      <c r="J296" s="4"/>
      <c r="K296" s="4"/>
      <c r="L296" s="4"/>
      <c r="M296" s="153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86">
        <f t="shared" si="24"/>
        <v>0</v>
      </c>
      <c r="Y296">
        <f t="shared" si="25"/>
        <v>0</v>
      </c>
      <c r="Z296">
        <v>0</v>
      </c>
    </row>
    <row r="297" spans="2:26">
      <c r="B297" s="4" t="s">
        <v>299</v>
      </c>
      <c r="C297" s="4">
        <v>238</v>
      </c>
      <c r="D297" s="4">
        <v>18.5</v>
      </c>
      <c r="E297" s="4">
        <f t="shared" si="26"/>
        <v>4403</v>
      </c>
      <c r="F297" s="4"/>
      <c r="G297" s="4"/>
      <c r="H297" s="4"/>
      <c r="I297" s="4"/>
      <c r="J297" s="4"/>
      <c r="K297" s="4"/>
      <c r="L297" s="4"/>
      <c r="M297" s="153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86">
        <f t="shared" si="24"/>
        <v>0</v>
      </c>
      <c r="Y297">
        <f t="shared" si="25"/>
        <v>0</v>
      </c>
      <c r="Z297">
        <v>0</v>
      </c>
    </row>
    <row r="298" spans="2:26">
      <c r="B298" s="4" t="s">
        <v>155</v>
      </c>
      <c r="C298" s="4">
        <v>145</v>
      </c>
      <c r="D298" s="4">
        <v>22</v>
      </c>
      <c r="E298" s="4">
        <f t="shared" si="26"/>
        <v>3190</v>
      </c>
      <c r="F298" s="4"/>
      <c r="G298" s="4"/>
      <c r="H298" s="4"/>
      <c r="I298" s="4"/>
      <c r="J298" s="4"/>
      <c r="K298" s="4"/>
      <c r="L298" s="4"/>
      <c r="M298" s="153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86">
        <f t="shared" si="24"/>
        <v>0</v>
      </c>
      <c r="Y298">
        <f t="shared" si="25"/>
        <v>0</v>
      </c>
      <c r="Z298">
        <v>0</v>
      </c>
    </row>
    <row r="299" spans="2:26">
      <c r="B299" s="4" t="s">
        <v>207</v>
      </c>
      <c r="C299" s="4">
        <v>280</v>
      </c>
      <c r="D299" s="4">
        <v>1</v>
      </c>
      <c r="E299" s="4">
        <f t="shared" si="26"/>
        <v>280</v>
      </c>
      <c r="F299" s="4"/>
      <c r="G299" s="4"/>
      <c r="H299" s="4"/>
      <c r="I299" s="4"/>
      <c r="J299" s="4"/>
      <c r="K299" s="4"/>
      <c r="L299" s="4"/>
      <c r="M299" s="153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86">
        <f t="shared" si="24"/>
        <v>0</v>
      </c>
      <c r="Y299">
        <f t="shared" si="25"/>
        <v>0</v>
      </c>
      <c r="Z299">
        <v>0</v>
      </c>
    </row>
    <row r="300" spans="2:26">
      <c r="B300" s="4" t="s">
        <v>55</v>
      </c>
      <c r="C300" s="4">
        <v>65</v>
      </c>
      <c r="D300" s="4">
        <v>199.8</v>
      </c>
      <c r="E300" s="4">
        <f t="shared" si="26"/>
        <v>12987</v>
      </c>
      <c r="F300" s="4"/>
      <c r="G300" s="4"/>
      <c r="H300" s="4">
        <v>15</v>
      </c>
      <c r="I300" s="4">
        <v>9.5</v>
      </c>
      <c r="J300" s="4"/>
      <c r="K300" s="4"/>
      <c r="L300" s="4"/>
      <c r="M300" s="153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86">
        <f t="shared" si="24"/>
        <v>24.5</v>
      </c>
      <c r="Y300">
        <f t="shared" si="25"/>
        <v>1592.5</v>
      </c>
      <c r="Z300">
        <v>24.5</v>
      </c>
    </row>
    <row r="301" spans="2:26">
      <c r="B301" s="4" t="s">
        <v>34</v>
      </c>
      <c r="C301" s="4">
        <v>26</v>
      </c>
      <c r="D301" s="4">
        <v>150</v>
      </c>
      <c r="E301" s="4">
        <f t="shared" si="26"/>
        <v>3900</v>
      </c>
      <c r="F301" s="4">
        <v>4</v>
      </c>
      <c r="G301" s="4">
        <v>4</v>
      </c>
      <c r="H301" s="4">
        <v>4</v>
      </c>
      <c r="I301" s="4">
        <v>4</v>
      </c>
      <c r="J301" s="4">
        <v>4</v>
      </c>
      <c r="K301" s="4"/>
      <c r="L301" s="4"/>
      <c r="M301" s="153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86">
        <f t="shared" si="24"/>
        <v>20</v>
      </c>
      <c r="Y301">
        <f t="shared" si="25"/>
        <v>520</v>
      </c>
      <c r="Z301">
        <v>20</v>
      </c>
    </row>
    <row r="302" spans="2:26">
      <c r="B302" s="4" t="s">
        <v>34</v>
      </c>
      <c r="C302" s="4">
        <v>28</v>
      </c>
      <c r="D302" s="4">
        <v>60</v>
      </c>
      <c r="E302" s="4">
        <f t="shared" si="26"/>
        <v>1680</v>
      </c>
      <c r="F302" s="4"/>
      <c r="G302" s="4"/>
      <c r="H302" s="4"/>
      <c r="I302" s="4"/>
      <c r="J302" s="4"/>
      <c r="K302" s="4">
        <v>4</v>
      </c>
      <c r="L302" s="4">
        <v>4</v>
      </c>
      <c r="M302" s="86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86">
        <f t="shared" si="24"/>
        <v>8</v>
      </c>
      <c r="Y302">
        <f t="shared" si="25"/>
        <v>224</v>
      </c>
      <c r="Z302">
        <v>8</v>
      </c>
    </row>
    <row r="303" spans="2:26">
      <c r="B303" s="4" t="s">
        <v>34</v>
      </c>
      <c r="C303" s="4">
        <v>30</v>
      </c>
      <c r="D303" s="4">
        <v>330</v>
      </c>
      <c r="E303" s="4">
        <f t="shared" si="26"/>
        <v>9900</v>
      </c>
      <c r="F303" s="4"/>
      <c r="G303" s="4"/>
      <c r="H303" s="4"/>
      <c r="I303" s="4"/>
      <c r="J303" s="4"/>
      <c r="K303" s="4"/>
      <c r="L303" s="4"/>
      <c r="M303" s="153">
        <v>4</v>
      </c>
      <c r="N303" s="4">
        <v>4</v>
      </c>
      <c r="O303" s="4">
        <v>4</v>
      </c>
      <c r="P303" s="4">
        <v>4</v>
      </c>
      <c r="Q303" s="4">
        <v>4</v>
      </c>
      <c r="R303" s="4">
        <v>4</v>
      </c>
      <c r="S303" s="4">
        <v>4</v>
      </c>
      <c r="T303" s="4">
        <v>4</v>
      </c>
      <c r="U303" s="4">
        <v>4</v>
      </c>
      <c r="V303" s="4">
        <v>4</v>
      </c>
      <c r="W303" s="4">
        <v>4</v>
      </c>
      <c r="X303" s="86">
        <f t="shared" si="24"/>
        <v>44</v>
      </c>
      <c r="Y303">
        <f t="shared" si="25"/>
        <v>1320</v>
      </c>
      <c r="Z303">
        <v>44</v>
      </c>
    </row>
    <row r="304" spans="2:26">
      <c r="B304" s="4" t="s">
        <v>738</v>
      </c>
      <c r="C304" s="4">
        <v>150</v>
      </c>
      <c r="D304" s="4">
        <v>52.5</v>
      </c>
      <c r="E304" s="4">
        <f t="shared" si="26"/>
        <v>7875</v>
      </c>
      <c r="F304" s="4">
        <v>3.9</v>
      </c>
      <c r="G304" s="4"/>
      <c r="H304" s="4"/>
      <c r="I304" s="4">
        <v>7.24</v>
      </c>
      <c r="J304" s="4"/>
      <c r="K304" s="4"/>
      <c r="L304" s="4"/>
      <c r="M304" s="153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86">
        <f t="shared" si="24"/>
        <v>11.14</v>
      </c>
      <c r="Y304">
        <f t="shared" ref="Y304:Y335" si="27">X304*C304</f>
        <v>1671</v>
      </c>
      <c r="Z304">
        <v>11.14</v>
      </c>
    </row>
    <row r="305" spans="2:26">
      <c r="B305" s="4" t="s">
        <v>732</v>
      </c>
      <c r="C305" s="4">
        <v>327.14</v>
      </c>
      <c r="D305" s="4">
        <v>12</v>
      </c>
      <c r="E305" s="4">
        <f t="shared" si="26"/>
        <v>3925.68</v>
      </c>
      <c r="F305" s="4"/>
      <c r="G305" s="4"/>
      <c r="H305" s="4"/>
      <c r="I305" s="4"/>
      <c r="J305" s="4"/>
      <c r="K305" s="4"/>
      <c r="L305" s="4"/>
      <c r="M305" s="153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86">
        <f t="shared" si="24"/>
        <v>0</v>
      </c>
      <c r="Y305">
        <f t="shared" si="27"/>
        <v>0</v>
      </c>
      <c r="Z305">
        <v>0</v>
      </c>
    </row>
    <row r="306" spans="2:26">
      <c r="B306" s="4" t="s">
        <v>580</v>
      </c>
      <c r="C306" s="4">
        <v>122.32</v>
      </c>
      <c r="D306" s="4">
        <v>30</v>
      </c>
      <c r="E306" s="4">
        <f t="shared" si="26"/>
        <v>3669.6</v>
      </c>
      <c r="F306" s="4"/>
      <c r="G306" s="4"/>
      <c r="H306" s="4"/>
      <c r="I306" s="4"/>
      <c r="J306" s="4"/>
      <c r="K306" s="4"/>
      <c r="L306" s="4"/>
      <c r="M306" s="153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86">
        <f t="shared" si="24"/>
        <v>0</v>
      </c>
      <c r="Y306">
        <f t="shared" si="27"/>
        <v>0</v>
      </c>
      <c r="Z306">
        <v>0</v>
      </c>
    </row>
    <row r="307" spans="2:26">
      <c r="B307" s="4" t="s">
        <v>31</v>
      </c>
      <c r="C307" s="4">
        <v>73.739999999999995</v>
      </c>
      <c r="D307" s="4">
        <v>36</v>
      </c>
      <c r="E307" s="4">
        <f t="shared" si="26"/>
        <v>2654.64</v>
      </c>
      <c r="F307" s="4">
        <v>3</v>
      </c>
      <c r="G307" s="4">
        <v>2</v>
      </c>
      <c r="H307" s="4">
        <v>4</v>
      </c>
      <c r="I307" s="4">
        <v>2</v>
      </c>
      <c r="J307" s="4">
        <v>2</v>
      </c>
      <c r="K307" s="4"/>
      <c r="L307" s="4">
        <v>1</v>
      </c>
      <c r="M307" s="153">
        <v>3</v>
      </c>
      <c r="N307" s="4">
        <v>2</v>
      </c>
      <c r="O307" s="4"/>
      <c r="P307" s="4">
        <v>1</v>
      </c>
      <c r="Q307" s="4"/>
      <c r="R307" s="4"/>
      <c r="S307" s="4"/>
      <c r="T307" s="4"/>
      <c r="U307" s="4"/>
      <c r="V307" s="4"/>
      <c r="W307" s="4"/>
      <c r="X307" s="86">
        <f t="shared" si="24"/>
        <v>20</v>
      </c>
      <c r="Y307">
        <f t="shared" si="27"/>
        <v>1474.8</v>
      </c>
      <c r="Z307">
        <v>20</v>
      </c>
    </row>
    <row r="308" spans="2:26">
      <c r="B308" s="4" t="s">
        <v>733</v>
      </c>
      <c r="C308" s="4">
        <v>72.19</v>
      </c>
      <c r="D308" s="4">
        <v>24</v>
      </c>
      <c r="E308" s="4">
        <f t="shared" si="26"/>
        <v>1732.56</v>
      </c>
      <c r="F308" s="4"/>
      <c r="G308" s="4"/>
      <c r="H308" s="4"/>
      <c r="I308" s="4"/>
      <c r="J308" s="4"/>
      <c r="K308" s="4"/>
      <c r="L308" s="4"/>
      <c r="M308" s="153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86">
        <f t="shared" si="24"/>
        <v>0</v>
      </c>
      <c r="Y308">
        <f t="shared" si="27"/>
        <v>0</v>
      </c>
      <c r="Z308">
        <v>0</v>
      </c>
    </row>
    <row r="309" spans="2:26">
      <c r="B309" s="4" t="s">
        <v>14</v>
      </c>
      <c r="C309" s="4">
        <v>185.97</v>
      </c>
      <c r="D309" s="4">
        <v>9</v>
      </c>
      <c r="E309" s="4">
        <f t="shared" si="26"/>
        <v>1673.73</v>
      </c>
      <c r="F309" s="4"/>
      <c r="G309" s="4"/>
      <c r="H309" s="4"/>
      <c r="I309" s="4"/>
      <c r="J309" s="4"/>
      <c r="K309" s="4"/>
      <c r="L309" s="4"/>
      <c r="M309" s="153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86">
        <f t="shared" si="24"/>
        <v>0</v>
      </c>
      <c r="Y309">
        <f t="shared" si="27"/>
        <v>0</v>
      </c>
      <c r="Z309">
        <v>0</v>
      </c>
    </row>
    <row r="310" spans="2:26">
      <c r="B310" s="4" t="s">
        <v>113</v>
      </c>
      <c r="C310" s="4">
        <v>225.95</v>
      </c>
      <c r="D310" s="4">
        <v>15</v>
      </c>
      <c r="E310" s="4">
        <f t="shared" si="26"/>
        <v>3389.25</v>
      </c>
      <c r="F310" s="4"/>
      <c r="G310" s="4"/>
      <c r="H310" s="4"/>
      <c r="I310" s="4"/>
      <c r="J310" s="4"/>
      <c r="K310" s="4"/>
      <c r="L310" s="4"/>
      <c r="M310" s="153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86">
        <f t="shared" si="24"/>
        <v>0</v>
      </c>
      <c r="Y310">
        <f t="shared" si="27"/>
        <v>0</v>
      </c>
      <c r="Z310">
        <v>0</v>
      </c>
    </row>
    <row r="311" spans="2:26">
      <c r="B311" s="4" t="s">
        <v>45</v>
      </c>
      <c r="C311" s="4">
        <v>45.76</v>
      </c>
      <c r="D311" s="4">
        <v>96</v>
      </c>
      <c r="E311" s="4">
        <f t="shared" si="26"/>
        <v>4392.96</v>
      </c>
      <c r="F311" s="4"/>
      <c r="G311" s="4"/>
      <c r="H311" s="4"/>
      <c r="I311" s="4"/>
      <c r="J311" s="4"/>
      <c r="K311" s="4"/>
      <c r="L311" s="4"/>
      <c r="M311" s="153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86">
        <f t="shared" si="24"/>
        <v>0</v>
      </c>
      <c r="Y311">
        <f t="shared" si="27"/>
        <v>0</v>
      </c>
      <c r="Z311">
        <v>0</v>
      </c>
    </row>
    <row r="312" spans="2:26">
      <c r="B312" s="4" t="s">
        <v>734</v>
      </c>
      <c r="C312" s="4">
        <v>138.72</v>
      </c>
      <c r="D312" s="4">
        <v>5</v>
      </c>
      <c r="E312" s="4">
        <f t="shared" si="26"/>
        <v>693.6</v>
      </c>
      <c r="F312" s="4"/>
      <c r="G312" s="4"/>
      <c r="H312" s="4"/>
      <c r="I312" s="4"/>
      <c r="J312" s="4"/>
      <c r="K312" s="4"/>
      <c r="L312" s="4"/>
      <c r="M312" s="153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86">
        <f t="shared" si="24"/>
        <v>0</v>
      </c>
      <c r="Y312">
        <f t="shared" si="27"/>
        <v>0</v>
      </c>
      <c r="Z312">
        <v>0</v>
      </c>
    </row>
    <row r="313" spans="2:26">
      <c r="B313" s="4" t="s">
        <v>735</v>
      </c>
      <c r="C313" s="4">
        <v>257.60000000000002</v>
      </c>
      <c r="D313" s="4">
        <v>6</v>
      </c>
      <c r="E313" s="4">
        <f t="shared" si="26"/>
        <v>1545.6000000000001</v>
      </c>
      <c r="F313" s="4"/>
      <c r="G313" s="4"/>
      <c r="H313" s="4"/>
      <c r="I313" s="4"/>
      <c r="J313" s="4"/>
      <c r="K313" s="4"/>
      <c r="L313" s="4"/>
      <c r="M313" s="153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86">
        <f t="shared" si="24"/>
        <v>0</v>
      </c>
      <c r="Y313">
        <f t="shared" si="27"/>
        <v>0</v>
      </c>
      <c r="Z313">
        <v>0</v>
      </c>
    </row>
    <row r="314" spans="2:26">
      <c r="B314" s="4" t="s">
        <v>736</v>
      </c>
      <c r="C314" s="4">
        <v>341.12</v>
      </c>
      <c r="D314" s="4">
        <v>4</v>
      </c>
      <c r="E314" s="4">
        <f t="shared" si="26"/>
        <v>1364.48</v>
      </c>
      <c r="F314" s="4"/>
      <c r="G314" s="4"/>
      <c r="H314" s="4"/>
      <c r="I314" s="4"/>
      <c r="J314" s="4"/>
      <c r="K314" s="4"/>
      <c r="L314" s="4"/>
      <c r="M314" s="153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86">
        <f t="shared" si="24"/>
        <v>0</v>
      </c>
      <c r="Y314">
        <f t="shared" si="27"/>
        <v>0</v>
      </c>
      <c r="Z314">
        <v>0</v>
      </c>
    </row>
    <row r="315" spans="2:26">
      <c r="B315" s="4" t="s">
        <v>737</v>
      </c>
      <c r="C315" s="4">
        <v>51.05</v>
      </c>
      <c r="D315" s="4">
        <v>45</v>
      </c>
      <c r="E315" s="4">
        <f t="shared" si="26"/>
        <v>2297.25</v>
      </c>
      <c r="F315" s="4"/>
      <c r="G315" s="4"/>
      <c r="H315" s="4"/>
      <c r="I315" s="4"/>
      <c r="J315" s="4">
        <v>4</v>
      </c>
      <c r="K315" s="4"/>
      <c r="L315" s="4">
        <v>4</v>
      </c>
      <c r="M315" s="153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86">
        <f t="shared" si="24"/>
        <v>8</v>
      </c>
      <c r="Y315">
        <f t="shared" si="27"/>
        <v>408.4</v>
      </c>
      <c r="Z315">
        <v>8</v>
      </c>
    </row>
    <row r="316" spans="2:26">
      <c r="B316" s="4" t="s">
        <v>44</v>
      </c>
      <c r="C316" s="4">
        <v>98.7</v>
      </c>
      <c r="D316" s="4">
        <v>36</v>
      </c>
      <c r="E316" s="4">
        <f t="shared" si="26"/>
        <v>3553.2000000000003</v>
      </c>
      <c r="F316" s="4"/>
      <c r="G316" s="4"/>
      <c r="H316" s="4"/>
      <c r="I316" s="4"/>
      <c r="J316" s="4"/>
      <c r="K316" s="4"/>
      <c r="L316" s="4"/>
      <c r="M316" s="153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86">
        <f t="shared" si="24"/>
        <v>0</v>
      </c>
      <c r="Y316">
        <f t="shared" si="27"/>
        <v>0</v>
      </c>
      <c r="Z316">
        <v>0</v>
      </c>
    </row>
    <row r="317" spans="2:26">
      <c r="B317" s="4" t="s">
        <v>60</v>
      </c>
      <c r="C317" s="4">
        <v>565.04</v>
      </c>
      <c r="D317" s="4">
        <v>10.94</v>
      </c>
      <c r="E317" s="4">
        <f t="shared" si="26"/>
        <v>6181.5375999999997</v>
      </c>
      <c r="F317" s="4">
        <v>0.45</v>
      </c>
      <c r="G317" s="4"/>
      <c r="H317" s="4"/>
      <c r="I317" s="4"/>
      <c r="J317" s="4"/>
      <c r="K317" s="4"/>
      <c r="L317" s="4"/>
      <c r="M317" s="153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86">
        <f t="shared" si="24"/>
        <v>0.45</v>
      </c>
      <c r="Y317">
        <f t="shared" si="27"/>
        <v>254.268</v>
      </c>
      <c r="Z317">
        <v>0.45</v>
      </c>
    </row>
    <row r="318" spans="2:26">
      <c r="B318" s="4" t="s">
        <v>16</v>
      </c>
      <c r="C318" s="4">
        <v>118.61</v>
      </c>
      <c r="D318" s="4">
        <v>50</v>
      </c>
      <c r="E318" s="4">
        <f t="shared" si="26"/>
        <v>5930.5</v>
      </c>
      <c r="F318" s="4"/>
      <c r="G318" s="4"/>
      <c r="H318" s="4"/>
      <c r="I318" s="4"/>
      <c r="J318" s="4"/>
      <c r="K318" s="4"/>
      <c r="L318" s="4"/>
      <c r="M318" s="153"/>
      <c r="N318" s="4"/>
      <c r="O318" s="4"/>
      <c r="P318" s="4">
        <v>3.7</v>
      </c>
      <c r="Q318" s="4"/>
      <c r="R318" s="4"/>
      <c r="S318" s="4"/>
      <c r="T318" s="4"/>
      <c r="U318" s="4"/>
      <c r="V318" s="4"/>
      <c r="W318" s="4"/>
      <c r="X318" s="86">
        <f t="shared" si="24"/>
        <v>3.7</v>
      </c>
      <c r="Y318">
        <f t="shared" si="27"/>
        <v>438.85700000000003</v>
      </c>
      <c r="Z318">
        <v>3.7</v>
      </c>
    </row>
    <row r="319" spans="2:26">
      <c r="B319" s="4" t="s">
        <v>110</v>
      </c>
      <c r="C319" s="4">
        <v>38.479999999999997</v>
      </c>
      <c r="D319" s="4">
        <v>10</v>
      </c>
      <c r="E319" s="4">
        <f t="shared" si="26"/>
        <v>384.79999999999995</v>
      </c>
      <c r="F319" s="4"/>
      <c r="G319" s="4"/>
      <c r="H319" s="4"/>
      <c r="I319" s="4"/>
      <c r="J319" s="4"/>
      <c r="K319" s="4"/>
      <c r="L319" s="4"/>
      <c r="M319" s="153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86"/>
      <c r="Y319">
        <f t="shared" si="27"/>
        <v>0</v>
      </c>
      <c r="Z319">
        <v>0</v>
      </c>
    </row>
    <row r="320" spans="2:26">
      <c r="B320" s="4" t="s">
        <v>110</v>
      </c>
      <c r="C320" s="4">
        <v>38.9</v>
      </c>
      <c r="D320" s="4">
        <v>5</v>
      </c>
      <c r="E320" s="4">
        <f t="shared" si="26"/>
        <v>194.5</v>
      </c>
      <c r="F320" s="4"/>
      <c r="G320" s="4"/>
      <c r="H320" s="4"/>
      <c r="I320" s="4"/>
      <c r="J320" s="4"/>
      <c r="K320" s="4"/>
      <c r="L320" s="4"/>
      <c r="M320" s="153">
        <v>0.5</v>
      </c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86">
        <f t="shared" ref="X320:X327" si="28">SUM(F320:W320)</f>
        <v>0.5</v>
      </c>
      <c r="Y320">
        <f t="shared" si="27"/>
        <v>19.45</v>
      </c>
      <c r="Z320">
        <v>0.5</v>
      </c>
    </row>
    <row r="321" spans="2:26">
      <c r="B321" s="4" t="s">
        <v>15</v>
      </c>
      <c r="C321" s="4">
        <v>79.25</v>
      </c>
      <c r="D321" s="4">
        <v>50</v>
      </c>
      <c r="E321" s="4">
        <f t="shared" si="26"/>
        <v>3962.5</v>
      </c>
      <c r="F321" s="4"/>
      <c r="G321" s="4"/>
      <c r="H321" s="4"/>
      <c r="I321" s="4"/>
      <c r="J321" s="4"/>
      <c r="K321" s="4">
        <v>1</v>
      </c>
      <c r="L321" s="4"/>
      <c r="M321" s="153"/>
      <c r="N321" s="4"/>
      <c r="O321" s="4">
        <v>0.57999999999999996</v>
      </c>
      <c r="P321" s="4"/>
      <c r="Q321" s="4"/>
      <c r="R321" s="4"/>
      <c r="S321" s="4"/>
      <c r="T321" s="4"/>
      <c r="U321" s="4"/>
      <c r="V321" s="4"/>
      <c r="W321" s="4"/>
      <c r="X321" s="86">
        <f t="shared" si="28"/>
        <v>1.58</v>
      </c>
      <c r="Y321">
        <f t="shared" si="27"/>
        <v>125.215</v>
      </c>
      <c r="Z321">
        <v>1.58</v>
      </c>
    </row>
    <row r="322" spans="2:26">
      <c r="B322" s="4" t="s">
        <v>17</v>
      </c>
      <c r="C322" s="4">
        <v>21.01</v>
      </c>
      <c r="D322" s="4">
        <v>10</v>
      </c>
      <c r="E322" s="4">
        <f t="shared" si="26"/>
        <v>210.10000000000002</v>
      </c>
      <c r="F322" s="4"/>
      <c r="G322" s="4"/>
      <c r="H322" s="4"/>
      <c r="I322" s="4"/>
      <c r="J322" s="4"/>
      <c r="K322" s="4"/>
      <c r="L322" s="4"/>
      <c r="M322" s="153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86">
        <f t="shared" si="28"/>
        <v>0</v>
      </c>
      <c r="Y322">
        <f t="shared" si="27"/>
        <v>0</v>
      </c>
      <c r="Z322">
        <v>0</v>
      </c>
    </row>
    <row r="323" spans="2:26">
      <c r="B323" s="4" t="s">
        <v>121</v>
      </c>
      <c r="C323" s="4">
        <v>712.92</v>
      </c>
      <c r="D323" s="4">
        <v>10</v>
      </c>
      <c r="E323" s="4">
        <f t="shared" si="26"/>
        <v>7129.2</v>
      </c>
      <c r="F323" s="4"/>
      <c r="G323" s="4"/>
      <c r="H323" s="4"/>
      <c r="I323" s="4"/>
      <c r="J323" s="4"/>
      <c r="K323" s="4"/>
      <c r="L323" s="4"/>
      <c r="M323" s="153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86">
        <f t="shared" si="28"/>
        <v>0</v>
      </c>
      <c r="Y323">
        <f t="shared" si="27"/>
        <v>0</v>
      </c>
      <c r="Z323">
        <v>0</v>
      </c>
    </row>
    <row r="324" spans="2:26">
      <c r="B324" s="4" t="s">
        <v>54</v>
      </c>
      <c r="C324" s="4">
        <v>58</v>
      </c>
      <c r="D324" s="4">
        <v>85</v>
      </c>
      <c r="E324" s="4">
        <f t="shared" si="26"/>
        <v>4930</v>
      </c>
      <c r="F324" s="4"/>
      <c r="G324" s="4"/>
      <c r="H324" s="4"/>
      <c r="I324" s="4"/>
      <c r="J324" s="4"/>
      <c r="K324" s="4"/>
      <c r="L324" s="4"/>
      <c r="M324" s="153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86">
        <f t="shared" si="28"/>
        <v>0</v>
      </c>
      <c r="Y324">
        <f t="shared" si="27"/>
        <v>0</v>
      </c>
      <c r="Z324">
        <v>0</v>
      </c>
    </row>
    <row r="325" spans="2:26">
      <c r="B325" s="4" t="s">
        <v>36</v>
      </c>
      <c r="C325" s="4">
        <v>350</v>
      </c>
      <c r="D325" s="4">
        <v>213.8</v>
      </c>
      <c r="E325" s="4">
        <f t="shared" si="26"/>
        <v>74830</v>
      </c>
      <c r="F325" s="4"/>
      <c r="G325" s="4">
        <v>4</v>
      </c>
      <c r="H325" s="4"/>
      <c r="I325" s="4"/>
      <c r="J325" s="4">
        <v>4</v>
      </c>
      <c r="K325" s="4"/>
      <c r="L325" s="4">
        <v>4</v>
      </c>
      <c r="M325" s="153">
        <v>4</v>
      </c>
      <c r="N325" s="4"/>
      <c r="O325" s="4"/>
      <c r="P325" s="4"/>
      <c r="Q325" s="4">
        <v>4.16</v>
      </c>
      <c r="R325" s="4"/>
      <c r="S325" s="4">
        <v>3.4</v>
      </c>
      <c r="T325" s="4"/>
      <c r="U325" s="4">
        <v>3</v>
      </c>
      <c r="V325" s="4">
        <v>5</v>
      </c>
      <c r="W325" s="4"/>
      <c r="X325" s="86">
        <f t="shared" si="28"/>
        <v>31.56</v>
      </c>
      <c r="Y325">
        <f t="shared" si="27"/>
        <v>11046</v>
      </c>
      <c r="Z325">
        <v>31.56</v>
      </c>
    </row>
    <row r="326" spans="2:26">
      <c r="B326" s="4" t="s">
        <v>27</v>
      </c>
      <c r="C326" s="4">
        <v>271</v>
      </c>
      <c r="D326" s="4">
        <v>75</v>
      </c>
      <c r="E326" s="4">
        <f t="shared" si="26"/>
        <v>20325</v>
      </c>
      <c r="F326" s="4"/>
      <c r="G326" s="4"/>
      <c r="H326" s="4"/>
      <c r="I326" s="4"/>
      <c r="J326" s="4"/>
      <c r="K326" s="4"/>
      <c r="L326" s="4"/>
      <c r="M326" s="153"/>
      <c r="N326" s="4"/>
      <c r="O326" s="4">
        <v>4</v>
      </c>
      <c r="P326" s="4"/>
      <c r="Q326" s="4"/>
      <c r="R326" s="4"/>
      <c r="S326" s="4"/>
      <c r="T326" s="4">
        <v>4</v>
      </c>
      <c r="U326" s="4"/>
      <c r="V326" s="4"/>
      <c r="W326" s="4"/>
      <c r="X326" s="86">
        <f t="shared" si="28"/>
        <v>8</v>
      </c>
      <c r="Y326">
        <f t="shared" si="27"/>
        <v>2168</v>
      </c>
      <c r="Z326">
        <v>8</v>
      </c>
    </row>
    <row r="327" spans="2:26">
      <c r="B327" s="4" t="s">
        <v>184</v>
      </c>
      <c r="C327" s="4">
        <v>264</v>
      </c>
      <c r="D327" s="4">
        <v>44</v>
      </c>
      <c r="E327" s="4">
        <f t="shared" si="26"/>
        <v>11616</v>
      </c>
      <c r="F327" s="4"/>
      <c r="G327" s="4"/>
      <c r="H327" s="4">
        <v>7.3</v>
      </c>
      <c r="I327" s="4"/>
      <c r="J327" s="4"/>
      <c r="K327" s="4"/>
      <c r="L327" s="4"/>
      <c r="M327" s="153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86">
        <f t="shared" si="28"/>
        <v>7.3</v>
      </c>
      <c r="Y327">
        <f t="shared" si="27"/>
        <v>1927.2</v>
      </c>
      <c r="Z327">
        <v>7.3</v>
      </c>
    </row>
    <row r="328" spans="2:26">
      <c r="B328" s="4" t="s">
        <v>710</v>
      </c>
      <c r="C328" s="4">
        <v>215</v>
      </c>
      <c r="D328" s="4">
        <v>45</v>
      </c>
      <c r="E328" s="4">
        <f t="shared" si="26"/>
        <v>9675</v>
      </c>
      <c r="F328" s="4"/>
      <c r="G328" s="4"/>
      <c r="H328" s="4"/>
      <c r="I328" s="4"/>
      <c r="J328" s="4"/>
      <c r="K328" s="4"/>
      <c r="L328" s="4"/>
      <c r="M328" s="153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86"/>
      <c r="Y328">
        <f t="shared" si="27"/>
        <v>0</v>
      </c>
      <c r="Z328">
        <v>0</v>
      </c>
    </row>
    <row r="329" spans="2:26">
      <c r="B329" s="4" t="s">
        <v>681</v>
      </c>
      <c r="C329" s="4">
        <v>113</v>
      </c>
      <c r="D329" s="4">
        <v>24</v>
      </c>
      <c r="E329" s="4">
        <f t="shared" si="26"/>
        <v>2712</v>
      </c>
      <c r="F329" s="4"/>
      <c r="G329" s="4"/>
      <c r="H329" s="4"/>
      <c r="I329" s="4"/>
      <c r="J329" s="4"/>
      <c r="K329" s="4"/>
      <c r="L329" s="4"/>
      <c r="M329" s="153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86">
        <f t="shared" ref="X329:X335" si="29">SUM(F329:W329)</f>
        <v>0</v>
      </c>
      <c r="Y329">
        <f t="shared" si="27"/>
        <v>0</v>
      </c>
      <c r="Z329">
        <v>0</v>
      </c>
    </row>
    <row r="330" spans="2:26">
      <c r="B330" s="4" t="s">
        <v>291</v>
      </c>
      <c r="C330" s="4">
        <v>34</v>
      </c>
      <c r="D330" s="4">
        <v>24</v>
      </c>
      <c r="E330" s="4">
        <f t="shared" si="26"/>
        <v>816</v>
      </c>
      <c r="F330" s="4"/>
      <c r="G330" s="4"/>
      <c r="H330" s="4"/>
      <c r="I330" s="4"/>
      <c r="J330" s="4"/>
      <c r="K330" s="4"/>
      <c r="L330" s="4"/>
      <c r="M330" s="153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86">
        <f t="shared" si="29"/>
        <v>0</v>
      </c>
      <c r="Y330">
        <f t="shared" si="27"/>
        <v>0</v>
      </c>
      <c r="Z330">
        <v>0</v>
      </c>
    </row>
    <row r="331" spans="2:26">
      <c r="B331" s="4" t="s">
        <v>121</v>
      </c>
      <c r="C331" s="4">
        <v>648</v>
      </c>
      <c r="D331" s="4">
        <v>5</v>
      </c>
      <c r="E331" s="4">
        <f t="shared" si="26"/>
        <v>3240</v>
      </c>
      <c r="F331" s="4"/>
      <c r="G331" s="4"/>
      <c r="H331" s="4"/>
      <c r="I331" s="4"/>
      <c r="J331" s="4"/>
      <c r="K331" s="4"/>
      <c r="L331" s="4"/>
      <c r="M331" s="153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86">
        <f t="shared" si="29"/>
        <v>0</v>
      </c>
      <c r="Y331">
        <f t="shared" si="27"/>
        <v>0</v>
      </c>
      <c r="Z331">
        <v>0</v>
      </c>
    </row>
    <row r="332" spans="2:26">
      <c r="B332" s="4" t="s">
        <v>121</v>
      </c>
      <c r="C332" s="4">
        <v>646</v>
      </c>
      <c r="D332" s="4">
        <v>10</v>
      </c>
      <c r="E332" s="4">
        <f t="shared" si="26"/>
        <v>6460</v>
      </c>
      <c r="F332" s="4"/>
      <c r="G332" s="4">
        <v>0.45</v>
      </c>
      <c r="H332" s="4">
        <v>0.2</v>
      </c>
      <c r="I332" s="4"/>
      <c r="J332" s="4">
        <v>0.45</v>
      </c>
      <c r="K332" s="4"/>
      <c r="L332" s="4"/>
      <c r="M332" s="153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86">
        <f t="shared" si="29"/>
        <v>1.1000000000000001</v>
      </c>
      <c r="Y332">
        <f t="shared" si="27"/>
        <v>710.6</v>
      </c>
      <c r="Z332">
        <v>1.1000000000000001</v>
      </c>
    </row>
    <row r="333" spans="2:26">
      <c r="B333" s="4" t="s">
        <v>40</v>
      </c>
      <c r="C333" s="4">
        <v>11</v>
      </c>
      <c r="D333" s="4">
        <v>213</v>
      </c>
      <c r="E333" s="4">
        <f t="shared" si="26"/>
        <v>2343</v>
      </c>
      <c r="F333" s="4"/>
      <c r="G333" s="4"/>
      <c r="H333" s="4"/>
      <c r="I333" s="4"/>
      <c r="J333" s="4"/>
      <c r="K333" s="4"/>
      <c r="L333" s="4"/>
      <c r="M333" s="153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86">
        <f t="shared" si="29"/>
        <v>0</v>
      </c>
      <c r="Y333">
        <f t="shared" si="27"/>
        <v>0</v>
      </c>
      <c r="Z333">
        <v>0</v>
      </c>
    </row>
    <row r="334" spans="2:26">
      <c r="B334" s="4" t="s">
        <v>742</v>
      </c>
      <c r="C334" s="4">
        <v>18</v>
      </c>
      <c r="D334" s="4">
        <v>213</v>
      </c>
      <c r="E334" s="4">
        <f t="shared" si="26"/>
        <v>3834</v>
      </c>
      <c r="F334" s="4"/>
      <c r="G334" s="4"/>
      <c r="H334" s="4"/>
      <c r="I334" s="4"/>
      <c r="J334" s="4"/>
      <c r="K334" s="4"/>
      <c r="L334" s="4"/>
      <c r="M334" s="153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86">
        <f t="shared" si="29"/>
        <v>0</v>
      </c>
      <c r="Y334">
        <f t="shared" si="27"/>
        <v>0</v>
      </c>
      <c r="Z334">
        <v>0</v>
      </c>
    </row>
    <row r="335" spans="2:26">
      <c r="B335" s="4" t="s">
        <v>672</v>
      </c>
      <c r="C335" s="4">
        <v>173</v>
      </c>
      <c r="D335" s="4">
        <v>10.5</v>
      </c>
      <c r="E335" s="4">
        <f t="shared" si="26"/>
        <v>1816.5</v>
      </c>
      <c r="F335" s="4"/>
      <c r="G335" s="4"/>
      <c r="H335" s="4"/>
      <c r="I335" s="4"/>
      <c r="J335" s="4"/>
      <c r="K335" s="86"/>
      <c r="L335" s="4"/>
      <c r="M335" s="153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86">
        <f t="shared" si="29"/>
        <v>0</v>
      </c>
      <c r="Y335">
        <f t="shared" si="27"/>
        <v>0</v>
      </c>
      <c r="Z335">
        <v>0</v>
      </c>
    </row>
    <row r="336" spans="2:26">
      <c r="B336" s="117" t="s">
        <v>17</v>
      </c>
      <c r="C336" s="117">
        <v>22</v>
      </c>
      <c r="D336" s="117">
        <v>10</v>
      </c>
      <c r="E336" s="4">
        <f t="shared" si="26"/>
        <v>220</v>
      </c>
      <c r="F336" s="117"/>
      <c r="G336" s="117"/>
      <c r="H336" s="117"/>
      <c r="I336" s="117"/>
      <c r="J336" s="117"/>
      <c r="K336" s="4"/>
      <c r="L336" s="4"/>
      <c r="M336" s="153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86"/>
      <c r="Y336">
        <f t="shared" ref="Y336:Y367" si="30">X336*C336</f>
        <v>0</v>
      </c>
      <c r="Z336">
        <v>0</v>
      </c>
    </row>
    <row r="337" spans="2:26">
      <c r="B337" s="117" t="s">
        <v>307</v>
      </c>
      <c r="C337" s="117">
        <v>360</v>
      </c>
      <c r="D337" s="117">
        <v>50</v>
      </c>
      <c r="E337" s="4">
        <f t="shared" ref="E337:E399" si="31">D337*C337</f>
        <v>18000</v>
      </c>
      <c r="F337" s="117"/>
      <c r="G337" s="117"/>
      <c r="H337" s="117"/>
      <c r="I337" s="117"/>
      <c r="J337" s="117"/>
      <c r="K337" s="117">
        <v>11.72</v>
      </c>
      <c r="L337" s="4"/>
      <c r="M337" s="153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86">
        <f t="shared" ref="X337:X364" si="32">SUM(F337:W337)</f>
        <v>11.72</v>
      </c>
      <c r="Y337">
        <f t="shared" si="30"/>
        <v>4219.2</v>
      </c>
      <c r="Z337">
        <v>11.72</v>
      </c>
    </row>
    <row r="338" spans="2:26">
      <c r="B338" s="4" t="s">
        <v>97</v>
      </c>
      <c r="C338" s="4">
        <v>168</v>
      </c>
      <c r="D338" s="4">
        <v>31.1</v>
      </c>
      <c r="E338" s="4">
        <f t="shared" si="31"/>
        <v>5224.8</v>
      </c>
      <c r="F338" s="4"/>
      <c r="G338" s="4"/>
      <c r="H338" s="4"/>
      <c r="I338" s="4"/>
      <c r="J338" s="4"/>
      <c r="K338" s="4"/>
      <c r="L338" s="4"/>
      <c r="M338" s="153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86">
        <f t="shared" si="32"/>
        <v>0</v>
      </c>
      <c r="Y338">
        <f t="shared" si="30"/>
        <v>0</v>
      </c>
      <c r="Z338">
        <v>0</v>
      </c>
    </row>
    <row r="339" spans="2:26">
      <c r="B339" s="4" t="s">
        <v>106</v>
      </c>
      <c r="C339" s="4">
        <v>185</v>
      </c>
      <c r="D339" s="4">
        <v>40</v>
      </c>
      <c r="E339" s="4">
        <f t="shared" si="31"/>
        <v>7400</v>
      </c>
      <c r="F339" s="4"/>
      <c r="G339" s="4"/>
      <c r="H339" s="4"/>
      <c r="I339" s="4"/>
      <c r="J339" s="4"/>
      <c r="K339" s="4"/>
      <c r="L339" s="4"/>
      <c r="M339" s="153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86">
        <f t="shared" si="32"/>
        <v>0</v>
      </c>
      <c r="Y339">
        <f t="shared" si="30"/>
        <v>0</v>
      </c>
      <c r="Z339">
        <v>0</v>
      </c>
    </row>
    <row r="340" spans="2:26">
      <c r="B340" s="4" t="s">
        <v>304</v>
      </c>
      <c r="C340" s="4">
        <v>336</v>
      </c>
      <c r="D340" s="4">
        <v>22.8</v>
      </c>
      <c r="E340" s="4">
        <f t="shared" si="31"/>
        <v>7660.8</v>
      </c>
      <c r="F340" s="4"/>
      <c r="G340" s="4"/>
      <c r="H340" s="4"/>
      <c r="I340" s="4"/>
      <c r="J340" s="4"/>
      <c r="K340" s="4"/>
      <c r="L340" s="4"/>
      <c r="M340" s="153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86">
        <f t="shared" si="32"/>
        <v>0</v>
      </c>
      <c r="Y340">
        <f t="shared" si="30"/>
        <v>0</v>
      </c>
      <c r="Z340">
        <v>0</v>
      </c>
    </row>
    <row r="341" spans="2:26">
      <c r="B341" s="4" t="s">
        <v>61</v>
      </c>
      <c r="C341" s="4">
        <v>224</v>
      </c>
      <c r="D341" s="4">
        <v>62.4</v>
      </c>
      <c r="E341" s="4">
        <f t="shared" si="31"/>
        <v>13977.6</v>
      </c>
      <c r="F341" s="4"/>
      <c r="G341" s="4"/>
      <c r="H341" s="4"/>
      <c r="I341" s="4"/>
      <c r="J341" s="4"/>
      <c r="K341" s="4"/>
      <c r="L341" s="4"/>
      <c r="M341" s="153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86">
        <f t="shared" si="32"/>
        <v>0</v>
      </c>
      <c r="Y341">
        <f t="shared" si="30"/>
        <v>0</v>
      </c>
      <c r="Z341">
        <v>0</v>
      </c>
    </row>
    <row r="342" spans="2:26">
      <c r="B342" s="4" t="s">
        <v>55</v>
      </c>
      <c r="C342" s="4">
        <v>65</v>
      </c>
      <c r="D342" s="4">
        <v>176.5</v>
      </c>
      <c r="E342" s="4">
        <f t="shared" si="31"/>
        <v>11472.5</v>
      </c>
      <c r="F342" s="4"/>
      <c r="G342" s="4"/>
      <c r="H342" s="4"/>
      <c r="I342" s="4"/>
      <c r="J342" s="4"/>
      <c r="K342" s="4"/>
      <c r="L342" s="4"/>
      <c r="M342" s="153">
        <v>5</v>
      </c>
      <c r="N342" s="4"/>
      <c r="O342" s="4"/>
      <c r="P342" s="4"/>
      <c r="Q342" s="4">
        <v>10</v>
      </c>
      <c r="R342" s="4"/>
      <c r="S342" s="4">
        <v>3.65</v>
      </c>
      <c r="T342" s="4"/>
      <c r="U342" s="4"/>
      <c r="V342" s="4"/>
      <c r="W342" s="4"/>
      <c r="X342" s="86">
        <f t="shared" si="32"/>
        <v>18.649999999999999</v>
      </c>
      <c r="Y342">
        <f t="shared" si="30"/>
        <v>1212.25</v>
      </c>
      <c r="Z342">
        <v>18.649999999999999</v>
      </c>
    </row>
    <row r="343" spans="2:26">
      <c r="B343" s="4" t="s">
        <v>56</v>
      </c>
      <c r="C343" s="4">
        <v>98</v>
      </c>
      <c r="D343" s="4">
        <v>17.600000000000001</v>
      </c>
      <c r="E343" s="4">
        <f t="shared" si="31"/>
        <v>1724.8000000000002</v>
      </c>
      <c r="F343" s="4"/>
      <c r="G343" s="4"/>
      <c r="H343" s="4"/>
      <c r="I343" s="4"/>
      <c r="J343" s="4"/>
      <c r="K343" s="4"/>
      <c r="L343" s="4"/>
      <c r="M343" s="153"/>
      <c r="N343" s="4"/>
      <c r="O343" s="4"/>
      <c r="P343" s="4"/>
      <c r="Q343" s="4"/>
      <c r="R343" s="4"/>
      <c r="S343" s="4">
        <v>5.52</v>
      </c>
      <c r="T343" s="4"/>
      <c r="U343" s="4"/>
      <c r="V343" s="4"/>
      <c r="W343" s="4"/>
      <c r="X343" s="86">
        <f t="shared" si="32"/>
        <v>5.52</v>
      </c>
      <c r="Y343">
        <f t="shared" si="30"/>
        <v>540.95999999999992</v>
      </c>
      <c r="Z343">
        <v>5.52</v>
      </c>
    </row>
    <row r="344" spans="2:26">
      <c r="B344" s="4" t="s">
        <v>58</v>
      </c>
      <c r="C344" s="4">
        <v>34</v>
      </c>
      <c r="D344" s="4">
        <v>31.9</v>
      </c>
      <c r="E344" s="4">
        <f t="shared" si="31"/>
        <v>1084.5999999999999</v>
      </c>
      <c r="F344" s="4"/>
      <c r="G344" s="4"/>
      <c r="H344" s="4"/>
      <c r="I344" s="4"/>
      <c r="J344" s="4"/>
      <c r="K344" s="4"/>
      <c r="L344" s="4"/>
      <c r="M344" s="153"/>
      <c r="N344" s="4"/>
      <c r="O344" s="4"/>
      <c r="P344" s="4"/>
      <c r="Q344" s="4"/>
      <c r="R344" s="4"/>
      <c r="S344" s="4"/>
      <c r="T344" s="4"/>
      <c r="U344" s="4"/>
      <c r="V344" s="4">
        <v>0.62</v>
      </c>
      <c r="W344" s="4"/>
      <c r="X344" s="86">
        <f t="shared" si="32"/>
        <v>0.62</v>
      </c>
      <c r="Y344">
        <f t="shared" si="30"/>
        <v>21.08</v>
      </c>
      <c r="Z344">
        <v>0.62</v>
      </c>
    </row>
    <row r="345" spans="2:26">
      <c r="B345" s="4" t="s">
        <v>611</v>
      </c>
      <c r="C345" s="4">
        <v>91</v>
      </c>
      <c r="D345" s="4">
        <v>20.100000000000001</v>
      </c>
      <c r="E345" s="4">
        <f t="shared" si="31"/>
        <v>1829.1000000000001</v>
      </c>
      <c r="F345" s="4"/>
      <c r="G345" s="4"/>
      <c r="H345" s="4"/>
      <c r="I345" s="4"/>
      <c r="J345" s="4"/>
      <c r="K345" s="4"/>
      <c r="L345" s="4"/>
      <c r="M345" s="153">
        <v>0.2</v>
      </c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86">
        <f t="shared" si="32"/>
        <v>0.2</v>
      </c>
      <c r="Y345">
        <f t="shared" si="30"/>
        <v>18.2</v>
      </c>
      <c r="Z345">
        <v>0.2</v>
      </c>
    </row>
    <row r="346" spans="2:26">
      <c r="B346" s="4" t="s">
        <v>57</v>
      </c>
      <c r="C346" s="4">
        <v>70</v>
      </c>
      <c r="D346" s="4">
        <v>15.2</v>
      </c>
      <c r="E346" s="4">
        <f t="shared" si="31"/>
        <v>1064</v>
      </c>
      <c r="F346" s="4"/>
      <c r="G346" s="4"/>
      <c r="H346" s="4"/>
      <c r="I346" s="4"/>
      <c r="J346" s="4"/>
      <c r="K346" s="4"/>
      <c r="L346" s="4"/>
      <c r="M346" s="153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86">
        <f t="shared" si="32"/>
        <v>0</v>
      </c>
      <c r="Y346">
        <f t="shared" si="30"/>
        <v>0</v>
      </c>
      <c r="Z346">
        <v>0</v>
      </c>
    </row>
    <row r="347" spans="2:26">
      <c r="B347" s="4" t="s">
        <v>133</v>
      </c>
      <c r="C347" s="4">
        <v>294</v>
      </c>
      <c r="D347" s="4">
        <v>10</v>
      </c>
      <c r="E347" s="4">
        <f t="shared" si="31"/>
        <v>2940</v>
      </c>
      <c r="F347" s="4"/>
      <c r="G347" s="4"/>
      <c r="H347" s="4"/>
      <c r="I347" s="4"/>
      <c r="J347" s="4"/>
      <c r="K347" s="4"/>
      <c r="L347" s="4"/>
      <c r="M347" s="153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86">
        <f t="shared" si="32"/>
        <v>0</v>
      </c>
      <c r="Y347">
        <f t="shared" si="30"/>
        <v>0</v>
      </c>
      <c r="Z347">
        <v>0</v>
      </c>
    </row>
    <row r="348" spans="2:26">
      <c r="B348" s="4" t="s">
        <v>59</v>
      </c>
      <c r="C348" s="4">
        <v>420</v>
      </c>
      <c r="D348" s="4">
        <v>10</v>
      </c>
      <c r="E348" s="4">
        <f t="shared" si="31"/>
        <v>4200</v>
      </c>
      <c r="F348" s="4"/>
      <c r="G348" s="4"/>
      <c r="H348" s="4"/>
      <c r="I348" s="4"/>
      <c r="J348" s="4"/>
      <c r="K348" s="4"/>
      <c r="L348" s="4"/>
      <c r="M348" s="153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86">
        <f t="shared" si="32"/>
        <v>0</v>
      </c>
      <c r="Y348">
        <f t="shared" si="30"/>
        <v>0</v>
      </c>
      <c r="Z348">
        <v>0</v>
      </c>
    </row>
    <row r="349" spans="2:26">
      <c r="B349" s="4" t="s">
        <v>29</v>
      </c>
      <c r="C349" s="4">
        <v>106</v>
      </c>
      <c r="D349" s="4">
        <v>50</v>
      </c>
      <c r="E349" s="4">
        <f t="shared" si="31"/>
        <v>5300</v>
      </c>
      <c r="F349" s="4"/>
      <c r="G349" s="4"/>
      <c r="H349" s="4"/>
      <c r="I349" s="4"/>
      <c r="J349" s="4"/>
      <c r="K349" s="4"/>
      <c r="L349" s="4"/>
      <c r="M349" s="153"/>
      <c r="N349" s="4"/>
      <c r="O349" s="4"/>
      <c r="P349" s="4"/>
      <c r="Q349" s="4"/>
      <c r="R349" s="4"/>
      <c r="S349" s="4"/>
      <c r="T349" s="4">
        <v>4</v>
      </c>
      <c r="U349" s="4"/>
      <c r="V349" s="4"/>
      <c r="W349" s="4"/>
      <c r="X349" s="86">
        <f t="shared" si="32"/>
        <v>4</v>
      </c>
      <c r="Y349">
        <f t="shared" si="30"/>
        <v>424</v>
      </c>
      <c r="Z349">
        <v>4</v>
      </c>
    </row>
    <row r="350" spans="2:26">
      <c r="B350" s="4" t="s">
        <v>188</v>
      </c>
      <c r="C350" s="4">
        <v>224</v>
      </c>
      <c r="D350" s="4">
        <v>1.1000000000000001</v>
      </c>
      <c r="E350" s="4">
        <f t="shared" si="31"/>
        <v>246.40000000000003</v>
      </c>
      <c r="F350" s="4"/>
      <c r="G350" s="4"/>
      <c r="H350" s="4"/>
      <c r="I350" s="4"/>
      <c r="J350" s="4"/>
      <c r="K350" s="4"/>
      <c r="L350" s="4"/>
      <c r="M350" s="153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86">
        <f t="shared" si="32"/>
        <v>0</v>
      </c>
      <c r="Y350">
        <f t="shared" si="30"/>
        <v>0</v>
      </c>
      <c r="Z350">
        <v>0</v>
      </c>
    </row>
    <row r="351" spans="2:26">
      <c r="B351" s="4" t="s">
        <v>837</v>
      </c>
      <c r="C351" s="4">
        <v>420</v>
      </c>
      <c r="D351" s="4">
        <v>1</v>
      </c>
      <c r="E351" s="4">
        <f t="shared" si="31"/>
        <v>420</v>
      </c>
      <c r="F351" s="4"/>
      <c r="G351" s="4"/>
      <c r="H351" s="4"/>
      <c r="I351" s="4"/>
      <c r="J351" s="4"/>
      <c r="K351" s="4"/>
      <c r="L351" s="4"/>
      <c r="M351" s="153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86">
        <f t="shared" si="32"/>
        <v>0</v>
      </c>
      <c r="Y351">
        <f t="shared" si="30"/>
        <v>0</v>
      </c>
      <c r="Z351">
        <v>0</v>
      </c>
    </row>
    <row r="352" spans="2:26">
      <c r="B352" s="4" t="s">
        <v>838</v>
      </c>
      <c r="C352" s="4">
        <v>238</v>
      </c>
      <c r="D352" s="4">
        <v>1</v>
      </c>
      <c r="E352" s="4">
        <f t="shared" si="31"/>
        <v>238</v>
      </c>
      <c r="F352" s="4"/>
      <c r="G352" s="4"/>
      <c r="H352" s="4"/>
      <c r="I352" s="4"/>
      <c r="J352" s="4"/>
      <c r="K352" s="4"/>
      <c r="L352" s="4"/>
      <c r="M352" s="153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86">
        <f t="shared" si="32"/>
        <v>0</v>
      </c>
      <c r="Y352">
        <f t="shared" si="30"/>
        <v>0</v>
      </c>
      <c r="Z352">
        <v>0</v>
      </c>
    </row>
    <row r="353" spans="2:26">
      <c r="B353" s="4" t="s">
        <v>135</v>
      </c>
      <c r="C353" s="4">
        <v>330</v>
      </c>
      <c r="D353" s="4">
        <v>42</v>
      </c>
      <c r="E353" s="4">
        <f t="shared" si="31"/>
        <v>13860</v>
      </c>
      <c r="F353" s="4"/>
      <c r="G353" s="4"/>
      <c r="H353" s="4"/>
      <c r="I353" s="4"/>
      <c r="J353" s="4"/>
      <c r="K353" s="4"/>
      <c r="L353" s="4"/>
      <c r="M353" s="4"/>
      <c r="N353" s="4">
        <v>5.2</v>
      </c>
      <c r="O353" s="4"/>
      <c r="P353" s="4"/>
      <c r="Q353" s="4"/>
      <c r="R353" s="4"/>
      <c r="S353" s="4"/>
      <c r="T353" s="4"/>
      <c r="U353" s="4"/>
      <c r="V353" s="4"/>
      <c r="W353" s="4"/>
      <c r="X353" s="86">
        <f t="shared" si="32"/>
        <v>5.2</v>
      </c>
      <c r="Y353">
        <f t="shared" si="30"/>
        <v>1716</v>
      </c>
      <c r="Z353">
        <v>5.2</v>
      </c>
    </row>
    <row r="354" spans="2:26">
      <c r="B354" s="4" t="s">
        <v>611</v>
      </c>
      <c r="C354" s="4">
        <v>91</v>
      </c>
      <c r="D354" s="4">
        <v>30.4</v>
      </c>
      <c r="E354" s="4">
        <f t="shared" si="31"/>
        <v>2766.4</v>
      </c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86">
        <f t="shared" si="32"/>
        <v>0</v>
      </c>
      <c r="Y354">
        <f t="shared" si="30"/>
        <v>0</v>
      </c>
      <c r="Z354">
        <v>0</v>
      </c>
    </row>
    <row r="355" spans="2:26">
      <c r="B355" s="4" t="s">
        <v>56</v>
      </c>
      <c r="C355" s="4">
        <v>97</v>
      </c>
      <c r="D355" s="4">
        <v>37.5</v>
      </c>
      <c r="E355" s="4">
        <f t="shared" si="31"/>
        <v>3637.5</v>
      </c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>
        <v>2.5</v>
      </c>
      <c r="T355" s="4"/>
      <c r="U355" s="4"/>
      <c r="V355" s="4"/>
      <c r="W355" s="4"/>
      <c r="X355" s="86">
        <f t="shared" si="32"/>
        <v>2.5</v>
      </c>
      <c r="Y355">
        <f t="shared" si="30"/>
        <v>242.5</v>
      </c>
      <c r="Z355">
        <v>2.5</v>
      </c>
    </row>
    <row r="356" spans="2:26">
      <c r="B356" s="4" t="s">
        <v>97</v>
      </c>
      <c r="C356" s="4">
        <v>168</v>
      </c>
      <c r="D356" s="4">
        <v>31.2</v>
      </c>
      <c r="E356" s="4">
        <f t="shared" si="31"/>
        <v>5241.5999999999995</v>
      </c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86">
        <f t="shared" si="32"/>
        <v>0</v>
      </c>
      <c r="Y356">
        <f t="shared" si="30"/>
        <v>0</v>
      </c>
      <c r="Z356">
        <v>0</v>
      </c>
    </row>
    <row r="357" spans="2:26">
      <c r="B357" s="4" t="s">
        <v>188</v>
      </c>
      <c r="C357" s="4">
        <v>238</v>
      </c>
      <c r="D357" s="4">
        <v>2</v>
      </c>
      <c r="E357" s="4">
        <f t="shared" si="31"/>
        <v>476</v>
      </c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86">
        <f t="shared" si="32"/>
        <v>0</v>
      </c>
      <c r="Y357">
        <f t="shared" si="30"/>
        <v>0</v>
      </c>
      <c r="Z357">
        <v>0</v>
      </c>
    </row>
    <row r="358" spans="2:26">
      <c r="B358" s="4" t="s">
        <v>133</v>
      </c>
      <c r="C358" s="4">
        <v>250</v>
      </c>
      <c r="D358" s="4">
        <v>15</v>
      </c>
      <c r="E358" s="4">
        <f t="shared" si="31"/>
        <v>3750</v>
      </c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86">
        <f t="shared" si="32"/>
        <v>0</v>
      </c>
      <c r="Y358">
        <f t="shared" si="30"/>
        <v>0</v>
      </c>
      <c r="Z358">
        <v>0</v>
      </c>
    </row>
    <row r="359" spans="2:26">
      <c r="B359" s="4" t="s">
        <v>59</v>
      </c>
      <c r="C359" s="4">
        <v>350</v>
      </c>
      <c r="D359" s="4">
        <v>15</v>
      </c>
      <c r="E359" s="4">
        <f t="shared" si="31"/>
        <v>5250</v>
      </c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86">
        <f t="shared" si="32"/>
        <v>0</v>
      </c>
      <c r="Y359">
        <f t="shared" si="30"/>
        <v>0</v>
      </c>
      <c r="Z359">
        <v>0</v>
      </c>
    </row>
    <row r="360" spans="2:26">
      <c r="B360" s="4" t="s">
        <v>106</v>
      </c>
      <c r="C360" s="4">
        <v>185</v>
      </c>
      <c r="D360" s="4">
        <v>51.5</v>
      </c>
      <c r="E360" s="4">
        <f t="shared" si="31"/>
        <v>9527.5</v>
      </c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86">
        <f t="shared" si="32"/>
        <v>0</v>
      </c>
      <c r="Y360">
        <f t="shared" si="30"/>
        <v>0</v>
      </c>
      <c r="Z360">
        <v>0</v>
      </c>
    </row>
    <row r="361" spans="2:26">
      <c r="B361" s="4" t="s">
        <v>299</v>
      </c>
      <c r="C361" s="4">
        <v>238</v>
      </c>
      <c r="D361" s="4">
        <v>23.2</v>
      </c>
      <c r="E361" s="4">
        <f t="shared" si="31"/>
        <v>5521.5999999999995</v>
      </c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86">
        <f t="shared" si="32"/>
        <v>0</v>
      </c>
      <c r="Y361">
        <f t="shared" si="30"/>
        <v>0</v>
      </c>
      <c r="Z361">
        <v>0</v>
      </c>
    </row>
    <row r="362" spans="2:26">
      <c r="B362" s="4" t="s">
        <v>304</v>
      </c>
      <c r="C362" s="4">
        <v>336</v>
      </c>
      <c r="D362" s="4">
        <v>23.9</v>
      </c>
      <c r="E362" s="4">
        <f t="shared" si="31"/>
        <v>8030.4</v>
      </c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86">
        <f t="shared" si="32"/>
        <v>0</v>
      </c>
      <c r="Y362">
        <f t="shared" si="30"/>
        <v>0</v>
      </c>
      <c r="Z362">
        <v>0</v>
      </c>
    </row>
    <row r="363" spans="2:26">
      <c r="B363" s="4" t="s">
        <v>322</v>
      </c>
      <c r="C363" s="4">
        <v>210</v>
      </c>
      <c r="D363" s="4">
        <v>19.2</v>
      </c>
      <c r="E363" s="4">
        <f t="shared" si="31"/>
        <v>4032</v>
      </c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86">
        <f t="shared" si="32"/>
        <v>0</v>
      </c>
      <c r="Y363">
        <f t="shared" si="30"/>
        <v>0</v>
      </c>
      <c r="Z363">
        <v>0</v>
      </c>
    </row>
    <row r="364" spans="2:26">
      <c r="B364" s="4" t="s">
        <v>113</v>
      </c>
      <c r="C364" s="4">
        <v>182</v>
      </c>
      <c r="D364" s="4">
        <v>20</v>
      </c>
      <c r="E364" s="4">
        <f t="shared" si="31"/>
        <v>3640</v>
      </c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86">
        <f t="shared" si="32"/>
        <v>0</v>
      </c>
      <c r="Y364">
        <f t="shared" si="30"/>
        <v>0</v>
      </c>
      <c r="Z364">
        <v>0</v>
      </c>
    </row>
    <row r="365" spans="2:26">
      <c r="B365" s="4" t="s">
        <v>837</v>
      </c>
      <c r="C365" s="4">
        <v>400</v>
      </c>
      <c r="D365" s="4">
        <v>3</v>
      </c>
      <c r="E365" s="4">
        <f t="shared" si="31"/>
        <v>1200</v>
      </c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86"/>
      <c r="Y365">
        <f t="shared" si="30"/>
        <v>0</v>
      </c>
      <c r="Z365">
        <v>0</v>
      </c>
    </row>
    <row r="366" spans="2:26">
      <c r="B366" s="4" t="s">
        <v>838</v>
      </c>
      <c r="C366" s="4">
        <v>252</v>
      </c>
      <c r="D366" s="4">
        <v>2</v>
      </c>
      <c r="E366" s="4">
        <f t="shared" si="31"/>
        <v>504</v>
      </c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86"/>
      <c r="Y366">
        <f t="shared" si="30"/>
        <v>0</v>
      </c>
      <c r="Z366">
        <v>0</v>
      </c>
    </row>
    <row r="367" spans="2:26">
      <c r="B367" s="4" t="s">
        <v>29</v>
      </c>
      <c r="C367" s="4">
        <v>110</v>
      </c>
      <c r="D367" s="4">
        <v>25</v>
      </c>
      <c r="E367" s="4">
        <f t="shared" si="31"/>
        <v>2750</v>
      </c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>
        <v>4</v>
      </c>
      <c r="X367" s="86">
        <f t="shared" ref="X367:X375" si="33">SUM(F367:W367)</f>
        <v>4</v>
      </c>
      <c r="Y367">
        <f t="shared" si="30"/>
        <v>440</v>
      </c>
      <c r="Z367">
        <v>4</v>
      </c>
    </row>
    <row r="368" spans="2:26">
      <c r="B368" s="4" t="s">
        <v>853</v>
      </c>
      <c r="C368" s="4">
        <v>44.6</v>
      </c>
      <c r="D368" s="4">
        <v>5</v>
      </c>
      <c r="E368" s="4">
        <f t="shared" si="31"/>
        <v>223</v>
      </c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>
        <v>0.5</v>
      </c>
      <c r="R368" s="4"/>
      <c r="S368" s="4"/>
      <c r="T368" s="4"/>
      <c r="U368" s="4"/>
      <c r="V368" s="4"/>
      <c r="W368" s="4"/>
      <c r="X368" s="86">
        <f t="shared" si="33"/>
        <v>0.5</v>
      </c>
      <c r="Y368">
        <f t="shared" ref="Y368:Y399" si="34">X368*C368</f>
        <v>22.3</v>
      </c>
      <c r="Z368">
        <v>0.5</v>
      </c>
    </row>
    <row r="369" spans="2:26">
      <c r="B369" s="4" t="s">
        <v>175</v>
      </c>
      <c r="C369" s="4">
        <v>64.599999999999994</v>
      </c>
      <c r="D369" s="4">
        <v>45</v>
      </c>
      <c r="E369" s="4">
        <f t="shared" si="31"/>
        <v>2906.9999999999995</v>
      </c>
      <c r="F369" s="4"/>
      <c r="G369" s="4"/>
      <c r="H369" s="4"/>
      <c r="I369" s="4"/>
      <c r="J369" s="4"/>
      <c r="K369" s="4"/>
      <c r="L369" s="4"/>
      <c r="M369" s="4"/>
      <c r="N369" s="4"/>
      <c r="O369" s="4">
        <v>6.4</v>
      </c>
      <c r="P369" s="4"/>
      <c r="Q369" s="4"/>
      <c r="R369" s="4"/>
      <c r="S369" s="4"/>
      <c r="T369" s="4"/>
      <c r="U369" s="4"/>
      <c r="V369" s="4">
        <v>1.4</v>
      </c>
      <c r="W369" s="4"/>
      <c r="X369" s="86">
        <f t="shared" si="33"/>
        <v>7.8000000000000007</v>
      </c>
      <c r="Y369">
        <f t="shared" si="34"/>
        <v>503.88</v>
      </c>
      <c r="Z369">
        <v>7.8</v>
      </c>
    </row>
    <row r="370" spans="2:26">
      <c r="B370" s="4" t="s">
        <v>14</v>
      </c>
      <c r="C370" s="4">
        <v>165</v>
      </c>
      <c r="D370" s="4">
        <v>10</v>
      </c>
      <c r="E370" s="4">
        <f t="shared" si="31"/>
        <v>1650</v>
      </c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86">
        <f t="shared" si="33"/>
        <v>0</v>
      </c>
      <c r="Y370">
        <f t="shared" si="34"/>
        <v>0</v>
      </c>
      <c r="Z370">
        <v>0</v>
      </c>
    </row>
    <row r="371" spans="2:26">
      <c r="B371" s="4" t="s">
        <v>10</v>
      </c>
      <c r="C371" s="4">
        <v>79</v>
      </c>
      <c r="D371" s="4">
        <v>28</v>
      </c>
      <c r="E371" s="4">
        <f t="shared" si="31"/>
        <v>2212</v>
      </c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86">
        <f t="shared" si="33"/>
        <v>0</v>
      </c>
      <c r="Y371">
        <f t="shared" si="34"/>
        <v>0</v>
      </c>
      <c r="Z371">
        <v>0</v>
      </c>
    </row>
    <row r="372" spans="2:26">
      <c r="B372" s="4" t="s">
        <v>65</v>
      </c>
      <c r="C372" s="4">
        <v>340</v>
      </c>
      <c r="D372" s="4">
        <v>45</v>
      </c>
      <c r="E372" s="4">
        <f t="shared" si="31"/>
        <v>15300</v>
      </c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>
        <v>8.1999999999999993</v>
      </c>
      <c r="Q372" s="4"/>
      <c r="R372" s="4"/>
      <c r="S372" s="4"/>
      <c r="T372" s="4"/>
      <c r="U372" s="4"/>
      <c r="V372" s="4"/>
      <c r="W372" s="4"/>
      <c r="X372" s="86">
        <f t="shared" si="33"/>
        <v>8.1999999999999993</v>
      </c>
      <c r="Y372">
        <f t="shared" si="34"/>
        <v>2787.9999999999995</v>
      </c>
      <c r="Z372">
        <v>8.1999999999999993</v>
      </c>
    </row>
    <row r="373" spans="2:26">
      <c r="B373" s="4" t="s">
        <v>184</v>
      </c>
      <c r="C373" s="4">
        <v>264</v>
      </c>
      <c r="D373" s="4">
        <v>44</v>
      </c>
      <c r="E373" s="4">
        <f t="shared" si="31"/>
        <v>11616</v>
      </c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>
        <v>7.1</v>
      </c>
      <c r="S373" s="4"/>
      <c r="T373" s="4"/>
      <c r="U373" s="4"/>
      <c r="V373" s="4"/>
      <c r="W373" s="4"/>
      <c r="X373" s="86">
        <f t="shared" si="33"/>
        <v>7.1</v>
      </c>
      <c r="Y373">
        <f t="shared" si="34"/>
        <v>1874.3999999999999</v>
      </c>
      <c r="Z373">
        <v>7.1</v>
      </c>
    </row>
    <row r="374" spans="2:26">
      <c r="B374" s="4" t="s">
        <v>55</v>
      </c>
      <c r="C374" s="4">
        <v>65</v>
      </c>
      <c r="D374" s="4">
        <v>188</v>
      </c>
      <c r="E374" s="4">
        <f t="shared" si="31"/>
        <v>12220</v>
      </c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>
        <v>15</v>
      </c>
      <c r="S374" s="4">
        <v>6</v>
      </c>
      <c r="T374" s="4"/>
      <c r="U374" s="4">
        <v>12</v>
      </c>
      <c r="V374" s="4"/>
      <c r="W374" s="4"/>
      <c r="X374" s="86">
        <f t="shared" si="33"/>
        <v>33</v>
      </c>
      <c r="Y374">
        <f t="shared" si="34"/>
        <v>2145</v>
      </c>
      <c r="Z374">
        <v>33</v>
      </c>
    </row>
    <row r="375" spans="2:26">
      <c r="B375" s="4" t="s">
        <v>31</v>
      </c>
      <c r="C375" s="4">
        <v>76.69</v>
      </c>
      <c r="D375" s="4">
        <v>36</v>
      </c>
      <c r="E375" s="4">
        <f t="shared" si="31"/>
        <v>2760.84</v>
      </c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>
        <v>2</v>
      </c>
      <c r="S375" s="4">
        <v>2</v>
      </c>
      <c r="T375" s="4">
        <v>2</v>
      </c>
      <c r="U375" s="4">
        <v>2</v>
      </c>
      <c r="V375" s="4">
        <v>2</v>
      </c>
      <c r="W375" s="4">
        <v>2</v>
      </c>
      <c r="X375" s="86">
        <f t="shared" si="33"/>
        <v>12</v>
      </c>
      <c r="Y375">
        <f t="shared" si="34"/>
        <v>920.28</v>
      </c>
      <c r="Z375">
        <v>12</v>
      </c>
    </row>
    <row r="376" spans="2:26">
      <c r="B376" s="4" t="s">
        <v>45</v>
      </c>
      <c r="C376" s="4">
        <v>46.7</v>
      </c>
      <c r="D376" s="4">
        <v>48</v>
      </c>
      <c r="E376" s="4">
        <f t="shared" si="31"/>
        <v>2241.6000000000004</v>
      </c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86"/>
      <c r="Y376">
        <f t="shared" si="34"/>
        <v>0</v>
      </c>
      <c r="Z376">
        <v>0</v>
      </c>
    </row>
    <row r="377" spans="2:26">
      <c r="B377" s="4" t="s">
        <v>45</v>
      </c>
      <c r="C377" s="4">
        <v>46.7</v>
      </c>
      <c r="D377" s="4">
        <v>48</v>
      </c>
      <c r="E377" s="4">
        <f t="shared" si="31"/>
        <v>2241.6000000000004</v>
      </c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86"/>
      <c r="Y377">
        <f t="shared" si="34"/>
        <v>0</v>
      </c>
      <c r="Z377">
        <v>0</v>
      </c>
    </row>
    <row r="378" spans="2:26">
      <c r="B378" s="4" t="s">
        <v>31</v>
      </c>
      <c r="C378" s="4">
        <v>76.69</v>
      </c>
      <c r="D378" s="4">
        <v>36</v>
      </c>
      <c r="E378" s="4">
        <f t="shared" si="31"/>
        <v>2760.84</v>
      </c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86"/>
      <c r="Y378">
        <f t="shared" si="34"/>
        <v>0</v>
      </c>
      <c r="Z378">
        <v>0</v>
      </c>
    </row>
    <row r="379" spans="2:26">
      <c r="B379" s="4" t="s">
        <v>49</v>
      </c>
      <c r="C379" s="4">
        <v>133.38</v>
      </c>
      <c r="D379" s="4">
        <v>18</v>
      </c>
      <c r="E379" s="4">
        <f t="shared" si="31"/>
        <v>2400.84</v>
      </c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86"/>
      <c r="Y379">
        <f t="shared" si="34"/>
        <v>0</v>
      </c>
      <c r="Z379">
        <v>0</v>
      </c>
    </row>
    <row r="380" spans="2:26">
      <c r="B380" s="4" t="s">
        <v>681</v>
      </c>
      <c r="C380" s="4">
        <v>142.18</v>
      </c>
      <c r="D380" s="4">
        <v>24</v>
      </c>
      <c r="E380" s="4">
        <f t="shared" si="31"/>
        <v>3412.32</v>
      </c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86">
        <f>SUM(F380:W380)</f>
        <v>0</v>
      </c>
      <c r="Y380">
        <f t="shared" si="34"/>
        <v>0</v>
      </c>
      <c r="Z380">
        <v>0</v>
      </c>
    </row>
    <row r="381" spans="2:26">
      <c r="B381" s="4" t="s">
        <v>262</v>
      </c>
      <c r="C381" s="4">
        <v>48.42</v>
      </c>
      <c r="D381" s="4">
        <v>12</v>
      </c>
      <c r="E381" s="4">
        <f t="shared" si="31"/>
        <v>581.04</v>
      </c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86">
        <f>SUM(F381:W381)</f>
        <v>0</v>
      </c>
      <c r="Y381">
        <f t="shared" si="34"/>
        <v>0</v>
      </c>
      <c r="Z381">
        <v>0</v>
      </c>
    </row>
    <row r="382" spans="2:26">
      <c r="B382" s="4" t="s">
        <v>580</v>
      </c>
      <c r="C382" s="4">
        <v>151.09</v>
      </c>
      <c r="D382" s="4">
        <v>30</v>
      </c>
      <c r="E382" s="4">
        <f t="shared" si="31"/>
        <v>4532.7</v>
      </c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86">
        <f>SUM(F382:W382)</f>
        <v>0</v>
      </c>
      <c r="Y382">
        <f t="shared" si="34"/>
        <v>0</v>
      </c>
      <c r="Z382">
        <v>0</v>
      </c>
    </row>
    <row r="383" spans="2:26">
      <c r="B383" s="4" t="s">
        <v>14</v>
      </c>
      <c r="C383" s="4">
        <v>97.83</v>
      </c>
      <c r="D383" s="4">
        <v>12</v>
      </c>
      <c r="E383" s="4">
        <f t="shared" si="31"/>
        <v>1173.96</v>
      </c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86"/>
      <c r="Y383">
        <f t="shared" si="34"/>
        <v>0</v>
      </c>
      <c r="Z383">
        <v>0</v>
      </c>
    </row>
    <row r="384" spans="2:26">
      <c r="B384" s="4" t="s">
        <v>113</v>
      </c>
      <c r="C384" s="4">
        <v>273.73</v>
      </c>
      <c r="D384" s="4">
        <v>20</v>
      </c>
      <c r="E384" s="4">
        <f t="shared" si="31"/>
        <v>5474.6</v>
      </c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86"/>
      <c r="Y384">
        <f t="shared" si="34"/>
        <v>0</v>
      </c>
      <c r="Z384">
        <v>0</v>
      </c>
    </row>
    <row r="385" spans="2:26">
      <c r="B385" s="4" t="s">
        <v>303</v>
      </c>
      <c r="C385" s="4">
        <v>464.46</v>
      </c>
      <c r="D385" s="4">
        <v>10</v>
      </c>
      <c r="E385" s="4">
        <f t="shared" si="31"/>
        <v>4644.5999999999995</v>
      </c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86">
        <f>SUM(F385:W385)</f>
        <v>0</v>
      </c>
      <c r="Y385">
        <f t="shared" si="34"/>
        <v>0</v>
      </c>
      <c r="Z385">
        <v>0</v>
      </c>
    </row>
    <row r="386" spans="2:26">
      <c r="B386" s="4" t="s">
        <v>60</v>
      </c>
      <c r="C386" s="4">
        <v>629.20000000000005</v>
      </c>
      <c r="D386" s="4">
        <v>10.89</v>
      </c>
      <c r="E386" s="4">
        <f t="shared" si="31"/>
        <v>6851.9880000000012</v>
      </c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86"/>
      <c r="Y386">
        <f t="shared" si="34"/>
        <v>0</v>
      </c>
      <c r="Z386">
        <v>0</v>
      </c>
    </row>
    <row r="387" spans="2:26">
      <c r="B387" s="4" t="s">
        <v>16</v>
      </c>
      <c r="C387" s="4">
        <v>137.61000000000001</v>
      </c>
      <c r="D387" s="4">
        <v>40</v>
      </c>
      <c r="E387" s="4">
        <f t="shared" si="31"/>
        <v>5504.4000000000005</v>
      </c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86"/>
      <c r="Y387">
        <f t="shared" si="34"/>
        <v>0</v>
      </c>
      <c r="Z387">
        <v>0</v>
      </c>
    </row>
    <row r="388" spans="2:26">
      <c r="B388" s="117" t="s">
        <v>898</v>
      </c>
      <c r="C388" s="117">
        <v>69.709999999999994</v>
      </c>
      <c r="D388" s="117">
        <v>45</v>
      </c>
      <c r="E388" s="4">
        <f t="shared" si="31"/>
        <v>3136.95</v>
      </c>
      <c r="F388" s="117"/>
      <c r="G388" s="117"/>
      <c r="H388" s="117"/>
      <c r="I388" s="117"/>
      <c r="J388" s="117"/>
      <c r="K388" s="117"/>
      <c r="L388" s="117"/>
      <c r="M388" s="117"/>
      <c r="N388" s="117"/>
      <c r="O388" s="117"/>
      <c r="P388" s="117"/>
      <c r="Q388" s="117"/>
      <c r="R388" s="117"/>
      <c r="S388" s="117"/>
      <c r="T388" s="117"/>
      <c r="U388" s="117"/>
      <c r="V388" s="4">
        <v>3</v>
      </c>
      <c r="W388" s="4"/>
      <c r="X388" s="86">
        <f t="shared" ref="X388:X400" si="35">SUM(F388:W388)</f>
        <v>3</v>
      </c>
      <c r="Y388">
        <f t="shared" si="34"/>
        <v>209.13</v>
      </c>
      <c r="Z388">
        <v>3</v>
      </c>
    </row>
    <row r="389" spans="2:26">
      <c r="B389" s="4" t="s">
        <v>56</v>
      </c>
      <c r="C389" s="4">
        <v>120</v>
      </c>
      <c r="D389" s="4">
        <v>27.6</v>
      </c>
      <c r="E389" s="4">
        <f t="shared" si="31"/>
        <v>3312</v>
      </c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>
        <v>2.6</v>
      </c>
      <c r="V389" s="4"/>
      <c r="W389" s="4"/>
      <c r="X389" s="86">
        <f t="shared" si="35"/>
        <v>2.6</v>
      </c>
      <c r="Y389">
        <f t="shared" si="34"/>
        <v>312</v>
      </c>
      <c r="Z389">
        <v>2.6</v>
      </c>
    </row>
    <row r="390" spans="2:26">
      <c r="B390" s="4" t="s">
        <v>933</v>
      </c>
      <c r="C390" s="4">
        <v>49</v>
      </c>
      <c r="D390" s="4">
        <v>31.4</v>
      </c>
      <c r="E390" s="4">
        <f t="shared" si="31"/>
        <v>1538.6</v>
      </c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86">
        <f t="shared" si="35"/>
        <v>0</v>
      </c>
      <c r="Y390">
        <f t="shared" si="34"/>
        <v>0</v>
      </c>
      <c r="Z390">
        <v>0</v>
      </c>
    </row>
    <row r="391" spans="2:26">
      <c r="B391" s="4" t="s">
        <v>611</v>
      </c>
      <c r="C391" s="4">
        <v>91</v>
      </c>
      <c r="D391" s="4">
        <v>20.2</v>
      </c>
      <c r="E391" s="4">
        <f t="shared" si="31"/>
        <v>1838.2</v>
      </c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86">
        <f t="shared" si="35"/>
        <v>0</v>
      </c>
      <c r="Y391">
        <f t="shared" si="34"/>
        <v>0</v>
      </c>
      <c r="Z391">
        <v>0</v>
      </c>
    </row>
    <row r="392" spans="2:26">
      <c r="B392" s="4" t="s">
        <v>133</v>
      </c>
      <c r="C392" s="4">
        <v>224</v>
      </c>
      <c r="D392" s="4">
        <v>10</v>
      </c>
      <c r="E392" s="4">
        <f t="shared" si="31"/>
        <v>2240</v>
      </c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86">
        <f t="shared" si="35"/>
        <v>0</v>
      </c>
      <c r="Y392">
        <f t="shared" si="34"/>
        <v>0</v>
      </c>
    </row>
    <row r="393" spans="2:26">
      <c r="B393" s="4" t="s">
        <v>322</v>
      </c>
      <c r="C393" s="4">
        <v>238</v>
      </c>
      <c r="D393" s="4">
        <v>21.3</v>
      </c>
      <c r="E393" s="4">
        <f t="shared" si="31"/>
        <v>5069.4000000000005</v>
      </c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86">
        <f t="shared" si="35"/>
        <v>0</v>
      </c>
      <c r="Y393">
        <f t="shared" si="34"/>
        <v>0</v>
      </c>
      <c r="Z393">
        <v>0</v>
      </c>
    </row>
    <row r="394" spans="2:26">
      <c r="B394" s="4" t="s">
        <v>97</v>
      </c>
      <c r="C394" s="4">
        <v>168</v>
      </c>
      <c r="D394" s="4">
        <v>43</v>
      </c>
      <c r="E394" s="4">
        <f t="shared" si="31"/>
        <v>7224</v>
      </c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86">
        <f t="shared" si="35"/>
        <v>0</v>
      </c>
      <c r="Y394">
        <f t="shared" si="34"/>
        <v>0</v>
      </c>
      <c r="Z394">
        <v>0</v>
      </c>
    </row>
    <row r="395" spans="2:26">
      <c r="B395" s="4" t="s">
        <v>106</v>
      </c>
      <c r="C395" s="4">
        <v>198</v>
      </c>
      <c r="D395" s="4">
        <v>44.2</v>
      </c>
      <c r="E395" s="4">
        <f t="shared" si="31"/>
        <v>8751.6</v>
      </c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86">
        <f t="shared" si="35"/>
        <v>0</v>
      </c>
      <c r="Y395">
        <f t="shared" si="34"/>
        <v>0</v>
      </c>
      <c r="Z395">
        <v>0</v>
      </c>
    </row>
    <row r="396" spans="2:26">
      <c r="B396" s="4" t="s">
        <v>155</v>
      </c>
      <c r="C396" s="4">
        <v>255</v>
      </c>
      <c r="D396" s="4">
        <v>15</v>
      </c>
      <c r="E396" s="4">
        <f t="shared" si="31"/>
        <v>3825</v>
      </c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86">
        <f t="shared" si="35"/>
        <v>0</v>
      </c>
      <c r="Y396">
        <f t="shared" si="34"/>
        <v>0</v>
      </c>
      <c r="Z396">
        <v>0</v>
      </c>
    </row>
    <row r="397" spans="2:26">
      <c r="B397" s="4" t="s">
        <v>12</v>
      </c>
      <c r="C397" s="4">
        <v>50</v>
      </c>
      <c r="D397" s="4">
        <v>10</v>
      </c>
      <c r="E397" s="4">
        <f t="shared" si="31"/>
        <v>500</v>
      </c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86">
        <f t="shared" si="35"/>
        <v>0</v>
      </c>
      <c r="Y397">
        <f t="shared" si="34"/>
        <v>0</v>
      </c>
      <c r="Z397">
        <v>0</v>
      </c>
    </row>
    <row r="398" spans="2:26">
      <c r="B398" s="4" t="s">
        <v>15</v>
      </c>
      <c r="C398" s="4">
        <v>120</v>
      </c>
      <c r="D398" s="4">
        <v>50</v>
      </c>
      <c r="E398" s="4">
        <f t="shared" si="31"/>
        <v>6000</v>
      </c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86">
        <f t="shared" si="35"/>
        <v>0</v>
      </c>
      <c r="Y398">
        <f t="shared" si="34"/>
        <v>0</v>
      </c>
      <c r="Z398">
        <v>0</v>
      </c>
    </row>
    <row r="399" spans="2:26">
      <c r="B399" s="4" t="s">
        <v>135</v>
      </c>
      <c r="C399" s="4">
        <v>330</v>
      </c>
      <c r="D399" s="4">
        <v>42</v>
      </c>
      <c r="E399" s="4">
        <f t="shared" si="31"/>
        <v>13860</v>
      </c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>
        <v>5.2</v>
      </c>
      <c r="X399" s="86">
        <f t="shared" si="35"/>
        <v>5.2</v>
      </c>
      <c r="Y399">
        <f t="shared" si="34"/>
        <v>1716</v>
      </c>
      <c r="Z399">
        <v>5.2</v>
      </c>
    </row>
    <row r="400" spans="2:26">
      <c r="B400" s="86"/>
      <c r="C400" s="86"/>
      <c r="D400" s="79"/>
      <c r="E400" s="65">
        <f>SUM(E272:E399)</f>
        <v>603886.31559999986</v>
      </c>
      <c r="F400" s="79">
        <v>1920.85</v>
      </c>
      <c r="G400" s="79">
        <v>2305.48</v>
      </c>
      <c r="H400" s="79">
        <v>3430.36</v>
      </c>
      <c r="I400" s="79">
        <v>2313.88</v>
      </c>
      <c r="J400" s="79">
        <v>3241.32</v>
      </c>
      <c r="K400" s="79">
        <v>4410.45</v>
      </c>
      <c r="L400" s="79">
        <v>1789.94</v>
      </c>
      <c r="M400" s="79">
        <v>2110.4699999999998</v>
      </c>
      <c r="N400" s="79">
        <v>2217.48</v>
      </c>
      <c r="O400" s="79">
        <v>1663.4</v>
      </c>
      <c r="P400" s="79">
        <v>3451.5</v>
      </c>
      <c r="Q400" s="79">
        <v>2248.3000000000002</v>
      </c>
      <c r="R400" s="79">
        <v>3122.78</v>
      </c>
      <c r="S400" s="79">
        <v>2874.09</v>
      </c>
      <c r="T400" s="79">
        <v>1781.38</v>
      </c>
      <c r="U400" s="79">
        <v>2415.38</v>
      </c>
      <c r="V400" s="79">
        <v>2344.0300000000002</v>
      </c>
      <c r="W400" s="79">
        <v>2429.38</v>
      </c>
      <c r="X400" s="86">
        <f t="shared" si="35"/>
        <v>46070.469999999994</v>
      </c>
      <c r="Y400">
        <f>SUM(Y272:Y399)</f>
        <v>46070.474999999999</v>
      </c>
    </row>
    <row r="401" spans="2:24">
      <c r="B401" s="86"/>
      <c r="C401" s="86"/>
      <c r="D401" s="86"/>
      <c r="E401" s="86"/>
      <c r="F401" s="86" t="s">
        <v>7</v>
      </c>
      <c r="G401" s="86" t="s">
        <v>7</v>
      </c>
      <c r="H401" s="86" t="s">
        <v>7</v>
      </c>
      <c r="I401" s="86" t="s">
        <v>7</v>
      </c>
      <c r="J401" s="86" t="s">
        <v>7</v>
      </c>
      <c r="K401" s="86" t="s">
        <v>7</v>
      </c>
      <c r="L401" s="86" t="s">
        <v>7</v>
      </c>
      <c r="M401" s="86" t="s">
        <v>7</v>
      </c>
      <c r="N401" s="79" t="s">
        <v>7</v>
      </c>
      <c r="O401" s="79" t="s">
        <v>7</v>
      </c>
      <c r="P401" s="79" t="s">
        <v>7</v>
      </c>
      <c r="Q401" s="79" t="s">
        <v>7</v>
      </c>
      <c r="R401" s="79" t="s">
        <v>7</v>
      </c>
      <c r="S401" s="79" t="s">
        <v>7</v>
      </c>
      <c r="T401" s="79" t="s">
        <v>7</v>
      </c>
      <c r="U401" s="79" t="s">
        <v>7</v>
      </c>
      <c r="V401" s="79" t="s">
        <v>7</v>
      </c>
      <c r="W401" s="79" t="s">
        <v>7</v>
      </c>
      <c r="X401" s="86"/>
    </row>
    <row r="402" spans="2:24">
      <c r="B402" s="86"/>
      <c r="C402" s="86"/>
      <c r="D402" s="86"/>
      <c r="E402" s="86"/>
      <c r="F402" s="86">
        <v>1</v>
      </c>
      <c r="G402" s="86">
        <v>2</v>
      </c>
      <c r="H402" s="86">
        <v>3</v>
      </c>
      <c r="I402" s="86">
        <v>4</v>
      </c>
      <c r="J402" s="86">
        <v>5</v>
      </c>
      <c r="K402" s="86">
        <v>6</v>
      </c>
      <c r="L402" s="86">
        <v>7</v>
      </c>
      <c r="M402" s="86">
        <v>8</v>
      </c>
      <c r="N402" s="86">
        <v>9</v>
      </c>
      <c r="O402" s="86">
        <v>10</v>
      </c>
      <c r="P402" s="86">
        <v>11</v>
      </c>
      <c r="Q402" s="86">
        <v>12</v>
      </c>
      <c r="R402" s="86">
        <v>13</v>
      </c>
      <c r="S402" s="86">
        <v>14</v>
      </c>
      <c r="T402" s="86">
        <v>15</v>
      </c>
      <c r="U402" s="86">
        <v>16</v>
      </c>
      <c r="V402" s="86">
        <v>17</v>
      </c>
      <c r="W402" s="79">
        <v>18</v>
      </c>
      <c r="X402" s="86"/>
    </row>
    <row r="403" spans="2:24">
      <c r="B403" s="86" t="s">
        <v>960</v>
      </c>
      <c r="C403" s="86" t="s">
        <v>731</v>
      </c>
      <c r="D403" s="86"/>
      <c r="E403" s="86"/>
      <c r="F403" s="86"/>
      <c r="G403" s="86"/>
      <c r="H403" s="86"/>
      <c r="I403" s="86"/>
      <c r="J403" s="86"/>
      <c r="K403" s="86"/>
      <c r="L403" s="86"/>
      <c r="M403" s="86"/>
      <c r="N403" s="86"/>
      <c r="O403" s="86"/>
      <c r="P403" s="86"/>
      <c r="Q403" s="86"/>
      <c r="R403" s="86"/>
      <c r="S403" s="86"/>
      <c r="T403" s="86"/>
      <c r="U403" s="86"/>
      <c r="V403" s="86"/>
      <c r="W403" s="86"/>
      <c r="X403" s="86"/>
    </row>
    <row r="404" spans="2:24">
      <c r="B404" s="4" t="s">
        <v>2</v>
      </c>
      <c r="C404" s="4" t="s">
        <v>3</v>
      </c>
      <c r="D404" s="4" t="s">
        <v>217</v>
      </c>
      <c r="E404" s="4"/>
      <c r="F404" s="4" t="s">
        <v>218</v>
      </c>
      <c r="G404" s="4"/>
      <c r="H404" s="4" t="s">
        <v>219</v>
      </c>
      <c r="I404" s="4"/>
      <c r="J404" s="4" t="s">
        <v>327</v>
      </c>
      <c r="K404" s="4" t="s">
        <v>5</v>
      </c>
      <c r="L404" s="4" t="s">
        <v>220</v>
      </c>
      <c r="M404" s="4"/>
      <c r="N404" s="4" t="s">
        <v>4</v>
      </c>
      <c r="O404" s="4"/>
      <c r="P404" s="86"/>
      <c r="Q404" s="86"/>
      <c r="R404" s="86"/>
      <c r="S404" s="86"/>
      <c r="T404" s="86"/>
      <c r="U404" s="86"/>
      <c r="V404" s="86"/>
      <c r="W404" s="86"/>
      <c r="X404" s="86"/>
    </row>
    <row r="405" spans="2:24">
      <c r="B405" s="4" t="s">
        <v>2</v>
      </c>
      <c r="C405" s="4" t="s">
        <v>3</v>
      </c>
      <c r="D405" s="4" t="s">
        <v>8</v>
      </c>
      <c r="E405" s="4" t="s">
        <v>9</v>
      </c>
      <c r="F405" s="4" t="s">
        <v>8</v>
      </c>
      <c r="G405" s="4" t="s">
        <v>9</v>
      </c>
      <c r="H405" s="4" t="s">
        <v>8</v>
      </c>
      <c r="I405" s="4" t="s">
        <v>9</v>
      </c>
      <c r="J405" s="4" t="s">
        <v>8</v>
      </c>
      <c r="K405" s="4" t="s">
        <v>9</v>
      </c>
      <c r="L405" s="4" t="s">
        <v>221</v>
      </c>
      <c r="M405" s="4" t="s">
        <v>9</v>
      </c>
      <c r="N405" s="4" t="s">
        <v>8</v>
      </c>
      <c r="O405" s="4" t="s">
        <v>9</v>
      </c>
      <c r="P405" s="86"/>
      <c r="Q405" s="86"/>
      <c r="R405" s="86"/>
      <c r="S405" s="86"/>
      <c r="T405" s="86"/>
      <c r="U405" s="86"/>
      <c r="V405" s="86"/>
      <c r="W405" s="86"/>
      <c r="X405" s="86"/>
    </row>
    <row r="406" spans="2:24">
      <c r="B406" s="4" t="s">
        <v>26</v>
      </c>
      <c r="C406" s="4">
        <v>180</v>
      </c>
      <c r="D406" s="4">
        <v>3</v>
      </c>
      <c r="E406" s="4">
        <f>D406*C406</f>
        <v>540</v>
      </c>
      <c r="F406" s="4"/>
      <c r="G406" s="4"/>
      <c r="H406" s="4">
        <v>0</v>
      </c>
      <c r="I406" s="4">
        <f>H406*C406</f>
        <v>0</v>
      </c>
      <c r="J406" s="4">
        <v>2</v>
      </c>
      <c r="K406" s="4">
        <f>J406*C406</f>
        <v>360</v>
      </c>
      <c r="L406" s="4">
        <v>1</v>
      </c>
      <c r="M406" s="153">
        <f>L406*C406</f>
        <v>180</v>
      </c>
      <c r="N406" s="4">
        <v>0</v>
      </c>
      <c r="O406" s="4">
        <f>N406*C406</f>
        <v>0</v>
      </c>
      <c r="P406" s="86"/>
      <c r="Q406" s="86"/>
      <c r="R406" s="86"/>
      <c r="S406" s="86"/>
      <c r="T406" s="86"/>
      <c r="U406" s="86"/>
      <c r="V406" s="86"/>
      <c r="W406" s="86"/>
      <c r="X406" s="86"/>
    </row>
    <row r="407" spans="2:24">
      <c r="B407" s="4" t="s">
        <v>553</v>
      </c>
      <c r="C407" s="4">
        <v>39.21</v>
      </c>
      <c r="D407" s="4">
        <v>5</v>
      </c>
      <c r="E407" s="4">
        <f t="shared" ref="E407:E470" si="36">D407*C407</f>
        <v>196.05</v>
      </c>
      <c r="F407" s="4"/>
      <c r="G407" s="4"/>
      <c r="H407" s="4">
        <v>0.5</v>
      </c>
      <c r="I407" s="4">
        <f t="shared" ref="I407:I470" si="37">H407*C407</f>
        <v>19.605</v>
      </c>
      <c r="J407" s="4">
        <v>3</v>
      </c>
      <c r="K407" s="4">
        <f t="shared" ref="K407:K470" si="38">J407*C407</f>
        <v>117.63</v>
      </c>
      <c r="L407" s="4">
        <v>1.5</v>
      </c>
      <c r="M407" s="153">
        <f t="shared" ref="M407:M470" si="39">L407*C407</f>
        <v>58.814999999999998</v>
      </c>
      <c r="N407" s="4">
        <v>0</v>
      </c>
      <c r="O407" s="4">
        <f t="shared" ref="O407:O470" si="40">N407*C407</f>
        <v>0</v>
      </c>
      <c r="P407" s="86"/>
      <c r="Q407" s="86"/>
      <c r="R407" s="86"/>
      <c r="S407" s="86"/>
      <c r="T407" s="86"/>
      <c r="U407" s="86"/>
      <c r="V407" s="86"/>
      <c r="W407" s="86"/>
      <c r="X407" s="86"/>
    </row>
    <row r="408" spans="2:24">
      <c r="B408" s="4" t="s">
        <v>17</v>
      </c>
      <c r="C408" s="4">
        <v>18.41</v>
      </c>
      <c r="D408" s="4">
        <v>3</v>
      </c>
      <c r="E408" s="4">
        <f t="shared" si="36"/>
        <v>55.230000000000004</v>
      </c>
      <c r="F408" s="4"/>
      <c r="G408" s="4"/>
      <c r="H408" s="4">
        <v>0</v>
      </c>
      <c r="I408" s="4">
        <f t="shared" si="37"/>
        <v>0</v>
      </c>
      <c r="J408" s="4">
        <v>1</v>
      </c>
      <c r="K408" s="4">
        <f t="shared" si="38"/>
        <v>18.41</v>
      </c>
      <c r="L408" s="4">
        <v>2</v>
      </c>
      <c r="M408" s="153">
        <f t="shared" si="39"/>
        <v>36.82</v>
      </c>
      <c r="N408" s="4">
        <v>0</v>
      </c>
      <c r="O408" s="4">
        <f t="shared" si="40"/>
        <v>0</v>
      </c>
      <c r="P408" s="86"/>
      <c r="Q408" s="86"/>
      <c r="R408" s="86"/>
      <c r="S408" s="86"/>
      <c r="T408" s="86"/>
      <c r="U408" s="86"/>
      <c r="V408" s="86"/>
      <c r="W408" s="86"/>
      <c r="X408" s="86"/>
    </row>
    <row r="409" spans="2:24">
      <c r="B409" s="4" t="s">
        <v>55</v>
      </c>
      <c r="C409" s="4">
        <v>56</v>
      </c>
      <c r="D409" s="4">
        <v>8</v>
      </c>
      <c r="E409" s="4">
        <f t="shared" si="36"/>
        <v>448</v>
      </c>
      <c r="F409" s="4"/>
      <c r="G409" s="4"/>
      <c r="H409" s="4">
        <v>8</v>
      </c>
      <c r="I409" s="4">
        <f t="shared" si="37"/>
        <v>448</v>
      </c>
      <c r="J409" s="4">
        <v>0</v>
      </c>
      <c r="K409" s="4">
        <f t="shared" si="38"/>
        <v>0</v>
      </c>
      <c r="L409" s="4">
        <v>0</v>
      </c>
      <c r="M409" s="153">
        <f t="shared" si="39"/>
        <v>0</v>
      </c>
      <c r="N409" s="4">
        <v>0</v>
      </c>
      <c r="O409" s="4">
        <f t="shared" si="40"/>
        <v>0</v>
      </c>
      <c r="P409" s="86"/>
      <c r="Q409" s="86"/>
      <c r="R409" s="86"/>
      <c r="S409" s="86"/>
      <c r="T409" s="86"/>
      <c r="U409" s="86"/>
      <c r="V409" s="86"/>
      <c r="W409" s="86"/>
      <c r="X409" s="86"/>
    </row>
    <row r="410" spans="2:24">
      <c r="B410" s="4" t="s">
        <v>113</v>
      </c>
      <c r="C410" s="4">
        <v>225.95</v>
      </c>
      <c r="D410" s="4">
        <v>10.1</v>
      </c>
      <c r="E410" s="4">
        <f t="shared" si="36"/>
        <v>2282.0949999999998</v>
      </c>
      <c r="F410" s="4"/>
      <c r="G410" s="4"/>
      <c r="H410" s="4">
        <v>0</v>
      </c>
      <c r="I410" s="4">
        <f t="shared" si="37"/>
        <v>0</v>
      </c>
      <c r="J410" s="4">
        <v>7.1</v>
      </c>
      <c r="K410" s="4">
        <f t="shared" si="38"/>
        <v>1604.2449999999999</v>
      </c>
      <c r="L410" s="4">
        <v>3</v>
      </c>
      <c r="M410" s="153">
        <f t="shared" si="39"/>
        <v>677.84999999999991</v>
      </c>
      <c r="N410" s="4">
        <v>0</v>
      </c>
      <c r="O410" s="4">
        <f t="shared" si="40"/>
        <v>0</v>
      </c>
      <c r="P410" s="86"/>
      <c r="Q410" s="86"/>
      <c r="R410" s="86"/>
      <c r="S410" s="86"/>
      <c r="T410" s="86"/>
      <c r="U410" s="86"/>
      <c r="V410" s="86"/>
      <c r="W410" s="86"/>
      <c r="X410" s="86"/>
    </row>
    <row r="411" spans="2:24">
      <c r="B411" s="4" t="s">
        <v>12</v>
      </c>
      <c r="C411" s="4">
        <v>40.51</v>
      </c>
      <c r="D411" s="4">
        <v>9.5</v>
      </c>
      <c r="E411" s="4">
        <f t="shared" si="36"/>
        <v>384.84499999999997</v>
      </c>
      <c r="F411" s="4"/>
      <c r="G411" s="4"/>
      <c r="H411" s="4">
        <v>0</v>
      </c>
      <c r="I411" s="4">
        <f t="shared" si="37"/>
        <v>0</v>
      </c>
      <c r="J411" s="4">
        <v>5.5</v>
      </c>
      <c r="K411" s="4">
        <f t="shared" si="38"/>
        <v>222.80499999999998</v>
      </c>
      <c r="L411" s="4">
        <v>4</v>
      </c>
      <c r="M411" s="153">
        <f t="shared" si="39"/>
        <v>162.04</v>
      </c>
      <c r="N411" s="4">
        <v>0</v>
      </c>
      <c r="O411" s="4">
        <f t="shared" si="40"/>
        <v>0</v>
      </c>
      <c r="P411" s="86"/>
      <c r="Q411" s="86"/>
      <c r="R411" s="86"/>
      <c r="S411" s="86"/>
      <c r="T411" s="86"/>
      <c r="U411" s="86"/>
      <c r="V411" s="86"/>
      <c r="W411" s="86"/>
      <c r="X411" s="86"/>
    </row>
    <row r="412" spans="2:24">
      <c r="B412" s="4" t="s">
        <v>44</v>
      </c>
      <c r="C412" s="4">
        <v>98.7</v>
      </c>
      <c r="D412" s="4">
        <v>3.5</v>
      </c>
      <c r="E412" s="4">
        <f t="shared" si="36"/>
        <v>345.45</v>
      </c>
      <c r="F412" s="4"/>
      <c r="G412" s="4"/>
      <c r="H412" s="4">
        <v>2.8</v>
      </c>
      <c r="I412" s="4">
        <f t="shared" si="37"/>
        <v>276.36</v>
      </c>
      <c r="J412" s="4">
        <v>0</v>
      </c>
      <c r="K412" s="4">
        <f t="shared" si="38"/>
        <v>0</v>
      </c>
      <c r="L412" s="4">
        <v>0.7</v>
      </c>
      <c r="M412" s="153">
        <f t="shared" si="39"/>
        <v>69.09</v>
      </c>
      <c r="N412" s="4">
        <v>0</v>
      </c>
      <c r="O412" s="4">
        <f t="shared" si="40"/>
        <v>0</v>
      </c>
      <c r="P412" s="86"/>
      <c r="Q412" s="86"/>
      <c r="R412" s="86"/>
      <c r="S412" s="86"/>
      <c r="T412" s="86"/>
      <c r="U412" s="86"/>
      <c r="V412" s="86"/>
      <c r="W412" s="86"/>
      <c r="X412" s="86"/>
    </row>
    <row r="413" spans="2:24">
      <c r="B413" s="4" t="s">
        <v>49</v>
      </c>
      <c r="C413" s="4">
        <v>244</v>
      </c>
      <c r="D413" s="4">
        <v>5</v>
      </c>
      <c r="E413" s="4">
        <f t="shared" si="36"/>
        <v>1220</v>
      </c>
      <c r="F413" s="4"/>
      <c r="G413" s="4"/>
      <c r="H413" s="4">
        <v>0</v>
      </c>
      <c r="I413" s="4">
        <f t="shared" si="37"/>
        <v>0</v>
      </c>
      <c r="J413" s="4">
        <v>1.5</v>
      </c>
      <c r="K413" s="4">
        <f t="shared" si="38"/>
        <v>366</v>
      </c>
      <c r="L413" s="4">
        <v>2.5</v>
      </c>
      <c r="M413" s="153">
        <f t="shared" si="39"/>
        <v>610</v>
      </c>
      <c r="N413" s="4">
        <v>1</v>
      </c>
      <c r="O413" s="4">
        <f t="shared" si="40"/>
        <v>244</v>
      </c>
      <c r="P413" s="86"/>
      <c r="Q413" s="86"/>
      <c r="R413" s="86"/>
      <c r="S413" s="86"/>
      <c r="T413" s="86"/>
      <c r="U413" s="86"/>
      <c r="V413" s="86"/>
      <c r="W413" s="86"/>
      <c r="X413" s="86"/>
    </row>
    <row r="414" spans="2:24">
      <c r="B414" s="4" t="s">
        <v>16</v>
      </c>
      <c r="C414" s="4">
        <v>103</v>
      </c>
      <c r="D414" s="4">
        <v>11.1</v>
      </c>
      <c r="E414" s="4">
        <f t="shared" si="36"/>
        <v>1143.3</v>
      </c>
      <c r="F414" s="4"/>
      <c r="G414" s="4"/>
      <c r="H414" s="4">
        <v>0.3</v>
      </c>
      <c r="I414" s="4">
        <f t="shared" si="37"/>
        <v>30.9</v>
      </c>
      <c r="J414" s="4">
        <v>10.8</v>
      </c>
      <c r="K414" s="4">
        <f t="shared" si="38"/>
        <v>1112.4000000000001</v>
      </c>
      <c r="L414" s="4">
        <v>0</v>
      </c>
      <c r="M414" s="153">
        <f t="shared" si="39"/>
        <v>0</v>
      </c>
      <c r="N414" s="4">
        <v>0</v>
      </c>
      <c r="O414" s="4">
        <f t="shared" si="40"/>
        <v>0</v>
      </c>
      <c r="P414" s="86"/>
      <c r="Q414" s="86"/>
      <c r="R414" s="86"/>
      <c r="S414" s="86"/>
      <c r="T414" s="86"/>
      <c r="U414" s="86"/>
      <c r="V414" s="86"/>
      <c r="W414" s="86"/>
      <c r="X414" s="86"/>
    </row>
    <row r="415" spans="2:24">
      <c r="B415" s="4" t="s">
        <v>580</v>
      </c>
      <c r="C415" s="4">
        <v>135</v>
      </c>
      <c r="D415" s="4">
        <v>5</v>
      </c>
      <c r="E415" s="4">
        <f t="shared" si="36"/>
        <v>675</v>
      </c>
      <c r="F415" s="4"/>
      <c r="G415" s="4"/>
      <c r="H415" s="4">
        <v>0</v>
      </c>
      <c r="I415" s="4">
        <f t="shared" si="37"/>
        <v>0</v>
      </c>
      <c r="J415" s="4">
        <v>4</v>
      </c>
      <c r="K415" s="4">
        <f t="shared" si="38"/>
        <v>540</v>
      </c>
      <c r="L415" s="4">
        <v>1</v>
      </c>
      <c r="M415" s="153">
        <f t="shared" si="39"/>
        <v>135</v>
      </c>
      <c r="N415" s="4">
        <v>0</v>
      </c>
      <c r="O415" s="4">
        <f t="shared" si="40"/>
        <v>0</v>
      </c>
      <c r="P415" s="86"/>
      <c r="Q415" s="86"/>
      <c r="R415" s="86"/>
      <c r="S415" s="86"/>
      <c r="T415" s="86"/>
      <c r="U415" s="86"/>
      <c r="V415" s="86"/>
      <c r="W415" s="86"/>
      <c r="X415" s="86"/>
    </row>
    <row r="416" spans="2:24">
      <c r="B416" s="4" t="s">
        <v>58</v>
      </c>
      <c r="C416" s="4">
        <v>33</v>
      </c>
      <c r="D416" s="4">
        <v>2.46</v>
      </c>
      <c r="E416" s="4">
        <f t="shared" si="36"/>
        <v>81.179999999999993</v>
      </c>
      <c r="F416" s="4"/>
      <c r="G416" s="4"/>
      <c r="H416" s="4">
        <v>0</v>
      </c>
      <c r="I416" s="4">
        <f t="shared" si="37"/>
        <v>0</v>
      </c>
      <c r="J416" s="4">
        <v>1.71</v>
      </c>
      <c r="K416" s="4">
        <f t="shared" si="38"/>
        <v>56.43</v>
      </c>
      <c r="L416" s="4">
        <v>0.75</v>
      </c>
      <c r="M416" s="153">
        <f t="shared" si="39"/>
        <v>24.75</v>
      </c>
      <c r="N416" s="4">
        <v>0</v>
      </c>
      <c r="O416" s="4">
        <f t="shared" si="40"/>
        <v>0</v>
      </c>
      <c r="P416" s="86"/>
      <c r="Q416" s="86"/>
      <c r="R416" s="86"/>
      <c r="S416" s="86"/>
      <c r="T416" s="86"/>
      <c r="U416" s="86"/>
      <c r="V416" s="86"/>
      <c r="W416" s="86"/>
      <c r="X416" s="86"/>
    </row>
    <row r="417" spans="2:24">
      <c r="B417" s="4" t="s">
        <v>611</v>
      </c>
      <c r="C417" s="4">
        <v>91</v>
      </c>
      <c r="D417" s="4">
        <v>11.8</v>
      </c>
      <c r="E417" s="4">
        <f t="shared" si="36"/>
        <v>1073.8</v>
      </c>
      <c r="F417" s="4"/>
      <c r="G417" s="4"/>
      <c r="H417" s="4">
        <v>0.1</v>
      </c>
      <c r="I417" s="4">
        <f t="shared" si="37"/>
        <v>9.1</v>
      </c>
      <c r="J417" s="4">
        <v>7.25</v>
      </c>
      <c r="K417" s="4">
        <f t="shared" si="38"/>
        <v>659.75</v>
      </c>
      <c r="L417" s="4">
        <v>4.45</v>
      </c>
      <c r="M417" s="153">
        <f t="shared" si="39"/>
        <v>404.95</v>
      </c>
      <c r="N417" s="4">
        <v>0</v>
      </c>
      <c r="O417" s="4">
        <f t="shared" si="40"/>
        <v>0</v>
      </c>
      <c r="P417" s="86"/>
      <c r="Q417" s="86"/>
      <c r="R417" s="86"/>
      <c r="S417" s="86"/>
      <c r="T417" s="86"/>
      <c r="U417" s="86"/>
      <c r="V417" s="86"/>
      <c r="W417" s="86"/>
      <c r="X417" s="86"/>
    </row>
    <row r="418" spans="2:24">
      <c r="B418" s="4" t="s">
        <v>97</v>
      </c>
      <c r="C418" s="4">
        <v>147</v>
      </c>
      <c r="D418" s="4">
        <v>22.8</v>
      </c>
      <c r="E418" s="4">
        <f t="shared" si="36"/>
        <v>3351.6</v>
      </c>
      <c r="F418" s="4"/>
      <c r="G418" s="4"/>
      <c r="H418" s="4">
        <v>0</v>
      </c>
      <c r="I418" s="4">
        <f t="shared" si="37"/>
        <v>0</v>
      </c>
      <c r="J418" s="4">
        <v>22.8</v>
      </c>
      <c r="K418" s="4">
        <f t="shared" si="38"/>
        <v>3351.6</v>
      </c>
      <c r="L418" s="4">
        <v>0</v>
      </c>
      <c r="M418" s="153">
        <f t="shared" si="39"/>
        <v>0</v>
      </c>
      <c r="N418" s="4">
        <v>0</v>
      </c>
      <c r="O418" s="4">
        <f t="shared" si="40"/>
        <v>0</v>
      </c>
      <c r="P418" s="86"/>
      <c r="Q418" s="86"/>
      <c r="R418" s="86"/>
      <c r="S418" s="86"/>
      <c r="T418" s="86"/>
      <c r="U418" s="86"/>
      <c r="V418" s="86"/>
      <c r="W418" s="86"/>
      <c r="X418" s="86"/>
    </row>
    <row r="419" spans="2:24">
      <c r="B419" s="4" t="s">
        <v>61</v>
      </c>
      <c r="C419" s="4">
        <v>231</v>
      </c>
      <c r="D419" s="4">
        <v>60.6</v>
      </c>
      <c r="E419" s="4">
        <f t="shared" si="36"/>
        <v>13998.6</v>
      </c>
      <c r="F419" s="4"/>
      <c r="G419" s="4"/>
      <c r="H419" s="4">
        <v>4.74</v>
      </c>
      <c r="I419" s="4">
        <f t="shared" si="37"/>
        <v>1094.94</v>
      </c>
      <c r="J419" s="4">
        <v>55.86</v>
      </c>
      <c r="K419" s="4">
        <f t="shared" si="38"/>
        <v>12903.66</v>
      </c>
      <c r="L419" s="4">
        <v>0</v>
      </c>
      <c r="M419" s="153">
        <f t="shared" si="39"/>
        <v>0</v>
      </c>
      <c r="N419" s="4">
        <v>0</v>
      </c>
      <c r="O419" s="4">
        <f t="shared" si="40"/>
        <v>0</v>
      </c>
      <c r="P419" s="86"/>
      <c r="Q419" s="86"/>
      <c r="R419" s="86"/>
      <c r="S419" s="86"/>
      <c r="T419" s="86"/>
      <c r="U419" s="86"/>
      <c r="V419" s="86"/>
      <c r="W419" s="86"/>
      <c r="X419" s="86"/>
    </row>
    <row r="420" spans="2:24">
      <c r="B420" s="4" t="s">
        <v>106</v>
      </c>
      <c r="C420" s="4">
        <v>160</v>
      </c>
      <c r="D420" s="4">
        <v>44.4</v>
      </c>
      <c r="E420" s="4">
        <f t="shared" si="36"/>
        <v>7104</v>
      </c>
      <c r="F420" s="4"/>
      <c r="G420" s="4"/>
      <c r="H420" s="4">
        <v>0</v>
      </c>
      <c r="I420" s="4">
        <f t="shared" si="37"/>
        <v>0</v>
      </c>
      <c r="J420" s="4">
        <v>44.4</v>
      </c>
      <c r="K420" s="4">
        <f t="shared" si="38"/>
        <v>7104</v>
      </c>
      <c r="L420" s="4">
        <v>0</v>
      </c>
      <c r="M420" s="153">
        <f t="shared" si="39"/>
        <v>0</v>
      </c>
      <c r="N420" s="4">
        <v>0</v>
      </c>
      <c r="O420" s="4">
        <f t="shared" si="40"/>
        <v>0</v>
      </c>
      <c r="P420" s="86"/>
      <c r="Q420" s="86"/>
      <c r="R420" s="86"/>
      <c r="S420" s="86"/>
      <c r="T420" s="86"/>
      <c r="U420" s="86"/>
      <c r="V420" s="86"/>
      <c r="W420" s="86"/>
      <c r="X420" s="86"/>
    </row>
    <row r="421" spans="2:24">
      <c r="B421" s="4" t="s">
        <v>62</v>
      </c>
      <c r="C421" s="4">
        <v>294</v>
      </c>
      <c r="D421" s="4">
        <v>48.7</v>
      </c>
      <c r="E421" s="4">
        <f t="shared" si="36"/>
        <v>14317.800000000001</v>
      </c>
      <c r="F421" s="4"/>
      <c r="G421" s="4"/>
      <c r="H421" s="4">
        <v>0</v>
      </c>
      <c r="I421" s="4">
        <f t="shared" si="37"/>
        <v>0</v>
      </c>
      <c r="J421" s="4">
        <v>48.7</v>
      </c>
      <c r="K421" s="4">
        <f t="shared" si="38"/>
        <v>14317.800000000001</v>
      </c>
      <c r="L421" s="4">
        <v>0</v>
      </c>
      <c r="M421" s="153">
        <f t="shared" si="39"/>
        <v>0</v>
      </c>
      <c r="N421" s="4">
        <v>0</v>
      </c>
      <c r="O421" s="4">
        <f t="shared" si="40"/>
        <v>0</v>
      </c>
      <c r="P421" s="86"/>
      <c r="Q421" s="86"/>
      <c r="R421" s="86"/>
      <c r="S421" s="86"/>
      <c r="T421" s="86"/>
      <c r="U421" s="86"/>
      <c r="V421" s="86"/>
      <c r="W421" s="86"/>
      <c r="X421" s="86"/>
    </row>
    <row r="422" spans="2:24">
      <c r="B422" s="4" t="s">
        <v>58</v>
      </c>
      <c r="C422" s="4">
        <v>33</v>
      </c>
      <c r="D422" s="4">
        <v>29.9</v>
      </c>
      <c r="E422" s="4">
        <f t="shared" si="36"/>
        <v>986.69999999999993</v>
      </c>
      <c r="F422" s="4"/>
      <c r="G422" s="4"/>
      <c r="H422" s="4">
        <v>0.4</v>
      </c>
      <c r="I422" s="4">
        <f t="shared" si="37"/>
        <v>13.200000000000001</v>
      </c>
      <c r="J422" s="4">
        <v>19.649999999999999</v>
      </c>
      <c r="K422" s="4">
        <f t="shared" si="38"/>
        <v>648.44999999999993</v>
      </c>
      <c r="L422" s="4">
        <v>9.85</v>
      </c>
      <c r="M422" s="153">
        <f t="shared" si="39"/>
        <v>325.05</v>
      </c>
      <c r="N422" s="4">
        <v>0</v>
      </c>
      <c r="O422" s="4">
        <f t="shared" si="40"/>
        <v>0</v>
      </c>
      <c r="P422" s="86"/>
      <c r="Q422" s="86"/>
      <c r="R422" s="86"/>
      <c r="S422" s="86"/>
      <c r="T422" s="86"/>
      <c r="U422" s="86"/>
      <c r="V422" s="86"/>
      <c r="W422" s="86"/>
      <c r="X422" s="86"/>
    </row>
    <row r="423" spans="2:24">
      <c r="B423" s="4" t="s">
        <v>133</v>
      </c>
      <c r="C423" s="4">
        <v>294</v>
      </c>
      <c r="D423" s="4">
        <v>5</v>
      </c>
      <c r="E423" s="4">
        <f t="shared" si="36"/>
        <v>1470</v>
      </c>
      <c r="F423" s="4"/>
      <c r="G423" s="4"/>
      <c r="H423" s="4">
        <v>0</v>
      </c>
      <c r="I423" s="4">
        <f t="shared" si="37"/>
        <v>0</v>
      </c>
      <c r="J423" s="4">
        <v>0</v>
      </c>
      <c r="K423" s="4">
        <f t="shared" si="38"/>
        <v>0</v>
      </c>
      <c r="L423" s="4">
        <v>5</v>
      </c>
      <c r="M423" s="153">
        <f t="shared" si="39"/>
        <v>1470</v>
      </c>
      <c r="N423" s="4">
        <v>0</v>
      </c>
      <c r="O423" s="4">
        <f t="shared" si="40"/>
        <v>0</v>
      </c>
      <c r="P423" s="86"/>
      <c r="Q423" s="86"/>
      <c r="R423" s="86"/>
      <c r="S423" s="86"/>
      <c r="T423" s="86"/>
      <c r="U423" s="86"/>
      <c r="V423" s="86"/>
      <c r="W423" s="86"/>
      <c r="X423" s="86"/>
    </row>
    <row r="424" spans="2:24">
      <c r="B424" s="4" t="s">
        <v>59</v>
      </c>
      <c r="C424" s="4">
        <v>308</v>
      </c>
      <c r="D424" s="4">
        <v>10.1</v>
      </c>
      <c r="E424" s="4">
        <f t="shared" si="36"/>
        <v>3110.7999999999997</v>
      </c>
      <c r="F424" s="4"/>
      <c r="G424" s="4"/>
      <c r="H424" s="4">
        <v>0</v>
      </c>
      <c r="I424" s="4">
        <f t="shared" si="37"/>
        <v>0</v>
      </c>
      <c r="J424" s="4">
        <v>10.1</v>
      </c>
      <c r="K424" s="4">
        <f t="shared" si="38"/>
        <v>3110.7999999999997</v>
      </c>
      <c r="L424" s="4">
        <v>0</v>
      </c>
      <c r="M424" s="153">
        <f t="shared" si="39"/>
        <v>0</v>
      </c>
      <c r="N424" s="4">
        <v>0</v>
      </c>
      <c r="O424" s="4">
        <f t="shared" si="40"/>
        <v>0</v>
      </c>
      <c r="P424" s="86"/>
      <c r="Q424" s="86"/>
      <c r="R424" s="86"/>
      <c r="S424" s="86"/>
      <c r="T424" s="86"/>
      <c r="U424" s="86"/>
      <c r="V424" s="86"/>
      <c r="W424" s="86"/>
      <c r="X424" s="86"/>
    </row>
    <row r="425" spans="2:24">
      <c r="B425" s="4" t="s">
        <v>15</v>
      </c>
      <c r="C425" s="4">
        <v>70</v>
      </c>
      <c r="D425" s="4">
        <v>4.5</v>
      </c>
      <c r="E425" s="4">
        <f t="shared" si="36"/>
        <v>315</v>
      </c>
      <c r="F425" s="4"/>
      <c r="G425" s="4"/>
      <c r="H425" s="4">
        <v>0</v>
      </c>
      <c r="I425" s="4">
        <f t="shared" si="37"/>
        <v>0</v>
      </c>
      <c r="J425" s="4">
        <v>3</v>
      </c>
      <c r="K425" s="4">
        <f t="shared" si="38"/>
        <v>210</v>
      </c>
      <c r="L425" s="4">
        <v>1.5</v>
      </c>
      <c r="M425" s="153">
        <f t="shared" si="39"/>
        <v>105</v>
      </c>
      <c r="N425" s="4">
        <v>0</v>
      </c>
      <c r="O425" s="4">
        <f t="shared" si="40"/>
        <v>0</v>
      </c>
      <c r="P425" s="86"/>
      <c r="Q425" s="86"/>
      <c r="R425" s="86"/>
      <c r="S425" s="86"/>
      <c r="T425" s="86"/>
      <c r="U425" s="86"/>
      <c r="V425" s="86"/>
      <c r="W425" s="86"/>
      <c r="X425" s="86"/>
    </row>
    <row r="426" spans="2:24">
      <c r="B426" s="4" t="s">
        <v>56</v>
      </c>
      <c r="C426" s="4">
        <v>97</v>
      </c>
      <c r="D426" s="4">
        <v>33</v>
      </c>
      <c r="E426" s="4">
        <f t="shared" si="36"/>
        <v>3201</v>
      </c>
      <c r="F426" s="4"/>
      <c r="G426" s="4"/>
      <c r="H426" s="4">
        <v>3.7</v>
      </c>
      <c r="I426" s="4">
        <f t="shared" si="37"/>
        <v>358.90000000000003</v>
      </c>
      <c r="J426" s="4">
        <v>23.3</v>
      </c>
      <c r="K426" s="4">
        <f t="shared" si="38"/>
        <v>2260.1</v>
      </c>
      <c r="L426" s="4">
        <v>6</v>
      </c>
      <c r="M426" s="153">
        <f t="shared" si="39"/>
        <v>582</v>
      </c>
      <c r="N426" s="4">
        <v>0</v>
      </c>
      <c r="O426" s="4">
        <f t="shared" si="40"/>
        <v>0</v>
      </c>
      <c r="P426" s="86"/>
      <c r="Q426" s="86"/>
      <c r="R426" s="86"/>
      <c r="S426" s="86"/>
      <c r="T426" s="86"/>
      <c r="U426" s="86"/>
      <c r="V426" s="86"/>
      <c r="W426" s="86"/>
      <c r="X426" s="86"/>
    </row>
    <row r="427" spans="2:24">
      <c r="B427" s="4" t="s">
        <v>57</v>
      </c>
      <c r="C427" s="4">
        <v>70</v>
      </c>
      <c r="D427" s="4">
        <v>10.199999999999999</v>
      </c>
      <c r="E427" s="4">
        <f t="shared" si="36"/>
        <v>714</v>
      </c>
      <c r="F427" s="4"/>
      <c r="G427" s="4"/>
      <c r="H427" s="4">
        <v>0</v>
      </c>
      <c r="I427" s="4">
        <f t="shared" si="37"/>
        <v>0</v>
      </c>
      <c r="J427" s="4">
        <v>10.199999999999999</v>
      </c>
      <c r="K427" s="4">
        <f t="shared" si="38"/>
        <v>714</v>
      </c>
      <c r="L427" s="4">
        <v>0</v>
      </c>
      <c r="M427" s="153">
        <f t="shared" si="39"/>
        <v>0</v>
      </c>
      <c r="N427" s="4">
        <v>0</v>
      </c>
      <c r="O427" s="4">
        <f t="shared" si="40"/>
        <v>0</v>
      </c>
      <c r="P427" s="86"/>
      <c r="Q427" s="86"/>
      <c r="R427" s="86"/>
      <c r="S427" s="86"/>
      <c r="T427" s="86"/>
      <c r="U427" s="86"/>
      <c r="V427" s="86"/>
      <c r="W427" s="86"/>
      <c r="X427" s="86"/>
    </row>
    <row r="428" spans="2:24">
      <c r="B428" s="4" t="s">
        <v>29</v>
      </c>
      <c r="C428" s="4">
        <v>90</v>
      </c>
      <c r="D428" s="4">
        <v>25</v>
      </c>
      <c r="E428" s="4">
        <f t="shared" si="36"/>
        <v>2250</v>
      </c>
      <c r="F428" s="4"/>
      <c r="G428" s="4"/>
      <c r="H428" s="4">
        <v>6.6</v>
      </c>
      <c r="I428" s="4">
        <f t="shared" si="37"/>
        <v>594</v>
      </c>
      <c r="J428" s="4">
        <v>10.7</v>
      </c>
      <c r="K428" s="4">
        <f t="shared" si="38"/>
        <v>962.99999999999989</v>
      </c>
      <c r="L428" s="4">
        <v>7.7</v>
      </c>
      <c r="M428" s="153">
        <f t="shared" si="39"/>
        <v>693</v>
      </c>
      <c r="N428" s="4">
        <v>0</v>
      </c>
      <c r="O428" s="4">
        <f t="shared" si="40"/>
        <v>0</v>
      </c>
      <c r="P428" s="86"/>
      <c r="Q428" s="86"/>
      <c r="R428" s="86"/>
      <c r="S428" s="86"/>
      <c r="T428" s="86"/>
      <c r="U428" s="86"/>
      <c r="V428" s="86"/>
      <c r="W428" s="86"/>
      <c r="X428" s="86"/>
    </row>
    <row r="429" spans="2:24">
      <c r="B429" s="4" t="s">
        <v>10</v>
      </c>
      <c r="C429" s="4">
        <v>86</v>
      </c>
      <c r="D429" s="4">
        <v>14</v>
      </c>
      <c r="E429" s="4">
        <f t="shared" si="36"/>
        <v>1204</v>
      </c>
      <c r="F429" s="4"/>
      <c r="G429" s="4"/>
      <c r="H429" s="4">
        <v>0</v>
      </c>
      <c r="I429" s="4">
        <f t="shared" si="37"/>
        <v>0</v>
      </c>
      <c r="J429" s="4">
        <v>7</v>
      </c>
      <c r="K429" s="4">
        <f t="shared" si="38"/>
        <v>602</v>
      </c>
      <c r="L429" s="4">
        <v>7</v>
      </c>
      <c r="M429" s="153">
        <f t="shared" si="39"/>
        <v>602</v>
      </c>
      <c r="N429" s="4">
        <v>0</v>
      </c>
      <c r="O429" s="4">
        <f t="shared" si="40"/>
        <v>0</v>
      </c>
      <c r="P429" s="86"/>
      <c r="Q429" s="86"/>
      <c r="R429" s="86"/>
      <c r="S429" s="86"/>
      <c r="T429" s="86"/>
      <c r="U429" s="86"/>
      <c r="V429" s="86"/>
      <c r="W429" s="86"/>
      <c r="X429" s="86"/>
    </row>
    <row r="430" spans="2:24">
      <c r="B430" s="4" t="s">
        <v>51</v>
      </c>
      <c r="C430" s="4">
        <v>15</v>
      </c>
      <c r="D430" s="4">
        <v>35</v>
      </c>
      <c r="E430" s="4">
        <f t="shared" si="36"/>
        <v>525</v>
      </c>
      <c r="F430" s="4"/>
      <c r="G430" s="4"/>
      <c r="H430" s="4">
        <v>0</v>
      </c>
      <c r="I430" s="4">
        <f t="shared" si="37"/>
        <v>0</v>
      </c>
      <c r="J430" s="4">
        <v>14</v>
      </c>
      <c r="K430" s="4">
        <f t="shared" si="38"/>
        <v>210</v>
      </c>
      <c r="L430" s="4">
        <v>10</v>
      </c>
      <c r="M430" s="153">
        <f t="shared" si="39"/>
        <v>150</v>
      </c>
      <c r="N430" s="4">
        <v>11</v>
      </c>
      <c r="O430" s="4">
        <f t="shared" si="40"/>
        <v>165</v>
      </c>
      <c r="P430" s="86"/>
      <c r="Q430" s="86"/>
      <c r="R430" s="86"/>
      <c r="S430" s="86"/>
      <c r="T430" s="86"/>
      <c r="U430" s="86"/>
      <c r="V430" s="86"/>
      <c r="W430" s="86"/>
      <c r="X430" s="86"/>
    </row>
    <row r="431" spans="2:24">
      <c r="B431" s="4" t="s">
        <v>299</v>
      </c>
      <c r="C431" s="4">
        <v>238</v>
      </c>
      <c r="D431" s="4">
        <v>18.5</v>
      </c>
      <c r="E431" s="4">
        <f t="shared" si="36"/>
        <v>4403</v>
      </c>
      <c r="F431" s="4"/>
      <c r="G431" s="4"/>
      <c r="H431" s="4">
        <v>0</v>
      </c>
      <c r="I431" s="4">
        <f t="shared" si="37"/>
        <v>0</v>
      </c>
      <c r="J431" s="4">
        <v>18.5</v>
      </c>
      <c r="K431" s="4">
        <f t="shared" si="38"/>
        <v>4403</v>
      </c>
      <c r="L431" s="4">
        <v>0</v>
      </c>
      <c r="M431" s="153">
        <f t="shared" si="39"/>
        <v>0</v>
      </c>
      <c r="N431" s="4">
        <v>0</v>
      </c>
      <c r="O431" s="4">
        <f t="shared" si="40"/>
        <v>0</v>
      </c>
      <c r="P431" s="86"/>
      <c r="Q431" s="86"/>
      <c r="R431" s="86"/>
      <c r="S431" s="86"/>
      <c r="T431" s="86"/>
      <c r="U431" s="86"/>
      <c r="V431" s="86"/>
      <c r="W431" s="86"/>
      <c r="X431" s="86"/>
    </row>
    <row r="432" spans="2:24">
      <c r="B432" s="4" t="s">
        <v>155</v>
      </c>
      <c r="C432" s="4">
        <v>145</v>
      </c>
      <c r="D432" s="4">
        <v>22</v>
      </c>
      <c r="E432" s="4">
        <f t="shared" si="36"/>
        <v>3190</v>
      </c>
      <c r="F432" s="4"/>
      <c r="G432" s="4"/>
      <c r="H432" s="4">
        <v>0</v>
      </c>
      <c r="I432" s="4">
        <f t="shared" si="37"/>
        <v>0</v>
      </c>
      <c r="J432" s="4">
        <v>22</v>
      </c>
      <c r="K432" s="4">
        <f t="shared" si="38"/>
        <v>3190</v>
      </c>
      <c r="L432" s="4">
        <v>0</v>
      </c>
      <c r="M432" s="153">
        <f t="shared" si="39"/>
        <v>0</v>
      </c>
      <c r="N432" s="4">
        <v>0</v>
      </c>
      <c r="O432" s="4">
        <f t="shared" si="40"/>
        <v>0</v>
      </c>
      <c r="P432" s="86"/>
      <c r="Q432" s="86"/>
      <c r="R432" s="86"/>
      <c r="S432" s="86"/>
      <c r="T432" s="86"/>
      <c r="U432" s="86"/>
      <c r="V432" s="86"/>
      <c r="W432" s="86"/>
      <c r="X432" s="86"/>
    </row>
    <row r="433" spans="2:24">
      <c r="B433" s="4" t="s">
        <v>207</v>
      </c>
      <c r="C433" s="4">
        <v>280</v>
      </c>
      <c r="D433" s="4">
        <v>1</v>
      </c>
      <c r="E433" s="4">
        <f t="shared" si="36"/>
        <v>280</v>
      </c>
      <c r="F433" s="4"/>
      <c r="G433" s="4"/>
      <c r="H433" s="4">
        <v>0</v>
      </c>
      <c r="I433" s="4">
        <f t="shared" si="37"/>
        <v>0</v>
      </c>
      <c r="J433" s="4">
        <v>0.45</v>
      </c>
      <c r="K433" s="4">
        <f t="shared" si="38"/>
        <v>126</v>
      </c>
      <c r="L433" s="4">
        <v>0.3</v>
      </c>
      <c r="M433" s="153">
        <f t="shared" si="39"/>
        <v>84</v>
      </c>
      <c r="N433" s="4">
        <v>0.25</v>
      </c>
      <c r="O433" s="4">
        <f t="shared" si="40"/>
        <v>70</v>
      </c>
      <c r="P433" s="86"/>
      <c r="Q433" s="86"/>
      <c r="R433" s="86"/>
      <c r="S433" s="86"/>
      <c r="T433" s="86"/>
      <c r="U433" s="86"/>
      <c r="V433" s="86"/>
      <c r="W433" s="86"/>
      <c r="X433" s="86"/>
    </row>
    <row r="434" spans="2:24">
      <c r="B434" s="4" t="s">
        <v>55</v>
      </c>
      <c r="C434" s="4">
        <v>65</v>
      </c>
      <c r="D434" s="4">
        <v>199.8</v>
      </c>
      <c r="E434" s="4">
        <f t="shared" si="36"/>
        <v>12987</v>
      </c>
      <c r="F434" s="4"/>
      <c r="G434" s="4"/>
      <c r="H434" s="4">
        <v>24.5</v>
      </c>
      <c r="I434" s="4">
        <f t="shared" si="37"/>
        <v>1592.5</v>
      </c>
      <c r="J434" s="4">
        <v>102.7</v>
      </c>
      <c r="K434" s="4">
        <f t="shared" si="38"/>
        <v>6675.5</v>
      </c>
      <c r="L434" s="4">
        <v>72.599999999999994</v>
      </c>
      <c r="M434" s="153">
        <f t="shared" si="39"/>
        <v>4719</v>
      </c>
      <c r="N434" s="4">
        <v>0</v>
      </c>
      <c r="O434" s="4">
        <f t="shared" si="40"/>
        <v>0</v>
      </c>
      <c r="P434" s="86"/>
      <c r="Q434" s="86"/>
      <c r="R434" s="86"/>
      <c r="S434" s="86"/>
      <c r="T434" s="86"/>
      <c r="U434" s="86"/>
      <c r="V434" s="86"/>
      <c r="W434" s="86"/>
      <c r="X434" s="86"/>
    </row>
    <row r="435" spans="2:24">
      <c r="B435" s="4" t="s">
        <v>34</v>
      </c>
      <c r="C435" s="4">
        <v>26</v>
      </c>
      <c r="D435" s="4"/>
      <c r="E435" s="4">
        <f t="shared" si="36"/>
        <v>0</v>
      </c>
      <c r="F435" s="4">
        <v>150</v>
      </c>
      <c r="G435" s="4">
        <f>F435*C435</f>
        <v>3900</v>
      </c>
      <c r="H435" s="4">
        <v>20</v>
      </c>
      <c r="I435" s="4">
        <f t="shared" si="37"/>
        <v>520</v>
      </c>
      <c r="J435" s="4">
        <v>75</v>
      </c>
      <c r="K435" s="4">
        <f t="shared" si="38"/>
        <v>1950</v>
      </c>
      <c r="L435" s="4">
        <v>55</v>
      </c>
      <c r="M435" s="153">
        <f t="shared" si="39"/>
        <v>1430</v>
      </c>
      <c r="N435" s="4">
        <v>0</v>
      </c>
      <c r="O435" s="4">
        <f t="shared" si="40"/>
        <v>0</v>
      </c>
      <c r="P435" s="86"/>
      <c r="Q435" s="86"/>
      <c r="R435" s="86"/>
      <c r="S435" s="86"/>
      <c r="T435" s="86"/>
      <c r="U435" s="86"/>
      <c r="V435" s="86"/>
      <c r="W435" s="86"/>
      <c r="X435" s="86"/>
    </row>
    <row r="436" spans="2:24">
      <c r="B436" s="4" t="s">
        <v>34</v>
      </c>
      <c r="C436" s="4">
        <v>28</v>
      </c>
      <c r="D436" s="4"/>
      <c r="E436" s="4">
        <f t="shared" si="36"/>
        <v>0</v>
      </c>
      <c r="F436" s="4">
        <v>60</v>
      </c>
      <c r="G436" s="4">
        <f t="shared" ref="G436:G499" si="41">F436*C436</f>
        <v>1680</v>
      </c>
      <c r="H436" s="4">
        <v>8</v>
      </c>
      <c r="I436" s="4">
        <f t="shared" si="37"/>
        <v>224</v>
      </c>
      <c r="J436" s="4">
        <v>30</v>
      </c>
      <c r="K436" s="4">
        <f t="shared" si="38"/>
        <v>840</v>
      </c>
      <c r="L436" s="4">
        <v>22</v>
      </c>
      <c r="M436" s="153">
        <f t="shared" si="39"/>
        <v>616</v>
      </c>
      <c r="N436" s="4">
        <v>0</v>
      </c>
      <c r="O436" s="4">
        <f t="shared" si="40"/>
        <v>0</v>
      </c>
      <c r="P436" s="86"/>
      <c r="Q436" s="86"/>
      <c r="R436" s="86"/>
      <c r="S436" s="86"/>
      <c r="T436" s="86"/>
      <c r="U436" s="86"/>
      <c r="V436" s="86"/>
      <c r="W436" s="86"/>
      <c r="X436" s="86"/>
    </row>
    <row r="437" spans="2:24">
      <c r="B437" s="4" t="s">
        <v>34</v>
      </c>
      <c r="C437" s="4">
        <v>30</v>
      </c>
      <c r="D437" s="4"/>
      <c r="E437" s="4">
        <f t="shared" si="36"/>
        <v>0</v>
      </c>
      <c r="F437" s="4">
        <v>330</v>
      </c>
      <c r="G437" s="4">
        <f t="shared" si="41"/>
        <v>9900</v>
      </c>
      <c r="H437" s="4">
        <v>44</v>
      </c>
      <c r="I437" s="4">
        <f t="shared" si="37"/>
        <v>1320</v>
      </c>
      <c r="J437" s="4">
        <v>165</v>
      </c>
      <c r="K437" s="4">
        <f t="shared" si="38"/>
        <v>4950</v>
      </c>
      <c r="L437" s="4">
        <v>121</v>
      </c>
      <c r="M437" s="153">
        <f t="shared" si="39"/>
        <v>3630</v>
      </c>
      <c r="N437" s="4">
        <v>0</v>
      </c>
      <c r="O437" s="4">
        <f t="shared" si="40"/>
        <v>0</v>
      </c>
      <c r="P437" s="86"/>
      <c r="Q437" s="86"/>
      <c r="R437" s="86"/>
      <c r="S437" s="86"/>
      <c r="T437" s="86"/>
      <c r="U437" s="86"/>
      <c r="V437" s="86"/>
      <c r="W437" s="86"/>
      <c r="X437" s="86"/>
    </row>
    <row r="438" spans="2:24">
      <c r="B438" s="4" t="s">
        <v>738</v>
      </c>
      <c r="C438" s="4">
        <v>150</v>
      </c>
      <c r="D438" s="4"/>
      <c r="E438" s="4">
        <f t="shared" si="36"/>
        <v>0</v>
      </c>
      <c r="F438" s="4">
        <v>52.5</v>
      </c>
      <c r="G438" s="4">
        <f t="shared" si="41"/>
        <v>7875</v>
      </c>
      <c r="H438" s="4">
        <v>11.14</v>
      </c>
      <c r="I438" s="4">
        <f t="shared" si="37"/>
        <v>1671</v>
      </c>
      <c r="J438" s="4">
        <v>24.66</v>
      </c>
      <c r="K438" s="4">
        <f t="shared" si="38"/>
        <v>3699</v>
      </c>
      <c r="L438" s="4">
        <v>16.7</v>
      </c>
      <c r="M438" s="153">
        <f t="shared" si="39"/>
        <v>2505</v>
      </c>
      <c r="N438" s="4">
        <v>0</v>
      </c>
      <c r="O438" s="4">
        <f t="shared" si="40"/>
        <v>0</v>
      </c>
      <c r="P438" s="86"/>
      <c r="Q438" s="86"/>
      <c r="R438" s="86"/>
      <c r="S438" s="86"/>
      <c r="T438" s="86"/>
      <c r="U438" s="86"/>
      <c r="V438" s="86"/>
      <c r="W438" s="86"/>
      <c r="X438" s="86"/>
    </row>
    <row r="439" spans="2:24">
      <c r="B439" s="4" t="s">
        <v>732</v>
      </c>
      <c r="C439" s="4">
        <v>327.14</v>
      </c>
      <c r="D439" s="4"/>
      <c r="E439" s="4">
        <f t="shared" si="36"/>
        <v>0</v>
      </c>
      <c r="F439" s="4">
        <v>12</v>
      </c>
      <c r="G439" s="4">
        <f t="shared" si="41"/>
        <v>3925.68</v>
      </c>
      <c r="H439" s="4">
        <v>0</v>
      </c>
      <c r="I439" s="4">
        <f t="shared" si="37"/>
        <v>0</v>
      </c>
      <c r="J439" s="4">
        <v>8</v>
      </c>
      <c r="K439" s="4">
        <f t="shared" si="38"/>
        <v>2617.12</v>
      </c>
      <c r="L439" s="4">
        <v>0</v>
      </c>
      <c r="M439" s="153">
        <f t="shared" si="39"/>
        <v>0</v>
      </c>
      <c r="N439" s="4">
        <v>4</v>
      </c>
      <c r="O439" s="4">
        <f t="shared" si="40"/>
        <v>1308.56</v>
      </c>
      <c r="P439" s="86"/>
      <c r="Q439" s="86"/>
      <c r="R439" s="86"/>
      <c r="S439" s="86"/>
      <c r="T439" s="86"/>
      <c r="U439" s="86"/>
      <c r="V439" s="86"/>
      <c r="W439" s="86"/>
      <c r="X439" s="86"/>
    </row>
    <row r="440" spans="2:24">
      <c r="B440" s="4" t="s">
        <v>580</v>
      </c>
      <c r="C440" s="4">
        <v>122.32</v>
      </c>
      <c r="D440" s="4"/>
      <c r="E440" s="4">
        <f t="shared" si="36"/>
        <v>0</v>
      </c>
      <c r="F440" s="4">
        <v>30</v>
      </c>
      <c r="G440" s="4">
        <f t="shared" si="41"/>
        <v>3669.6</v>
      </c>
      <c r="H440" s="4">
        <v>0</v>
      </c>
      <c r="I440" s="4">
        <f t="shared" si="37"/>
        <v>0</v>
      </c>
      <c r="J440" s="4">
        <v>18</v>
      </c>
      <c r="K440" s="4">
        <f t="shared" si="38"/>
        <v>2201.7599999999998</v>
      </c>
      <c r="L440" s="4">
        <v>12</v>
      </c>
      <c r="M440" s="153">
        <f t="shared" si="39"/>
        <v>1467.84</v>
      </c>
      <c r="N440" s="4">
        <v>0</v>
      </c>
      <c r="O440" s="4">
        <f t="shared" si="40"/>
        <v>0</v>
      </c>
      <c r="P440" s="86"/>
      <c r="Q440" s="86"/>
      <c r="R440" s="86"/>
      <c r="S440" s="86"/>
      <c r="T440" s="86"/>
      <c r="U440" s="86"/>
      <c r="V440" s="86"/>
      <c r="W440" s="86"/>
      <c r="X440" s="86"/>
    </row>
    <row r="441" spans="2:24">
      <c r="B441" s="4" t="s">
        <v>31</v>
      </c>
      <c r="C441" s="4">
        <v>73.739999999999995</v>
      </c>
      <c r="D441" s="4"/>
      <c r="E441" s="4">
        <f t="shared" si="36"/>
        <v>0</v>
      </c>
      <c r="F441" s="4">
        <v>36</v>
      </c>
      <c r="G441" s="4">
        <f t="shared" si="41"/>
        <v>2654.64</v>
      </c>
      <c r="H441" s="4">
        <v>20</v>
      </c>
      <c r="I441" s="4">
        <f t="shared" si="37"/>
        <v>1474.8</v>
      </c>
      <c r="J441" s="4">
        <v>8</v>
      </c>
      <c r="K441" s="4">
        <f t="shared" si="38"/>
        <v>589.91999999999996</v>
      </c>
      <c r="L441" s="4">
        <v>8</v>
      </c>
      <c r="M441" s="153">
        <f t="shared" si="39"/>
        <v>589.91999999999996</v>
      </c>
      <c r="N441" s="4">
        <v>0</v>
      </c>
      <c r="O441" s="4">
        <f t="shared" si="40"/>
        <v>0</v>
      </c>
      <c r="P441" s="86"/>
      <c r="Q441" s="86"/>
      <c r="R441" s="86"/>
      <c r="S441" s="86"/>
      <c r="T441" s="86"/>
      <c r="U441" s="86"/>
      <c r="V441" s="86"/>
      <c r="W441" s="86"/>
      <c r="X441" s="86"/>
    </row>
    <row r="442" spans="2:24">
      <c r="B442" s="4" t="s">
        <v>733</v>
      </c>
      <c r="C442" s="4">
        <v>72.19</v>
      </c>
      <c r="D442" s="4"/>
      <c r="E442" s="4">
        <f t="shared" si="36"/>
        <v>0</v>
      </c>
      <c r="F442" s="4">
        <v>24</v>
      </c>
      <c r="G442" s="4">
        <f t="shared" si="41"/>
        <v>1732.56</v>
      </c>
      <c r="H442" s="4">
        <v>0</v>
      </c>
      <c r="I442" s="4">
        <f t="shared" si="37"/>
        <v>0</v>
      </c>
      <c r="J442" s="4">
        <v>7</v>
      </c>
      <c r="K442" s="4">
        <f t="shared" si="38"/>
        <v>505.33</v>
      </c>
      <c r="L442" s="4">
        <v>17</v>
      </c>
      <c r="M442" s="153">
        <f t="shared" si="39"/>
        <v>1227.23</v>
      </c>
      <c r="N442" s="4">
        <v>0</v>
      </c>
      <c r="O442" s="4">
        <f t="shared" si="40"/>
        <v>0</v>
      </c>
      <c r="P442" s="86"/>
      <c r="Q442" s="86"/>
      <c r="R442" s="86"/>
      <c r="S442" s="86"/>
      <c r="T442" s="86"/>
      <c r="U442" s="86"/>
      <c r="V442" s="86"/>
      <c r="W442" s="86"/>
      <c r="X442" s="86"/>
    </row>
    <row r="443" spans="2:24">
      <c r="B443" s="4" t="s">
        <v>14</v>
      </c>
      <c r="C443" s="4">
        <v>185.97</v>
      </c>
      <c r="D443" s="4"/>
      <c r="E443" s="4">
        <f t="shared" si="36"/>
        <v>0</v>
      </c>
      <c r="F443" s="4">
        <v>9</v>
      </c>
      <c r="G443" s="4">
        <f t="shared" si="41"/>
        <v>1673.73</v>
      </c>
      <c r="H443" s="4">
        <v>0</v>
      </c>
      <c r="I443" s="4">
        <f t="shared" si="37"/>
        <v>0</v>
      </c>
      <c r="J443" s="4">
        <v>6</v>
      </c>
      <c r="K443" s="4">
        <f t="shared" si="38"/>
        <v>1115.82</v>
      </c>
      <c r="L443" s="4">
        <v>3</v>
      </c>
      <c r="M443" s="153">
        <f t="shared" si="39"/>
        <v>557.91</v>
      </c>
      <c r="N443" s="4">
        <v>0</v>
      </c>
      <c r="O443" s="4">
        <f t="shared" si="40"/>
        <v>0</v>
      </c>
      <c r="P443" s="86"/>
      <c r="Q443" s="86"/>
      <c r="R443" s="86"/>
      <c r="S443" s="86"/>
      <c r="T443" s="86"/>
      <c r="U443" s="86"/>
      <c r="V443" s="86"/>
      <c r="W443" s="86"/>
      <c r="X443" s="86"/>
    </row>
    <row r="444" spans="2:24">
      <c r="B444" s="4" t="s">
        <v>113</v>
      </c>
      <c r="C444" s="4">
        <v>225.95</v>
      </c>
      <c r="D444" s="4"/>
      <c r="E444" s="4">
        <f t="shared" si="36"/>
        <v>0</v>
      </c>
      <c r="F444" s="4">
        <v>15</v>
      </c>
      <c r="G444" s="4">
        <f t="shared" si="41"/>
        <v>3389.25</v>
      </c>
      <c r="H444" s="4">
        <v>0</v>
      </c>
      <c r="I444" s="4">
        <f t="shared" si="37"/>
        <v>0</v>
      </c>
      <c r="J444" s="4">
        <v>8.8000000000000007</v>
      </c>
      <c r="K444" s="4">
        <f t="shared" si="38"/>
        <v>1988.3600000000001</v>
      </c>
      <c r="L444" s="4">
        <v>6.2</v>
      </c>
      <c r="M444" s="153">
        <f t="shared" si="39"/>
        <v>1400.8899999999999</v>
      </c>
      <c r="N444" s="4">
        <v>0</v>
      </c>
      <c r="O444" s="4">
        <f t="shared" si="40"/>
        <v>0</v>
      </c>
      <c r="P444" s="86"/>
      <c r="Q444" s="86"/>
      <c r="R444" s="86"/>
      <c r="S444" s="86"/>
      <c r="T444" s="86"/>
      <c r="U444" s="86"/>
      <c r="V444" s="86"/>
      <c r="W444" s="86"/>
      <c r="X444" s="86"/>
    </row>
    <row r="445" spans="2:24">
      <c r="B445" s="4" t="s">
        <v>45</v>
      </c>
      <c r="C445" s="4">
        <v>45.76</v>
      </c>
      <c r="D445" s="4"/>
      <c r="E445" s="4">
        <f t="shared" si="36"/>
        <v>0</v>
      </c>
      <c r="F445" s="4">
        <v>96</v>
      </c>
      <c r="G445" s="4">
        <f t="shared" si="41"/>
        <v>4392.96</v>
      </c>
      <c r="H445" s="4">
        <v>0</v>
      </c>
      <c r="I445" s="4">
        <f t="shared" si="37"/>
        <v>0</v>
      </c>
      <c r="J445" s="4">
        <v>38</v>
      </c>
      <c r="K445" s="4">
        <f t="shared" si="38"/>
        <v>1738.8799999999999</v>
      </c>
      <c r="L445" s="4">
        <v>26</v>
      </c>
      <c r="M445" s="153">
        <f t="shared" si="39"/>
        <v>1189.76</v>
      </c>
      <c r="N445" s="4">
        <v>32</v>
      </c>
      <c r="O445" s="4">
        <f t="shared" si="40"/>
        <v>1464.32</v>
      </c>
      <c r="P445" s="86"/>
      <c r="Q445" s="86"/>
      <c r="R445" s="86"/>
      <c r="S445" s="86"/>
      <c r="T445" s="86"/>
      <c r="U445" s="86"/>
      <c r="V445" s="86"/>
      <c r="W445" s="86"/>
      <c r="X445" s="86"/>
    </row>
    <row r="446" spans="2:24">
      <c r="B446" s="4" t="s">
        <v>734</v>
      </c>
      <c r="C446" s="4">
        <v>138.72</v>
      </c>
      <c r="D446" s="4"/>
      <c r="E446" s="4">
        <f t="shared" si="36"/>
        <v>0</v>
      </c>
      <c r="F446" s="4">
        <v>5</v>
      </c>
      <c r="G446" s="4">
        <f t="shared" si="41"/>
        <v>693.6</v>
      </c>
      <c r="H446" s="4">
        <v>0</v>
      </c>
      <c r="I446" s="4">
        <f t="shared" si="37"/>
        <v>0</v>
      </c>
      <c r="J446" s="4">
        <v>3</v>
      </c>
      <c r="K446" s="4">
        <f t="shared" si="38"/>
        <v>416.15999999999997</v>
      </c>
      <c r="L446" s="4">
        <v>0</v>
      </c>
      <c r="M446" s="153">
        <f t="shared" si="39"/>
        <v>0</v>
      </c>
      <c r="N446" s="4">
        <v>2</v>
      </c>
      <c r="O446" s="4">
        <f t="shared" si="40"/>
        <v>277.44</v>
      </c>
      <c r="P446" s="86"/>
      <c r="Q446" s="86"/>
      <c r="R446" s="86"/>
      <c r="S446" s="86"/>
      <c r="T446" s="86"/>
      <c r="U446" s="86"/>
      <c r="V446" s="86"/>
      <c r="W446" s="86"/>
      <c r="X446" s="86"/>
    </row>
    <row r="447" spans="2:24">
      <c r="B447" s="4" t="s">
        <v>735</v>
      </c>
      <c r="C447" s="4">
        <v>257.60000000000002</v>
      </c>
      <c r="D447" s="4"/>
      <c r="E447" s="4">
        <f t="shared" si="36"/>
        <v>0</v>
      </c>
      <c r="F447" s="4">
        <v>6</v>
      </c>
      <c r="G447" s="4">
        <f t="shared" si="41"/>
        <v>1545.6000000000001</v>
      </c>
      <c r="H447" s="4">
        <v>0</v>
      </c>
      <c r="I447" s="4">
        <f t="shared" si="37"/>
        <v>0</v>
      </c>
      <c r="J447" s="4">
        <v>6</v>
      </c>
      <c r="K447" s="4">
        <f t="shared" si="38"/>
        <v>1545.6000000000001</v>
      </c>
      <c r="L447" s="4">
        <v>0</v>
      </c>
      <c r="M447" s="153">
        <f t="shared" si="39"/>
        <v>0</v>
      </c>
      <c r="N447" s="4">
        <v>0</v>
      </c>
      <c r="O447" s="4">
        <f t="shared" si="40"/>
        <v>0</v>
      </c>
      <c r="P447" s="86"/>
      <c r="Q447" s="86"/>
      <c r="R447" s="86"/>
      <c r="S447" s="86"/>
      <c r="T447" s="86"/>
      <c r="U447" s="86"/>
      <c r="V447" s="86"/>
      <c r="W447" s="86"/>
      <c r="X447" s="86"/>
    </row>
    <row r="448" spans="2:24">
      <c r="B448" s="4" t="s">
        <v>736</v>
      </c>
      <c r="C448" s="4">
        <v>341.12</v>
      </c>
      <c r="D448" s="4"/>
      <c r="E448" s="4">
        <f t="shared" si="36"/>
        <v>0</v>
      </c>
      <c r="F448" s="4">
        <v>4</v>
      </c>
      <c r="G448" s="4">
        <f t="shared" si="41"/>
        <v>1364.48</v>
      </c>
      <c r="H448" s="4">
        <v>0</v>
      </c>
      <c r="I448" s="4">
        <f t="shared" si="37"/>
        <v>0</v>
      </c>
      <c r="J448" s="4">
        <v>1.52</v>
      </c>
      <c r="K448" s="4">
        <f t="shared" si="38"/>
        <v>518.50239999999997</v>
      </c>
      <c r="L448" s="4">
        <v>2.48</v>
      </c>
      <c r="M448" s="153">
        <f t="shared" si="39"/>
        <v>845.97760000000005</v>
      </c>
      <c r="N448" s="4">
        <v>0</v>
      </c>
      <c r="O448" s="4">
        <f t="shared" si="40"/>
        <v>0</v>
      </c>
      <c r="P448" s="86"/>
      <c r="Q448" s="86"/>
      <c r="R448" s="86"/>
      <c r="S448" s="86"/>
      <c r="T448" s="86"/>
      <c r="U448" s="86"/>
      <c r="V448" s="86"/>
      <c r="W448" s="86"/>
      <c r="X448" s="86"/>
    </row>
    <row r="449" spans="2:24">
      <c r="B449" s="4" t="s">
        <v>737</v>
      </c>
      <c r="C449" s="4">
        <v>51.05</v>
      </c>
      <c r="D449" s="4"/>
      <c r="E449" s="4">
        <f t="shared" si="36"/>
        <v>0</v>
      </c>
      <c r="F449" s="4">
        <v>45</v>
      </c>
      <c r="G449" s="4">
        <f t="shared" si="41"/>
        <v>2297.25</v>
      </c>
      <c r="H449" s="4">
        <v>8</v>
      </c>
      <c r="I449" s="4">
        <f t="shared" si="37"/>
        <v>408.4</v>
      </c>
      <c r="J449" s="4">
        <v>21.4</v>
      </c>
      <c r="K449" s="4">
        <f t="shared" si="38"/>
        <v>1092.4699999999998</v>
      </c>
      <c r="L449" s="4">
        <v>15.6</v>
      </c>
      <c r="M449" s="153">
        <f t="shared" si="39"/>
        <v>796.37999999999988</v>
      </c>
      <c r="N449" s="4">
        <v>0</v>
      </c>
      <c r="O449" s="4">
        <f t="shared" si="40"/>
        <v>0</v>
      </c>
      <c r="P449" s="86"/>
      <c r="Q449" s="86"/>
      <c r="R449" s="86"/>
      <c r="S449" s="86"/>
      <c r="T449" s="86"/>
      <c r="U449" s="86"/>
      <c r="V449" s="86"/>
      <c r="W449" s="86"/>
      <c r="X449" s="86"/>
    </row>
    <row r="450" spans="2:24">
      <c r="B450" s="4" t="s">
        <v>44</v>
      </c>
      <c r="C450" s="4">
        <v>98.7</v>
      </c>
      <c r="D450" s="4"/>
      <c r="E450" s="4">
        <f t="shared" si="36"/>
        <v>0</v>
      </c>
      <c r="F450" s="4">
        <v>36</v>
      </c>
      <c r="G450" s="4">
        <f t="shared" si="41"/>
        <v>3553.2000000000003</v>
      </c>
      <c r="H450" s="4">
        <v>0</v>
      </c>
      <c r="I450" s="4">
        <f t="shared" si="37"/>
        <v>0</v>
      </c>
      <c r="J450" s="4">
        <v>21.3</v>
      </c>
      <c r="K450" s="4">
        <f t="shared" si="38"/>
        <v>2102.31</v>
      </c>
      <c r="L450" s="4">
        <v>14.7</v>
      </c>
      <c r="M450" s="153">
        <f t="shared" si="39"/>
        <v>1450.8899999999999</v>
      </c>
      <c r="N450" s="4">
        <v>0</v>
      </c>
      <c r="O450" s="4">
        <f t="shared" si="40"/>
        <v>0</v>
      </c>
      <c r="P450" s="86"/>
      <c r="Q450" s="86"/>
      <c r="R450" s="86"/>
      <c r="S450" s="86"/>
      <c r="T450" s="86"/>
      <c r="U450" s="86"/>
      <c r="V450" s="86"/>
      <c r="W450" s="86"/>
      <c r="X450" s="86"/>
    </row>
    <row r="451" spans="2:24">
      <c r="B451" s="4" t="s">
        <v>60</v>
      </c>
      <c r="C451" s="4">
        <v>565.04</v>
      </c>
      <c r="D451" s="4"/>
      <c r="E451" s="4">
        <f t="shared" si="36"/>
        <v>0</v>
      </c>
      <c r="F451" s="4">
        <v>10.94</v>
      </c>
      <c r="G451" s="4">
        <f t="shared" si="41"/>
        <v>6181.5375999999997</v>
      </c>
      <c r="H451" s="4">
        <v>0.45</v>
      </c>
      <c r="I451" s="4">
        <f t="shared" si="37"/>
        <v>254.268</v>
      </c>
      <c r="J451" s="4">
        <v>4.2300000000000004</v>
      </c>
      <c r="K451" s="4">
        <f t="shared" si="38"/>
        <v>2390.1192000000001</v>
      </c>
      <c r="L451" s="4">
        <v>6.26</v>
      </c>
      <c r="M451" s="153">
        <f t="shared" si="39"/>
        <v>3537.1503999999995</v>
      </c>
      <c r="N451" s="4">
        <v>0</v>
      </c>
      <c r="O451" s="4">
        <f t="shared" si="40"/>
        <v>0</v>
      </c>
      <c r="P451" s="86"/>
      <c r="Q451" s="86"/>
      <c r="R451" s="86"/>
      <c r="S451" s="86"/>
      <c r="T451" s="86"/>
      <c r="U451" s="86"/>
      <c r="V451" s="86"/>
      <c r="W451" s="86"/>
      <c r="X451" s="86"/>
    </row>
    <row r="452" spans="2:24">
      <c r="B452" s="4" t="s">
        <v>16</v>
      </c>
      <c r="C452" s="4">
        <v>118.61</v>
      </c>
      <c r="D452" s="4"/>
      <c r="E452" s="4">
        <f t="shared" si="36"/>
        <v>0</v>
      </c>
      <c r="F452" s="4">
        <v>50</v>
      </c>
      <c r="G452" s="4">
        <f t="shared" si="41"/>
        <v>5930.5</v>
      </c>
      <c r="H452" s="4">
        <v>3.7</v>
      </c>
      <c r="I452" s="4">
        <f t="shared" si="37"/>
        <v>438.85700000000003</v>
      </c>
      <c r="J452" s="4">
        <v>0</v>
      </c>
      <c r="K452" s="4">
        <f t="shared" si="38"/>
        <v>0</v>
      </c>
      <c r="L452" s="4">
        <v>7.8</v>
      </c>
      <c r="M452" s="153">
        <f t="shared" si="39"/>
        <v>925.15800000000002</v>
      </c>
      <c r="N452" s="4">
        <v>38.5</v>
      </c>
      <c r="O452" s="4">
        <f t="shared" si="40"/>
        <v>4566.4849999999997</v>
      </c>
      <c r="P452" s="86"/>
      <c r="Q452" s="86"/>
      <c r="R452" s="86"/>
      <c r="S452" s="86"/>
      <c r="T452" s="86"/>
      <c r="U452" s="86"/>
      <c r="V452" s="86"/>
      <c r="W452" s="86"/>
      <c r="X452" s="86"/>
    </row>
    <row r="453" spans="2:24">
      <c r="B453" s="4" t="s">
        <v>110</v>
      </c>
      <c r="C453" s="4">
        <v>38.479999999999997</v>
      </c>
      <c r="D453" s="4"/>
      <c r="E453" s="4">
        <f t="shared" si="36"/>
        <v>0</v>
      </c>
      <c r="F453" s="4">
        <v>10</v>
      </c>
      <c r="G453" s="4">
        <f t="shared" si="41"/>
        <v>384.79999999999995</v>
      </c>
      <c r="H453" s="4">
        <v>0</v>
      </c>
      <c r="I453" s="4">
        <f t="shared" si="37"/>
        <v>0</v>
      </c>
      <c r="J453" s="4">
        <v>0</v>
      </c>
      <c r="K453" s="4">
        <f t="shared" si="38"/>
        <v>0</v>
      </c>
      <c r="L453" s="4">
        <v>0</v>
      </c>
      <c r="M453" s="153">
        <f t="shared" si="39"/>
        <v>0</v>
      </c>
      <c r="N453" s="4">
        <v>10</v>
      </c>
      <c r="O453" s="4">
        <f t="shared" si="40"/>
        <v>384.79999999999995</v>
      </c>
      <c r="P453" s="86"/>
      <c r="Q453" s="86"/>
      <c r="R453" s="86"/>
      <c r="S453" s="86"/>
      <c r="T453" s="86"/>
      <c r="U453" s="86"/>
      <c r="V453" s="86"/>
      <c r="W453" s="86"/>
      <c r="X453" s="86"/>
    </row>
    <row r="454" spans="2:24">
      <c r="B454" s="4" t="s">
        <v>110</v>
      </c>
      <c r="C454" s="4">
        <v>38.9</v>
      </c>
      <c r="D454" s="4"/>
      <c r="E454" s="4">
        <f t="shared" si="36"/>
        <v>0</v>
      </c>
      <c r="F454" s="4">
        <v>5</v>
      </c>
      <c r="G454" s="4">
        <f t="shared" si="41"/>
        <v>194.5</v>
      </c>
      <c r="H454" s="4">
        <v>0.5</v>
      </c>
      <c r="I454" s="4">
        <f t="shared" si="37"/>
        <v>19.45</v>
      </c>
      <c r="J454" s="4">
        <v>2.5</v>
      </c>
      <c r="K454" s="4">
        <f t="shared" si="38"/>
        <v>97.25</v>
      </c>
      <c r="L454" s="4">
        <v>2</v>
      </c>
      <c r="M454" s="153">
        <f t="shared" si="39"/>
        <v>77.8</v>
      </c>
      <c r="N454" s="4">
        <v>0</v>
      </c>
      <c r="O454" s="4">
        <f t="shared" si="40"/>
        <v>0</v>
      </c>
      <c r="P454" s="86"/>
      <c r="Q454" s="86"/>
      <c r="R454" s="86"/>
      <c r="S454" s="86"/>
      <c r="T454" s="86"/>
      <c r="U454" s="86"/>
      <c r="V454" s="86"/>
      <c r="W454" s="86"/>
      <c r="X454" s="86"/>
    </row>
    <row r="455" spans="2:24">
      <c r="B455" s="4" t="s">
        <v>15</v>
      </c>
      <c r="C455" s="4">
        <v>79.25</v>
      </c>
      <c r="D455" s="4"/>
      <c r="E455" s="4">
        <f t="shared" si="36"/>
        <v>0</v>
      </c>
      <c r="F455" s="4">
        <v>50</v>
      </c>
      <c r="G455" s="4">
        <f t="shared" si="41"/>
        <v>3962.5</v>
      </c>
      <c r="H455" s="4">
        <v>1.58</v>
      </c>
      <c r="I455" s="4">
        <f t="shared" si="37"/>
        <v>125.215</v>
      </c>
      <c r="J455" s="4">
        <v>28.4</v>
      </c>
      <c r="K455" s="4">
        <f t="shared" si="38"/>
        <v>2250.6999999999998</v>
      </c>
      <c r="L455" s="4">
        <v>20.02</v>
      </c>
      <c r="M455" s="153">
        <f t="shared" si="39"/>
        <v>1586.585</v>
      </c>
      <c r="N455" s="4">
        <v>0</v>
      </c>
      <c r="O455" s="4">
        <f t="shared" si="40"/>
        <v>0</v>
      </c>
      <c r="P455" s="86"/>
      <c r="Q455" s="86"/>
      <c r="R455" s="86"/>
      <c r="S455" s="86"/>
      <c r="T455" s="86"/>
      <c r="U455" s="86"/>
      <c r="V455" s="86"/>
      <c r="W455" s="86"/>
      <c r="X455" s="86"/>
    </row>
    <row r="456" spans="2:24">
      <c r="B456" s="4" t="s">
        <v>17</v>
      </c>
      <c r="C456" s="4">
        <v>21.01</v>
      </c>
      <c r="D456" s="4"/>
      <c r="E456" s="4">
        <f t="shared" si="36"/>
        <v>0</v>
      </c>
      <c r="F456" s="4">
        <v>10</v>
      </c>
      <c r="G456" s="4">
        <f t="shared" si="41"/>
        <v>210.10000000000002</v>
      </c>
      <c r="H456" s="4">
        <v>0</v>
      </c>
      <c r="I456" s="4">
        <f t="shared" si="37"/>
        <v>0</v>
      </c>
      <c r="J456" s="4">
        <v>5</v>
      </c>
      <c r="K456" s="4">
        <f t="shared" si="38"/>
        <v>105.05000000000001</v>
      </c>
      <c r="L456" s="4">
        <v>5</v>
      </c>
      <c r="M456" s="153">
        <f t="shared" si="39"/>
        <v>105.05000000000001</v>
      </c>
      <c r="N456" s="4">
        <v>0</v>
      </c>
      <c r="O456" s="4">
        <f t="shared" si="40"/>
        <v>0</v>
      </c>
      <c r="P456" s="86"/>
      <c r="Q456" s="86"/>
      <c r="R456" s="86"/>
      <c r="S456" s="86"/>
      <c r="T456" s="86"/>
      <c r="U456" s="86"/>
      <c r="V456" s="86"/>
      <c r="W456" s="86"/>
      <c r="X456" s="86"/>
    </row>
    <row r="457" spans="2:24">
      <c r="B457" s="4" t="s">
        <v>121</v>
      </c>
      <c r="C457" s="4">
        <v>712.92</v>
      </c>
      <c r="D457" s="4"/>
      <c r="E457" s="4">
        <f t="shared" si="36"/>
        <v>0</v>
      </c>
      <c r="F457" s="4">
        <v>10</v>
      </c>
      <c r="G457" s="4">
        <f t="shared" si="41"/>
        <v>7129.2</v>
      </c>
      <c r="H457" s="4">
        <v>0</v>
      </c>
      <c r="I457" s="4">
        <f t="shared" si="37"/>
        <v>0</v>
      </c>
      <c r="J457" s="4">
        <v>2.1</v>
      </c>
      <c r="K457" s="4">
        <f t="shared" si="38"/>
        <v>1497.1320000000001</v>
      </c>
      <c r="L457" s="4">
        <v>0.75</v>
      </c>
      <c r="M457" s="153">
        <f t="shared" si="39"/>
        <v>534.68999999999994</v>
      </c>
      <c r="N457" s="4">
        <v>7.15</v>
      </c>
      <c r="O457" s="4">
        <f t="shared" si="40"/>
        <v>5097.3779999999997</v>
      </c>
      <c r="P457" s="86"/>
      <c r="Q457" s="86"/>
      <c r="R457" s="86"/>
      <c r="S457" s="86"/>
      <c r="T457" s="86"/>
      <c r="U457" s="86"/>
      <c r="V457" s="86"/>
      <c r="W457" s="86"/>
      <c r="X457" s="86"/>
    </row>
    <row r="458" spans="2:24">
      <c r="B458" s="4" t="s">
        <v>54</v>
      </c>
      <c r="C458" s="4">
        <v>58</v>
      </c>
      <c r="D458" s="4"/>
      <c r="E458" s="4">
        <f t="shared" si="36"/>
        <v>0</v>
      </c>
      <c r="F458" s="4">
        <v>85</v>
      </c>
      <c r="G458" s="4">
        <f t="shared" si="41"/>
        <v>4930</v>
      </c>
      <c r="H458" s="4">
        <v>0</v>
      </c>
      <c r="I458" s="4">
        <f t="shared" si="37"/>
        <v>0</v>
      </c>
      <c r="J458" s="4">
        <v>85</v>
      </c>
      <c r="K458" s="4">
        <f t="shared" si="38"/>
        <v>4930</v>
      </c>
      <c r="L458" s="4">
        <v>0</v>
      </c>
      <c r="M458" s="153">
        <f t="shared" si="39"/>
        <v>0</v>
      </c>
      <c r="N458" s="4">
        <v>0</v>
      </c>
      <c r="O458" s="4">
        <f t="shared" si="40"/>
        <v>0</v>
      </c>
      <c r="P458" s="86"/>
      <c r="Q458" s="86"/>
      <c r="R458" s="86"/>
      <c r="S458" s="86"/>
      <c r="T458" s="86"/>
      <c r="U458" s="86"/>
      <c r="V458" s="86"/>
      <c r="W458" s="86"/>
      <c r="X458" s="86"/>
    </row>
    <row r="459" spans="2:24">
      <c r="B459" s="4" t="s">
        <v>36</v>
      </c>
      <c r="C459" s="4">
        <v>350</v>
      </c>
      <c r="D459" s="4"/>
      <c r="E459" s="4">
        <f t="shared" si="36"/>
        <v>0</v>
      </c>
      <c r="F459" s="4">
        <v>213.8</v>
      </c>
      <c r="G459" s="4">
        <f t="shared" si="41"/>
        <v>74830</v>
      </c>
      <c r="H459" s="4">
        <v>31.56</v>
      </c>
      <c r="I459" s="4">
        <f t="shared" si="37"/>
        <v>11046</v>
      </c>
      <c r="J459" s="4">
        <v>85.09</v>
      </c>
      <c r="K459" s="4">
        <f t="shared" si="38"/>
        <v>29781.5</v>
      </c>
      <c r="L459" s="4">
        <v>61.69</v>
      </c>
      <c r="M459" s="153">
        <f t="shared" si="39"/>
        <v>21591.5</v>
      </c>
      <c r="N459" s="4">
        <v>35.46</v>
      </c>
      <c r="O459" s="4">
        <f t="shared" si="40"/>
        <v>12411</v>
      </c>
      <c r="P459" s="86"/>
      <c r="Q459" s="86"/>
      <c r="R459" s="86"/>
      <c r="S459" s="86"/>
      <c r="T459" s="86"/>
      <c r="U459" s="86"/>
      <c r="V459" s="86"/>
      <c r="W459" s="86"/>
      <c r="X459" s="86"/>
    </row>
    <row r="460" spans="2:24">
      <c r="B460" s="4" t="s">
        <v>27</v>
      </c>
      <c r="C460" s="4">
        <v>271</v>
      </c>
      <c r="D460" s="4"/>
      <c r="E460" s="4">
        <f t="shared" si="36"/>
        <v>0</v>
      </c>
      <c r="F460" s="4">
        <v>75</v>
      </c>
      <c r="G460" s="4">
        <f t="shared" si="41"/>
        <v>20325</v>
      </c>
      <c r="H460" s="4">
        <v>8</v>
      </c>
      <c r="I460" s="4">
        <f t="shared" si="37"/>
        <v>2168</v>
      </c>
      <c r="J460" s="4">
        <v>32</v>
      </c>
      <c r="K460" s="4">
        <f t="shared" si="38"/>
        <v>8672</v>
      </c>
      <c r="L460" s="4">
        <v>23.2</v>
      </c>
      <c r="M460" s="153">
        <f t="shared" si="39"/>
        <v>6287.2</v>
      </c>
      <c r="N460" s="4">
        <v>11.8</v>
      </c>
      <c r="O460" s="4">
        <f t="shared" si="40"/>
        <v>3197.8</v>
      </c>
      <c r="P460" s="86"/>
      <c r="Q460" s="86"/>
      <c r="R460" s="86"/>
      <c r="S460" s="86"/>
      <c r="T460" s="86"/>
      <c r="U460" s="86"/>
      <c r="V460" s="86"/>
      <c r="W460" s="86"/>
      <c r="X460" s="86"/>
    </row>
    <row r="461" spans="2:24">
      <c r="B461" s="4" t="s">
        <v>184</v>
      </c>
      <c r="C461" s="4">
        <v>264</v>
      </c>
      <c r="D461" s="4"/>
      <c r="E461" s="4">
        <f t="shared" si="36"/>
        <v>0</v>
      </c>
      <c r="F461" s="4">
        <v>44</v>
      </c>
      <c r="G461" s="4">
        <f t="shared" si="41"/>
        <v>11616</v>
      </c>
      <c r="H461" s="4">
        <v>7.3</v>
      </c>
      <c r="I461" s="4">
        <f t="shared" si="37"/>
        <v>1927.2</v>
      </c>
      <c r="J461" s="4">
        <v>21.3</v>
      </c>
      <c r="K461" s="4">
        <f t="shared" si="38"/>
        <v>5623.2</v>
      </c>
      <c r="L461" s="4">
        <v>15.4</v>
      </c>
      <c r="M461" s="153">
        <f t="shared" si="39"/>
        <v>4065.6</v>
      </c>
      <c r="N461" s="4">
        <v>0</v>
      </c>
      <c r="O461" s="4">
        <f t="shared" si="40"/>
        <v>0</v>
      </c>
      <c r="P461" s="86"/>
      <c r="Q461" s="86"/>
      <c r="R461" s="86"/>
      <c r="S461" s="86"/>
      <c r="T461" s="86"/>
      <c r="U461" s="86"/>
      <c r="V461" s="86"/>
      <c r="W461" s="86"/>
      <c r="X461" s="86"/>
    </row>
    <row r="462" spans="2:24">
      <c r="B462" s="4" t="s">
        <v>710</v>
      </c>
      <c r="C462" s="4">
        <v>215</v>
      </c>
      <c r="D462" s="4"/>
      <c r="E462" s="4">
        <f t="shared" si="36"/>
        <v>0</v>
      </c>
      <c r="F462" s="4">
        <v>45</v>
      </c>
      <c r="G462" s="4">
        <f t="shared" si="41"/>
        <v>9675</v>
      </c>
      <c r="H462" s="4">
        <v>0</v>
      </c>
      <c r="I462" s="4">
        <f t="shared" si="37"/>
        <v>0</v>
      </c>
      <c r="J462" s="4">
        <v>0</v>
      </c>
      <c r="K462" s="4">
        <f t="shared" si="38"/>
        <v>0</v>
      </c>
      <c r="L462" s="4">
        <v>0</v>
      </c>
      <c r="M462" s="153">
        <f t="shared" si="39"/>
        <v>0</v>
      </c>
      <c r="N462" s="4">
        <v>45</v>
      </c>
      <c r="O462" s="4">
        <f t="shared" si="40"/>
        <v>9675</v>
      </c>
      <c r="P462" s="86"/>
      <c r="Q462" s="86"/>
      <c r="R462" s="86"/>
      <c r="S462" s="86"/>
      <c r="T462" s="86"/>
      <c r="U462" s="86"/>
      <c r="V462" s="86"/>
      <c r="W462" s="86"/>
      <c r="X462" s="86"/>
    </row>
    <row r="463" spans="2:24">
      <c r="B463" s="4" t="s">
        <v>681</v>
      </c>
      <c r="C463" s="4">
        <v>113</v>
      </c>
      <c r="D463" s="4"/>
      <c r="E463" s="4">
        <f t="shared" si="36"/>
        <v>0</v>
      </c>
      <c r="F463" s="4">
        <v>24</v>
      </c>
      <c r="G463" s="4">
        <f t="shared" si="41"/>
        <v>2712</v>
      </c>
      <c r="H463" s="4">
        <v>0</v>
      </c>
      <c r="I463" s="4">
        <f t="shared" si="37"/>
        <v>0</v>
      </c>
      <c r="J463" s="4">
        <v>12</v>
      </c>
      <c r="K463" s="4">
        <f t="shared" si="38"/>
        <v>1356</v>
      </c>
      <c r="L463" s="4">
        <v>12</v>
      </c>
      <c r="M463" s="153">
        <f t="shared" si="39"/>
        <v>1356</v>
      </c>
      <c r="N463" s="4">
        <v>0</v>
      </c>
      <c r="O463" s="4">
        <f t="shared" si="40"/>
        <v>0</v>
      </c>
      <c r="P463" s="86"/>
      <c r="Q463" s="86"/>
      <c r="R463" s="86"/>
      <c r="S463" s="86"/>
      <c r="T463" s="86"/>
      <c r="U463" s="86"/>
      <c r="V463" s="86"/>
      <c r="W463" s="86"/>
      <c r="X463" s="86"/>
    </row>
    <row r="464" spans="2:24">
      <c r="B464" s="4" t="s">
        <v>291</v>
      </c>
      <c r="C464" s="4">
        <v>34</v>
      </c>
      <c r="D464" s="4"/>
      <c r="E464" s="4">
        <f t="shared" si="36"/>
        <v>0</v>
      </c>
      <c r="F464" s="4">
        <v>24</v>
      </c>
      <c r="G464" s="4">
        <f t="shared" si="41"/>
        <v>816</v>
      </c>
      <c r="H464" s="4">
        <v>0</v>
      </c>
      <c r="I464" s="4">
        <f t="shared" si="37"/>
        <v>0</v>
      </c>
      <c r="J464" s="4">
        <v>24</v>
      </c>
      <c r="K464" s="4">
        <f t="shared" si="38"/>
        <v>816</v>
      </c>
      <c r="L464" s="4">
        <v>0</v>
      </c>
      <c r="M464" s="153">
        <f t="shared" si="39"/>
        <v>0</v>
      </c>
      <c r="N464" s="4">
        <v>0</v>
      </c>
      <c r="O464" s="4">
        <f t="shared" si="40"/>
        <v>0</v>
      </c>
      <c r="P464" s="86"/>
      <c r="Q464" s="86"/>
      <c r="R464" s="86"/>
      <c r="S464" s="86"/>
      <c r="T464" s="86"/>
      <c r="U464" s="86"/>
      <c r="V464" s="86"/>
      <c r="W464" s="86"/>
      <c r="X464" s="86"/>
    </row>
    <row r="465" spans="2:24">
      <c r="B465" s="4" t="s">
        <v>121</v>
      </c>
      <c r="C465" s="4">
        <v>648</v>
      </c>
      <c r="D465" s="4"/>
      <c r="E465" s="4">
        <f t="shared" si="36"/>
        <v>0</v>
      </c>
      <c r="F465" s="4">
        <v>5</v>
      </c>
      <c r="G465" s="4">
        <f t="shared" si="41"/>
        <v>3240</v>
      </c>
      <c r="H465" s="4">
        <v>0</v>
      </c>
      <c r="I465" s="4">
        <f t="shared" si="37"/>
        <v>0</v>
      </c>
      <c r="J465" s="4">
        <v>4.25</v>
      </c>
      <c r="K465" s="4">
        <f t="shared" si="38"/>
        <v>2754</v>
      </c>
      <c r="L465" s="4">
        <v>0.75</v>
      </c>
      <c r="M465" s="153">
        <f t="shared" si="39"/>
        <v>486</v>
      </c>
      <c r="N465" s="4">
        <v>0</v>
      </c>
      <c r="O465" s="4">
        <f t="shared" si="40"/>
        <v>0</v>
      </c>
      <c r="P465" s="86"/>
      <c r="Q465" s="86"/>
      <c r="R465" s="86"/>
      <c r="S465" s="86"/>
      <c r="T465" s="86"/>
      <c r="U465" s="86"/>
      <c r="V465" s="86"/>
      <c r="W465" s="86"/>
      <c r="X465" s="86"/>
    </row>
    <row r="466" spans="2:24">
      <c r="B466" s="4" t="s">
        <v>121</v>
      </c>
      <c r="C466" s="4">
        <v>646</v>
      </c>
      <c r="D466" s="4"/>
      <c r="E466" s="4">
        <f t="shared" si="36"/>
        <v>0</v>
      </c>
      <c r="F466" s="4">
        <v>10</v>
      </c>
      <c r="G466" s="4">
        <f t="shared" si="41"/>
        <v>6460</v>
      </c>
      <c r="H466" s="4">
        <v>1.1000000000000001</v>
      </c>
      <c r="I466" s="4">
        <f t="shared" si="37"/>
        <v>710.6</v>
      </c>
      <c r="J466" s="4">
        <v>3.91</v>
      </c>
      <c r="K466" s="4">
        <f t="shared" si="38"/>
        <v>2525.86</v>
      </c>
      <c r="L466" s="4">
        <v>4.99</v>
      </c>
      <c r="M466" s="153">
        <f t="shared" si="39"/>
        <v>3223.54</v>
      </c>
      <c r="N466" s="4">
        <v>0</v>
      </c>
      <c r="O466" s="4">
        <f t="shared" si="40"/>
        <v>0</v>
      </c>
      <c r="P466" s="86"/>
      <c r="Q466" s="86"/>
      <c r="R466" s="86"/>
      <c r="S466" s="86"/>
      <c r="T466" s="86"/>
      <c r="U466" s="86"/>
      <c r="V466" s="86"/>
      <c r="W466" s="86"/>
      <c r="X466" s="86"/>
    </row>
    <row r="467" spans="2:24">
      <c r="B467" s="4" t="s">
        <v>40</v>
      </c>
      <c r="C467" s="4">
        <v>11</v>
      </c>
      <c r="D467" s="4"/>
      <c r="E467" s="4">
        <f t="shared" si="36"/>
        <v>0</v>
      </c>
      <c r="F467" s="4">
        <v>213</v>
      </c>
      <c r="G467" s="4">
        <f t="shared" si="41"/>
        <v>2343</v>
      </c>
      <c r="H467" s="4">
        <v>0</v>
      </c>
      <c r="I467" s="4">
        <f t="shared" si="37"/>
        <v>0</v>
      </c>
      <c r="J467" s="4">
        <v>213</v>
      </c>
      <c r="K467" s="4">
        <f t="shared" si="38"/>
        <v>2343</v>
      </c>
      <c r="L467" s="4">
        <v>0</v>
      </c>
      <c r="M467" s="153">
        <f t="shared" si="39"/>
        <v>0</v>
      </c>
      <c r="N467" s="4">
        <v>0</v>
      </c>
      <c r="O467" s="4">
        <f t="shared" si="40"/>
        <v>0</v>
      </c>
      <c r="P467" s="86"/>
      <c r="Q467" s="86"/>
      <c r="R467" s="86"/>
      <c r="S467" s="86"/>
      <c r="T467" s="86"/>
      <c r="U467" s="86"/>
      <c r="V467" s="86"/>
      <c r="W467" s="86"/>
      <c r="X467" s="86"/>
    </row>
    <row r="468" spans="2:24">
      <c r="B468" s="4" t="s">
        <v>742</v>
      </c>
      <c r="C468" s="4">
        <v>18</v>
      </c>
      <c r="D468" s="4"/>
      <c r="E468" s="4">
        <f t="shared" si="36"/>
        <v>0</v>
      </c>
      <c r="F468" s="4">
        <v>213</v>
      </c>
      <c r="G468" s="4">
        <f t="shared" si="41"/>
        <v>3834</v>
      </c>
      <c r="H468" s="4">
        <v>0</v>
      </c>
      <c r="I468" s="4">
        <f t="shared" si="37"/>
        <v>0</v>
      </c>
      <c r="J468" s="4">
        <v>213</v>
      </c>
      <c r="K468" s="4">
        <f t="shared" si="38"/>
        <v>3834</v>
      </c>
      <c r="L468" s="4">
        <v>0</v>
      </c>
      <c r="M468" s="153">
        <f t="shared" si="39"/>
        <v>0</v>
      </c>
      <c r="N468" s="4">
        <v>0</v>
      </c>
      <c r="O468" s="4">
        <f t="shared" si="40"/>
        <v>0</v>
      </c>
      <c r="P468" s="86"/>
      <c r="Q468" s="86"/>
      <c r="R468" s="86"/>
      <c r="S468" s="86"/>
      <c r="T468" s="86"/>
      <c r="U468" s="86"/>
      <c r="V468" s="86"/>
      <c r="W468" s="86"/>
      <c r="X468" s="86"/>
    </row>
    <row r="469" spans="2:24">
      <c r="B469" s="4" t="s">
        <v>672</v>
      </c>
      <c r="C469" s="4">
        <v>173</v>
      </c>
      <c r="D469" s="4"/>
      <c r="E469" s="4">
        <f t="shared" si="36"/>
        <v>0</v>
      </c>
      <c r="F469" s="4">
        <v>10.5</v>
      </c>
      <c r="G469" s="4">
        <f t="shared" si="41"/>
        <v>1816.5</v>
      </c>
      <c r="H469" s="4">
        <v>0</v>
      </c>
      <c r="I469" s="4">
        <f t="shared" si="37"/>
        <v>0</v>
      </c>
      <c r="J469" s="4">
        <v>0</v>
      </c>
      <c r="K469" s="4">
        <f t="shared" si="38"/>
        <v>0</v>
      </c>
      <c r="L469" s="4">
        <v>10.5</v>
      </c>
      <c r="M469" s="153">
        <f t="shared" si="39"/>
        <v>1816.5</v>
      </c>
      <c r="N469" s="4">
        <v>0</v>
      </c>
      <c r="O469" s="4">
        <f t="shared" si="40"/>
        <v>0</v>
      </c>
      <c r="P469" s="86"/>
      <c r="Q469" s="86"/>
      <c r="R469" s="86"/>
      <c r="S469" s="86"/>
      <c r="T469" s="86"/>
      <c r="U469" s="86"/>
      <c r="V469" s="86"/>
      <c r="W469" s="86"/>
      <c r="X469" s="86"/>
    </row>
    <row r="470" spans="2:24">
      <c r="B470" s="117" t="s">
        <v>17</v>
      </c>
      <c r="C470" s="117">
        <v>22</v>
      </c>
      <c r="D470" s="4"/>
      <c r="E470" s="4">
        <f t="shared" si="36"/>
        <v>0</v>
      </c>
      <c r="F470" s="4">
        <v>10</v>
      </c>
      <c r="G470" s="4">
        <f t="shared" si="41"/>
        <v>220</v>
      </c>
      <c r="H470" s="4">
        <v>0</v>
      </c>
      <c r="I470" s="4">
        <f t="shared" si="37"/>
        <v>0</v>
      </c>
      <c r="J470" s="4">
        <v>0</v>
      </c>
      <c r="K470" s="4">
        <f t="shared" si="38"/>
        <v>0</v>
      </c>
      <c r="L470" s="4">
        <v>0</v>
      </c>
      <c r="M470" s="153">
        <f t="shared" si="39"/>
        <v>0</v>
      </c>
      <c r="N470" s="4">
        <v>10</v>
      </c>
      <c r="O470" s="4">
        <f t="shared" si="40"/>
        <v>220</v>
      </c>
      <c r="P470" s="86"/>
      <c r="Q470" s="86"/>
      <c r="R470" s="86"/>
      <c r="S470" s="86"/>
      <c r="T470" s="86"/>
      <c r="U470" s="86"/>
      <c r="V470" s="86"/>
      <c r="W470" s="86"/>
      <c r="X470" s="86"/>
    </row>
    <row r="471" spans="2:24">
      <c r="B471" s="117" t="s">
        <v>307</v>
      </c>
      <c r="C471" s="117">
        <v>360</v>
      </c>
      <c r="D471" s="4"/>
      <c r="E471" s="4">
        <f t="shared" ref="E471:E533" si="42">D471*C471</f>
        <v>0</v>
      </c>
      <c r="F471" s="4">
        <v>50</v>
      </c>
      <c r="G471" s="4">
        <f t="shared" si="41"/>
        <v>18000</v>
      </c>
      <c r="H471" s="4">
        <v>11.72</v>
      </c>
      <c r="I471" s="4">
        <f t="shared" ref="I471:I533" si="43">H471*C471</f>
        <v>4219.2</v>
      </c>
      <c r="J471" s="4">
        <v>20.28</v>
      </c>
      <c r="K471" s="4">
        <f t="shared" ref="K471:K533" si="44">J471*C471</f>
        <v>7300.8</v>
      </c>
      <c r="L471" s="4">
        <v>18</v>
      </c>
      <c r="M471" s="153">
        <f t="shared" ref="M471:M533" si="45">L471*C471</f>
        <v>6480</v>
      </c>
      <c r="N471" s="4">
        <v>0</v>
      </c>
      <c r="O471" s="4">
        <f t="shared" ref="O471:O533" si="46">N471*C471</f>
        <v>0</v>
      </c>
      <c r="P471" s="86"/>
      <c r="Q471" s="86"/>
      <c r="R471" s="86"/>
      <c r="S471" s="86"/>
      <c r="T471" s="86"/>
      <c r="U471" s="86"/>
      <c r="V471" s="86"/>
      <c r="W471" s="86"/>
      <c r="X471" s="86"/>
    </row>
    <row r="472" spans="2:24">
      <c r="B472" s="4" t="s">
        <v>97</v>
      </c>
      <c r="C472" s="4">
        <v>168</v>
      </c>
      <c r="D472" s="4"/>
      <c r="E472" s="4">
        <f t="shared" si="42"/>
        <v>0</v>
      </c>
      <c r="F472" s="4">
        <v>31.1</v>
      </c>
      <c r="G472" s="4">
        <f t="shared" si="41"/>
        <v>5224.8</v>
      </c>
      <c r="H472" s="4">
        <v>0</v>
      </c>
      <c r="I472" s="4">
        <f t="shared" si="43"/>
        <v>0</v>
      </c>
      <c r="J472" s="4">
        <v>31.1</v>
      </c>
      <c r="K472" s="4">
        <f t="shared" si="44"/>
        <v>5224.8</v>
      </c>
      <c r="L472" s="4">
        <v>0</v>
      </c>
      <c r="M472" s="153">
        <f t="shared" si="45"/>
        <v>0</v>
      </c>
      <c r="N472" s="4">
        <v>0</v>
      </c>
      <c r="O472" s="4">
        <f t="shared" si="46"/>
        <v>0</v>
      </c>
      <c r="P472" s="86"/>
      <c r="Q472" s="86"/>
      <c r="R472" s="86"/>
      <c r="S472" s="86"/>
      <c r="T472" s="86"/>
      <c r="U472" s="86"/>
      <c r="V472" s="86"/>
      <c r="W472" s="86"/>
      <c r="X472" s="86"/>
    </row>
    <row r="473" spans="2:24">
      <c r="B473" s="4" t="s">
        <v>106</v>
      </c>
      <c r="C473" s="4">
        <v>185</v>
      </c>
      <c r="D473" s="4"/>
      <c r="E473" s="4">
        <f t="shared" si="42"/>
        <v>0</v>
      </c>
      <c r="F473" s="4">
        <v>40</v>
      </c>
      <c r="G473" s="4">
        <f t="shared" si="41"/>
        <v>7400</v>
      </c>
      <c r="H473" s="4">
        <v>0</v>
      </c>
      <c r="I473" s="4">
        <f t="shared" si="43"/>
        <v>0</v>
      </c>
      <c r="J473" s="4">
        <v>40</v>
      </c>
      <c r="K473" s="4">
        <f t="shared" si="44"/>
        <v>7400</v>
      </c>
      <c r="L473" s="4">
        <v>0</v>
      </c>
      <c r="M473" s="153">
        <f t="shared" si="45"/>
        <v>0</v>
      </c>
      <c r="N473" s="4">
        <v>0</v>
      </c>
      <c r="O473" s="4">
        <f t="shared" si="46"/>
        <v>0</v>
      </c>
      <c r="P473" s="86"/>
      <c r="Q473" s="86"/>
      <c r="R473" s="86"/>
      <c r="S473" s="86"/>
      <c r="T473" s="86"/>
      <c r="U473" s="86"/>
      <c r="V473" s="86"/>
      <c r="W473" s="86"/>
      <c r="X473" s="86"/>
    </row>
    <row r="474" spans="2:24">
      <c r="B474" s="4" t="s">
        <v>304</v>
      </c>
      <c r="C474" s="4">
        <v>336</v>
      </c>
      <c r="D474" s="4"/>
      <c r="E474" s="4">
        <f t="shared" si="42"/>
        <v>0</v>
      </c>
      <c r="F474" s="4">
        <v>22.8</v>
      </c>
      <c r="G474" s="4">
        <f t="shared" si="41"/>
        <v>7660.8</v>
      </c>
      <c r="H474" s="4">
        <v>0</v>
      </c>
      <c r="I474" s="4">
        <f t="shared" si="43"/>
        <v>0</v>
      </c>
      <c r="J474" s="4">
        <v>22.8</v>
      </c>
      <c r="K474" s="4">
        <f t="shared" si="44"/>
        <v>7660.8</v>
      </c>
      <c r="L474" s="4">
        <v>0</v>
      </c>
      <c r="M474" s="153">
        <f t="shared" si="45"/>
        <v>0</v>
      </c>
      <c r="N474" s="4">
        <v>0</v>
      </c>
      <c r="O474" s="4">
        <f t="shared" si="46"/>
        <v>0</v>
      </c>
      <c r="P474" s="86"/>
      <c r="Q474" s="86"/>
      <c r="R474" s="86"/>
      <c r="S474" s="86"/>
      <c r="T474" s="86"/>
      <c r="U474" s="86"/>
      <c r="V474" s="86"/>
      <c r="W474" s="86"/>
      <c r="X474" s="86"/>
    </row>
    <row r="475" spans="2:24">
      <c r="B475" s="4" t="s">
        <v>61</v>
      </c>
      <c r="C475" s="4">
        <v>224</v>
      </c>
      <c r="D475" s="4"/>
      <c r="E475" s="4">
        <f t="shared" si="42"/>
        <v>0</v>
      </c>
      <c r="F475" s="4">
        <v>62.4</v>
      </c>
      <c r="G475" s="4">
        <f t="shared" si="41"/>
        <v>13977.6</v>
      </c>
      <c r="H475" s="4">
        <v>0</v>
      </c>
      <c r="I475" s="4">
        <f t="shared" si="43"/>
        <v>0</v>
      </c>
      <c r="J475" s="4">
        <v>62.4</v>
      </c>
      <c r="K475" s="4">
        <f t="shared" si="44"/>
        <v>13977.6</v>
      </c>
      <c r="L475" s="4">
        <v>0</v>
      </c>
      <c r="M475" s="153">
        <f t="shared" si="45"/>
        <v>0</v>
      </c>
      <c r="N475" s="4">
        <v>0</v>
      </c>
      <c r="O475" s="4">
        <f t="shared" si="46"/>
        <v>0</v>
      </c>
      <c r="P475" s="86"/>
      <c r="Q475" s="86"/>
      <c r="R475" s="86"/>
      <c r="S475" s="86"/>
      <c r="T475" s="86"/>
      <c r="U475" s="86"/>
      <c r="V475" s="86"/>
      <c r="W475" s="86"/>
      <c r="X475" s="86"/>
    </row>
    <row r="476" spans="2:24">
      <c r="B476" s="4" t="s">
        <v>55</v>
      </c>
      <c r="C476" s="4">
        <v>65</v>
      </c>
      <c r="D476" s="4"/>
      <c r="E476" s="4">
        <f t="shared" si="42"/>
        <v>0</v>
      </c>
      <c r="F476" s="4">
        <v>176.5</v>
      </c>
      <c r="G476" s="4">
        <f t="shared" si="41"/>
        <v>11472.5</v>
      </c>
      <c r="H476" s="4">
        <v>18.649999999999999</v>
      </c>
      <c r="I476" s="4">
        <f t="shared" si="43"/>
        <v>1212.25</v>
      </c>
      <c r="J476" s="4">
        <v>94.69</v>
      </c>
      <c r="K476" s="4">
        <f t="shared" si="44"/>
        <v>6154.8499999999995</v>
      </c>
      <c r="L476" s="4">
        <v>63.16</v>
      </c>
      <c r="M476" s="153">
        <f t="shared" si="45"/>
        <v>4105.3999999999996</v>
      </c>
      <c r="N476" s="4">
        <v>0</v>
      </c>
      <c r="O476" s="4">
        <f t="shared" si="46"/>
        <v>0</v>
      </c>
      <c r="P476" s="86"/>
      <c r="Q476" s="86"/>
      <c r="R476" s="86"/>
      <c r="S476" s="86"/>
      <c r="T476" s="86"/>
      <c r="U476" s="86"/>
      <c r="V476" s="86"/>
      <c r="W476" s="86"/>
      <c r="X476" s="86"/>
    </row>
    <row r="477" spans="2:24">
      <c r="B477" s="4" t="s">
        <v>56</v>
      </c>
      <c r="C477" s="4">
        <v>98</v>
      </c>
      <c r="D477" s="4"/>
      <c r="E477" s="4">
        <f t="shared" si="42"/>
        <v>0</v>
      </c>
      <c r="F477" s="4">
        <v>17.600000000000001</v>
      </c>
      <c r="G477" s="4">
        <f t="shared" si="41"/>
        <v>1724.8000000000002</v>
      </c>
      <c r="H477" s="4">
        <v>5.52</v>
      </c>
      <c r="I477" s="4">
        <f t="shared" si="43"/>
        <v>540.95999999999992</v>
      </c>
      <c r="J477" s="4">
        <v>5</v>
      </c>
      <c r="K477" s="4">
        <f t="shared" si="44"/>
        <v>490</v>
      </c>
      <c r="L477" s="4">
        <v>7.08</v>
      </c>
      <c r="M477" s="153">
        <f t="shared" si="45"/>
        <v>693.84</v>
      </c>
      <c r="N477" s="4">
        <v>0</v>
      </c>
      <c r="O477" s="4">
        <f t="shared" si="46"/>
        <v>0</v>
      </c>
      <c r="P477" s="86"/>
      <c r="Q477" s="86"/>
      <c r="R477" s="86"/>
      <c r="S477" s="86"/>
      <c r="T477" s="86"/>
      <c r="U477" s="86"/>
      <c r="V477" s="86"/>
      <c r="W477" s="86"/>
      <c r="X477" s="86"/>
    </row>
    <row r="478" spans="2:24">
      <c r="B478" s="4" t="s">
        <v>58</v>
      </c>
      <c r="C478" s="4">
        <v>34</v>
      </c>
      <c r="D478" s="4"/>
      <c r="E478" s="4">
        <f t="shared" si="42"/>
        <v>0</v>
      </c>
      <c r="F478" s="4">
        <v>31.9</v>
      </c>
      <c r="G478" s="4">
        <f t="shared" si="41"/>
        <v>1084.5999999999999</v>
      </c>
      <c r="H478" s="4">
        <v>0.62</v>
      </c>
      <c r="I478" s="4">
        <f t="shared" si="43"/>
        <v>21.08</v>
      </c>
      <c r="J478" s="4">
        <v>16.77</v>
      </c>
      <c r="K478" s="4">
        <f t="shared" si="44"/>
        <v>570.17999999999995</v>
      </c>
      <c r="L478" s="4">
        <v>14.51</v>
      </c>
      <c r="M478" s="153">
        <f t="shared" si="45"/>
        <v>493.34</v>
      </c>
      <c r="N478" s="4">
        <v>0</v>
      </c>
      <c r="O478" s="4">
        <f t="shared" si="46"/>
        <v>0</v>
      </c>
      <c r="P478" s="86"/>
      <c r="Q478" s="86"/>
      <c r="R478" s="86"/>
      <c r="S478" s="86"/>
      <c r="T478" s="86"/>
      <c r="U478" s="86"/>
      <c r="V478" s="86"/>
      <c r="W478" s="86"/>
      <c r="X478" s="86"/>
    </row>
    <row r="479" spans="2:24">
      <c r="B479" s="4" t="s">
        <v>611</v>
      </c>
      <c r="C479" s="4">
        <v>91</v>
      </c>
      <c r="D479" s="4"/>
      <c r="E479" s="4">
        <f t="shared" si="42"/>
        <v>0</v>
      </c>
      <c r="F479" s="4">
        <v>20.100000000000001</v>
      </c>
      <c r="G479" s="4">
        <f t="shared" si="41"/>
        <v>1829.1000000000001</v>
      </c>
      <c r="H479" s="4">
        <v>0.2</v>
      </c>
      <c r="I479" s="4">
        <f t="shared" si="43"/>
        <v>18.2</v>
      </c>
      <c r="J479" s="4">
        <v>12.37</v>
      </c>
      <c r="K479" s="4">
        <f t="shared" si="44"/>
        <v>1125.6699999999998</v>
      </c>
      <c r="L479" s="4">
        <v>7.53</v>
      </c>
      <c r="M479" s="153">
        <f t="shared" si="45"/>
        <v>685.23</v>
      </c>
      <c r="N479" s="4">
        <v>0</v>
      </c>
      <c r="O479" s="4">
        <f t="shared" si="46"/>
        <v>0</v>
      </c>
      <c r="P479" s="86"/>
      <c r="Q479" s="86"/>
      <c r="R479" s="86"/>
      <c r="S479" s="86"/>
      <c r="T479" s="86"/>
      <c r="U479" s="86"/>
      <c r="V479" s="86"/>
      <c r="W479" s="86"/>
      <c r="X479" s="86"/>
    </row>
    <row r="480" spans="2:24">
      <c r="B480" s="4" t="s">
        <v>57</v>
      </c>
      <c r="C480" s="4">
        <v>70</v>
      </c>
      <c r="D480" s="4"/>
      <c r="E480" s="4">
        <f t="shared" si="42"/>
        <v>0</v>
      </c>
      <c r="F480" s="4">
        <v>15.2</v>
      </c>
      <c r="G480" s="4">
        <f t="shared" si="41"/>
        <v>1064</v>
      </c>
      <c r="H480" s="4">
        <v>0</v>
      </c>
      <c r="I480" s="4">
        <f t="shared" si="43"/>
        <v>0</v>
      </c>
      <c r="J480" s="4">
        <v>11.2</v>
      </c>
      <c r="K480" s="4">
        <f t="shared" si="44"/>
        <v>784</v>
      </c>
      <c r="L480" s="4">
        <v>4</v>
      </c>
      <c r="M480" s="153">
        <f t="shared" si="45"/>
        <v>280</v>
      </c>
      <c r="N480" s="4">
        <v>0</v>
      </c>
      <c r="O480" s="4">
        <f t="shared" si="46"/>
        <v>0</v>
      </c>
      <c r="P480" s="86"/>
      <c r="Q480" s="86"/>
      <c r="R480" s="86"/>
      <c r="S480" s="86"/>
      <c r="T480" s="86"/>
      <c r="U480" s="86"/>
      <c r="V480" s="86"/>
      <c r="W480" s="86"/>
      <c r="X480" s="86"/>
    </row>
    <row r="481" spans="2:24">
      <c r="B481" s="4" t="s">
        <v>133</v>
      </c>
      <c r="C481" s="4">
        <v>294</v>
      </c>
      <c r="D481" s="4"/>
      <c r="E481" s="4">
        <f t="shared" si="42"/>
        <v>0</v>
      </c>
      <c r="F481" s="4">
        <v>10</v>
      </c>
      <c r="G481" s="4">
        <f t="shared" si="41"/>
        <v>2940</v>
      </c>
      <c r="H481" s="4">
        <v>0</v>
      </c>
      <c r="I481" s="4">
        <f t="shared" si="43"/>
        <v>0</v>
      </c>
      <c r="J481" s="4">
        <v>10</v>
      </c>
      <c r="K481" s="4">
        <f t="shared" si="44"/>
        <v>2940</v>
      </c>
      <c r="L481" s="4">
        <v>0</v>
      </c>
      <c r="M481" s="153">
        <f t="shared" si="45"/>
        <v>0</v>
      </c>
      <c r="N481" s="4">
        <v>0</v>
      </c>
      <c r="O481" s="4">
        <f t="shared" si="46"/>
        <v>0</v>
      </c>
      <c r="P481" s="86"/>
      <c r="Q481" s="86"/>
      <c r="R481" s="86"/>
      <c r="S481" s="86"/>
      <c r="T481" s="86"/>
      <c r="U481" s="86"/>
      <c r="V481" s="86"/>
      <c r="W481" s="86"/>
      <c r="X481" s="86"/>
    </row>
    <row r="482" spans="2:24">
      <c r="B482" s="4" t="s">
        <v>59</v>
      </c>
      <c r="C482" s="4">
        <v>420</v>
      </c>
      <c r="D482" s="4"/>
      <c r="E482" s="4">
        <f t="shared" si="42"/>
        <v>0</v>
      </c>
      <c r="F482" s="4">
        <v>10</v>
      </c>
      <c r="G482" s="4">
        <f t="shared" si="41"/>
        <v>4200</v>
      </c>
      <c r="H482" s="4">
        <v>0</v>
      </c>
      <c r="I482" s="4">
        <f t="shared" si="43"/>
        <v>0</v>
      </c>
      <c r="J482" s="4">
        <v>6</v>
      </c>
      <c r="K482" s="4">
        <f t="shared" si="44"/>
        <v>2520</v>
      </c>
      <c r="L482" s="4">
        <v>4</v>
      </c>
      <c r="M482" s="153">
        <f t="shared" si="45"/>
        <v>1680</v>
      </c>
      <c r="N482" s="4">
        <v>0</v>
      </c>
      <c r="O482" s="4">
        <f t="shared" si="46"/>
        <v>0</v>
      </c>
      <c r="P482" s="86"/>
      <c r="Q482" s="86"/>
      <c r="R482" s="86"/>
      <c r="S482" s="86"/>
      <c r="T482" s="86"/>
      <c r="U482" s="86"/>
      <c r="V482" s="86"/>
      <c r="W482" s="86"/>
      <c r="X482" s="86"/>
    </row>
    <row r="483" spans="2:24">
      <c r="B483" s="4" t="s">
        <v>29</v>
      </c>
      <c r="C483" s="4">
        <v>106</v>
      </c>
      <c r="D483" s="4"/>
      <c r="E483" s="4">
        <f t="shared" si="42"/>
        <v>0</v>
      </c>
      <c r="F483" s="4">
        <v>50</v>
      </c>
      <c r="G483" s="4">
        <f t="shared" si="41"/>
        <v>5300</v>
      </c>
      <c r="H483" s="4">
        <v>4</v>
      </c>
      <c r="I483" s="4">
        <f t="shared" si="43"/>
        <v>424</v>
      </c>
      <c r="J483" s="4">
        <v>30.4</v>
      </c>
      <c r="K483" s="4">
        <f t="shared" si="44"/>
        <v>3222.3999999999996</v>
      </c>
      <c r="L483" s="4">
        <v>15.6</v>
      </c>
      <c r="M483" s="153">
        <f t="shared" si="45"/>
        <v>1653.6</v>
      </c>
      <c r="N483" s="4">
        <v>0</v>
      </c>
      <c r="O483" s="4">
        <f t="shared" si="46"/>
        <v>0</v>
      </c>
      <c r="P483" s="86"/>
      <c r="Q483" s="86"/>
      <c r="R483" s="86"/>
      <c r="S483" s="86"/>
      <c r="T483" s="86"/>
      <c r="U483" s="86"/>
      <c r="V483" s="86"/>
      <c r="W483" s="86"/>
      <c r="X483" s="86"/>
    </row>
    <row r="484" spans="2:24">
      <c r="B484" s="4" t="s">
        <v>188</v>
      </c>
      <c r="C484" s="4">
        <v>224</v>
      </c>
      <c r="D484" s="4"/>
      <c r="E484" s="4">
        <f t="shared" si="42"/>
        <v>0</v>
      </c>
      <c r="F484" s="4">
        <v>1.1000000000000001</v>
      </c>
      <c r="G484" s="4">
        <f t="shared" si="41"/>
        <v>246.40000000000003</v>
      </c>
      <c r="H484" s="4">
        <v>0</v>
      </c>
      <c r="I484" s="4">
        <f t="shared" si="43"/>
        <v>0</v>
      </c>
      <c r="J484" s="4">
        <v>1.1000000000000001</v>
      </c>
      <c r="K484" s="4">
        <f t="shared" si="44"/>
        <v>246.40000000000003</v>
      </c>
      <c r="L484" s="4">
        <v>0</v>
      </c>
      <c r="M484" s="153">
        <f t="shared" si="45"/>
        <v>0</v>
      </c>
      <c r="N484" s="4">
        <v>0</v>
      </c>
      <c r="O484" s="4">
        <f t="shared" si="46"/>
        <v>0</v>
      </c>
      <c r="P484" s="86"/>
      <c r="Q484" s="86"/>
      <c r="R484" s="86"/>
      <c r="S484" s="86"/>
      <c r="T484" s="86"/>
      <c r="U484" s="86"/>
      <c r="V484" s="86"/>
      <c r="W484" s="86"/>
      <c r="X484" s="86"/>
    </row>
    <row r="485" spans="2:24">
      <c r="B485" s="4" t="s">
        <v>837</v>
      </c>
      <c r="C485" s="4">
        <v>420</v>
      </c>
      <c r="D485" s="4"/>
      <c r="E485" s="4">
        <f t="shared" si="42"/>
        <v>0</v>
      </c>
      <c r="F485" s="4">
        <v>1</v>
      </c>
      <c r="G485" s="4">
        <f t="shared" si="41"/>
        <v>420</v>
      </c>
      <c r="H485" s="4">
        <v>0</v>
      </c>
      <c r="I485" s="4">
        <f t="shared" si="43"/>
        <v>0</v>
      </c>
      <c r="J485" s="4">
        <v>0.7</v>
      </c>
      <c r="K485" s="4">
        <f t="shared" si="44"/>
        <v>294</v>
      </c>
      <c r="L485" s="4">
        <v>0.3</v>
      </c>
      <c r="M485" s="153">
        <f t="shared" si="45"/>
        <v>126</v>
      </c>
      <c r="N485" s="4">
        <v>0</v>
      </c>
      <c r="O485" s="4">
        <f t="shared" si="46"/>
        <v>0</v>
      </c>
      <c r="P485" s="86"/>
      <c r="Q485" s="86"/>
      <c r="R485" s="86"/>
      <c r="S485" s="86"/>
      <c r="T485" s="86"/>
      <c r="U485" s="86"/>
      <c r="V485" s="86"/>
      <c r="W485" s="86"/>
      <c r="X485" s="86"/>
    </row>
    <row r="486" spans="2:24">
      <c r="B486" s="4" t="s">
        <v>838</v>
      </c>
      <c r="C486" s="4">
        <v>238</v>
      </c>
      <c r="D486" s="4"/>
      <c r="E486" s="4">
        <f t="shared" si="42"/>
        <v>0</v>
      </c>
      <c r="F486" s="4">
        <v>1</v>
      </c>
      <c r="G486" s="4">
        <f t="shared" si="41"/>
        <v>238</v>
      </c>
      <c r="H486" s="4">
        <v>0</v>
      </c>
      <c r="I486" s="4">
        <f t="shared" si="43"/>
        <v>0</v>
      </c>
      <c r="J486" s="4">
        <v>1</v>
      </c>
      <c r="K486" s="4">
        <f t="shared" si="44"/>
        <v>238</v>
      </c>
      <c r="L486" s="4">
        <v>0</v>
      </c>
      <c r="M486" s="153">
        <f t="shared" si="45"/>
        <v>0</v>
      </c>
      <c r="N486" s="4">
        <v>0</v>
      </c>
      <c r="O486" s="4">
        <f t="shared" si="46"/>
        <v>0</v>
      </c>
      <c r="P486" s="86"/>
      <c r="Q486" s="86"/>
      <c r="R486" s="86"/>
      <c r="S486" s="86"/>
      <c r="T486" s="86"/>
      <c r="U486" s="86"/>
      <c r="V486" s="86"/>
      <c r="W486" s="86"/>
      <c r="X486" s="86"/>
    </row>
    <row r="487" spans="2:24">
      <c r="B487" s="4" t="s">
        <v>135</v>
      </c>
      <c r="C487" s="4">
        <v>330</v>
      </c>
      <c r="D487" s="4"/>
      <c r="E487" s="4">
        <f t="shared" si="42"/>
        <v>0</v>
      </c>
      <c r="F487" s="4">
        <v>42</v>
      </c>
      <c r="G487" s="4">
        <f t="shared" si="41"/>
        <v>13860</v>
      </c>
      <c r="H487" s="4">
        <v>5.2</v>
      </c>
      <c r="I487" s="4">
        <f t="shared" si="43"/>
        <v>1716</v>
      </c>
      <c r="J487" s="4">
        <v>21.3</v>
      </c>
      <c r="K487" s="4">
        <f t="shared" si="44"/>
        <v>7029</v>
      </c>
      <c r="L487" s="4">
        <v>15.5</v>
      </c>
      <c r="M487" s="153">
        <f t="shared" si="45"/>
        <v>5115</v>
      </c>
      <c r="N487" s="4">
        <v>0</v>
      </c>
      <c r="O487" s="4">
        <f t="shared" si="46"/>
        <v>0</v>
      </c>
      <c r="P487" s="86"/>
      <c r="Q487" s="86"/>
      <c r="R487" s="86"/>
      <c r="S487" s="86"/>
      <c r="T487" s="86"/>
      <c r="U487" s="86"/>
      <c r="V487" s="86"/>
      <c r="W487" s="86"/>
      <c r="X487" s="86"/>
    </row>
    <row r="488" spans="2:24">
      <c r="B488" s="4" t="s">
        <v>611</v>
      </c>
      <c r="C488" s="4">
        <v>91</v>
      </c>
      <c r="D488" s="4"/>
      <c r="E488" s="4">
        <f t="shared" si="42"/>
        <v>0</v>
      </c>
      <c r="F488" s="4">
        <v>30.4</v>
      </c>
      <c r="G488" s="4">
        <f t="shared" si="41"/>
        <v>2766.4</v>
      </c>
      <c r="H488" s="4">
        <v>0</v>
      </c>
      <c r="I488" s="4">
        <f t="shared" si="43"/>
        <v>0</v>
      </c>
      <c r="J488" s="4">
        <v>19.28</v>
      </c>
      <c r="K488" s="4">
        <f t="shared" si="44"/>
        <v>1754.48</v>
      </c>
      <c r="L488" s="4">
        <v>11.12</v>
      </c>
      <c r="M488" s="153">
        <f t="shared" si="45"/>
        <v>1011.92</v>
      </c>
      <c r="N488" s="4">
        <v>0</v>
      </c>
      <c r="O488" s="4">
        <f t="shared" si="46"/>
        <v>0</v>
      </c>
      <c r="P488" s="86"/>
      <c r="Q488" s="86"/>
      <c r="R488" s="86"/>
      <c r="S488" s="86"/>
      <c r="T488" s="86"/>
      <c r="U488" s="86"/>
      <c r="V488" s="86"/>
      <c r="W488" s="86"/>
      <c r="X488" s="86"/>
    </row>
    <row r="489" spans="2:24">
      <c r="B489" s="4" t="s">
        <v>56</v>
      </c>
      <c r="C489" s="4">
        <v>97</v>
      </c>
      <c r="D489" s="4"/>
      <c r="E489" s="4">
        <f t="shared" si="42"/>
        <v>0</v>
      </c>
      <c r="F489" s="4">
        <v>37.5</v>
      </c>
      <c r="G489" s="4">
        <f t="shared" si="41"/>
        <v>3637.5</v>
      </c>
      <c r="H489" s="4">
        <v>2.5</v>
      </c>
      <c r="I489" s="4">
        <f t="shared" si="43"/>
        <v>242.5</v>
      </c>
      <c r="J489" s="4">
        <v>10</v>
      </c>
      <c r="K489" s="4">
        <f t="shared" si="44"/>
        <v>970</v>
      </c>
      <c r="L489" s="4">
        <v>17</v>
      </c>
      <c r="M489" s="153">
        <f t="shared" si="45"/>
        <v>1649</v>
      </c>
      <c r="N489" s="4">
        <v>8</v>
      </c>
      <c r="O489" s="4">
        <f t="shared" si="46"/>
        <v>776</v>
      </c>
      <c r="P489" s="86"/>
      <c r="Q489" s="86"/>
      <c r="R489" s="86"/>
      <c r="S489" s="86"/>
      <c r="T489" s="86"/>
      <c r="U489" s="86"/>
      <c r="V489" s="86"/>
      <c r="W489" s="86"/>
      <c r="X489" s="86"/>
    </row>
    <row r="490" spans="2:24">
      <c r="B490" s="4" t="s">
        <v>97</v>
      </c>
      <c r="C490" s="4">
        <v>168</v>
      </c>
      <c r="D490" s="4"/>
      <c r="E490" s="4">
        <f t="shared" si="42"/>
        <v>0</v>
      </c>
      <c r="F490" s="4">
        <v>31.2</v>
      </c>
      <c r="G490" s="4">
        <f t="shared" si="41"/>
        <v>5241.5999999999995</v>
      </c>
      <c r="H490" s="4">
        <v>0</v>
      </c>
      <c r="I490" s="4">
        <f t="shared" si="43"/>
        <v>0</v>
      </c>
      <c r="J490" s="4">
        <v>31.2</v>
      </c>
      <c r="K490" s="4">
        <f t="shared" si="44"/>
        <v>5241.5999999999995</v>
      </c>
      <c r="L490" s="4">
        <v>0</v>
      </c>
      <c r="M490" s="153">
        <f t="shared" si="45"/>
        <v>0</v>
      </c>
      <c r="N490" s="4">
        <v>0</v>
      </c>
      <c r="O490" s="4">
        <f t="shared" si="46"/>
        <v>0</v>
      </c>
      <c r="P490" s="86"/>
      <c r="Q490" s="86"/>
      <c r="R490" s="86"/>
      <c r="S490" s="86"/>
      <c r="T490" s="86"/>
      <c r="U490" s="86"/>
      <c r="V490" s="86"/>
      <c r="W490" s="86"/>
      <c r="X490" s="86"/>
    </row>
    <row r="491" spans="2:24">
      <c r="B491" s="4" t="s">
        <v>188</v>
      </c>
      <c r="C491" s="4">
        <v>238</v>
      </c>
      <c r="D491" s="4"/>
      <c r="E491" s="4">
        <f t="shared" si="42"/>
        <v>0</v>
      </c>
      <c r="F491" s="4">
        <v>2</v>
      </c>
      <c r="G491" s="4">
        <f t="shared" si="41"/>
        <v>476</v>
      </c>
      <c r="H491" s="4">
        <v>0</v>
      </c>
      <c r="I491" s="4">
        <f t="shared" si="43"/>
        <v>0</v>
      </c>
      <c r="J491" s="4">
        <v>1.2</v>
      </c>
      <c r="K491" s="4">
        <f t="shared" si="44"/>
        <v>285.59999999999997</v>
      </c>
      <c r="L491" s="4">
        <v>0.8</v>
      </c>
      <c r="M491" s="153">
        <f t="shared" si="45"/>
        <v>190.4</v>
      </c>
      <c r="N491" s="4">
        <v>0</v>
      </c>
      <c r="O491" s="4">
        <f t="shared" si="46"/>
        <v>0</v>
      </c>
      <c r="P491" s="86"/>
      <c r="Q491" s="86"/>
      <c r="R491" s="86"/>
      <c r="S491" s="86"/>
      <c r="T491" s="86"/>
      <c r="U491" s="86"/>
      <c r="V491" s="86"/>
      <c r="W491" s="86"/>
      <c r="X491" s="86"/>
    </row>
    <row r="492" spans="2:24">
      <c r="B492" s="4" t="s">
        <v>133</v>
      </c>
      <c r="C492" s="4">
        <v>250</v>
      </c>
      <c r="D492" s="4"/>
      <c r="E492" s="4">
        <f t="shared" si="42"/>
        <v>0</v>
      </c>
      <c r="F492" s="4">
        <v>15</v>
      </c>
      <c r="G492" s="4">
        <f t="shared" si="41"/>
        <v>3750</v>
      </c>
      <c r="H492" s="4">
        <v>0</v>
      </c>
      <c r="I492" s="4">
        <f t="shared" si="43"/>
        <v>0</v>
      </c>
      <c r="J492" s="4">
        <v>14.4</v>
      </c>
      <c r="K492" s="4">
        <f t="shared" si="44"/>
        <v>3600</v>
      </c>
      <c r="L492" s="4">
        <v>0.6</v>
      </c>
      <c r="M492" s="153">
        <f t="shared" si="45"/>
        <v>150</v>
      </c>
      <c r="N492" s="4">
        <v>0</v>
      </c>
      <c r="O492" s="4">
        <f t="shared" si="46"/>
        <v>0</v>
      </c>
      <c r="P492" s="86"/>
      <c r="Q492" s="86"/>
      <c r="R492" s="86"/>
      <c r="S492" s="86"/>
      <c r="T492" s="86"/>
      <c r="U492" s="86"/>
      <c r="V492" s="86"/>
      <c r="W492" s="86"/>
      <c r="X492" s="86"/>
    </row>
    <row r="493" spans="2:24">
      <c r="B493" s="4" t="s">
        <v>59</v>
      </c>
      <c r="C493" s="4">
        <v>350</v>
      </c>
      <c r="D493" s="4"/>
      <c r="E493" s="4">
        <f t="shared" si="42"/>
        <v>0</v>
      </c>
      <c r="F493" s="4">
        <v>15</v>
      </c>
      <c r="G493" s="4">
        <f t="shared" si="41"/>
        <v>5250</v>
      </c>
      <c r="H493" s="4">
        <v>0</v>
      </c>
      <c r="I493" s="4">
        <f t="shared" si="43"/>
        <v>0</v>
      </c>
      <c r="J493" s="4">
        <v>14.1</v>
      </c>
      <c r="K493" s="4">
        <f t="shared" si="44"/>
        <v>4935</v>
      </c>
      <c r="L493" s="4">
        <v>0.9</v>
      </c>
      <c r="M493" s="153">
        <f t="shared" si="45"/>
        <v>315</v>
      </c>
      <c r="N493" s="4">
        <v>0</v>
      </c>
      <c r="O493" s="4">
        <f t="shared" si="46"/>
        <v>0</v>
      </c>
      <c r="P493" s="86"/>
      <c r="Q493" s="86"/>
      <c r="R493" s="86"/>
      <c r="S493" s="86"/>
      <c r="T493" s="86"/>
      <c r="U493" s="86"/>
      <c r="V493" s="86"/>
      <c r="W493" s="86"/>
      <c r="X493" s="86"/>
    </row>
    <row r="494" spans="2:24">
      <c r="B494" s="4" t="s">
        <v>106</v>
      </c>
      <c r="C494" s="4">
        <v>185</v>
      </c>
      <c r="D494" s="4"/>
      <c r="E494" s="4">
        <f t="shared" si="42"/>
        <v>0</v>
      </c>
      <c r="F494" s="4">
        <v>51.5</v>
      </c>
      <c r="G494" s="4">
        <f t="shared" si="41"/>
        <v>9527.5</v>
      </c>
      <c r="H494" s="4">
        <v>0</v>
      </c>
      <c r="I494" s="4">
        <f t="shared" si="43"/>
        <v>0</v>
      </c>
      <c r="J494" s="4">
        <v>51.5</v>
      </c>
      <c r="K494" s="4">
        <f t="shared" si="44"/>
        <v>9527.5</v>
      </c>
      <c r="L494" s="4">
        <v>0</v>
      </c>
      <c r="M494" s="153">
        <f t="shared" si="45"/>
        <v>0</v>
      </c>
      <c r="N494" s="4">
        <v>0</v>
      </c>
      <c r="O494" s="4">
        <f t="shared" si="46"/>
        <v>0</v>
      </c>
      <c r="P494" s="86"/>
      <c r="Q494" s="86"/>
      <c r="R494" s="86"/>
      <c r="S494" s="86"/>
      <c r="T494" s="86"/>
      <c r="U494" s="86"/>
      <c r="V494" s="86"/>
      <c r="W494" s="86"/>
      <c r="X494" s="86"/>
    </row>
    <row r="495" spans="2:24">
      <c r="B495" s="4" t="s">
        <v>299</v>
      </c>
      <c r="C495" s="4">
        <v>238</v>
      </c>
      <c r="D495" s="4"/>
      <c r="E495" s="4">
        <f t="shared" si="42"/>
        <v>0</v>
      </c>
      <c r="F495" s="4">
        <v>23.2</v>
      </c>
      <c r="G495" s="4">
        <f t="shared" si="41"/>
        <v>5521.5999999999995</v>
      </c>
      <c r="H495" s="4">
        <v>0</v>
      </c>
      <c r="I495" s="4">
        <f t="shared" si="43"/>
        <v>0</v>
      </c>
      <c r="J495" s="4">
        <v>23.2</v>
      </c>
      <c r="K495" s="4">
        <f t="shared" si="44"/>
        <v>5521.5999999999995</v>
      </c>
      <c r="L495" s="4">
        <v>0</v>
      </c>
      <c r="M495" s="153">
        <f t="shared" si="45"/>
        <v>0</v>
      </c>
      <c r="N495" s="4">
        <v>0</v>
      </c>
      <c r="O495" s="4">
        <f t="shared" si="46"/>
        <v>0</v>
      </c>
      <c r="P495" s="86"/>
      <c r="Q495" s="86"/>
      <c r="R495" s="86"/>
      <c r="S495" s="86"/>
      <c r="T495" s="86"/>
      <c r="U495" s="86"/>
      <c r="V495" s="86"/>
      <c r="W495" s="86"/>
      <c r="X495" s="86"/>
    </row>
    <row r="496" spans="2:24">
      <c r="B496" s="4" t="s">
        <v>304</v>
      </c>
      <c r="C496" s="4">
        <v>336</v>
      </c>
      <c r="D496" s="4"/>
      <c r="E496" s="4">
        <f t="shared" si="42"/>
        <v>0</v>
      </c>
      <c r="F496" s="4">
        <v>23.9</v>
      </c>
      <c r="G496" s="4">
        <f t="shared" si="41"/>
        <v>8030.4</v>
      </c>
      <c r="H496" s="4">
        <v>0</v>
      </c>
      <c r="I496" s="4">
        <f t="shared" si="43"/>
        <v>0</v>
      </c>
      <c r="J496" s="4">
        <v>23.9</v>
      </c>
      <c r="K496" s="4">
        <f t="shared" si="44"/>
        <v>8030.4</v>
      </c>
      <c r="L496" s="4">
        <v>0</v>
      </c>
      <c r="M496" s="153">
        <f t="shared" si="45"/>
        <v>0</v>
      </c>
      <c r="N496" s="4">
        <v>0</v>
      </c>
      <c r="O496" s="4">
        <f t="shared" si="46"/>
        <v>0</v>
      </c>
      <c r="P496" s="86"/>
      <c r="Q496" s="86"/>
      <c r="R496" s="86"/>
      <c r="S496" s="86"/>
      <c r="T496" s="86"/>
      <c r="U496" s="86"/>
      <c r="V496" s="86"/>
      <c r="W496" s="86"/>
      <c r="X496" s="86"/>
    </row>
    <row r="497" spans="2:24">
      <c r="B497" s="4" t="s">
        <v>322</v>
      </c>
      <c r="C497" s="4">
        <v>210</v>
      </c>
      <c r="D497" s="4"/>
      <c r="E497" s="4">
        <f t="shared" si="42"/>
        <v>0</v>
      </c>
      <c r="F497" s="4">
        <v>19.2</v>
      </c>
      <c r="G497" s="4">
        <f t="shared" si="41"/>
        <v>4032</v>
      </c>
      <c r="H497" s="4">
        <v>0</v>
      </c>
      <c r="I497" s="4">
        <f t="shared" si="43"/>
        <v>0</v>
      </c>
      <c r="J497" s="4">
        <v>19.2</v>
      </c>
      <c r="K497" s="4">
        <f t="shared" si="44"/>
        <v>4032</v>
      </c>
      <c r="L497" s="4">
        <v>0</v>
      </c>
      <c r="M497" s="153">
        <f t="shared" si="45"/>
        <v>0</v>
      </c>
      <c r="N497" s="4">
        <v>0</v>
      </c>
      <c r="O497" s="4">
        <f t="shared" si="46"/>
        <v>0</v>
      </c>
      <c r="P497" s="86"/>
      <c r="Q497" s="86"/>
      <c r="R497" s="86"/>
      <c r="S497" s="86"/>
      <c r="T497" s="86"/>
      <c r="U497" s="86"/>
      <c r="V497" s="86"/>
      <c r="W497" s="86"/>
      <c r="X497" s="86"/>
    </row>
    <row r="498" spans="2:24">
      <c r="B498" s="4" t="s">
        <v>113</v>
      </c>
      <c r="C498" s="4">
        <v>182</v>
      </c>
      <c r="D498" s="4"/>
      <c r="E498" s="4">
        <f t="shared" si="42"/>
        <v>0</v>
      </c>
      <c r="F498" s="4">
        <v>20</v>
      </c>
      <c r="G498" s="4">
        <f t="shared" si="41"/>
        <v>3640</v>
      </c>
      <c r="H498" s="4">
        <v>0</v>
      </c>
      <c r="I498" s="4">
        <f t="shared" si="43"/>
        <v>0</v>
      </c>
      <c r="J498" s="4">
        <v>0.9</v>
      </c>
      <c r="K498" s="4">
        <f t="shared" si="44"/>
        <v>163.80000000000001</v>
      </c>
      <c r="L498" s="4">
        <v>3.2</v>
      </c>
      <c r="M498" s="153">
        <f t="shared" si="45"/>
        <v>582.4</v>
      </c>
      <c r="N498" s="4">
        <v>15.9</v>
      </c>
      <c r="O498" s="4">
        <f t="shared" si="46"/>
        <v>2893.8</v>
      </c>
      <c r="P498" s="86"/>
      <c r="Q498" s="86"/>
      <c r="R498" s="86"/>
      <c r="S498" s="86"/>
      <c r="T498" s="86"/>
      <c r="U498" s="86"/>
      <c r="V498" s="86"/>
      <c r="W498" s="86"/>
      <c r="X498" s="86"/>
    </row>
    <row r="499" spans="2:24">
      <c r="B499" s="4" t="s">
        <v>837</v>
      </c>
      <c r="C499" s="4">
        <v>400</v>
      </c>
      <c r="D499" s="4"/>
      <c r="E499" s="4">
        <f t="shared" si="42"/>
        <v>0</v>
      </c>
      <c r="F499" s="4">
        <v>3</v>
      </c>
      <c r="G499" s="4">
        <f t="shared" si="41"/>
        <v>1200</v>
      </c>
      <c r="H499" s="4">
        <v>0</v>
      </c>
      <c r="I499" s="4">
        <f t="shared" si="43"/>
        <v>0</v>
      </c>
      <c r="J499" s="4">
        <v>0</v>
      </c>
      <c r="K499" s="4">
        <f t="shared" si="44"/>
        <v>0</v>
      </c>
      <c r="L499" s="4">
        <v>0</v>
      </c>
      <c r="M499" s="153">
        <f t="shared" si="45"/>
        <v>0</v>
      </c>
      <c r="N499" s="4">
        <v>3</v>
      </c>
      <c r="O499" s="4">
        <f t="shared" si="46"/>
        <v>1200</v>
      </c>
      <c r="P499" s="86"/>
      <c r="Q499" s="86"/>
      <c r="R499" s="86"/>
      <c r="S499" s="86"/>
      <c r="T499" s="86"/>
      <c r="U499" s="86"/>
      <c r="V499" s="86"/>
      <c r="W499" s="86"/>
      <c r="X499" s="86"/>
    </row>
    <row r="500" spans="2:24">
      <c r="B500" s="4" t="s">
        <v>838</v>
      </c>
      <c r="C500" s="4">
        <v>252</v>
      </c>
      <c r="D500" s="4"/>
      <c r="E500" s="4">
        <f t="shared" si="42"/>
        <v>0</v>
      </c>
      <c r="F500" s="4">
        <v>2</v>
      </c>
      <c r="G500" s="4">
        <f t="shared" ref="G500:G533" si="47">F500*C500</f>
        <v>504</v>
      </c>
      <c r="H500" s="4">
        <v>0</v>
      </c>
      <c r="I500" s="4">
        <f t="shared" si="43"/>
        <v>0</v>
      </c>
      <c r="J500" s="4">
        <v>0</v>
      </c>
      <c r="K500" s="4">
        <f t="shared" si="44"/>
        <v>0</v>
      </c>
      <c r="L500" s="4">
        <v>0</v>
      </c>
      <c r="M500" s="153">
        <f t="shared" si="45"/>
        <v>0</v>
      </c>
      <c r="N500" s="4">
        <v>2</v>
      </c>
      <c r="O500" s="4">
        <f t="shared" si="46"/>
        <v>504</v>
      </c>
      <c r="P500" s="86"/>
      <c r="Q500" s="86"/>
      <c r="R500" s="86"/>
      <c r="S500" s="86"/>
      <c r="T500" s="86"/>
      <c r="U500" s="86"/>
      <c r="V500" s="86"/>
      <c r="W500" s="86"/>
      <c r="X500" s="86"/>
    </row>
    <row r="501" spans="2:24">
      <c r="B501" s="4" t="s">
        <v>29</v>
      </c>
      <c r="C501" s="4">
        <v>110</v>
      </c>
      <c r="D501" s="4"/>
      <c r="E501" s="4">
        <f t="shared" si="42"/>
        <v>0</v>
      </c>
      <c r="F501" s="4">
        <v>25</v>
      </c>
      <c r="G501" s="4">
        <f t="shared" si="47"/>
        <v>2750</v>
      </c>
      <c r="H501" s="4">
        <v>4</v>
      </c>
      <c r="I501" s="4">
        <f t="shared" si="43"/>
        <v>440</v>
      </c>
      <c r="J501" s="4">
        <v>1.9</v>
      </c>
      <c r="K501" s="4">
        <f t="shared" si="44"/>
        <v>209</v>
      </c>
      <c r="L501" s="4">
        <v>7.8</v>
      </c>
      <c r="M501" s="153">
        <f t="shared" si="45"/>
        <v>858</v>
      </c>
      <c r="N501" s="4">
        <v>11.3</v>
      </c>
      <c r="O501" s="4">
        <f t="shared" si="46"/>
        <v>1243</v>
      </c>
      <c r="P501" s="86"/>
      <c r="Q501" s="86"/>
      <c r="R501" s="86"/>
      <c r="S501" s="86"/>
      <c r="T501" s="86"/>
      <c r="U501" s="86"/>
      <c r="V501" s="86"/>
      <c r="W501" s="86"/>
      <c r="X501" s="86"/>
    </row>
    <row r="502" spans="2:24">
      <c r="B502" s="4" t="s">
        <v>853</v>
      </c>
      <c r="C502" s="4">
        <v>44.6</v>
      </c>
      <c r="D502" s="4"/>
      <c r="E502" s="4">
        <f t="shared" si="42"/>
        <v>0</v>
      </c>
      <c r="F502" s="4">
        <v>5</v>
      </c>
      <c r="G502" s="4">
        <f t="shared" si="47"/>
        <v>223</v>
      </c>
      <c r="H502" s="4">
        <v>0.5</v>
      </c>
      <c r="I502" s="4">
        <f t="shared" si="43"/>
        <v>22.3</v>
      </c>
      <c r="J502" s="4">
        <v>2.5</v>
      </c>
      <c r="K502" s="4">
        <f t="shared" si="44"/>
        <v>111.5</v>
      </c>
      <c r="L502" s="4">
        <v>2</v>
      </c>
      <c r="M502" s="153">
        <f t="shared" si="45"/>
        <v>89.2</v>
      </c>
      <c r="N502" s="4">
        <v>0</v>
      </c>
      <c r="O502" s="4">
        <f t="shared" si="46"/>
        <v>0</v>
      </c>
      <c r="P502" s="86"/>
      <c r="Q502" s="86"/>
      <c r="R502" s="86"/>
      <c r="S502" s="86"/>
      <c r="T502" s="86"/>
      <c r="U502" s="86"/>
      <c r="V502" s="86"/>
      <c r="W502" s="86"/>
      <c r="X502" s="86"/>
    </row>
    <row r="503" spans="2:24">
      <c r="B503" s="4" t="s">
        <v>175</v>
      </c>
      <c r="C503" s="4">
        <v>64.599999999999994</v>
      </c>
      <c r="D503" s="4"/>
      <c r="E503" s="4">
        <f t="shared" si="42"/>
        <v>0</v>
      </c>
      <c r="F503" s="4">
        <v>45</v>
      </c>
      <c r="G503" s="4">
        <f t="shared" si="47"/>
        <v>2906.9999999999995</v>
      </c>
      <c r="H503" s="4">
        <v>7.8</v>
      </c>
      <c r="I503" s="4">
        <f t="shared" si="43"/>
        <v>503.87999999999994</v>
      </c>
      <c r="J503" s="4">
        <v>21.6</v>
      </c>
      <c r="K503" s="4">
        <f t="shared" si="44"/>
        <v>1395.36</v>
      </c>
      <c r="L503" s="4">
        <v>15.6</v>
      </c>
      <c r="M503" s="153">
        <f t="shared" si="45"/>
        <v>1007.7599999999999</v>
      </c>
      <c r="N503" s="4">
        <v>0</v>
      </c>
      <c r="O503" s="4">
        <f t="shared" si="46"/>
        <v>0</v>
      </c>
      <c r="P503" s="86"/>
      <c r="Q503" s="86"/>
      <c r="R503" s="86"/>
      <c r="S503" s="86"/>
      <c r="T503" s="86"/>
      <c r="U503" s="86"/>
      <c r="V503" s="86"/>
      <c r="W503" s="86"/>
      <c r="X503" s="86"/>
    </row>
    <row r="504" spans="2:24">
      <c r="B504" s="4" t="s">
        <v>14</v>
      </c>
      <c r="C504" s="4">
        <v>165</v>
      </c>
      <c r="D504" s="4"/>
      <c r="E504" s="4">
        <f t="shared" si="42"/>
        <v>0</v>
      </c>
      <c r="F504" s="4">
        <v>10</v>
      </c>
      <c r="G504" s="4">
        <f t="shared" si="47"/>
        <v>1650</v>
      </c>
      <c r="H504" s="4">
        <v>0</v>
      </c>
      <c r="I504" s="4">
        <f t="shared" si="43"/>
        <v>0</v>
      </c>
      <c r="J504" s="4">
        <v>3</v>
      </c>
      <c r="K504" s="4">
        <f t="shared" si="44"/>
        <v>495</v>
      </c>
      <c r="L504" s="4">
        <v>3</v>
      </c>
      <c r="M504" s="153">
        <f t="shared" si="45"/>
        <v>495</v>
      </c>
      <c r="N504" s="4">
        <v>4</v>
      </c>
      <c r="O504" s="4">
        <f t="shared" si="46"/>
        <v>660</v>
      </c>
      <c r="P504" s="86"/>
      <c r="Q504" s="86"/>
      <c r="R504" s="86"/>
      <c r="S504" s="86"/>
      <c r="T504" s="86"/>
      <c r="U504" s="86"/>
      <c r="V504" s="86"/>
      <c r="W504" s="86"/>
      <c r="X504" s="86"/>
    </row>
    <row r="505" spans="2:24">
      <c r="B505" s="4" t="s">
        <v>10</v>
      </c>
      <c r="C505" s="4">
        <v>79</v>
      </c>
      <c r="D505" s="4"/>
      <c r="E505" s="4">
        <f t="shared" si="42"/>
        <v>0</v>
      </c>
      <c r="F505" s="4">
        <v>28</v>
      </c>
      <c r="G505" s="4">
        <f t="shared" si="47"/>
        <v>2212</v>
      </c>
      <c r="H505" s="4">
        <v>0</v>
      </c>
      <c r="I505" s="4">
        <f t="shared" si="43"/>
        <v>0</v>
      </c>
      <c r="J505" s="4">
        <v>5</v>
      </c>
      <c r="K505" s="4">
        <f t="shared" si="44"/>
        <v>395</v>
      </c>
      <c r="L505" s="4">
        <v>11</v>
      </c>
      <c r="M505" s="153">
        <f t="shared" si="45"/>
        <v>869</v>
      </c>
      <c r="N505" s="4">
        <v>12</v>
      </c>
      <c r="O505" s="4">
        <f t="shared" si="46"/>
        <v>948</v>
      </c>
      <c r="P505" s="86"/>
      <c r="Q505" s="86"/>
      <c r="R505" s="86"/>
      <c r="S505" s="86"/>
      <c r="T505" s="86"/>
      <c r="U505" s="86"/>
      <c r="V505" s="86"/>
      <c r="W505" s="86"/>
      <c r="X505" s="86"/>
    </row>
    <row r="506" spans="2:24">
      <c r="B506" s="4" t="s">
        <v>65</v>
      </c>
      <c r="C506" s="4">
        <v>340</v>
      </c>
      <c r="D506" s="4"/>
      <c r="E506" s="4">
        <f t="shared" si="42"/>
        <v>0</v>
      </c>
      <c r="F506" s="4">
        <v>45</v>
      </c>
      <c r="G506" s="4">
        <f t="shared" si="47"/>
        <v>15300</v>
      </c>
      <c r="H506" s="4">
        <v>8.1999999999999993</v>
      </c>
      <c r="I506" s="4">
        <f t="shared" si="43"/>
        <v>2787.9999999999995</v>
      </c>
      <c r="J506" s="4">
        <v>21.3</v>
      </c>
      <c r="K506" s="4">
        <f t="shared" si="44"/>
        <v>7242</v>
      </c>
      <c r="L506" s="4">
        <v>15.5</v>
      </c>
      <c r="M506" s="153">
        <f t="shared" si="45"/>
        <v>5270</v>
      </c>
      <c r="N506" s="4">
        <v>0</v>
      </c>
      <c r="O506" s="4">
        <f t="shared" si="46"/>
        <v>0</v>
      </c>
      <c r="P506" s="86"/>
      <c r="Q506" s="86"/>
      <c r="R506" s="86"/>
      <c r="S506" s="86"/>
      <c r="T506" s="86"/>
      <c r="U506" s="86"/>
      <c r="V506" s="86"/>
      <c r="W506" s="86"/>
      <c r="X506" s="86"/>
    </row>
    <row r="507" spans="2:24">
      <c r="B507" s="4" t="s">
        <v>184</v>
      </c>
      <c r="C507" s="4">
        <v>264</v>
      </c>
      <c r="D507" s="4"/>
      <c r="E507" s="4">
        <f t="shared" si="42"/>
        <v>0</v>
      </c>
      <c r="F507" s="4">
        <v>44</v>
      </c>
      <c r="G507" s="4">
        <f t="shared" si="47"/>
        <v>11616</v>
      </c>
      <c r="H507" s="4">
        <v>7.1</v>
      </c>
      <c r="I507" s="4">
        <f t="shared" si="43"/>
        <v>1874.3999999999999</v>
      </c>
      <c r="J507" s="4">
        <v>21.4</v>
      </c>
      <c r="K507" s="4">
        <f t="shared" si="44"/>
        <v>5649.5999999999995</v>
      </c>
      <c r="L507" s="4">
        <v>15.5</v>
      </c>
      <c r="M507" s="153">
        <f t="shared" si="45"/>
        <v>4092</v>
      </c>
      <c r="N507" s="4">
        <v>0</v>
      </c>
      <c r="O507" s="4">
        <f t="shared" si="46"/>
        <v>0</v>
      </c>
      <c r="P507" s="86"/>
      <c r="Q507" s="86"/>
      <c r="R507" s="86"/>
      <c r="S507" s="86"/>
      <c r="T507" s="86"/>
      <c r="U507" s="86"/>
      <c r="V507" s="86"/>
      <c r="W507" s="86"/>
      <c r="X507" s="86"/>
    </row>
    <row r="508" spans="2:24">
      <c r="B508" s="4" t="s">
        <v>55</v>
      </c>
      <c r="C508" s="4">
        <v>65</v>
      </c>
      <c r="D508" s="4"/>
      <c r="E508" s="4">
        <f t="shared" si="42"/>
        <v>0</v>
      </c>
      <c r="F508" s="4">
        <v>188</v>
      </c>
      <c r="G508" s="4">
        <f t="shared" si="47"/>
        <v>12220</v>
      </c>
      <c r="H508" s="4">
        <v>33</v>
      </c>
      <c r="I508" s="4">
        <f t="shared" si="43"/>
        <v>2145</v>
      </c>
      <c r="J508" s="4">
        <v>66</v>
      </c>
      <c r="K508" s="4">
        <f t="shared" si="44"/>
        <v>4290</v>
      </c>
      <c r="L508" s="4">
        <v>46.02</v>
      </c>
      <c r="M508" s="153">
        <f t="shared" si="45"/>
        <v>2991.3</v>
      </c>
      <c r="N508" s="4">
        <v>42.98</v>
      </c>
      <c r="O508" s="4">
        <f t="shared" si="46"/>
        <v>2793.7</v>
      </c>
      <c r="P508" s="86"/>
      <c r="Q508" s="86"/>
      <c r="R508" s="86"/>
      <c r="S508" s="86"/>
      <c r="T508" s="86"/>
      <c r="U508" s="86"/>
      <c r="V508" s="86"/>
      <c r="W508" s="86"/>
      <c r="X508" s="86"/>
    </row>
    <row r="509" spans="2:24">
      <c r="B509" s="4" t="s">
        <v>31</v>
      </c>
      <c r="C509" s="4">
        <v>76.69</v>
      </c>
      <c r="D509" s="4"/>
      <c r="E509" s="4">
        <f t="shared" si="42"/>
        <v>0</v>
      </c>
      <c r="F509" s="4">
        <v>36</v>
      </c>
      <c r="G509" s="4">
        <f t="shared" si="47"/>
        <v>2760.84</v>
      </c>
      <c r="H509" s="4">
        <v>12</v>
      </c>
      <c r="I509" s="4">
        <f t="shared" si="43"/>
        <v>920.28</v>
      </c>
      <c r="J509" s="4">
        <v>4</v>
      </c>
      <c r="K509" s="4">
        <f t="shared" si="44"/>
        <v>306.76</v>
      </c>
      <c r="L509" s="4">
        <v>13</v>
      </c>
      <c r="M509" s="153">
        <f t="shared" si="45"/>
        <v>996.97</v>
      </c>
      <c r="N509" s="4">
        <v>7</v>
      </c>
      <c r="O509" s="4">
        <f t="shared" si="46"/>
        <v>536.82999999999993</v>
      </c>
      <c r="P509" s="86"/>
      <c r="Q509" s="86"/>
      <c r="R509" s="86"/>
      <c r="S509" s="86"/>
      <c r="T509" s="86"/>
      <c r="U509" s="86"/>
      <c r="V509" s="86"/>
      <c r="W509" s="86"/>
      <c r="X509" s="86"/>
    </row>
    <row r="510" spans="2:24">
      <c r="B510" s="4" t="s">
        <v>45</v>
      </c>
      <c r="C510" s="4">
        <v>46.7</v>
      </c>
      <c r="D510" s="4"/>
      <c r="E510" s="4">
        <f t="shared" si="42"/>
        <v>0</v>
      </c>
      <c r="F510" s="4">
        <v>48</v>
      </c>
      <c r="G510" s="4">
        <f t="shared" si="47"/>
        <v>2241.6000000000004</v>
      </c>
      <c r="H510" s="4">
        <v>0</v>
      </c>
      <c r="I510" s="4">
        <f t="shared" si="43"/>
        <v>0</v>
      </c>
      <c r="J510" s="4">
        <v>0</v>
      </c>
      <c r="K510" s="4">
        <f t="shared" si="44"/>
        <v>0</v>
      </c>
      <c r="L510" s="4">
        <v>0</v>
      </c>
      <c r="M510" s="153">
        <f t="shared" si="45"/>
        <v>0</v>
      </c>
      <c r="N510" s="4">
        <v>48</v>
      </c>
      <c r="O510" s="4">
        <f t="shared" si="46"/>
        <v>2241.6000000000004</v>
      </c>
      <c r="P510" s="86"/>
      <c r="Q510" s="86"/>
      <c r="R510" s="86"/>
      <c r="S510" s="86"/>
      <c r="T510" s="86"/>
      <c r="U510" s="86"/>
      <c r="V510" s="86"/>
      <c r="W510" s="86"/>
      <c r="X510" s="86"/>
    </row>
    <row r="511" spans="2:24">
      <c r="B511" s="4" t="s">
        <v>45</v>
      </c>
      <c r="C511" s="4">
        <v>46.7</v>
      </c>
      <c r="D511" s="4"/>
      <c r="E511" s="4">
        <f t="shared" si="42"/>
        <v>0</v>
      </c>
      <c r="F511" s="4">
        <v>48</v>
      </c>
      <c r="G511" s="4">
        <f t="shared" si="47"/>
        <v>2241.6000000000004</v>
      </c>
      <c r="H511" s="4">
        <v>0</v>
      </c>
      <c r="I511" s="4">
        <f t="shared" si="43"/>
        <v>0</v>
      </c>
      <c r="J511" s="4">
        <v>0</v>
      </c>
      <c r="K511" s="4">
        <f t="shared" si="44"/>
        <v>0</v>
      </c>
      <c r="L511" s="4">
        <v>0</v>
      </c>
      <c r="M511" s="153">
        <f t="shared" si="45"/>
        <v>0</v>
      </c>
      <c r="N511" s="4">
        <v>48</v>
      </c>
      <c r="O511" s="4">
        <f t="shared" si="46"/>
        <v>2241.6000000000004</v>
      </c>
      <c r="P511" s="86"/>
      <c r="Q511" s="86"/>
      <c r="R511" s="86"/>
      <c r="S511" s="86"/>
      <c r="T511" s="86"/>
      <c r="U511" s="86"/>
      <c r="V511" s="86"/>
      <c r="W511" s="86"/>
      <c r="X511" s="86"/>
    </row>
    <row r="512" spans="2:24">
      <c r="B512" s="4" t="s">
        <v>31</v>
      </c>
      <c r="C512" s="4">
        <v>76.69</v>
      </c>
      <c r="D512" s="4"/>
      <c r="E512" s="4">
        <f t="shared" si="42"/>
        <v>0</v>
      </c>
      <c r="F512" s="4">
        <v>36</v>
      </c>
      <c r="G512" s="4">
        <f t="shared" si="47"/>
        <v>2760.84</v>
      </c>
      <c r="H512" s="4">
        <v>0</v>
      </c>
      <c r="I512" s="4">
        <f t="shared" si="43"/>
        <v>0</v>
      </c>
      <c r="J512" s="4">
        <v>0</v>
      </c>
      <c r="K512" s="4">
        <f t="shared" si="44"/>
        <v>0</v>
      </c>
      <c r="L512" s="4">
        <v>0</v>
      </c>
      <c r="M512" s="153">
        <f t="shared" si="45"/>
        <v>0</v>
      </c>
      <c r="N512" s="4">
        <v>36</v>
      </c>
      <c r="O512" s="4">
        <f t="shared" si="46"/>
        <v>2760.84</v>
      </c>
      <c r="P512" s="86"/>
      <c r="Q512" s="86"/>
      <c r="R512" s="86"/>
      <c r="S512" s="86"/>
      <c r="T512" s="86"/>
      <c r="U512" s="86"/>
      <c r="V512" s="86"/>
      <c r="W512" s="86"/>
      <c r="X512" s="86"/>
    </row>
    <row r="513" spans="2:15">
      <c r="B513" s="4" t="s">
        <v>49</v>
      </c>
      <c r="C513" s="4">
        <v>133.38</v>
      </c>
      <c r="D513" s="5"/>
      <c r="E513" s="5">
        <f t="shared" si="42"/>
        <v>0</v>
      </c>
      <c r="F513" s="52">
        <v>18</v>
      </c>
      <c r="G513" s="5">
        <f t="shared" si="47"/>
        <v>2400.84</v>
      </c>
      <c r="H513" s="5">
        <v>0</v>
      </c>
      <c r="I513" s="5">
        <f t="shared" si="43"/>
        <v>0</v>
      </c>
      <c r="J513" s="5">
        <v>0</v>
      </c>
      <c r="K513" s="5">
        <f t="shared" si="44"/>
        <v>0</v>
      </c>
      <c r="L513" s="5">
        <v>0</v>
      </c>
      <c r="M513" s="166">
        <f t="shared" si="45"/>
        <v>0</v>
      </c>
      <c r="N513" s="5">
        <v>18</v>
      </c>
      <c r="O513" s="5">
        <f t="shared" si="46"/>
        <v>2400.84</v>
      </c>
    </row>
    <row r="514" spans="2:15">
      <c r="B514" s="4" t="s">
        <v>681</v>
      </c>
      <c r="C514" s="4">
        <v>142.18</v>
      </c>
      <c r="D514" s="5"/>
      <c r="E514" s="5">
        <f t="shared" si="42"/>
        <v>0</v>
      </c>
      <c r="F514" s="52">
        <v>24</v>
      </c>
      <c r="G514" s="5">
        <f t="shared" si="47"/>
        <v>3412.32</v>
      </c>
      <c r="H514" s="5">
        <v>0</v>
      </c>
      <c r="I514" s="5">
        <f t="shared" si="43"/>
        <v>0</v>
      </c>
      <c r="J514" s="5">
        <v>4</v>
      </c>
      <c r="K514" s="5">
        <f t="shared" si="44"/>
        <v>568.72</v>
      </c>
      <c r="L514" s="5">
        <v>9</v>
      </c>
      <c r="M514" s="166">
        <f t="shared" si="45"/>
        <v>1279.6200000000001</v>
      </c>
      <c r="N514" s="5">
        <v>11</v>
      </c>
      <c r="O514" s="5">
        <f t="shared" si="46"/>
        <v>1563.98</v>
      </c>
    </row>
    <row r="515" spans="2:15">
      <c r="B515" s="4" t="s">
        <v>262</v>
      </c>
      <c r="C515" s="4">
        <v>48.42</v>
      </c>
      <c r="D515" s="5"/>
      <c r="E515" s="5">
        <f t="shared" si="42"/>
        <v>0</v>
      </c>
      <c r="F515" s="52">
        <v>12</v>
      </c>
      <c r="G515" s="5">
        <f t="shared" si="47"/>
        <v>581.04</v>
      </c>
      <c r="H515" s="5">
        <v>0</v>
      </c>
      <c r="I515" s="5">
        <f t="shared" si="43"/>
        <v>0</v>
      </c>
      <c r="J515" s="5">
        <v>6</v>
      </c>
      <c r="K515" s="5">
        <f t="shared" si="44"/>
        <v>290.52</v>
      </c>
      <c r="L515" s="5">
        <v>2</v>
      </c>
      <c r="M515" s="166">
        <f t="shared" si="45"/>
        <v>96.84</v>
      </c>
      <c r="N515" s="5">
        <v>4</v>
      </c>
      <c r="O515" s="5">
        <f t="shared" si="46"/>
        <v>193.68</v>
      </c>
    </row>
    <row r="516" spans="2:15">
      <c r="B516" s="4" t="s">
        <v>580</v>
      </c>
      <c r="C516" s="4">
        <v>151.09</v>
      </c>
      <c r="D516" s="5"/>
      <c r="E516" s="5">
        <f t="shared" si="42"/>
        <v>0</v>
      </c>
      <c r="F516" s="52">
        <v>30</v>
      </c>
      <c r="G516" s="5">
        <f t="shared" si="47"/>
        <v>4532.7</v>
      </c>
      <c r="H516" s="5">
        <v>0</v>
      </c>
      <c r="I516" s="5">
        <f t="shared" si="43"/>
        <v>0</v>
      </c>
      <c r="J516" s="5">
        <v>0</v>
      </c>
      <c r="K516" s="5">
        <f t="shared" si="44"/>
        <v>0</v>
      </c>
      <c r="L516" s="5">
        <v>0</v>
      </c>
      <c r="M516" s="166">
        <f t="shared" si="45"/>
        <v>0</v>
      </c>
      <c r="N516" s="5">
        <v>30</v>
      </c>
      <c r="O516" s="5">
        <f t="shared" si="46"/>
        <v>4532.7</v>
      </c>
    </row>
    <row r="517" spans="2:15">
      <c r="B517" s="4" t="s">
        <v>14</v>
      </c>
      <c r="C517" s="4">
        <v>97.83</v>
      </c>
      <c r="D517" s="5"/>
      <c r="E517" s="5">
        <f t="shared" si="42"/>
        <v>0</v>
      </c>
      <c r="F517" s="52">
        <v>12</v>
      </c>
      <c r="G517" s="5">
        <f t="shared" si="47"/>
        <v>1173.96</v>
      </c>
      <c r="H517" s="5">
        <v>0</v>
      </c>
      <c r="I517" s="5">
        <f t="shared" si="43"/>
        <v>0</v>
      </c>
      <c r="J517" s="5">
        <v>0</v>
      </c>
      <c r="K517" s="5">
        <f t="shared" si="44"/>
        <v>0</v>
      </c>
      <c r="L517" s="5">
        <v>0</v>
      </c>
      <c r="M517" s="166">
        <f t="shared" si="45"/>
        <v>0</v>
      </c>
      <c r="N517" s="5">
        <v>12</v>
      </c>
      <c r="O517" s="5">
        <f t="shared" si="46"/>
        <v>1173.96</v>
      </c>
    </row>
    <row r="518" spans="2:15">
      <c r="B518" s="4" t="s">
        <v>113</v>
      </c>
      <c r="C518" s="4">
        <v>273.73</v>
      </c>
      <c r="D518" s="5"/>
      <c r="E518" s="5">
        <f t="shared" si="42"/>
        <v>0</v>
      </c>
      <c r="F518" s="52">
        <v>20</v>
      </c>
      <c r="G518" s="5">
        <f t="shared" si="47"/>
        <v>5474.6</v>
      </c>
      <c r="H518" s="5">
        <v>0</v>
      </c>
      <c r="I518" s="5">
        <f t="shared" si="43"/>
        <v>0</v>
      </c>
      <c r="J518" s="5">
        <v>0</v>
      </c>
      <c r="K518" s="5">
        <f t="shared" si="44"/>
        <v>0</v>
      </c>
      <c r="L518" s="5">
        <v>0</v>
      </c>
      <c r="M518" s="166">
        <f t="shared" si="45"/>
        <v>0</v>
      </c>
      <c r="N518" s="5">
        <v>20</v>
      </c>
      <c r="O518" s="5">
        <f t="shared" si="46"/>
        <v>5474.6</v>
      </c>
    </row>
    <row r="519" spans="2:15">
      <c r="B519" s="4" t="s">
        <v>303</v>
      </c>
      <c r="C519" s="4">
        <v>464.46</v>
      </c>
      <c r="D519" s="5"/>
      <c r="E519" s="5">
        <f t="shared" si="42"/>
        <v>0</v>
      </c>
      <c r="F519" s="52">
        <v>10</v>
      </c>
      <c r="G519" s="5">
        <f t="shared" si="47"/>
        <v>4644.5999999999995</v>
      </c>
      <c r="H519" s="5">
        <v>0</v>
      </c>
      <c r="I519" s="5">
        <f t="shared" si="43"/>
        <v>0</v>
      </c>
      <c r="J519" s="5">
        <v>2</v>
      </c>
      <c r="K519" s="5">
        <f t="shared" si="44"/>
        <v>928.92</v>
      </c>
      <c r="L519" s="5">
        <v>1</v>
      </c>
      <c r="M519" s="166">
        <f t="shared" si="45"/>
        <v>464.46</v>
      </c>
      <c r="N519" s="5">
        <v>7</v>
      </c>
      <c r="O519" s="5">
        <f t="shared" si="46"/>
        <v>3251.22</v>
      </c>
    </row>
    <row r="520" spans="2:15">
      <c r="B520" s="4" t="s">
        <v>60</v>
      </c>
      <c r="C520" s="4">
        <v>629.20000000000005</v>
      </c>
      <c r="D520" s="5"/>
      <c r="E520" s="5">
        <f t="shared" si="42"/>
        <v>0</v>
      </c>
      <c r="F520" s="52">
        <v>10.89</v>
      </c>
      <c r="G520" s="5">
        <f t="shared" si="47"/>
        <v>6851.9880000000012</v>
      </c>
      <c r="H520" s="5">
        <v>0</v>
      </c>
      <c r="I520" s="5">
        <f t="shared" si="43"/>
        <v>0</v>
      </c>
      <c r="J520" s="5">
        <v>0</v>
      </c>
      <c r="K520" s="5">
        <f t="shared" si="44"/>
        <v>0</v>
      </c>
      <c r="L520" s="5">
        <v>0</v>
      </c>
      <c r="M520" s="166">
        <f t="shared" si="45"/>
        <v>0</v>
      </c>
      <c r="N520" s="5">
        <v>10.89</v>
      </c>
      <c r="O520" s="5">
        <f t="shared" si="46"/>
        <v>6851.9880000000012</v>
      </c>
    </row>
    <row r="521" spans="2:15">
      <c r="B521" s="4" t="s">
        <v>16</v>
      </c>
      <c r="C521" s="4">
        <v>137.61000000000001</v>
      </c>
      <c r="D521" s="5"/>
      <c r="E521" s="5">
        <f t="shared" si="42"/>
        <v>0</v>
      </c>
      <c r="F521" s="52">
        <v>40</v>
      </c>
      <c r="G521" s="5">
        <f t="shared" si="47"/>
        <v>5504.4000000000005</v>
      </c>
      <c r="H521" s="5">
        <v>0</v>
      </c>
      <c r="I521" s="5">
        <f t="shared" si="43"/>
        <v>0</v>
      </c>
      <c r="J521" s="5">
        <v>0</v>
      </c>
      <c r="K521" s="5">
        <f t="shared" si="44"/>
        <v>0</v>
      </c>
      <c r="L521" s="5">
        <v>0</v>
      </c>
      <c r="M521" s="166">
        <f t="shared" si="45"/>
        <v>0</v>
      </c>
      <c r="N521" s="5">
        <v>40</v>
      </c>
      <c r="O521" s="5">
        <f t="shared" si="46"/>
        <v>5504.4000000000005</v>
      </c>
    </row>
    <row r="522" spans="2:15">
      <c r="B522" s="117" t="s">
        <v>898</v>
      </c>
      <c r="C522" s="117">
        <v>69.709999999999994</v>
      </c>
      <c r="D522" s="5"/>
      <c r="E522" s="5">
        <f t="shared" si="42"/>
        <v>0</v>
      </c>
      <c r="F522" s="52">
        <v>45</v>
      </c>
      <c r="G522" s="5">
        <f t="shared" si="47"/>
        <v>3136.95</v>
      </c>
      <c r="H522" s="5">
        <v>3</v>
      </c>
      <c r="I522" s="5">
        <f t="shared" si="43"/>
        <v>209.13</v>
      </c>
      <c r="J522" s="5">
        <v>0</v>
      </c>
      <c r="K522" s="5">
        <f t="shared" si="44"/>
        <v>0</v>
      </c>
      <c r="L522" s="5">
        <v>0</v>
      </c>
      <c r="M522" s="166">
        <f t="shared" si="45"/>
        <v>0</v>
      </c>
      <c r="N522" s="5">
        <v>42</v>
      </c>
      <c r="O522" s="5">
        <f t="shared" si="46"/>
        <v>2927.8199999999997</v>
      </c>
    </row>
    <row r="523" spans="2:15">
      <c r="B523" s="4" t="s">
        <v>56</v>
      </c>
      <c r="C523" s="4">
        <v>120</v>
      </c>
      <c r="D523" s="5"/>
      <c r="E523" s="5">
        <f t="shared" si="42"/>
        <v>0</v>
      </c>
      <c r="F523" s="52">
        <v>27.6</v>
      </c>
      <c r="G523" s="5">
        <f t="shared" si="47"/>
        <v>3312</v>
      </c>
      <c r="H523" s="5">
        <v>2.6</v>
      </c>
      <c r="I523" s="5">
        <f t="shared" si="43"/>
        <v>312</v>
      </c>
      <c r="J523" s="5">
        <v>15</v>
      </c>
      <c r="K523" s="5">
        <f t="shared" si="44"/>
        <v>1800</v>
      </c>
      <c r="L523" s="5">
        <v>10</v>
      </c>
      <c r="M523" s="166">
        <f t="shared" si="45"/>
        <v>1200</v>
      </c>
      <c r="N523" s="5">
        <v>0</v>
      </c>
      <c r="O523" s="5">
        <f t="shared" si="46"/>
        <v>0</v>
      </c>
    </row>
    <row r="524" spans="2:15">
      <c r="B524" s="4" t="s">
        <v>933</v>
      </c>
      <c r="C524" s="4">
        <v>49</v>
      </c>
      <c r="D524" s="5"/>
      <c r="E524" s="5">
        <f t="shared" si="42"/>
        <v>0</v>
      </c>
      <c r="F524" s="52">
        <v>31.4</v>
      </c>
      <c r="G524" s="5">
        <f t="shared" si="47"/>
        <v>1538.6</v>
      </c>
      <c r="H524" s="5">
        <v>0</v>
      </c>
      <c r="I524" s="5">
        <f t="shared" si="43"/>
        <v>0</v>
      </c>
      <c r="J524" s="5">
        <v>2.1</v>
      </c>
      <c r="K524" s="5">
        <f t="shared" si="44"/>
        <v>102.9</v>
      </c>
      <c r="L524" s="5">
        <v>1.5</v>
      </c>
      <c r="M524" s="166">
        <f t="shared" si="45"/>
        <v>73.5</v>
      </c>
      <c r="N524" s="5">
        <v>27.8</v>
      </c>
      <c r="O524" s="5">
        <f t="shared" si="46"/>
        <v>1362.2</v>
      </c>
    </row>
    <row r="525" spans="2:15">
      <c r="B525" s="4" t="s">
        <v>611</v>
      </c>
      <c r="C525" s="4">
        <v>91</v>
      </c>
      <c r="D525" s="5"/>
      <c r="E525" s="5">
        <f t="shared" si="42"/>
        <v>0</v>
      </c>
      <c r="F525" s="52">
        <v>20.2</v>
      </c>
      <c r="G525" s="5">
        <f t="shared" si="47"/>
        <v>1838.2</v>
      </c>
      <c r="H525" s="5">
        <v>0</v>
      </c>
      <c r="I525" s="5">
        <f t="shared" si="43"/>
        <v>0</v>
      </c>
      <c r="J525" s="5">
        <v>12.54</v>
      </c>
      <c r="K525" s="5">
        <f t="shared" si="44"/>
        <v>1141.1399999999999</v>
      </c>
      <c r="L525" s="5">
        <v>6.5</v>
      </c>
      <c r="M525" s="166">
        <f t="shared" si="45"/>
        <v>591.5</v>
      </c>
      <c r="N525" s="5">
        <v>1.1599999999999999</v>
      </c>
      <c r="O525" s="5">
        <f t="shared" si="46"/>
        <v>105.55999999999999</v>
      </c>
    </row>
    <row r="526" spans="2:15">
      <c r="B526" s="4" t="s">
        <v>133</v>
      </c>
      <c r="C526" s="4">
        <v>224</v>
      </c>
      <c r="D526" s="5"/>
      <c r="E526" s="5">
        <f t="shared" si="42"/>
        <v>0</v>
      </c>
      <c r="F526" s="52">
        <v>10</v>
      </c>
      <c r="G526" s="5">
        <f t="shared" si="47"/>
        <v>2240</v>
      </c>
      <c r="H526" s="5"/>
      <c r="I526" s="5">
        <f t="shared" si="43"/>
        <v>0</v>
      </c>
      <c r="J526" s="5">
        <v>10</v>
      </c>
      <c r="K526" s="5">
        <f t="shared" si="44"/>
        <v>2240</v>
      </c>
      <c r="L526" s="5">
        <v>0</v>
      </c>
      <c r="M526" s="166">
        <f t="shared" si="45"/>
        <v>0</v>
      </c>
      <c r="N526" s="5">
        <v>0</v>
      </c>
      <c r="O526" s="5">
        <f t="shared" si="46"/>
        <v>0</v>
      </c>
    </row>
    <row r="527" spans="2:15">
      <c r="B527" s="4" t="s">
        <v>322</v>
      </c>
      <c r="C527" s="4">
        <v>238</v>
      </c>
      <c r="D527" s="5"/>
      <c r="E527" s="5">
        <f t="shared" si="42"/>
        <v>0</v>
      </c>
      <c r="F527" s="52">
        <v>21.3</v>
      </c>
      <c r="G527" s="5">
        <f t="shared" si="47"/>
        <v>5069.4000000000005</v>
      </c>
      <c r="H527" s="5">
        <v>0</v>
      </c>
      <c r="I527" s="5">
        <f t="shared" si="43"/>
        <v>0</v>
      </c>
      <c r="J527" s="5">
        <v>21.3</v>
      </c>
      <c r="K527" s="5">
        <f t="shared" si="44"/>
        <v>5069.4000000000005</v>
      </c>
      <c r="L527" s="5">
        <v>0</v>
      </c>
      <c r="M527" s="166">
        <f t="shared" si="45"/>
        <v>0</v>
      </c>
      <c r="N527" s="5">
        <v>0</v>
      </c>
      <c r="O527" s="5">
        <f t="shared" si="46"/>
        <v>0</v>
      </c>
    </row>
    <row r="528" spans="2:15">
      <c r="B528" s="4" t="s">
        <v>97</v>
      </c>
      <c r="C528" s="4">
        <v>168</v>
      </c>
      <c r="D528" s="5"/>
      <c r="E528" s="5">
        <f t="shared" si="42"/>
        <v>0</v>
      </c>
      <c r="F528" s="52">
        <v>43</v>
      </c>
      <c r="G528" s="5">
        <f t="shared" si="47"/>
        <v>7224</v>
      </c>
      <c r="H528" s="5">
        <v>0</v>
      </c>
      <c r="I528" s="5">
        <f t="shared" si="43"/>
        <v>0</v>
      </c>
      <c r="J528" s="5">
        <v>43</v>
      </c>
      <c r="K528" s="5">
        <f t="shared" si="44"/>
        <v>7224</v>
      </c>
      <c r="L528" s="5">
        <v>0</v>
      </c>
      <c r="M528" s="166">
        <f t="shared" si="45"/>
        <v>0</v>
      </c>
      <c r="N528" s="5">
        <v>0</v>
      </c>
      <c r="O528" s="5">
        <f t="shared" si="46"/>
        <v>0</v>
      </c>
    </row>
    <row r="529" spans="2:15">
      <c r="B529" s="4" t="s">
        <v>106</v>
      </c>
      <c r="C529" s="4">
        <v>198</v>
      </c>
      <c r="D529" s="5"/>
      <c r="E529" s="5">
        <f t="shared" si="42"/>
        <v>0</v>
      </c>
      <c r="F529" s="52">
        <v>44.2</v>
      </c>
      <c r="G529" s="5">
        <f t="shared" si="47"/>
        <v>8751.6</v>
      </c>
      <c r="H529" s="5">
        <v>0</v>
      </c>
      <c r="I529" s="5">
        <f t="shared" si="43"/>
        <v>0</v>
      </c>
      <c r="J529" s="5">
        <v>44.2</v>
      </c>
      <c r="K529" s="5">
        <f t="shared" si="44"/>
        <v>8751.6</v>
      </c>
      <c r="L529" s="5">
        <v>0</v>
      </c>
      <c r="M529" s="166">
        <f t="shared" si="45"/>
        <v>0</v>
      </c>
      <c r="N529" s="5">
        <v>0</v>
      </c>
      <c r="O529" s="5">
        <f t="shared" si="46"/>
        <v>0</v>
      </c>
    </row>
    <row r="530" spans="2:15">
      <c r="B530" s="4" t="s">
        <v>155</v>
      </c>
      <c r="C530" s="4">
        <v>255</v>
      </c>
      <c r="D530" s="5"/>
      <c r="E530" s="5">
        <f t="shared" si="42"/>
        <v>0</v>
      </c>
      <c r="F530" s="52">
        <v>15</v>
      </c>
      <c r="G530" s="5">
        <f t="shared" si="47"/>
        <v>3825</v>
      </c>
      <c r="H530" s="5">
        <v>0</v>
      </c>
      <c r="I530" s="5">
        <f t="shared" si="43"/>
        <v>0</v>
      </c>
      <c r="J530" s="5">
        <v>15</v>
      </c>
      <c r="K530" s="5">
        <f t="shared" si="44"/>
        <v>3825</v>
      </c>
      <c r="L530" s="5">
        <v>0</v>
      </c>
      <c r="M530" s="166">
        <f t="shared" si="45"/>
        <v>0</v>
      </c>
      <c r="N530" s="5">
        <v>0</v>
      </c>
      <c r="O530" s="5">
        <f t="shared" si="46"/>
        <v>0</v>
      </c>
    </row>
    <row r="531" spans="2:15">
      <c r="B531" s="4" t="s">
        <v>12</v>
      </c>
      <c r="C531" s="4">
        <v>50</v>
      </c>
      <c r="D531" s="5"/>
      <c r="E531" s="5">
        <f t="shared" si="42"/>
        <v>0</v>
      </c>
      <c r="F531" s="52">
        <v>10</v>
      </c>
      <c r="G531" s="5">
        <f t="shared" si="47"/>
        <v>500</v>
      </c>
      <c r="H531" s="5">
        <v>0</v>
      </c>
      <c r="I531" s="5">
        <f t="shared" si="43"/>
        <v>0</v>
      </c>
      <c r="J531" s="5">
        <v>0</v>
      </c>
      <c r="K531" s="5">
        <f t="shared" si="44"/>
        <v>0</v>
      </c>
      <c r="L531" s="5">
        <v>1.4</v>
      </c>
      <c r="M531" s="166">
        <f t="shared" si="45"/>
        <v>70</v>
      </c>
      <c r="N531" s="5">
        <v>8.6</v>
      </c>
      <c r="O531" s="5">
        <f t="shared" si="46"/>
        <v>430</v>
      </c>
    </row>
    <row r="532" spans="2:15">
      <c r="B532" s="4" t="s">
        <v>15</v>
      </c>
      <c r="C532" s="4">
        <v>120</v>
      </c>
      <c r="D532" s="5"/>
      <c r="E532" s="5">
        <f t="shared" si="42"/>
        <v>0</v>
      </c>
      <c r="F532" s="52">
        <v>50</v>
      </c>
      <c r="G532" s="5">
        <f t="shared" si="47"/>
        <v>6000</v>
      </c>
      <c r="H532" s="5">
        <v>0</v>
      </c>
      <c r="I532" s="5">
        <f t="shared" si="43"/>
        <v>0</v>
      </c>
      <c r="J532" s="5">
        <v>6.4</v>
      </c>
      <c r="K532" s="5">
        <f t="shared" si="44"/>
        <v>768</v>
      </c>
      <c r="L532" s="5">
        <v>4.5999999999999996</v>
      </c>
      <c r="M532" s="166">
        <f t="shared" si="45"/>
        <v>552</v>
      </c>
      <c r="N532" s="5">
        <v>39</v>
      </c>
      <c r="O532" s="5">
        <f t="shared" si="46"/>
        <v>4680</v>
      </c>
    </row>
    <row r="533" spans="2:15">
      <c r="B533" s="4" t="s">
        <v>135</v>
      </c>
      <c r="C533" s="4">
        <v>330</v>
      </c>
      <c r="D533" s="5"/>
      <c r="E533" s="5">
        <f t="shared" si="42"/>
        <v>0</v>
      </c>
      <c r="F533" s="52">
        <v>42</v>
      </c>
      <c r="G533" s="5">
        <f t="shared" si="47"/>
        <v>13860</v>
      </c>
      <c r="H533" s="5">
        <v>5.2</v>
      </c>
      <c r="I533" s="5">
        <f t="shared" si="43"/>
        <v>1716</v>
      </c>
      <c r="J533" s="5">
        <v>21.3</v>
      </c>
      <c r="K533" s="5">
        <f t="shared" si="44"/>
        <v>7029</v>
      </c>
      <c r="L533" s="5">
        <v>15.5</v>
      </c>
      <c r="M533" s="166">
        <f t="shared" si="45"/>
        <v>5115</v>
      </c>
      <c r="N533" s="5">
        <v>0</v>
      </c>
      <c r="O533" s="5">
        <f t="shared" si="46"/>
        <v>0</v>
      </c>
    </row>
    <row r="534" spans="2:15">
      <c r="E534">
        <f>SUM(E406:E533)</f>
        <v>81853.450000000012</v>
      </c>
      <c r="G534" s="13">
        <f>SUM(G435:G533)</f>
        <v>522032.86559999996</v>
      </c>
      <c r="I534">
        <f>SUM(I406:I533)</f>
        <v>46070.474999999999</v>
      </c>
      <c r="K534">
        <f>SUM(K406:K533)</f>
        <v>333768.52359999996</v>
      </c>
      <c r="M534">
        <f>SUM(M406:M533)</f>
        <v>125713.21599999996</v>
      </c>
      <c r="N534" s="5"/>
      <c r="O534" s="5">
        <f>SUM(O406:O533)</f>
        <v>98334.100999999981</v>
      </c>
    </row>
    <row r="535" spans="2:15">
      <c r="F535">
        <f>E534+G534</f>
        <v>603886.31559999997</v>
      </c>
      <c r="G535" s="13">
        <f>F535-I534-K534-M534</f>
        <v>98334.101000000082</v>
      </c>
    </row>
  </sheetData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X76"/>
  <sheetViews>
    <sheetView topLeftCell="I49" zoomScale="80" zoomScaleNormal="80" workbookViewId="0">
      <selection activeCell="S70" sqref="S70"/>
    </sheetView>
  </sheetViews>
  <sheetFormatPr defaultRowHeight="15"/>
  <cols>
    <col min="1" max="1" width="9.7109375" customWidth="1"/>
    <col min="2" max="2" width="16.85546875" customWidth="1"/>
    <col min="3" max="3" width="10" customWidth="1"/>
    <col min="5" max="5" width="10.5703125" customWidth="1"/>
    <col min="6" max="6" width="10.7109375" customWidth="1"/>
    <col min="9" max="9" width="10.42578125" customWidth="1"/>
    <col min="15" max="15" width="10.28515625" customWidth="1"/>
    <col min="18" max="18" width="12.28515625" customWidth="1"/>
    <col min="19" max="19" width="10.7109375" customWidth="1"/>
    <col min="20" max="20" width="18.85546875" customWidth="1"/>
    <col min="23" max="23" width="11.28515625" customWidth="1"/>
    <col min="24" max="24" width="10.140625" customWidth="1"/>
  </cols>
  <sheetData>
    <row r="1" spans="1:24">
      <c r="B1" t="s">
        <v>961</v>
      </c>
      <c r="F1" t="s">
        <v>5</v>
      </c>
      <c r="G1" t="s">
        <v>6</v>
      </c>
      <c r="H1" t="s">
        <v>7</v>
      </c>
      <c r="I1" t="s">
        <v>5</v>
      </c>
      <c r="J1" t="s">
        <v>6</v>
      </c>
      <c r="K1" t="s">
        <v>7</v>
      </c>
      <c r="L1" t="s">
        <v>5</v>
      </c>
      <c r="M1" t="s">
        <v>6</v>
      </c>
      <c r="N1" t="s">
        <v>7</v>
      </c>
      <c r="O1" t="s">
        <v>5</v>
      </c>
      <c r="P1" t="s">
        <v>6</v>
      </c>
      <c r="Q1" t="s">
        <v>7</v>
      </c>
    </row>
    <row r="2" spans="1:24">
      <c r="B2" s="4" t="s">
        <v>841</v>
      </c>
      <c r="C2" s="4"/>
      <c r="D2" s="4" t="s">
        <v>217</v>
      </c>
      <c r="E2" s="4"/>
      <c r="F2">
        <v>213</v>
      </c>
      <c r="G2">
        <v>155</v>
      </c>
      <c r="H2" s="30"/>
      <c r="I2" s="30">
        <v>213</v>
      </c>
      <c r="J2" s="14">
        <v>155</v>
      </c>
      <c r="K2" s="30"/>
      <c r="L2" s="30">
        <v>213</v>
      </c>
      <c r="M2" s="14">
        <v>155</v>
      </c>
      <c r="N2" s="30"/>
      <c r="O2" s="30">
        <v>213</v>
      </c>
      <c r="P2" s="14">
        <v>155</v>
      </c>
      <c r="Q2" s="30"/>
      <c r="T2" s="4" t="s">
        <v>841</v>
      </c>
      <c r="U2" s="4"/>
      <c r="V2" s="4" t="s">
        <v>217</v>
      </c>
      <c r="W2" s="4"/>
    </row>
    <row r="3" spans="1:24">
      <c r="B3" s="4"/>
      <c r="C3" s="4" t="s">
        <v>3</v>
      </c>
      <c r="D3" s="4" t="s">
        <v>8</v>
      </c>
      <c r="E3" s="4" t="s">
        <v>9</v>
      </c>
      <c r="F3" s="5">
        <v>1</v>
      </c>
      <c r="G3" s="5">
        <v>1</v>
      </c>
      <c r="H3" s="5">
        <v>1</v>
      </c>
      <c r="I3" s="6">
        <v>2</v>
      </c>
      <c r="J3" s="6">
        <v>2</v>
      </c>
      <c r="K3" s="6">
        <v>2</v>
      </c>
      <c r="L3" s="6">
        <v>4</v>
      </c>
      <c r="M3" s="6">
        <v>4</v>
      </c>
      <c r="N3" s="6">
        <v>4</v>
      </c>
      <c r="O3" s="6">
        <v>5</v>
      </c>
      <c r="P3" s="6">
        <v>5</v>
      </c>
      <c r="Q3" s="6">
        <v>5</v>
      </c>
      <c r="T3" s="4"/>
      <c r="U3" s="4" t="s">
        <v>3</v>
      </c>
      <c r="V3" s="4" t="s">
        <v>8</v>
      </c>
      <c r="W3" s="4" t="s">
        <v>9</v>
      </c>
    </row>
    <row r="4" spans="1:24">
      <c r="A4" s="7">
        <v>1</v>
      </c>
      <c r="B4" s="4" t="s">
        <v>49</v>
      </c>
      <c r="C4" s="4">
        <v>244</v>
      </c>
      <c r="D4" s="5">
        <v>1</v>
      </c>
      <c r="E4" s="5">
        <f>D4*C4</f>
        <v>244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S4">
        <f t="shared" ref="S4:S35" si="0">R4*C4</f>
        <v>0</v>
      </c>
      <c r="T4" s="4" t="s">
        <v>49</v>
      </c>
      <c r="U4" s="4">
        <v>244</v>
      </c>
      <c r="V4" s="5">
        <f t="shared" ref="V4:V35" si="1">D4-R4</f>
        <v>1</v>
      </c>
      <c r="W4" s="5">
        <f>V4*U4</f>
        <v>244</v>
      </c>
    </row>
    <row r="5" spans="1:24">
      <c r="A5" s="7">
        <v>11</v>
      </c>
      <c r="B5" s="4" t="s">
        <v>51</v>
      </c>
      <c r="C5" s="4">
        <v>15</v>
      </c>
      <c r="D5" s="7">
        <v>11</v>
      </c>
      <c r="E5" s="5">
        <f t="shared" ref="E5:E67" si="2">D5*C5</f>
        <v>165</v>
      </c>
      <c r="F5" s="5"/>
      <c r="G5" s="5"/>
      <c r="H5" s="5"/>
      <c r="I5" s="5">
        <v>1</v>
      </c>
      <c r="J5" s="5">
        <v>1</v>
      </c>
      <c r="K5" s="5"/>
      <c r="L5" s="5">
        <v>1</v>
      </c>
      <c r="M5" s="5">
        <v>1</v>
      </c>
      <c r="N5" s="5"/>
      <c r="O5" s="5">
        <v>2</v>
      </c>
      <c r="P5" s="5">
        <v>1</v>
      </c>
      <c r="Q5" s="5"/>
      <c r="R5">
        <f>SUM(F5:Q5)</f>
        <v>7</v>
      </c>
      <c r="S5">
        <f t="shared" si="0"/>
        <v>105</v>
      </c>
      <c r="T5" s="4" t="s">
        <v>51</v>
      </c>
      <c r="U5" s="4">
        <v>15</v>
      </c>
      <c r="V5" s="5">
        <f t="shared" si="1"/>
        <v>4</v>
      </c>
      <c r="W5" s="5">
        <f t="shared" ref="W5:W67" si="3">V5*U5</f>
        <v>60</v>
      </c>
    </row>
    <row r="6" spans="1:24">
      <c r="A6" s="7">
        <v>0.25</v>
      </c>
      <c r="B6" s="4" t="s">
        <v>207</v>
      </c>
      <c r="C6" s="4">
        <v>280</v>
      </c>
      <c r="D6" s="5">
        <v>0.25</v>
      </c>
      <c r="E6" s="5">
        <f t="shared" si="2"/>
        <v>70</v>
      </c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S6">
        <f t="shared" si="0"/>
        <v>0</v>
      </c>
      <c r="T6" s="4" t="s">
        <v>207</v>
      </c>
      <c r="U6" s="4">
        <v>280</v>
      </c>
      <c r="V6" s="5">
        <f t="shared" si="1"/>
        <v>0.25</v>
      </c>
      <c r="W6" s="5">
        <f t="shared" si="3"/>
        <v>70</v>
      </c>
    </row>
    <row r="7" spans="1:24">
      <c r="A7" s="7">
        <v>4</v>
      </c>
      <c r="B7" s="4" t="s">
        <v>732</v>
      </c>
      <c r="C7" s="4">
        <v>327.14</v>
      </c>
      <c r="D7" s="5">
        <v>4</v>
      </c>
      <c r="E7" s="5">
        <f t="shared" si="2"/>
        <v>1308.56</v>
      </c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S7">
        <f t="shared" si="0"/>
        <v>0</v>
      </c>
      <c r="T7" s="4" t="s">
        <v>732</v>
      </c>
      <c r="U7" s="4">
        <v>327.14</v>
      </c>
      <c r="V7" s="5">
        <f t="shared" si="1"/>
        <v>4</v>
      </c>
      <c r="W7" s="5">
        <f t="shared" si="3"/>
        <v>1308.56</v>
      </c>
    </row>
    <row r="8" spans="1:24">
      <c r="A8" s="7">
        <v>32</v>
      </c>
      <c r="B8" s="4" t="s">
        <v>45</v>
      </c>
      <c r="C8" s="4">
        <v>45.76</v>
      </c>
      <c r="D8" s="5">
        <v>32</v>
      </c>
      <c r="E8" s="5">
        <f t="shared" si="2"/>
        <v>1464.32</v>
      </c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S8">
        <f t="shared" si="0"/>
        <v>0</v>
      </c>
      <c r="T8" s="4" t="s">
        <v>45</v>
      </c>
      <c r="U8" s="4">
        <v>45.76</v>
      </c>
      <c r="V8" s="5">
        <f t="shared" si="1"/>
        <v>32</v>
      </c>
      <c r="W8" s="5">
        <f t="shared" si="3"/>
        <v>1464.32</v>
      </c>
    </row>
    <row r="9" spans="1:24">
      <c r="A9" s="7">
        <v>2</v>
      </c>
      <c r="B9" s="4" t="s">
        <v>734</v>
      </c>
      <c r="C9" s="4">
        <v>138.72</v>
      </c>
      <c r="D9" s="5">
        <v>2</v>
      </c>
      <c r="E9" s="5">
        <f t="shared" si="2"/>
        <v>277.44</v>
      </c>
      <c r="F9" s="5"/>
      <c r="G9" s="5"/>
      <c r="H9" s="5"/>
      <c r="I9" s="5">
        <v>2</v>
      </c>
      <c r="J9" s="5"/>
      <c r="K9" s="5"/>
      <c r="L9" s="5"/>
      <c r="M9" s="5"/>
      <c r="N9" s="5"/>
      <c r="O9" s="5"/>
      <c r="P9" s="5"/>
      <c r="Q9" s="5"/>
      <c r="R9">
        <f>SUM(F9:Q9)</f>
        <v>2</v>
      </c>
      <c r="S9">
        <f t="shared" si="0"/>
        <v>277.44</v>
      </c>
      <c r="T9" s="11" t="s">
        <v>734</v>
      </c>
      <c r="U9" s="4">
        <v>138.72</v>
      </c>
      <c r="V9" s="5">
        <f t="shared" si="1"/>
        <v>0</v>
      </c>
      <c r="W9" s="5">
        <f t="shared" si="3"/>
        <v>0</v>
      </c>
    </row>
    <row r="10" spans="1:24">
      <c r="A10" s="7">
        <v>38.5</v>
      </c>
      <c r="B10" s="4" t="s">
        <v>16</v>
      </c>
      <c r="C10" s="4">
        <v>118.61</v>
      </c>
      <c r="D10" s="5">
        <v>38.5</v>
      </c>
      <c r="E10" s="5">
        <f t="shared" si="2"/>
        <v>4566.4849999999997</v>
      </c>
      <c r="F10" s="5">
        <v>10.7</v>
      </c>
      <c r="G10" s="5">
        <v>7.8</v>
      </c>
      <c r="H10" s="5">
        <v>4.5</v>
      </c>
      <c r="I10" s="5"/>
      <c r="J10" s="5"/>
      <c r="K10" s="5"/>
      <c r="L10" s="5"/>
      <c r="M10" s="5"/>
      <c r="N10" s="5"/>
      <c r="O10" s="5"/>
      <c r="P10" s="5"/>
      <c r="Q10" s="5"/>
      <c r="R10">
        <f>SUM(F10:Q10)</f>
        <v>23</v>
      </c>
      <c r="S10">
        <f t="shared" si="0"/>
        <v>2728.03</v>
      </c>
      <c r="T10" s="4" t="s">
        <v>16</v>
      </c>
      <c r="U10" s="4">
        <v>118.61</v>
      </c>
      <c r="V10" s="5">
        <f t="shared" si="1"/>
        <v>15.5</v>
      </c>
      <c r="W10" s="5">
        <f t="shared" si="3"/>
        <v>1838.4549999999999</v>
      </c>
    </row>
    <row r="11" spans="1:24">
      <c r="A11" s="7">
        <v>10</v>
      </c>
      <c r="B11" s="4" t="s">
        <v>110</v>
      </c>
      <c r="C11" s="4">
        <v>38.479999999999997</v>
      </c>
      <c r="D11" s="5">
        <v>10</v>
      </c>
      <c r="E11" s="5">
        <f t="shared" si="2"/>
        <v>384.79999999999995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S11">
        <f t="shared" si="0"/>
        <v>0</v>
      </c>
      <c r="T11" s="4" t="s">
        <v>110</v>
      </c>
      <c r="U11" s="4">
        <v>38.479999999999997</v>
      </c>
      <c r="V11" s="5">
        <f t="shared" si="1"/>
        <v>10</v>
      </c>
      <c r="W11" s="5">
        <f t="shared" si="3"/>
        <v>384.79999999999995</v>
      </c>
    </row>
    <row r="12" spans="1:24">
      <c r="A12" s="7">
        <v>7.15</v>
      </c>
      <c r="B12" s="4" t="s">
        <v>121</v>
      </c>
      <c r="C12" s="4">
        <v>712.92</v>
      </c>
      <c r="D12" s="5">
        <v>7.15</v>
      </c>
      <c r="E12" s="5">
        <f t="shared" si="2"/>
        <v>5097.3779999999997</v>
      </c>
      <c r="F12" s="5"/>
      <c r="G12" s="5"/>
      <c r="H12" s="5"/>
      <c r="I12" s="5"/>
      <c r="J12" s="5"/>
      <c r="K12" s="5"/>
      <c r="L12" s="5"/>
      <c r="M12" s="5"/>
      <c r="N12" s="5"/>
      <c r="O12" s="5"/>
      <c r="P12" s="5">
        <v>1.4</v>
      </c>
      <c r="Q12" s="5"/>
      <c r="R12">
        <f>SUM(F12:Q12)</f>
        <v>1.4</v>
      </c>
      <c r="S12">
        <f t="shared" si="0"/>
        <v>998.08799999999985</v>
      </c>
      <c r="T12" s="4" t="s">
        <v>121</v>
      </c>
      <c r="U12" s="4">
        <v>712.92</v>
      </c>
      <c r="V12" s="5">
        <f t="shared" si="1"/>
        <v>5.75</v>
      </c>
      <c r="W12" s="5">
        <f t="shared" si="3"/>
        <v>4099.29</v>
      </c>
    </row>
    <row r="13" spans="1:24">
      <c r="A13" s="7">
        <v>35.46</v>
      </c>
      <c r="B13" s="4" t="s">
        <v>36</v>
      </c>
      <c r="C13" s="4">
        <v>350</v>
      </c>
      <c r="D13" s="5">
        <v>35.46</v>
      </c>
      <c r="E13" s="5">
        <f t="shared" si="2"/>
        <v>12411</v>
      </c>
      <c r="F13" s="5"/>
      <c r="G13" s="5"/>
      <c r="H13" s="5"/>
      <c r="I13" s="5"/>
      <c r="J13" s="5"/>
      <c r="K13" s="5"/>
      <c r="L13" s="5">
        <v>10.7</v>
      </c>
      <c r="M13" s="5">
        <v>7.8</v>
      </c>
      <c r="N13" s="5">
        <v>3.5</v>
      </c>
      <c r="O13" s="5"/>
      <c r="P13" s="5"/>
      <c r="Q13" s="5"/>
      <c r="R13">
        <f>SUM(F13:Q13)</f>
        <v>22</v>
      </c>
      <c r="S13">
        <f t="shared" si="0"/>
        <v>7700</v>
      </c>
      <c r="T13" s="69" t="s">
        <v>36</v>
      </c>
      <c r="U13" s="4">
        <v>350</v>
      </c>
      <c r="V13" s="5">
        <f t="shared" si="1"/>
        <v>13.46</v>
      </c>
      <c r="W13" s="5">
        <f t="shared" si="3"/>
        <v>4711</v>
      </c>
    </row>
    <row r="14" spans="1:24">
      <c r="A14" s="7">
        <v>11.8</v>
      </c>
      <c r="B14" s="4" t="s">
        <v>27</v>
      </c>
      <c r="C14" s="4">
        <v>271</v>
      </c>
      <c r="D14" s="5">
        <v>11.8</v>
      </c>
      <c r="E14" s="5">
        <f t="shared" si="2"/>
        <v>3197.8</v>
      </c>
      <c r="F14" s="5"/>
      <c r="G14" s="5"/>
      <c r="H14" s="5"/>
      <c r="I14" s="5">
        <v>11.8</v>
      </c>
      <c r="J14" s="5"/>
      <c r="K14" s="5"/>
      <c r="L14" s="5"/>
      <c r="M14" s="5"/>
      <c r="N14" s="5"/>
      <c r="O14" s="5"/>
      <c r="P14" s="5"/>
      <c r="Q14" s="5"/>
      <c r="R14">
        <f>SUM(F14:Q14)</f>
        <v>11.8</v>
      </c>
      <c r="S14">
        <f t="shared" si="0"/>
        <v>3197.8</v>
      </c>
      <c r="T14" s="11" t="s">
        <v>27</v>
      </c>
      <c r="U14" s="4">
        <v>271</v>
      </c>
      <c r="V14" s="5">
        <f t="shared" si="1"/>
        <v>0</v>
      </c>
      <c r="W14" s="5">
        <f t="shared" si="3"/>
        <v>0</v>
      </c>
    </row>
    <row r="15" spans="1:24">
      <c r="A15" s="7">
        <v>45</v>
      </c>
      <c r="B15" s="4" t="s">
        <v>710</v>
      </c>
      <c r="C15" s="4">
        <v>215</v>
      </c>
      <c r="D15" s="5">
        <v>45</v>
      </c>
      <c r="E15" s="5">
        <f t="shared" si="2"/>
        <v>9675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S15">
        <f t="shared" si="0"/>
        <v>0</v>
      </c>
      <c r="T15" s="4" t="s">
        <v>710</v>
      </c>
      <c r="U15" s="4">
        <v>215</v>
      </c>
      <c r="V15" s="5">
        <f t="shared" si="1"/>
        <v>45</v>
      </c>
      <c r="W15" s="5">
        <f t="shared" si="3"/>
        <v>9675</v>
      </c>
      <c r="X15">
        <v>5</v>
      </c>
    </row>
    <row r="16" spans="1:24">
      <c r="A16" s="7">
        <v>10</v>
      </c>
      <c r="B16" s="117" t="s">
        <v>17</v>
      </c>
      <c r="C16" s="117">
        <v>22</v>
      </c>
      <c r="D16" s="5">
        <v>10</v>
      </c>
      <c r="E16" s="5">
        <f t="shared" si="2"/>
        <v>220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S16">
        <f t="shared" si="0"/>
        <v>0</v>
      </c>
      <c r="T16" s="117" t="s">
        <v>17</v>
      </c>
      <c r="U16" s="117">
        <v>22</v>
      </c>
      <c r="V16" s="5">
        <f t="shared" si="1"/>
        <v>10</v>
      </c>
      <c r="W16" s="5">
        <f t="shared" si="3"/>
        <v>220</v>
      </c>
    </row>
    <row r="17" spans="1:24">
      <c r="A17" s="7">
        <v>8</v>
      </c>
      <c r="B17" s="4" t="s">
        <v>56</v>
      </c>
      <c r="C17" s="4">
        <v>97</v>
      </c>
      <c r="D17" s="7">
        <v>8</v>
      </c>
      <c r="E17" s="5">
        <f t="shared" si="2"/>
        <v>776</v>
      </c>
      <c r="F17" s="5"/>
      <c r="G17" s="5"/>
      <c r="H17" s="5"/>
      <c r="I17" s="5"/>
      <c r="J17" s="5"/>
      <c r="K17" s="5"/>
      <c r="L17" s="5">
        <v>8</v>
      </c>
      <c r="M17" s="5"/>
      <c r="N17" s="5"/>
      <c r="O17" s="5"/>
      <c r="P17" s="5"/>
      <c r="Q17" s="5"/>
      <c r="R17">
        <f>SUM(F17:Q17)</f>
        <v>8</v>
      </c>
      <c r="S17">
        <f t="shared" si="0"/>
        <v>776</v>
      </c>
      <c r="T17" s="11" t="s">
        <v>56</v>
      </c>
      <c r="U17" s="4">
        <v>97</v>
      </c>
      <c r="V17" s="5">
        <f t="shared" si="1"/>
        <v>0</v>
      </c>
      <c r="W17" s="5">
        <f t="shared" si="3"/>
        <v>0</v>
      </c>
    </row>
    <row r="18" spans="1:24">
      <c r="A18" s="7">
        <v>15.9</v>
      </c>
      <c r="B18" s="4" t="s">
        <v>113</v>
      </c>
      <c r="C18" s="4">
        <v>182</v>
      </c>
      <c r="D18" s="5">
        <v>15.9</v>
      </c>
      <c r="E18" s="5">
        <f t="shared" si="2"/>
        <v>2893.8</v>
      </c>
      <c r="F18" s="5"/>
      <c r="G18" s="5"/>
      <c r="H18" s="5"/>
      <c r="I18" s="5">
        <v>4.2</v>
      </c>
      <c r="J18" s="5">
        <v>3.1</v>
      </c>
      <c r="K18" s="5"/>
      <c r="L18" s="5"/>
      <c r="M18" s="5"/>
      <c r="N18" s="5"/>
      <c r="O18" s="5">
        <v>4.2</v>
      </c>
      <c r="P18" s="5">
        <v>3.1</v>
      </c>
      <c r="Q18" s="5"/>
      <c r="R18">
        <f>SUM(F18:Q18)</f>
        <v>14.6</v>
      </c>
      <c r="S18">
        <f t="shared" si="0"/>
        <v>2657.2</v>
      </c>
      <c r="T18" s="4" t="s">
        <v>113</v>
      </c>
      <c r="U18" s="4">
        <v>182</v>
      </c>
      <c r="V18" s="5">
        <f t="shared" si="1"/>
        <v>1.3000000000000007</v>
      </c>
      <c r="W18" s="5">
        <f t="shared" si="3"/>
        <v>236.60000000000014</v>
      </c>
    </row>
    <row r="19" spans="1:24">
      <c r="A19" s="7">
        <v>3</v>
      </c>
      <c r="B19" s="4" t="s">
        <v>837</v>
      </c>
      <c r="C19" s="4">
        <v>400</v>
      </c>
      <c r="D19" s="5">
        <v>3</v>
      </c>
      <c r="E19" s="5">
        <f t="shared" si="2"/>
        <v>1200</v>
      </c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S19">
        <f t="shared" si="0"/>
        <v>0</v>
      </c>
      <c r="T19" s="4" t="s">
        <v>837</v>
      </c>
      <c r="U19" s="4">
        <v>400</v>
      </c>
      <c r="V19" s="5">
        <f t="shared" si="1"/>
        <v>3</v>
      </c>
      <c r="W19" s="5">
        <f t="shared" si="3"/>
        <v>1200</v>
      </c>
    </row>
    <row r="20" spans="1:24">
      <c r="A20" s="7">
        <v>2</v>
      </c>
      <c r="B20" s="4" t="s">
        <v>838</v>
      </c>
      <c r="C20" s="4">
        <v>252</v>
      </c>
      <c r="D20" s="5">
        <v>2</v>
      </c>
      <c r="E20" s="5">
        <f t="shared" si="2"/>
        <v>504</v>
      </c>
      <c r="F20" s="5"/>
      <c r="G20" s="5"/>
      <c r="H20" s="5"/>
      <c r="I20" s="5">
        <v>0.4</v>
      </c>
      <c r="J20" s="5"/>
      <c r="K20" s="5"/>
      <c r="L20" s="5"/>
      <c r="M20" s="5"/>
      <c r="N20" s="5"/>
      <c r="O20" s="5"/>
      <c r="P20" s="5"/>
      <c r="Q20" s="5"/>
      <c r="R20">
        <f>SUM(F20:Q20)</f>
        <v>0.4</v>
      </c>
      <c r="S20">
        <f t="shared" si="0"/>
        <v>100.80000000000001</v>
      </c>
      <c r="T20" s="4" t="s">
        <v>838</v>
      </c>
      <c r="U20" s="4">
        <v>252</v>
      </c>
      <c r="V20" s="5">
        <f t="shared" si="1"/>
        <v>1.6</v>
      </c>
      <c r="W20" s="5">
        <f t="shared" si="3"/>
        <v>403.20000000000005</v>
      </c>
    </row>
    <row r="21" spans="1:24">
      <c r="A21" s="7">
        <v>11.3</v>
      </c>
      <c r="B21" s="4" t="s">
        <v>29</v>
      </c>
      <c r="C21" s="4">
        <v>110</v>
      </c>
      <c r="D21" s="5">
        <v>11.3</v>
      </c>
      <c r="E21" s="5">
        <f t="shared" si="2"/>
        <v>1243</v>
      </c>
      <c r="F21" s="5"/>
      <c r="G21" s="5"/>
      <c r="H21" s="5"/>
      <c r="I21" s="5"/>
      <c r="J21" s="5"/>
      <c r="K21" s="5"/>
      <c r="L21" s="5"/>
      <c r="M21" s="5"/>
      <c r="N21" s="5"/>
      <c r="O21" s="5">
        <v>10.7</v>
      </c>
      <c r="P21" s="5"/>
      <c r="Q21" s="5">
        <v>0.6</v>
      </c>
      <c r="R21">
        <f>SUM(F21:Q21)</f>
        <v>11.299999999999999</v>
      </c>
      <c r="S21">
        <f t="shared" si="0"/>
        <v>1242.9999999999998</v>
      </c>
      <c r="T21" s="11" t="s">
        <v>29</v>
      </c>
      <c r="U21" s="4">
        <v>110</v>
      </c>
      <c r="V21" s="5">
        <f t="shared" si="1"/>
        <v>0</v>
      </c>
      <c r="W21" s="5">
        <f t="shared" si="3"/>
        <v>0</v>
      </c>
    </row>
    <row r="22" spans="1:24">
      <c r="A22" s="7">
        <v>4</v>
      </c>
      <c r="B22" s="4" t="s">
        <v>14</v>
      </c>
      <c r="C22" s="4">
        <v>165</v>
      </c>
      <c r="D22" s="5">
        <v>4</v>
      </c>
      <c r="E22" s="5">
        <f t="shared" si="2"/>
        <v>660</v>
      </c>
      <c r="F22" s="5">
        <v>1</v>
      </c>
      <c r="G22" s="5"/>
      <c r="H22" s="5"/>
      <c r="I22" s="5">
        <v>1</v>
      </c>
      <c r="J22" s="5"/>
      <c r="K22" s="5"/>
      <c r="L22" s="5">
        <v>1</v>
      </c>
      <c r="M22" s="5"/>
      <c r="N22" s="5"/>
      <c r="O22" s="5">
        <v>1</v>
      </c>
      <c r="P22" s="5"/>
      <c r="Q22" s="5"/>
      <c r="R22">
        <f>SUM(F22:Q22)</f>
        <v>4</v>
      </c>
      <c r="S22">
        <f t="shared" si="0"/>
        <v>660</v>
      </c>
      <c r="T22" s="11" t="s">
        <v>14</v>
      </c>
      <c r="U22" s="4">
        <v>165</v>
      </c>
      <c r="V22" s="5">
        <f t="shared" si="1"/>
        <v>0</v>
      </c>
      <c r="W22" s="5">
        <f t="shared" si="3"/>
        <v>0</v>
      </c>
    </row>
    <row r="23" spans="1:24">
      <c r="A23" s="7">
        <v>12</v>
      </c>
      <c r="B23" s="4" t="s">
        <v>10</v>
      </c>
      <c r="C23" s="4">
        <v>79</v>
      </c>
      <c r="D23" s="7">
        <v>12</v>
      </c>
      <c r="E23" s="5">
        <f t="shared" si="2"/>
        <v>948</v>
      </c>
      <c r="F23" s="5">
        <v>1</v>
      </c>
      <c r="G23" s="5"/>
      <c r="H23" s="5"/>
      <c r="I23" s="5">
        <v>1</v>
      </c>
      <c r="J23" s="5">
        <v>1</v>
      </c>
      <c r="K23" s="5"/>
      <c r="L23" s="5">
        <v>1</v>
      </c>
      <c r="M23" s="5">
        <v>1</v>
      </c>
      <c r="N23" s="5"/>
      <c r="O23" s="5">
        <v>2</v>
      </c>
      <c r="P23" s="5">
        <v>1</v>
      </c>
      <c r="Q23" s="5"/>
      <c r="R23">
        <f>SUM(F23:Q23)</f>
        <v>8</v>
      </c>
      <c r="S23">
        <f t="shared" si="0"/>
        <v>632</v>
      </c>
      <c r="T23" s="4" t="s">
        <v>10</v>
      </c>
      <c r="U23" s="4">
        <v>79</v>
      </c>
      <c r="V23" s="5">
        <f t="shared" si="1"/>
        <v>4</v>
      </c>
      <c r="W23" s="5">
        <f t="shared" si="3"/>
        <v>316</v>
      </c>
    </row>
    <row r="24" spans="1:24">
      <c r="A24" s="7">
        <v>42.98</v>
      </c>
      <c r="B24" s="4" t="s">
        <v>55</v>
      </c>
      <c r="C24" s="4">
        <v>65</v>
      </c>
      <c r="D24" s="72">
        <v>42.98</v>
      </c>
      <c r="E24" s="5">
        <f t="shared" si="2"/>
        <v>2793.7</v>
      </c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S24">
        <f t="shared" si="0"/>
        <v>0</v>
      </c>
      <c r="T24" s="4" t="s">
        <v>55</v>
      </c>
      <c r="U24" s="4">
        <v>65</v>
      </c>
      <c r="V24" s="5">
        <f t="shared" si="1"/>
        <v>42.98</v>
      </c>
      <c r="W24" s="5">
        <f t="shared" si="3"/>
        <v>2793.7</v>
      </c>
      <c r="X24">
        <f>V24-L24</f>
        <v>42.98</v>
      </c>
    </row>
    <row r="25" spans="1:24">
      <c r="A25" s="7">
        <v>7</v>
      </c>
      <c r="B25" s="4" t="s">
        <v>31</v>
      </c>
      <c r="C25" s="4">
        <v>76.69</v>
      </c>
      <c r="D25" s="5">
        <v>7</v>
      </c>
      <c r="E25" s="5">
        <f t="shared" si="2"/>
        <v>536.82999999999993</v>
      </c>
      <c r="F25" s="5">
        <v>4</v>
      </c>
      <c r="G25" s="5"/>
      <c r="H25" s="5"/>
      <c r="I25" s="5"/>
      <c r="J25" s="5"/>
      <c r="K25" s="5">
        <v>2</v>
      </c>
      <c r="L25" s="5"/>
      <c r="M25" s="5"/>
      <c r="N25" s="5">
        <v>1</v>
      </c>
      <c r="O25" s="5"/>
      <c r="P25" s="5"/>
      <c r="Q25" s="5"/>
      <c r="R25">
        <f>SUM(F25:Q25)</f>
        <v>7</v>
      </c>
      <c r="S25">
        <f t="shared" si="0"/>
        <v>536.82999999999993</v>
      </c>
      <c r="T25" s="11" t="s">
        <v>31</v>
      </c>
      <c r="U25" s="4">
        <v>76.69</v>
      </c>
      <c r="V25" s="5">
        <f t="shared" si="1"/>
        <v>0</v>
      </c>
      <c r="W25" s="5">
        <f t="shared" si="3"/>
        <v>0</v>
      </c>
    </row>
    <row r="26" spans="1:24">
      <c r="A26" s="7">
        <v>48</v>
      </c>
      <c r="B26" s="4" t="s">
        <v>45</v>
      </c>
      <c r="C26" s="4">
        <v>46.7</v>
      </c>
      <c r="D26" s="5">
        <v>48</v>
      </c>
      <c r="E26" s="5">
        <f t="shared" si="2"/>
        <v>2241.6000000000004</v>
      </c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S26">
        <f t="shared" si="0"/>
        <v>0</v>
      </c>
      <c r="T26" s="4" t="s">
        <v>45</v>
      </c>
      <c r="U26" s="4">
        <v>46.7</v>
      </c>
      <c r="V26" s="5">
        <f t="shared" si="1"/>
        <v>48</v>
      </c>
      <c r="W26" s="5">
        <f t="shared" si="3"/>
        <v>2241.6000000000004</v>
      </c>
    </row>
    <row r="27" spans="1:24">
      <c r="A27" s="7">
        <v>48</v>
      </c>
      <c r="B27" s="4" t="s">
        <v>45</v>
      </c>
      <c r="C27" s="4">
        <v>46.7</v>
      </c>
      <c r="D27" s="5">
        <v>48</v>
      </c>
      <c r="E27" s="5">
        <f t="shared" si="2"/>
        <v>2241.6000000000004</v>
      </c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S27">
        <f t="shared" si="0"/>
        <v>0</v>
      </c>
      <c r="T27" s="4" t="s">
        <v>45</v>
      </c>
      <c r="U27" s="4">
        <v>46.7</v>
      </c>
      <c r="V27" s="5">
        <f t="shared" si="1"/>
        <v>48</v>
      </c>
      <c r="W27" s="5">
        <f t="shared" si="3"/>
        <v>2241.6000000000004</v>
      </c>
    </row>
    <row r="28" spans="1:24">
      <c r="A28" s="7">
        <v>36</v>
      </c>
      <c r="B28" s="4" t="s">
        <v>31</v>
      </c>
      <c r="C28" s="4">
        <v>76.69</v>
      </c>
      <c r="D28" s="5">
        <v>36</v>
      </c>
      <c r="E28" s="5">
        <f t="shared" si="2"/>
        <v>2760.84</v>
      </c>
      <c r="F28" s="5"/>
      <c r="G28" s="5">
        <v>4</v>
      </c>
      <c r="H28" s="5"/>
      <c r="I28" s="5"/>
      <c r="J28" s="5"/>
      <c r="K28" s="5"/>
      <c r="L28" s="5"/>
      <c r="M28" s="5"/>
      <c r="N28" s="5"/>
      <c r="O28" s="5"/>
      <c r="P28" s="5"/>
      <c r="Q28" s="5">
        <v>1</v>
      </c>
      <c r="R28">
        <f>SUM(F28:Q28)</f>
        <v>5</v>
      </c>
      <c r="S28">
        <f t="shared" si="0"/>
        <v>383.45</v>
      </c>
      <c r="T28" s="4" t="s">
        <v>31</v>
      </c>
      <c r="U28" s="4">
        <v>76.69</v>
      </c>
      <c r="V28" s="5">
        <f t="shared" si="1"/>
        <v>31</v>
      </c>
      <c r="W28" s="5">
        <f t="shared" si="3"/>
        <v>2377.39</v>
      </c>
    </row>
    <row r="29" spans="1:24">
      <c r="A29" s="7">
        <v>18</v>
      </c>
      <c r="B29" s="4" t="s">
        <v>49</v>
      </c>
      <c r="C29" s="4">
        <v>133.38</v>
      </c>
      <c r="D29" s="5">
        <v>18</v>
      </c>
      <c r="E29" s="5">
        <f t="shared" si="2"/>
        <v>2400.84</v>
      </c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S29">
        <f t="shared" si="0"/>
        <v>0</v>
      </c>
      <c r="T29" s="4" t="s">
        <v>49</v>
      </c>
      <c r="U29" s="4">
        <v>133.38</v>
      </c>
      <c r="V29" s="5">
        <f t="shared" si="1"/>
        <v>18</v>
      </c>
      <c r="W29" s="5">
        <f t="shared" si="3"/>
        <v>2400.84</v>
      </c>
    </row>
    <row r="30" spans="1:24">
      <c r="A30" s="7">
        <v>11</v>
      </c>
      <c r="B30" s="4" t="s">
        <v>681</v>
      </c>
      <c r="C30" s="4">
        <v>142.18</v>
      </c>
      <c r="D30" s="7">
        <v>11</v>
      </c>
      <c r="E30" s="5">
        <f t="shared" si="2"/>
        <v>1563.98</v>
      </c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S30">
        <f t="shared" si="0"/>
        <v>0</v>
      </c>
      <c r="T30" s="4" t="s">
        <v>681</v>
      </c>
      <c r="U30" s="4">
        <v>142.18</v>
      </c>
      <c r="V30" s="5">
        <f t="shared" si="1"/>
        <v>11</v>
      </c>
      <c r="W30" s="5">
        <f t="shared" si="3"/>
        <v>1563.98</v>
      </c>
    </row>
    <row r="31" spans="1:24">
      <c r="A31" s="7">
        <v>4</v>
      </c>
      <c r="B31" s="4" t="s">
        <v>262</v>
      </c>
      <c r="C31" s="4">
        <v>48.42</v>
      </c>
      <c r="D31" s="5">
        <v>4</v>
      </c>
      <c r="E31" s="5">
        <f t="shared" si="2"/>
        <v>193.68</v>
      </c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S31">
        <f t="shared" si="0"/>
        <v>0</v>
      </c>
      <c r="T31" s="4" t="s">
        <v>262</v>
      </c>
      <c r="U31" s="4">
        <v>48.42</v>
      </c>
      <c r="V31" s="5">
        <f t="shared" si="1"/>
        <v>4</v>
      </c>
      <c r="W31" s="5">
        <f t="shared" si="3"/>
        <v>193.68</v>
      </c>
    </row>
    <row r="32" spans="1:24">
      <c r="A32" s="7">
        <v>30</v>
      </c>
      <c r="B32" s="4" t="s">
        <v>580</v>
      </c>
      <c r="C32" s="4">
        <v>151.09</v>
      </c>
      <c r="D32" s="5">
        <v>30</v>
      </c>
      <c r="E32" s="5">
        <f t="shared" si="2"/>
        <v>4532.7</v>
      </c>
      <c r="F32" s="5">
        <v>2</v>
      </c>
      <c r="G32" s="5"/>
      <c r="H32" s="5"/>
      <c r="I32" s="5">
        <v>2</v>
      </c>
      <c r="J32" s="5">
        <v>1</v>
      </c>
      <c r="K32" s="5"/>
      <c r="L32" s="5">
        <v>1</v>
      </c>
      <c r="M32" s="5">
        <v>1</v>
      </c>
      <c r="N32" s="5"/>
      <c r="O32" s="5">
        <v>2</v>
      </c>
      <c r="P32" s="5"/>
      <c r="Q32" s="5"/>
      <c r="R32">
        <f>SUM(F32:Q32)</f>
        <v>9</v>
      </c>
      <c r="S32">
        <f t="shared" si="0"/>
        <v>1359.81</v>
      </c>
      <c r="T32" s="4" t="s">
        <v>580</v>
      </c>
      <c r="U32" s="4">
        <v>151.09</v>
      </c>
      <c r="V32" s="5">
        <f t="shared" si="1"/>
        <v>21</v>
      </c>
      <c r="W32" s="5">
        <f t="shared" si="3"/>
        <v>3172.89</v>
      </c>
    </row>
    <row r="33" spans="1:23">
      <c r="A33" s="7">
        <v>12</v>
      </c>
      <c r="B33" s="4" t="s">
        <v>14</v>
      </c>
      <c r="C33" s="4">
        <v>97.83</v>
      </c>
      <c r="D33" s="5">
        <v>12</v>
      </c>
      <c r="E33" s="5">
        <f t="shared" si="2"/>
        <v>1173.96</v>
      </c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S33">
        <f t="shared" si="0"/>
        <v>0</v>
      </c>
      <c r="T33" s="4" t="s">
        <v>14</v>
      </c>
      <c r="U33" s="4">
        <v>97.83</v>
      </c>
      <c r="V33" s="5">
        <f t="shared" si="1"/>
        <v>12</v>
      </c>
      <c r="W33" s="5">
        <f t="shared" si="3"/>
        <v>1173.96</v>
      </c>
    </row>
    <row r="34" spans="1:23">
      <c r="A34" s="7">
        <v>20</v>
      </c>
      <c r="B34" s="4" t="s">
        <v>113</v>
      </c>
      <c r="C34" s="4">
        <v>273.73</v>
      </c>
      <c r="D34" s="5">
        <v>20</v>
      </c>
      <c r="E34" s="5">
        <f t="shared" si="2"/>
        <v>5474.6</v>
      </c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S34">
        <f t="shared" si="0"/>
        <v>0</v>
      </c>
      <c r="T34" s="4" t="s">
        <v>113</v>
      </c>
      <c r="U34" s="4">
        <v>273.73</v>
      </c>
      <c r="V34" s="5">
        <f t="shared" si="1"/>
        <v>20</v>
      </c>
      <c r="W34" s="5">
        <f t="shared" si="3"/>
        <v>5474.6</v>
      </c>
    </row>
    <row r="35" spans="1:23">
      <c r="A35" s="7">
        <v>7</v>
      </c>
      <c r="B35" s="4" t="s">
        <v>303</v>
      </c>
      <c r="C35" s="4">
        <v>464.46</v>
      </c>
      <c r="D35" s="5">
        <v>7</v>
      </c>
      <c r="E35" s="5">
        <f t="shared" si="2"/>
        <v>3251.22</v>
      </c>
      <c r="F35" s="5"/>
      <c r="G35" s="5"/>
      <c r="H35" s="5"/>
      <c r="I35" s="5"/>
      <c r="J35" s="5"/>
      <c r="K35" s="5"/>
      <c r="L35" s="5">
        <v>2</v>
      </c>
      <c r="M35" s="5">
        <v>1</v>
      </c>
      <c r="N35" s="5"/>
      <c r="O35" s="5"/>
      <c r="P35" s="5"/>
      <c r="Q35" s="5"/>
      <c r="R35">
        <f>SUM(F35:Q35)</f>
        <v>3</v>
      </c>
      <c r="S35">
        <f t="shared" si="0"/>
        <v>1393.3799999999999</v>
      </c>
      <c r="T35" s="4" t="s">
        <v>303</v>
      </c>
      <c r="U35" s="4">
        <v>464.46</v>
      </c>
      <c r="V35" s="5">
        <f t="shared" si="1"/>
        <v>4</v>
      </c>
      <c r="W35" s="5">
        <f t="shared" si="3"/>
        <v>1857.84</v>
      </c>
    </row>
    <row r="36" spans="1:23">
      <c r="A36" s="7">
        <v>10.89</v>
      </c>
      <c r="B36" s="4" t="s">
        <v>60</v>
      </c>
      <c r="C36" s="4">
        <v>629.20000000000005</v>
      </c>
      <c r="D36" s="5">
        <v>10.89</v>
      </c>
      <c r="E36" s="5">
        <f t="shared" si="2"/>
        <v>6851.9880000000012</v>
      </c>
      <c r="F36" s="5"/>
      <c r="G36" s="5"/>
      <c r="H36" s="5"/>
      <c r="I36" s="5"/>
      <c r="J36" s="5"/>
      <c r="K36" s="5"/>
      <c r="L36" s="5"/>
      <c r="M36" s="5"/>
      <c r="N36" s="5"/>
      <c r="O36" s="5"/>
      <c r="P36" s="5">
        <v>1.5</v>
      </c>
      <c r="Q36" s="5"/>
      <c r="R36">
        <f>SUM(F36:Q36)</f>
        <v>1.5</v>
      </c>
      <c r="S36">
        <f t="shared" ref="S36:S67" si="4">R36*C36</f>
        <v>943.80000000000007</v>
      </c>
      <c r="T36" s="4" t="s">
        <v>60</v>
      </c>
      <c r="U36" s="4">
        <v>629.20000000000005</v>
      </c>
      <c r="V36" s="5">
        <f t="shared" ref="V36:V67" si="5">D36-R36</f>
        <v>9.39</v>
      </c>
      <c r="W36" s="5">
        <f t="shared" si="3"/>
        <v>5908.188000000001</v>
      </c>
    </row>
    <row r="37" spans="1:23">
      <c r="A37" s="7">
        <v>40</v>
      </c>
      <c r="B37" s="4" t="s">
        <v>16</v>
      </c>
      <c r="C37" s="4">
        <v>137.61000000000001</v>
      </c>
      <c r="D37" s="5">
        <v>40</v>
      </c>
      <c r="E37" s="5">
        <f t="shared" si="2"/>
        <v>5504.4000000000005</v>
      </c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S37">
        <f t="shared" si="4"/>
        <v>0</v>
      </c>
      <c r="T37" s="4" t="s">
        <v>16</v>
      </c>
      <c r="U37" s="4">
        <v>137.61000000000001</v>
      </c>
      <c r="V37" s="5">
        <f t="shared" si="5"/>
        <v>40</v>
      </c>
      <c r="W37" s="5">
        <f t="shared" si="3"/>
        <v>5504.4000000000005</v>
      </c>
    </row>
    <row r="38" spans="1:23">
      <c r="A38" s="7">
        <v>42</v>
      </c>
      <c r="B38" s="117" t="s">
        <v>898</v>
      </c>
      <c r="C38" s="117">
        <v>69.709999999999994</v>
      </c>
      <c r="D38" s="5">
        <v>42</v>
      </c>
      <c r="E38" s="5">
        <f t="shared" si="2"/>
        <v>2927.8199999999997</v>
      </c>
      <c r="F38" s="5"/>
      <c r="G38" s="5"/>
      <c r="H38" s="5"/>
      <c r="I38" s="5">
        <v>10.7</v>
      </c>
      <c r="J38" s="5">
        <v>7.8</v>
      </c>
      <c r="K38" s="5">
        <v>3.5</v>
      </c>
      <c r="L38" s="5"/>
      <c r="M38" s="5"/>
      <c r="N38" s="5"/>
      <c r="O38" s="5"/>
      <c r="P38" s="5"/>
      <c r="Q38" s="5"/>
      <c r="R38">
        <f t="shared" ref="R38:R48" si="6">SUM(F38:Q38)</f>
        <v>22</v>
      </c>
      <c r="S38">
        <f t="shared" si="4"/>
        <v>1533.62</v>
      </c>
      <c r="T38" s="117" t="s">
        <v>898</v>
      </c>
      <c r="U38" s="117">
        <v>69.709999999999994</v>
      </c>
      <c r="V38" s="5">
        <f t="shared" si="5"/>
        <v>20</v>
      </c>
      <c r="W38" s="5">
        <f t="shared" si="3"/>
        <v>1394.1999999999998</v>
      </c>
    </row>
    <row r="39" spans="1:23">
      <c r="A39" s="7">
        <v>27.8</v>
      </c>
      <c r="B39" s="4" t="s">
        <v>933</v>
      </c>
      <c r="C39" s="4">
        <v>49</v>
      </c>
      <c r="D39" s="5">
        <v>27.8</v>
      </c>
      <c r="E39" s="5">
        <f t="shared" si="2"/>
        <v>1362.2</v>
      </c>
      <c r="F39" s="5">
        <v>2.1</v>
      </c>
      <c r="G39" s="5">
        <v>1.5</v>
      </c>
      <c r="H39" s="5"/>
      <c r="I39" s="5"/>
      <c r="J39" s="5">
        <v>1.5</v>
      </c>
      <c r="K39" s="5"/>
      <c r="L39" s="5"/>
      <c r="M39" s="5"/>
      <c r="N39" s="5"/>
      <c r="O39" s="5">
        <v>2.5</v>
      </c>
      <c r="P39" s="5"/>
      <c r="Q39" s="5"/>
      <c r="R39">
        <f t="shared" si="6"/>
        <v>7.6</v>
      </c>
      <c r="S39">
        <f t="shared" si="4"/>
        <v>372.4</v>
      </c>
      <c r="T39" s="4" t="s">
        <v>933</v>
      </c>
      <c r="U39" s="4">
        <v>49</v>
      </c>
      <c r="V39" s="5">
        <f t="shared" si="5"/>
        <v>20.200000000000003</v>
      </c>
      <c r="W39" s="5">
        <f t="shared" si="3"/>
        <v>989.80000000000018</v>
      </c>
    </row>
    <row r="40" spans="1:23">
      <c r="A40" s="7">
        <v>1.1599999999999999</v>
      </c>
      <c r="B40" s="4" t="s">
        <v>611</v>
      </c>
      <c r="C40" s="4">
        <v>91</v>
      </c>
      <c r="D40" s="5">
        <v>1.1599999999999999</v>
      </c>
      <c r="E40" s="5">
        <f t="shared" si="2"/>
        <v>105.55999999999999</v>
      </c>
      <c r="F40" s="5">
        <v>1.1599999999999999</v>
      </c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>
        <f t="shared" si="6"/>
        <v>1.1599999999999999</v>
      </c>
      <c r="S40">
        <f t="shared" si="4"/>
        <v>105.55999999999999</v>
      </c>
      <c r="T40" s="11" t="s">
        <v>611</v>
      </c>
      <c r="U40" s="4">
        <v>91</v>
      </c>
      <c r="V40" s="5">
        <f t="shared" si="5"/>
        <v>0</v>
      </c>
      <c r="W40" s="5">
        <f t="shared" si="3"/>
        <v>0</v>
      </c>
    </row>
    <row r="41" spans="1:23">
      <c r="A41" s="7">
        <v>8.6</v>
      </c>
      <c r="B41" s="4" t="s">
        <v>12</v>
      </c>
      <c r="C41" s="4">
        <v>50</v>
      </c>
      <c r="D41" s="5">
        <v>8.6</v>
      </c>
      <c r="E41" s="5">
        <f t="shared" si="2"/>
        <v>430</v>
      </c>
      <c r="F41" s="5">
        <v>1.5</v>
      </c>
      <c r="G41" s="5"/>
      <c r="H41" s="5"/>
      <c r="I41" s="5">
        <v>1</v>
      </c>
      <c r="J41" s="5">
        <v>0.5</v>
      </c>
      <c r="K41" s="5"/>
      <c r="L41" s="5"/>
      <c r="M41" s="5"/>
      <c r="N41" s="5"/>
      <c r="O41" s="5"/>
      <c r="P41" s="5"/>
      <c r="Q41" s="5"/>
      <c r="R41">
        <f t="shared" si="6"/>
        <v>3</v>
      </c>
      <c r="S41">
        <f t="shared" si="4"/>
        <v>150</v>
      </c>
      <c r="T41" s="4" t="s">
        <v>12</v>
      </c>
      <c r="U41" s="4">
        <v>50</v>
      </c>
      <c r="V41" s="5">
        <f t="shared" si="5"/>
        <v>5.6</v>
      </c>
      <c r="W41" s="5">
        <f t="shared" si="3"/>
        <v>280</v>
      </c>
    </row>
    <row r="42" spans="1:23">
      <c r="A42" s="7">
        <v>39</v>
      </c>
      <c r="B42" s="69" t="s">
        <v>15</v>
      </c>
      <c r="C42" s="4">
        <v>120</v>
      </c>
      <c r="D42" s="5">
        <v>39</v>
      </c>
      <c r="E42" s="5">
        <f t="shared" si="2"/>
        <v>4680</v>
      </c>
      <c r="F42" s="5">
        <v>4.2</v>
      </c>
      <c r="G42" s="5">
        <v>3.1</v>
      </c>
      <c r="H42" s="5">
        <v>1</v>
      </c>
      <c r="I42" s="5">
        <v>4.2</v>
      </c>
      <c r="J42" s="5">
        <v>3.1</v>
      </c>
      <c r="K42" s="5"/>
      <c r="L42" s="5">
        <v>4.2</v>
      </c>
      <c r="M42" s="5">
        <v>3.1</v>
      </c>
      <c r="N42" s="5"/>
      <c r="O42" s="5">
        <v>4.2</v>
      </c>
      <c r="P42" s="5">
        <v>3.1</v>
      </c>
      <c r="Q42" s="5"/>
      <c r="R42">
        <f t="shared" si="6"/>
        <v>30.200000000000003</v>
      </c>
      <c r="S42">
        <f t="shared" si="4"/>
        <v>3624.0000000000005</v>
      </c>
      <c r="T42" s="69" t="s">
        <v>15</v>
      </c>
      <c r="U42" s="4">
        <v>120</v>
      </c>
      <c r="V42" s="5">
        <f t="shared" si="5"/>
        <v>8.7999999999999972</v>
      </c>
      <c r="W42" s="5">
        <f t="shared" si="3"/>
        <v>1055.9999999999995</v>
      </c>
    </row>
    <row r="43" spans="1:23">
      <c r="A43" s="7"/>
      <c r="B43" s="69" t="s">
        <v>65</v>
      </c>
      <c r="C43" s="4">
        <v>350</v>
      </c>
      <c r="D43" s="6">
        <v>41</v>
      </c>
      <c r="E43" s="5">
        <f t="shared" si="2"/>
        <v>14350</v>
      </c>
      <c r="F43" s="5">
        <v>21.3</v>
      </c>
      <c r="G43" s="5">
        <v>15.5</v>
      </c>
      <c r="H43" s="5">
        <v>4.2</v>
      </c>
      <c r="I43" s="5"/>
      <c r="J43" s="5"/>
      <c r="K43" s="5"/>
      <c r="L43" s="5"/>
      <c r="M43" s="5"/>
      <c r="N43" s="5"/>
      <c r="O43" s="5"/>
      <c r="P43" s="5"/>
      <c r="Q43" s="5"/>
      <c r="R43">
        <f t="shared" si="6"/>
        <v>41</v>
      </c>
      <c r="S43">
        <f t="shared" si="4"/>
        <v>14350</v>
      </c>
      <c r="T43" s="11" t="s">
        <v>65</v>
      </c>
      <c r="U43" s="4">
        <v>350</v>
      </c>
      <c r="V43" s="5">
        <f t="shared" si="5"/>
        <v>0</v>
      </c>
      <c r="W43" s="5">
        <f t="shared" si="3"/>
        <v>0</v>
      </c>
    </row>
    <row r="44" spans="1:23">
      <c r="A44" s="5"/>
      <c r="B44" s="4" t="s">
        <v>135</v>
      </c>
      <c r="C44" s="4">
        <v>340</v>
      </c>
      <c r="D44" s="52">
        <v>10</v>
      </c>
      <c r="E44" s="5">
        <f t="shared" si="2"/>
        <v>3400</v>
      </c>
      <c r="F44" s="5"/>
      <c r="G44" s="5"/>
      <c r="H44" s="5">
        <v>5</v>
      </c>
      <c r="I44" s="5"/>
      <c r="J44" s="5"/>
      <c r="K44" s="5"/>
      <c r="L44" s="5"/>
      <c r="M44" s="5"/>
      <c r="N44" s="5">
        <v>5</v>
      </c>
      <c r="O44" s="5"/>
      <c r="P44" s="5"/>
      <c r="Q44" s="5"/>
      <c r="R44">
        <f t="shared" si="6"/>
        <v>10</v>
      </c>
      <c r="S44">
        <f t="shared" si="4"/>
        <v>3400</v>
      </c>
      <c r="T44" s="4" t="s">
        <v>135</v>
      </c>
      <c r="U44" s="4">
        <v>340</v>
      </c>
      <c r="V44" s="5">
        <f t="shared" si="5"/>
        <v>0</v>
      </c>
      <c r="W44" s="5">
        <f t="shared" si="3"/>
        <v>0</v>
      </c>
    </row>
    <row r="45" spans="1:23">
      <c r="A45" s="5"/>
      <c r="B45" s="4" t="s">
        <v>963</v>
      </c>
      <c r="C45" s="4">
        <v>30</v>
      </c>
      <c r="D45" s="52"/>
      <c r="E45" s="5">
        <f t="shared" si="2"/>
        <v>0</v>
      </c>
      <c r="F45" s="6">
        <v>15</v>
      </c>
      <c r="G45" s="5">
        <v>11</v>
      </c>
      <c r="H45" s="6">
        <v>4</v>
      </c>
      <c r="I45" s="6">
        <v>15</v>
      </c>
      <c r="J45" s="6">
        <v>11</v>
      </c>
      <c r="K45" s="6">
        <v>4</v>
      </c>
      <c r="L45" s="6">
        <v>15</v>
      </c>
      <c r="M45" s="6">
        <v>11</v>
      </c>
      <c r="N45" s="6">
        <v>4</v>
      </c>
      <c r="O45" s="6">
        <v>15</v>
      </c>
      <c r="P45" s="6">
        <v>11</v>
      </c>
      <c r="Q45" s="6">
        <v>4</v>
      </c>
      <c r="R45">
        <f t="shared" si="6"/>
        <v>120</v>
      </c>
      <c r="S45">
        <f t="shared" si="4"/>
        <v>3600</v>
      </c>
      <c r="T45" s="81" t="s">
        <v>963</v>
      </c>
      <c r="U45" s="4">
        <v>30</v>
      </c>
      <c r="V45" s="5">
        <f t="shared" si="5"/>
        <v>-120</v>
      </c>
      <c r="W45" s="5">
        <f t="shared" si="3"/>
        <v>-3600</v>
      </c>
    </row>
    <row r="46" spans="1:23">
      <c r="A46" s="5"/>
      <c r="B46" s="4" t="s">
        <v>26</v>
      </c>
      <c r="C46" s="4">
        <v>177</v>
      </c>
      <c r="D46" s="52">
        <v>18</v>
      </c>
      <c r="E46" s="5">
        <f t="shared" si="2"/>
        <v>3186</v>
      </c>
      <c r="F46" s="6">
        <v>2</v>
      </c>
      <c r="G46" s="5">
        <v>2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>
        <f t="shared" si="6"/>
        <v>4</v>
      </c>
      <c r="S46">
        <f t="shared" si="4"/>
        <v>708</v>
      </c>
      <c r="T46" s="4" t="s">
        <v>26</v>
      </c>
      <c r="U46" s="4">
        <v>177</v>
      </c>
      <c r="V46" s="5">
        <f t="shared" si="5"/>
        <v>14</v>
      </c>
      <c r="W46" s="5">
        <f t="shared" si="3"/>
        <v>2478</v>
      </c>
    </row>
    <row r="47" spans="1:23">
      <c r="A47" s="5"/>
      <c r="B47" s="4" t="s">
        <v>97</v>
      </c>
      <c r="C47" s="4">
        <v>168</v>
      </c>
      <c r="D47" s="52">
        <v>35.200000000000003</v>
      </c>
      <c r="E47" s="5">
        <f t="shared" si="2"/>
        <v>5913.6</v>
      </c>
      <c r="F47" s="6">
        <v>35.200000000000003</v>
      </c>
      <c r="G47" s="5"/>
      <c r="H47" s="6"/>
      <c r="I47" s="6"/>
      <c r="J47" s="6"/>
      <c r="K47" s="6"/>
      <c r="L47" s="6"/>
      <c r="M47" s="6"/>
      <c r="N47" s="6"/>
      <c r="O47" s="6"/>
      <c r="P47" s="6"/>
      <c r="Q47" s="6"/>
      <c r="R47">
        <f t="shared" si="6"/>
        <v>35.200000000000003</v>
      </c>
      <c r="S47">
        <f t="shared" si="4"/>
        <v>5913.6</v>
      </c>
      <c r="T47" s="11" t="s">
        <v>97</v>
      </c>
      <c r="U47" s="4">
        <v>168</v>
      </c>
      <c r="V47" s="5">
        <f t="shared" si="5"/>
        <v>0</v>
      </c>
      <c r="W47" s="5">
        <f t="shared" si="3"/>
        <v>0</v>
      </c>
    </row>
    <row r="48" spans="1:23">
      <c r="A48" s="30"/>
      <c r="B48" s="4" t="s">
        <v>59</v>
      </c>
      <c r="C48" s="4">
        <v>364</v>
      </c>
      <c r="D48" s="52">
        <v>10</v>
      </c>
      <c r="E48" s="5">
        <f t="shared" si="2"/>
        <v>3640</v>
      </c>
      <c r="F48" s="6">
        <v>10</v>
      </c>
      <c r="G48" s="5"/>
      <c r="H48" s="6"/>
      <c r="I48" s="6"/>
      <c r="J48" s="6"/>
      <c r="K48" s="6"/>
      <c r="L48" s="6"/>
      <c r="M48" s="6"/>
      <c r="N48" s="6"/>
      <c r="O48" s="6"/>
      <c r="P48" s="6"/>
      <c r="Q48" s="6"/>
      <c r="R48">
        <f t="shared" si="6"/>
        <v>10</v>
      </c>
      <c r="S48">
        <f t="shared" si="4"/>
        <v>3640</v>
      </c>
      <c r="T48" s="11" t="s">
        <v>59</v>
      </c>
      <c r="U48" s="4">
        <v>364</v>
      </c>
      <c r="V48" s="5">
        <f t="shared" si="5"/>
        <v>0</v>
      </c>
      <c r="W48" s="5">
        <f t="shared" si="3"/>
        <v>0</v>
      </c>
    </row>
    <row r="49" spans="1:23">
      <c r="A49" s="30"/>
      <c r="B49" s="4" t="s">
        <v>55</v>
      </c>
      <c r="C49" s="4">
        <v>67</v>
      </c>
      <c r="D49" s="52">
        <v>145.80000000000001</v>
      </c>
      <c r="E49" s="5">
        <f t="shared" si="2"/>
        <v>9768.6</v>
      </c>
      <c r="F49" s="6"/>
      <c r="G49" s="5"/>
      <c r="H49" s="6"/>
      <c r="I49" s="6"/>
      <c r="J49" s="6"/>
      <c r="K49" s="6"/>
      <c r="L49" s="6"/>
      <c r="M49" s="6"/>
      <c r="N49" s="6"/>
      <c r="O49" s="6"/>
      <c r="P49" s="6"/>
      <c r="Q49" s="6"/>
      <c r="S49">
        <f t="shared" si="4"/>
        <v>0</v>
      </c>
      <c r="T49" s="4" t="s">
        <v>55</v>
      </c>
      <c r="U49" s="4">
        <v>67</v>
      </c>
      <c r="V49" s="5">
        <f t="shared" si="5"/>
        <v>145.80000000000001</v>
      </c>
      <c r="W49" s="5">
        <f t="shared" si="3"/>
        <v>9768.6</v>
      </c>
    </row>
    <row r="50" spans="1:23">
      <c r="A50" s="30"/>
      <c r="B50" s="4" t="s">
        <v>10</v>
      </c>
      <c r="C50" s="4">
        <v>116</v>
      </c>
      <c r="D50" s="52">
        <v>40</v>
      </c>
      <c r="E50" s="5">
        <f t="shared" si="2"/>
        <v>4640</v>
      </c>
      <c r="F50" s="6"/>
      <c r="G50" s="5"/>
      <c r="H50" s="6"/>
      <c r="I50" s="6"/>
      <c r="J50" s="6"/>
      <c r="K50" s="6"/>
      <c r="L50" s="6"/>
      <c r="M50" s="6"/>
      <c r="N50" s="6"/>
      <c r="O50" s="6"/>
      <c r="P50" s="6"/>
      <c r="Q50" s="6"/>
      <c r="S50">
        <f t="shared" si="4"/>
        <v>0</v>
      </c>
      <c r="T50" s="4" t="s">
        <v>10</v>
      </c>
      <c r="U50" s="4">
        <v>116</v>
      </c>
      <c r="V50" s="5">
        <f t="shared" si="5"/>
        <v>40</v>
      </c>
      <c r="W50" s="5">
        <f t="shared" si="3"/>
        <v>4640</v>
      </c>
    </row>
    <row r="51" spans="1:23">
      <c r="A51" s="30"/>
      <c r="B51" s="4" t="s">
        <v>15</v>
      </c>
      <c r="C51" s="4">
        <v>99</v>
      </c>
      <c r="D51" s="52">
        <v>50</v>
      </c>
      <c r="E51" s="5">
        <f t="shared" si="2"/>
        <v>4950</v>
      </c>
      <c r="F51" s="6"/>
      <c r="G51" s="5"/>
      <c r="H51" s="6"/>
      <c r="I51" s="6"/>
      <c r="J51" s="6"/>
      <c r="K51" s="6"/>
      <c r="L51" s="6"/>
      <c r="M51" s="6"/>
      <c r="N51" s="6"/>
      <c r="O51" s="6"/>
      <c r="P51" s="6"/>
      <c r="Q51" s="6"/>
      <c r="S51">
        <f t="shared" si="4"/>
        <v>0</v>
      </c>
      <c r="T51" s="4" t="s">
        <v>15</v>
      </c>
      <c r="U51" s="4">
        <v>99</v>
      </c>
      <c r="V51" s="5">
        <f t="shared" si="5"/>
        <v>50</v>
      </c>
      <c r="W51" s="5">
        <f t="shared" si="3"/>
        <v>4950</v>
      </c>
    </row>
    <row r="52" spans="1:23">
      <c r="A52" s="30"/>
      <c r="B52" s="4" t="s">
        <v>188</v>
      </c>
      <c r="C52" s="4">
        <v>224</v>
      </c>
      <c r="D52" s="52">
        <v>3</v>
      </c>
      <c r="E52" s="5">
        <f t="shared" si="2"/>
        <v>672</v>
      </c>
      <c r="F52" s="6"/>
      <c r="G52" s="5"/>
      <c r="H52" s="6"/>
      <c r="I52" s="6"/>
      <c r="J52" s="6"/>
      <c r="K52" s="6"/>
      <c r="L52" s="6"/>
      <c r="M52" s="6"/>
      <c r="N52" s="6"/>
      <c r="O52" s="6"/>
      <c r="P52" s="6"/>
      <c r="Q52" s="6"/>
      <c r="S52">
        <f t="shared" si="4"/>
        <v>0</v>
      </c>
      <c r="T52" s="4" t="s">
        <v>188</v>
      </c>
      <c r="U52" s="4">
        <v>224</v>
      </c>
      <c r="V52" s="5">
        <f t="shared" si="5"/>
        <v>3</v>
      </c>
      <c r="W52" s="5">
        <f t="shared" si="3"/>
        <v>672</v>
      </c>
    </row>
    <row r="53" spans="1:23">
      <c r="A53" s="30"/>
      <c r="B53" s="4" t="s">
        <v>611</v>
      </c>
      <c r="C53" s="4">
        <v>92</v>
      </c>
      <c r="D53" s="52">
        <v>30</v>
      </c>
      <c r="E53" s="5">
        <f t="shared" si="2"/>
        <v>2760</v>
      </c>
      <c r="F53" s="6"/>
      <c r="G53" s="5"/>
      <c r="H53" s="6"/>
      <c r="I53" s="6">
        <v>10.1</v>
      </c>
      <c r="J53" s="6">
        <v>1.5</v>
      </c>
      <c r="K53" s="6"/>
      <c r="L53" s="6"/>
      <c r="M53" s="6"/>
      <c r="N53" s="6"/>
      <c r="O53" s="6">
        <v>3.1</v>
      </c>
      <c r="P53" s="6">
        <v>2.46</v>
      </c>
      <c r="Q53" s="6"/>
      <c r="R53">
        <f t="shared" ref="R53:R59" si="7">SUM(F53:Q53)</f>
        <v>17.16</v>
      </c>
      <c r="S53">
        <f t="shared" si="4"/>
        <v>1578.72</v>
      </c>
      <c r="T53" s="4" t="s">
        <v>611</v>
      </c>
      <c r="U53" s="4">
        <v>92</v>
      </c>
      <c r="V53" s="5">
        <f t="shared" si="5"/>
        <v>12.84</v>
      </c>
      <c r="W53" s="5">
        <f t="shared" si="3"/>
        <v>1181.28</v>
      </c>
    </row>
    <row r="54" spans="1:23">
      <c r="A54" s="30"/>
      <c r="B54" s="4" t="s">
        <v>56</v>
      </c>
      <c r="C54" s="4">
        <v>114</v>
      </c>
      <c r="D54" s="52">
        <v>72.2</v>
      </c>
      <c r="E54" s="5">
        <f t="shared" si="2"/>
        <v>8230.8000000000011</v>
      </c>
      <c r="F54" s="6"/>
      <c r="G54" s="5"/>
      <c r="H54" s="6"/>
      <c r="I54" s="6"/>
      <c r="J54" s="6"/>
      <c r="K54" s="6"/>
      <c r="L54" s="6">
        <v>25</v>
      </c>
      <c r="M54" s="6">
        <v>22.2</v>
      </c>
      <c r="N54" s="6">
        <v>12</v>
      </c>
      <c r="O54" s="6">
        <v>8</v>
      </c>
      <c r="P54" s="6">
        <v>5</v>
      </c>
      <c r="Q54" s="6"/>
      <c r="R54">
        <f t="shared" si="7"/>
        <v>72.2</v>
      </c>
      <c r="S54">
        <f t="shared" si="4"/>
        <v>8230.8000000000011</v>
      </c>
      <c r="T54" s="11" t="s">
        <v>56</v>
      </c>
      <c r="U54" s="4">
        <v>114</v>
      </c>
      <c r="V54" s="5">
        <f t="shared" si="5"/>
        <v>0</v>
      </c>
      <c r="W54" s="5">
        <f t="shared" si="3"/>
        <v>0</v>
      </c>
    </row>
    <row r="55" spans="1:23">
      <c r="A55" s="30"/>
      <c r="B55" s="4" t="s">
        <v>106</v>
      </c>
      <c r="C55" s="4">
        <v>190</v>
      </c>
      <c r="D55" s="52">
        <v>47.5</v>
      </c>
      <c r="E55" s="5">
        <f t="shared" si="2"/>
        <v>9025</v>
      </c>
      <c r="F55" s="6"/>
      <c r="G55" s="5"/>
      <c r="H55" s="6"/>
      <c r="I55" s="6">
        <v>47.5</v>
      </c>
      <c r="J55" s="6"/>
      <c r="K55" s="6"/>
      <c r="L55" s="6"/>
      <c r="M55" s="6"/>
      <c r="N55" s="6"/>
      <c r="O55" s="6"/>
      <c r="P55" s="6"/>
      <c r="Q55" s="6"/>
      <c r="R55">
        <f t="shared" si="7"/>
        <v>47.5</v>
      </c>
      <c r="S55">
        <f t="shared" si="4"/>
        <v>9025</v>
      </c>
      <c r="T55" s="11" t="s">
        <v>106</v>
      </c>
      <c r="U55" s="4">
        <v>190</v>
      </c>
      <c r="V55" s="5">
        <f t="shared" si="5"/>
        <v>0</v>
      </c>
      <c r="W55" s="5">
        <f t="shared" si="3"/>
        <v>0</v>
      </c>
    </row>
    <row r="56" spans="1:23">
      <c r="A56" s="30"/>
      <c r="B56" s="4" t="s">
        <v>27</v>
      </c>
      <c r="C56" s="4">
        <v>268</v>
      </c>
      <c r="D56" s="52">
        <v>12.772</v>
      </c>
      <c r="E56" s="5">
        <f t="shared" si="2"/>
        <v>3422.8960000000002</v>
      </c>
      <c r="F56" s="6"/>
      <c r="G56" s="5"/>
      <c r="H56" s="6"/>
      <c r="I56" s="6">
        <v>5.0999999999999996</v>
      </c>
      <c r="J56" s="6">
        <v>7.6719999999999997</v>
      </c>
      <c r="K56" s="6"/>
      <c r="L56" s="6"/>
      <c r="M56" s="6"/>
      <c r="N56" s="6"/>
      <c r="O56" s="6"/>
      <c r="P56" s="6"/>
      <c r="Q56" s="6"/>
      <c r="R56">
        <f t="shared" si="7"/>
        <v>12.771999999999998</v>
      </c>
      <c r="S56">
        <f t="shared" si="4"/>
        <v>3422.8959999999997</v>
      </c>
      <c r="T56" s="11" t="s">
        <v>27</v>
      </c>
      <c r="U56" s="4">
        <v>268</v>
      </c>
      <c r="V56" s="5">
        <f t="shared" si="5"/>
        <v>0</v>
      </c>
      <c r="W56" s="5">
        <f t="shared" si="3"/>
        <v>0</v>
      </c>
    </row>
    <row r="57" spans="1:23">
      <c r="B57" s="4" t="s">
        <v>27</v>
      </c>
      <c r="C57" s="4">
        <v>270</v>
      </c>
      <c r="D57" s="52">
        <v>12</v>
      </c>
      <c r="E57" s="5">
        <f t="shared" si="2"/>
        <v>3240</v>
      </c>
      <c r="F57" s="5"/>
      <c r="G57" s="5"/>
      <c r="H57" s="5"/>
      <c r="I57" s="5"/>
      <c r="J57" s="5">
        <v>7.8280000000000003</v>
      </c>
      <c r="K57" s="5">
        <v>4.1719999999999997</v>
      </c>
      <c r="L57" s="5"/>
      <c r="M57" s="5"/>
      <c r="N57" s="5"/>
      <c r="O57" s="5"/>
      <c r="P57" s="5"/>
      <c r="Q57" s="5"/>
      <c r="R57">
        <f t="shared" si="7"/>
        <v>12</v>
      </c>
      <c r="S57">
        <f t="shared" si="4"/>
        <v>3240</v>
      </c>
      <c r="T57" s="11" t="s">
        <v>27</v>
      </c>
      <c r="U57" s="4">
        <v>270</v>
      </c>
      <c r="V57" s="5">
        <f t="shared" si="5"/>
        <v>0</v>
      </c>
      <c r="W57" s="5">
        <f t="shared" si="3"/>
        <v>0</v>
      </c>
    </row>
    <row r="58" spans="1:23">
      <c r="B58" s="4" t="s">
        <v>173</v>
      </c>
      <c r="C58" s="4">
        <v>196</v>
      </c>
      <c r="D58" s="52">
        <v>5.2</v>
      </c>
      <c r="E58" s="5">
        <f t="shared" si="2"/>
        <v>1019.2</v>
      </c>
      <c r="F58" s="5"/>
      <c r="G58" s="5"/>
      <c r="H58" s="5"/>
      <c r="I58" s="5"/>
      <c r="J58" s="5"/>
      <c r="K58" s="5"/>
      <c r="L58" s="5">
        <v>5.2</v>
      </c>
      <c r="M58" s="5"/>
      <c r="N58" s="5"/>
      <c r="O58" s="5"/>
      <c r="P58" s="5"/>
      <c r="Q58" s="5"/>
      <c r="R58">
        <f t="shared" si="7"/>
        <v>5.2</v>
      </c>
      <c r="S58">
        <f t="shared" si="4"/>
        <v>1019.2</v>
      </c>
      <c r="T58" s="11" t="s">
        <v>173</v>
      </c>
      <c r="U58" s="4">
        <v>196</v>
      </c>
      <c r="V58" s="5">
        <f t="shared" si="5"/>
        <v>0</v>
      </c>
      <c r="W58" s="5">
        <f t="shared" si="3"/>
        <v>0</v>
      </c>
    </row>
    <row r="59" spans="1:23">
      <c r="B59" s="4" t="s">
        <v>59</v>
      </c>
      <c r="C59" s="4">
        <v>350</v>
      </c>
      <c r="D59" s="52">
        <v>5.0999999999999996</v>
      </c>
      <c r="E59" s="5">
        <f t="shared" si="2"/>
        <v>1784.9999999999998</v>
      </c>
      <c r="F59" s="5"/>
      <c r="G59" s="5"/>
      <c r="H59" s="5"/>
      <c r="I59" s="5"/>
      <c r="J59" s="5"/>
      <c r="K59" s="5"/>
      <c r="L59" s="5">
        <v>5.0999999999999996</v>
      </c>
      <c r="M59" s="5"/>
      <c r="N59" s="5"/>
      <c r="O59" s="5"/>
      <c r="P59" s="5"/>
      <c r="Q59" s="5"/>
      <c r="R59">
        <f t="shared" si="7"/>
        <v>5.0999999999999996</v>
      </c>
      <c r="S59">
        <f t="shared" si="4"/>
        <v>1784.9999999999998</v>
      </c>
      <c r="T59" s="11" t="s">
        <v>59</v>
      </c>
      <c r="U59" s="4">
        <v>350</v>
      </c>
      <c r="V59" s="5">
        <f t="shared" si="5"/>
        <v>0</v>
      </c>
      <c r="W59" s="5">
        <f t="shared" si="3"/>
        <v>0</v>
      </c>
    </row>
    <row r="60" spans="1:23">
      <c r="B60" s="4" t="s">
        <v>97</v>
      </c>
      <c r="C60" s="4">
        <v>177</v>
      </c>
      <c r="D60" s="52">
        <v>34</v>
      </c>
      <c r="E60" s="5">
        <f t="shared" si="2"/>
        <v>6018</v>
      </c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S60">
        <f t="shared" si="4"/>
        <v>0</v>
      </c>
      <c r="T60" s="4" t="s">
        <v>97</v>
      </c>
      <c r="U60" s="4">
        <v>177</v>
      </c>
      <c r="V60" s="5">
        <f t="shared" si="5"/>
        <v>34</v>
      </c>
      <c r="W60" s="5">
        <f t="shared" si="3"/>
        <v>6018</v>
      </c>
    </row>
    <row r="61" spans="1:23">
      <c r="B61" s="4" t="s">
        <v>106</v>
      </c>
      <c r="C61" s="4">
        <v>190</v>
      </c>
      <c r="D61" s="52">
        <v>47.2</v>
      </c>
      <c r="E61" s="5">
        <f t="shared" si="2"/>
        <v>8968</v>
      </c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S61">
        <f t="shared" si="4"/>
        <v>0</v>
      </c>
      <c r="T61" s="4" t="s">
        <v>106</v>
      </c>
      <c r="U61" s="4">
        <v>190</v>
      </c>
      <c r="V61" s="5">
        <f t="shared" si="5"/>
        <v>47.2</v>
      </c>
      <c r="W61" s="5">
        <f t="shared" si="3"/>
        <v>8968</v>
      </c>
    </row>
    <row r="62" spans="1:23">
      <c r="B62" s="4" t="s">
        <v>61</v>
      </c>
      <c r="C62" s="4">
        <v>200</v>
      </c>
      <c r="D62" s="52">
        <v>29.7</v>
      </c>
      <c r="E62" s="5">
        <f t="shared" si="2"/>
        <v>5940</v>
      </c>
      <c r="F62" s="5"/>
      <c r="G62" s="5"/>
      <c r="H62" s="5"/>
      <c r="I62" s="5"/>
      <c r="J62" s="5"/>
      <c r="K62" s="5"/>
      <c r="L62" s="5">
        <v>29.7</v>
      </c>
      <c r="M62" s="5"/>
      <c r="N62" s="5"/>
      <c r="O62" s="5"/>
      <c r="P62" s="5"/>
      <c r="Q62" s="5"/>
      <c r="R62">
        <f>SUM(F62:Q62)</f>
        <v>29.7</v>
      </c>
      <c r="S62">
        <f t="shared" si="4"/>
        <v>5940</v>
      </c>
      <c r="T62" s="11" t="s">
        <v>61</v>
      </c>
      <c r="U62" s="4">
        <v>200</v>
      </c>
      <c r="V62" s="5">
        <f t="shared" si="5"/>
        <v>0</v>
      </c>
      <c r="W62" s="5">
        <f t="shared" si="3"/>
        <v>0</v>
      </c>
    </row>
    <row r="63" spans="1:23">
      <c r="B63" s="4" t="s">
        <v>64</v>
      </c>
      <c r="C63" s="4">
        <v>266</v>
      </c>
      <c r="D63" s="52">
        <v>19.7</v>
      </c>
      <c r="E63" s="5">
        <f t="shared" si="2"/>
        <v>5240.2</v>
      </c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S63">
        <f t="shared" si="4"/>
        <v>0</v>
      </c>
      <c r="T63" s="4" t="s">
        <v>64</v>
      </c>
      <c r="U63" s="4">
        <v>266</v>
      </c>
      <c r="V63" s="5">
        <f t="shared" si="5"/>
        <v>19.7</v>
      </c>
      <c r="W63" s="5">
        <f t="shared" si="3"/>
        <v>5240.2</v>
      </c>
    </row>
    <row r="64" spans="1:23">
      <c r="B64" s="4" t="s">
        <v>299</v>
      </c>
      <c r="C64" s="4">
        <v>486</v>
      </c>
      <c r="D64" s="52">
        <v>21.7</v>
      </c>
      <c r="E64" s="5">
        <f t="shared" si="2"/>
        <v>10546.199999999999</v>
      </c>
      <c r="F64" s="5"/>
      <c r="G64" s="5"/>
      <c r="H64" s="5"/>
      <c r="I64" s="5"/>
      <c r="J64" s="5"/>
      <c r="K64" s="5"/>
      <c r="L64" s="5"/>
      <c r="M64" s="5"/>
      <c r="N64" s="5"/>
      <c r="O64" s="5">
        <v>21.7</v>
      </c>
      <c r="P64" s="5"/>
      <c r="Q64" s="5"/>
      <c r="R64">
        <f>SUM(F64:Q64)</f>
        <v>21.7</v>
      </c>
      <c r="S64">
        <f t="shared" si="4"/>
        <v>10546.199999999999</v>
      </c>
      <c r="T64" s="11" t="s">
        <v>299</v>
      </c>
      <c r="U64" s="4">
        <v>486</v>
      </c>
      <c r="V64" s="5">
        <f t="shared" si="5"/>
        <v>0</v>
      </c>
      <c r="W64" s="5">
        <f t="shared" si="3"/>
        <v>0</v>
      </c>
    </row>
    <row r="65" spans="1:24">
      <c r="B65" s="4" t="s">
        <v>57</v>
      </c>
      <c r="C65" s="4">
        <v>77</v>
      </c>
      <c r="D65" s="52">
        <v>15.3</v>
      </c>
      <c r="E65" s="5">
        <f t="shared" si="2"/>
        <v>1178.1000000000001</v>
      </c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S65">
        <f t="shared" si="4"/>
        <v>0</v>
      </c>
      <c r="T65" s="4" t="s">
        <v>57</v>
      </c>
      <c r="U65" s="4">
        <v>77</v>
      </c>
      <c r="V65" s="5">
        <f t="shared" si="5"/>
        <v>15.3</v>
      </c>
      <c r="W65" s="5">
        <f t="shared" si="3"/>
        <v>1178.1000000000001</v>
      </c>
    </row>
    <row r="66" spans="1:24">
      <c r="B66" s="4" t="s">
        <v>29</v>
      </c>
      <c r="C66" s="4">
        <v>123</v>
      </c>
      <c r="D66" s="52">
        <v>50</v>
      </c>
      <c r="E66" s="5">
        <f t="shared" si="2"/>
        <v>6150</v>
      </c>
      <c r="F66" s="5"/>
      <c r="G66" s="5"/>
      <c r="H66" s="5"/>
      <c r="I66" s="5"/>
      <c r="J66" s="5"/>
      <c r="K66" s="5"/>
      <c r="L66" s="5"/>
      <c r="M66" s="5"/>
      <c r="N66" s="5"/>
      <c r="O66" s="5"/>
      <c r="P66" s="5">
        <v>7.8</v>
      </c>
      <c r="Q66" s="5">
        <v>3.9</v>
      </c>
      <c r="R66">
        <f>SUM(F66:Q66)</f>
        <v>11.7</v>
      </c>
      <c r="S66">
        <f t="shared" si="4"/>
        <v>1439.1</v>
      </c>
      <c r="T66" s="4" t="s">
        <v>29</v>
      </c>
      <c r="U66" s="4">
        <v>123</v>
      </c>
      <c r="V66" s="5">
        <f t="shared" si="5"/>
        <v>38.299999999999997</v>
      </c>
      <c r="W66" s="5">
        <f t="shared" si="3"/>
        <v>4710.8999999999996</v>
      </c>
    </row>
    <row r="67" spans="1:24">
      <c r="B67" s="4" t="s">
        <v>27</v>
      </c>
      <c r="C67" s="4">
        <v>234</v>
      </c>
      <c r="D67" s="52">
        <v>30</v>
      </c>
      <c r="E67" s="5">
        <f t="shared" si="2"/>
        <v>7020</v>
      </c>
      <c r="F67" s="40"/>
      <c r="G67" s="40"/>
      <c r="H67" s="40"/>
      <c r="I67" s="40"/>
      <c r="J67" s="40"/>
      <c r="K67" s="40"/>
      <c r="L67" s="40"/>
      <c r="M67" s="40"/>
      <c r="N67" s="40"/>
      <c r="O67" s="40">
        <v>12.8</v>
      </c>
      <c r="P67" s="40">
        <v>8.3000000000000007</v>
      </c>
      <c r="Q67" s="40">
        <v>5.9</v>
      </c>
      <c r="R67">
        <f>SUM(F67:Q67)</f>
        <v>27</v>
      </c>
      <c r="S67">
        <f t="shared" si="4"/>
        <v>6318</v>
      </c>
      <c r="T67" s="11" t="s">
        <v>27</v>
      </c>
      <c r="U67" s="4">
        <v>234</v>
      </c>
      <c r="V67" s="5">
        <f t="shared" si="5"/>
        <v>3</v>
      </c>
      <c r="W67" s="40">
        <f t="shared" si="3"/>
        <v>702</v>
      </c>
    </row>
    <row r="68" spans="1:24">
      <c r="E68" s="13">
        <f>SUM(E4:E67)</f>
        <v>229397.69700000001</v>
      </c>
      <c r="F68">
        <v>20722.13</v>
      </c>
      <c r="G68">
        <v>7786.42</v>
      </c>
      <c r="H68">
        <v>3943.75</v>
      </c>
      <c r="I68" s="13">
        <v>17972.52</v>
      </c>
      <c r="J68" s="13">
        <v>6461.18</v>
      </c>
      <c r="K68" s="14">
        <v>1643.81</v>
      </c>
      <c r="L68" s="14">
        <v>18408.21</v>
      </c>
      <c r="M68" s="14">
        <v>6672.35</v>
      </c>
      <c r="N68" s="14">
        <v>4489.6899999999996</v>
      </c>
      <c r="O68" s="14">
        <v>18411.68</v>
      </c>
      <c r="P68" s="14">
        <v>7000.01</v>
      </c>
      <c r="Q68" s="14">
        <v>2122.9899999999998</v>
      </c>
      <c r="R68">
        <f>SUM(F68:Q68)</f>
        <v>115634.74000000002</v>
      </c>
      <c r="S68">
        <f>SUM(S4:S67)</f>
        <v>115634.724</v>
      </c>
      <c r="V68" s="13">
        <f>SUM(V4:V67)</f>
        <v>817.97000000000014</v>
      </c>
      <c r="W68" s="13">
        <f>SUM(W4:W66)</f>
        <v>113060.973</v>
      </c>
      <c r="X68">
        <f>W68+S68</f>
        <v>228695.69699999999</v>
      </c>
    </row>
    <row r="69" spans="1:24">
      <c r="F69" t="s">
        <v>5</v>
      </c>
      <c r="G69" t="s">
        <v>6</v>
      </c>
      <c r="H69" t="s">
        <v>7</v>
      </c>
      <c r="I69" t="s">
        <v>5</v>
      </c>
      <c r="J69" t="s">
        <v>6</v>
      </c>
      <c r="K69" t="s">
        <v>7</v>
      </c>
      <c r="L69" t="s">
        <v>5</v>
      </c>
      <c r="M69" t="s">
        <v>6</v>
      </c>
      <c r="N69" t="s">
        <v>7</v>
      </c>
      <c r="O69" t="s">
        <v>5</v>
      </c>
      <c r="P69" t="s">
        <v>6</v>
      </c>
      <c r="Q69" t="s">
        <v>7</v>
      </c>
    </row>
    <row r="70" spans="1:24">
      <c r="F70">
        <v>1</v>
      </c>
      <c r="G70">
        <v>1</v>
      </c>
      <c r="H70">
        <v>1</v>
      </c>
      <c r="I70">
        <v>2</v>
      </c>
      <c r="J70">
        <v>2</v>
      </c>
      <c r="K70">
        <v>2</v>
      </c>
      <c r="L70">
        <v>3</v>
      </c>
      <c r="M70">
        <v>3</v>
      </c>
      <c r="N70">
        <v>3</v>
      </c>
      <c r="O70">
        <v>4</v>
      </c>
      <c r="P70">
        <v>4</v>
      </c>
      <c r="Q70">
        <v>4</v>
      </c>
    </row>
    <row r="72" spans="1:24">
      <c r="I72">
        <f>G68+J68+M68</f>
        <v>20919.95</v>
      </c>
      <c r="J72">
        <v>3</v>
      </c>
      <c r="K72">
        <f>I72/J72</f>
        <v>6973.3166666666666</v>
      </c>
      <c r="L72">
        <f>F68+I68+L68</f>
        <v>57102.86</v>
      </c>
      <c r="M72">
        <v>3</v>
      </c>
      <c r="N72">
        <f>L72/M72</f>
        <v>19034.286666666667</v>
      </c>
    </row>
    <row r="73" spans="1:24">
      <c r="N73">
        <v>18413.849999999999</v>
      </c>
      <c r="R73" s="64">
        <f>N72-N73</f>
        <v>620.43666666666832</v>
      </c>
    </row>
    <row r="74" spans="1:24">
      <c r="A74" t="s">
        <v>649</v>
      </c>
      <c r="B74" t="s">
        <v>223</v>
      </c>
      <c r="C74" t="s">
        <v>624</v>
      </c>
      <c r="D74" t="s">
        <v>556</v>
      </c>
      <c r="E74" t="s">
        <v>555</v>
      </c>
    </row>
    <row r="75" spans="1:24">
      <c r="A75">
        <v>98334.100999999995</v>
      </c>
      <c r="B75">
        <v>17750</v>
      </c>
      <c r="C75">
        <v>6662.9</v>
      </c>
      <c r="D75">
        <v>52786</v>
      </c>
      <c r="E75">
        <v>7020</v>
      </c>
    </row>
    <row r="76" spans="1:24">
      <c r="D76">
        <v>46844.7</v>
      </c>
      <c r="E76">
        <f>A75+B75+C75+D75+E75+D76</f>
        <v>229397.701</v>
      </c>
    </row>
  </sheetData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B1:S295"/>
  <sheetViews>
    <sheetView topLeftCell="A265" zoomScale="69" zoomScaleNormal="69" workbookViewId="0">
      <selection activeCell="S231" sqref="S231:T245"/>
    </sheetView>
  </sheetViews>
  <sheetFormatPr defaultRowHeight="15"/>
  <cols>
    <col min="2" max="2" width="18.85546875" customWidth="1"/>
  </cols>
  <sheetData>
    <row r="1" spans="2:18">
      <c r="B1" t="s">
        <v>964</v>
      </c>
    </row>
    <row r="2" spans="2:18" ht="18.75">
      <c r="D2" s="15"/>
      <c r="G2" s="16" t="s">
        <v>67</v>
      </c>
      <c r="H2" s="16"/>
      <c r="I2" s="17"/>
      <c r="J2" s="17"/>
      <c r="K2" s="17"/>
      <c r="M2" s="17"/>
      <c r="R2" s="19"/>
    </row>
    <row r="3" spans="2:18" ht="23.25">
      <c r="D3" s="15"/>
      <c r="E3" s="15"/>
      <c r="F3" s="133" t="s">
        <v>376</v>
      </c>
      <c r="G3" s="16"/>
      <c r="H3" s="16"/>
      <c r="I3" s="16" t="s">
        <v>377</v>
      </c>
      <c r="J3" s="16"/>
      <c r="K3" s="16"/>
      <c r="L3" s="17"/>
      <c r="M3" s="21"/>
      <c r="R3" s="19"/>
    </row>
    <row r="4" spans="2:18" ht="18.75">
      <c r="E4" s="23" t="s">
        <v>70</v>
      </c>
      <c r="F4" s="23"/>
      <c r="G4" s="23"/>
      <c r="R4" s="19"/>
    </row>
    <row r="5" spans="2:18">
      <c r="B5" s="53" t="s">
        <v>965</v>
      </c>
      <c r="N5" s="21"/>
      <c r="R5" s="19"/>
    </row>
    <row r="6" spans="2:18">
      <c r="B6" s="24" t="s">
        <v>149</v>
      </c>
      <c r="C6" t="s">
        <v>739</v>
      </c>
      <c r="D6" s="25"/>
      <c r="E6" s="28"/>
      <c r="F6" s="28" t="s">
        <v>5</v>
      </c>
      <c r="G6" s="27"/>
      <c r="H6" s="21"/>
      <c r="I6" s="21"/>
      <c r="J6" s="21"/>
      <c r="K6" s="21"/>
      <c r="L6" s="21"/>
      <c r="M6" s="21"/>
      <c r="N6" s="21"/>
      <c r="O6" s="21"/>
      <c r="P6" s="21"/>
      <c r="Q6" s="21"/>
      <c r="R6" s="19"/>
    </row>
    <row r="7" spans="2:18">
      <c r="B7" s="29" t="s">
        <v>76</v>
      </c>
      <c r="C7" s="20"/>
      <c r="D7" s="20"/>
      <c r="E7" s="27"/>
      <c r="F7" s="27"/>
      <c r="G7" s="27"/>
      <c r="H7" s="21"/>
      <c r="I7" s="21"/>
      <c r="J7" s="21"/>
      <c r="K7" s="21"/>
      <c r="L7" s="21"/>
      <c r="M7" s="21"/>
      <c r="N7" s="21"/>
      <c r="O7" s="21"/>
      <c r="P7" s="21"/>
      <c r="Q7" s="21"/>
      <c r="R7" s="19"/>
    </row>
    <row r="8" spans="2:18">
      <c r="B8" s="30"/>
      <c r="C8" s="29"/>
      <c r="D8" s="29"/>
      <c r="E8" s="21"/>
      <c r="F8" s="27"/>
      <c r="G8" s="27"/>
      <c r="H8" s="21"/>
      <c r="I8" s="21"/>
      <c r="J8" s="21"/>
      <c r="K8" s="21"/>
      <c r="L8" s="21"/>
      <c r="M8" s="21"/>
      <c r="N8" s="145"/>
      <c r="O8" s="21"/>
      <c r="P8" s="21"/>
      <c r="Q8">
        <v>213</v>
      </c>
      <c r="R8" s="19"/>
    </row>
    <row r="9" spans="2:18">
      <c r="B9" s="31" t="s">
        <v>77</v>
      </c>
      <c r="C9" s="33" t="s">
        <v>78</v>
      </c>
      <c r="D9" s="34"/>
      <c r="E9" s="34" t="s">
        <v>79</v>
      </c>
      <c r="F9" s="34"/>
      <c r="G9" s="34" t="s">
        <v>80</v>
      </c>
      <c r="H9" s="34" t="s">
        <v>81</v>
      </c>
      <c r="I9" s="34"/>
      <c r="J9" s="34"/>
      <c r="K9" s="34"/>
      <c r="L9" s="34"/>
      <c r="M9" s="34" t="s">
        <v>82</v>
      </c>
      <c r="N9" s="19"/>
      <c r="O9" s="34"/>
      <c r="P9" s="35" t="s">
        <v>83</v>
      </c>
      <c r="Q9" s="36" t="s">
        <v>3</v>
      </c>
      <c r="R9" s="36" t="s">
        <v>9</v>
      </c>
    </row>
    <row r="10" spans="2:18">
      <c r="B10" s="40"/>
      <c r="C10" s="39" t="s">
        <v>85</v>
      </c>
      <c r="D10" s="40" t="s">
        <v>86</v>
      </c>
      <c r="E10" s="40" t="s">
        <v>87</v>
      </c>
      <c r="F10" s="40" t="s">
        <v>88</v>
      </c>
      <c r="G10" s="40"/>
      <c r="H10" s="40" t="s">
        <v>89</v>
      </c>
      <c r="I10" s="40" t="s">
        <v>90</v>
      </c>
      <c r="J10" s="40" t="s">
        <v>91</v>
      </c>
      <c r="K10" s="40" t="s">
        <v>856</v>
      </c>
      <c r="L10" s="40" t="s">
        <v>92</v>
      </c>
      <c r="M10" s="40" t="s">
        <v>93</v>
      </c>
      <c r="N10" s="40" t="s">
        <v>94</v>
      </c>
      <c r="O10" s="40" t="s">
        <v>95</v>
      </c>
      <c r="P10" s="40"/>
      <c r="Q10" s="4"/>
      <c r="R10" s="40"/>
    </row>
    <row r="11" spans="2:18">
      <c r="B11" s="31" t="s">
        <v>858</v>
      </c>
      <c r="C11" s="40">
        <v>150</v>
      </c>
      <c r="D11" s="40">
        <v>5.85</v>
      </c>
      <c r="E11" s="40">
        <v>2.86</v>
      </c>
      <c r="F11" s="40">
        <v>37.4</v>
      </c>
      <c r="G11" s="40">
        <v>198.97</v>
      </c>
      <c r="H11" s="40">
        <v>0.09</v>
      </c>
      <c r="I11" s="40">
        <v>0</v>
      </c>
      <c r="J11" s="40">
        <v>12</v>
      </c>
      <c r="K11" s="40">
        <v>0.83</v>
      </c>
      <c r="L11" s="40">
        <v>11.89</v>
      </c>
      <c r="M11" s="40">
        <v>47.24</v>
      </c>
      <c r="N11" s="40">
        <v>8.5500000000000007</v>
      </c>
      <c r="O11" s="40">
        <v>0.86</v>
      </c>
      <c r="P11" s="4">
        <v>10.7</v>
      </c>
      <c r="Q11" s="226">
        <v>118.61</v>
      </c>
      <c r="R11" s="47">
        <f>Q11*P11</f>
        <v>1269.127</v>
      </c>
    </row>
    <row r="12" spans="2:18">
      <c r="B12" s="45" t="s">
        <v>65</v>
      </c>
      <c r="C12" s="40">
        <v>100</v>
      </c>
      <c r="D12" s="40">
        <v>26.18</v>
      </c>
      <c r="E12" s="40">
        <v>9.4499999999999993</v>
      </c>
      <c r="F12" s="40">
        <v>0</v>
      </c>
      <c r="G12" s="40">
        <v>165.95</v>
      </c>
      <c r="H12" s="40">
        <v>0.1</v>
      </c>
      <c r="I12" s="40">
        <v>2.38</v>
      </c>
      <c r="J12" s="40">
        <v>47.6</v>
      </c>
      <c r="K12" s="40">
        <v>1.9</v>
      </c>
      <c r="L12" s="40">
        <v>20.34</v>
      </c>
      <c r="M12" s="40">
        <v>191.22</v>
      </c>
      <c r="N12" s="40">
        <v>22.83</v>
      </c>
      <c r="O12" s="40">
        <v>1.58</v>
      </c>
      <c r="P12" s="4">
        <v>21.3</v>
      </c>
      <c r="Q12" s="226">
        <v>350</v>
      </c>
      <c r="R12" s="47">
        <f t="shared" ref="R12:R26" si="0">Q12*P12</f>
        <v>7455</v>
      </c>
    </row>
    <row r="13" spans="2:18">
      <c r="B13" s="45" t="s">
        <v>58</v>
      </c>
      <c r="C13" s="40">
        <v>10</v>
      </c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">
        <v>2.1</v>
      </c>
      <c r="Q13" s="226">
        <v>49</v>
      </c>
      <c r="R13" s="47">
        <f t="shared" si="0"/>
        <v>102.9</v>
      </c>
    </row>
    <row r="14" spans="2:18">
      <c r="B14" s="45" t="s">
        <v>37</v>
      </c>
      <c r="C14" s="40">
        <v>10</v>
      </c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">
        <v>1.1599999999999999</v>
      </c>
      <c r="Q14" s="226">
        <v>91</v>
      </c>
      <c r="R14" s="47">
        <f t="shared" si="0"/>
        <v>105.55999999999999</v>
      </c>
    </row>
    <row r="15" spans="2:18">
      <c r="B15" s="45" t="s">
        <v>12</v>
      </c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">
        <v>1.5</v>
      </c>
      <c r="Q15" s="226">
        <v>50</v>
      </c>
      <c r="R15" s="47">
        <f t="shared" si="0"/>
        <v>75</v>
      </c>
    </row>
    <row r="16" spans="2:18">
      <c r="B16" s="45" t="s">
        <v>13</v>
      </c>
      <c r="C16" s="40">
        <v>4</v>
      </c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">
        <v>2</v>
      </c>
      <c r="Q16" s="226">
        <v>151.09</v>
      </c>
      <c r="R16" s="47">
        <f t="shared" si="0"/>
        <v>302.18</v>
      </c>
    </row>
    <row r="17" spans="2:18">
      <c r="B17" s="45" t="s">
        <v>10</v>
      </c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">
        <v>1</v>
      </c>
      <c r="Q17" s="226">
        <v>79</v>
      </c>
      <c r="R17" s="47">
        <f t="shared" si="0"/>
        <v>79</v>
      </c>
    </row>
    <row r="18" spans="2:18">
      <c r="B18" s="45" t="s">
        <v>14</v>
      </c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">
        <v>1</v>
      </c>
      <c r="Q18" s="226">
        <v>165</v>
      </c>
      <c r="R18" s="47">
        <f t="shared" si="0"/>
        <v>165</v>
      </c>
    </row>
    <row r="19" spans="2:18">
      <c r="B19" s="31" t="s">
        <v>859</v>
      </c>
      <c r="C19" s="40">
        <v>60</v>
      </c>
      <c r="D19" s="40">
        <v>1.91</v>
      </c>
      <c r="E19" s="40">
        <v>4</v>
      </c>
      <c r="F19" s="40">
        <v>6.09</v>
      </c>
      <c r="G19" s="40">
        <v>68.239999999999995</v>
      </c>
      <c r="H19" s="40">
        <v>0.06</v>
      </c>
      <c r="I19" s="40">
        <v>6.9</v>
      </c>
      <c r="J19" s="40">
        <v>18.75</v>
      </c>
      <c r="K19" s="40">
        <v>1.48</v>
      </c>
      <c r="L19" s="40">
        <v>13.55</v>
      </c>
      <c r="M19" s="40">
        <v>43.88</v>
      </c>
      <c r="N19" s="40">
        <v>15.25</v>
      </c>
      <c r="O19" s="40">
        <v>0.6</v>
      </c>
      <c r="P19" s="4">
        <v>10</v>
      </c>
      <c r="Q19" s="226">
        <v>364</v>
      </c>
      <c r="R19" s="47">
        <f t="shared" si="0"/>
        <v>3640</v>
      </c>
    </row>
    <row r="20" spans="2:18">
      <c r="B20" s="44" t="s">
        <v>34</v>
      </c>
      <c r="C20" s="31">
        <v>40</v>
      </c>
      <c r="D20" s="40">
        <v>16</v>
      </c>
      <c r="E20" s="40">
        <v>0.9</v>
      </c>
      <c r="F20" s="40">
        <v>18.37</v>
      </c>
      <c r="G20" s="40">
        <v>94</v>
      </c>
      <c r="H20" s="40">
        <v>0.9</v>
      </c>
      <c r="I20" s="40">
        <v>0</v>
      </c>
      <c r="J20" s="40">
        <v>0</v>
      </c>
      <c r="K20" s="40">
        <v>0.56999999999999995</v>
      </c>
      <c r="L20" s="40">
        <v>9.6999999999999993</v>
      </c>
      <c r="M20" s="40">
        <v>36.5</v>
      </c>
      <c r="N20" s="40">
        <v>14.45</v>
      </c>
      <c r="O20" s="40">
        <v>2.12</v>
      </c>
      <c r="P20" s="52"/>
      <c r="Q20" s="226"/>
      <c r="R20" s="47">
        <f t="shared" si="0"/>
        <v>0</v>
      </c>
    </row>
    <row r="21" spans="2:18">
      <c r="B21" s="45" t="s">
        <v>34</v>
      </c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">
        <v>15</v>
      </c>
      <c r="Q21" s="227">
        <v>30</v>
      </c>
      <c r="R21" s="47">
        <f t="shared" si="0"/>
        <v>450</v>
      </c>
    </row>
    <row r="22" spans="2:18">
      <c r="B22" s="44" t="s">
        <v>140</v>
      </c>
      <c r="C22" s="40">
        <v>180</v>
      </c>
      <c r="D22" s="40">
        <v>0.9</v>
      </c>
      <c r="E22" s="40">
        <v>7.0000000000000007E-2</v>
      </c>
      <c r="F22" s="40">
        <v>23.3</v>
      </c>
      <c r="G22" s="40">
        <v>96.72</v>
      </c>
      <c r="H22" s="40">
        <v>0.03</v>
      </c>
      <c r="I22" s="40">
        <v>0.75</v>
      </c>
      <c r="J22" s="40">
        <v>0</v>
      </c>
      <c r="K22" s="40">
        <v>1.02</v>
      </c>
      <c r="L22" s="40">
        <v>30</v>
      </c>
      <c r="M22" s="40">
        <v>26.3</v>
      </c>
      <c r="N22" s="40">
        <v>19.100000000000001</v>
      </c>
      <c r="O22" s="40">
        <v>0.65</v>
      </c>
      <c r="P22" s="40"/>
      <c r="Q22" s="228"/>
      <c r="R22" s="47">
        <f t="shared" si="0"/>
        <v>0</v>
      </c>
    </row>
    <row r="23" spans="2:18">
      <c r="B23" s="45" t="s">
        <v>26</v>
      </c>
      <c r="C23" s="40">
        <v>20</v>
      </c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>
        <v>2</v>
      </c>
      <c r="Q23" s="228">
        <v>177</v>
      </c>
      <c r="R23" s="47">
        <f t="shared" si="0"/>
        <v>354</v>
      </c>
    </row>
    <row r="24" spans="2:18">
      <c r="B24" s="45" t="s">
        <v>31</v>
      </c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>
        <v>4</v>
      </c>
      <c r="Q24" s="228">
        <v>76.69</v>
      </c>
      <c r="R24" s="47">
        <f t="shared" si="0"/>
        <v>306.76</v>
      </c>
    </row>
    <row r="25" spans="2:18">
      <c r="B25" s="45" t="s">
        <v>15</v>
      </c>
      <c r="C25" s="40">
        <v>20</v>
      </c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>
        <v>4.2</v>
      </c>
      <c r="Q25" s="228">
        <v>120</v>
      </c>
      <c r="R25" s="47">
        <f t="shared" si="0"/>
        <v>504</v>
      </c>
    </row>
    <row r="26" spans="2:18">
      <c r="B26" s="45" t="s">
        <v>97</v>
      </c>
      <c r="C26" s="40">
        <v>100</v>
      </c>
      <c r="D26" s="40">
        <v>0.8</v>
      </c>
      <c r="E26" s="40">
        <v>3.2</v>
      </c>
      <c r="F26" s="40">
        <v>10.7</v>
      </c>
      <c r="G26" s="40">
        <v>73</v>
      </c>
      <c r="H26" s="40">
        <v>0.8</v>
      </c>
      <c r="I26" s="40">
        <v>0.26</v>
      </c>
      <c r="J26" s="40">
        <v>26.2</v>
      </c>
      <c r="K26" s="40">
        <v>0.8</v>
      </c>
      <c r="L26" s="40">
        <v>27</v>
      </c>
      <c r="M26" s="40">
        <v>18.5</v>
      </c>
      <c r="N26" s="40">
        <v>14.3</v>
      </c>
      <c r="O26" s="40">
        <v>3.5</v>
      </c>
      <c r="P26" s="40">
        <v>35.200000000000003</v>
      </c>
      <c r="Q26" s="40">
        <v>168</v>
      </c>
      <c r="R26" s="47">
        <f t="shared" si="0"/>
        <v>5913.6</v>
      </c>
    </row>
    <row r="27" spans="2:18">
      <c r="C27" s="93"/>
      <c r="D27" s="19"/>
      <c r="E27" s="19" t="s">
        <v>374</v>
      </c>
      <c r="F27" s="19"/>
      <c r="G27" s="19"/>
      <c r="H27" s="19"/>
      <c r="I27" s="19"/>
      <c r="J27" s="19"/>
      <c r="K27" s="19"/>
      <c r="L27" s="19" t="s">
        <v>99</v>
      </c>
      <c r="M27" s="19"/>
      <c r="N27" s="19"/>
      <c r="O27" s="19" t="s">
        <v>99</v>
      </c>
      <c r="P27" s="19"/>
      <c r="Q27" s="19"/>
      <c r="R27" s="229">
        <f>SUM(R11:R26)</f>
        <v>20722.127</v>
      </c>
    </row>
    <row r="28" spans="2:18">
      <c r="B28" s="19"/>
      <c r="C28" s="93"/>
      <c r="D28" s="19"/>
      <c r="E28" s="110" t="s">
        <v>100</v>
      </c>
      <c r="F28" s="19"/>
      <c r="G28" s="19"/>
      <c r="H28" s="19"/>
      <c r="I28" s="19"/>
      <c r="J28" s="19"/>
      <c r="K28" s="19"/>
      <c r="L28" s="110" t="s">
        <v>99</v>
      </c>
      <c r="M28" s="110"/>
      <c r="N28" s="19"/>
      <c r="O28" s="19"/>
      <c r="P28" s="19"/>
      <c r="Q28" s="18"/>
      <c r="R28" s="50"/>
    </row>
    <row r="29" spans="2:18" ht="18.75">
      <c r="D29" s="15"/>
      <c r="G29" s="16" t="s">
        <v>67</v>
      </c>
      <c r="H29" s="16"/>
      <c r="I29" s="17"/>
      <c r="J29" s="17"/>
      <c r="K29" s="17"/>
      <c r="M29" s="17"/>
      <c r="R29" s="19"/>
    </row>
    <row r="30" spans="2:18" ht="23.25">
      <c r="D30" s="15"/>
      <c r="E30" s="15"/>
      <c r="F30" s="133" t="s">
        <v>376</v>
      </c>
      <c r="G30" s="16"/>
      <c r="H30" s="16"/>
      <c r="I30" s="16" t="s">
        <v>377</v>
      </c>
      <c r="J30" s="16"/>
      <c r="K30" s="16"/>
      <c r="L30" s="17"/>
      <c r="M30" s="21"/>
      <c r="R30" s="19"/>
    </row>
    <row r="31" spans="2:18" ht="18.75">
      <c r="E31" s="23" t="s">
        <v>70</v>
      </c>
      <c r="F31" s="23"/>
      <c r="G31" s="23"/>
      <c r="R31" s="19"/>
    </row>
    <row r="32" spans="2:18">
      <c r="B32" s="53" t="s">
        <v>965</v>
      </c>
      <c r="N32" s="21"/>
      <c r="R32" s="19"/>
    </row>
    <row r="33" spans="2:18">
      <c r="B33" s="24" t="s">
        <v>149</v>
      </c>
      <c r="C33" t="s">
        <v>739</v>
      </c>
      <c r="D33" s="25"/>
      <c r="E33" s="28"/>
      <c r="F33" s="28" t="s">
        <v>6</v>
      </c>
      <c r="G33" s="27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19"/>
    </row>
    <row r="34" spans="2:18">
      <c r="B34" s="29" t="s">
        <v>76</v>
      </c>
      <c r="C34" s="20"/>
      <c r="D34" s="20"/>
      <c r="E34" s="27"/>
      <c r="F34" s="27"/>
      <c r="G34" s="27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19"/>
    </row>
    <row r="35" spans="2:18">
      <c r="B35" s="30"/>
      <c r="C35" s="29"/>
      <c r="D35" s="29"/>
      <c r="E35" s="21"/>
      <c r="F35" s="27"/>
      <c r="G35" s="27"/>
      <c r="H35" s="21"/>
      <c r="I35" s="21"/>
      <c r="J35" s="21"/>
      <c r="K35" s="21"/>
      <c r="L35" s="21"/>
      <c r="M35" s="21"/>
      <c r="N35" s="145"/>
      <c r="O35" s="21"/>
      <c r="P35" s="21"/>
      <c r="Q35">
        <v>155</v>
      </c>
      <c r="R35" s="19"/>
    </row>
    <row r="36" spans="2:18">
      <c r="B36" s="31" t="s">
        <v>77</v>
      </c>
      <c r="C36" s="33" t="s">
        <v>78</v>
      </c>
      <c r="D36" s="34"/>
      <c r="E36" s="34" t="s">
        <v>79</v>
      </c>
      <c r="F36" s="34"/>
      <c r="G36" s="34" t="s">
        <v>80</v>
      </c>
      <c r="H36" s="34" t="s">
        <v>81</v>
      </c>
      <c r="I36" s="34"/>
      <c r="J36" s="34"/>
      <c r="K36" s="34"/>
      <c r="L36" s="34"/>
      <c r="M36" s="34" t="s">
        <v>82</v>
      </c>
      <c r="N36" s="19"/>
      <c r="O36" s="34"/>
      <c r="P36" s="35" t="s">
        <v>83</v>
      </c>
      <c r="Q36" s="36" t="s">
        <v>3</v>
      </c>
      <c r="R36" s="36" t="s">
        <v>9</v>
      </c>
    </row>
    <row r="37" spans="2:18">
      <c r="B37" s="40"/>
      <c r="C37" s="39" t="s">
        <v>85</v>
      </c>
      <c r="D37" s="40" t="s">
        <v>86</v>
      </c>
      <c r="E37" s="40" t="s">
        <v>87</v>
      </c>
      <c r="F37" s="40" t="s">
        <v>88</v>
      </c>
      <c r="G37" s="40"/>
      <c r="H37" s="40" t="s">
        <v>89</v>
      </c>
      <c r="I37" s="40" t="s">
        <v>90</v>
      </c>
      <c r="J37" s="40" t="s">
        <v>91</v>
      </c>
      <c r="K37" s="40" t="s">
        <v>856</v>
      </c>
      <c r="L37" s="40" t="s">
        <v>92</v>
      </c>
      <c r="M37" s="40" t="s">
        <v>93</v>
      </c>
      <c r="N37" s="40" t="s">
        <v>94</v>
      </c>
      <c r="O37" s="40" t="s">
        <v>95</v>
      </c>
      <c r="P37" s="40"/>
      <c r="Q37" s="4"/>
      <c r="R37" s="40"/>
    </row>
    <row r="38" spans="2:18">
      <c r="B38" s="31" t="s">
        <v>858</v>
      </c>
      <c r="C38" s="40">
        <v>150</v>
      </c>
      <c r="D38" s="40">
        <v>5.85</v>
      </c>
      <c r="E38" s="40">
        <v>2.86</v>
      </c>
      <c r="F38" s="40">
        <v>37.4</v>
      </c>
      <c r="G38" s="40">
        <v>198.97</v>
      </c>
      <c r="H38" s="40">
        <v>0.09</v>
      </c>
      <c r="I38" s="40">
        <v>0</v>
      </c>
      <c r="J38" s="40">
        <v>12</v>
      </c>
      <c r="K38" s="40">
        <v>0.83</v>
      </c>
      <c r="L38" s="40">
        <v>11.89</v>
      </c>
      <c r="M38" s="40">
        <v>47.24</v>
      </c>
      <c r="N38" s="40">
        <v>8.5500000000000007</v>
      </c>
      <c r="O38" s="40">
        <v>0.86</v>
      </c>
      <c r="P38" s="4">
        <v>7.8</v>
      </c>
      <c r="Q38" s="226">
        <v>118.61</v>
      </c>
      <c r="R38" s="47">
        <f t="shared" ref="R38:R47" si="1">Q38*P38</f>
        <v>925.15800000000002</v>
      </c>
    </row>
    <row r="39" spans="2:18">
      <c r="B39" s="45" t="s">
        <v>65</v>
      </c>
      <c r="C39" s="40">
        <v>100</v>
      </c>
      <c r="D39" s="40">
        <v>26.18</v>
      </c>
      <c r="E39" s="40">
        <v>9.4499999999999993</v>
      </c>
      <c r="F39" s="40">
        <v>0</v>
      </c>
      <c r="G39" s="40">
        <v>165.95</v>
      </c>
      <c r="H39" s="40">
        <v>0.1</v>
      </c>
      <c r="I39" s="40">
        <v>2.38</v>
      </c>
      <c r="J39" s="40">
        <v>47.6</v>
      </c>
      <c r="K39" s="40">
        <v>1.9</v>
      </c>
      <c r="L39" s="40">
        <v>20.34</v>
      </c>
      <c r="M39" s="40">
        <v>191.22</v>
      </c>
      <c r="N39" s="40">
        <v>22.83</v>
      </c>
      <c r="O39" s="40">
        <v>1.58</v>
      </c>
      <c r="P39" s="4">
        <v>15.5</v>
      </c>
      <c r="Q39" s="226">
        <v>350</v>
      </c>
      <c r="R39" s="47">
        <f t="shared" si="1"/>
        <v>5425</v>
      </c>
    </row>
    <row r="40" spans="2:18">
      <c r="B40" s="45" t="s">
        <v>58</v>
      </c>
      <c r="C40" s="40">
        <v>10</v>
      </c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">
        <v>1.5</v>
      </c>
      <c r="Q40" s="226">
        <v>49</v>
      </c>
      <c r="R40" s="47">
        <f t="shared" si="1"/>
        <v>73.5</v>
      </c>
    </row>
    <row r="41" spans="2:18">
      <c r="B41" s="44" t="s">
        <v>34</v>
      </c>
      <c r="C41" s="31">
        <v>40</v>
      </c>
      <c r="D41" s="40">
        <v>16</v>
      </c>
      <c r="E41" s="40">
        <v>0.9</v>
      </c>
      <c r="F41" s="40">
        <v>18.37</v>
      </c>
      <c r="G41" s="40">
        <v>94</v>
      </c>
      <c r="H41" s="40">
        <v>0.9</v>
      </c>
      <c r="I41" s="40">
        <v>0</v>
      </c>
      <c r="J41" s="40">
        <v>0</v>
      </c>
      <c r="K41" s="40">
        <v>0.56999999999999995</v>
      </c>
      <c r="L41" s="40">
        <v>9.6999999999999993</v>
      </c>
      <c r="M41" s="40">
        <v>36.5</v>
      </c>
      <c r="N41" s="40">
        <v>14.45</v>
      </c>
      <c r="O41" s="40">
        <v>2.12</v>
      </c>
      <c r="P41" s="52"/>
      <c r="Q41" s="226"/>
      <c r="R41" s="47">
        <f t="shared" si="1"/>
        <v>0</v>
      </c>
    </row>
    <row r="42" spans="2:18">
      <c r="B42" s="45" t="s">
        <v>34</v>
      </c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">
        <v>11</v>
      </c>
      <c r="Q42" s="227">
        <v>30</v>
      </c>
      <c r="R42" s="47">
        <f t="shared" si="1"/>
        <v>330</v>
      </c>
    </row>
    <row r="43" spans="2:18">
      <c r="B43" s="44" t="s">
        <v>140</v>
      </c>
      <c r="C43" s="40">
        <v>180</v>
      </c>
      <c r="D43" s="40">
        <v>0.9</v>
      </c>
      <c r="E43" s="40">
        <v>7.0000000000000007E-2</v>
      </c>
      <c r="F43" s="40">
        <v>23.3</v>
      </c>
      <c r="G43" s="40">
        <v>96.72</v>
      </c>
      <c r="H43" s="40">
        <v>0.03</v>
      </c>
      <c r="I43" s="40">
        <v>0.75</v>
      </c>
      <c r="J43" s="40">
        <v>0</v>
      </c>
      <c r="K43" s="40">
        <v>1.02</v>
      </c>
      <c r="L43" s="40">
        <v>30</v>
      </c>
      <c r="M43" s="40">
        <v>26.3</v>
      </c>
      <c r="N43" s="40">
        <v>19.100000000000001</v>
      </c>
      <c r="O43" s="40">
        <v>0.65</v>
      </c>
      <c r="P43" s="40"/>
      <c r="Q43" s="228"/>
      <c r="R43" s="47">
        <f t="shared" si="1"/>
        <v>0</v>
      </c>
    </row>
    <row r="44" spans="2:18">
      <c r="B44" s="45" t="s">
        <v>26</v>
      </c>
      <c r="C44" s="40">
        <v>20</v>
      </c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>
        <v>2</v>
      </c>
      <c r="Q44" s="228">
        <v>177</v>
      </c>
      <c r="R44" s="47">
        <f t="shared" si="1"/>
        <v>354</v>
      </c>
    </row>
    <row r="45" spans="2:18">
      <c r="B45" s="45" t="s">
        <v>31</v>
      </c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>
        <v>4</v>
      </c>
      <c r="Q45" s="228">
        <v>76.69</v>
      </c>
      <c r="R45" s="47">
        <f t="shared" si="1"/>
        <v>306.76</v>
      </c>
    </row>
    <row r="46" spans="2:18">
      <c r="B46" s="45" t="s">
        <v>15</v>
      </c>
      <c r="C46" s="40">
        <v>20</v>
      </c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>
        <v>3.1</v>
      </c>
      <c r="Q46" s="228">
        <v>120</v>
      </c>
      <c r="R46" s="47">
        <f t="shared" si="1"/>
        <v>372</v>
      </c>
    </row>
    <row r="47" spans="2:18">
      <c r="B47" s="45" t="s">
        <v>97</v>
      </c>
      <c r="C47" s="40">
        <v>100</v>
      </c>
      <c r="D47" s="40">
        <v>0.8</v>
      </c>
      <c r="E47" s="40">
        <v>3.2</v>
      </c>
      <c r="F47" s="40">
        <v>10.7</v>
      </c>
      <c r="G47" s="40">
        <v>73</v>
      </c>
      <c r="H47" s="40">
        <v>0.8</v>
      </c>
      <c r="I47" s="40">
        <v>0.26</v>
      </c>
      <c r="J47" s="40">
        <v>26.2</v>
      </c>
      <c r="K47" s="40">
        <v>0.8</v>
      </c>
      <c r="L47" s="40">
        <v>27</v>
      </c>
      <c r="M47" s="40">
        <v>18.5</v>
      </c>
      <c r="N47" s="40">
        <v>14.3</v>
      </c>
      <c r="O47" s="40">
        <v>3.5</v>
      </c>
      <c r="P47" s="40"/>
      <c r="Q47" s="40">
        <v>168</v>
      </c>
      <c r="R47" s="47">
        <f t="shared" si="1"/>
        <v>0</v>
      </c>
    </row>
    <row r="48" spans="2:18">
      <c r="C48" s="93"/>
      <c r="D48" s="19"/>
      <c r="E48" s="19" t="s">
        <v>374</v>
      </c>
      <c r="F48" s="19"/>
      <c r="G48" s="19"/>
      <c r="H48" s="19"/>
      <c r="I48" s="19"/>
      <c r="J48" s="19"/>
      <c r="K48" s="19"/>
      <c r="L48" s="19" t="s">
        <v>99</v>
      </c>
      <c r="M48" s="19"/>
      <c r="N48" s="19"/>
      <c r="O48" s="19" t="s">
        <v>99</v>
      </c>
      <c r="P48" s="19"/>
      <c r="Q48" s="19"/>
      <c r="R48" s="229">
        <f>SUM(R38:R47)</f>
        <v>7786.4180000000006</v>
      </c>
    </row>
    <row r="49" spans="2:18">
      <c r="B49" s="19"/>
      <c r="C49" s="93"/>
      <c r="D49" s="19"/>
      <c r="E49" s="110" t="s">
        <v>100</v>
      </c>
      <c r="F49" s="19"/>
      <c r="G49" s="19"/>
      <c r="H49" s="19"/>
      <c r="I49" s="19"/>
      <c r="J49" s="19"/>
      <c r="K49" s="19"/>
      <c r="L49" s="110" t="s">
        <v>99</v>
      </c>
      <c r="M49" s="110"/>
      <c r="N49" s="19"/>
      <c r="O49" s="19"/>
      <c r="P49" s="19"/>
      <c r="Q49" s="18"/>
      <c r="R49" s="50"/>
    </row>
    <row r="50" spans="2:18" ht="18.75">
      <c r="D50" s="15"/>
      <c r="G50" s="16" t="s">
        <v>67</v>
      </c>
      <c r="H50" s="16"/>
      <c r="I50" s="17"/>
      <c r="J50" s="17"/>
      <c r="K50" s="17"/>
      <c r="M50" s="17"/>
      <c r="R50" s="19"/>
    </row>
    <row r="51" spans="2:18" ht="23.25">
      <c r="D51" s="15"/>
      <c r="E51" s="15"/>
      <c r="F51" s="133" t="s">
        <v>376</v>
      </c>
      <c r="G51" s="16"/>
      <c r="H51" s="16"/>
      <c r="I51" s="16" t="s">
        <v>377</v>
      </c>
      <c r="J51" s="16"/>
      <c r="K51" s="16"/>
      <c r="L51" s="17"/>
      <c r="M51" s="21"/>
      <c r="R51" s="19"/>
    </row>
    <row r="52" spans="2:18" ht="18.75">
      <c r="E52" s="23" t="s">
        <v>70</v>
      </c>
      <c r="F52" s="23"/>
      <c r="G52" s="23"/>
      <c r="R52" s="19"/>
    </row>
    <row r="53" spans="2:18">
      <c r="B53" s="53" t="s">
        <v>965</v>
      </c>
      <c r="N53" s="21"/>
      <c r="R53" s="19"/>
    </row>
    <row r="54" spans="2:18">
      <c r="B54" s="24" t="s">
        <v>149</v>
      </c>
      <c r="C54" t="s">
        <v>739</v>
      </c>
      <c r="D54" s="25"/>
      <c r="E54" s="28"/>
      <c r="F54" s="28" t="s">
        <v>7</v>
      </c>
      <c r="G54" s="27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19"/>
    </row>
    <row r="55" spans="2:18">
      <c r="B55" s="29" t="s">
        <v>76</v>
      </c>
      <c r="C55" s="20"/>
      <c r="D55" s="20"/>
      <c r="E55" s="27"/>
      <c r="F55" s="27"/>
      <c r="G55" s="27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19"/>
    </row>
    <row r="56" spans="2:18">
      <c r="B56" s="30"/>
      <c r="C56" s="29"/>
      <c r="D56" s="29"/>
      <c r="E56" s="21"/>
      <c r="F56" s="27"/>
      <c r="G56" s="27"/>
      <c r="H56" s="21"/>
      <c r="I56" s="21"/>
      <c r="J56" s="21"/>
      <c r="K56" s="21"/>
      <c r="L56" s="21"/>
      <c r="M56" s="21"/>
      <c r="N56" s="145"/>
      <c r="O56" s="21"/>
      <c r="P56" s="21"/>
      <c r="R56" s="19"/>
    </row>
    <row r="57" spans="2:18">
      <c r="B57" s="31" t="s">
        <v>77</v>
      </c>
      <c r="C57" s="33" t="s">
        <v>78</v>
      </c>
      <c r="D57" s="34"/>
      <c r="E57" s="34" t="s">
        <v>79</v>
      </c>
      <c r="F57" s="34"/>
      <c r="G57" s="34" t="s">
        <v>80</v>
      </c>
      <c r="H57" s="34" t="s">
        <v>81</v>
      </c>
      <c r="I57" s="34"/>
      <c r="J57" s="34"/>
      <c r="K57" s="34"/>
      <c r="L57" s="34"/>
      <c r="M57" s="34" t="s">
        <v>82</v>
      </c>
      <c r="N57" s="19"/>
      <c r="O57" s="34"/>
      <c r="P57" s="35" t="s">
        <v>83</v>
      </c>
      <c r="Q57" s="36" t="s">
        <v>3</v>
      </c>
      <c r="R57" s="36" t="s">
        <v>9</v>
      </c>
    </row>
    <row r="58" spans="2:18">
      <c r="B58" s="40"/>
      <c r="C58" s="39" t="s">
        <v>85</v>
      </c>
      <c r="D58" s="40" t="s">
        <v>86</v>
      </c>
      <c r="E58" s="40" t="s">
        <v>87</v>
      </c>
      <c r="F58" s="40" t="s">
        <v>88</v>
      </c>
      <c r="G58" s="40"/>
      <c r="H58" s="40" t="s">
        <v>89</v>
      </c>
      <c r="I58" s="40" t="s">
        <v>90</v>
      </c>
      <c r="J58" s="40" t="s">
        <v>91</v>
      </c>
      <c r="K58" s="40" t="s">
        <v>856</v>
      </c>
      <c r="L58" s="40" t="s">
        <v>92</v>
      </c>
      <c r="M58" s="40" t="s">
        <v>93</v>
      </c>
      <c r="N58" s="40" t="s">
        <v>94</v>
      </c>
      <c r="O58" s="40" t="s">
        <v>95</v>
      </c>
      <c r="P58" s="40"/>
      <c r="Q58" s="4"/>
      <c r="R58" s="40"/>
    </row>
    <row r="59" spans="2:18">
      <c r="B59" s="31" t="s">
        <v>858</v>
      </c>
      <c r="C59" s="40">
        <v>150</v>
      </c>
      <c r="D59" s="40">
        <v>5.85</v>
      </c>
      <c r="E59" s="40">
        <v>2.86</v>
      </c>
      <c r="F59" s="40">
        <v>37.4</v>
      </c>
      <c r="G59" s="40">
        <v>198.97</v>
      </c>
      <c r="H59" s="40">
        <v>0.09</v>
      </c>
      <c r="I59" s="40">
        <v>0</v>
      </c>
      <c r="J59" s="40">
        <v>12</v>
      </c>
      <c r="K59" s="40">
        <v>0.83</v>
      </c>
      <c r="L59" s="40">
        <v>11.89</v>
      </c>
      <c r="M59" s="40">
        <v>47.24</v>
      </c>
      <c r="N59" s="40">
        <v>8.5500000000000007</v>
      </c>
      <c r="O59" s="40">
        <v>0.86</v>
      </c>
      <c r="P59" s="4">
        <v>4.5</v>
      </c>
      <c r="Q59" s="226">
        <v>118.61</v>
      </c>
      <c r="R59" s="47">
        <f t="shared" ref="R59:R66" si="2">Q59*P59</f>
        <v>533.745</v>
      </c>
    </row>
    <row r="60" spans="2:18">
      <c r="B60" s="45" t="s">
        <v>65</v>
      </c>
      <c r="C60" s="40">
        <v>100</v>
      </c>
      <c r="D60" s="40">
        <v>26.18</v>
      </c>
      <c r="E60" s="40">
        <v>9.4499999999999993</v>
      </c>
      <c r="F60" s="40">
        <v>0</v>
      </c>
      <c r="G60" s="40">
        <v>165.95</v>
      </c>
      <c r="H60" s="40">
        <v>0.1</v>
      </c>
      <c r="I60" s="40">
        <v>2.38</v>
      </c>
      <c r="J60" s="40">
        <v>47.6</v>
      </c>
      <c r="K60" s="40">
        <v>1.9</v>
      </c>
      <c r="L60" s="40">
        <v>20.34</v>
      </c>
      <c r="M60" s="40">
        <v>191.22</v>
      </c>
      <c r="N60" s="40">
        <v>22.83</v>
      </c>
      <c r="O60" s="40">
        <v>1.58</v>
      </c>
      <c r="P60" s="4">
        <v>4.2</v>
      </c>
      <c r="Q60" s="226">
        <v>350</v>
      </c>
      <c r="R60" s="47">
        <f t="shared" si="2"/>
        <v>1470</v>
      </c>
    </row>
    <row r="61" spans="2:18">
      <c r="B61" s="45" t="s">
        <v>135</v>
      </c>
      <c r="C61" s="40">
        <v>10</v>
      </c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">
        <v>5</v>
      </c>
      <c r="Q61" s="226">
        <v>340</v>
      </c>
      <c r="R61" s="47">
        <f t="shared" si="2"/>
        <v>1700</v>
      </c>
    </row>
    <row r="62" spans="2:18">
      <c r="B62" s="44" t="s">
        <v>34</v>
      </c>
      <c r="C62" s="31">
        <v>40</v>
      </c>
      <c r="D62" s="40">
        <v>16</v>
      </c>
      <c r="E62" s="40">
        <v>0.9</v>
      </c>
      <c r="F62" s="40">
        <v>18.37</v>
      </c>
      <c r="G62" s="40">
        <v>94</v>
      </c>
      <c r="H62" s="40">
        <v>0.9</v>
      </c>
      <c r="I62" s="40">
        <v>0</v>
      </c>
      <c r="J62" s="40">
        <v>0</v>
      </c>
      <c r="K62" s="40">
        <v>0.56999999999999995</v>
      </c>
      <c r="L62" s="40">
        <v>9.6999999999999993</v>
      </c>
      <c r="M62" s="40">
        <v>36.5</v>
      </c>
      <c r="N62" s="40">
        <v>14.45</v>
      </c>
      <c r="O62" s="40">
        <v>2.12</v>
      </c>
      <c r="P62" s="52"/>
      <c r="Q62" s="226"/>
      <c r="R62" s="47">
        <f t="shared" si="2"/>
        <v>0</v>
      </c>
    </row>
    <row r="63" spans="2:18">
      <c r="B63" s="45" t="s">
        <v>34</v>
      </c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">
        <v>4</v>
      </c>
      <c r="Q63" s="227">
        <v>30</v>
      </c>
      <c r="R63" s="47">
        <f t="shared" si="2"/>
        <v>120</v>
      </c>
    </row>
    <row r="64" spans="2:18">
      <c r="B64" s="44" t="s">
        <v>117</v>
      </c>
      <c r="C64" s="40">
        <v>180</v>
      </c>
      <c r="D64" s="40">
        <v>0.9</v>
      </c>
      <c r="E64" s="40">
        <v>7.0000000000000007E-2</v>
      </c>
      <c r="F64" s="40">
        <v>23.3</v>
      </c>
      <c r="G64" s="40">
        <v>96.72</v>
      </c>
      <c r="H64" s="40">
        <v>0.03</v>
      </c>
      <c r="I64" s="40">
        <v>0.75</v>
      </c>
      <c r="J64" s="40">
        <v>0</v>
      </c>
      <c r="K64" s="40">
        <v>1.02</v>
      </c>
      <c r="L64" s="40">
        <v>30</v>
      </c>
      <c r="M64" s="40">
        <v>26.3</v>
      </c>
      <c r="N64" s="40">
        <v>19.100000000000001</v>
      </c>
      <c r="O64" s="40">
        <v>0.65</v>
      </c>
      <c r="P64" s="40"/>
      <c r="Q64" s="228"/>
      <c r="R64" s="47">
        <f t="shared" si="2"/>
        <v>0</v>
      </c>
    </row>
    <row r="65" spans="2:18">
      <c r="B65" s="45" t="s">
        <v>49</v>
      </c>
      <c r="C65" s="40">
        <v>20</v>
      </c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228">
        <v>244</v>
      </c>
      <c r="R65" s="47">
        <f t="shared" si="2"/>
        <v>0</v>
      </c>
    </row>
    <row r="66" spans="2:18">
      <c r="B66" s="45" t="s">
        <v>15</v>
      </c>
      <c r="C66" s="40">
        <v>20</v>
      </c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>
        <v>1</v>
      </c>
      <c r="Q66" s="228">
        <v>120</v>
      </c>
      <c r="R66" s="47">
        <f t="shared" si="2"/>
        <v>120</v>
      </c>
    </row>
    <row r="67" spans="2:18">
      <c r="C67" s="93"/>
      <c r="D67" s="19"/>
      <c r="E67" s="19" t="s">
        <v>374</v>
      </c>
      <c r="F67" s="19"/>
      <c r="G67" s="19"/>
      <c r="H67" s="19"/>
      <c r="I67" s="19"/>
      <c r="J67" s="19"/>
      <c r="K67" s="19"/>
      <c r="L67" s="19" t="s">
        <v>99</v>
      </c>
      <c r="M67" s="19"/>
      <c r="N67" s="19"/>
      <c r="O67" s="19" t="s">
        <v>99</v>
      </c>
      <c r="P67" s="19"/>
      <c r="Q67" s="19"/>
      <c r="R67" s="229">
        <f>SUM(R59:R66)</f>
        <v>3943.7449999999999</v>
      </c>
    </row>
    <row r="68" spans="2:18">
      <c r="B68" s="19"/>
      <c r="C68" s="93"/>
      <c r="D68" s="19"/>
      <c r="E68" s="110" t="s">
        <v>100</v>
      </c>
      <c r="F68" s="19"/>
      <c r="G68" s="19"/>
      <c r="H68" s="19"/>
      <c r="I68" s="19"/>
      <c r="J68" s="19"/>
      <c r="K68" s="19"/>
      <c r="L68" s="110" t="s">
        <v>99</v>
      </c>
      <c r="M68" s="110"/>
      <c r="N68" s="19"/>
      <c r="O68" s="19"/>
      <c r="P68" s="19"/>
      <c r="Q68" s="18"/>
      <c r="R68" s="50"/>
    </row>
    <row r="69" spans="2:18" ht="18.75">
      <c r="D69" s="15"/>
      <c r="G69" s="16" t="s">
        <v>67</v>
      </c>
      <c r="H69" s="16"/>
      <c r="I69" s="17"/>
      <c r="J69" s="17"/>
      <c r="K69" s="17"/>
      <c r="M69" s="17"/>
      <c r="R69" s="19"/>
    </row>
    <row r="70" spans="2:18" ht="23.25">
      <c r="D70" s="15"/>
      <c r="E70" s="15"/>
      <c r="F70" s="133" t="s">
        <v>376</v>
      </c>
      <c r="G70" s="16"/>
      <c r="H70" s="16"/>
      <c r="I70" s="16" t="s">
        <v>377</v>
      </c>
      <c r="J70" s="16"/>
      <c r="K70" s="16"/>
      <c r="L70" s="17"/>
      <c r="M70" s="21"/>
      <c r="R70" s="19"/>
    </row>
    <row r="71" spans="2:18" ht="18.75">
      <c r="E71" s="23" t="s">
        <v>70</v>
      </c>
      <c r="F71" s="23"/>
      <c r="G71" s="23"/>
      <c r="R71" s="19"/>
    </row>
    <row r="72" spans="2:18">
      <c r="B72" s="53">
        <v>44653</v>
      </c>
      <c r="N72" s="21"/>
      <c r="R72" s="19"/>
    </row>
    <row r="73" spans="2:18">
      <c r="B73" s="24" t="s">
        <v>149</v>
      </c>
      <c r="C73" t="s">
        <v>739</v>
      </c>
      <c r="D73" s="25"/>
      <c r="E73" s="28"/>
      <c r="F73" s="28" t="s">
        <v>5</v>
      </c>
      <c r="G73" s="27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19"/>
    </row>
    <row r="74" spans="2:18">
      <c r="B74" s="29" t="s">
        <v>76</v>
      </c>
      <c r="C74" s="20"/>
      <c r="D74" s="20"/>
      <c r="E74" s="27"/>
      <c r="F74" s="27"/>
      <c r="G74" s="27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19"/>
    </row>
    <row r="75" spans="2:18">
      <c r="B75" s="30"/>
      <c r="C75" s="29"/>
      <c r="D75" s="29"/>
      <c r="E75" s="21"/>
      <c r="F75" s="27"/>
      <c r="G75" s="27"/>
      <c r="H75" s="21"/>
      <c r="I75" s="21"/>
      <c r="J75" s="21"/>
      <c r="K75" s="21"/>
      <c r="L75" s="21"/>
      <c r="M75" s="21"/>
      <c r="N75" s="145"/>
      <c r="O75" s="21"/>
      <c r="P75" s="21"/>
      <c r="Q75">
        <v>213</v>
      </c>
      <c r="R75" s="19"/>
    </row>
    <row r="76" spans="2:18">
      <c r="B76" s="31" t="s">
        <v>77</v>
      </c>
      <c r="C76" s="33" t="s">
        <v>78</v>
      </c>
      <c r="D76" s="34"/>
      <c r="E76" s="34" t="s">
        <v>79</v>
      </c>
      <c r="F76" s="34"/>
      <c r="G76" s="34" t="s">
        <v>80</v>
      </c>
      <c r="H76" s="34" t="s">
        <v>81</v>
      </c>
      <c r="I76" s="34"/>
      <c r="J76" s="34"/>
      <c r="K76" s="34"/>
      <c r="L76" s="34"/>
      <c r="M76" s="34" t="s">
        <v>82</v>
      </c>
      <c r="N76" s="19"/>
      <c r="O76" s="34"/>
      <c r="P76" s="35" t="s">
        <v>83</v>
      </c>
      <c r="Q76" s="36" t="s">
        <v>3</v>
      </c>
      <c r="R76" s="36" t="s">
        <v>9</v>
      </c>
    </row>
    <row r="77" spans="2:18">
      <c r="B77" s="40"/>
      <c r="C77" s="39" t="s">
        <v>85</v>
      </c>
      <c r="D77" s="40" t="s">
        <v>86</v>
      </c>
      <c r="E77" s="40" t="s">
        <v>87</v>
      </c>
      <c r="F77" s="40" t="s">
        <v>88</v>
      </c>
      <c r="G77" s="40"/>
      <c r="H77" s="40" t="s">
        <v>89</v>
      </c>
      <c r="I77" s="40" t="s">
        <v>90</v>
      </c>
      <c r="J77" s="40" t="s">
        <v>91</v>
      </c>
      <c r="K77" s="40" t="s">
        <v>856</v>
      </c>
      <c r="L77" s="40" t="s">
        <v>92</v>
      </c>
      <c r="M77" s="40" t="s">
        <v>93</v>
      </c>
      <c r="N77" s="40" t="s">
        <v>94</v>
      </c>
      <c r="O77" s="40" t="s">
        <v>95</v>
      </c>
      <c r="P77" s="40"/>
      <c r="Q77" s="4"/>
      <c r="R77" s="40"/>
    </row>
    <row r="78" spans="2:18">
      <c r="B78" s="31" t="s">
        <v>855</v>
      </c>
      <c r="C78" s="40">
        <v>150</v>
      </c>
      <c r="D78" s="40">
        <v>5.85</v>
      </c>
      <c r="E78" s="40">
        <v>2.86</v>
      </c>
      <c r="F78" s="40">
        <v>37.4</v>
      </c>
      <c r="G78" s="40">
        <v>198.97</v>
      </c>
      <c r="H78" s="40">
        <v>0.09</v>
      </c>
      <c r="I78" s="40">
        <v>0</v>
      </c>
      <c r="J78" s="40">
        <v>12</v>
      </c>
      <c r="K78" s="40">
        <v>0.83</v>
      </c>
      <c r="L78" s="40">
        <v>11.89</v>
      </c>
      <c r="M78" s="40">
        <v>47.24</v>
      </c>
      <c r="N78" s="40">
        <v>8.5500000000000007</v>
      </c>
      <c r="O78" s="40">
        <v>0.86</v>
      </c>
      <c r="P78" s="4">
        <v>10.7</v>
      </c>
      <c r="Q78" s="226">
        <v>69.709999999999994</v>
      </c>
      <c r="R78" s="47">
        <f t="shared" ref="R78:R98" si="3">Q78*P78</f>
        <v>745.89699999999993</v>
      </c>
    </row>
    <row r="79" spans="2:18">
      <c r="B79" s="45" t="s">
        <v>27</v>
      </c>
      <c r="C79" s="40">
        <v>100</v>
      </c>
      <c r="D79" s="40">
        <v>26.18</v>
      </c>
      <c r="E79" s="40">
        <v>9.4499999999999993</v>
      </c>
      <c r="F79" s="40">
        <v>0</v>
      </c>
      <c r="G79" s="40">
        <v>165.95</v>
      </c>
      <c r="H79" s="40">
        <v>0.1</v>
      </c>
      <c r="I79" s="40">
        <v>2.38</v>
      </c>
      <c r="J79" s="40">
        <v>47.6</v>
      </c>
      <c r="K79" s="40">
        <v>1.9</v>
      </c>
      <c r="L79" s="40">
        <v>20.34</v>
      </c>
      <c r="M79" s="40">
        <v>191.22</v>
      </c>
      <c r="N79" s="40">
        <v>22.83</v>
      </c>
      <c r="O79" s="40">
        <v>1.58</v>
      </c>
      <c r="P79" s="4">
        <v>11.8</v>
      </c>
      <c r="Q79" s="226">
        <v>271</v>
      </c>
      <c r="R79" s="47">
        <f t="shared" si="3"/>
        <v>3197.8</v>
      </c>
    </row>
    <row r="80" spans="2:18">
      <c r="B80" s="45" t="s">
        <v>27</v>
      </c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">
        <v>5.0999999999999996</v>
      </c>
      <c r="Q80" s="226">
        <v>268</v>
      </c>
      <c r="R80" s="47">
        <f t="shared" si="3"/>
        <v>1366.8</v>
      </c>
    </row>
    <row r="81" spans="2:18">
      <c r="B81" s="45" t="s">
        <v>58</v>
      </c>
      <c r="C81" s="40">
        <v>10</v>
      </c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"/>
      <c r="Q81" s="226">
        <v>34</v>
      </c>
      <c r="R81" s="47">
        <f t="shared" si="3"/>
        <v>0</v>
      </c>
    </row>
    <row r="82" spans="2:18">
      <c r="B82" s="45" t="s">
        <v>37</v>
      </c>
      <c r="C82" s="40">
        <v>10</v>
      </c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">
        <v>2.1</v>
      </c>
      <c r="Q82" s="226">
        <v>92</v>
      </c>
      <c r="R82" s="47">
        <f t="shared" si="3"/>
        <v>193.20000000000002</v>
      </c>
    </row>
    <row r="83" spans="2:18">
      <c r="B83" s="45" t="s">
        <v>10</v>
      </c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">
        <v>1</v>
      </c>
      <c r="Q83" s="226">
        <v>79</v>
      </c>
      <c r="R83" s="47">
        <f t="shared" si="3"/>
        <v>79</v>
      </c>
    </row>
    <row r="84" spans="2:18">
      <c r="B84" s="45" t="s">
        <v>734</v>
      </c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">
        <v>2</v>
      </c>
      <c r="Q84" s="226">
        <v>138.72</v>
      </c>
      <c r="R84" s="47">
        <f t="shared" si="3"/>
        <v>277.44</v>
      </c>
    </row>
    <row r="85" spans="2:18">
      <c r="B85" s="45" t="s">
        <v>13</v>
      </c>
      <c r="C85" s="40">
        <v>4</v>
      </c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">
        <v>1.5</v>
      </c>
      <c r="Q85" s="226">
        <v>151.09</v>
      </c>
      <c r="R85" s="47">
        <f t="shared" si="3"/>
        <v>226.63499999999999</v>
      </c>
    </row>
    <row r="86" spans="2:18">
      <c r="B86" s="45" t="s">
        <v>12</v>
      </c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">
        <v>1</v>
      </c>
      <c r="Q86" s="226">
        <v>50</v>
      </c>
      <c r="R86" s="47">
        <f t="shared" si="3"/>
        <v>50</v>
      </c>
    </row>
    <row r="87" spans="2:18">
      <c r="B87" s="45" t="s">
        <v>14</v>
      </c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">
        <v>1</v>
      </c>
      <c r="Q87" s="226">
        <v>165</v>
      </c>
      <c r="R87" s="47">
        <f t="shared" si="3"/>
        <v>165</v>
      </c>
    </row>
    <row r="88" spans="2:18">
      <c r="B88" s="45" t="s">
        <v>51</v>
      </c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">
        <v>1</v>
      </c>
      <c r="Q88" s="226">
        <v>15</v>
      </c>
      <c r="R88" s="47">
        <f t="shared" si="3"/>
        <v>15</v>
      </c>
    </row>
    <row r="89" spans="2:18">
      <c r="B89" s="31" t="s">
        <v>854</v>
      </c>
      <c r="C89" s="40">
        <v>60</v>
      </c>
      <c r="D89" s="40">
        <v>1.91</v>
      </c>
      <c r="E89" s="40">
        <v>4</v>
      </c>
      <c r="F89" s="40">
        <v>6.09</v>
      </c>
      <c r="G89" s="40">
        <v>68.239999999999995</v>
      </c>
      <c r="H89" s="40">
        <v>0.06</v>
      </c>
      <c r="I89" s="40">
        <v>6.9</v>
      </c>
      <c r="J89" s="40">
        <v>18.75</v>
      </c>
      <c r="K89" s="40">
        <v>1.48</v>
      </c>
      <c r="L89" s="40">
        <v>13.55</v>
      </c>
      <c r="M89" s="40">
        <v>43.88</v>
      </c>
      <c r="N89" s="40">
        <v>15.25</v>
      </c>
      <c r="O89" s="40">
        <v>0.6</v>
      </c>
      <c r="P89" s="5"/>
      <c r="Q89" s="5"/>
      <c r="R89" s="5"/>
    </row>
    <row r="90" spans="2:18">
      <c r="B90" s="45" t="s">
        <v>407</v>
      </c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">
        <v>8</v>
      </c>
      <c r="Q90" s="226">
        <v>92</v>
      </c>
      <c r="R90" s="47">
        <f>Q90*P90</f>
        <v>736</v>
      </c>
    </row>
    <row r="91" spans="2:18">
      <c r="B91" s="45" t="s">
        <v>838</v>
      </c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5">
        <v>0.4</v>
      </c>
      <c r="Q91" s="5">
        <v>252</v>
      </c>
      <c r="R91" s="47">
        <f t="shared" si="3"/>
        <v>100.80000000000001</v>
      </c>
    </row>
    <row r="92" spans="2:18">
      <c r="B92" s="45" t="s">
        <v>13</v>
      </c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4">
        <v>0.5</v>
      </c>
      <c r="Q92" s="226">
        <v>151.09</v>
      </c>
      <c r="R92" s="47">
        <f>Q92*P92</f>
        <v>75.545000000000002</v>
      </c>
    </row>
    <row r="93" spans="2:18">
      <c r="B93" s="44" t="s">
        <v>34</v>
      </c>
      <c r="C93" s="31">
        <v>40</v>
      </c>
      <c r="D93" s="40">
        <v>16</v>
      </c>
      <c r="E93" s="40">
        <v>0.9</v>
      </c>
      <c r="F93" s="40">
        <v>18.37</v>
      </c>
      <c r="G93" s="40">
        <v>94</v>
      </c>
      <c r="H93" s="40">
        <v>0.9</v>
      </c>
      <c r="I93" s="40">
        <v>0</v>
      </c>
      <c r="J93" s="40">
        <v>0</v>
      </c>
      <c r="K93" s="40">
        <v>0.56999999999999995</v>
      </c>
      <c r="L93" s="40">
        <v>9.6999999999999993</v>
      </c>
      <c r="M93" s="40">
        <v>36.5</v>
      </c>
      <c r="N93" s="40">
        <v>14.45</v>
      </c>
      <c r="O93" s="40">
        <v>2.12</v>
      </c>
      <c r="P93" s="4"/>
      <c r="Q93" s="227"/>
      <c r="R93" s="47"/>
    </row>
    <row r="94" spans="2:18">
      <c r="B94" s="45" t="s">
        <v>34</v>
      </c>
      <c r="P94" s="40">
        <v>15</v>
      </c>
      <c r="Q94" s="228">
        <v>30</v>
      </c>
      <c r="R94" s="47">
        <f t="shared" si="3"/>
        <v>450</v>
      </c>
    </row>
    <row r="95" spans="2:18">
      <c r="B95" s="44" t="s">
        <v>112</v>
      </c>
      <c r="C95" s="40">
        <v>180</v>
      </c>
      <c r="D95" s="40">
        <v>0.9</v>
      </c>
      <c r="E95" s="40">
        <v>7.0000000000000007E-2</v>
      </c>
      <c r="F95" s="40">
        <v>23.3</v>
      </c>
      <c r="G95" s="40">
        <v>96.72</v>
      </c>
      <c r="H95" s="40">
        <v>0.03</v>
      </c>
      <c r="I95" s="40">
        <v>0.75</v>
      </c>
      <c r="J95" s="40">
        <v>0</v>
      </c>
      <c r="K95" s="40">
        <v>1.02</v>
      </c>
      <c r="L95" s="40">
        <v>30</v>
      </c>
      <c r="M95" s="40">
        <v>26.3</v>
      </c>
      <c r="N95" s="40">
        <v>19.100000000000001</v>
      </c>
      <c r="O95" s="40">
        <v>0.65</v>
      </c>
      <c r="P95" s="40"/>
      <c r="Q95" s="228"/>
      <c r="R95" s="47">
        <f t="shared" si="3"/>
        <v>0</v>
      </c>
    </row>
    <row r="96" spans="2:18">
      <c r="B96" s="45" t="s">
        <v>113</v>
      </c>
      <c r="C96" s="40">
        <v>20</v>
      </c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>
        <v>4.2</v>
      </c>
      <c r="Q96" s="228">
        <v>182</v>
      </c>
      <c r="R96" s="47">
        <f t="shared" si="3"/>
        <v>764.4</v>
      </c>
    </row>
    <row r="97" spans="2:18">
      <c r="B97" s="45" t="s">
        <v>15</v>
      </c>
      <c r="C97" s="40">
        <v>20</v>
      </c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>
        <v>4.2</v>
      </c>
      <c r="Q97" s="228">
        <v>120</v>
      </c>
      <c r="R97" s="47">
        <f t="shared" si="3"/>
        <v>504</v>
      </c>
    </row>
    <row r="98" spans="2:18">
      <c r="B98" s="45" t="s">
        <v>106</v>
      </c>
      <c r="C98" s="40">
        <v>100</v>
      </c>
      <c r="D98" s="40">
        <v>0.8</v>
      </c>
      <c r="E98" s="40">
        <v>3.2</v>
      </c>
      <c r="F98" s="40">
        <v>10.7</v>
      </c>
      <c r="G98" s="40">
        <v>73</v>
      </c>
      <c r="H98" s="40">
        <v>0.8</v>
      </c>
      <c r="I98" s="40">
        <v>0.26</v>
      </c>
      <c r="J98" s="40">
        <v>26.2</v>
      </c>
      <c r="K98" s="40">
        <v>0.8</v>
      </c>
      <c r="L98" s="40">
        <v>27</v>
      </c>
      <c r="M98" s="40">
        <v>18.5</v>
      </c>
      <c r="N98" s="40">
        <v>14.3</v>
      </c>
      <c r="O98" s="40">
        <v>3.5</v>
      </c>
      <c r="P98" s="40">
        <v>47.5</v>
      </c>
      <c r="Q98" s="40">
        <v>190</v>
      </c>
      <c r="R98" s="47">
        <f t="shared" si="3"/>
        <v>9025</v>
      </c>
    </row>
    <row r="99" spans="2:18">
      <c r="B99" s="93"/>
      <c r="C99" s="93"/>
      <c r="D99" s="19"/>
      <c r="E99" s="19" t="s">
        <v>374</v>
      </c>
      <c r="F99" s="19"/>
      <c r="G99" s="19"/>
      <c r="H99" s="19"/>
      <c r="I99" s="19"/>
      <c r="J99" s="19"/>
      <c r="K99" s="19"/>
      <c r="L99" s="19" t="s">
        <v>99</v>
      </c>
      <c r="M99" s="19"/>
      <c r="N99" s="19"/>
      <c r="O99" s="19" t="s">
        <v>99</v>
      </c>
      <c r="P99" s="19"/>
      <c r="Q99" s="19"/>
      <c r="R99" s="229">
        <f>SUM(R78:R98)</f>
        <v>17972.517</v>
      </c>
    </row>
    <row r="100" spans="2:18">
      <c r="C100" s="93"/>
      <c r="D100" s="19"/>
      <c r="E100" s="110" t="s">
        <v>100</v>
      </c>
      <c r="F100" s="19"/>
      <c r="G100" s="19"/>
      <c r="H100" s="19"/>
      <c r="I100" s="19"/>
      <c r="J100" s="19"/>
      <c r="K100" s="19"/>
      <c r="L100" s="110" t="s">
        <v>99</v>
      </c>
      <c r="M100" s="110"/>
      <c r="N100" s="19"/>
      <c r="O100" s="19"/>
      <c r="P100" s="19"/>
      <c r="Q100" s="18"/>
      <c r="R100" s="50"/>
    </row>
    <row r="101" spans="2:18" ht="18.75">
      <c r="D101" s="15"/>
      <c r="G101" s="16" t="s">
        <v>67</v>
      </c>
      <c r="H101" s="16"/>
      <c r="I101" s="17"/>
      <c r="J101" s="17"/>
      <c r="K101" s="17"/>
      <c r="M101" s="17"/>
      <c r="R101" s="19"/>
    </row>
    <row r="102" spans="2:18" ht="23.25">
      <c r="D102" s="15"/>
      <c r="E102" s="15"/>
      <c r="F102" s="133" t="s">
        <v>376</v>
      </c>
      <c r="G102" s="16"/>
      <c r="H102" s="16"/>
      <c r="I102" s="16" t="s">
        <v>377</v>
      </c>
      <c r="J102" s="16"/>
      <c r="K102" s="16"/>
      <c r="L102" s="17"/>
      <c r="M102" s="21"/>
      <c r="R102" s="19"/>
    </row>
    <row r="103" spans="2:18" ht="18.75">
      <c r="E103" s="23" t="s">
        <v>70</v>
      </c>
      <c r="F103" s="23"/>
      <c r="G103" s="23"/>
      <c r="R103" s="19"/>
    </row>
    <row r="104" spans="2:18">
      <c r="B104" s="53">
        <v>44653</v>
      </c>
      <c r="N104" s="21"/>
      <c r="R104" s="19"/>
    </row>
    <row r="105" spans="2:18">
      <c r="B105" s="24" t="s">
        <v>149</v>
      </c>
      <c r="C105" t="s">
        <v>739</v>
      </c>
      <c r="D105" s="25"/>
      <c r="E105" s="28"/>
      <c r="F105" s="28" t="s">
        <v>6</v>
      </c>
      <c r="G105" s="27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19"/>
    </row>
    <row r="106" spans="2:18">
      <c r="B106" s="29" t="s">
        <v>76</v>
      </c>
      <c r="C106" s="20"/>
      <c r="D106" s="20"/>
      <c r="E106" s="27"/>
      <c r="F106" s="27"/>
      <c r="G106" s="27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19"/>
    </row>
    <row r="107" spans="2:18">
      <c r="B107" s="30"/>
      <c r="C107" s="29"/>
      <c r="D107" s="29"/>
      <c r="E107" s="21"/>
      <c r="F107" s="27"/>
      <c r="G107" s="27"/>
      <c r="H107" s="21"/>
      <c r="I107" s="21"/>
      <c r="J107" s="21"/>
      <c r="K107" s="21"/>
      <c r="L107" s="21"/>
      <c r="M107" s="21"/>
      <c r="N107" s="145"/>
      <c r="O107" s="21"/>
      <c r="P107" s="21"/>
      <c r="Q107">
        <v>155</v>
      </c>
      <c r="R107" s="19"/>
    </row>
    <row r="108" spans="2:18">
      <c r="B108" s="31" t="s">
        <v>77</v>
      </c>
      <c r="C108" s="33" t="s">
        <v>78</v>
      </c>
      <c r="D108" s="34"/>
      <c r="E108" s="34" t="s">
        <v>79</v>
      </c>
      <c r="F108" s="34"/>
      <c r="G108" s="34" t="s">
        <v>80</v>
      </c>
      <c r="H108" s="34" t="s">
        <v>81</v>
      </c>
      <c r="I108" s="34"/>
      <c r="J108" s="34"/>
      <c r="K108" s="34"/>
      <c r="L108" s="34"/>
      <c r="M108" s="34" t="s">
        <v>82</v>
      </c>
      <c r="N108" s="19"/>
      <c r="O108" s="34"/>
      <c r="P108" s="35" t="s">
        <v>83</v>
      </c>
      <c r="Q108" s="36" t="s">
        <v>3</v>
      </c>
      <c r="R108" s="36" t="s">
        <v>9</v>
      </c>
    </row>
    <row r="109" spans="2:18">
      <c r="B109" s="40"/>
      <c r="C109" s="39" t="s">
        <v>85</v>
      </c>
      <c r="D109" s="40" t="s">
        <v>86</v>
      </c>
      <c r="E109" s="40" t="s">
        <v>87</v>
      </c>
      <c r="F109" s="40" t="s">
        <v>88</v>
      </c>
      <c r="G109" s="40"/>
      <c r="H109" s="40" t="s">
        <v>89</v>
      </c>
      <c r="I109" s="40" t="s">
        <v>90</v>
      </c>
      <c r="J109" s="40" t="s">
        <v>91</v>
      </c>
      <c r="K109" s="40" t="s">
        <v>856</v>
      </c>
      <c r="L109" s="40" t="s">
        <v>92</v>
      </c>
      <c r="M109" s="40" t="s">
        <v>93</v>
      </c>
      <c r="N109" s="40" t="s">
        <v>94</v>
      </c>
      <c r="O109" s="40" t="s">
        <v>95</v>
      </c>
      <c r="P109" s="40"/>
      <c r="Q109" s="4"/>
      <c r="R109" s="40"/>
    </row>
    <row r="110" spans="2:18">
      <c r="B110" s="31" t="s">
        <v>855</v>
      </c>
      <c r="C110" s="40">
        <v>150</v>
      </c>
      <c r="D110" s="40">
        <v>5.85</v>
      </c>
      <c r="E110" s="40">
        <v>2.86</v>
      </c>
      <c r="F110" s="40">
        <v>37.4</v>
      </c>
      <c r="G110" s="40">
        <v>198.97</v>
      </c>
      <c r="H110" s="40">
        <v>0.09</v>
      </c>
      <c r="I110" s="40">
        <v>0</v>
      </c>
      <c r="J110" s="40">
        <v>12</v>
      </c>
      <c r="K110" s="40">
        <v>0.83</v>
      </c>
      <c r="L110" s="40">
        <v>11.89</v>
      </c>
      <c r="M110" s="40">
        <v>47.24</v>
      </c>
      <c r="N110" s="40">
        <v>8.5500000000000007</v>
      </c>
      <c r="O110" s="40">
        <v>0.86</v>
      </c>
      <c r="P110" s="4">
        <v>7.8</v>
      </c>
      <c r="Q110" s="226">
        <v>69.709999999999994</v>
      </c>
      <c r="R110" s="47">
        <f t="shared" ref="R110:R118" si="4">Q110*P110</f>
        <v>543.73799999999994</v>
      </c>
    </row>
    <row r="111" spans="2:18">
      <c r="B111" s="45" t="s">
        <v>27</v>
      </c>
      <c r="C111" s="40">
        <v>100</v>
      </c>
      <c r="D111" s="40">
        <v>26.18</v>
      </c>
      <c r="E111" s="40">
        <v>9.4499999999999993</v>
      </c>
      <c r="F111" s="40">
        <v>0</v>
      </c>
      <c r="G111" s="40">
        <v>165.95</v>
      </c>
      <c r="H111" s="40">
        <v>0.1</v>
      </c>
      <c r="I111" s="40">
        <v>2.38</v>
      </c>
      <c r="J111" s="40">
        <v>47.6</v>
      </c>
      <c r="K111" s="40">
        <v>1.9</v>
      </c>
      <c r="L111" s="40">
        <v>20.34</v>
      </c>
      <c r="M111" s="40">
        <v>191.22</v>
      </c>
      <c r="N111" s="40">
        <v>22.83</v>
      </c>
      <c r="O111" s="40">
        <v>1.58</v>
      </c>
      <c r="P111" s="4">
        <v>7.8280000000000003</v>
      </c>
      <c r="Q111" s="226">
        <v>270</v>
      </c>
      <c r="R111" s="47">
        <f t="shared" si="4"/>
        <v>2113.56</v>
      </c>
    </row>
    <row r="112" spans="2:18">
      <c r="B112" s="45" t="s">
        <v>27</v>
      </c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">
        <v>7.6719999999999997</v>
      </c>
      <c r="Q112" s="226">
        <v>268</v>
      </c>
      <c r="R112" s="47">
        <f t="shared" si="4"/>
        <v>2056.096</v>
      </c>
    </row>
    <row r="113" spans="2:18">
      <c r="B113" s="45" t="s">
        <v>58</v>
      </c>
      <c r="C113" s="40">
        <v>10</v>
      </c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">
        <v>1.5</v>
      </c>
      <c r="Q113" s="226">
        <v>49</v>
      </c>
      <c r="R113" s="47">
        <f t="shared" si="4"/>
        <v>73.5</v>
      </c>
    </row>
    <row r="114" spans="2:18">
      <c r="B114" s="45" t="s">
        <v>37</v>
      </c>
      <c r="C114" s="40">
        <v>10</v>
      </c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">
        <v>1.5</v>
      </c>
      <c r="Q114" s="226">
        <v>92</v>
      </c>
      <c r="R114" s="47">
        <f t="shared" si="4"/>
        <v>138</v>
      </c>
    </row>
    <row r="115" spans="2:18">
      <c r="B115" s="45" t="s">
        <v>10</v>
      </c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">
        <v>1</v>
      </c>
      <c r="Q115" s="226">
        <v>79</v>
      </c>
      <c r="R115" s="47">
        <f t="shared" si="4"/>
        <v>79</v>
      </c>
    </row>
    <row r="116" spans="2:18">
      <c r="B116" s="45" t="s">
        <v>13</v>
      </c>
      <c r="C116" s="40">
        <v>4</v>
      </c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">
        <v>1</v>
      </c>
      <c r="Q116" s="226">
        <v>151.09</v>
      </c>
      <c r="R116" s="47">
        <f t="shared" si="4"/>
        <v>151.09</v>
      </c>
    </row>
    <row r="117" spans="2:18">
      <c r="B117" s="45" t="s">
        <v>12</v>
      </c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">
        <v>0.5</v>
      </c>
      <c r="Q117" s="226">
        <v>50</v>
      </c>
      <c r="R117" s="47">
        <f t="shared" si="4"/>
        <v>25</v>
      </c>
    </row>
    <row r="118" spans="2:18">
      <c r="B118" s="45" t="s">
        <v>51</v>
      </c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">
        <v>1</v>
      </c>
      <c r="Q118" s="226">
        <v>15</v>
      </c>
      <c r="R118" s="47">
        <f t="shared" si="4"/>
        <v>15</v>
      </c>
    </row>
    <row r="119" spans="2:18">
      <c r="B119" s="44" t="s">
        <v>34</v>
      </c>
      <c r="C119" s="31">
        <v>40</v>
      </c>
      <c r="D119" s="40">
        <v>16</v>
      </c>
      <c r="E119" s="40">
        <v>0.9</v>
      </c>
      <c r="F119" s="40">
        <v>18.37</v>
      </c>
      <c r="G119" s="40">
        <v>94</v>
      </c>
      <c r="H119" s="40">
        <v>0.9</v>
      </c>
      <c r="I119" s="40">
        <v>0</v>
      </c>
      <c r="J119" s="40">
        <v>0</v>
      </c>
      <c r="K119" s="40">
        <v>0.56999999999999995</v>
      </c>
      <c r="L119" s="40">
        <v>9.6999999999999993</v>
      </c>
      <c r="M119" s="40">
        <v>36.5</v>
      </c>
      <c r="N119" s="40">
        <v>14.45</v>
      </c>
      <c r="O119" s="40">
        <v>2.12</v>
      </c>
      <c r="P119" s="4"/>
      <c r="Q119" s="227"/>
      <c r="R119" s="47"/>
    </row>
    <row r="120" spans="2:18">
      <c r="B120" s="45" t="s">
        <v>34</v>
      </c>
      <c r="P120" s="40">
        <v>11</v>
      </c>
      <c r="Q120" s="228">
        <v>30</v>
      </c>
      <c r="R120" s="47">
        <f t="shared" ref="R120:R123" si="5">Q120*P120</f>
        <v>330</v>
      </c>
    </row>
    <row r="121" spans="2:18">
      <c r="B121" s="44" t="s">
        <v>112</v>
      </c>
      <c r="C121" s="40">
        <v>180</v>
      </c>
      <c r="D121" s="40">
        <v>0.9</v>
      </c>
      <c r="E121" s="40">
        <v>7.0000000000000007E-2</v>
      </c>
      <c r="F121" s="40">
        <v>23.3</v>
      </c>
      <c r="G121" s="40">
        <v>96.72</v>
      </c>
      <c r="H121" s="40">
        <v>0.03</v>
      </c>
      <c r="I121" s="40">
        <v>0.75</v>
      </c>
      <c r="J121" s="40">
        <v>0</v>
      </c>
      <c r="K121" s="40">
        <v>1.02</v>
      </c>
      <c r="L121" s="40">
        <v>30</v>
      </c>
      <c r="M121" s="40">
        <v>26.3</v>
      </c>
      <c r="N121" s="40">
        <v>19.100000000000001</v>
      </c>
      <c r="O121" s="40">
        <v>0.65</v>
      </c>
      <c r="P121" s="40"/>
      <c r="Q121" s="228"/>
      <c r="R121" s="47">
        <f t="shared" si="5"/>
        <v>0</v>
      </c>
    </row>
    <row r="122" spans="2:18">
      <c r="B122" s="45" t="s">
        <v>113</v>
      </c>
      <c r="C122" s="40">
        <v>20</v>
      </c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>
        <v>3.1</v>
      </c>
      <c r="Q122" s="228">
        <v>182</v>
      </c>
      <c r="R122" s="47">
        <f t="shared" si="5"/>
        <v>564.20000000000005</v>
      </c>
    </row>
    <row r="123" spans="2:18">
      <c r="B123" s="45" t="s">
        <v>15</v>
      </c>
      <c r="C123" s="40">
        <v>20</v>
      </c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>
        <v>3.1</v>
      </c>
      <c r="Q123" s="228">
        <v>120</v>
      </c>
      <c r="R123" s="47">
        <f t="shared" si="5"/>
        <v>372</v>
      </c>
    </row>
    <row r="124" spans="2:18">
      <c r="B124" s="93"/>
      <c r="C124" s="93"/>
      <c r="D124" s="19"/>
      <c r="E124" s="19" t="s">
        <v>374</v>
      </c>
      <c r="F124" s="19"/>
      <c r="G124" s="19"/>
      <c r="H124" s="19"/>
      <c r="I124" s="19"/>
      <c r="J124" s="19"/>
      <c r="K124" s="19"/>
      <c r="L124" s="19" t="s">
        <v>99</v>
      </c>
      <c r="M124" s="19"/>
      <c r="N124" s="19"/>
      <c r="O124" s="19" t="s">
        <v>99</v>
      </c>
      <c r="P124" s="19"/>
      <c r="Q124" s="19"/>
      <c r="R124" s="229">
        <f>SUM(R110:R123)</f>
        <v>6461.1840000000002</v>
      </c>
    </row>
    <row r="125" spans="2:18">
      <c r="C125" s="93"/>
      <c r="D125" s="19"/>
      <c r="E125" s="110" t="s">
        <v>100</v>
      </c>
      <c r="F125" s="19"/>
      <c r="G125" s="19"/>
      <c r="H125" s="19"/>
      <c r="I125" s="19"/>
      <c r="J125" s="19"/>
      <c r="K125" s="19"/>
      <c r="L125" s="110" t="s">
        <v>99</v>
      </c>
      <c r="M125" s="110"/>
      <c r="N125" s="19"/>
      <c r="O125" s="19"/>
      <c r="P125" s="19"/>
      <c r="Q125" s="18"/>
      <c r="R125" s="50"/>
    </row>
    <row r="126" spans="2:18" ht="18.75">
      <c r="D126" s="15"/>
      <c r="G126" s="16" t="s">
        <v>67</v>
      </c>
      <c r="H126" s="16"/>
      <c r="I126" s="17"/>
      <c r="J126" s="17"/>
      <c r="K126" s="17"/>
      <c r="M126" s="17"/>
      <c r="R126" s="19"/>
    </row>
    <row r="127" spans="2:18" ht="23.25">
      <c r="D127" s="15"/>
      <c r="E127" s="15"/>
      <c r="F127" s="133" t="s">
        <v>376</v>
      </c>
      <c r="G127" s="16"/>
      <c r="H127" s="16"/>
      <c r="I127" s="16" t="s">
        <v>377</v>
      </c>
      <c r="J127" s="16"/>
      <c r="K127" s="16"/>
      <c r="L127" s="17"/>
      <c r="M127" s="21"/>
      <c r="R127" s="19"/>
    </row>
    <row r="128" spans="2:18" ht="18.75">
      <c r="E128" s="23" t="s">
        <v>70</v>
      </c>
      <c r="F128" s="23"/>
      <c r="G128" s="23"/>
      <c r="R128" s="19"/>
    </row>
    <row r="129" spans="2:18">
      <c r="B129" s="53">
        <v>44653</v>
      </c>
      <c r="N129" s="21"/>
      <c r="R129" s="19"/>
    </row>
    <row r="130" spans="2:18">
      <c r="B130" s="24" t="s">
        <v>149</v>
      </c>
      <c r="C130" t="s">
        <v>739</v>
      </c>
      <c r="D130" s="25"/>
      <c r="E130" s="28"/>
      <c r="F130" s="28" t="s">
        <v>7</v>
      </c>
      <c r="G130" s="27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19"/>
    </row>
    <row r="131" spans="2:18">
      <c r="B131" s="29" t="s">
        <v>76</v>
      </c>
      <c r="C131" s="20"/>
      <c r="D131" s="20"/>
      <c r="E131" s="27"/>
      <c r="F131" s="27"/>
      <c r="G131" s="27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19"/>
    </row>
    <row r="132" spans="2:18">
      <c r="B132" s="30"/>
      <c r="C132" s="29"/>
      <c r="D132" s="29"/>
      <c r="E132" s="21"/>
      <c r="F132" s="27"/>
      <c r="G132" s="27"/>
      <c r="H132" s="21"/>
      <c r="I132" s="21"/>
      <c r="J132" s="21"/>
      <c r="K132" s="21"/>
      <c r="L132" s="21"/>
      <c r="M132" s="21"/>
      <c r="N132" s="145"/>
      <c r="O132" s="21"/>
      <c r="P132" s="21"/>
      <c r="R132" s="19"/>
    </row>
    <row r="133" spans="2:18">
      <c r="B133" s="31" t="s">
        <v>77</v>
      </c>
      <c r="C133" s="33" t="s">
        <v>78</v>
      </c>
      <c r="D133" s="34"/>
      <c r="E133" s="34" t="s">
        <v>79</v>
      </c>
      <c r="F133" s="34"/>
      <c r="G133" s="34" t="s">
        <v>80</v>
      </c>
      <c r="H133" s="34" t="s">
        <v>81</v>
      </c>
      <c r="I133" s="34"/>
      <c r="J133" s="34"/>
      <c r="K133" s="34"/>
      <c r="L133" s="34"/>
      <c r="M133" s="34" t="s">
        <v>82</v>
      </c>
      <c r="N133" s="19"/>
      <c r="O133" s="34"/>
      <c r="P133" s="35" t="s">
        <v>83</v>
      </c>
      <c r="Q133" s="36" t="s">
        <v>3</v>
      </c>
      <c r="R133" s="36" t="s">
        <v>9</v>
      </c>
    </row>
    <row r="134" spans="2:18">
      <c r="B134" s="40"/>
      <c r="C134" s="39" t="s">
        <v>85</v>
      </c>
      <c r="D134" s="40" t="s">
        <v>86</v>
      </c>
      <c r="E134" s="40" t="s">
        <v>87</v>
      </c>
      <c r="F134" s="40" t="s">
        <v>88</v>
      </c>
      <c r="G134" s="40"/>
      <c r="H134" s="40" t="s">
        <v>89</v>
      </c>
      <c r="I134" s="40" t="s">
        <v>90</v>
      </c>
      <c r="J134" s="40" t="s">
        <v>91</v>
      </c>
      <c r="K134" s="40" t="s">
        <v>856</v>
      </c>
      <c r="L134" s="40" t="s">
        <v>92</v>
      </c>
      <c r="M134" s="40" t="s">
        <v>93</v>
      </c>
      <c r="N134" s="40" t="s">
        <v>94</v>
      </c>
      <c r="O134" s="40" t="s">
        <v>95</v>
      </c>
      <c r="P134" s="40"/>
      <c r="Q134" s="4"/>
      <c r="R134" s="40"/>
    </row>
    <row r="135" spans="2:18">
      <c r="B135" s="31" t="s">
        <v>855</v>
      </c>
      <c r="C135" s="40">
        <v>150</v>
      </c>
      <c r="D135" s="40">
        <v>5.85</v>
      </c>
      <c r="E135" s="40">
        <v>2.86</v>
      </c>
      <c r="F135" s="40">
        <v>37.4</v>
      </c>
      <c r="G135" s="40">
        <v>198.97</v>
      </c>
      <c r="H135" s="40">
        <v>0.09</v>
      </c>
      <c r="I135" s="40">
        <v>0</v>
      </c>
      <c r="J135" s="40">
        <v>12</v>
      </c>
      <c r="K135" s="40">
        <v>0.83</v>
      </c>
      <c r="L135" s="40">
        <v>11.89</v>
      </c>
      <c r="M135" s="40">
        <v>47.24</v>
      </c>
      <c r="N135" s="40">
        <v>8.5500000000000007</v>
      </c>
      <c r="O135" s="40">
        <v>0.86</v>
      </c>
      <c r="P135" s="4">
        <v>3.5</v>
      </c>
      <c r="Q135" s="226">
        <v>69.709999999999994</v>
      </c>
      <c r="R135" s="47">
        <f t="shared" ref="R135:R136" si="6">Q135*P135</f>
        <v>243.98499999999999</v>
      </c>
    </row>
    <row r="136" spans="2:18">
      <c r="B136" s="45" t="s">
        <v>27</v>
      </c>
      <c r="C136" s="40">
        <v>100</v>
      </c>
      <c r="D136" s="40">
        <v>26.18</v>
      </c>
      <c r="E136" s="40">
        <v>9.4499999999999993</v>
      </c>
      <c r="F136" s="40">
        <v>0</v>
      </c>
      <c r="G136" s="40">
        <v>165.95</v>
      </c>
      <c r="H136" s="40">
        <v>0.1</v>
      </c>
      <c r="I136" s="40">
        <v>2.38</v>
      </c>
      <c r="J136" s="40">
        <v>47.6</v>
      </c>
      <c r="K136" s="40">
        <v>1.9</v>
      </c>
      <c r="L136" s="40">
        <v>20.34</v>
      </c>
      <c r="M136" s="40">
        <v>191.22</v>
      </c>
      <c r="N136" s="40">
        <v>22.83</v>
      </c>
      <c r="O136" s="40">
        <v>1.58</v>
      </c>
      <c r="P136" s="4">
        <v>4.1719999999999997</v>
      </c>
      <c r="Q136" s="226">
        <v>270</v>
      </c>
      <c r="R136" s="47">
        <f t="shared" si="6"/>
        <v>1126.4399999999998</v>
      </c>
    </row>
    <row r="137" spans="2:18">
      <c r="B137" s="44" t="s">
        <v>34</v>
      </c>
      <c r="C137" s="31">
        <v>40</v>
      </c>
      <c r="D137" s="40">
        <v>16</v>
      </c>
      <c r="E137" s="40">
        <v>0.9</v>
      </c>
      <c r="F137" s="40">
        <v>18.37</v>
      </c>
      <c r="G137" s="40">
        <v>94</v>
      </c>
      <c r="H137" s="40">
        <v>0.9</v>
      </c>
      <c r="I137" s="40">
        <v>0</v>
      </c>
      <c r="J137" s="40">
        <v>0</v>
      </c>
      <c r="K137" s="40">
        <v>0.56999999999999995</v>
      </c>
      <c r="L137" s="40">
        <v>9.6999999999999993</v>
      </c>
      <c r="M137" s="40">
        <v>36.5</v>
      </c>
      <c r="N137" s="40">
        <v>14.45</v>
      </c>
      <c r="O137" s="40">
        <v>2.12</v>
      </c>
      <c r="P137" s="4"/>
      <c r="Q137" s="227"/>
      <c r="R137" s="47"/>
    </row>
    <row r="138" spans="2:18">
      <c r="B138" s="45" t="s">
        <v>34</v>
      </c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40">
        <v>4</v>
      </c>
      <c r="Q138" s="228">
        <v>30</v>
      </c>
      <c r="R138" s="47">
        <f t="shared" ref="R138:R141" si="7">Q138*P138</f>
        <v>120</v>
      </c>
    </row>
    <row r="139" spans="2:18">
      <c r="B139" s="44" t="s">
        <v>108</v>
      </c>
      <c r="C139" s="40">
        <v>180</v>
      </c>
      <c r="D139" s="40">
        <v>0.9</v>
      </c>
      <c r="E139" s="40">
        <v>7.0000000000000007E-2</v>
      </c>
      <c r="F139" s="40">
        <v>23.3</v>
      </c>
      <c r="G139" s="40">
        <v>96.72</v>
      </c>
      <c r="H139" s="40">
        <v>0.03</v>
      </c>
      <c r="I139" s="40">
        <v>0.75</v>
      </c>
      <c r="J139" s="40">
        <v>0</v>
      </c>
      <c r="K139" s="40">
        <v>1.02</v>
      </c>
      <c r="L139" s="40">
        <v>30</v>
      </c>
      <c r="M139" s="40">
        <v>26.3</v>
      </c>
      <c r="N139" s="40">
        <v>19.100000000000001</v>
      </c>
      <c r="O139" s="40">
        <v>0.65</v>
      </c>
      <c r="P139" s="40"/>
      <c r="Q139" s="228"/>
      <c r="R139" s="47">
        <f t="shared" si="7"/>
        <v>0</v>
      </c>
    </row>
    <row r="140" spans="2:18">
      <c r="B140" s="45" t="s">
        <v>49</v>
      </c>
      <c r="C140" s="40">
        <v>20</v>
      </c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228">
        <v>246</v>
      </c>
      <c r="R140" s="47">
        <f t="shared" si="7"/>
        <v>0</v>
      </c>
    </row>
    <row r="141" spans="2:18">
      <c r="B141" s="45" t="s">
        <v>31</v>
      </c>
      <c r="C141" s="40">
        <v>20</v>
      </c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>
        <v>2</v>
      </c>
      <c r="Q141" s="228">
        <v>76.69</v>
      </c>
      <c r="R141" s="47">
        <f t="shared" si="7"/>
        <v>153.38</v>
      </c>
    </row>
    <row r="142" spans="2:18">
      <c r="B142" s="93"/>
      <c r="C142" s="93"/>
      <c r="D142" s="19"/>
      <c r="E142" s="19" t="s">
        <v>374</v>
      </c>
      <c r="F142" s="19"/>
      <c r="G142" s="19"/>
      <c r="H142" s="19"/>
      <c r="I142" s="19"/>
      <c r="J142" s="19"/>
      <c r="K142" s="19"/>
      <c r="L142" s="19" t="s">
        <v>99</v>
      </c>
      <c r="M142" s="19"/>
      <c r="N142" s="19"/>
      <c r="O142" s="19" t="s">
        <v>99</v>
      </c>
      <c r="P142" s="19"/>
      <c r="Q142" s="19"/>
      <c r="R142" s="229">
        <f>SUM(R135:R141)</f>
        <v>1643.8049999999998</v>
      </c>
    </row>
    <row r="143" spans="2:18">
      <c r="C143" s="93"/>
      <c r="D143" s="19"/>
      <c r="E143" s="110" t="s">
        <v>100</v>
      </c>
      <c r="F143" s="19"/>
      <c r="G143" s="19"/>
      <c r="H143" s="19"/>
      <c r="I143" s="19"/>
      <c r="J143" s="19"/>
      <c r="K143" s="19"/>
      <c r="L143" s="110" t="s">
        <v>99</v>
      </c>
      <c r="M143" s="110"/>
      <c r="N143" s="19"/>
      <c r="O143" s="19"/>
      <c r="P143" s="19"/>
      <c r="Q143" s="18"/>
      <c r="R143" s="50"/>
    </row>
    <row r="144" spans="2:18" ht="18.75">
      <c r="D144" s="15"/>
      <c r="G144" s="16" t="s">
        <v>67</v>
      </c>
      <c r="H144" s="16"/>
      <c r="I144" s="17"/>
      <c r="J144" s="17"/>
      <c r="K144" s="17"/>
      <c r="M144" s="17"/>
      <c r="R144" s="19"/>
    </row>
    <row r="145" spans="2:18" ht="23.25">
      <c r="D145" s="15"/>
      <c r="E145" s="15"/>
      <c r="F145" s="133" t="s">
        <v>376</v>
      </c>
      <c r="G145" s="16"/>
      <c r="H145" s="16"/>
      <c r="I145" s="16" t="s">
        <v>377</v>
      </c>
      <c r="J145" s="16"/>
      <c r="K145" s="16"/>
      <c r="L145" s="17"/>
      <c r="M145" s="21"/>
      <c r="R145" s="19"/>
    </row>
    <row r="146" spans="2:18" ht="18.75">
      <c r="E146" s="23" t="s">
        <v>70</v>
      </c>
      <c r="F146" s="23"/>
      <c r="G146" s="23"/>
      <c r="R146" s="19"/>
    </row>
    <row r="147" spans="2:18">
      <c r="B147" s="53">
        <v>44655</v>
      </c>
      <c r="N147" s="21"/>
      <c r="R147" s="19"/>
    </row>
    <row r="148" spans="2:18">
      <c r="B148" s="24" t="s">
        <v>149</v>
      </c>
      <c r="C148" t="s">
        <v>739</v>
      </c>
      <c r="D148" s="25"/>
      <c r="E148" s="28"/>
      <c r="F148" s="28" t="s">
        <v>5</v>
      </c>
      <c r="G148" s="27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19"/>
    </row>
    <row r="149" spans="2:18">
      <c r="B149" s="29" t="s">
        <v>76</v>
      </c>
      <c r="C149" s="20"/>
      <c r="D149" s="20"/>
      <c r="E149" s="27"/>
      <c r="F149" s="27"/>
      <c r="G149" s="27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19"/>
    </row>
    <row r="150" spans="2:18">
      <c r="B150" s="30"/>
      <c r="C150" s="29"/>
      <c r="D150" s="29"/>
      <c r="E150" s="21"/>
      <c r="F150" s="27"/>
      <c r="G150" s="27"/>
      <c r="H150" s="21"/>
      <c r="I150" s="21"/>
      <c r="J150" s="21"/>
      <c r="K150" s="21"/>
      <c r="L150" s="21"/>
      <c r="M150" s="21"/>
      <c r="N150" s="145"/>
      <c r="O150" s="21"/>
      <c r="P150" s="21"/>
      <c r="Q150">
        <v>213</v>
      </c>
      <c r="R150" s="19"/>
    </row>
    <row r="151" spans="2:18">
      <c r="B151" s="31" t="s">
        <v>77</v>
      </c>
      <c r="C151" s="33" t="s">
        <v>78</v>
      </c>
      <c r="D151" s="34"/>
      <c r="E151" s="34" t="s">
        <v>79</v>
      </c>
      <c r="F151" s="34"/>
      <c r="G151" s="34" t="s">
        <v>80</v>
      </c>
      <c r="H151" s="34" t="s">
        <v>81</v>
      </c>
      <c r="I151" s="34"/>
      <c r="J151" s="34"/>
      <c r="K151" s="34"/>
      <c r="L151" s="34"/>
      <c r="M151" s="34" t="s">
        <v>82</v>
      </c>
      <c r="N151" s="19"/>
      <c r="O151" s="34"/>
      <c r="P151" s="35" t="s">
        <v>83</v>
      </c>
      <c r="Q151" s="36" t="s">
        <v>3</v>
      </c>
      <c r="R151" s="36" t="s">
        <v>9</v>
      </c>
    </row>
    <row r="152" spans="2:18">
      <c r="B152" s="40"/>
      <c r="C152" s="39" t="s">
        <v>85</v>
      </c>
      <c r="D152" s="40" t="s">
        <v>86</v>
      </c>
      <c r="E152" s="40" t="s">
        <v>87</v>
      </c>
      <c r="F152" s="40" t="s">
        <v>88</v>
      </c>
      <c r="G152" s="40"/>
      <c r="H152" s="40" t="s">
        <v>89</v>
      </c>
      <c r="I152" s="40" t="s">
        <v>90</v>
      </c>
      <c r="J152" s="40" t="s">
        <v>91</v>
      </c>
      <c r="K152" s="40" t="s">
        <v>856</v>
      </c>
      <c r="L152" s="40" t="s">
        <v>92</v>
      </c>
      <c r="M152" s="40" t="s">
        <v>93</v>
      </c>
      <c r="N152" s="40" t="s">
        <v>94</v>
      </c>
      <c r="O152" s="40" t="s">
        <v>95</v>
      </c>
      <c r="P152" s="40"/>
      <c r="Q152" s="4"/>
      <c r="R152" s="40"/>
    </row>
    <row r="153" spans="2:18">
      <c r="B153" s="31" t="s">
        <v>912</v>
      </c>
      <c r="C153" s="40">
        <v>200</v>
      </c>
      <c r="D153" s="40">
        <v>3.91</v>
      </c>
      <c r="E153" s="40">
        <v>2.39</v>
      </c>
      <c r="F153" s="40">
        <v>14.99</v>
      </c>
      <c r="G153" s="40">
        <v>99.68</v>
      </c>
      <c r="H153" s="40">
        <v>0.09</v>
      </c>
      <c r="I153" s="40">
        <v>82.66</v>
      </c>
      <c r="J153" s="40">
        <v>12</v>
      </c>
      <c r="K153" s="40">
        <v>0.35</v>
      </c>
      <c r="L153" s="40">
        <v>90.3</v>
      </c>
      <c r="M153" s="40">
        <v>67.95</v>
      </c>
      <c r="N153" s="40">
        <v>34.64</v>
      </c>
      <c r="O153" s="40">
        <v>1.37</v>
      </c>
      <c r="P153" s="4"/>
      <c r="Q153" s="226"/>
      <c r="R153" s="47"/>
    </row>
    <row r="154" spans="2:18">
      <c r="B154" s="45" t="s">
        <v>36</v>
      </c>
      <c r="C154" s="40">
        <v>50</v>
      </c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">
        <v>10.7</v>
      </c>
      <c r="Q154" s="226">
        <v>350</v>
      </c>
      <c r="R154" s="47">
        <f t="shared" ref="R154:R170" si="8">Q154*P154</f>
        <v>3744.9999999999995</v>
      </c>
    </row>
    <row r="155" spans="2:18">
      <c r="B155" s="45" t="s">
        <v>14</v>
      </c>
      <c r="C155" s="40">
        <v>10</v>
      </c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">
        <v>1</v>
      </c>
      <c r="Q155" s="226">
        <v>165</v>
      </c>
      <c r="R155" s="47">
        <f t="shared" si="8"/>
        <v>165</v>
      </c>
    </row>
    <row r="156" spans="2:18">
      <c r="B156" s="45" t="s">
        <v>10</v>
      </c>
      <c r="C156" s="40">
        <v>10</v>
      </c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">
        <v>1</v>
      </c>
      <c r="Q156" s="226">
        <v>79</v>
      </c>
      <c r="R156" s="47">
        <f t="shared" si="8"/>
        <v>79</v>
      </c>
    </row>
    <row r="157" spans="2:18">
      <c r="B157" s="45" t="s">
        <v>13</v>
      </c>
      <c r="C157" s="40">
        <v>4</v>
      </c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">
        <v>0.7</v>
      </c>
      <c r="Q157" s="226">
        <v>151.09</v>
      </c>
      <c r="R157" s="47">
        <f t="shared" si="8"/>
        <v>105.76299999999999</v>
      </c>
    </row>
    <row r="158" spans="2:18">
      <c r="B158" s="45" t="s">
        <v>56</v>
      </c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11">
        <v>25</v>
      </c>
      <c r="Q158" s="226">
        <v>114</v>
      </c>
      <c r="R158" s="47">
        <f t="shared" si="8"/>
        <v>2850</v>
      </c>
    </row>
    <row r="159" spans="2:18">
      <c r="B159" s="45" t="s">
        <v>56</v>
      </c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11">
        <v>8</v>
      </c>
      <c r="Q159" s="226">
        <v>97</v>
      </c>
      <c r="R159" s="192">
        <f t="shared" si="8"/>
        <v>776</v>
      </c>
    </row>
    <row r="160" spans="2:18">
      <c r="B160" s="45" t="s">
        <v>51</v>
      </c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11">
        <v>1</v>
      </c>
      <c r="Q160" s="226">
        <v>15</v>
      </c>
      <c r="R160" s="192">
        <f t="shared" si="8"/>
        <v>15</v>
      </c>
    </row>
    <row r="161" spans="2:18">
      <c r="B161" s="31" t="s">
        <v>913</v>
      </c>
      <c r="C161" s="40">
        <v>60</v>
      </c>
      <c r="D161" s="40">
        <v>0.92</v>
      </c>
      <c r="E161" s="40">
        <v>3.07</v>
      </c>
      <c r="F161" s="40">
        <v>8.1199999999999992</v>
      </c>
      <c r="G161" s="40">
        <v>64.069999999999993</v>
      </c>
      <c r="H161" s="40">
        <v>0.02</v>
      </c>
      <c r="I161" s="40">
        <v>4.62</v>
      </c>
      <c r="J161" s="40">
        <v>0</v>
      </c>
      <c r="K161" s="40">
        <v>1.55</v>
      </c>
      <c r="L161" s="40">
        <v>24.65</v>
      </c>
      <c r="M161" s="40">
        <v>28.95</v>
      </c>
      <c r="N161" s="40">
        <v>14.73</v>
      </c>
      <c r="O161" s="40">
        <v>0.85</v>
      </c>
      <c r="P161" s="4"/>
      <c r="Q161" s="226"/>
      <c r="R161" s="47">
        <f t="shared" si="8"/>
        <v>0</v>
      </c>
    </row>
    <row r="162" spans="2:18">
      <c r="B162" s="45" t="s">
        <v>59</v>
      </c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">
        <v>5.0999999999999996</v>
      </c>
      <c r="Q162" s="226">
        <v>350</v>
      </c>
      <c r="R162" s="47">
        <f t="shared" si="8"/>
        <v>1784.9999999999998</v>
      </c>
    </row>
    <row r="163" spans="2:18">
      <c r="B163" s="45" t="s">
        <v>133</v>
      </c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">
        <v>5.2</v>
      </c>
      <c r="Q163" s="226">
        <v>196</v>
      </c>
      <c r="R163" s="47">
        <f t="shared" si="8"/>
        <v>1019.2</v>
      </c>
    </row>
    <row r="164" spans="2:18">
      <c r="B164" s="45" t="s">
        <v>13</v>
      </c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">
        <v>0.3</v>
      </c>
      <c r="Q164" s="226">
        <v>151.09</v>
      </c>
      <c r="R164" s="47">
        <f t="shared" si="8"/>
        <v>45.326999999999998</v>
      </c>
    </row>
    <row r="165" spans="2:18">
      <c r="B165" s="44" t="s">
        <v>34</v>
      </c>
      <c r="C165" s="31">
        <v>40</v>
      </c>
      <c r="D165" s="40">
        <v>16</v>
      </c>
      <c r="E165" s="40">
        <v>0.9</v>
      </c>
      <c r="F165" s="40">
        <v>18.37</v>
      </c>
      <c r="G165" s="40">
        <v>94</v>
      </c>
      <c r="H165" s="40">
        <v>0.9</v>
      </c>
      <c r="I165" s="40">
        <v>0</v>
      </c>
      <c r="J165" s="40">
        <v>0</v>
      </c>
      <c r="K165" s="40">
        <v>0.56999999999999995</v>
      </c>
      <c r="L165" s="40">
        <v>9.6999999999999993</v>
      </c>
      <c r="M165" s="40">
        <v>36.5</v>
      </c>
      <c r="N165" s="40">
        <v>14.45</v>
      </c>
      <c r="O165" s="40">
        <v>2.12</v>
      </c>
      <c r="P165" s="52"/>
      <c r="Q165" s="226"/>
      <c r="R165" s="47">
        <f t="shared" si="8"/>
        <v>0</v>
      </c>
    </row>
    <row r="166" spans="2:18">
      <c r="B166" s="45" t="s">
        <v>34</v>
      </c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">
        <v>15</v>
      </c>
      <c r="Q166" s="227">
        <v>30</v>
      </c>
      <c r="R166" s="47">
        <f t="shared" si="8"/>
        <v>450</v>
      </c>
    </row>
    <row r="167" spans="2:18">
      <c r="B167" s="44" t="s">
        <v>969</v>
      </c>
      <c r="C167" s="40">
        <v>180</v>
      </c>
      <c r="D167" s="40">
        <v>0.17</v>
      </c>
      <c r="E167" s="40">
        <v>7.0000000000000007E-2</v>
      </c>
      <c r="F167" s="40">
        <v>13.39</v>
      </c>
      <c r="G167" s="40">
        <v>58.09</v>
      </c>
      <c r="H167" s="40">
        <v>0</v>
      </c>
      <c r="I167" s="40">
        <v>50</v>
      </c>
      <c r="J167" s="40">
        <v>20.85</v>
      </c>
      <c r="K167" s="40">
        <v>0.19</v>
      </c>
      <c r="L167" s="40">
        <v>3</v>
      </c>
      <c r="M167" s="40">
        <v>0.85</v>
      </c>
      <c r="N167" s="40">
        <v>0.85</v>
      </c>
      <c r="O167" s="40">
        <v>0.18</v>
      </c>
      <c r="P167" s="40"/>
      <c r="Q167" s="228"/>
      <c r="R167" s="47">
        <f t="shared" si="8"/>
        <v>0</v>
      </c>
    </row>
    <row r="168" spans="2:18">
      <c r="B168" s="45" t="s">
        <v>303</v>
      </c>
      <c r="C168" s="40">
        <v>20</v>
      </c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>
        <v>2</v>
      </c>
      <c r="Q168" s="228">
        <v>464.46</v>
      </c>
      <c r="R168" s="47">
        <f t="shared" si="8"/>
        <v>928.92</v>
      </c>
    </row>
    <row r="169" spans="2:18">
      <c r="B169" s="45" t="s">
        <v>15</v>
      </c>
      <c r="C169" s="40">
        <v>20</v>
      </c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>
        <v>4.2</v>
      </c>
      <c r="Q169" s="228">
        <v>120</v>
      </c>
      <c r="R169" s="47">
        <f t="shared" si="8"/>
        <v>504</v>
      </c>
    </row>
    <row r="170" spans="2:18">
      <c r="B170" s="45" t="s">
        <v>61</v>
      </c>
      <c r="C170" s="40">
        <v>100</v>
      </c>
      <c r="D170" s="40">
        <v>0.8</v>
      </c>
      <c r="E170" s="40">
        <v>3.2</v>
      </c>
      <c r="F170" s="40">
        <v>10.7</v>
      </c>
      <c r="G170" s="40">
        <v>73</v>
      </c>
      <c r="H170" s="40">
        <v>0.8</v>
      </c>
      <c r="I170" s="40">
        <v>0.26</v>
      </c>
      <c r="J170" s="40">
        <v>26.2</v>
      </c>
      <c r="K170" s="40">
        <v>0.8</v>
      </c>
      <c r="L170" s="40">
        <v>27</v>
      </c>
      <c r="M170" s="40">
        <v>18.5</v>
      </c>
      <c r="N170" s="40">
        <v>14.3</v>
      </c>
      <c r="O170" s="40">
        <v>3.5</v>
      </c>
      <c r="P170" s="40">
        <v>29.7</v>
      </c>
      <c r="Q170" s="40">
        <v>200</v>
      </c>
      <c r="R170" s="47">
        <f t="shared" si="8"/>
        <v>5940</v>
      </c>
    </row>
    <row r="171" spans="2:18">
      <c r="C171" s="93"/>
      <c r="D171" s="19"/>
      <c r="E171" s="19" t="s">
        <v>374</v>
      </c>
      <c r="F171" s="19"/>
      <c r="G171" s="19"/>
      <c r="H171" s="19"/>
      <c r="I171" s="19"/>
      <c r="J171" s="19"/>
      <c r="K171" s="19"/>
      <c r="L171" s="19" t="s">
        <v>99</v>
      </c>
      <c r="M171" s="19"/>
      <c r="N171" s="19"/>
      <c r="O171" s="19" t="s">
        <v>99</v>
      </c>
      <c r="P171" s="19"/>
      <c r="Q171" s="19"/>
      <c r="R171" s="229">
        <f>SUM(R153:R170)</f>
        <v>18408.21</v>
      </c>
    </row>
    <row r="172" spans="2:18">
      <c r="B172" s="19"/>
      <c r="C172" s="93"/>
      <c r="D172" s="19"/>
      <c r="E172" s="110" t="s">
        <v>100</v>
      </c>
      <c r="F172" s="19"/>
      <c r="G172" s="19"/>
      <c r="H172" s="19"/>
      <c r="I172" s="19"/>
      <c r="J172" s="19"/>
      <c r="K172" s="19"/>
      <c r="L172" s="110" t="s">
        <v>99</v>
      </c>
      <c r="M172" s="110"/>
      <c r="N172" s="19"/>
      <c r="O172" s="19"/>
      <c r="P172" s="19"/>
      <c r="Q172" s="18"/>
      <c r="R172" s="50"/>
    </row>
    <row r="173" spans="2:18" ht="18.75">
      <c r="D173" s="15"/>
      <c r="G173" s="16" t="s">
        <v>67</v>
      </c>
      <c r="H173" s="16"/>
      <c r="I173" s="17"/>
      <c r="J173" s="17"/>
      <c r="K173" s="17"/>
      <c r="M173" s="17"/>
      <c r="R173" s="19"/>
    </row>
    <row r="174" spans="2:18" ht="23.25">
      <c r="D174" s="15"/>
      <c r="E174" s="15"/>
      <c r="F174" s="133" t="s">
        <v>376</v>
      </c>
      <c r="G174" s="16"/>
      <c r="H174" s="16"/>
      <c r="I174" s="16" t="s">
        <v>377</v>
      </c>
      <c r="J174" s="16"/>
      <c r="K174" s="16"/>
      <c r="L174" s="17"/>
      <c r="M174" s="21"/>
      <c r="R174" s="19"/>
    </row>
    <row r="175" spans="2:18" ht="18.75">
      <c r="E175" s="23" t="s">
        <v>70</v>
      </c>
      <c r="F175" s="23"/>
      <c r="G175" s="23"/>
      <c r="R175" s="19"/>
    </row>
    <row r="176" spans="2:18">
      <c r="B176" s="53">
        <v>44655</v>
      </c>
      <c r="N176" s="21"/>
      <c r="R176" s="19"/>
    </row>
    <row r="177" spans="2:18">
      <c r="B177" s="24" t="s">
        <v>149</v>
      </c>
      <c r="C177" t="s">
        <v>739</v>
      </c>
      <c r="D177" s="25"/>
      <c r="E177" s="28"/>
      <c r="F177" s="28" t="s">
        <v>6</v>
      </c>
      <c r="G177" s="27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19"/>
    </row>
    <row r="178" spans="2:18">
      <c r="B178" s="29" t="s">
        <v>76</v>
      </c>
      <c r="C178" s="20"/>
      <c r="D178" s="20"/>
      <c r="E178" s="27"/>
      <c r="F178" s="27"/>
      <c r="G178" s="27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19"/>
    </row>
    <row r="179" spans="2:18">
      <c r="B179" s="30"/>
      <c r="C179" s="29"/>
      <c r="D179" s="29"/>
      <c r="E179" s="21"/>
      <c r="F179" s="27"/>
      <c r="G179" s="27"/>
      <c r="H179" s="21"/>
      <c r="I179" s="21"/>
      <c r="J179" s="21"/>
      <c r="K179" s="21"/>
      <c r="L179" s="21"/>
      <c r="M179" s="21"/>
      <c r="N179" s="145"/>
      <c r="O179" s="21"/>
      <c r="P179" s="21"/>
      <c r="Q179">
        <v>155</v>
      </c>
      <c r="R179" s="19"/>
    </row>
    <row r="180" spans="2:18">
      <c r="B180" s="31" t="s">
        <v>77</v>
      </c>
      <c r="C180" s="33" t="s">
        <v>78</v>
      </c>
      <c r="D180" s="34"/>
      <c r="E180" s="34" t="s">
        <v>79</v>
      </c>
      <c r="F180" s="34"/>
      <c r="G180" s="34" t="s">
        <v>80</v>
      </c>
      <c r="H180" s="34" t="s">
        <v>81</v>
      </c>
      <c r="I180" s="34"/>
      <c r="J180" s="34"/>
      <c r="K180" s="34"/>
      <c r="L180" s="34"/>
      <c r="M180" s="34" t="s">
        <v>82</v>
      </c>
      <c r="N180" s="19"/>
      <c r="O180" s="34"/>
      <c r="P180" s="35" t="s">
        <v>83</v>
      </c>
      <c r="Q180" s="36" t="s">
        <v>3</v>
      </c>
      <c r="R180" s="36" t="s">
        <v>9</v>
      </c>
    </row>
    <row r="181" spans="2:18">
      <c r="B181" s="40"/>
      <c r="C181" s="39" t="s">
        <v>85</v>
      </c>
      <c r="D181" s="40" t="s">
        <v>86</v>
      </c>
      <c r="E181" s="40" t="s">
        <v>87</v>
      </c>
      <c r="F181" s="40" t="s">
        <v>88</v>
      </c>
      <c r="G181" s="40"/>
      <c r="H181" s="40" t="s">
        <v>89</v>
      </c>
      <c r="I181" s="40" t="s">
        <v>90</v>
      </c>
      <c r="J181" s="40" t="s">
        <v>91</v>
      </c>
      <c r="K181" s="40" t="s">
        <v>856</v>
      </c>
      <c r="L181" s="40" t="s">
        <v>92</v>
      </c>
      <c r="M181" s="40" t="s">
        <v>93</v>
      </c>
      <c r="N181" s="40" t="s">
        <v>94</v>
      </c>
      <c r="O181" s="40" t="s">
        <v>95</v>
      </c>
      <c r="P181" s="40"/>
      <c r="Q181" s="4"/>
      <c r="R181" s="40"/>
    </row>
    <row r="182" spans="2:18">
      <c r="B182" s="31" t="s">
        <v>912</v>
      </c>
      <c r="C182" s="40">
        <v>200</v>
      </c>
      <c r="D182" s="40">
        <v>3.91</v>
      </c>
      <c r="E182" s="40">
        <v>2.39</v>
      </c>
      <c r="F182" s="40">
        <v>14.99</v>
      </c>
      <c r="G182" s="40">
        <v>99.68</v>
      </c>
      <c r="H182" s="40">
        <v>0.09</v>
      </c>
      <c r="I182" s="40">
        <v>82.66</v>
      </c>
      <c r="J182" s="40">
        <v>12</v>
      </c>
      <c r="K182" s="40">
        <v>0.35</v>
      </c>
      <c r="L182" s="40">
        <v>90.3</v>
      </c>
      <c r="M182" s="40">
        <v>67.95</v>
      </c>
      <c r="N182" s="40">
        <v>34.64</v>
      </c>
      <c r="O182" s="40">
        <v>1.37</v>
      </c>
      <c r="P182" s="4"/>
      <c r="Q182" s="226"/>
      <c r="R182" s="47"/>
    </row>
    <row r="183" spans="2:18">
      <c r="B183" s="45" t="s">
        <v>36</v>
      </c>
      <c r="C183" s="40">
        <v>50</v>
      </c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">
        <v>7.8</v>
      </c>
      <c r="Q183" s="226">
        <v>350</v>
      </c>
      <c r="R183" s="47">
        <f t="shared" ref="R183:R192" si="9">Q183*P183</f>
        <v>2730</v>
      </c>
    </row>
    <row r="184" spans="2:18">
      <c r="B184" s="45" t="s">
        <v>10</v>
      </c>
      <c r="C184" s="40">
        <v>10</v>
      </c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">
        <v>1</v>
      </c>
      <c r="Q184" s="226">
        <v>79</v>
      </c>
      <c r="R184" s="47">
        <f t="shared" si="9"/>
        <v>79</v>
      </c>
    </row>
    <row r="185" spans="2:18">
      <c r="B185" s="45" t="s">
        <v>13</v>
      </c>
      <c r="C185" s="40">
        <v>4</v>
      </c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">
        <v>1</v>
      </c>
      <c r="Q185" s="226">
        <v>151.09</v>
      </c>
      <c r="R185" s="47">
        <f t="shared" si="9"/>
        <v>151.09</v>
      </c>
    </row>
    <row r="186" spans="2:18">
      <c r="B186" s="45" t="s">
        <v>56</v>
      </c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11">
        <v>22.2</v>
      </c>
      <c r="Q186" s="226">
        <v>114</v>
      </c>
      <c r="R186" s="47">
        <f t="shared" si="9"/>
        <v>2530.7999999999997</v>
      </c>
    </row>
    <row r="187" spans="2:18">
      <c r="B187" s="45" t="s">
        <v>51</v>
      </c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11">
        <v>1</v>
      </c>
      <c r="Q187" s="226">
        <v>15</v>
      </c>
      <c r="R187" s="192">
        <f t="shared" si="9"/>
        <v>15</v>
      </c>
    </row>
    <row r="188" spans="2:18">
      <c r="B188" s="44" t="s">
        <v>34</v>
      </c>
      <c r="C188" s="31">
        <v>40</v>
      </c>
      <c r="D188" s="40">
        <v>16</v>
      </c>
      <c r="E188" s="40">
        <v>0.9</v>
      </c>
      <c r="F188" s="40">
        <v>18.37</v>
      </c>
      <c r="G188" s="40">
        <v>94</v>
      </c>
      <c r="H188" s="40">
        <v>0.9</v>
      </c>
      <c r="I188" s="40">
        <v>0</v>
      </c>
      <c r="J188" s="40">
        <v>0</v>
      </c>
      <c r="K188" s="40">
        <v>0.56999999999999995</v>
      </c>
      <c r="L188" s="40">
        <v>9.6999999999999993</v>
      </c>
      <c r="M188" s="40">
        <v>36.5</v>
      </c>
      <c r="N188" s="40">
        <v>14.45</v>
      </c>
      <c r="O188" s="40">
        <v>2.12</v>
      </c>
      <c r="P188" s="52"/>
      <c r="Q188" s="226"/>
      <c r="R188" s="47">
        <f t="shared" si="9"/>
        <v>0</v>
      </c>
    </row>
    <row r="189" spans="2:18">
      <c r="B189" s="45" t="s">
        <v>34</v>
      </c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">
        <v>11</v>
      </c>
      <c r="Q189" s="227">
        <v>30</v>
      </c>
      <c r="R189" s="47">
        <f t="shared" si="9"/>
        <v>330</v>
      </c>
    </row>
    <row r="190" spans="2:18">
      <c r="B190" s="44" t="s">
        <v>969</v>
      </c>
      <c r="C190" s="40">
        <v>180</v>
      </c>
      <c r="D190" s="40">
        <v>0.17</v>
      </c>
      <c r="E190" s="40">
        <v>7.0000000000000007E-2</v>
      </c>
      <c r="F190" s="40">
        <v>13.39</v>
      </c>
      <c r="G190" s="40">
        <v>58.09</v>
      </c>
      <c r="H190" s="40">
        <v>0</v>
      </c>
      <c r="I190" s="40">
        <v>50</v>
      </c>
      <c r="J190" s="40">
        <v>20.85</v>
      </c>
      <c r="K190" s="40">
        <v>0.19</v>
      </c>
      <c r="L190" s="40">
        <v>3</v>
      </c>
      <c r="M190" s="40">
        <v>0.85</v>
      </c>
      <c r="N190" s="40">
        <v>0.85</v>
      </c>
      <c r="O190" s="40">
        <v>0.18</v>
      </c>
      <c r="P190" s="40"/>
      <c r="Q190" s="228"/>
      <c r="R190" s="47">
        <f t="shared" si="9"/>
        <v>0</v>
      </c>
    </row>
    <row r="191" spans="2:18">
      <c r="B191" s="45" t="s">
        <v>303</v>
      </c>
      <c r="C191" s="40">
        <v>20</v>
      </c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>
        <v>1</v>
      </c>
      <c r="Q191" s="228">
        <v>464.46</v>
      </c>
      <c r="R191" s="47">
        <f t="shared" si="9"/>
        <v>464.46</v>
      </c>
    </row>
    <row r="192" spans="2:18">
      <c r="B192" s="45" t="s">
        <v>15</v>
      </c>
      <c r="C192" s="40">
        <v>20</v>
      </c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>
        <v>3.1</v>
      </c>
      <c r="Q192" s="228">
        <v>120</v>
      </c>
      <c r="R192" s="47">
        <f t="shared" si="9"/>
        <v>372</v>
      </c>
    </row>
    <row r="193" spans="2:18">
      <c r="C193" s="93"/>
      <c r="D193" s="19"/>
      <c r="E193" s="19" t="s">
        <v>374</v>
      </c>
      <c r="F193" s="19"/>
      <c r="G193" s="19"/>
      <c r="H193" s="19"/>
      <c r="I193" s="19"/>
      <c r="J193" s="19"/>
      <c r="K193" s="19"/>
      <c r="L193" s="19" t="s">
        <v>99</v>
      </c>
      <c r="M193" s="19"/>
      <c r="N193" s="19"/>
      <c r="O193" s="19" t="s">
        <v>99</v>
      </c>
      <c r="P193" s="19"/>
      <c r="Q193" s="19"/>
      <c r="R193" s="229">
        <f>SUM(R182:R192)</f>
        <v>6672.3499999999995</v>
      </c>
    </row>
    <row r="194" spans="2:18">
      <c r="B194" s="19"/>
      <c r="C194" s="93"/>
      <c r="D194" s="19"/>
      <c r="E194" s="110" t="s">
        <v>100</v>
      </c>
      <c r="F194" s="19"/>
      <c r="G194" s="19"/>
      <c r="H194" s="19"/>
      <c r="I194" s="19"/>
      <c r="J194" s="19"/>
      <c r="K194" s="19"/>
      <c r="L194" s="110" t="s">
        <v>99</v>
      </c>
      <c r="M194" s="110"/>
      <c r="N194" s="19"/>
      <c r="O194" s="19"/>
      <c r="P194" s="19"/>
      <c r="Q194" s="18"/>
      <c r="R194" s="50"/>
    </row>
    <row r="195" spans="2:18" ht="18.75">
      <c r="D195" s="15"/>
      <c r="G195" s="16" t="s">
        <v>67</v>
      </c>
      <c r="H195" s="16"/>
      <c r="I195" s="17"/>
      <c r="J195" s="17"/>
      <c r="K195" s="17"/>
      <c r="M195" s="17"/>
      <c r="R195" s="19"/>
    </row>
    <row r="196" spans="2:18" ht="23.25">
      <c r="D196" s="15"/>
      <c r="E196" s="15"/>
      <c r="F196" s="133" t="s">
        <v>376</v>
      </c>
      <c r="G196" s="16"/>
      <c r="H196" s="16"/>
      <c r="I196" s="16" t="s">
        <v>377</v>
      </c>
      <c r="J196" s="16"/>
      <c r="K196" s="16"/>
      <c r="L196" s="17"/>
      <c r="M196" s="21"/>
      <c r="R196" s="19"/>
    </row>
    <row r="197" spans="2:18" ht="18.75">
      <c r="E197" s="23" t="s">
        <v>70</v>
      </c>
      <c r="F197" s="23"/>
      <c r="G197" s="23"/>
      <c r="R197" s="19"/>
    </row>
    <row r="198" spans="2:18">
      <c r="B198" s="53">
        <v>44655</v>
      </c>
      <c r="N198" s="21"/>
      <c r="R198" s="19"/>
    </row>
    <row r="199" spans="2:18">
      <c r="B199" s="24" t="s">
        <v>149</v>
      </c>
      <c r="C199" t="s">
        <v>739</v>
      </c>
      <c r="D199" s="25"/>
      <c r="E199" s="28"/>
      <c r="F199" s="28" t="s">
        <v>7</v>
      </c>
      <c r="G199" s="27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19"/>
    </row>
    <row r="200" spans="2:18">
      <c r="B200" s="29" t="s">
        <v>76</v>
      </c>
      <c r="C200" s="20"/>
      <c r="D200" s="20"/>
      <c r="E200" s="27"/>
      <c r="F200" s="27"/>
      <c r="G200" s="27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19"/>
    </row>
    <row r="201" spans="2:18">
      <c r="B201" s="30"/>
      <c r="C201" s="29"/>
      <c r="D201" s="29"/>
      <c r="E201" s="21"/>
      <c r="F201" s="27"/>
      <c r="G201" s="27"/>
      <c r="H201" s="21"/>
      <c r="I201" s="21"/>
      <c r="J201" s="21"/>
      <c r="K201" s="21"/>
      <c r="L201" s="21"/>
      <c r="M201" s="21"/>
      <c r="N201" s="145"/>
      <c r="O201" s="21"/>
      <c r="P201" s="21"/>
      <c r="R201" s="19"/>
    </row>
    <row r="202" spans="2:18">
      <c r="B202" s="31" t="s">
        <v>77</v>
      </c>
      <c r="C202" s="33" t="s">
        <v>78</v>
      </c>
      <c r="D202" s="34"/>
      <c r="E202" s="34" t="s">
        <v>79</v>
      </c>
      <c r="F202" s="34"/>
      <c r="G202" s="34" t="s">
        <v>80</v>
      </c>
      <c r="H202" s="34" t="s">
        <v>81</v>
      </c>
      <c r="I202" s="34"/>
      <c r="J202" s="34"/>
      <c r="K202" s="34"/>
      <c r="L202" s="34"/>
      <c r="M202" s="34" t="s">
        <v>82</v>
      </c>
      <c r="N202" s="19"/>
      <c r="O202" s="34"/>
      <c r="P202" s="35" t="s">
        <v>83</v>
      </c>
      <c r="Q202" s="36" t="s">
        <v>3</v>
      </c>
      <c r="R202" s="36" t="s">
        <v>9</v>
      </c>
    </row>
    <row r="203" spans="2:18">
      <c r="B203" s="40"/>
      <c r="C203" s="39" t="s">
        <v>85</v>
      </c>
      <c r="D203" s="40" t="s">
        <v>86</v>
      </c>
      <c r="E203" s="40" t="s">
        <v>87</v>
      </c>
      <c r="F203" s="40" t="s">
        <v>88</v>
      </c>
      <c r="G203" s="40"/>
      <c r="H203" s="40" t="s">
        <v>89</v>
      </c>
      <c r="I203" s="40" t="s">
        <v>90</v>
      </c>
      <c r="J203" s="40" t="s">
        <v>91</v>
      </c>
      <c r="K203" s="40" t="s">
        <v>856</v>
      </c>
      <c r="L203" s="40" t="s">
        <v>92</v>
      </c>
      <c r="M203" s="40" t="s">
        <v>93</v>
      </c>
      <c r="N203" s="40" t="s">
        <v>94</v>
      </c>
      <c r="O203" s="40" t="s">
        <v>95</v>
      </c>
      <c r="P203" s="40"/>
      <c r="Q203" s="4"/>
      <c r="R203" s="40"/>
    </row>
    <row r="204" spans="2:18">
      <c r="B204" s="31" t="s">
        <v>912</v>
      </c>
      <c r="C204" s="40">
        <v>200</v>
      </c>
      <c r="D204" s="40">
        <v>3.91</v>
      </c>
      <c r="E204" s="40">
        <v>2.39</v>
      </c>
      <c r="F204" s="40">
        <v>14.99</v>
      </c>
      <c r="G204" s="40">
        <v>99.68</v>
      </c>
      <c r="H204" s="40">
        <v>0.09</v>
      </c>
      <c r="I204" s="40">
        <v>82.66</v>
      </c>
      <c r="J204" s="40">
        <v>12</v>
      </c>
      <c r="K204" s="40">
        <v>0.35</v>
      </c>
      <c r="L204" s="40">
        <v>90.3</v>
      </c>
      <c r="M204" s="40">
        <v>67.95</v>
      </c>
      <c r="N204" s="40">
        <v>34.64</v>
      </c>
      <c r="O204" s="40">
        <v>1.37</v>
      </c>
      <c r="P204" s="4"/>
      <c r="Q204" s="226"/>
      <c r="R204" s="47"/>
    </row>
    <row r="205" spans="2:18">
      <c r="B205" s="45" t="s">
        <v>36</v>
      </c>
      <c r="C205" s="40">
        <v>50</v>
      </c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">
        <v>3.5</v>
      </c>
      <c r="Q205" s="226">
        <v>350</v>
      </c>
      <c r="R205" s="47">
        <f t="shared" ref="R205:R213" si="10">Q205*P205</f>
        <v>1225</v>
      </c>
    </row>
    <row r="206" spans="2:18">
      <c r="B206" s="45" t="s">
        <v>56</v>
      </c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">
        <v>12</v>
      </c>
      <c r="Q206" s="226">
        <v>114</v>
      </c>
      <c r="R206" s="47">
        <f t="shared" si="10"/>
        <v>1368</v>
      </c>
    </row>
    <row r="207" spans="2:18">
      <c r="B207" s="45" t="s">
        <v>16</v>
      </c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"/>
      <c r="Q207" s="226">
        <v>118.61</v>
      </c>
      <c r="R207" s="47"/>
    </row>
    <row r="208" spans="2:18">
      <c r="B208" s="45" t="s">
        <v>135</v>
      </c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">
        <v>5</v>
      </c>
      <c r="Q208" s="226">
        <v>340</v>
      </c>
      <c r="R208" s="47">
        <f t="shared" si="10"/>
        <v>1700</v>
      </c>
    </row>
    <row r="209" spans="2:18">
      <c r="B209" s="44" t="s">
        <v>34</v>
      </c>
      <c r="C209" s="31">
        <v>40</v>
      </c>
      <c r="D209" s="40">
        <v>16</v>
      </c>
      <c r="E209" s="40">
        <v>0.9</v>
      </c>
      <c r="F209" s="40">
        <v>18.37</v>
      </c>
      <c r="G209" s="40">
        <v>94</v>
      </c>
      <c r="H209" s="40">
        <v>0.9</v>
      </c>
      <c r="I209" s="40">
        <v>0</v>
      </c>
      <c r="J209" s="40">
        <v>0</v>
      </c>
      <c r="K209" s="40">
        <v>0.56999999999999995</v>
      </c>
      <c r="L209" s="40">
        <v>9.6999999999999993</v>
      </c>
      <c r="M209" s="40">
        <v>36.5</v>
      </c>
      <c r="N209" s="40">
        <v>14.45</v>
      </c>
      <c r="O209" s="40">
        <v>2.12</v>
      </c>
      <c r="P209" s="52"/>
      <c r="Q209" s="226"/>
      <c r="R209" s="47">
        <f t="shared" si="10"/>
        <v>0</v>
      </c>
    </row>
    <row r="210" spans="2:18">
      <c r="B210" s="45" t="s">
        <v>34</v>
      </c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">
        <v>4</v>
      </c>
      <c r="Q210" s="227">
        <v>30</v>
      </c>
      <c r="R210" s="47">
        <f t="shared" si="10"/>
        <v>120</v>
      </c>
    </row>
    <row r="211" spans="2:18">
      <c r="B211" s="44" t="s">
        <v>108</v>
      </c>
      <c r="C211" s="40">
        <v>180</v>
      </c>
      <c r="D211" s="40">
        <v>0.17</v>
      </c>
      <c r="E211" s="40">
        <v>7.0000000000000007E-2</v>
      </c>
      <c r="F211" s="40">
        <v>13.39</v>
      </c>
      <c r="G211" s="40">
        <v>58.09</v>
      </c>
      <c r="H211" s="40">
        <v>0</v>
      </c>
      <c r="I211" s="40">
        <v>50</v>
      </c>
      <c r="J211" s="40">
        <v>20.85</v>
      </c>
      <c r="K211" s="40">
        <v>0.19</v>
      </c>
      <c r="L211" s="40">
        <v>3</v>
      </c>
      <c r="M211" s="40">
        <v>0.85</v>
      </c>
      <c r="N211" s="40">
        <v>0.85</v>
      </c>
      <c r="O211" s="40">
        <v>0.18</v>
      </c>
      <c r="P211" s="40"/>
      <c r="Q211" s="228"/>
      <c r="R211" s="47">
        <f t="shared" si="10"/>
        <v>0</v>
      </c>
    </row>
    <row r="212" spans="2:18">
      <c r="B212" s="45" t="s">
        <v>31</v>
      </c>
      <c r="C212" s="40">
        <v>20</v>
      </c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>
        <v>1</v>
      </c>
      <c r="Q212" s="228">
        <v>76.69</v>
      </c>
      <c r="R212" s="47">
        <f t="shared" si="10"/>
        <v>76.69</v>
      </c>
    </row>
    <row r="213" spans="2:18">
      <c r="B213" s="45" t="s">
        <v>49</v>
      </c>
      <c r="C213" s="40">
        <v>20</v>
      </c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228">
        <v>248</v>
      </c>
      <c r="R213" s="47">
        <f t="shared" si="10"/>
        <v>0</v>
      </c>
    </row>
    <row r="214" spans="2:18">
      <c r="C214" s="93"/>
      <c r="D214" s="19"/>
      <c r="E214" s="19" t="s">
        <v>374</v>
      </c>
      <c r="F214" s="19"/>
      <c r="G214" s="19"/>
      <c r="H214" s="19"/>
      <c r="I214" s="19"/>
      <c r="J214" s="19"/>
      <c r="K214" s="19"/>
      <c r="L214" s="19" t="s">
        <v>99</v>
      </c>
      <c r="M214" s="19"/>
      <c r="N214" s="19"/>
      <c r="O214" s="19" t="s">
        <v>99</v>
      </c>
      <c r="P214" s="19"/>
      <c r="Q214" s="19"/>
      <c r="R214" s="229">
        <f>SUM(R204:R213)</f>
        <v>4489.6899999999996</v>
      </c>
    </row>
    <row r="215" spans="2:18">
      <c r="B215" s="19"/>
      <c r="C215" s="93"/>
      <c r="D215" s="19"/>
      <c r="E215" s="110" t="s">
        <v>100</v>
      </c>
      <c r="F215" s="19"/>
      <c r="G215" s="19"/>
      <c r="H215" s="19"/>
      <c r="I215" s="19"/>
      <c r="J215" s="19"/>
      <c r="K215" s="19"/>
      <c r="L215" s="110" t="s">
        <v>99</v>
      </c>
      <c r="M215" s="110"/>
      <c r="N215" s="19"/>
      <c r="O215" s="19"/>
      <c r="P215" s="19"/>
      <c r="Q215" s="18"/>
      <c r="R215" s="50"/>
    </row>
    <row r="216" spans="2:18" ht="18.75">
      <c r="D216" s="15"/>
      <c r="G216" s="16" t="s">
        <v>67</v>
      </c>
      <c r="H216" s="16"/>
      <c r="I216" s="17"/>
      <c r="J216" s="17"/>
      <c r="K216" s="17"/>
      <c r="M216" s="17"/>
      <c r="R216" s="19"/>
    </row>
    <row r="217" spans="2:18" ht="23.25">
      <c r="D217" s="15"/>
      <c r="E217" s="15"/>
      <c r="F217" s="133" t="s">
        <v>376</v>
      </c>
      <c r="G217" s="16"/>
      <c r="H217" s="16"/>
      <c r="I217" s="16" t="s">
        <v>377</v>
      </c>
      <c r="J217" s="16"/>
      <c r="K217" s="16"/>
      <c r="L217" s="17"/>
      <c r="M217" s="21"/>
      <c r="R217" s="19"/>
    </row>
    <row r="218" spans="2:18" ht="18.75">
      <c r="E218" s="23" t="s">
        <v>70</v>
      </c>
      <c r="F218" s="23"/>
      <c r="G218" s="23"/>
      <c r="R218" s="19"/>
    </row>
    <row r="219" spans="2:18">
      <c r="B219" s="53">
        <v>44656</v>
      </c>
      <c r="N219" s="21"/>
      <c r="R219" s="19"/>
    </row>
    <row r="220" spans="2:18">
      <c r="B220" s="24" t="s">
        <v>149</v>
      </c>
      <c r="C220" t="s">
        <v>739</v>
      </c>
      <c r="D220" s="25"/>
      <c r="E220" s="28"/>
      <c r="F220" s="28" t="s">
        <v>5</v>
      </c>
      <c r="G220" s="27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19"/>
    </row>
    <row r="221" spans="2:18">
      <c r="B221" s="29" t="s">
        <v>76</v>
      </c>
      <c r="C221" s="20"/>
      <c r="D221" s="20"/>
      <c r="E221" s="27"/>
      <c r="F221" s="27"/>
      <c r="G221" s="27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19"/>
    </row>
    <row r="222" spans="2:18">
      <c r="B222" s="30"/>
      <c r="C222" s="29"/>
      <c r="D222" s="29"/>
      <c r="E222" s="21"/>
      <c r="F222" s="27"/>
      <c r="G222" s="27"/>
      <c r="H222" s="21"/>
      <c r="I222" s="21"/>
      <c r="J222" s="21"/>
      <c r="K222" s="21"/>
      <c r="L222" s="21"/>
      <c r="M222" s="21"/>
      <c r="N222" s="145"/>
      <c r="O222" s="21"/>
      <c r="P222" s="21"/>
      <c r="Q222">
        <v>213</v>
      </c>
      <c r="R222" s="19"/>
    </row>
    <row r="223" spans="2:18">
      <c r="B223" s="31" t="s">
        <v>77</v>
      </c>
      <c r="C223" s="33" t="s">
        <v>78</v>
      </c>
      <c r="D223" s="34"/>
      <c r="E223" s="34" t="s">
        <v>79</v>
      </c>
      <c r="F223" s="34"/>
      <c r="G223" s="34" t="s">
        <v>80</v>
      </c>
      <c r="H223" s="34" t="s">
        <v>81</v>
      </c>
      <c r="I223" s="34"/>
      <c r="J223" s="34"/>
      <c r="K223" s="34"/>
      <c r="L223" s="34"/>
      <c r="M223" s="34" t="s">
        <v>82</v>
      </c>
      <c r="N223" s="19"/>
      <c r="O223" s="34"/>
      <c r="P223" s="35" t="s">
        <v>83</v>
      </c>
      <c r="Q223" s="36" t="s">
        <v>3</v>
      </c>
      <c r="R223" s="36" t="s">
        <v>9</v>
      </c>
    </row>
    <row r="224" spans="2:18">
      <c r="B224" s="40"/>
      <c r="C224" s="39" t="s">
        <v>85</v>
      </c>
      <c r="D224" s="40" t="s">
        <v>86</v>
      </c>
      <c r="E224" s="40" t="s">
        <v>87</v>
      </c>
      <c r="F224" s="40" t="s">
        <v>88</v>
      </c>
      <c r="G224" s="40"/>
      <c r="H224" s="40" t="s">
        <v>89</v>
      </c>
      <c r="I224" s="40" t="s">
        <v>90</v>
      </c>
      <c r="J224" s="40" t="s">
        <v>91</v>
      </c>
      <c r="K224" s="40" t="s">
        <v>856</v>
      </c>
      <c r="L224" s="40" t="s">
        <v>92</v>
      </c>
      <c r="M224" s="40" t="s">
        <v>93</v>
      </c>
      <c r="N224" s="40" t="s">
        <v>94</v>
      </c>
      <c r="O224" s="40" t="s">
        <v>95</v>
      </c>
      <c r="P224" s="40"/>
      <c r="Q224" s="4"/>
      <c r="R224" s="40"/>
    </row>
    <row r="225" spans="2:19">
      <c r="B225" s="31" t="s">
        <v>918</v>
      </c>
      <c r="C225" s="40">
        <v>200</v>
      </c>
      <c r="D225" s="40">
        <v>22.03</v>
      </c>
      <c r="E225" s="40">
        <v>22.11</v>
      </c>
      <c r="F225" s="40">
        <v>14.99</v>
      </c>
      <c r="G225" s="40">
        <v>438.54</v>
      </c>
      <c r="H225" s="40">
        <v>0.09</v>
      </c>
      <c r="I225" s="40">
        <v>82.66</v>
      </c>
      <c r="J225" s="40">
        <v>12</v>
      </c>
      <c r="K225" s="40">
        <v>0.35</v>
      </c>
      <c r="L225" s="40">
        <v>90.3</v>
      </c>
      <c r="M225" s="40">
        <v>67.95</v>
      </c>
      <c r="N225" s="40">
        <v>34.64</v>
      </c>
      <c r="O225" s="40">
        <v>1.37</v>
      </c>
      <c r="P225" s="4"/>
      <c r="Q225" s="226"/>
      <c r="R225" s="47"/>
    </row>
    <row r="226" spans="2:19">
      <c r="B226" s="45" t="s">
        <v>27</v>
      </c>
      <c r="C226" s="40">
        <v>50</v>
      </c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">
        <v>12.8</v>
      </c>
      <c r="Q226" s="226">
        <v>234</v>
      </c>
      <c r="R226" s="47">
        <f>Q226*P226</f>
        <v>2995.2000000000003</v>
      </c>
    </row>
    <row r="227" spans="2:19">
      <c r="B227" s="45" t="s">
        <v>58</v>
      </c>
      <c r="C227" s="40">
        <v>10</v>
      </c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">
        <v>1.5</v>
      </c>
      <c r="Q227" s="226">
        <v>49</v>
      </c>
      <c r="R227" s="47">
        <f t="shared" ref="R227:R244" si="11">Q227*P227</f>
        <v>73.5</v>
      </c>
      <c r="S227" s="68"/>
    </row>
    <row r="228" spans="2:19">
      <c r="B228" s="45" t="s">
        <v>37</v>
      </c>
      <c r="C228" s="40">
        <v>10</v>
      </c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">
        <v>2.1</v>
      </c>
      <c r="Q228" s="226">
        <v>92</v>
      </c>
      <c r="R228" s="47">
        <f t="shared" si="11"/>
        <v>193.20000000000002</v>
      </c>
      <c r="S228" s="68"/>
    </row>
    <row r="229" spans="2:19">
      <c r="B229" s="45" t="s">
        <v>13</v>
      </c>
      <c r="C229" s="40">
        <v>4</v>
      </c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">
        <v>1.5</v>
      </c>
      <c r="Q229" s="226">
        <v>151.09</v>
      </c>
      <c r="R229" s="47">
        <f t="shared" si="11"/>
        <v>226.63499999999999</v>
      </c>
    </row>
    <row r="230" spans="2:19">
      <c r="B230" s="45" t="s">
        <v>14</v>
      </c>
      <c r="C230" s="40">
        <v>50</v>
      </c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">
        <v>1</v>
      </c>
      <c r="Q230" s="226">
        <v>165</v>
      </c>
      <c r="R230" s="47">
        <f t="shared" si="11"/>
        <v>165</v>
      </c>
    </row>
    <row r="231" spans="2:19">
      <c r="B231" s="45" t="s">
        <v>29</v>
      </c>
      <c r="C231" s="40">
        <v>4</v>
      </c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">
        <v>10.7</v>
      </c>
      <c r="Q231" s="226">
        <v>110</v>
      </c>
      <c r="R231" s="47">
        <f t="shared" si="11"/>
        <v>1177</v>
      </c>
    </row>
    <row r="232" spans="2:19">
      <c r="B232" s="45" t="s">
        <v>10</v>
      </c>
      <c r="C232" s="40">
        <v>1</v>
      </c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4">
        <v>2</v>
      </c>
      <c r="Q232" s="46">
        <v>79</v>
      </c>
      <c r="R232" s="47">
        <f t="shared" si="11"/>
        <v>158</v>
      </c>
    </row>
    <row r="233" spans="2:19">
      <c r="B233" s="45" t="s">
        <v>51</v>
      </c>
      <c r="C233" s="40"/>
      <c r="D233" s="40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>
        <v>2</v>
      </c>
      <c r="Q233" s="5">
        <v>15</v>
      </c>
      <c r="R233" s="47">
        <f t="shared" si="11"/>
        <v>30</v>
      </c>
    </row>
    <row r="234" spans="2:19">
      <c r="B234" s="31" t="s">
        <v>972</v>
      </c>
      <c r="C234" s="40">
        <v>20</v>
      </c>
      <c r="D234" s="40">
        <v>0.14000000000000001</v>
      </c>
      <c r="E234" s="40">
        <v>0.02</v>
      </c>
      <c r="F234" s="40">
        <v>0.7</v>
      </c>
      <c r="G234" s="40">
        <v>2.4</v>
      </c>
      <c r="H234" s="40">
        <v>0.01</v>
      </c>
      <c r="I234" s="40">
        <v>0.98</v>
      </c>
      <c r="J234" s="40">
        <v>0</v>
      </c>
      <c r="K234" s="40">
        <v>0.02</v>
      </c>
      <c r="L234" s="40">
        <v>3.4</v>
      </c>
      <c r="M234" s="40">
        <v>6</v>
      </c>
      <c r="N234" s="40">
        <v>2.8</v>
      </c>
      <c r="O234" s="40">
        <v>0.1</v>
      </c>
      <c r="P234" s="4"/>
      <c r="Q234" s="226"/>
      <c r="R234" s="47">
        <f t="shared" si="11"/>
        <v>0</v>
      </c>
    </row>
    <row r="235" spans="2:19">
      <c r="B235" s="45" t="s">
        <v>587</v>
      </c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">
        <v>8</v>
      </c>
      <c r="Q235" s="226">
        <v>114</v>
      </c>
      <c r="R235" s="47">
        <f t="shared" si="11"/>
        <v>912</v>
      </c>
    </row>
    <row r="236" spans="2:19">
      <c r="B236" s="45" t="s">
        <v>37</v>
      </c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">
        <v>1</v>
      </c>
      <c r="Q236" s="226">
        <v>92</v>
      </c>
      <c r="R236" s="47">
        <f t="shared" si="11"/>
        <v>92</v>
      </c>
    </row>
    <row r="237" spans="2:19">
      <c r="B237" s="45" t="s">
        <v>58</v>
      </c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">
        <v>1</v>
      </c>
      <c r="Q237" s="226">
        <v>49</v>
      </c>
      <c r="R237" s="47">
        <f t="shared" si="11"/>
        <v>49</v>
      </c>
    </row>
    <row r="238" spans="2:19">
      <c r="B238" s="45" t="s">
        <v>13</v>
      </c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">
        <v>0.5</v>
      </c>
      <c r="Q238" s="226">
        <v>151.09</v>
      </c>
      <c r="R238" s="47">
        <f t="shared" si="11"/>
        <v>75.545000000000002</v>
      </c>
    </row>
    <row r="239" spans="2:19">
      <c r="B239" s="44" t="s">
        <v>34</v>
      </c>
      <c r="C239" s="31">
        <v>40</v>
      </c>
      <c r="D239" s="40">
        <v>16</v>
      </c>
      <c r="E239" s="40">
        <v>0.9</v>
      </c>
      <c r="F239" s="40">
        <v>18.37</v>
      </c>
      <c r="G239" s="40">
        <v>94</v>
      </c>
      <c r="H239" s="40">
        <v>0.9</v>
      </c>
      <c r="I239" s="40">
        <v>0</v>
      </c>
      <c r="J239" s="40">
        <v>0</v>
      </c>
      <c r="K239" s="40">
        <v>0.56999999999999995</v>
      </c>
      <c r="L239" s="40">
        <v>9.6999999999999993</v>
      </c>
      <c r="M239" s="40">
        <v>36.5</v>
      </c>
      <c r="N239" s="40">
        <v>14.45</v>
      </c>
      <c r="O239" s="40">
        <v>2.12</v>
      </c>
      <c r="P239" s="40"/>
      <c r="Q239" s="228"/>
      <c r="R239" s="47">
        <f t="shared" si="11"/>
        <v>0</v>
      </c>
    </row>
    <row r="240" spans="2:19">
      <c r="B240" s="45" t="s">
        <v>34</v>
      </c>
      <c r="C240" s="40">
        <v>20</v>
      </c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>
        <v>15</v>
      </c>
      <c r="Q240" s="228">
        <v>30</v>
      </c>
      <c r="R240" s="47">
        <f t="shared" si="11"/>
        <v>450</v>
      </c>
    </row>
    <row r="241" spans="2:18">
      <c r="B241" s="44" t="s">
        <v>112</v>
      </c>
      <c r="C241" s="40">
        <v>180</v>
      </c>
      <c r="D241" s="40">
        <v>1.2</v>
      </c>
      <c r="E241" s="40">
        <v>0.19</v>
      </c>
      <c r="F241" s="40">
        <v>18.36</v>
      </c>
      <c r="G241" s="40">
        <v>83</v>
      </c>
      <c r="H241" s="40">
        <v>0.04</v>
      </c>
      <c r="I241" s="40">
        <v>36.5</v>
      </c>
      <c r="J241" s="40">
        <v>0</v>
      </c>
      <c r="K241" s="40">
        <v>0.2</v>
      </c>
      <c r="L241" s="40">
        <v>12.7</v>
      </c>
      <c r="M241" s="40">
        <v>12.7</v>
      </c>
      <c r="N241" s="40">
        <v>7.3</v>
      </c>
      <c r="O241" s="40">
        <v>0.9</v>
      </c>
      <c r="P241" s="40"/>
      <c r="Q241" s="228"/>
      <c r="R241" s="47">
        <f t="shared" si="11"/>
        <v>0</v>
      </c>
    </row>
    <row r="242" spans="2:18">
      <c r="B242" s="45" t="s">
        <v>15</v>
      </c>
      <c r="C242" s="40">
        <v>4</v>
      </c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>
        <v>4.2</v>
      </c>
      <c r="Q242" s="40">
        <v>120</v>
      </c>
      <c r="R242" s="47">
        <f t="shared" si="11"/>
        <v>504</v>
      </c>
    </row>
    <row r="243" spans="2:18">
      <c r="B243" s="45" t="s">
        <v>113</v>
      </c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>
        <v>4.2</v>
      </c>
      <c r="Q243" s="40">
        <v>182</v>
      </c>
      <c r="R243" s="47">
        <f t="shared" si="11"/>
        <v>764.4</v>
      </c>
    </row>
    <row r="244" spans="2:18">
      <c r="B244" s="45" t="s">
        <v>299</v>
      </c>
      <c r="C244" s="45">
        <v>100</v>
      </c>
      <c r="D244" s="40">
        <v>0.6</v>
      </c>
      <c r="E244" s="5">
        <v>0.6</v>
      </c>
      <c r="F244" s="5">
        <v>14.7</v>
      </c>
      <c r="G244" s="5">
        <v>70.5</v>
      </c>
      <c r="H244" s="5">
        <v>0.05</v>
      </c>
      <c r="I244" s="5">
        <v>15</v>
      </c>
      <c r="J244" s="5">
        <v>0</v>
      </c>
      <c r="K244" s="5">
        <v>0.3</v>
      </c>
      <c r="L244" s="5">
        <v>24</v>
      </c>
      <c r="M244" s="5">
        <v>16.5</v>
      </c>
      <c r="N244" s="5">
        <v>13.5</v>
      </c>
      <c r="O244" s="5">
        <v>3.3</v>
      </c>
      <c r="P244" s="5">
        <v>21.7</v>
      </c>
      <c r="Q244" s="5">
        <v>486</v>
      </c>
      <c r="R244" s="47">
        <f t="shared" si="11"/>
        <v>10546.199999999999</v>
      </c>
    </row>
    <row r="245" spans="2:18">
      <c r="E245" s="19" t="s">
        <v>374</v>
      </c>
      <c r="F245" s="19"/>
      <c r="G245" s="19"/>
      <c r="H245" s="19"/>
      <c r="I245" s="19"/>
      <c r="J245" s="19"/>
      <c r="K245" s="19"/>
      <c r="L245" s="19" t="s">
        <v>99</v>
      </c>
      <c r="M245" s="19"/>
      <c r="N245" s="19"/>
      <c r="O245" s="19" t="s">
        <v>99</v>
      </c>
      <c r="P245" s="19"/>
      <c r="R245" s="68">
        <f>SUM(R226:R244)</f>
        <v>18411.68</v>
      </c>
    </row>
    <row r="246" spans="2:18">
      <c r="B246" s="19"/>
      <c r="E246" s="110" t="s">
        <v>100</v>
      </c>
      <c r="F246" s="19"/>
      <c r="G246" s="19"/>
      <c r="H246" s="19"/>
      <c r="I246" s="19"/>
      <c r="J246" s="19"/>
      <c r="K246" s="19"/>
      <c r="L246" s="110" t="s">
        <v>99</v>
      </c>
      <c r="M246" s="110"/>
      <c r="N246" s="19"/>
      <c r="O246" s="19"/>
      <c r="P246" s="19"/>
      <c r="Q246" s="19"/>
    </row>
    <row r="247" spans="2:18" ht="18.75">
      <c r="D247" s="15"/>
      <c r="G247" s="16" t="s">
        <v>67</v>
      </c>
      <c r="H247" s="16"/>
      <c r="I247" s="17"/>
      <c r="J247" s="17"/>
      <c r="K247" s="17"/>
      <c r="M247" s="17"/>
      <c r="R247" s="19"/>
    </row>
    <row r="248" spans="2:18" ht="23.25">
      <c r="D248" s="15"/>
      <c r="E248" s="15"/>
      <c r="F248" s="133" t="s">
        <v>376</v>
      </c>
      <c r="G248" s="16"/>
      <c r="H248" s="16"/>
      <c r="I248" s="16" t="s">
        <v>377</v>
      </c>
      <c r="J248" s="16"/>
      <c r="K248" s="16"/>
      <c r="L248" s="17"/>
      <c r="M248" s="21"/>
      <c r="R248" s="19"/>
    </row>
    <row r="249" spans="2:18" ht="18.75">
      <c r="E249" s="23" t="s">
        <v>70</v>
      </c>
      <c r="F249" s="23"/>
      <c r="G249" s="23"/>
      <c r="R249" s="19"/>
    </row>
    <row r="250" spans="2:18">
      <c r="B250" s="53">
        <v>44656</v>
      </c>
      <c r="N250" s="21"/>
      <c r="R250" s="19"/>
    </row>
    <row r="251" spans="2:18">
      <c r="B251" s="24" t="s">
        <v>149</v>
      </c>
      <c r="C251" t="s">
        <v>739</v>
      </c>
      <c r="D251" s="25"/>
      <c r="E251" s="28"/>
      <c r="F251" s="28" t="s">
        <v>6</v>
      </c>
      <c r="G251" s="27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19"/>
    </row>
    <row r="252" spans="2:18">
      <c r="B252" s="29" t="s">
        <v>76</v>
      </c>
      <c r="C252" s="20"/>
      <c r="D252" s="20"/>
      <c r="E252" s="27"/>
      <c r="F252" s="27"/>
      <c r="G252" s="27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19"/>
    </row>
    <row r="253" spans="2:18">
      <c r="B253" s="30"/>
      <c r="C253" s="29"/>
      <c r="D253" s="29"/>
      <c r="E253" s="21"/>
      <c r="F253" s="27"/>
      <c r="G253" s="27"/>
      <c r="H253" s="21"/>
      <c r="I253" s="21"/>
      <c r="J253" s="21"/>
      <c r="K253" s="21"/>
      <c r="L253" s="21"/>
      <c r="M253" s="21"/>
      <c r="N253" s="145"/>
      <c r="O253" s="21"/>
      <c r="P253" s="21"/>
      <c r="Q253">
        <v>155</v>
      </c>
      <c r="R253" s="19"/>
    </row>
    <row r="254" spans="2:18">
      <c r="B254" s="31" t="s">
        <v>77</v>
      </c>
      <c r="C254" s="33" t="s">
        <v>78</v>
      </c>
      <c r="D254" s="34"/>
      <c r="E254" s="34" t="s">
        <v>79</v>
      </c>
      <c r="F254" s="34"/>
      <c r="G254" s="34" t="s">
        <v>80</v>
      </c>
      <c r="H254" s="34" t="s">
        <v>81</v>
      </c>
      <c r="I254" s="34"/>
      <c r="J254" s="34"/>
      <c r="K254" s="34"/>
      <c r="L254" s="34"/>
      <c r="M254" s="34" t="s">
        <v>82</v>
      </c>
      <c r="N254" s="19"/>
      <c r="O254" s="34"/>
      <c r="P254" s="35" t="s">
        <v>83</v>
      </c>
      <c r="Q254" s="36" t="s">
        <v>3</v>
      </c>
      <c r="R254" s="36" t="s">
        <v>9</v>
      </c>
    </row>
    <row r="255" spans="2:18">
      <c r="B255" s="40"/>
      <c r="C255" s="39" t="s">
        <v>85</v>
      </c>
      <c r="D255" s="40" t="s">
        <v>86</v>
      </c>
      <c r="E255" s="40" t="s">
        <v>87</v>
      </c>
      <c r="F255" s="40" t="s">
        <v>88</v>
      </c>
      <c r="G255" s="40"/>
      <c r="H255" s="40" t="s">
        <v>89</v>
      </c>
      <c r="I255" s="40" t="s">
        <v>90</v>
      </c>
      <c r="J255" s="40" t="s">
        <v>91</v>
      </c>
      <c r="K255" s="40" t="s">
        <v>856</v>
      </c>
      <c r="L255" s="40" t="s">
        <v>92</v>
      </c>
      <c r="M255" s="40" t="s">
        <v>93</v>
      </c>
      <c r="N255" s="40" t="s">
        <v>94</v>
      </c>
      <c r="O255" s="40" t="s">
        <v>95</v>
      </c>
      <c r="P255" s="40"/>
      <c r="Q255" s="4"/>
      <c r="R255" s="40"/>
    </row>
    <row r="256" spans="2:18">
      <c r="B256" s="31" t="s">
        <v>918</v>
      </c>
      <c r="C256" s="40">
        <v>200</v>
      </c>
      <c r="D256" s="40">
        <v>22.03</v>
      </c>
      <c r="E256" s="40">
        <v>22.11</v>
      </c>
      <c r="F256" s="40">
        <v>14.99</v>
      </c>
      <c r="G256" s="40">
        <v>438.54</v>
      </c>
      <c r="H256" s="40">
        <v>0.09</v>
      </c>
      <c r="I256" s="40">
        <v>82.66</v>
      </c>
      <c r="J256" s="40">
        <v>12</v>
      </c>
      <c r="K256" s="40">
        <v>0.35</v>
      </c>
      <c r="L256" s="40">
        <v>90.3</v>
      </c>
      <c r="M256" s="40">
        <v>67.95</v>
      </c>
      <c r="N256" s="40">
        <v>34.64</v>
      </c>
      <c r="O256" s="40">
        <v>1.37</v>
      </c>
      <c r="P256" s="4"/>
      <c r="Q256" s="226"/>
      <c r="R256" s="47"/>
    </row>
    <row r="257" spans="2:18">
      <c r="B257" s="45" t="s">
        <v>27</v>
      </c>
      <c r="C257" s="40">
        <v>50</v>
      </c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">
        <v>8.3000000000000007</v>
      </c>
      <c r="Q257" s="226">
        <v>234</v>
      </c>
      <c r="R257" s="47">
        <f>Q257*P257</f>
        <v>1942.2000000000003</v>
      </c>
    </row>
    <row r="258" spans="2:18">
      <c r="B258" s="45" t="s">
        <v>37</v>
      </c>
      <c r="C258" s="40">
        <v>10</v>
      </c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">
        <v>1.46</v>
      </c>
      <c r="Q258" s="226">
        <v>92</v>
      </c>
      <c r="R258" s="47">
        <f t="shared" ref="R258:R271" si="12">Q258*P258</f>
        <v>134.32</v>
      </c>
    </row>
    <row r="259" spans="2:18">
      <c r="B259" s="45" t="s">
        <v>29</v>
      </c>
      <c r="C259" s="40">
        <v>4</v>
      </c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">
        <v>7.8</v>
      </c>
      <c r="Q259" s="226">
        <v>123</v>
      </c>
      <c r="R259" s="47">
        <f t="shared" si="12"/>
        <v>959.4</v>
      </c>
    </row>
    <row r="260" spans="2:18">
      <c r="B260" s="45" t="s">
        <v>10</v>
      </c>
      <c r="C260" s="40">
        <v>1</v>
      </c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4">
        <v>1</v>
      </c>
      <c r="Q260" s="46">
        <v>79</v>
      </c>
      <c r="R260" s="47">
        <f t="shared" si="12"/>
        <v>79</v>
      </c>
    </row>
    <row r="261" spans="2:18">
      <c r="B261" s="45" t="s">
        <v>51</v>
      </c>
      <c r="C261" s="40"/>
      <c r="D261" s="40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>
        <v>1</v>
      </c>
      <c r="Q261" s="5">
        <v>15</v>
      </c>
      <c r="R261" s="47">
        <f t="shared" si="12"/>
        <v>15</v>
      </c>
    </row>
    <row r="262" spans="2:18">
      <c r="B262" s="31" t="s">
        <v>972</v>
      </c>
      <c r="C262" s="40">
        <v>20</v>
      </c>
      <c r="D262" s="40">
        <v>0.14000000000000001</v>
      </c>
      <c r="E262" s="40">
        <v>0.02</v>
      </c>
      <c r="F262" s="40">
        <v>0.7</v>
      </c>
      <c r="G262" s="40">
        <v>2.4</v>
      </c>
      <c r="H262" s="40">
        <v>0.01</v>
      </c>
      <c r="I262" s="40">
        <v>0.98</v>
      </c>
      <c r="J262" s="40">
        <v>0</v>
      </c>
      <c r="K262" s="40">
        <v>0.02</v>
      </c>
      <c r="L262" s="40">
        <v>3.4</v>
      </c>
      <c r="M262" s="40">
        <v>6</v>
      </c>
      <c r="N262" s="40">
        <v>2.8</v>
      </c>
      <c r="O262" s="40">
        <v>0.1</v>
      </c>
      <c r="P262" s="4"/>
      <c r="Q262" s="226"/>
      <c r="R262" s="47">
        <f t="shared" si="12"/>
        <v>0</v>
      </c>
    </row>
    <row r="263" spans="2:18">
      <c r="B263" s="45" t="s">
        <v>587</v>
      </c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">
        <v>5</v>
      </c>
      <c r="Q263" s="226">
        <v>114</v>
      </c>
      <c r="R263" s="47">
        <f t="shared" si="12"/>
        <v>570</v>
      </c>
    </row>
    <row r="264" spans="2:18">
      <c r="B264" s="45" t="s">
        <v>37</v>
      </c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">
        <v>1</v>
      </c>
      <c r="Q264" s="226">
        <v>92</v>
      </c>
      <c r="R264" s="47">
        <f t="shared" si="12"/>
        <v>92</v>
      </c>
    </row>
    <row r="265" spans="2:18">
      <c r="B265" s="44" t="s">
        <v>34</v>
      </c>
      <c r="C265" s="31">
        <v>40</v>
      </c>
      <c r="D265" s="40">
        <v>16</v>
      </c>
      <c r="E265" s="40">
        <v>0.9</v>
      </c>
      <c r="F265" s="40">
        <v>18.37</v>
      </c>
      <c r="G265" s="40">
        <v>94</v>
      </c>
      <c r="H265" s="40">
        <v>0.9</v>
      </c>
      <c r="I265" s="40">
        <v>0</v>
      </c>
      <c r="J265" s="40">
        <v>0</v>
      </c>
      <c r="K265" s="40">
        <v>0.56999999999999995</v>
      </c>
      <c r="L265" s="40">
        <v>9.6999999999999993</v>
      </c>
      <c r="M265" s="40">
        <v>36.5</v>
      </c>
      <c r="N265" s="40">
        <v>14.45</v>
      </c>
      <c r="O265" s="40">
        <v>2.12</v>
      </c>
      <c r="P265" s="40"/>
      <c r="Q265" s="228"/>
      <c r="R265" s="47">
        <f t="shared" si="12"/>
        <v>0</v>
      </c>
    </row>
    <row r="266" spans="2:18">
      <c r="B266" s="45" t="s">
        <v>34</v>
      </c>
      <c r="C266" s="40">
        <v>20</v>
      </c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>
        <v>11</v>
      </c>
      <c r="Q266" s="228">
        <v>30</v>
      </c>
      <c r="R266" s="47">
        <f t="shared" si="12"/>
        <v>330</v>
      </c>
    </row>
    <row r="267" spans="2:18">
      <c r="B267" s="45" t="s">
        <v>60</v>
      </c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>
        <v>1.5</v>
      </c>
      <c r="Q267" s="228">
        <v>629.20000000000005</v>
      </c>
      <c r="R267" s="47">
        <f t="shared" si="12"/>
        <v>943.80000000000007</v>
      </c>
    </row>
    <row r="268" spans="2:18">
      <c r="B268" s="45" t="s">
        <v>121</v>
      </c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>
        <v>1.4</v>
      </c>
      <c r="Q268" s="228">
        <v>712.92</v>
      </c>
      <c r="R268" s="47">
        <f t="shared" si="12"/>
        <v>998.08799999999985</v>
      </c>
    </row>
    <row r="269" spans="2:18">
      <c r="B269" s="44" t="s">
        <v>112</v>
      </c>
      <c r="C269" s="40">
        <v>180</v>
      </c>
      <c r="D269" s="40">
        <v>1.2</v>
      </c>
      <c r="E269" s="40">
        <v>0.19</v>
      </c>
      <c r="F269" s="40">
        <v>18.36</v>
      </c>
      <c r="G269" s="40">
        <v>83</v>
      </c>
      <c r="H269" s="40">
        <v>0.04</v>
      </c>
      <c r="I269" s="40">
        <v>36.5</v>
      </c>
      <c r="J269" s="40">
        <v>0</v>
      </c>
      <c r="K269" s="40">
        <v>0.2</v>
      </c>
      <c r="L269" s="40">
        <v>12.7</v>
      </c>
      <c r="M269" s="40">
        <v>12.7</v>
      </c>
      <c r="N269" s="40">
        <v>7.3</v>
      </c>
      <c r="O269" s="40">
        <v>0.9</v>
      </c>
      <c r="P269" s="40"/>
      <c r="Q269" s="228"/>
      <c r="R269" s="47">
        <f t="shared" si="12"/>
        <v>0</v>
      </c>
    </row>
    <row r="270" spans="2:18">
      <c r="B270" s="45" t="s">
        <v>15</v>
      </c>
      <c r="C270" s="40">
        <v>4</v>
      </c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>
        <v>3.1</v>
      </c>
      <c r="Q270" s="40">
        <v>120</v>
      </c>
      <c r="R270" s="47">
        <f t="shared" si="12"/>
        <v>372</v>
      </c>
    </row>
    <row r="271" spans="2:18">
      <c r="B271" s="45" t="s">
        <v>113</v>
      </c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>
        <v>3.1</v>
      </c>
      <c r="Q271" s="40">
        <v>182</v>
      </c>
      <c r="R271" s="47">
        <f t="shared" si="12"/>
        <v>564.20000000000005</v>
      </c>
    </row>
    <row r="272" spans="2:18">
      <c r="E272" s="19" t="s">
        <v>374</v>
      </c>
      <c r="F272" s="19"/>
      <c r="G272" s="19"/>
      <c r="H272" s="19"/>
      <c r="I272" s="19"/>
      <c r="J272" s="19"/>
      <c r="K272" s="19"/>
      <c r="L272" s="19" t="s">
        <v>99</v>
      </c>
      <c r="M272" s="19"/>
      <c r="N272" s="19"/>
      <c r="O272" s="19" t="s">
        <v>99</v>
      </c>
      <c r="P272" s="19"/>
      <c r="R272" s="68">
        <f>SUM(R257:R271)</f>
        <v>7000.0079999999998</v>
      </c>
    </row>
    <row r="273" spans="2:18">
      <c r="B273" s="19"/>
      <c r="E273" s="110" t="s">
        <v>100</v>
      </c>
      <c r="F273" s="19"/>
      <c r="G273" s="19"/>
      <c r="H273" s="19"/>
      <c r="I273" s="19"/>
      <c r="J273" s="19"/>
      <c r="K273" s="19"/>
      <c r="L273" s="110" t="s">
        <v>99</v>
      </c>
      <c r="M273" s="110"/>
      <c r="N273" s="19"/>
      <c r="O273" s="19"/>
      <c r="P273" s="19"/>
      <c r="Q273" s="19"/>
    </row>
    <row r="274" spans="2:18" ht="18.75">
      <c r="D274" s="15"/>
      <c r="G274" s="16" t="s">
        <v>67</v>
      </c>
      <c r="H274" s="16"/>
      <c r="I274" s="17"/>
      <c r="J274" s="17"/>
      <c r="K274" s="17"/>
      <c r="M274" s="17"/>
      <c r="R274" s="19"/>
    </row>
    <row r="275" spans="2:18" ht="23.25">
      <c r="D275" s="15"/>
      <c r="E275" s="15"/>
      <c r="F275" s="133" t="s">
        <v>376</v>
      </c>
      <c r="G275" s="16"/>
      <c r="H275" s="16"/>
      <c r="I275" s="16" t="s">
        <v>377</v>
      </c>
      <c r="J275" s="16"/>
      <c r="K275" s="16"/>
      <c r="L275" s="17"/>
      <c r="M275" s="21"/>
      <c r="R275" s="19"/>
    </row>
    <row r="276" spans="2:18" ht="18.75">
      <c r="E276" s="23" t="s">
        <v>70</v>
      </c>
      <c r="F276" s="23"/>
      <c r="G276" s="23"/>
      <c r="R276" s="19"/>
    </row>
    <row r="277" spans="2:18">
      <c r="B277" s="53">
        <v>44656</v>
      </c>
      <c r="N277" s="21"/>
      <c r="R277" s="19"/>
    </row>
    <row r="278" spans="2:18">
      <c r="B278" s="24" t="s">
        <v>149</v>
      </c>
      <c r="C278" t="s">
        <v>739</v>
      </c>
      <c r="D278" s="25"/>
      <c r="E278" s="28"/>
      <c r="F278" s="28" t="s">
        <v>7</v>
      </c>
      <c r="G278" s="27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19"/>
    </row>
    <row r="279" spans="2:18">
      <c r="B279" s="29" t="s">
        <v>76</v>
      </c>
      <c r="C279" s="20"/>
      <c r="D279" s="20"/>
      <c r="E279" s="27"/>
      <c r="F279" s="27"/>
      <c r="G279" s="27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19"/>
    </row>
    <row r="280" spans="2:18">
      <c r="B280" s="30"/>
      <c r="C280" s="29"/>
      <c r="D280" s="29"/>
      <c r="E280" s="21"/>
      <c r="F280" s="27"/>
      <c r="G280" s="27"/>
      <c r="H280" s="21"/>
      <c r="I280" s="21"/>
      <c r="J280" s="21"/>
      <c r="K280" s="21"/>
      <c r="L280" s="21"/>
      <c r="M280" s="21"/>
      <c r="N280" s="145"/>
      <c r="O280" s="21"/>
      <c r="P280" s="21"/>
      <c r="R280" s="19"/>
    </row>
    <row r="281" spans="2:18">
      <c r="B281" s="31" t="s">
        <v>77</v>
      </c>
      <c r="C281" s="33" t="s">
        <v>78</v>
      </c>
      <c r="D281" s="34"/>
      <c r="E281" s="34" t="s">
        <v>79</v>
      </c>
      <c r="F281" s="34"/>
      <c r="G281" s="34" t="s">
        <v>80</v>
      </c>
      <c r="H281" s="34" t="s">
        <v>81</v>
      </c>
      <c r="I281" s="34"/>
      <c r="J281" s="34"/>
      <c r="K281" s="34"/>
      <c r="L281" s="34"/>
      <c r="M281" s="34" t="s">
        <v>82</v>
      </c>
      <c r="N281" s="19"/>
      <c r="O281" s="34"/>
      <c r="P281" s="35" t="s">
        <v>83</v>
      </c>
      <c r="Q281" s="36" t="s">
        <v>3</v>
      </c>
      <c r="R281" s="36" t="s">
        <v>9</v>
      </c>
    </row>
    <row r="282" spans="2:18">
      <c r="B282" s="40"/>
      <c r="C282" s="39" t="s">
        <v>85</v>
      </c>
      <c r="D282" s="40" t="s">
        <v>86</v>
      </c>
      <c r="E282" s="40" t="s">
        <v>87</v>
      </c>
      <c r="F282" s="40" t="s">
        <v>88</v>
      </c>
      <c r="G282" s="40"/>
      <c r="H282" s="40" t="s">
        <v>89</v>
      </c>
      <c r="I282" s="40" t="s">
        <v>90</v>
      </c>
      <c r="J282" s="40" t="s">
        <v>91</v>
      </c>
      <c r="K282" s="40" t="s">
        <v>856</v>
      </c>
      <c r="L282" s="40" t="s">
        <v>92</v>
      </c>
      <c r="M282" s="40" t="s">
        <v>93</v>
      </c>
      <c r="N282" s="40" t="s">
        <v>94</v>
      </c>
      <c r="O282" s="40" t="s">
        <v>95</v>
      </c>
      <c r="P282" s="40"/>
      <c r="Q282" s="4"/>
      <c r="R282" s="40"/>
    </row>
    <row r="283" spans="2:18">
      <c r="B283" s="31" t="s">
        <v>918</v>
      </c>
      <c r="C283" s="40">
        <v>200</v>
      </c>
      <c r="D283" s="40">
        <v>22.03</v>
      </c>
      <c r="E283" s="40">
        <v>22.11</v>
      </c>
      <c r="F283" s="40">
        <v>14.99</v>
      </c>
      <c r="G283" s="40">
        <v>438.54</v>
      </c>
      <c r="H283" s="40">
        <v>0.09</v>
      </c>
      <c r="I283" s="40">
        <v>82.66</v>
      </c>
      <c r="J283" s="40">
        <v>12</v>
      </c>
      <c r="K283" s="40">
        <v>0.35</v>
      </c>
      <c r="L283" s="40">
        <v>90.3</v>
      </c>
      <c r="M283" s="40">
        <v>67.95</v>
      </c>
      <c r="N283" s="40">
        <v>34.64</v>
      </c>
      <c r="O283" s="40">
        <v>1.37</v>
      </c>
      <c r="P283" s="4"/>
      <c r="Q283" s="226"/>
      <c r="R283" s="47"/>
    </row>
    <row r="284" spans="2:18">
      <c r="B284" s="45" t="s">
        <v>27</v>
      </c>
      <c r="C284" s="40">
        <v>50</v>
      </c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">
        <v>5.9</v>
      </c>
      <c r="Q284" s="226">
        <v>234</v>
      </c>
      <c r="R284" s="47">
        <f>Q284*P284</f>
        <v>1380.6000000000001</v>
      </c>
    </row>
    <row r="285" spans="2:18">
      <c r="B285" s="45" t="s">
        <v>29</v>
      </c>
      <c r="C285" s="40">
        <v>10</v>
      </c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">
        <v>0.6</v>
      </c>
      <c r="Q285" s="226">
        <v>110</v>
      </c>
      <c r="R285" s="47">
        <f t="shared" ref="R285:R293" si="13">Q285*P285</f>
        <v>66</v>
      </c>
    </row>
    <row r="286" spans="2:18">
      <c r="B286" s="45" t="s">
        <v>29</v>
      </c>
      <c r="C286" s="40">
        <v>4</v>
      </c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">
        <v>3.9</v>
      </c>
      <c r="Q286" s="226">
        <v>123</v>
      </c>
      <c r="R286" s="47">
        <f t="shared" si="13"/>
        <v>479.7</v>
      </c>
    </row>
    <row r="287" spans="2:18">
      <c r="B287" s="45" t="s">
        <v>10</v>
      </c>
      <c r="C287" s="40">
        <v>1</v>
      </c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4"/>
      <c r="Q287" s="46">
        <v>79</v>
      </c>
      <c r="R287" s="47">
        <f t="shared" si="13"/>
        <v>0</v>
      </c>
    </row>
    <row r="288" spans="2:18">
      <c r="B288" s="45" t="s">
        <v>51</v>
      </c>
      <c r="C288" s="40"/>
      <c r="D288" s="40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>
        <v>15</v>
      </c>
      <c r="R288" s="47">
        <f t="shared" si="13"/>
        <v>0</v>
      </c>
    </row>
    <row r="289" spans="2:18">
      <c r="B289" s="44" t="s">
        <v>34</v>
      </c>
      <c r="C289" s="31">
        <v>40</v>
      </c>
      <c r="D289" s="40">
        <v>16</v>
      </c>
      <c r="E289" s="40">
        <v>0.9</v>
      </c>
      <c r="F289" s="40">
        <v>18.37</v>
      </c>
      <c r="G289" s="40">
        <v>94</v>
      </c>
      <c r="H289" s="40">
        <v>0.9</v>
      </c>
      <c r="I289" s="40">
        <v>0</v>
      </c>
      <c r="J289" s="40">
        <v>0</v>
      </c>
      <c r="K289" s="40">
        <v>0.56999999999999995</v>
      </c>
      <c r="L289" s="40">
        <v>9.6999999999999993</v>
      </c>
      <c r="M289" s="40">
        <v>36.5</v>
      </c>
      <c r="N289" s="40">
        <v>14.45</v>
      </c>
      <c r="O289" s="40">
        <v>2.12</v>
      </c>
      <c r="P289" s="40"/>
      <c r="Q289" s="228"/>
      <c r="R289" s="47">
        <f t="shared" si="13"/>
        <v>0</v>
      </c>
    </row>
    <row r="290" spans="2:18">
      <c r="B290" s="45" t="s">
        <v>34</v>
      </c>
      <c r="C290" s="40">
        <v>20</v>
      </c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>
        <v>4</v>
      </c>
      <c r="Q290" s="228">
        <v>30</v>
      </c>
      <c r="R290" s="47">
        <f t="shared" si="13"/>
        <v>120</v>
      </c>
    </row>
    <row r="291" spans="2:18">
      <c r="B291" s="44" t="s">
        <v>108</v>
      </c>
      <c r="C291" s="40">
        <v>180</v>
      </c>
      <c r="D291" s="40">
        <v>1.2</v>
      </c>
      <c r="E291" s="40">
        <v>0.19</v>
      </c>
      <c r="F291" s="40">
        <v>18.36</v>
      </c>
      <c r="G291" s="40">
        <v>83</v>
      </c>
      <c r="H291" s="40">
        <v>0.04</v>
      </c>
      <c r="I291" s="40">
        <v>36.5</v>
      </c>
      <c r="J291" s="40">
        <v>0</v>
      </c>
      <c r="K291" s="40">
        <v>0.2</v>
      </c>
      <c r="L291" s="40">
        <v>12.7</v>
      </c>
      <c r="M291" s="40">
        <v>12.7</v>
      </c>
      <c r="N291" s="40">
        <v>7.3</v>
      </c>
      <c r="O291" s="40">
        <v>0.9</v>
      </c>
      <c r="P291" s="40"/>
      <c r="Q291" s="228"/>
      <c r="R291" s="47">
        <f t="shared" si="13"/>
        <v>0</v>
      </c>
    </row>
    <row r="292" spans="2:18">
      <c r="B292" s="45" t="s">
        <v>49</v>
      </c>
      <c r="C292" s="40">
        <v>4</v>
      </c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>
        <v>120</v>
      </c>
      <c r="R292" s="47">
        <f t="shared" si="13"/>
        <v>0</v>
      </c>
    </row>
    <row r="293" spans="2:18">
      <c r="B293" s="45" t="s">
        <v>31</v>
      </c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>
        <v>1</v>
      </c>
      <c r="Q293" s="40">
        <v>76.69</v>
      </c>
      <c r="R293" s="47">
        <f t="shared" si="13"/>
        <v>76.69</v>
      </c>
    </row>
    <row r="294" spans="2:18">
      <c r="E294" s="19" t="s">
        <v>374</v>
      </c>
      <c r="F294" s="19"/>
      <c r="G294" s="19"/>
      <c r="H294" s="19"/>
      <c r="I294" s="19"/>
      <c r="J294" s="19"/>
      <c r="K294" s="19"/>
      <c r="L294" s="19" t="s">
        <v>99</v>
      </c>
      <c r="M294" s="19"/>
      <c r="N294" s="19"/>
      <c r="O294" s="19" t="s">
        <v>99</v>
      </c>
      <c r="P294" s="19"/>
      <c r="R294" s="68">
        <f>SUM(R284:R293)</f>
        <v>2122.9900000000002</v>
      </c>
    </row>
    <row r="295" spans="2:18">
      <c r="B295" s="19"/>
      <c r="E295" s="110" t="s">
        <v>100</v>
      </c>
      <c r="F295" s="19"/>
      <c r="G295" s="19"/>
      <c r="H295" s="19"/>
      <c r="I295" s="19"/>
      <c r="J295" s="19"/>
      <c r="K295" s="19"/>
      <c r="L295" s="110" t="s">
        <v>99</v>
      </c>
      <c r="M295" s="110"/>
      <c r="N295" s="19"/>
      <c r="O295" s="19"/>
      <c r="P295" s="19"/>
      <c r="Q295" s="19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N784"/>
  <sheetViews>
    <sheetView topLeftCell="A767" zoomScale="82" zoomScaleNormal="82" workbookViewId="0">
      <selection activeCell="P783" sqref="P783"/>
    </sheetView>
  </sheetViews>
  <sheetFormatPr defaultRowHeight="15"/>
  <cols>
    <col min="1" max="1" width="2.5703125" customWidth="1"/>
    <col min="2" max="2" width="18.140625" customWidth="1"/>
    <col min="3" max="3" width="9.140625" customWidth="1"/>
    <col min="4" max="4" width="6.28515625" customWidth="1"/>
    <col min="5" max="5" width="10.7109375" customWidth="1"/>
    <col min="6" max="6" width="9" customWidth="1"/>
    <col min="7" max="7" width="10" customWidth="1"/>
    <col min="8" max="9" width="9.140625" customWidth="1"/>
    <col min="10" max="10" width="7.7109375" customWidth="1"/>
    <col min="11" max="11" width="10" customWidth="1"/>
    <col min="12" max="12" width="9.140625" customWidth="1"/>
    <col min="13" max="13" width="9.85546875" customWidth="1"/>
    <col min="14" max="14" width="9.140625" customWidth="1"/>
    <col min="15" max="15" width="9" customWidth="1"/>
    <col min="16" max="16" width="9.28515625" customWidth="1"/>
    <col min="17" max="17" width="10.42578125" customWidth="1"/>
    <col min="18" max="20" width="9.140625" customWidth="1"/>
    <col min="21" max="21" width="7.7109375" customWidth="1"/>
    <col min="22" max="23" width="9.140625" customWidth="1"/>
    <col min="24" max="24" width="7.5703125" customWidth="1"/>
    <col min="25" max="25" width="8.85546875" customWidth="1"/>
    <col min="26" max="26" width="9.85546875" customWidth="1"/>
    <col min="27" max="27" width="12.140625" customWidth="1"/>
    <col min="28" max="28" width="13" customWidth="1"/>
    <col min="32" max="32" width="13" customWidth="1"/>
    <col min="33" max="33" width="11.28515625" customWidth="1"/>
    <col min="34" max="34" width="10.85546875" customWidth="1"/>
    <col min="35" max="35" width="11.5703125" customWidth="1"/>
    <col min="66" max="67" width="11.7109375" customWidth="1"/>
    <col min="72" max="72" width="11.5703125" customWidth="1"/>
  </cols>
  <sheetData>
    <row r="1" spans="1:33" ht="18.75">
      <c r="B1" s="100" t="s">
        <v>0</v>
      </c>
      <c r="C1" s="2" t="s">
        <v>1</v>
      </c>
      <c r="D1" s="3"/>
      <c r="E1" s="3"/>
      <c r="F1">
        <v>220</v>
      </c>
      <c r="G1">
        <v>220</v>
      </c>
      <c r="H1">
        <v>220</v>
      </c>
      <c r="O1">
        <v>217</v>
      </c>
    </row>
    <row r="2" spans="1:33">
      <c r="B2" s="1" t="s">
        <v>2</v>
      </c>
      <c r="C2" s="1" t="s">
        <v>3</v>
      </c>
      <c r="D2" s="4" t="s">
        <v>4</v>
      </c>
      <c r="E2" s="4"/>
      <c r="F2" s="5" t="s">
        <v>5</v>
      </c>
      <c r="G2" s="5" t="s">
        <v>5</v>
      </c>
      <c r="H2" s="5" t="s">
        <v>5</v>
      </c>
      <c r="I2" s="6" t="s">
        <v>5</v>
      </c>
      <c r="J2" s="6" t="s">
        <v>75</v>
      </c>
      <c r="K2" s="6" t="s">
        <v>5</v>
      </c>
      <c r="L2" s="6" t="s">
        <v>5</v>
      </c>
      <c r="M2" s="6" t="s">
        <v>5</v>
      </c>
      <c r="N2" s="6" t="s">
        <v>5</v>
      </c>
      <c r="O2" s="6" t="s">
        <v>5</v>
      </c>
      <c r="P2" s="6" t="s">
        <v>5</v>
      </c>
      <c r="Q2" s="6" t="s">
        <v>5</v>
      </c>
      <c r="R2" s="6" t="s">
        <v>5</v>
      </c>
      <c r="S2" s="6" t="s">
        <v>5</v>
      </c>
      <c r="T2" s="6" t="s">
        <v>5</v>
      </c>
      <c r="U2" s="6" t="s">
        <v>5</v>
      </c>
      <c r="V2" s="6" t="s">
        <v>5</v>
      </c>
      <c r="W2" s="6" t="s">
        <v>5</v>
      </c>
      <c r="X2" s="6" t="s">
        <v>5</v>
      </c>
      <c r="AA2" s="1" t="s">
        <v>2</v>
      </c>
      <c r="AB2" s="1" t="s">
        <v>3</v>
      </c>
      <c r="AC2" s="4" t="s">
        <v>4</v>
      </c>
      <c r="AD2" s="4"/>
    </row>
    <row r="3" spans="1:33">
      <c r="B3" s="1"/>
      <c r="C3" s="1"/>
      <c r="D3" s="4" t="s">
        <v>8</v>
      </c>
      <c r="E3" s="4" t="s">
        <v>9</v>
      </c>
      <c r="F3" s="5">
        <v>1</v>
      </c>
      <c r="G3" s="5">
        <v>2</v>
      </c>
      <c r="H3" s="5">
        <v>3</v>
      </c>
      <c r="I3" s="6">
        <v>7</v>
      </c>
      <c r="J3" s="6">
        <v>8</v>
      </c>
      <c r="K3" s="6">
        <v>9</v>
      </c>
      <c r="L3" s="6">
        <v>10</v>
      </c>
      <c r="M3" s="6">
        <v>13</v>
      </c>
      <c r="N3" s="6">
        <v>14</v>
      </c>
      <c r="O3" s="6">
        <v>16</v>
      </c>
      <c r="P3" s="6">
        <v>20</v>
      </c>
      <c r="Q3" s="6">
        <v>21</v>
      </c>
      <c r="R3" s="6">
        <v>22</v>
      </c>
      <c r="S3" s="6">
        <v>23</v>
      </c>
      <c r="T3" s="6">
        <v>24</v>
      </c>
      <c r="U3" s="6">
        <v>27</v>
      </c>
      <c r="V3" s="6">
        <v>28</v>
      </c>
      <c r="W3" s="6">
        <v>29</v>
      </c>
      <c r="X3" s="6">
        <v>30</v>
      </c>
      <c r="AA3" s="1"/>
      <c r="AB3" s="1"/>
      <c r="AC3" s="4" t="s">
        <v>8</v>
      </c>
      <c r="AD3" s="4" t="s">
        <v>9</v>
      </c>
    </row>
    <row r="4" spans="1:33">
      <c r="A4" s="7">
        <v>5</v>
      </c>
      <c r="B4" s="4" t="s">
        <v>10</v>
      </c>
      <c r="C4" s="8">
        <v>65</v>
      </c>
      <c r="D4" s="40">
        <v>5</v>
      </c>
      <c r="E4" s="96">
        <f>D4*C4</f>
        <v>325</v>
      </c>
      <c r="F4" s="40"/>
      <c r="G4" s="40"/>
      <c r="H4" s="40">
        <v>2</v>
      </c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19">
        <f t="shared" ref="Y4:Y29" si="0">SUM(F4:X4)</f>
        <v>2</v>
      </c>
      <c r="Z4">
        <f t="shared" ref="Z4:Z35" si="1">Y4*C4</f>
        <v>130</v>
      </c>
      <c r="AA4" s="11" t="s">
        <v>10</v>
      </c>
      <c r="AB4" s="8">
        <v>65</v>
      </c>
      <c r="AC4" s="5">
        <f t="shared" ref="AC4:AC35" si="2">D4-Y4</f>
        <v>3</v>
      </c>
      <c r="AD4" s="5">
        <f>AC4*AB4</f>
        <v>195</v>
      </c>
      <c r="AE4">
        <v>2</v>
      </c>
      <c r="AG4">
        <f>AE4*AB4</f>
        <v>130</v>
      </c>
    </row>
    <row r="5" spans="1:33">
      <c r="A5" s="7">
        <v>9</v>
      </c>
      <c r="B5" s="4" t="s">
        <v>11</v>
      </c>
      <c r="C5" s="8">
        <v>110.96</v>
      </c>
      <c r="D5" s="40">
        <v>9</v>
      </c>
      <c r="E5" s="40">
        <f t="shared" ref="E5:E68" si="3">D5*C5</f>
        <v>998.64</v>
      </c>
      <c r="F5" s="40"/>
      <c r="G5" s="40">
        <v>9</v>
      </c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19">
        <f t="shared" si="0"/>
        <v>9</v>
      </c>
      <c r="Z5">
        <f t="shared" si="1"/>
        <v>998.64</v>
      </c>
      <c r="AA5" s="11" t="s">
        <v>11</v>
      </c>
      <c r="AB5" s="8">
        <v>110.96</v>
      </c>
      <c r="AC5" s="5">
        <f t="shared" si="2"/>
        <v>0</v>
      </c>
      <c r="AD5" s="5">
        <f t="shared" ref="AD5:AD68" si="4">AC5*AB5</f>
        <v>0</v>
      </c>
      <c r="AE5">
        <v>9</v>
      </c>
      <c r="AG5">
        <f t="shared" ref="AG5:AG68" si="5">AE5*AB5</f>
        <v>998.64</v>
      </c>
    </row>
    <row r="6" spans="1:33">
      <c r="A6" s="7">
        <v>6</v>
      </c>
      <c r="B6" s="4" t="s">
        <v>12</v>
      </c>
      <c r="C6" s="8">
        <v>35</v>
      </c>
      <c r="D6" s="40">
        <v>6</v>
      </c>
      <c r="E6" s="96">
        <f t="shared" si="3"/>
        <v>210</v>
      </c>
      <c r="F6" s="40"/>
      <c r="G6" s="40">
        <v>1.5</v>
      </c>
      <c r="H6" s="40"/>
      <c r="I6" s="40">
        <v>1.5</v>
      </c>
      <c r="J6" s="40"/>
      <c r="K6" s="40">
        <v>1</v>
      </c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19">
        <f t="shared" si="0"/>
        <v>4</v>
      </c>
      <c r="Z6">
        <f t="shared" si="1"/>
        <v>140</v>
      </c>
      <c r="AA6" s="11" t="s">
        <v>12</v>
      </c>
      <c r="AB6" s="8">
        <v>35</v>
      </c>
      <c r="AC6" s="5">
        <f t="shared" si="2"/>
        <v>2</v>
      </c>
      <c r="AD6" s="5">
        <f t="shared" si="4"/>
        <v>70</v>
      </c>
      <c r="AE6">
        <v>4</v>
      </c>
      <c r="AG6">
        <f t="shared" si="5"/>
        <v>140</v>
      </c>
    </row>
    <row r="7" spans="1:33">
      <c r="A7" s="7">
        <v>3</v>
      </c>
      <c r="B7" s="4" t="s">
        <v>13</v>
      </c>
      <c r="C7" s="8">
        <v>130.01</v>
      </c>
      <c r="D7" s="40">
        <v>3</v>
      </c>
      <c r="E7" s="40">
        <f t="shared" si="3"/>
        <v>390.03</v>
      </c>
      <c r="F7" s="40"/>
      <c r="G7" s="40">
        <v>2</v>
      </c>
      <c r="H7" s="40">
        <v>1</v>
      </c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19">
        <f t="shared" si="0"/>
        <v>3</v>
      </c>
      <c r="Z7">
        <f t="shared" si="1"/>
        <v>390.03</v>
      </c>
      <c r="AA7" s="11" t="s">
        <v>13</v>
      </c>
      <c r="AB7" s="8">
        <v>130.01</v>
      </c>
      <c r="AC7" s="5">
        <f t="shared" si="2"/>
        <v>0</v>
      </c>
      <c r="AD7" s="5">
        <f t="shared" si="4"/>
        <v>0</v>
      </c>
      <c r="AE7">
        <v>3</v>
      </c>
      <c r="AG7">
        <f t="shared" si="5"/>
        <v>390.03</v>
      </c>
    </row>
    <row r="8" spans="1:33">
      <c r="A8" s="7">
        <v>4</v>
      </c>
      <c r="B8" s="4" t="s">
        <v>14</v>
      </c>
      <c r="C8" s="8">
        <v>113.33</v>
      </c>
      <c r="D8" s="40">
        <v>4</v>
      </c>
      <c r="E8" s="40">
        <f t="shared" si="3"/>
        <v>453.32</v>
      </c>
      <c r="F8" s="40"/>
      <c r="G8" s="40">
        <v>1</v>
      </c>
      <c r="H8" s="40"/>
      <c r="I8" s="40">
        <v>1</v>
      </c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19">
        <f t="shared" si="0"/>
        <v>2</v>
      </c>
      <c r="Z8">
        <f t="shared" si="1"/>
        <v>226.66</v>
      </c>
      <c r="AA8" s="11" t="s">
        <v>14</v>
      </c>
      <c r="AB8" s="8">
        <v>113.33</v>
      </c>
      <c r="AC8" s="5">
        <f t="shared" si="2"/>
        <v>2</v>
      </c>
      <c r="AD8" s="5">
        <f t="shared" si="4"/>
        <v>226.66</v>
      </c>
      <c r="AE8">
        <v>2</v>
      </c>
      <c r="AG8">
        <f t="shared" si="5"/>
        <v>226.66</v>
      </c>
    </row>
    <row r="9" spans="1:33">
      <c r="A9" s="7">
        <v>36</v>
      </c>
      <c r="B9" s="4" t="s">
        <v>15</v>
      </c>
      <c r="C9" s="8">
        <v>74.900000000000006</v>
      </c>
      <c r="D9" s="40">
        <v>36</v>
      </c>
      <c r="E9" s="96">
        <f t="shared" si="3"/>
        <v>2696.4</v>
      </c>
      <c r="F9" s="40"/>
      <c r="G9" s="40"/>
      <c r="H9" s="40">
        <v>4.5</v>
      </c>
      <c r="I9" s="40"/>
      <c r="J9" s="40"/>
      <c r="K9" s="40">
        <v>4.2</v>
      </c>
      <c r="L9" s="40"/>
      <c r="M9" s="40"/>
      <c r="N9" s="40"/>
      <c r="O9" s="40">
        <v>4.2</v>
      </c>
      <c r="P9" s="40">
        <v>4.2</v>
      </c>
      <c r="Q9" s="40"/>
      <c r="R9" s="40"/>
      <c r="S9" s="40"/>
      <c r="T9" s="40"/>
      <c r="U9" s="40"/>
      <c r="V9" s="40"/>
      <c r="W9" s="40"/>
      <c r="X9" s="40"/>
      <c r="Y9" s="19">
        <f t="shared" si="0"/>
        <v>17.099999999999998</v>
      </c>
      <c r="Z9">
        <f t="shared" si="1"/>
        <v>1280.79</v>
      </c>
      <c r="AA9" s="11" t="s">
        <v>15</v>
      </c>
      <c r="AB9" s="8">
        <v>74.900000000000006</v>
      </c>
      <c r="AC9" s="5">
        <f t="shared" si="2"/>
        <v>18.900000000000002</v>
      </c>
      <c r="AD9" s="5">
        <f t="shared" si="4"/>
        <v>1415.6100000000004</v>
      </c>
      <c r="AE9">
        <v>17.100000000000001</v>
      </c>
      <c r="AG9">
        <f t="shared" si="5"/>
        <v>1280.7900000000002</v>
      </c>
    </row>
    <row r="10" spans="1:33">
      <c r="A10" s="7">
        <v>12</v>
      </c>
      <c r="B10" s="4" t="s">
        <v>16</v>
      </c>
      <c r="C10" s="8">
        <v>72</v>
      </c>
      <c r="D10" s="40">
        <v>12</v>
      </c>
      <c r="E10" s="96">
        <f t="shared" si="3"/>
        <v>864</v>
      </c>
      <c r="F10" s="40"/>
      <c r="G10" s="40">
        <v>5</v>
      </c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19">
        <f t="shared" si="0"/>
        <v>5</v>
      </c>
      <c r="Z10">
        <f t="shared" si="1"/>
        <v>360</v>
      </c>
      <c r="AA10" s="11" t="s">
        <v>16</v>
      </c>
      <c r="AB10" s="8">
        <v>72</v>
      </c>
      <c r="AC10" s="5">
        <f t="shared" si="2"/>
        <v>7</v>
      </c>
      <c r="AD10" s="5">
        <f t="shared" si="4"/>
        <v>504</v>
      </c>
      <c r="AE10">
        <v>5</v>
      </c>
      <c r="AG10">
        <f t="shared" si="5"/>
        <v>360</v>
      </c>
    </row>
    <row r="11" spans="1:33">
      <c r="A11" s="7">
        <v>10</v>
      </c>
      <c r="B11" s="4" t="s">
        <v>17</v>
      </c>
      <c r="C11" s="8">
        <v>20</v>
      </c>
      <c r="D11" s="40">
        <v>10</v>
      </c>
      <c r="E11" s="96">
        <f t="shared" si="3"/>
        <v>200</v>
      </c>
      <c r="F11" s="96"/>
      <c r="G11" s="40">
        <v>1</v>
      </c>
      <c r="H11" s="40">
        <v>1</v>
      </c>
      <c r="I11" s="40">
        <v>1</v>
      </c>
      <c r="J11" s="40">
        <v>1</v>
      </c>
      <c r="K11" s="40"/>
      <c r="L11" s="40">
        <v>1</v>
      </c>
      <c r="M11" s="40"/>
      <c r="N11" s="40">
        <v>1</v>
      </c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19">
        <f t="shared" si="0"/>
        <v>6</v>
      </c>
      <c r="Z11">
        <f t="shared" si="1"/>
        <v>120</v>
      </c>
      <c r="AA11" s="11" t="s">
        <v>17</v>
      </c>
      <c r="AB11" s="8">
        <v>20</v>
      </c>
      <c r="AC11" s="5">
        <f t="shared" si="2"/>
        <v>4</v>
      </c>
      <c r="AD11" s="5">
        <f t="shared" si="4"/>
        <v>80</v>
      </c>
      <c r="AE11">
        <v>6</v>
      </c>
      <c r="AG11">
        <f t="shared" si="5"/>
        <v>120</v>
      </c>
    </row>
    <row r="12" spans="1:33">
      <c r="A12" s="9"/>
      <c r="B12" s="4" t="s">
        <v>18</v>
      </c>
      <c r="C12" s="8">
        <v>118.04</v>
      </c>
      <c r="D12" s="52">
        <v>42</v>
      </c>
      <c r="E12" s="40">
        <f t="shared" si="3"/>
        <v>4957.68</v>
      </c>
      <c r="F12" s="40">
        <v>18</v>
      </c>
      <c r="G12" s="40"/>
      <c r="H12" s="40"/>
      <c r="I12" s="40">
        <v>13</v>
      </c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19">
        <f t="shared" si="0"/>
        <v>31</v>
      </c>
      <c r="Z12">
        <f t="shared" si="1"/>
        <v>3659.2400000000002</v>
      </c>
      <c r="AA12" s="11" t="s">
        <v>18</v>
      </c>
      <c r="AB12" s="8">
        <v>118.04</v>
      </c>
      <c r="AC12" s="5">
        <f t="shared" si="2"/>
        <v>11</v>
      </c>
      <c r="AD12" s="5">
        <f t="shared" si="4"/>
        <v>1298.44</v>
      </c>
      <c r="AE12">
        <v>31</v>
      </c>
      <c r="AG12">
        <f t="shared" si="5"/>
        <v>3659.2400000000002</v>
      </c>
    </row>
    <row r="13" spans="1:33">
      <c r="A13" s="9"/>
      <c r="B13" s="4" t="s">
        <v>19</v>
      </c>
      <c r="C13" s="8">
        <v>180.94</v>
      </c>
      <c r="D13" s="52">
        <v>8</v>
      </c>
      <c r="E13" s="40">
        <f t="shared" si="3"/>
        <v>1447.52</v>
      </c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>
        <v>4</v>
      </c>
      <c r="V13" s="40"/>
      <c r="W13" s="40"/>
      <c r="X13" s="40"/>
      <c r="Y13" s="19">
        <f t="shared" si="0"/>
        <v>4</v>
      </c>
      <c r="Z13">
        <f t="shared" si="1"/>
        <v>723.76</v>
      </c>
      <c r="AA13" s="4" t="s">
        <v>19</v>
      </c>
      <c r="AB13" s="8">
        <v>180.94</v>
      </c>
      <c r="AC13" s="5">
        <f t="shared" si="2"/>
        <v>4</v>
      </c>
      <c r="AD13" s="5">
        <f t="shared" si="4"/>
        <v>723.76</v>
      </c>
      <c r="AE13">
        <v>4</v>
      </c>
      <c r="AG13">
        <f t="shared" si="5"/>
        <v>723.76</v>
      </c>
    </row>
    <row r="14" spans="1:33">
      <c r="A14" s="9"/>
      <c r="B14" s="4" t="s">
        <v>14</v>
      </c>
      <c r="C14" s="8">
        <v>131.06</v>
      </c>
      <c r="D14" s="52">
        <v>9</v>
      </c>
      <c r="E14" s="40">
        <f t="shared" si="3"/>
        <v>1179.54</v>
      </c>
      <c r="F14" s="40"/>
      <c r="G14" s="40"/>
      <c r="H14" s="40"/>
      <c r="I14" s="40"/>
      <c r="J14" s="40">
        <v>1</v>
      </c>
      <c r="K14" s="40">
        <v>1</v>
      </c>
      <c r="L14" s="40">
        <v>1</v>
      </c>
      <c r="M14" s="40">
        <v>1</v>
      </c>
      <c r="N14" s="40"/>
      <c r="O14" s="40">
        <v>1</v>
      </c>
      <c r="P14" s="40">
        <v>2</v>
      </c>
      <c r="Q14" s="40"/>
      <c r="R14" s="40"/>
      <c r="S14" s="40">
        <v>1</v>
      </c>
      <c r="T14" s="40"/>
      <c r="U14" s="40"/>
      <c r="V14" s="40"/>
      <c r="W14" s="40"/>
      <c r="X14" s="40"/>
      <c r="Y14" s="19">
        <f t="shared" si="0"/>
        <v>8</v>
      </c>
      <c r="Z14">
        <f t="shared" si="1"/>
        <v>1048.48</v>
      </c>
      <c r="AA14" s="11" t="s">
        <v>14</v>
      </c>
      <c r="AB14" s="8">
        <v>131.06</v>
      </c>
      <c r="AC14" s="5">
        <f t="shared" si="2"/>
        <v>1</v>
      </c>
      <c r="AD14" s="5">
        <f t="shared" si="4"/>
        <v>131.06</v>
      </c>
      <c r="AE14">
        <v>8</v>
      </c>
      <c r="AG14">
        <f t="shared" si="5"/>
        <v>1048.48</v>
      </c>
    </row>
    <row r="15" spans="1:33">
      <c r="A15" s="9"/>
      <c r="B15" s="4" t="s">
        <v>20</v>
      </c>
      <c r="C15" s="8">
        <v>52.95</v>
      </c>
      <c r="D15" s="52">
        <v>24</v>
      </c>
      <c r="E15" s="96">
        <f t="shared" si="3"/>
        <v>1270.8000000000002</v>
      </c>
      <c r="F15" s="40"/>
      <c r="G15" s="40"/>
      <c r="H15" s="40"/>
      <c r="I15" s="40"/>
      <c r="J15" s="40">
        <v>8</v>
      </c>
      <c r="K15" s="40"/>
      <c r="L15" s="40"/>
      <c r="M15" s="40"/>
      <c r="N15" s="40"/>
      <c r="O15" s="40"/>
      <c r="P15" s="40"/>
      <c r="Q15" s="40"/>
      <c r="R15" s="40"/>
      <c r="S15" s="40"/>
      <c r="T15" s="40">
        <v>8</v>
      </c>
      <c r="U15" s="40"/>
      <c r="V15" s="40"/>
      <c r="W15" s="40"/>
      <c r="X15" s="40"/>
      <c r="Y15" s="19">
        <f t="shared" si="0"/>
        <v>16</v>
      </c>
      <c r="Z15">
        <f t="shared" si="1"/>
        <v>847.2</v>
      </c>
      <c r="AA15" s="11" t="s">
        <v>20</v>
      </c>
      <c r="AB15" s="8">
        <v>52.95</v>
      </c>
      <c r="AC15" s="5">
        <f t="shared" si="2"/>
        <v>8</v>
      </c>
      <c r="AD15" s="5">
        <f t="shared" si="4"/>
        <v>423.6</v>
      </c>
      <c r="AE15">
        <v>16</v>
      </c>
      <c r="AG15">
        <f t="shared" si="5"/>
        <v>847.2</v>
      </c>
    </row>
    <row r="16" spans="1:33">
      <c r="A16" s="9"/>
      <c r="B16" s="4" t="s">
        <v>21</v>
      </c>
      <c r="C16" s="8">
        <v>129.78</v>
      </c>
      <c r="D16" s="52">
        <v>4</v>
      </c>
      <c r="E16" s="40">
        <f t="shared" si="3"/>
        <v>519.12</v>
      </c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19">
        <f t="shared" si="0"/>
        <v>0</v>
      </c>
      <c r="Z16">
        <f t="shared" si="1"/>
        <v>0</v>
      </c>
      <c r="AA16" s="11" t="s">
        <v>21</v>
      </c>
      <c r="AB16" s="8">
        <v>129.78</v>
      </c>
      <c r="AC16" s="5">
        <f t="shared" si="2"/>
        <v>4</v>
      </c>
      <c r="AD16" s="5">
        <f t="shared" si="4"/>
        <v>519.12</v>
      </c>
      <c r="AE16">
        <v>0</v>
      </c>
      <c r="AG16">
        <f t="shared" si="5"/>
        <v>0</v>
      </c>
    </row>
    <row r="17" spans="1:33">
      <c r="A17" s="9"/>
      <c r="B17" s="4" t="s">
        <v>22</v>
      </c>
      <c r="C17" s="8">
        <v>129.78</v>
      </c>
      <c r="D17" s="52">
        <v>4</v>
      </c>
      <c r="E17" s="40">
        <f t="shared" si="3"/>
        <v>519.12</v>
      </c>
      <c r="F17" s="40"/>
      <c r="G17" s="40">
        <v>4</v>
      </c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19">
        <f t="shared" si="0"/>
        <v>4</v>
      </c>
      <c r="Z17">
        <f t="shared" si="1"/>
        <v>519.12</v>
      </c>
      <c r="AA17" s="11" t="s">
        <v>22</v>
      </c>
      <c r="AB17" s="8">
        <v>129.78</v>
      </c>
      <c r="AC17" s="5">
        <f t="shared" si="2"/>
        <v>0</v>
      </c>
      <c r="AD17" s="5">
        <f t="shared" si="4"/>
        <v>0</v>
      </c>
      <c r="AE17">
        <v>4</v>
      </c>
      <c r="AG17">
        <f t="shared" si="5"/>
        <v>519.12</v>
      </c>
    </row>
    <row r="18" spans="1:33">
      <c r="A18" s="9"/>
      <c r="B18" s="4" t="s">
        <v>23</v>
      </c>
      <c r="C18" s="8">
        <v>48.39</v>
      </c>
      <c r="D18" s="52">
        <v>24</v>
      </c>
      <c r="E18" s="40">
        <f t="shared" si="3"/>
        <v>1161.3600000000001</v>
      </c>
      <c r="F18" s="40"/>
      <c r="G18" s="40"/>
      <c r="H18" s="40">
        <v>7</v>
      </c>
      <c r="I18" s="40"/>
      <c r="J18" s="40"/>
      <c r="K18" s="40"/>
      <c r="L18" s="40"/>
      <c r="M18" s="40"/>
      <c r="N18" s="40"/>
      <c r="O18" s="40"/>
      <c r="P18" s="40"/>
      <c r="Q18" s="40">
        <v>8</v>
      </c>
      <c r="R18" s="40"/>
      <c r="S18" s="40"/>
      <c r="T18" s="40"/>
      <c r="U18" s="40"/>
      <c r="V18" s="40"/>
      <c r="W18" s="40"/>
      <c r="X18" s="40"/>
      <c r="Y18" s="19">
        <f t="shared" si="0"/>
        <v>15</v>
      </c>
      <c r="Z18">
        <f t="shared" si="1"/>
        <v>725.85</v>
      </c>
      <c r="AA18" s="11" t="s">
        <v>23</v>
      </c>
      <c r="AB18" s="8">
        <v>48.39</v>
      </c>
      <c r="AC18" s="5">
        <f t="shared" si="2"/>
        <v>9</v>
      </c>
      <c r="AD18" s="5">
        <f t="shared" si="4"/>
        <v>435.51</v>
      </c>
      <c r="AE18">
        <v>15</v>
      </c>
      <c r="AG18">
        <f t="shared" si="5"/>
        <v>725.85</v>
      </c>
    </row>
    <row r="19" spans="1:33">
      <c r="A19" s="9"/>
      <c r="B19" s="4" t="s">
        <v>24</v>
      </c>
      <c r="C19" s="8">
        <v>129.94999999999999</v>
      </c>
      <c r="D19" s="52">
        <v>48</v>
      </c>
      <c r="E19" s="96">
        <f t="shared" si="3"/>
        <v>6237.5999999999995</v>
      </c>
      <c r="F19" s="40"/>
      <c r="G19" s="40"/>
      <c r="H19" s="40"/>
      <c r="I19" s="40"/>
      <c r="J19" s="40"/>
      <c r="K19" s="40"/>
      <c r="L19" s="40"/>
      <c r="M19" s="40"/>
      <c r="N19" s="40">
        <v>21</v>
      </c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19">
        <f t="shared" si="0"/>
        <v>21</v>
      </c>
      <c r="Z19">
        <f t="shared" si="1"/>
        <v>2728.95</v>
      </c>
      <c r="AA19" s="4" t="s">
        <v>24</v>
      </c>
      <c r="AB19" s="8">
        <v>129.94999999999999</v>
      </c>
      <c r="AC19" s="5">
        <f t="shared" si="2"/>
        <v>27</v>
      </c>
      <c r="AD19" s="5">
        <f t="shared" si="4"/>
        <v>3508.6499999999996</v>
      </c>
      <c r="AE19">
        <v>21</v>
      </c>
      <c r="AG19">
        <f t="shared" si="5"/>
        <v>2728.95</v>
      </c>
    </row>
    <row r="20" spans="1:33">
      <c r="A20" s="9"/>
      <c r="B20" s="4" t="s">
        <v>25</v>
      </c>
      <c r="C20" s="8">
        <v>225.95</v>
      </c>
      <c r="D20" s="52">
        <v>30</v>
      </c>
      <c r="E20" s="96">
        <f t="shared" si="3"/>
        <v>6778.5</v>
      </c>
      <c r="F20" s="40"/>
      <c r="G20" s="40"/>
      <c r="H20" s="40">
        <v>4.5</v>
      </c>
      <c r="I20" s="40"/>
      <c r="J20" s="40"/>
      <c r="K20" s="40"/>
      <c r="L20" s="40"/>
      <c r="M20" s="40"/>
      <c r="N20" s="40"/>
      <c r="O20" s="40"/>
      <c r="P20" s="40"/>
      <c r="Q20" s="40">
        <v>4.3</v>
      </c>
      <c r="R20" s="40"/>
      <c r="S20" s="40">
        <v>4.2</v>
      </c>
      <c r="T20" s="40"/>
      <c r="U20" s="40"/>
      <c r="V20" s="40"/>
      <c r="W20" s="40"/>
      <c r="X20" s="40">
        <v>3.4</v>
      </c>
      <c r="Y20" s="19">
        <f t="shared" si="0"/>
        <v>16.399999999999999</v>
      </c>
      <c r="Z20">
        <f t="shared" si="1"/>
        <v>3705.5799999999995</v>
      </c>
      <c r="AA20" s="4" t="s">
        <v>25</v>
      </c>
      <c r="AB20" s="8">
        <v>225.95</v>
      </c>
      <c r="AC20" s="5">
        <f t="shared" si="2"/>
        <v>13.600000000000001</v>
      </c>
      <c r="AD20" s="5">
        <f t="shared" si="4"/>
        <v>3072.92</v>
      </c>
      <c r="AE20">
        <v>16.399999999999999</v>
      </c>
      <c r="AG20">
        <f t="shared" si="5"/>
        <v>3705.5799999999995</v>
      </c>
    </row>
    <row r="21" spans="1:33">
      <c r="A21" s="9"/>
      <c r="B21" s="4" t="s">
        <v>26</v>
      </c>
      <c r="C21" s="8">
        <v>42.39</v>
      </c>
      <c r="D21" s="52">
        <v>20</v>
      </c>
      <c r="E21" s="96">
        <f t="shared" si="3"/>
        <v>847.8</v>
      </c>
      <c r="F21" s="40"/>
      <c r="G21" s="40"/>
      <c r="H21" s="40"/>
      <c r="I21" s="40"/>
      <c r="J21" s="40"/>
      <c r="K21" s="40">
        <v>12</v>
      </c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19">
        <f t="shared" si="0"/>
        <v>12</v>
      </c>
      <c r="Z21">
        <f t="shared" si="1"/>
        <v>508.68</v>
      </c>
      <c r="AA21" s="11" t="s">
        <v>26</v>
      </c>
      <c r="AB21" s="8">
        <v>42.39</v>
      </c>
      <c r="AC21" s="5">
        <f t="shared" si="2"/>
        <v>8</v>
      </c>
      <c r="AD21" s="5">
        <f t="shared" si="4"/>
        <v>339.12</v>
      </c>
      <c r="AE21">
        <v>12</v>
      </c>
      <c r="AG21">
        <f t="shared" si="5"/>
        <v>508.68</v>
      </c>
    </row>
    <row r="22" spans="1:33">
      <c r="A22" s="9"/>
      <c r="B22" s="4" t="s">
        <v>27</v>
      </c>
      <c r="C22" s="8">
        <v>217.89</v>
      </c>
      <c r="D22" s="52">
        <v>45</v>
      </c>
      <c r="E22" s="40">
        <f t="shared" si="3"/>
        <v>9805.0499999999993</v>
      </c>
      <c r="F22" s="40"/>
      <c r="G22" s="40">
        <v>22.6</v>
      </c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19">
        <f t="shared" si="0"/>
        <v>22.6</v>
      </c>
      <c r="Z22">
        <f t="shared" si="1"/>
        <v>4924.3140000000003</v>
      </c>
      <c r="AA22" s="11" t="s">
        <v>27</v>
      </c>
      <c r="AB22" s="8">
        <v>217.89</v>
      </c>
      <c r="AC22" s="5">
        <f t="shared" si="2"/>
        <v>22.4</v>
      </c>
      <c r="AD22" s="5">
        <f t="shared" si="4"/>
        <v>4880.735999999999</v>
      </c>
      <c r="AE22">
        <v>22.6</v>
      </c>
      <c r="AG22">
        <f t="shared" si="5"/>
        <v>4924.3140000000003</v>
      </c>
    </row>
    <row r="23" spans="1:33">
      <c r="A23" s="9"/>
      <c r="B23" s="4" t="s">
        <v>28</v>
      </c>
      <c r="C23" s="8">
        <v>103.43</v>
      </c>
      <c r="D23" s="52">
        <v>50</v>
      </c>
      <c r="E23" s="96">
        <f t="shared" si="3"/>
        <v>5171.5</v>
      </c>
      <c r="F23" s="40"/>
      <c r="G23" s="40"/>
      <c r="H23" s="40"/>
      <c r="I23" s="40"/>
      <c r="J23" s="40"/>
      <c r="K23" s="40">
        <v>10.6</v>
      </c>
      <c r="L23" s="40"/>
      <c r="M23" s="40"/>
      <c r="N23" s="40"/>
      <c r="O23" s="40">
        <v>10.9</v>
      </c>
      <c r="P23" s="40"/>
      <c r="Q23" s="40"/>
      <c r="R23" s="40"/>
      <c r="S23" s="40"/>
      <c r="T23" s="40"/>
      <c r="U23" s="40"/>
      <c r="V23" s="40"/>
      <c r="W23" s="40"/>
      <c r="X23" s="40"/>
      <c r="Y23" s="19">
        <f t="shared" si="0"/>
        <v>21.5</v>
      </c>
      <c r="Z23">
        <f t="shared" si="1"/>
        <v>2223.7450000000003</v>
      </c>
      <c r="AA23" s="77" t="s">
        <v>28</v>
      </c>
      <c r="AB23" s="8">
        <v>103.43</v>
      </c>
      <c r="AC23" s="5">
        <f t="shared" si="2"/>
        <v>28.5</v>
      </c>
      <c r="AD23" s="5">
        <f t="shared" si="4"/>
        <v>2947.7550000000001</v>
      </c>
      <c r="AE23">
        <v>21.5</v>
      </c>
      <c r="AG23">
        <f t="shared" si="5"/>
        <v>2223.7450000000003</v>
      </c>
    </row>
    <row r="24" spans="1:33">
      <c r="A24" s="9"/>
      <c r="B24" s="4" t="s">
        <v>29</v>
      </c>
      <c r="C24" s="8">
        <v>71.25</v>
      </c>
      <c r="D24" s="52">
        <v>50</v>
      </c>
      <c r="E24" s="96">
        <f t="shared" si="3"/>
        <v>3562.5</v>
      </c>
      <c r="F24" s="40"/>
      <c r="G24" s="40"/>
      <c r="H24" s="40"/>
      <c r="I24" s="40"/>
      <c r="J24" s="40"/>
      <c r="K24" s="40"/>
      <c r="L24" s="40"/>
      <c r="M24" s="40">
        <v>5.5</v>
      </c>
      <c r="N24" s="40"/>
      <c r="O24" s="40"/>
      <c r="P24" s="40">
        <v>11.7</v>
      </c>
      <c r="Q24" s="40"/>
      <c r="R24" s="40"/>
      <c r="S24" s="40"/>
      <c r="T24" s="40"/>
      <c r="U24" s="40"/>
      <c r="V24" s="40"/>
      <c r="W24" s="40"/>
      <c r="X24" s="40"/>
      <c r="Y24" s="19">
        <f t="shared" si="0"/>
        <v>17.2</v>
      </c>
      <c r="Z24">
        <f t="shared" si="1"/>
        <v>1225.5</v>
      </c>
      <c r="AA24" s="11" t="s">
        <v>29</v>
      </c>
      <c r="AB24" s="8">
        <v>71.25</v>
      </c>
      <c r="AC24" s="5">
        <f t="shared" si="2"/>
        <v>32.799999999999997</v>
      </c>
      <c r="AD24" s="5">
        <f t="shared" si="4"/>
        <v>2337</v>
      </c>
      <c r="AE24">
        <v>17.2</v>
      </c>
      <c r="AG24">
        <f t="shared" si="5"/>
        <v>1225.5</v>
      </c>
    </row>
    <row r="25" spans="1:33">
      <c r="A25" s="9"/>
      <c r="B25" s="4" t="s">
        <v>12</v>
      </c>
      <c r="C25" s="8">
        <v>34.32</v>
      </c>
      <c r="D25" s="52">
        <v>20</v>
      </c>
      <c r="E25" s="96">
        <f t="shared" si="3"/>
        <v>686.4</v>
      </c>
      <c r="F25" s="40"/>
      <c r="G25" s="40"/>
      <c r="H25" s="40"/>
      <c r="I25" s="40"/>
      <c r="J25" s="40"/>
      <c r="K25" s="40"/>
      <c r="L25" s="40"/>
      <c r="M25" s="40"/>
      <c r="N25" s="40"/>
      <c r="O25" s="40">
        <v>1.5</v>
      </c>
      <c r="P25" s="40">
        <v>1.5</v>
      </c>
      <c r="Q25" s="40"/>
      <c r="R25" s="40"/>
      <c r="S25" s="40"/>
      <c r="T25" s="40"/>
      <c r="U25" s="40">
        <v>0.5</v>
      </c>
      <c r="V25" s="40"/>
      <c r="W25" s="40"/>
      <c r="X25" s="40"/>
      <c r="Y25" s="19">
        <f t="shared" si="0"/>
        <v>3.5</v>
      </c>
      <c r="Z25">
        <f t="shared" si="1"/>
        <v>120.12</v>
      </c>
      <c r="AA25" s="4" t="s">
        <v>12</v>
      </c>
      <c r="AB25" s="8">
        <v>34.32</v>
      </c>
      <c r="AC25" s="5">
        <f t="shared" si="2"/>
        <v>16.5</v>
      </c>
      <c r="AD25" s="5">
        <f t="shared" si="4"/>
        <v>566.28</v>
      </c>
      <c r="AE25">
        <v>3.5</v>
      </c>
      <c r="AG25">
        <f t="shared" si="5"/>
        <v>120.12</v>
      </c>
    </row>
    <row r="26" spans="1:33">
      <c r="A26" s="9"/>
      <c r="B26" s="4" t="s">
        <v>12</v>
      </c>
      <c r="C26" s="8">
        <v>37.96</v>
      </c>
      <c r="D26" s="52">
        <v>5</v>
      </c>
      <c r="E26" s="96">
        <f t="shared" si="3"/>
        <v>189.8</v>
      </c>
      <c r="F26" s="40"/>
      <c r="G26" s="40"/>
      <c r="H26" s="40"/>
      <c r="I26" s="40"/>
      <c r="J26" s="40"/>
      <c r="K26" s="40"/>
      <c r="L26" s="40">
        <v>1.5</v>
      </c>
      <c r="M26" s="40">
        <v>1</v>
      </c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19">
        <f t="shared" si="0"/>
        <v>2.5</v>
      </c>
      <c r="Z26">
        <f t="shared" si="1"/>
        <v>94.9</v>
      </c>
      <c r="AA26" s="11" t="s">
        <v>12</v>
      </c>
      <c r="AB26" s="8">
        <v>37.96</v>
      </c>
      <c r="AC26" s="5">
        <f t="shared" si="2"/>
        <v>2.5</v>
      </c>
      <c r="AD26" s="5">
        <f t="shared" si="4"/>
        <v>94.9</v>
      </c>
      <c r="AE26">
        <v>2.5</v>
      </c>
      <c r="AG26">
        <f t="shared" si="5"/>
        <v>94.9</v>
      </c>
    </row>
    <row r="27" spans="1:33">
      <c r="A27" s="9"/>
      <c r="B27" s="4" t="s">
        <v>15</v>
      </c>
      <c r="C27" s="8">
        <v>69.16</v>
      </c>
      <c r="D27" s="52">
        <v>50</v>
      </c>
      <c r="E27" s="96">
        <f t="shared" si="3"/>
        <v>3458</v>
      </c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>
        <v>4.3</v>
      </c>
      <c r="R27" s="40"/>
      <c r="S27" s="40">
        <v>4.2</v>
      </c>
      <c r="T27" s="40"/>
      <c r="U27" s="40"/>
      <c r="V27" s="40">
        <v>4.3</v>
      </c>
      <c r="W27" s="40"/>
      <c r="X27" s="40">
        <v>4.3</v>
      </c>
      <c r="Y27" s="19">
        <f t="shared" si="0"/>
        <v>17.100000000000001</v>
      </c>
      <c r="Z27">
        <f t="shared" si="1"/>
        <v>1182.636</v>
      </c>
      <c r="AA27" s="4" t="s">
        <v>15</v>
      </c>
      <c r="AB27" s="8">
        <v>69.16</v>
      </c>
      <c r="AC27" s="5">
        <f t="shared" si="2"/>
        <v>32.9</v>
      </c>
      <c r="AD27" s="5">
        <f t="shared" si="4"/>
        <v>2275.3639999999996</v>
      </c>
      <c r="AE27">
        <v>17.100000000000001</v>
      </c>
      <c r="AG27">
        <f t="shared" si="5"/>
        <v>1182.636</v>
      </c>
    </row>
    <row r="28" spans="1:33">
      <c r="A28" s="9"/>
      <c r="B28" s="4" t="s">
        <v>30</v>
      </c>
      <c r="C28" s="8">
        <v>323.35000000000002</v>
      </c>
      <c r="D28" s="52">
        <v>7</v>
      </c>
      <c r="E28" s="40">
        <f t="shared" si="3"/>
        <v>2263.4500000000003</v>
      </c>
      <c r="F28" s="40"/>
      <c r="G28" s="40"/>
      <c r="H28" s="40"/>
      <c r="I28" s="40">
        <v>6.6</v>
      </c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19">
        <f t="shared" si="0"/>
        <v>6.6</v>
      </c>
      <c r="Z28">
        <f t="shared" si="1"/>
        <v>2134.11</v>
      </c>
      <c r="AA28" s="11" t="s">
        <v>30</v>
      </c>
      <c r="AB28" s="8">
        <v>323.35000000000002</v>
      </c>
      <c r="AC28" s="5">
        <f t="shared" si="2"/>
        <v>0.40000000000000036</v>
      </c>
      <c r="AD28" s="5">
        <f t="shared" si="4"/>
        <v>129.34000000000012</v>
      </c>
      <c r="AE28">
        <v>6.6</v>
      </c>
      <c r="AG28">
        <f t="shared" si="5"/>
        <v>2134.11</v>
      </c>
    </row>
    <row r="29" spans="1:33">
      <c r="A29" s="9"/>
      <c r="B29" s="4" t="s">
        <v>31</v>
      </c>
      <c r="C29" s="8">
        <v>60.58</v>
      </c>
      <c r="D29" s="52">
        <v>60</v>
      </c>
      <c r="E29" s="96">
        <f t="shared" si="3"/>
        <v>3634.7999999999997</v>
      </c>
      <c r="F29" s="40"/>
      <c r="G29" s="40"/>
      <c r="H29" s="40"/>
      <c r="I29" s="40"/>
      <c r="J29" s="40">
        <v>13</v>
      </c>
      <c r="K29" s="40">
        <v>12</v>
      </c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19">
        <f t="shared" si="0"/>
        <v>25</v>
      </c>
      <c r="Z29">
        <f t="shared" si="1"/>
        <v>1514.5</v>
      </c>
      <c r="AA29" s="11" t="s">
        <v>31</v>
      </c>
      <c r="AB29" s="8">
        <v>60.58</v>
      </c>
      <c r="AC29" s="5">
        <f t="shared" si="2"/>
        <v>35</v>
      </c>
      <c r="AD29" s="5">
        <f t="shared" si="4"/>
        <v>2120.2999999999997</v>
      </c>
      <c r="AE29">
        <v>25</v>
      </c>
      <c r="AG29">
        <f t="shared" si="5"/>
        <v>1514.5</v>
      </c>
    </row>
    <row r="30" spans="1:33">
      <c r="A30" s="9"/>
      <c r="B30" s="4" t="s">
        <v>32</v>
      </c>
      <c r="C30" s="8">
        <v>65.98</v>
      </c>
      <c r="D30" s="52">
        <v>18</v>
      </c>
      <c r="E30" s="96">
        <f t="shared" si="3"/>
        <v>1187.6400000000001</v>
      </c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19"/>
      <c r="Z30">
        <f t="shared" si="1"/>
        <v>0</v>
      </c>
      <c r="AA30" s="4" t="s">
        <v>32</v>
      </c>
      <c r="AB30" s="8">
        <v>65.977999999999994</v>
      </c>
      <c r="AC30" s="5">
        <f t="shared" si="2"/>
        <v>18</v>
      </c>
      <c r="AD30" s="5">
        <f t="shared" si="4"/>
        <v>1187.6039999999998</v>
      </c>
      <c r="AE30">
        <v>0</v>
      </c>
      <c r="AG30">
        <f t="shared" si="5"/>
        <v>0</v>
      </c>
    </row>
    <row r="31" spans="1:33">
      <c r="A31" s="9"/>
      <c r="B31" s="4" t="s">
        <v>33</v>
      </c>
      <c r="C31" s="8">
        <v>54.15</v>
      </c>
      <c r="D31" s="52">
        <v>18</v>
      </c>
      <c r="E31" s="96">
        <f t="shared" si="3"/>
        <v>974.69999999999993</v>
      </c>
      <c r="F31" s="40"/>
      <c r="G31" s="40"/>
      <c r="H31" s="40">
        <v>3</v>
      </c>
      <c r="I31" s="40"/>
      <c r="J31" s="40"/>
      <c r="K31" s="40"/>
      <c r="L31" s="40"/>
      <c r="M31" s="40"/>
      <c r="N31" s="40">
        <v>4.5</v>
      </c>
      <c r="O31" s="40"/>
      <c r="P31" s="40"/>
      <c r="Q31" s="40">
        <v>3</v>
      </c>
      <c r="R31" s="40"/>
      <c r="S31" s="40"/>
      <c r="T31" s="40"/>
      <c r="U31" s="40"/>
      <c r="V31" s="40"/>
      <c r="W31" s="40"/>
      <c r="X31" s="40"/>
      <c r="Y31" s="19">
        <f t="shared" ref="Y31:Y62" si="6">SUM(F31:X31)</f>
        <v>10.5</v>
      </c>
      <c r="Z31">
        <f t="shared" si="1"/>
        <v>568.57499999999993</v>
      </c>
      <c r="AA31" s="11" t="s">
        <v>33</v>
      </c>
      <c r="AB31" s="8">
        <v>54.15</v>
      </c>
      <c r="AC31" s="5">
        <f t="shared" si="2"/>
        <v>7.5</v>
      </c>
      <c r="AD31" s="5">
        <f t="shared" si="4"/>
        <v>406.125</v>
      </c>
      <c r="AE31">
        <v>10.5</v>
      </c>
      <c r="AG31">
        <f t="shared" si="5"/>
        <v>568.57499999999993</v>
      </c>
    </row>
    <row r="32" spans="1:33">
      <c r="A32" s="9"/>
      <c r="B32" s="4" t="s">
        <v>34</v>
      </c>
      <c r="C32" s="8">
        <v>26</v>
      </c>
      <c r="D32" s="52">
        <v>520</v>
      </c>
      <c r="E32" s="96">
        <f t="shared" si="3"/>
        <v>13520</v>
      </c>
      <c r="F32" s="40">
        <v>0</v>
      </c>
      <c r="G32" s="40">
        <v>15</v>
      </c>
      <c r="H32" s="40">
        <v>15</v>
      </c>
      <c r="I32" s="40">
        <v>15</v>
      </c>
      <c r="J32" s="40">
        <v>15</v>
      </c>
      <c r="K32" s="40">
        <v>15</v>
      </c>
      <c r="L32" s="40">
        <v>15</v>
      </c>
      <c r="M32" s="40">
        <v>8</v>
      </c>
      <c r="N32" s="40">
        <v>7</v>
      </c>
      <c r="O32" s="40">
        <v>16</v>
      </c>
      <c r="P32" s="40">
        <v>15</v>
      </c>
      <c r="Q32" s="40">
        <v>15</v>
      </c>
      <c r="R32" s="40">
        <v>14</v>
      </c>
      <c r="S32" s="40">
        <v>16</v>
      </c>
      <c r="T32" s="40">
        <v>16</v>
      </c>
      <c r="U32" s="40">
        <v>13</v>
      </c>
      <c r="V32" s="40">
        <v>13</v>
      </c>
      <c r="W32" s="40">
        <v>13</v>
      </c>
      <c r="X32" s="40">
        <v>14</v>
      </c>
      <c r="Y32" s="19">
        <f t="shared" si="6"/>
        <v>250</v>
      </c>
      <c r="Z32">
        <f t="shared" si="1"/>
        <v>6500</v>
      </c>
      <c r="AA32" s="11" t="s">
        <v>34</v>
      </c>
      <c r="AB32" s="8">
        <v>26</v>
      </c>
      <c r="AC32" s="5">
        <f t="shared" si="2"/>
        <v>270</v>
      </c>
      <c r="AD32" s="5">
        <f t="shared" si="4"/>
        <v>7020</v>
      </c>
      <c r="AE32">
        <v>249</v>
      </c>
      <c r="AG32">
        <f t="shared" si="5"/>
        <v>6474</v>
      </c>
    </row>
    <row r="33" spans="1:33">
      <c r="A33" s="9"/>
      <c r="B33" s="4" t="s">
        <v>35</v>
      </c>
      <c r="C33" s="8">
        <v>12</v>
      </c>
      <c r="D33" s="52">
        <v>335</v>
      </c>
      <c r="E33" s="96">
        <f t="shared" si="3"/>
        <v>4020</v>
      </c>
      <c r="F33" s="40"/>
      <c r="G33" s="40"/>
      <c r="H33" s="40">
        <v>220</v>
      </c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>
        <v>115</v>
      </c>
      <c r="U33" s="40"/>
      <c r="V33" s="40"/>
      <c r="W33" s="40"/>
      <c r="X33" s="40"/>
      <c r="Y33" s="19">
        <f t="shared" si="6"/>
        <v>335</v>
      </c>
      <c r="Z33">
        <f t="shared" si="1"/>
        <v>4020</v>
      </c>
      <c r="AA33" s="11" t="s">
        <v>35</v>
      </c>
      <c r="AB33" s="8">
        <v>12</v>
      </c>
      <c r="AC33" s="5">
        <f t="shared" si="2"/>
        <v>0</v>
      </c>
      <c r="AD33" s="5">
        <f t="shared" si="4"/>
        <v>0</v>
      </c>
      <c r="AE33">
        <v>335</v>
      </c>
      <c r="AG33">
        <f t="shared" si="5"/>
        <v>4020</v>
      </c>
    </row>
    <row r="34" spans="1:33">
      <c r="B34" s="4" t="s">
        <v>36</v>
      </c>
      <c r="C34" s="8">
        <v>260</v>
      </c>
      <c r="D34" s="52">
        <v>246.2</v>
      </c>
      <c r="E34" s="96">
        <f t="shared" si="3"/>
        <v>64012</v>
      </c>
      <c r="F34" s="40"/>
      <c r="G34" s="40"/>
      <c r="H34" s="40">
        <v>11.3</v>
      </c>
      <c r="I34" s="40">
        <v>12.6</v>
      </c>
      <c r="J34" s="40">
        <v>10.7</v>
      </c>
      <c r="K34" s="40"/>
      <c r="L34" s="40"/>
      <c r="M34" s="40">
        <v>6.2</v>
      </c>
      <c r="N34" s="40"/>
      <c r="O34" s="40"/>
      <c r="P34" s="40"/>
      <c r="Q34" s="40">
        <v>10.85</v>
      </c>
      <c r="R34" s="40">
        <v>10.85</v>
      </c>
      <c r="S34" s="40"/>
      <c r="T34" s="40">
        <v>11.67</v>
      </c>
      <c r="U34" s="40"/>
      <c r="V34" s="40"/>
      <c r="W34" s="40">
        <v>10.85</v>
      </c>
      <c r="X34" s="40"/>
      <c r="Y34" s="19">
        <f t="shared" si="6"/>
        <v>85.02</v>
      </c>
      <c r="Z34">
        <f t="shared" si="1"/>
        <v>22105.200000000001</v>
      </c>
      <c r="AA34" s="74" t="s">
        <v>36</v>
      </c>
      <c r="AB34" s="8">
        <v>260</v>
      </c>
      <c r="AC34" s="5">
        <f t="shared" si="2"/>
        <v>161.18</v>
      </c>
      <c r="AD34" s="5">
        <f t="shared" si="4"/>
        <v>41906.800000000003</v>
      </c>
      <c r="AE34">
        <v>85.02</v>
      </c>
      <c r="AG34">
        <f t="shared" si="5"/>
        <v>22105.200000000001</v>
      </c>
    </row>
    <row r="35" spans="1:33">
      <c r="B35" s="4" t="s">
        <v>37</v>
      </c>
      <c r="C35" s="8">
        <v>61</v>
      </c>
      <c r="D35" s="52">
        <v>20</v>
      </c>
      <c r="E35" s="96">
        <f t="shared" si="3"/>
        <v>1220</v>
      </c>
      <c r="F35" s="40"/>
      <c r="G35" s="40">
        <v>1.8</v>
      </c>
      <c r="H35" s="40">
        <v>2.2000000000000002</v>
      </c>
      <c r="I35" s="40">
        <v>2.2000000000000002</v>
      </c>
      <c r="J35" s="40">
        <v>5.2</v>
      </c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19">
        <f t="shared" si="6"/>
        <v>11.4</v>
      </c>
      <c r="Z35">
        <f t="shared" si="1"/>
        <v>695.4</v>
      </c>
      <c r="AA35" s="11" t="s">
        <v>37</v>
      </c>
      <c r="AB35" s="8">
        <v>61</v>
      </c>
      <c r="AC35" s="5">
        <f t="shared" si="2"/>
        <v>8.6</v>
      </c>
      <c r="AD35" s="5">
        <f t="shared" si="4"/>
        <v>524.6</v>
      </c>
      <c r="AE35">
        <v>11.4</v>
      </c>
      <c r="AG35">
        <f t="shared" si="5"/>
        <v>695.4</v>
      </c>
    </row>
    <row r="36" spans="1:33">
      <c r="B36" s="4" t="s">
        <v>13</v>
      </c>
      <c r="C36" s="8">
        <v>140</v>
      </c>
      <c r="D36" s="52">
        <v>30</v>
      </c>
      <c r="E36" s="96">
        <f t="shared" si="3"/>
        <v>4200</v>
      </c>
      <c r="F36" s="40"/>
      <c r="G36" s="40"/>
      <c r="H36" s="40"/>
      <c r="I36" s="40">
        <v>2</v>
      </c>
      <c r="J36" s="40">
        <v>1</v>
      </c>
      <c r="K36" s="40">
        <v>2</v>
      </c>
      <c r="L36" s="40">
        <v>2</v>
      </c>
      <c r="M36" s="40">
        <v>1</v>
      </c>
      <c r="N36" s="40">
        <v>1</v>
      </c>
      <c r="O36" s="40">
        <v>2</v>
      </c>
      <c r="P36" s="40">
        <v>2</v>
      </c>
      <c r="Q36" s="40">
        <v>1</v>
      </c>
      <c r="R36" s="40">
        <v>1</v>
      </c>
      <c r="S36" s="40">
        <v>1</v>
      </c>
      <c r="T36" s="40">
        <v>1</v>
      </c>
      <c r="U36" s="40"/>
      <c r="V36" s="40"/>
      <c r="W36" s="40"/>
      <c r="X36" s="40"/>
      <c r="Y36" s="19">
        <f t="shared" si="6"/>
        <v>17</v>
      </c>
      <c r="Z36">
        <f t="shared" ref="Z36:Z67" si="7">Y36*C36</f>
        <v>2380</v>
      </c>
      <c r="AA36" s="11" t="s">
        <v>13</v>
      </c>
      <c r="AB36" s="8">
        <v>140</v>
      </c>
      <c r="AC36" s="5">
        <f t="shared" ref="AC36:AC67" si="8">D36-Y36</f>
        <v>13</v>
      </c>
      <c r="AD36" s="5">
        <f t="shared" si="4"/>
        <v>1820</v>
      </c>
      <c r="AE36">
        <v>17</v>
      </c>
      <c r="AG36">
        <f t="shared" si="5"/>
        <v>2380</v>
      </c>
    </row>
    <row r="37" spans="1:33">
      <c r="B37" s="4" t="s">
        <v>22</v>
      </c>
      <c r="C37" s="8">
        <v>55</v>
      </c>
      <c r="D37" s="52">
        <v>21</v>
      </c>
      <c r="E37" s="96">
        <f t="shared" si="3"/>
        <v>1155</v>
      </c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19">
        <f t="shared" si="6"/>
        <v>0</v>
      </c>
      <c r="Z37">
        <f t="shared" si="7"/>
        <v>0</v>
      </c>
      <c r="AA37" s="4" t="s">
        <v>22</v>
      </c>
      <c r="AB37" s="8">
        <v>55</v>
      </c>
      <c r="AC37" s="5">
        <f t="shared" si="8"/>
        <v>21</v>
      </c>
      <c r="AD37" s="5">
        <f t="shared" si="4"/>
        <v>1155</v>
      </c>
      <c r="AE37">
        <v>0</v>
      </c>
      <c r="AG37">
        <f t="shared" si="5"/>
        <v>0</v>
      </c>
    </row>
    <row r="38" spans="1:33">
      <c r="B38" s="4" t="s">
        <v>22</v>
      </c>
      <c r="C38" s="8">
        <v>87</v>
      </c>
      <c r="D38" s="52">
        <v>5</v>
      </c>
      <c r="E38" s="96">
        <f t="shared" si="3"/>
        <v>435</v>
      </c>
      <c r="F38" s="40"/>
      <c r="G38" s="4"/>
      <c r="H38" s="4"/>
      <c r="I38" s="4"/>
      <c r="J38" s="4"/>
      <c r="K38" s="4"/>
      <c r="L38" s="4"/>
      <c r="M38" s="4"/>
      <c r="N38" s="4"/>
      <c r="O38" s="40"/>
      <c r="P38" s="40">
        <v>2</v>
      </c>
      <c r="Q38" s="40"/>
      <c r="R38" s="40"/>
      <c r="S38" s="40"/>
      <c r="T38" s="40"/>
      <c r="U38" s="40"/>
      <c r="V38" s="40"/>
      <c r="W38" s="40"/>
      <c r="X38" s="40"/>
      <c r="Y38" s="19">
        <f t="shared" si="6"/>
        <v>2</v>
      </c>
      <c r="Z38">
        <f t="shared" si="7"/>
        <v>174</v>
      </c>
      <c r="AA38" s="11" t="s">
        <v>22</v>
      </c>
      <c r="AB38" s="8">
        <v>87</v>
      </c>
      <c r="AC38" s="5">
        <f t="shared" si="8"/>
        <v>3</v>
      </c>
      <c r="AD38" s="5">
        <f t="shared" si="4"/>
        <v>261</v>
      </c>
      <c r="AE38">
        <v>2</v>
      </c>
      <c r="AG38">
        <f t="shared" si="5"/>
        <v>174</v>
      </c>
    </row>
    <row r="39" spans="1:33">
      <c r="B39" s="4" t="s">
        <v>39</v>
      </c>
      <c r="C39" s="8">
        <v>175</v>
      </c>
      <c r="D39" s="52">
        <v>5</v>
      </c>
      <c r="E39" s="96">
        <f t="shared" si="3"/>
        <v>875</v>
      </c>
      <c r="F39" s="40"/>
      <c r="G39" s="4"/>
      <c r="H39" s="4"/>
      <c r="I39" s="4"/>
      <c r="J39" s="4"/>
      <c r="K39" s="4"/>
      <c r="L39" s="4"/>
      <c r="M39" s="4"/>
      <c r="N39" s="4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19">
        <f t="shared" si="6"/>
        <v>0</v>
      </c>
      <c r="Z39">
        <f t="shared" si="7"/>
        <v>0</v>
      </c>
      <c r="AA39" s="11" t="s">
        <v>39</v>
      </c>
      <c r="AB39" s="8">
        <v>175</v>
      </c>
      <c r="AC39" s="5">
        <f t="shared" si="8"/>
        <v>5</v>
      </c>
      <c r="AD39" s="5">
        <f t="shared" si="4"/>
        <v>875</v>
      </c>
      <c r="AE39">
        <v>0</v>
      </c>
      <c r="AG39">
        <f t="shared" si="5"/>
        <v>0</v>
      </c>
    </row>
    <row r="40" spans="1:33">
      <c r="B40" s="4" t="s">
        <v>40</v>
      </c>
      <c r="C40" s="8">
        <v>218</v>
      </c>
      <c r="D40" s="52">
        <v>5</v>
      </c>
      <c r="E40" s="96">
        <f t="shared" si="3"/>
        <v>1090</v>
      </c>
      <c r="F40" s="40"/>
      <c r="G40" s="4">
        <v>5</v>
      </c>
      <c r="H40" s="4"/>
      <c r="I40" s="4"/>
      <c r="J40" s="4"/>
      <c r="K40" s="4"/>
      <c r="L40" s="4"/>
      <c r="M40" s="4"/>
      <c r="N40" s="4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19">
        <f t="shared" si="6"/>
        <v>5</v>
      </c>
      <c r="Z40">
        <f t="shared" si="7"/>
        <v>1090</v>
      </c>
      <c r="AA40" s="11" t="s">
        <v>40</v>
      </c>
      <c r="AB40" s="8">
        <v>218</v>
      </c>
      <c r="AC40" s="5">
        <f t="shared" si="8"/>
        <v>0</v>
      </c>
      <c r="AD40" s="5">
        <f t="shared" si="4"/>
        <v>0</v>
      </c>
      <c r="AE40">
        <v>5</v>
      </c>
      <c r="AG40">
        <f t="shared" si="5"/>
        <v>1090</v>
      </c>
    </row>
    <row r="41" spans="1:33">
      <c r="A41" s="3"/>
      <c r="B41" s="4" t="s">
        <v>41</v>
      </c>
      <c r="C41" s="8">
        <v>173</v>
      </c>
      <c r="D41" s="52">
        <v>6</v>
      </c>
      <c r="E41" s="96">
        <f t="shared" si="3"/>
        <v>1038</v>
      </c>
      <c r="F41" s="40"/>
      <c r="G41" s="4">
        <v>5.5</v>
      </c>
      <c r="H41" s="4"/>
      <c r="I41" s="4"/>
      <c r="J41" s="4">
        <v>0.5</v>
      </c>
      <c r="K41" s="4"/>
      <c r="L41" s="4"/>
      <c r="M41" s="4"/>
      <c r="N41" s="4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19">
        <f t="shared" si="6"/>
        <v>6</v>
      </c>
      <c r="Z41">
        <f t="shared" si="7"/>
        <v>1038</v>
      </c>
      <c r="AA41" s="11" t="s">
        <v>41</v>
      </c>
      <c r="AB41" s="8">
        <v>173</v>
      </c>
      <c r="AC41" s="5">
        <f t="shared" si="8"/>
        <v>0</v>
      </c>
      <c r="AD41" s="5">
        <f t="shared" si="4"/>
        <v>0</v>
      </c>
      <c r="AE41">
        <v>6</v>
      </c>
      <c r="AG41">
        <f t="shared" si="5"/>
        <v>1038</v>
      </c>
    </row>
    <row r="42" spans="1:33">
      <c r="B42" s="4" t="s">
        <v>42</v>
      </c>
      <c r="C42" s="8">
        <v>162</v>
      </c>
      <c r="D42" s="52">
        <v>6</v>
      </c>
      <c r="E42" s="96">
        <f t="shared" si="3"/>
        <v>972</v>
      </c>
      <c r="F42" s="40"/>
      <c r="G42" s="4"/>
      <c r="H42" s="4"/>
      <c r="I42" s="4"/>
      <c r="J42" s="4">
        <v>6</v>
      </c>
      <c r="K42" s="4"/>
      <c r="L42" s="4"/>
      <c r="M42" s="4"/>
      <c r="N42" s="4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19">
        <f t="shared" si="6"/>
        <v>6</v>
      </c>
      <c r="Z42">
        <f t="shared" si="7"/>
        <v>972</v>
      </c>
      <c r="AA42" s="11" t="s">
        <v>42</v>
      </c>
      <c r="AB42" s="8">
        <v>162</v>
      </c>
      <c r="AC42" s="5">
        <f t="shared" si="8"/>
        <v>0</v>
      </c>
      <c r="AD42" s="5">
        <f t="shared" si="4"/>
        <v>0</v>
      </c>
      <c r="AE42">
        <v>6</v>
      </c>
      <c r="AG42">
        <f t="shared" si="5"/>
        <v>972</v>
      </c>
    </row>
    <row r="43" spans="1:33">
      <c r="B43" s="4" t="s">
        <v>43</v>
      </c>
      <c r="C43" s="8">
        <v>40</v>
      </c>
      <c r="D43" s="52">
        <v>50</v>
      </c>
      <c r="E43" s="96">
        <f t="shared" si="3"/>
        <v>2000</v>
      </c>
      <c r="F43" s="40"/>
      <c r="G43" s="4"/>
      <c r="H43" s="4"/>
      <c r="I43" s="4">
        <v>10.6</v>
      </c>
      <c r="J43" s="4"/>
      <c r="K43" s="4"/>
      <c r="L43" s="4">
        <v>10.6</v>
      </c>
      <c r="M43" s="4"/>
      <c r="N43" s="4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19">
        <f t="shared" si="6"/>
        <v>21.2</v>
      </c>
      <c r="Z43">
        <f t="shared" si="7"/>
        <v>848</v>
      </c>
      <c r="AA43" s="11" t="s">
        <v>43</v>
      </c>
      <c r="AB43" s="8">
        <v>40</v>
      </c>
      <c r="AC43" s="5">
        <f t="shared" si="8"/>
        <v>28.8</v>
      </c>
      <c r="AD43" s="5">
        <f t="shared" si="4"/>
        <v>1152</v>
      </c>
      <c r="AE43">
        <v>21.2</v>
      </c>
      <c r="AG43">
        <f t="shared" si="5"/>
        <v>848</v>
      </c>
    </row>
    <row r="44" spans="1:33">
      <c r="B44" s="4" t="s">
        <v>10</v>
      </c>
      <c r="C44" s="8">
        <v>65</v>
      </c>
      <c r="D44" s="52">
        <v>40</v>
      </c>
      <c r="E44" s="96">
        <f t="shared" si="3"/>
        <v>2600</v>
      </c>
      <c r="F44" s="40"/>
      <c r="G44" s="4"/>
      <c r="H44" s="4"/>
      <c r="I44" s="4">
        <v>1</v>
      </c>
      <c r="J44" s="4">
        <v>1</v>
      </c>
      <c r="K44" s="4">
        <v>1</v>
      </c>
      <c r="L44" s="4">
        <v>1</v>
      </c>
      <c r="M44" s="4">
        <v>1</v>
      </c>
      <c r="N44" s="4"/>
      <c r="O44" s="40">
        <v>1</v>
      </c>
      <c r="P44" s="40">
        <v>2</v>
      </c>
      <c r="Q44" s="40">
        <v>1</v>
      </c>
      <c r="R44" s="40">
        <v>1</v>
      </c>
      <c r="S44" s="40">
        <v>1</v>
      </c>
      <c r="T44" s="40">
        <v>1</v>
      </c>
      <c r="U44" s="40">
        <v>2</v>
      </c>
      <c r="V44" s="40">
        <v>1</v>
      </c>
      <c r="W44" s="40">
        <v>1</v>
      </c>
      <c r="X44" s="40">
        <v>1</v>
      </c>
      <c r="Y44" s="19">
        <f t="shared" si="6"/>
        <v>17</v>
      </c>
      <c r="Z44">
        <f t="shared" si="7"/>
        <v>1105</v>
      </c>
      <c r="AA44" s="4" t="s">
        <v>10</v>
      </c>
      <c r="AB44" s="8">
        <v>65</v>
      </c>
      <c r="AC44" s="5">
        <f t="shared" si="8"/>
        <v>23</v>
      </c>
      <c r="AD44" s="5">
        <f t="shared" si="4"/>
        <v>1495</v>
      </c>
      <c r="AE44">
        <v>17</v>
      </c>
      <c r="AG44">
        <f t="shared" si="5"/>
        <v>1105</v>
      </c>
    </row>
    <row r="45" spans="1:33">
      <c r="B45" s="4" t="s">
        <v>44</v>
      </c>
      <c r="C45" s="8">
        <v>6.3</v>
      </c>
      <c r="D45" s="52">
        <v>360</v>
      </c>
      <c r="E45" s="96">
        <f t="shared" si="3"/>
        <v>2268</v>
      </c>
      <c r="F45" s="40"/>
      <c r="G45" s="4">
        <v>220</v>
      </c>
      <c r="H45" s="4"/>
      <c r="I45" s="4"/>
      <c r="J45" s="4"/>
      <c r="K45" s="4"/>
      <c r="L45" s="4"/>
      <c r="M45" s="4"/>
      <c r="N45" s="4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19">
        <f t="shared" si="6"/>
        <v>220</v>
      </c>
      <c r="Z45">
        <f t="shared" si="7"/>
        <v>1386</v>
      </c>
      <c r="AA45" s="11" t="s">
        <v>44</v>
      </c>
      <c r="AB45" s="8">
        <v>6.3</v>
      </c>
      <c r="AC45" s="5">
        <f t="shared" si="8"/>
        <v>140</v>
      </c>
      <c r="AD45" s="5">
        <f t="shared" si="4"/>
        <v>882</v>
      </c>
      <c r="AE45">
        <v>220</v>
      </c>
      <c r="AG45">
        <f t="shared" si="5"/>
        <v>1386</v>
      </c>
    </row>
    <row r="46" spans="1:33">
      <c r="B46" s="4" t="s">
        <v>45</v>
      </c>
      <c r="C46" s="8">
        <v>73</v>
      </c>
      <c r="D46" s="52">
        <v>52</v>
      </c>
      <c r="E46" s="96">
        <f t="shared" si="3"/>
        <v>3796</v>
      </c>
      <c r="F46" s="40"/>
      <c r="G46" s="4">
        <v>12</v>
      </c>
      <c r="H46" s="4"/>
      <c r="I46" s="4"/>
      <c r="J46" s="4"/>
      <c r="K46" s="4"/>
      <c r="L46" s="4"/>
      <c r="M46" s="4"/>
      <c r="N46" s="4"/>
      <c r="O46" s="40"/>
      <c r="P46" s="40"/>
      <c r="Q46" s="40"/>
      <c r="R46" s="40"/>
      <c r="S46" s="40"/>
      <c r="T46" s="40"/>
      <c r="U46" s="40"/>
      <c r="V46" s="40"/>
      <c r="W46" s="40">
        <v>10</v>
      </c>
      <c r="X46" s="40"/>
      <c r="Y46" s="19">
        <f t="shared" si="6"/>
        <v>22</v>
      </c>
      <c r="Z46">
        <f t="shared" si="7"/>
        <v>1606</v>
      </c>
      <c r="AA46" s="11" t="s">
        <v>45</v>
      </c>
      <c r="AB46" s="8">
        <v>73</v>
      </c>
      <c r="AC46" s="5">
        <f t="shared" si="8"/>
        <v>30</v>
      </c>
      <c r="AD46" s="5">
        <f t="shared" si="4"/>
        <v>2190</v>
      </c>
      <c r="AE46">
        <v>22</v>
      </c>
      <c r="AG46">
        <f t="shared" si="5"/>
        <v>1606</v>
      </c>
    </row>
    <row r="47" spans="1:33">
      <c r="B47" s="4" t="s">
        <v>46</v>
      </c>
      <c r="C47" s="8">
        <v>172</v>
      </c>
      <c r="D47" s="52">
        <v>12</v>
      </c>
      <c r="E47" s="96">
        <f t="shared" si="3"/>
        <v>2064</v>
      </c>
      <c r="F47" s="40"/>
      <c r="G47" s="4"/>
      <c r="H47" s="4"/>
      <c r="I47" s="4"/>
      <c r="J47" s="4"/>
      <c r="K47" s="4"/>
      <c r="L47" s="4"/>
      <c r="M47" s="4"/>
      <c r="N47" s="4"/>
      <c r="O47" s="40">
        <v>7</v>
      </c>
      <c r="P47" s="40"/>
      <c r="Q47" s="40"/>
      <c r="R47" s="40"/>
      <c r="S47" s="40"/>
      <c r="T47" s="40"/>
      <c r="U47" s="40"/>
      <c r="V47" s="40"/>
      <c r="W47" s="40"/>
      <c r="X47" s="40"/>
      <c r="Y47" s="19">
        <f t="shared" si="6"/>
        <v>7</v>
      </c>
      <c r="Z47">
        <f t="shared" si="7"/>
        <v>1204</v>
      </c>
      <c r="AA47" s="11" t="s">
        <v>46</v>
      </c>
      <c r="AB47" s="8">
        <v>172</v>
      </c>
      <c r="AC47" s="5">
        <f t="shared" si="8"/>
        <v>5</v>
      </c>
      <c r="AD47" s="5">
        <f t="shared" si="4"/>
        <v>860</v>
      </c>
      <c r="AE47">
        <v>7</v>
      </c>
      <c r="AG47">
        <f t="shared" si="5"/>
        <v>1204</v>
      </c>
    </row>
    <row r="48" spans="1:33">
      <c r="B48" s="4" t="s">
        <v>47</v>
      </c>
      <c r="C48" s="8">
        <v>103</v>
      </c>
      <c r="D48" s="52">
        <v>24</v>
      </c>
      <c r="E48" s="96">
        <f t="shared" si="3"/>
        <v>2472</v>
      </c>
      <c r="F48" s="40"/>
      <c r="G48" s="4"/>
      <c r="H48" s="4"/>
      <c r="I48" s="4"/>
      <c r="J48" s="4">
        <v>8</v>
      </c>
      <c r="K48" s="4"/>
      <c r="L48" s="4"/>
      <c r="M48" s="4"/>
      <c r="N48" s="4">
        <v>9</v>
      </c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19">
        <f t="shared" si="6"/>
        <v>17</v>
      </c>
      <c r="Z48">
        <f t="shared" si="7"/>
        <v>1751</v>
      </c>
      <c r="AA48" s="11" t="s">
        <v>47</v>
      </c>
      <c r="AB48" s="8">
        <v>103</v>
      </c>
      <c r="AC48" s="5">
        <f t="shared" si="8"/>
        <v>7</v>
      </c>
      <c r="AD48" s="5">
        <f t="shared" si="4"/>
        <v>721</v>
      </c>
      <c r="AE48">
        <v>17</v>
      </c>
      <c r="AG48">
        <f t="shared" si="5"/>
        <v>1751</v>
      </c>
    </row>
    <row r="49" spans="2:33">
      <c r="B49" s="4" t="s">
        <v>48</v>
      </c>
      <c r="C49" s="8">
        <v>21</v>
      </c>
      <c r="D49" s="52">
        <v>450</v>
      </c>
      <c r="E49" s="96">
        <f t="shared" si="3"/>
        <v>9450</v>
      </c>
      <c r="F49" s="40">
        <v>220</v>
      </c>
      <c r="G49" s="4"/>
      <c r="H49" s="4"/>
      <c r="I49" s="4"/>
      <c r="J49" s="4"/>
      <c r="K49" s="4"/>
      <c r="L49" s="4"/>
      <c r="M49" s="4">
        <v>91</v>
      </c>
      <c r="N49" s="4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19">
        <f t="shared" si="6"/>
        <v>311</v>
      </c>
      <c r="Z49">
        <f t="shared" si="7"/>
        <v>6531</v>
      </c>
      <c r="AA49" s="11" t="s">
        <v>48</v>
      </c>
      <c r="AB49" s="8">
        <v>21</v>
      </c>
      <c r="AC49" s="5">
        <f t="shared" si="8"/>
        <v>139</v>
      </c>
      <c r="AD49" s="5">
        <f t="shared" si="4"/>
        <v>2919</v>
      </c>
      <c r="AE49">
        <v>311</v>
      </c>
      <c r="AG49">
        <f t="shared" si="5"/>
        <v>6531</v>
      </c>
    </row>
    <row r="50" spans="2:33">
      <c r="B50" s="4" t="s">
        <v>49</v>
      </c>
      <c r="C50" s="8">
        <v>118</v>
      </c>
      <c r="D50" s="52">
        <v>18</v>
      </c>
      <c r="E50" s="96">
        <f t="shared" si="3"/>
        <v>2124</v>
      </c>
      <c r="F50" s="40"/>
      <c r="G50" s="4"/>
      <c r="H50" s="4"/>
      <c r="I50" s="4"/>
      <c r="J50" s="4">
        <v>0.6</v>
      </c>
      <c r="K50" s="4"/>
      <c r="L50" s="4"/>
      <c r="M50" s="4"/>
      <c r="N50" s="4"/>
      <c r="O50" s="40"/>
      <c r="P50" s="40">
        <v>1</v>
      </c>
      <c r="Q50" s="40"/>
      <c r="R50" s="40"/>
      <c r="S50" s="40"/>
      <c r="T50" s="40"/>
      <c r="U50" s="40">
        <v>1</v>
      </c>
      <c r="V50" s="40"/>
      <c r="W50" s="40"/>
      <c r="X50" s="40"/>
      <c r="Y50" s="19">
        <f t="shared" si="6"/>
        <v>2.6</v>
      </c>
      <c r="Z50">
        <f t="shared" si="7"/>
        <v>306.8</v>
      </c>
      <c r="AA50" s="4" t="s">
        <v>49</v>
      </c>
      <c r="AB50" s="8">
        <v>118</v>
      </c>
      <c r="AC50" s="5">
        <f t="shared" si="8"/>
        <v>15.4</v>
      </c>
      <c r="AD50" s="5">
        <f t="shared" si="4"/>
        <v>1817.2</v>
      </c>
      <c r="AE50">
        <v>2.6</v>
      </c>
      <c r="AG50">
        <f t="shared" si="5"/>
        <v>306.8</v>
      </c>
    </row>
    <row r="51" spans="2:33">
      <c r="B51" s="4" t="s">
        <v>50</v>
      </c>
      <c r="C51" s="8">
        <v>78</v>
      </c>
      <c r="D51" s="52">
        <v>20</v>
      </c>
      <c r="E51" s="96">
        <f t="shared" si="3"/>
        <v>1560</v>
      </c>
      <c r="F51" s="40"/>
      <c r="G51" s="4"/>
      <c r="H51" s="4"/>
      <c r="I51" s="4"/>
      <c r="J51" s="4"/>
      <c r="K51" s="4"/>
      <c r="L51" s="4"/>
      <c r="M51" s="4"/>
      <c r="N51" s="4"/>
      <c r="O51" s="40"/>
      <c r="P51" s="40"/>
      <c r="Q51" s="40"/>
      <c r="R51" s="40"/>
      <c r="S51" s="40"/>
      <c r="T51" s="40"/>
      <c r="U51" s="40"/>
      <c r="V51" s="40"/>
      <c r="W51" s="40">
        <v>9</v>
      </c>
      <c r="X51" s="40"/>
      <c r="Y51" s="19">
        <f t="shared" si="6"/>
        <v>9</v>
      </c>
      <c r="Z51">
        <f t="shared" si="7"/>
        <v>702</v>
      </c>
      <c r="AA51" s="4" t="s">
        <v>50</v>
      </c>
      <c r="AB51" s="8">
        <v>78</v>
      </c>
      <c r="AC51" s="5">
        <f t="shared" si="8"/>
        <v>11</v>
      </c>
      <c r="AD51" s="5">
        <f t="shared" si="4"/>
        <v>858</v>
      </c>
      <c r="AE51">
        <v>9</v>
      </c>
      <c r="AG51">
        <f t="shared" si="5"/>
        <v>702</v>
      </c>
    </row>
    <row r="52" spans="2:33">
      <c r="B52" s="4" t="s">
        <v>17</v>
      </c>
      <c r="C52" s="8">
        <v>22</v>
      </c>
      <c r="D52" s="52">
        <v>20</v>
      </c>
      <c r="E52" s="96">
        <f t="shared" si="3"/>
        <v>440</v>
      </c>
      <c r="F52" s="40"/>
      <c r="G52" s="4"/>
      <c r="H52" s="4"/>
      <c r="I52" s="4"/>
      <c r="J52" s="4"/>
      <c r="K52" s="4"/>
      <c r="L52" s="4"/>
      <c r="M52" s="4"/>
      <c r="N52" s="4"/>
      <c r="O52" s="40">
        <v>1</v>
      </c>
      <c r="P52" s="40">
        <v>1</v>
      </c>
      <c r="Q52" s="40"/>
      <c r="R52" s="40">
        <v>1</v>
      </c>
      <c r="S52" s="40"/>
      <c r="T52" s="40">
        <v>1</v>
      </c>
      <c r="U52" s="40"/>
      <c r="V52" s="40">
        <v>1</v>
      </c>
      <c r="W52" s="40"/>
      <c r="X52" s="40">
        <v>1</v>
      </c>
      <c r="Y52" s="19">
        <f t="shared" si="6"/>
        <v>6</v>
      </c>
      <c r="Z52">
        <f t="shared" si="7"/>
        <v>132</v>
      </c>
      <c r="AA52" s="4" t="s">
        <v>17</v>
      </c>
      <c r="AB52" s="8">
        <v>22</v>
      </c>
      <c r="AC52" s="5">
        <f t="shared" si="8"/>
        <v>14</v>
      </c>
      <c r="AD52" s="5">
        <f t="shared" si="4"/>
        <v>308</v>
      </c>
      <c r="AE52">
        <v>6</v>
      </c>
      <c r="AG52">
        <f t="shared" si="5"/>
        <v>132</v>
      </c>
    </row>
    <row r="53" spans="2:33">
      <c r="B53" s="4" t="s">
        <v>51</v>
      </c>
      <c r="C53" s="8">
        <v>43</v>
      </c>
      <c r="D53" s="52">
        <v>20</v>
      </c>
      <c r="E53" s="96">
        <f t="shared" si="3"/>
        <v>860</v>
      </c>
      <c r="F53" s="40"/>
      <c r="G53" s="4"/>
      <c r="H53" s="4"/>
      <c r="I53" s="4">
        <v>1</v>
      </c>
      <c r="J53" s="4">
        <v>1</v>
      </c>
      <c r="K53" s="4"/>
      <c r="L53" s="4">
        <v>1</v>
      </c>
      <c r="M53" s="4"/>
      <c r="N53" s="4"/>
      <c r="O53" s="40">
        <v>1</v>
      </c>
      <c r="P53" s="40">
        <v>1</v>
      </c>
      <c r="Q53" s="40">
        <v>1</v>
      </c>
      <c r="R53" s="40">
        <v>1</v>
      </c>
      <c r="S53" s="40">
        <v>1</v>
      </c>
      <c r="T53" s="40">
        <v>1</v>
      </c>
      <c r="U53" s="40">
        <v>1</v>
      </c>
      <c r="V53" s="40"/>
      <c r="W53" s="40">
        <v>1</v>
      </c>
      <c r="X53" s="40">
        <v>1</v>
      </c>
      <c r="Y53" s="19">
        <f t="shared" si="6"/>
        <v>12</v>
      </c>
      <c r="Z53">
        <f t="shared" si="7"/>
        <v>516</v>
      </c>
      <c r="AA53" s="4" t="s">
        <v>51</v>
      </c>
      <c r="AB53" s="8">
        <v>43</v>
      </c>
      <c r="AC53" s="5">
        <f t="shared" si="8"/>
        <v>8</v>
      </c>
      <c r="AD53" s="5">
        <f t="shared" si="4"/>
        <v>344</v>
      </c>
      <c r="AE53">
        <v>12</v>
      </c>
      <c r="AG53">
        <f t="shared" si="5"/>
        <v>516</v>
      </c>
    </row>
    <row r="54" spans="2:33">
      <c r="B54" s="4" t="s">
        <v>52</v>
      </c>
      <c r="C54" s="8">
        <v>1950</v>
      </c>
      <c r="D54" s="52">
        <v>3</v>
      </c>
      <c r="E54" s="96">
        <f t="shared" si="3"/>
        <v>5850</v>
      </c>
      <c r="F54" s="40"/>
      <c r="G54" s="4">
        <v>3</v>
      </c>
      <c r="H54" s="4"/>
      <c r="I54" s="4"/>
      <c r="J54" s="4"/>
      <c r="K54" s="4"/>
      <c r="L54" s="4"/>
      <c r="M54" s="4"/>
      <c r="N54" s="4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19">
        <f t="shared" si="6"/>
        <v>3</v>
      </c>
      <c r="Z54">
        <f t="shared" si="7"/>
        <v>5850</v>
      </c>
      <c r="AA54" s="11" t="s">
        <v>52</v>
      </c>
      <c r="AB54" s="8">
        <v>1950</v>
      </c>
      <c r="AC54" s="5">
        <f t="shared" si="8"/>
        <v>0</v>
      </c>
      <c r="AD54" s="5">
        <f t="shared" si="4"/>
        <v>0</v>
      </c>
      <c r="AE54">
        <v>3</v>
      </c>
      <c r="AG54">
        <f t="shared" si="5"/>
        <v>5850</v>
      </c>
    </row>
    <row r="55" spans="2:33">
      <c r="B55" s="4" t="s">
        <v>53</v>
      </c>
      <c r="C55" s="8">
        <v>135</v>
      </c>
      <c r="D55" s="52">
        <v>54</v>
      </c>
      <c r="E55" s="96">
        <f t="shared" si="3"/>
        <v>7290</v>
      </c>
      <c r="F55" s="40">
        <v>32.340000000000003</v>
      </c>
      <c r="G55" s="4"/>
      <c r="H55" s="4"/>
      <c r="I55" s="4"/>
      <c r="J55" s="4"/>
      <c r="K55" s="4">
        <v>6.57</v>
      </c>
      <c r="L55" s="4"/>
      <c r="M55" s="4"/>
      <c r="N55" s="4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19">
        <f t="shared" si="6"/>
        <v>38.910000000000004</v>
      </c>
      <c r="Z55">
        <f t="shared" si="7"/>
        <v>5252.85</v>
      </c>
      <c r="AA55" s="11" t="s">
        <v>53</v>
      </c>
      <c r="AB55" s="8">
        <v>135</v>
      </c>
      <c r="AC55" s="5">
        <f t="shared" si="8"/>
        <v>15.089999999999996</v>
      </c>
      <c r="AD55" s="5">
        <f t="shared" si="4"/>
        <v>2037.1499999999994</v>
      </c>
      <c r="AE55">
        <v>38.909999999999997</v>
      </c>
      <c r="AG55">
        <f t="shared" si="5"/>
        <v>5252.8499999999995</v>
      </c>
    </row>
    <row r="56" spans="2:33">
      <c r="B56" s="4" t="s">
        <v>54</v>
      </c>
      <c r="C56" s="8">
        <v>56</v>
      </c>
      <c r="D56" s="52">
        <v>432</v>
      </c>
      <c r="E56" s="96">
        <f t="shared" si="3"/>
        <v>24192</v>
      </c>
      <c r="F56" s="40">
        <v>220</v>
      </c>
      <c r="G56" s="4"/>
      <c r="H56" s="4"/>
      <c r="I56" s="4">
        <v>85</v>
      </c>
      <c r="J56" s="4"/>
      <c r="K56" s="4"/>
      <c r="L56" s="4">
        <v>75</v>
      </c>
      <c r="M56" s="4"/>
      <c r="N56" s="4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19">
        <f t="shared" si="6"/>
        <v>380</v>
      </c>
      <c r="Z56">
        <f t="shared" si="7"/>
        <v>21280</v>
      </c>
      <c r="AA56" s="11" t="s">
        <v>54</v>
      </c>
      <c r="AB56" s="8">
        <v>56</v>
      </c>
      <c r="AC56" s="5">
        <f t="shared" si="8"/>
        <v>52</v>
      </c>
      <c r="AD56" s="5">
        <f t="shared" si="4"/>
        <v>2912</v>
      </c>
      <c r="AE56">
        <v>380</v>
      </c>
      <c r="AG56">
        <f t="shared" si="5"/>
        <v>21280</v>
      </c>
    </row>
    <row r="57" spans="2:33">
      <c r="B57" s="4" t="s">
        <v>54</v>
      </c>
      <c r="C57" s="8">
        <v>56</v>
      </c>
      <c r="D57" s="52">
        <v>18</v>
      </c>
      <c r="E57" s="96">
        <f t="shared" si="3"/>
        <v>1008</v>
      </c>
      <c r="F57" s="40"/>
      <c r="G57" s="4"/>
      <c r="H57" s="4"/>
      <c r="I57" s="4"/>
      <c r="J57" s="4"/>
      <c r="K57" s="4"/>
      <c r="L57" s="4">
        <v>10</v>
      </c>
      <c r="M57" s="4"/>
      <c r="N57" s="4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19">
        <f t="shared" si="6"/>
        <v>10</v>
      </c>
      <c r="Z57">
        <f t="shared" si="7"/>
        <v>560</v>
      </c>
      <c r="AA57" s="11" t="s">
        <v>54</v>
      </c>
      <c r="AB57" s="8">
        <v>56</v>
      </c>
      <c r="AC57" s="5">
        <f t="shared" si="8"/>
        <v>8</v>
      </c>
      <c r="AD57" s="5">
        <f t="shared" si="4"/>
        <v>448</v>
      </c>
      <c r="AE57">
        <v>10</v>
      </c>
      <c r="AG57">
        <f t="shared" si="5"/>
        <v>560</v>
      </c>
    </row>
    <row r="58" spans="2:33">
      <c r="B58" s="4" t="s">
        <v>55</v>
      </c>
      <c r="C58" s="8">
        <v>48</v>
      </c>
      <c r="D58" s="40">
        <v>200</v>
      </c>
      <c r="E58" s="96">
        <f t="shared" si="3"/>
        <v>9600</v>
      </c>
      <c r="F58" s="40"/>
      <c r="G58" s="4"/>
      <c r="H58" s="4">
        <v>25.9</v>
      </c>
      <c r="I58" s="4"/>
      <c r="J58" s="4">
        <v>31.6</v>
      </c>
      <c r="K58" s="4"/>
      <c r="L58" s="4"/>
      <c r="M58" s="4"/>
      <c r="N58" s="4">
        <v>29.5</v>
      </c>
      <c r="O58" s="40"/>
      <c r="P58" s="40"/>
      <c r="Q58" s="40">
        <v>32.5</v>
      </c>
      <c r="R58" s="40"/>
      <c r="S58" s="40"/>
      <c r="T58" s="40"/>
      <c r="U58" s="40"/>
      <c r="V58" s="40"/>
      <c r="W58" s="40"/>
      <c r="X58" s="40"/>
      <c r="Y58" s="19">
        <f t="shared" si="6"/>
        <v>119.5</v>
      </c>
      <c r="Z58">
        <f t="shared" si="7"/>
        <v>5736</v>
      </c>
      <c r="AA58" s="11" t="s">
        <v>55</v>
      </c>
      <c r="AB58" s="8">
        <v>48</v>
      </c>
      <c r="AC58" s="5">
        <f t="shared" si="8"/>
        <v>80.5</v>
      </c>
      <c r="AD58" s="5">
        <f t="shared" si="4"/>
        <v>3864</v>
      </c>
      <c r="AE58">
        <v>119.5</v>
      </c>
      <c r="AG58">
        <f t="shared" si="5"/>
        <v>5736</v>
      </c>
    </row>
    <row r="59" spans="2:33">
      <c r="B59" s="4" t="s">
        <v>56</v>
      </c>
      <c r="C59" s="8">
        <v>45</v>
      </c>
      <c r="D59" s="40">
        <v>89.5</v>
      </c>
      <c r="E59" s="96">
        <f t="shared" si="3"/>
        <v>4027.5</v>
      </c>
      <c r="F59" s="40"/>
      <c r="G59" s="4"/>
      <c r="H59" s="4"/>
      <c r="I59" s="4"/>
      <c r="J59" s="4">
        <v>21.1</v>
      </c>
      <c r="K59" s="4">
        <v>7.15</v>
      </c>
      <c r="L59" s="4"/>
      <c r="M59" s="4"/>
      <c r="N59" s="4"/>
      <c r="O59" s="40"/>
      <c r="P59" s="40"/>
      <c r="Q59" s="40">
        <v>15</v>
      </c>
      <c r="R59" s="40"/>
      <c r="S59" s="40"/>
      <c r="T59" s="40"/>
      <c r="U59" s="40"/>
      <c r="V59" s="40"/>
      <c r="W59" s="40"/>
      <c r="X59" s="40"/>
      <c r="Y59" s="19">
        <f t="shared" si="6"/>
        <v>43.25</v>
      </c>
      <c r="Z59">
        <f t="shared" si="7"/>
        <v>1946.25</v>
      </c>
      <c r="AA59" s="72" t="s">
        <v>56</v>
      </c>
      <c r="AB59" s="63">
        <v>45</v>
      </c>
      <c r="AC59" s="5">
        <f t="shared" si="8"/>
        <v>46.25</v>
      </c>
      <c r="AD59" s="5">
        <f t="shared" si="4"/>
        <v>2081.25</v>
      </c>
      <c r="AE59">
        <v>43.25</v>
      </c>
      <c r="AG59">
        <f t="shared" si="5"/>
        <v>1946.25</v>
      </c>
    </row>
    <row r="60" spans="2:33">
      <c r="B60" s="4" t="s">
        <v>57</v>
      </c>
      <c r="C60" s="8">
        <v>63</v>
      </c>
      <c r="D60" s="40">
        <v>18</v>
      </c>
      <c r="E60" s="96">
        <f t="shared" si="3"/>
        <v>1134</v>
      </c>
      <c r="F60" s="40"/>
      <c r="G60" s="4">
        <v>8.6</v>
      </c>
      <c r="H60" s="4"/>
      <c r="I60" s="4"/>
      <c r="J60" s="4">
        <v>5.2</v>
      </c>
      <c r="K60" s="4"/>
      <c r="L60" s="4"/>
      <c r="M60" s="4"/>
      <c r="N60" s="4"/>
      <c r="O60" s="40">
        <v>3</v>
      </c>
      <c r="P60" s="40"/>
      <c r="Q60" s="40"/>
      <c r="R60" s="40"/>
      <c r="S60" s="40"/>
      <c r="T60" s="40"/>
      <c r="U60" s="40"/>
      <c r="V60" s="40"/>
      <c r="W60" s="40"/>
      <c r="X60" s="40"/>
      <c r="Y60" s="19">
        <f t="shared" si="6"/>
        <v>16.8</v>
      </c>
      <c r="Z60">
        <f t="shared" si="7"/>
        <v>1058.4000000000001</v>
      </c>
      <c r="AA60" s="11" t="s">
        <v>57</v>
      </c>
      <c r="AB60" s="8">
        <v>63</v>
      </c>
      <c r="AC60" s="5">
        <f t="shared" si="8"/>
        <v>1.1999999999999993</v>
      </c>
      <c r="AD60" s="5">
        <f t="shared" si="4"/>
        <v>75.599999999999952</v>
      </c>
      <c r="AE60">
        <v>16.8</v>
      </c>
      <c r="AG60">
        <f t="shared" si="5"/>
        <v>1058.4000000000001</v>
      </c>
    </row>
    <row r="61" spans="2:33">
      <c r="B61" s="4" t="s">
        <v>58</v>
      </c>
      <c r="C61" s="8">
        <v>47</v>
      </c>
      <c r="D61" s="40">
        <v>31.7</v>
      </c>
      <c r="E61" s="96">
        <f t="shared" si="3"/>
        <v>1489.8999999999999</v>
      </c>
      <c r="F61" s="40"/>
      <c r="G61" s="4">
        <v>2</v>
      </c>
      <c r="H61" s="4">
        <v>2.2000000000000002</v>
      </c>
      <c r="I61" s="4">
        <v>2.4300000000000002</v>
      </c>
      <c r="J61" s="4">
        <v>5.42</v>
      </c>
      <c r="K61" s="4">
        <v>2.15</v>
      </c>
      <c r="L61" s="4">
        <v>2.2000000000000002</v>
      </c>
      <c r="M61" s="4">
        <v>1.1399999999999999</v>
      </c>
      <c r="N61" s="4">
        <v>2.1</v>
      </c>
      <c r="O61" s="40"/>
      <c r="P61" s="40"/>
      <c r="Q61" s="40">
        <v>0.79</v>
      </c>
      <c r="R61" s="40"/>
      <c r="S61" s="40"/>
      <c r="T61" s="40"/>
      <c r="U61" s="40"/>
      <c r="V61" s="40"/>
      <c r="W61" s="40"/>
      <c r="X61" s="40"/>
      <c r="Y61" s="19">
        <f t="shared" si="6"/>
        <v>20.430000000000003</v>
      </c>
      <c r="Z61">
        <f t="shared" si="7"/>
        <v>960.21000000000015</v>
      </c>
      <c r="AA61" s="11" t="s">
        <v>58</v>
      </c>
      <c r="AB61" s="8">
        <v>47</v>
      </c>
      <c r="AC61" s="5">
        <f t="shared" si="8"/>
        <v>11.269999999999996</v>
      </c>
      <c r="AD61" s="5">
        <f t="shared" si="4"/>
        <v>529.68999999999983</v>
      </c>
      <c r="AE61">
        <v>20.43</v>
      </c>
      <c r="AG61">
        <f t="shared" si="5"/>
        <v>960.21</v>
      </c>
    </row>
    <row r="62" spans="2:33">
      <c r="B62" s="4" t="s">
        <v>59</v>
      </c>
      <c r="C62" s="8">
        <v>63</v>
      </c>
      <c r="D62" s="40">
        <v>20</v>
      </c>
      <c r="E62" s="96">
        <f t="shared" si="3"/>
        <v>1260</v>
      </c>
      <c r="F62" s="40"/>
      <c r="G62" s="4"/>
      <c r="H62" s="4">
        <v>6</v>
      </c>
      <c r="I62" s="4">
        <v>10</v>
      </c>
      <c r="J62" s="4"/>
      <c r="K62" s="4"/>
      <c r="L62" s="4"/>
      <c r="M62" s="4"/>
      <c r="N62" s="4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19">
        <f t="shared" si="6"/>
        <v>16</v>
      </c>
      <c r="Z62">
        <f t="shared" si="7"/>
        <v>1008</v>
      </c>
      <c r="AA62" s="11" t="s">
        <v>59</v>
      </c>
      <c r="AB62" s="8">
        <v>63</v>
      </c>
      <c r="AC62" s="5">
        <f t="shared" si="8"/>
        <v>4</v>
      </c>
      <c r="AD62" s="5">
        <f t="shared" si="4"/>
        <v>252</v>
      </c>
      <c r="AE62">
        <v>16</v>
      </c>
      <c r="AG62">
        <f t="shared" si="5"/>
        <v>1008</v>
      </c>
    </row>
    <row r="63" spans="2:33">
      <c r="B63" s="4" t="s">
        <v>60</v>
      </c>
      <c r="C63" s="8">
        <v>454</v>
      </c>
      <c r="D63" s="40">
        <v>7.6440000000000001</v>
      </c>
      <c r="E63" s="96">
        <v>3470.37</v>
      </c>
      <c r="F63" s="40"/>
      <c r="G63" s="40"/>
      <c r="H63" s="40"/>
      <c r="I63" s="40">
        <v>3.2</v>
      </c>
      <c r="J63" s="40">
        <v>1.044</v>
      </c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19">
        <f t="shared" ref="Y63:Y94" si="9">SUM(F63:X63)</f>
        <v>4.2439999999999998</v>
      </c>
      <c r="Z63">
        <f t="shared" si="7"/>
        <v>1926.7759999999998</v>
      </c>
      <c r="AA63" s="11" t="s">
        <v>60</v>
      </c>
      <c r="AB63" s="8">
        <v>454</v>
      </c>
      <c r="AC63" s="5">
        <f t="shared" si="8"/>
        <v>3.4000000000000004</v>
      </c>
      <c r="AD63" s="5">
        <f t="shared" si="4"/>
        <v>1543.6000000000001</v>
      </c>
      <c r="AE63">
        <v>4.2439999999999998</v>
      </c>
      <c r="AG63">
        <f t="shared" si="5"/>
        <v>1926.7759999999998</v>
      </c>
    </row>
    <row r="64" spans="2:33">
      <c r="B64" s="4" t="s">
        <v>61</v>
      </c>
      <c r="C64" s="8">
        <v>147</v>
      </c>
      <c r="D64" s="40">
        <v>35.1</v>
      </c>
      <c r="E64" s="96">
        <f t="shared" si="3"/>
        <v>5159.7</v>
      </c>
      <c r="F64" s="40"/>
      <c r="G64" s="40"/>
      <c r="H64" s="40"/>
      <c r="I64" s="40">
        <v>35.1</v>
      </c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19">
        <f t="shared" si="9"/>
        <v>35.1</v>
      </c>
      <c r="Z64">
        <f t="shared" si="7"/>
        <v>5159.7</v>
      </c>
      <c r="AA64" s="11" t="s">
        <v>61</v>
      </c>
      <c r="AB64" s="8">
        <v>147</v>
      </c>
      <c r="AC64" s="5">
        <f t="shared" si="8"/>
        <v>0</v>
      </c>
      <c r="AD64" s="5">
        <f t="shared" si="4"/>
        <v>0</v>
      </c>
      <c r="AE64">
        <v>35.1</v>
      </c>
      <c r="AG64">
        <f t="shared" si="5"/>
        <v>5159.7</v>
      </c>
    </row>
    <row r="65" spans="2:33">
      <c r="B65" s="4" t="s">
        <v>62</v>
      </c>
      <c r="C65" s="8">
        <v>185</v>
      </c>
      <c r="D65" s="52">
        <v>72.8</v>
      </c>
      <c r="E65" s="96">
        <f t="shared" si="3"/>
        <v>13468</v>
      </c>
      <c r="F65" s="40"/>
      <c r="G65" s="40"/>
      <c r="H65" s="40">
        <v>72.8</v>
      </c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19">
        <f t="shared" si="9"/>
        <v>72.8</v>
      </c>
      <c r="Z65">
        <f t="shared" si="7"/>
        <v>13468</v>
      </c>
      <c r="AA65" s="11" t="s">
        <v>62</v>
      </c>
      <c r="AB65" s="8">
        <v>185</v>
      </c>
      <c r="AC65" s="5">
        <f t="shared" si="8"/>
        <v>0</v>
      </c>
      <c r="AD65" s="5">
        <f t="shared" si="4"/>
        <v>0</v>
      </c>
      <c r="AE65">
        <v>72.8</v>
      </c>
      <c r="AG65">
        <f t="shared" si="5"/>
        <v>13468</v>
      </c>
    </row>
    <row r="66" spans="2:33">
      <c r="B66" s="4" t="s">
        <v>63</v>
      </c>
      <c r="C66" s="8">
        <v>155</v>
      </c>
      <c r="D66" s="52">
        <v>33.299999999999997</v>
      </c>
      <c r="E66" s="96">
        <f t="shared" si="3"/>
        <v>5161.5</v>
      </c>
      <c r="F66" s="40"/>
      <c r="G66" s="40"/>
      <c r="H66" s="40"/>
      <c r="I66" s="40"/>
      <c r="J66" s="40"/>
      <c r="K66" s="40">
        <v>33.299999999999997</v>
      </c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19">
        <f t="shared" si="9"/>
        <v>33.299999999999997</v>
      </c>
      <c r="Z66">
        <f t="shared" si="7"/>
        <v>5161.5</v>
      </c>
      <c r="AA66" s="11" t="s">
        <v>63</v>
      </c>
      <c r="AB66" s="8">
        <v>155</v>
      </c>
      <c r="AC66" s="5">
        <f t="shared" si="8"/>
        <v>0</v>
      </c>
      <c r="AD66" s="5">
        <f t="shared" si="4"/>
        <v>0</v>
      </c>
      <c r="AE66">
        <v>33.299999999999997</v>
      </c>
      <c r="AG66">
        <f t="shared" si="5"/>
        <v>5161.5</v>
      </c>
    </row>
    <row r="67" spans="2:33">
      <c r="B67" s="4" t="s">
        <v>64</v>
      </c>
      <c r="C67" s="8">
        <v>195</v>
      </c>
      <c r="D67" s="52">
        <v>30.9</v>
      </c>
      <c r="E67" s="96">
        <f t="shared" si="3"/>
        <v>6025.5</v>
      </c>
      <c r="F67" s="40"/>
      <c r="G67" s="40"/>
      <c r="H67" s="40"/>
      <c r="I67" s="40"/>
      <c r="J67" s="40">
        <v>30.9</v>
      </c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19">
        <f t="shared" si="9"/>
        <v>30.9</v>
      </c>
      <c r="Z67">
        <f t="shared" si="7"/>
        <v>6025.5</v>
      </c>
      <c r="AA67" s="11" t="s">
        <v>64</v>
      </c>
      <c r="AB67" s="8">
        <v>195</v>
      </c>
      <c r="AC67" s="5">
        <f t="shared" si="8"/>
        <v>0</v>
      </c>
      <c r="AD67" s="5">
        <f t="shared" si="4"/>
        <v>0</v>
      </c>
      <c r="AE67">
        <v>30.9</v>
      </c>
      <c r="AG67">
        <f t="shared" si="5"/>
        <v>6025.5</v>
      </c>
    </row>
    <row r="68" spans="2:33">
      <c r="B68" s="4" t="s">
        <v>65</v>
      </c>
      <c r="C68" s="8">
        <v>320</v>
      </c>
      <c r="D68" s="52">
        <v>50</v>
      </c>
      <c r="E68" s="96">
        <f t="shared" si="3"/>
        <v>16000</v>
      </c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>
        <v>20.9</v>
      </c>
      <c r="Q68" s="40"/>
      <c r="R68" s="40"/>
      <c r="S68" s="40"/>
      <c r="T68" s="40"/>
      <c r="U68" s="40"/>
      <c r="V68" s="40"/>
      <c r="W68" s="40"/>
      <c r="X68" s="40"/>
      <c r="Y68" s="19">
        <f t="shared" si="9"/>
        <v>20.9</v>
      </c>
      <c r="Z68">
        <f t="shared" ref="Z68:Z99" si="10">Y68*C68</f>
        <v>6688</v>
      </c>
      <c r="AA68" s="71" t="s">
        <v>65</v>
      </c>
      <c r="AB68" s="8">
        <v>320</v>
      </c>
      <c r="AC68" s="5">
        <f t="shared" ref="AC68:AC99" si="11">D68-Y68</f>
        <v>29.1</v>
      </c>
      <c r="AD68" s="5">
        <f t="shared" si="4"/>
        <v>9312</v>
      </c>
      <c r="AE68">
        <v>20.9</v>
      </c>
      <c r="AG68">
        <f t="shared" si="5"/>
        <v>6688</v>
      </c>
    </row>
    <row r="69" spans="2:33">
      <c r="B69" s="4" t="s">
        <v>18</v>
      </c>
      <c r="C69" s="8">
        <v>141.58000000000001</v>
      </c>
      <c r="D69" s="52">
        <v>19</v>
      </c>
      <c r="E69" s="96">
        <f t="shared" ref="E69:E132" si="12">D69*C69</f>
        <v>2690.0200000000004</v>
      </c>
      <c r="F69" s="40"/>
      <c r="G69" s="40"/>
      <c r="H69" s="40"/>
      <c r="I69" s="40">
        <v>5</v>
      </c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19">
        <f t="shared" si="9"/>
        <v>5</v>
      </c>
      <c r="Z69">
        <f t="shared" si="10"/>
        <v>707.90000000000009</v>
      </c>
      <c r="AA69" s="11" t="s">
        <v>18</v>
      </c>
      <c r="AB69" s="8">
        <v>141.58000000000001</v>
      </c>
      <c r="AC69" s="5">
        <f t="shared" si="11"/>
        <v>14</v>
      </c>
      <c r="AD69" s="5">
        <f t="shared" ref="AD69:AD132" si="13">AC69*AB69</f>
        <v>1982.1200000000001</v>
      </c>
      <c r="AE69">
        <v>5</v>
      </c>
      <c r="AG69">
        <f t="shared" ref="AG69:AG132" si="14">AE69*AB69</f>
        <v>707.90000000000009</v>
      </c>
    </row>
    <row r="70" spans="2:33">
      <c r="B70" s="4" t="s">
        <v>118</v>
      </c>
      <c r="C70" s="8">
        <v>31.31</v>
      </c>
      <c r="D70" s="52">
        <v>225</v>
      </c>
      <c r="E70" s="96">
        <f t="shared" si="12"/>
        <v>7044.75</v>
      </c>
      <c r="F70" s="40"/>
      <c r="G70" s="40"/>
      <c r="H70" s="40"/>
      <c r="I70" s="40"/>
      <c r="J70" s="40"/>
      <c r="K70" s="40"/>
      <c r="L70" s="40"/>
      <c r="M70" s="40">
        <v>110</v>
      </c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19">
        <f t="shared" si="9"/>
        <v>110</v>
      </c>
      <c r="Z70">
        <f t="shared" si="10"/>
        <v>3444.1</v>
      </c>
      <c r="AA70" s="4" t="s">
        <v>118</v>
      </c>
      <c r="AB70" s="8">
        <v>31.31</v>
      </c>
      <c r="AC70" s="5">
        <f t="shared" si="11"/>
        <v>115</v>
      </c>
      <c r="AD70" s="5">
        <f t="shared" si="13"/>
        <v>3600.6499999999996</v>
      </c>
      <c r="AE70">
        <v>110</v>
      </c>
      <c r="AG70">
        <f t="shared" si="14"/>
        <v>3444.1</v>
      </c>
    </row>
    <row r="71" spans="2:33">
      <c r="B71" s="4" t="s">
        <v>119</v>
      </c>
      <c r="C71" s="8">
        <v>84.15</v>
      </c>
      <c r="D71" s="52">
        <v>18</v>
      </c>
      <c r="E71" s="96">
        <f t="shared" si="12"/>
        <v>1514.7</v>
      </c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19">
        <f t="shared" si="9"/>
        <v>0</v>
      </c>
      <c r="Z71">
        <f t="shared" si="10"/>
        <v>0</v>
      </c>
      <c r="AA71" s="11" t="s">
        <v>119</v>
      </c>
      <c r="AB71" s="8">
        <v>84.15</v>
      </c>
      <c r="AC71" s="5">
        <f t="shared" si="11"/>
        <v>18</v>
      </c>
      <c r="AD71" s="5">
        <f t="shared" si="13"/>
        <v>1514.7</v>
      </c>
      <c r="AE71">
        <v>0</v>
      </c>
      <c r="AG71">
        <f t="shared" si="14"/>
        <v>0</v>
      </c>
    </row>
    <row r="72" spans="2:33">
      <c r="B72" s="4" t="s">
        <v>66</v>
      </c>
      <c r="C72" s="8">
        <v>149.97999999999999</v>
      </c>
      <c r="D72" s="52">
        <v>23</v>
      </c>
      <c r="E72" s="96">
        <f t="shared" si="12"/>
        <v>3449.54</v>
      </c>
      <c r="F72" s="40"/>
      <c r="G72" s="40"/>
      <c r="H72" s="40"/>
      <c r="I72" s="40"/>
      <c r="J72" s="40"/>
      <c r="K72" s="40"/>
      <c r="L72" s="40"/>
      <c r="M72" s="40"/>
      <c r="N72" s="40">
        <v>23</v>
      </c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19">
        <f t="shared" si="9"/>
        <v>23</v>
      </c>
      <c r="Z72">
        <f t="shared" si="10"/>
        <v>3449.54</v>
      </c>
      <c r="AA72" s="11" t="s">
        <v>66</v>
      </c>
      <c r="AB72" s="8">
        <v>149.97999999999999</v>
      </c>
      <c r="AC72" s="5">
        <f t="shared" si="11"/>
        <v>0</v>
      </c>
      <c r="AD72" s="5">
        <f t="shared" si="13"/>
        <v>0</v>
      </c>
      <c r="AE72">
        <v>23</v>
      </c>
      <c r="AG72">
        <f t="shared" si="14"/>
        <v>3449.54</v>
      </c>
    </row>
    <row r="73" spans="2:33">
      <c r="B73" s="4" t="s">
        <v>124</v>
      </c>
      <c r="C73" s="8">
        <v>149.66</v>
      </c>
      <c r="D73" s="52">
        <v>23</v>
      </c>
      <c r="E73" s="96">
        <f t="shared" si="12"/>
        <v>3442.18</v>
      </c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>
        <v>22</v>
      </c>
      <c r="S73" s="40"/>
      <c r="T73" s="40"/>
      <c r="U73" s="40"/>
      <c r="V73" s="40"/>
      <c r="W73" s="40"/>
      <c r="X73" s="40"/>
      <c r="Y73" s="19">
        <f t="shared" si="9"/>
        <v>22</v>
      </c>
      <c r="Z73">
        <f t="shared" si="10"/>
        <v>3292.52</v>
      </c>
      <c r="AA73" s="4" t="s">
        <v>124</v>
      </c>
      <c r="AB73" s="8">
        <v>149.66</v>
      </c>
      <c r="AC73" s="5">
        <f t="shared" si="11"/>
        <v>1</v>
      </c>
      <c r="AD73" s="5">
        <f t="shared" si="13"/>
        <v>149.66</v>
      </c>
      <c r="AE73">
        <v>22</v>
      </c>
      <c r="AG73">
        <f t="shared" si="14"/>
        <v>3292.52</v>
      </c>
    </row>
    <row r="74" spans="2:33">
      <c r="B74" s="4" t="s">
        <v>120</v>
      </c>
      <c r="C74" s="8">
        <v>10.44</v>
      </c>
      <c r="D74" s="52">
        <v>225</v>
      </c>
      <c r="E74" s="96">
        <f t="shared" si="12"/>
        <v>2349</v>
      </c>
      <c r="F74" s="40"/>
      <c r="G74" s="40"/>
      <c r="H74" s="40"/>
      <c r="I74" s="40"/>
      <c r="J74" s="40"/>
      <c r="K74" s="40"/>
      <c r="L74" s="40">
        <v>211</v>
      </c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19">
        <f t="shared" si="9"/>
        <v>211</v>
      </c>
      <c r="Z74">
        <f t="shared" si="10"/>
        <v>2202.8399999999997</v>
      </c>
      <c r="AA74" s="11" t="s">
        <v>120</v>
      </c>
      <c r="AB74" s="8">
        <v>10.44</v>
      </c>
      <c r="AC74" s="5">
        <f t="shared" si="11"/>
        <v>14</v>
      </c>
      <c r="AD74" s="5">
        <f t="shared" si="13"/>
        <v>146.16</v>
      </c>
      <c r="AE74">
        <v>211</v>
      </c>
      <c r="AG74">
        <f t="shared" si="14"/>
        <v>2202.8399999999997</v>
      </c>
    </row>
    <row r="75" spans="2:33">
      <c r="B75" s="4" t="s">
        <v>60</v>
      </c>
      <c r="C75" s="8">
        <v>488.82</v>
      </c>
      <c r="D75" s="52">
        <v>7.7380000000000004</v>
      </c>
      <c r="E75" s="96">
        <f t="shared" si="12"/>
        <v>3782.4891600000001</v>
      </c>
      <c r="F75" s="40"/>
      <c r="G75" s="40"/>
      <c r="H75" s="40"/>
      <c r="I75" s="40"/>
      <c r="J75" s="40"/>
      <c r="K75" s="40">
        <v>2.5</v>
      </c>
      <c r="L75" s="40"/>
      <c r="M75" s="40"/>
      <c r="N75" s="40">
        <v>2.1</v>
      </c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19">
        <f t="shared" si="9"/>
        <v>4.5999999999999996</v>
      </c>
      <c r="Z75">
        <f t="shared" si="10"/>
        <v>2248.5719999999997</v>
      </c>
      <c r="AA75" s="11" t="s">
        <v>60</v>
      </c>
      <c r="AB75" s="8">
        <v>488.82</v>
      </c>
      <c r="AC75" s="5">
        <f t="shared" si="11"/>
        <v>3.1380000000000008</v>
      </c>
      <c r="AD75" s="5">
        <f t="shared" si="13"/>
        <v>1533.9171600000004</v>
      </c>
      <c r="AE75">
        <v>4.5999999999999996</v>
      </c>
      <c r="AG75">
        <f t="shared" si="14"/>
        <v>2248.5719999999997</v>
      </c>
    </row>
    <row r="76" spans="2:33">
      <c r="B76" s="4" t="s">
        <v>121</v>
      </c>
      <c r="C76" s="8">
        <v>536.42999999999995</v>
      </c>
      <c r="D76" s="52">
        <v>5</v>
      </c>
      <c r="E76" s="96">
        <f t="shared" si="12"/>
        <v>2682.1499999999996</v>
      </c>
      <c r="F76" s="40"/>
      <c r="G76" s="40"/>
      <c r="H76" s="40"/>
      <c r="I76" s="40">
        <v>2.2000000000000002</v>
      </c>
      <c r="J76" s="40"/>
      <c r="K76" s="40"/>
      <c r="L76" s="40"/>
      <c r="M76" s="40">
        <v>1.6</v>
      </c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19">
        <f t="shared" si="9"/>
        <v>3.8000000000000003</v>
      </c>
      <c r="Z76">
        <f t="shared" si="10"/>
        <v>2038.434</v>
      </c>
      <c r="AA76" s="11" t="s">
        <v>121</v>
      </c>
      <c r="AB76" s="8">
        <v>536.42999999999995</v>
      </c>
      <c r="AC76" s="5">
        <f t="shared" si="11"/>
        <v>1.1999999999999997</v>
      </c>
      <c r="AD76" s="5">
        <f t="shared" si="13"/>
        <v>643.71599999999978</v>
      </c>
      <c r="AE76">
        <v>3.8</v>
      </c>
      <c r="AG76">
        <f t="shared" si="14"/>
        <v>2038.4339999999997</v>
      </c>
    </row>
    <row r="77" spans="2:33">
      <c r="B77" s="4" t="s">
        <v>122</v>
      </c>
      <c r="C77" s="8">
        <v>324.52999999999997</v>
      </c>
      <c r="D77" s="52">
        <v>12</v>
      </c>
      <c r="E77" s="96">
        <f t="shared" si="12"/>
        <v>3894.3599999999997</v>
      </c>
      <c r="F77" s="40"/>
      <c r="G77" s="40"/>
      <c r="H77" s="40"/>
      <c r="I77" s="40"/>
      <c r="J77" s="40"/>
      <c r="K77" s="40"/>
      <c r="L77" s="40">
        <v>6</v>
      </c>
      <c r="M77" s="40"/>
      <c r="N77" s="40"/>
      <c r="O77" s="40"/>
      <c r="P77" s="40"/>
      <c r="Q77" s="40"/>
      <c r="R77" s="40"/>
      <c r="S77" s="40">
        <v>4.9000000000000004</v>
      </c>
      <c r="T77" s="40"/>
      <c r="U77" s="40"/>
      <c r="V77" s="40"/>
      <c r="W77" s="40"/>
      <c r="X77" s="40"/>
      <c r="Y77" s="19">
        <f t="shared" si="9"/>
        <v>10.9</v>
      </c>
      <c r="Z77">
        <f t="shared" si="10"/>
        <v>3537.377</v>
      </c>
      <c r="AA77" s="11" t="s">
        <v>122</v>
      </c>
      <c r="AB77" s="8">
        <v>324.52999999999997</v>
      </c>
      <c r="AC77" s="5">
        <f t="shared" si="11"/>
        <v>1.0999999999999996</v>
      </c>
      <c r="AD77" s="5">
        <f t="shared" si="13"/>
        <v>356.98299999999983</v>
      </c>
      <c r="AE77">
        <v>10.9</v>
      </c>
      <c r="AG77">
        <f t="shared" si="14"/>
        <v>3537.377</v>
      </c>
    </row>
    <row r="78" spans="2:33">
      <c r="B78" s="4" t="s">
        <v>123</v>
      </c>
      <c r="C78" s="8">
        <v>189.74</v>
      </c>
      <c r="D78" s="52">
        <v>12</v>
      </c>
      <c r="E78" s="96">
        <f t="shared" si="12"/>
        <v>2276.88</v>
      </c>
      <c r="F78" s="40"/>
      <c r="G78" s="40"/>
      <c r="H78" s="40"/>
      <c r="I78" s="40"/>
      <c r="J78" s="40"/>
      <c r="K78" s="40"/>
      <c r="L78" s="40"/>
      <c r="M78" s="40"/>
      <c r="N78" s="40">
        <v>6</v>
      </c>
      <c r="O78" s="40"/>
      <c r="P78" s="40">
        <v>6</v>
      </c>
      <c r="Q78" s="40"/>
      <c r="R78" s="40"/>
      <c r="S78" s="40"/>
      <c r="T78" s="40"/>
      <c r="U78" s="40"/>
      <c r="V78" s="40"/>
      <c r="W78" s="40"/>
      <c r="X78" s="40"/>
      <c r="Y78" s="19">
        <f t="shared" si="9"/>
        <v>12</v>
      </c>
      <c r="Z78">
        <f t="shared" si="10"/>
        <v>2276.88</v>
      </c>
      <c r="AA78" s="11" t="s">
        <v>123</v>
      </c>
      <c r="AB78" s="8">
        <v>189.74</v>
      </c>
      <c r="AC78" s="5">
        <f t="shared" si="11"/>
        <v>0</v>
      </c>
      <c r="AD78" s="5">
        <f t="shared" si="13"/>
        <v>0</v>
      </c>
      <c r="AE78">
        <v>12</v>
      </c>
      <c r="AG78">
        <f t="shared" si="14"/>
        <v>2276.88</v>
      </c>
    </row>
    <row r="79" spans="2:33">
      <c r="B79" s="4" t="s">
        <v>48</v>
      </c>
      <c r="C79" s="8">
        <v>21.86</v>
      </c>
      <c r="D79" s="52">
        <v>225</v>
      </c>
      <c r="E79" s="96">
        <f t="shared" si="12"/>
        <v>4918.5</v>
      </c>
      <c r="F79" s="40"/>
      <c r="G79" s="40"/>
      <c r="H79" s="40"/>
      <c r="I79" s="40"/>
      <c r="J79" s="40"/>
      <c r="K79" s="40"/>
      <c r="L79" s="40"/>
      <c r="M79" s="40">
        <v>19</v>
      </c>
      <c r="N79" s="40"/>
      <c r="O79" s="40"/>
      <c r="P79" s="40"/>
      <c r="Q79" s="40"/>
      <c r="R79" s="40"/>
      <c r="S79" s="40"/>
      <c r="T79" s="40">
        <v>206</v>
      </c>
      <c r="U79" s="40"/>
      <c r="V79" s="40"/>
      <c r="W79" s="40"/>
      <c r="X79" s="40"/>
      <c r="Y79" s="19">
        <f t="shared" si="9"/>
        <v>225</v>
      </c>
      <c r="Z79">
        <f t="shared" si="10"/>
        <v>4918.5</v>
      </c>
      <c r="AA79" s="11" t="s">
        <v>48</v>
      </c>
      <c r="AB79" s="8">
        <v>21.86</v>
      </c>
      <c r="AC79" s="5">
        <f t="shared" si="11"/>
        <v>0</v>
      </c>
      <c r="AD79" s="5">
        <f t="shared" si="13"/>
        <v>0</v>
      </c>
      <c r="AE79">
        <v>225</v>
      </c>
      <c r="AG79">
        <f t="shared" si="14"/>
        <v>4918.5</v>
      </c>
    </row>
    <row r="80" spans="2:33">
      <c r="B80" s="4" t="s">
        <v>44</v>
      </c>
      <c r="C80" s="8">
        <v>62.19</v>
      </c>
      <c r="D80" s="52">
        <v>36</v>
      </c>
      <c r="E80" s="96">
        <f t="shared" si="12"/>
        <v>2238.84</v>
      </c>
      <c r="F80" s="40"/>
      <c r="G80" s="40"/>
      <c r="H80" s="40"/>
      <c r="I80" s="40"/>
      <c r="J80" s="4">
        <v>21</v>
      </c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19">
        <f t="shared" si="9"/>
        <v>21</v>
      </c>
      <c r="Z80">
        <f t="shared" si="10"/>
        <v>1305.99</v>
      </c>
      <c r="AA80" s="11" t="s">
        <v>44</v>
      </c>
      <c r="AB80" s="8">
        <v>62.19</v>
      </c>
      <c r="AC80" s="5">
        <f t="shared" si="11"/>
        <v>15</v>
      </c>
      <c r="AD80" s="5">
        <f t="shared" si="13"/>
        <v>932.84999999999991</v>
      </c>
      <c r="AE80">
        <v>21</v>
      </c>
      <c r="AG80">
        <f t="shared" si="14"/>
        <v>1305.99</v>
      </c>
    </row>
    <row r="81" spans="2:33">
      <c r="B81" s="4" t="s">
        <v>125</v>
      </c>
      <c r="C81" s="8">
        <v>21.63</v>
      </c>
      <c r="D81" s="52">
        <v>248</v>
      </c>
      <c r="E81" s="96">
        <f t="shared" si="12"/>
        <v>5364.24</v>
      </c>
      <c r="F81" s="40"/>
      <c r="G81" s="40"/>
      <c r="H81" s="40"/>
      <c r="I81" s="40"/>
      <c r="J81" s="40">
        <v>211</v>
      </c>
      <c r="K81" s="40"/>
      <c r="L81" s="40"/>
      <c r="M81" s="40"/>
      <c r="N81" s="40"/>
      <c r="O81" s="40"/>
      <c r="P81" s="40">
        <v>37</v>
      </c>
      <c r="Q81" s="40"/>
      <c r="R81" s="40"/>
      <c r="S81" s="40"/>
      <c r="T81" s="40"/>
      <c r="U81" s="40"/>
      <c r="V81" s="40"/>
      <c r="W81" s="40"/>
      <c r="X81" s="40"/>
      <c r="Y81" s="19">
        <f t="shared" si="9"/>
        <v>248</v>
      </c>
      <c r="Z81">
        <f t="shared" si="10"/>
        <v>5364.24</v>
      </c>
      <c r="AA81" s="11" t="s">
        <v>125</v>
      </c>
      <c r="AB81" s="63">
        <v>21.63</v>
      </c>
      <c r="AC81" s="5">
        <f t="shared" si="11"/>
        <v>0</v>
      </c>
      <c r="AD81" s="5">
        <f t="shared" si="13"/>
        <v>0</v>
      </c>
      <c r="AE81">
        <v>248</v>
      </c>
      <c r="AG81">
        <f t="shared" si="14"/>
        <v>5364.24</v>
      </c>
    </row>
    <row r="82" spans="2:33">
      <c r="B82" s="4" t="s">
        <v>125</v>
      </c>
      <c r="C82" s="8">
        <v>21.63</v>
      </c>
      <c r="D82" s="52">
        <v>280</v>
      </c>
      <c r="E82" s="96">
        <f t="shared" si="12"/>
        <v>6056.4</v>
      </c>
      <c r="F82" s="40"/>
      <c r="G82" s="40"/>
      <c r="H82" s="40"/>
      <c r="I82" s="40"/>
      <c r="J82" s="40"/>
      <c r="K82" s="40"/>
      <c r="L82" s="40"/>
      <c r="M82" s="40">
        <v>110</v>
      </c>
      <c r="N82" s="40"/>
      <c r="O82" s="40"/>
      <c r="P82" s="40">
        <v>170</v>
      </c>
      <c r="Q82" s="40"/>
      <c r="R82" s="40"/>
      <c r="S82" s="40"/>
      <c r="T82" s="40"/>
      <c r="U82" s="40"/>
      <c r="V82" s="40"/>
      <c r="W82" s="40"/>
      <c r="X82" s="40"/>
      <c r="Y82" s="19">
        <f t="shared" si="9"/>
        <v>280</v>
      </c>
      <c r="Z82">
        <f t="shared" si="10"/>
        <v>6056.4</v>
      </c>
      <c r="AA82" s="11" t="s">
        <v>125</v>
      </c>
      <c r="AB82" s="63">
        <v>21.63</v>
      </c>
      <c r="AC82" s="5">
        <f t="shared" si="11"/>
        <v>0</v>
      </c>
      <c r="AD82" s="5">
        <f t="shared" si="13"/>
        <v>0</v>
      </c>
      <c r="AE82">
        <v>280</v>
      </c>
      <c r="AG82">
        <f t="shared" si="14"/>
        <v>6056.4</v>
      </c>
    </row>
    <row r="83" spans="2:33">
      <c r="B83" s="4" t="s">
        <v>135</v>
      </c>
      <c r="C83" s="8">
        <v>310</v>
      </c>
      <c r="D83" s="52">
        <v>39</v>
      </c>
      <c r="E83" s="96">
        <f t="shared" si="12"/>
        <v>12090</v>
      </c>
      <c r="F83" s="40"/>
      <c r="G83" s="40"/>
      <c r="H83" s="40"/>
      <c r="I83" s="40"/>
      <c r="J83" s="40"/>
      <c r="K83" s="40">
        <v>21.2</v>
      </c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19">
        <f t="shared" si="9"/>
        <v>21.2</v>
      </c>
      <c r="Z83">
        <f t="shared" si="10"/>
        <v>6572</v>
      </c>
      <c r="AA83" s="11" t="s">
        <v>135</v>
      </c>
      <c r="AB83" s="63">
        <v>310</v>
      </c>
      <c r="AC83" s="5">
        <f t="shared" si="11"/>
        <v>17.8</v>
      </c>
      <c r="AD83" s="5">
        <f t="shared" si="13"/>
        <v>5518</v>
      </c>
      <c r="AE83">
        <v>21.2</v>
      </c>
      <c r="AG83">
        <f t="shared" si="14"/>
        <v>6572</v>
      </c>
    </row>
    <row r="84" spans="2:33">
      <c r="B84" s="4" t="s">
        <v>136</v>
      </c>
      <c r="C84" s="8">
        <v>105</v>
      </c>
      <c r="D84" s="52">
        <v>15</v>
      </c>
      <c r="E84" s="96">
        <f t="shared" si="12"/>
        <v>1575</v>
      </c>
      <c r="F84" s="40"/>
      <c r="G84" s="40"/>
      <c r="H84" s="40"/>
      <c r="I84" s="40"/>
      <c r="J84" s="40"/>
      <c r="K84" s="40">
        <v>15</v>
      </c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19">
        <f t="shared" si="9"/>
        <v>15</v>
      </c>
      <c r="Z84">
        <f t="shared" si="10"/>
        <v>1575</v>
      </c>
      <c r="AA84" s="11" t="s">
        <v>136</v>
      </c>
      <c r="AB84" s="8">
        <v>105</v>
      </c>
      <c r="AC84" s="5">
        <f t="shared" si="11"/>
        <v>0</v>
      </c>
      <c r="AD84" s="5">
        <f t="shared" si="13"/>
        <v>0</v>
      </c>
      <c r="AE84">
        <v>15</v>
      </c>
      <c r="AG84">
        <f t="shared" si="14"/>
        <v>1575</v>
      </c>
    </row>
    <row r="85" spans="2:33">
      <c r="B85" s="4" t="s">
        <v>137</v>
      </c>
      <c r="C85" s="8">
        <v>101</v>
      </c>
      <c r="D85" s="52">
        <v>14</v>
      </c>
      <c r="E85" s="96">
        <f t="shared" si="12"/>
        <v>1414</v>
      </c>
      <c r="F85" s="40"/>
      <c r="G85" s="40"/>
      <c r="H85" s="40"/>
      <c r="I85" s="40"/>
      <c r="J85" s="40"/>
      <c r="K85" s="40">
        <v>14</v>
      </c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19">
        <f t="shared" si="9"/>
        <v>14</v>
      </c>
      <c r="Z85">
        <f t="shared" si="10"/>
        <v>1414</v>
      </c>
      <c r="AA85" s="11" t="s">
        <v>137</v>
      </c>
      <c r="AB85" s="8">
        <v>101</v>
      </c>
      <c r="AC85" s="5">
        <f t="shared" si="11"/>
        <v>0</v>
      </c>
      <c r="AD85" s="5">
        <f t="shared" si="13"/>
        <v>0</v>
      </c>
      <c r="AE85">
        <v>14</v>
      </c>
      <c r="AG85">
        <f t="shared" si="14"/>
        <v>1414</v>
      </c>
    </row>
    <row r="86" spans="2:33">
      <c r="B86" s="4" t="s">
        <v>37</v>
      </c>
      <c r="C86" s="8">
        <v>61</v>
      </c>
      <c r="D86" s="52">
        <v>20</v>
      </c>
      <c r="E86" s="96">
        <f t="shared" si="12"/>
        <v>1220</v>
      </c>
      <c r="F86" s="40"/>
      <c r="G86" s="40"/>
      <c r="H86" s="40"/>
      <c r="I86" s="40"/>
      <c r="J86" s="40"/>
      <c r="K86" s="40">
        <v>1.55</v>
      </c>
      <c r="L86" s="40">
        <v>11.89</v>
      </c>
      <c r="M86" s="40">
        <v>1.1000000000000001</v>
      </c>
      <c r="N86" s="40">
        <v>1.1000000000000001</v>
      </c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19">
        <f t="shared" si="9"/>
        <v>15.64</v>
      </c>
      <c r="Z86">
        <f t="shared" si="10"/>
        <v>954.04000000000008</v>
      </c>
      <c r="AA86" s="11" t="s">
        <v>37</v>
      </c>
      <c r="AB86" s="8">
        <v>61</v>
      </c>
      <c r="AC86" s="5">
        <f t="shared" si="11"/>
        <v>4.3599999999999994</v>
      </c>
      <c r="AD86" s="5">
        <f t="shared" si="13"/>
        <v>265.95999999999998</v>
      </c>
      <c r="AE86">
        <v>15.64</v>
      </c>
      <c r="AG86">
        <f t="shared" si="14"/>
        <v>954.04000000000008</v>
      </c>
    </row>
    <row r="87" spans="2:33">
      <c r="B87" s="4" t="s">
        <v>31</v>
      </c>
      <c r="C87" s="8">
        <v>74</v>
      </c>
      <c r="D87" s="52">
        <v>48</v>
      </c>
      <c r="E87" s="96">
        <f t="shared" si="12"/>
        <v>3552</v>
      </c>
      <c r="F87" s="40"/>
      <c r="G87" s="40"/>
      <c r="H87" s="40"/>
      <c r="I87" s="40"/>
      <c r="J87" s="40"/>
      <c r="K87" s="40"/>
      <c r="L87" s="40"/>
      <c r="M87" s="40"/>
      <c r="N87" s="40"/>
      <c r="O87" s="40">
        <v>13</v>
      </c>
      <c r="P87" s="40"/>
      <c r="Q87" s="40"/>
      <c r="R87" s="40"/>
      <c r="S87" s="40">
        <v>5</v>
      </c>
      <c r="T87" s="40"/>
      <c r="U87" s="40"/>
      <c r="V87" s="40"/>
      <c r="W87" s="40"/>
      <c r="X87" s="40"/>
      <c r="Y87" s="19">
        <f t="shared" si="9"/>
        <v>18</v>
      </c>
      <c r="Z87">
        <f t="shared" si="10"/>
        <v>1332</v>
      </c>
      <c r="AA87" s="69" t="s">
        <v>31</v>
      </c>
      <c r="AB87" s="8">
        <v>74</v>
      </c>
      <c r="AC87" s="5">
        <f t="shared" si="11"/>
        <v>30</v>
      </c>
      <c r="AD87" s="5">
        <f t="shared" si="13"/>
        <v>2220</v>
      </c>
      <c r="AE87">
        <v>18</v>
      </c>
      <c r="AG87">
        <f t="shared" si="14"/>
        <v>1332</v>
      </c>
    </row>
    <row r="88" spans="2:33">
      <c r="B88" s="4" t="s">
        <v>29</v>
      </c>
      <c r="C88" s="8">
        <v>70</v>
      </c>
      <c r="D88" s="52">
        <v>25</v>
      </c>
      <c r="E88" s="96">
        <f t="shared" si="12"/>
        <v>1750</v>
      </c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>
        <v>10.85</v>
      </c>
      <c r="Y88" s="19">
        <f t="shared" si="9"/>
        <v>10.85</v>
      </c>
      <c r="Z88">
        <f t="shared" si="10"/>
        <v>759.5</v>
      </c>
      <c r="AA88" s="4" t="s">
        <v>29</v>
      </c>
      <c r="AB88" s="8">
        <v>70</v>
      </c>
      <c r="AC88" s="5">
        <f t="shared" si="11"/>
        <v>14.15</v>
      </c>
      <c r="AD88" s="5">
        <f t="shared" si="13"/>
        <v>990.5</v>
      </c>
      <c r="AE88">
        <v>10.85</v>
      </c>
      <c r="AG88">
        <f t="shared" si="14"/>
        <v>759.5</v>
      </c>
    </row>
    <row r="89" spans="2:33">
      <c r="B89" s="4" t="s">
        <v>43</v>
      </c>
      <c r="C89" s="8">
        <v>40</v>
      </c>
      <c r="D89" s="52">
        <v>25</v>
      </c>
      <c r="E89" s="96">
        <f t="shared" si="12"/>
        <v>1000</v>
      </c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>
        <v>11.7</v>
      </c>
      <c r="S89" s="40"/>
      <c r="T89" s="40"/>
      <c r="U89" s="40"/>
      <c r="V89" s="40">
        <v>10.85</v>
      </c>
      <c r="W89" s="40"/>
      <c r="X89" s="40"/>
      <c r="Y89" s="19">
        <f t="shared" si="9"/>
        <v>22.549999999999997</v>
      </c>
      <c r="Z89">
        <f t="shared" si="10"/>
        <v>901.99999999999989</v>
      </c>
      <c r="AA89" s="11" t="s">
        <v>43</v>
      </c>
      <c r="AB89" s="8">
        <v>40</v>
      </c>
      <c r="AC89" s="5">
        <f t="shared" si="11"/>
        <v>2.4500000000000028</v>
      </c>
      <c r="AD89" s="5">
        <f t="shared" si="13"/>
        <v>98.000000000000114</v>
      </c>
      <c r="AE89">
        <v>22.55</v>
      </c>
      <c r="AG89">
        <f t="shared" si="14"/>
        <v>902</v>
      </c>
    </row>
    <row r="90" spans="2:33">
      <c r="B90" s="4" t="s">
        <v>52</v>
      </c>
      <c r="C90" s="8">
        <v>2300</v>
      </c>
      <c r="D90" s="52">
        <v>3</v>
      </c>
      <c r="E90" s="96">
        <f t="shared" si="12"/>
        <v>6900</v>
      </c>
      <c r="F90" s="40"/>
      <c r="G90" s="40"/>
      <c r="H90" s="40"/>
      <c r="I90" s="40"/>
      <c r="J90" s="40"/>
      <c r="K90" s="40"/>
      <c r="L90" s="40"/>
      <c r="M90" s="40"/>
      <c r="N90" s="40"/>
      <c r="O90" s="40">
        <v>3</v>
      </c>
      <c r="P90" s="40"/>
      <c r="Q90" s="40"/>
      <c r="R90" s="40"/>
      <c r="S90" s="40"/>
      <c r="T90" s="40"/>
      <c r="U90" s="40"/>
      <c r="V90" s="40"/>
      <c r="W90" s="40"/>
      <c r="X90" s="40"/>
      <c r="Y90" s="19">
        <f t="shared" si="9"/>
        <v>3</v>
      </c>
      <c r="Z90">
        <f t="shared" si="10"/>
        <v>6900</v>
      </c>
      <c r="AA90" s="11" t="s">
        <v>52</v>
      </c>
      <c r="AB90" s="8">
        <v>2300</v>
      </c>
      <c r="AC90" s="5">
        <f t="shared" si="11"/>
        <v>0</v>
      </c>
      <c r="AD90" s="5">
        <f t="shared" si="13"/>
        <v>0</v>
      </c>
      <c r="AE90">
        <v>3</v>
      </c>
      <c r="AG90">
        <f t="shared" si="14"/>
        <v>6900</v>
      </c>
    </row>
    <row r="91" spans="2:33">
      <c r="B91" s="4" t="s">
        <v>61</v>
      </c>
      <c r="C91" s="8">
        <v>147</v>
      </c>
      <c r="D91" s="52">
        <v>61.7</v>
      </c>
      <c r="E91" s="96">
        <f t="shared" si="12"/>
        <v>9069.9</v>
      </c>
      <c r="F91" s="40"/>
      <c r="G91" s="40"/>
      <c r="H91" s="40"/>
      <c r="I91" s="40"/>
      <c r="J91" s="40"/>
      <c r="K91" s="40"/>
      <c r="L91" s="40"/>
      <c r="M91" s="40"/>
      <c r="N91" s="40">
        <v>61.7</v>
      </c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19">
        <f t="shared" si="9"/>
        <v>61.7</v>
      </c>
      <c r="Z91">
        <f t="shared" si="10"/>
        <v>9069.9</v>
      </c>
      <c r="AA91" s="11" t="s">
        <v>61</v>
      </c>
      <c r="AB91" s="8">
        <v>147</v>
      </c>
      <c r="AC91" s="5">
        <f t="shared" si="11"/>
        <v>0</v>
      </c>
      <c r="AD91" s="5">
        <f t="shared" si="13"/>
        <v>0</v>
      </c>
      <c r="AE91">
        <v>61.7</v>
      </c>
      <c r="AG91">
        <f t="shared" si="14"/>
        <v>9069.9</v>
      </c>
    </row>
    <row r="92" spans="2:33">
      <c r="B92" s="4" t="s">
        <v>62</v>
      </c>
      <c r="C92" s="8">
        <v>172</v>
      </c>
      <c r="D92" s="52">
        <v>32.4</v>
      </c>
      <c r="E92" s="96">
        <f t="shared" si="12"/>
        <v>5572.8</v>
      </c>
      <c r="F92" s="40"/>
      <c r="G92" s="40"/>
      <c r="H92" s="40"/>
      <c r="I92" s="40"/>
      <c r="J92" s="40"/>
      <c r="K92" s="40"/>
      <c r="L92" s="40">
        <v>32.4</v>
      </c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19">
        <f t="shared" si="9"/>
        <v>32.4</v>
      </c>
      <c r="Z92">
        <f t="shared" si="10"/>
        <v>5572.8</v>
      </c>
      <c r="AA92" s="11" t="s">
        <v>62</v>
      </c>
      <c r="AB92" s="8">
        <v>172</v>
      </c>
      <c r="AC92" s="5">
        <f t="shared" si="11"/>
        <v>0</v>
      </c>
      <c r="AD92" s="5">
        <f t="shared" si="13"/>
        <v>0</v>
      </c>
      <c r="AE92">
        <v>32.4</v>
      </c>
      <c r="AG92">
        <f t="shared" si="14"/>
        <v>5572.8</v>
      </c>
    </row>
    <row r="93" spans="2:33">
      <c r="B93" s="4" t="s">
        <v>138</v>
      </c>
      <c r="C93" s="8">
        <v>265</v>
      </c>
      <c r="D93" s="52">
        <v>16.489999999999998</v>
      </c>
      <c r="E93" s="96">
        <f t="shared" si="12"/>
        <v>4369.8499999999995</v>
      </c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19">
        <f t="shared" si="9"/>
        <v>0</v>
      </c>
      <c r="Z93">
        <f t="shared" si="10"/>
        <v>0</v>
      </c>
      <c r="AA93" s="11" t="s">
        <v>138</v>
      </c>
      <c r="AB93" s="8">
        <v>265</v>
      </c>
      <c r="AC93" s="5">
        <f t="shared" si="11"/>
        <v>16.489999999999998</v>
      </c>
      <c r="AD93" s="5">
        <f t="shared" si="13"/>
        <v>4369.8499999999995</v>
      </c>
      <c r="AE93">
        <v>0</v>
      </c>
      <c r="AG93">
        <f t="shared" si="14"/>
        <v>0</v>
      </c>
    </row>
    <row r="94" spans="2:33">
      <c r="B94" s="4" t="s">
        <v>138</v>
      </c>
      <c r="C94" s="8">
        <v>268</v>
      </c>
      <c r="D94" s="52">
        <v>18.100000000000001</v>
      </c>
      <c r="E94" s="96">
        <f t="shared" si="12"/>
        <v>4850.8</v>
      </c>
      <c r="F94" s="40"/>
      <c r="G94" s="40"/>
      <c r="H94" s="40"/>
      <c r="I94" s="40"/>
      <c r="J94" s="40"/>
      <c r="K94" s="40"/>
      <c r="L94" s="40">
        <v>13.6</v>
      </c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19">
        <f t="shared" si="9"/>
        <v>13.6</v>
      </c>
      <c r="Z94">
        <f t="shared" si="10"/>
        <v>3644.7999999999997</v>
      </c>
      <c r="AA94" s="11" t="s">
        <v>138</v>
      </c>
      <c r="AB94" s="8">
        <v>268</v>
      </c>
      <c r="AC94" s="5">
        <f t="shared" si="11"/>
        <v>4.5000000000000018</v>
      </c>
      <c r="AD94" s="5">
        <f t="shared" si="13"/>
        <v>1206.0000000000005</v>
      </c>
      <c r="AE94">
        <v>13.6</v>
      </c>
      <c r="AG94">
        <f t="shared" si="14"/>
        <v>3644.7999999999997</v>
      </c>
    </row>
    <row r="95" spans="2:33">
      <c r="B95" s="4" t="s">
        <v>138</v>
      </c>
      <c r="C95" s="8">
        <v>277</v>
      </c>
      <c r="D95" s="52">
        <v>7.6</v>
      </c>
      <c r="E95" s="96">
        <f t="shared" si="12"/>
        <v>2105.1999999999998</v>
      </c>
      <c r="F95" s="40"/>
      <c r="G95" s="40"/>
      <c r="H95" s="40"/>
      <c r="I95" s="40"/>
      <c r="J95" s="40"/>
      <c r="K95" s="40"/>
      <c r="L95" s="40">
        <v>7.6</v>
      </c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19">
        <f t="shared" ref="Y95:Y126" si="15">SUM(F95:X95)</f>
        <v>7.6</v>
      </c>
      <c r="Z95">
        <f t="shared" si="10"/>
        <v>2105.1999999999998</v>
      </c>
      <c r="AA95" s="11" t="s">
        <v>138</v>
      </c>
      <c r="AB95" s="8">
        <v>277</v>
      </c>
      <c r="AC95" s="5">
        <f t="shared" si="11"/>
        <v>0</v>
      </c>
      <c r="AD95" s="5">
        <f t="shared" si="13"/>
        <v>0</v>
      </c>
      <c r="AE95">
        <v>7.6</v>
      </c>
      <c r="AG95">
        <f t="shared" si="14"/>
        <v>2105.1999999999998</v>
      </c>
    </row>
    <row r="96" spans="2:33">
      <c r="B96" s="4" t="s">
        <v>136</v>
      </c>
      <c r="C96" s="8">
        <v>105</v>
      </c>
      <c r="D96" s="52">
        <v>15</v>
      </c>
      <c r="E96" s="96">
        <f t="shared" si="12"/>
        <v>1575</v>
      </c>
      <c r="F96" s="40"/>
      <c r="G96" s="40"/>
      <c r="H96" s="40"/>
      <c r="I96" s="40"/>
      <c r="J96" s="40"/>
      <c r="K96" s="40">
        <v>15</v>
      </c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19">
        <f t="shared" si="15"/>
        <v>15</v>
      </c>
      <c r="Z96">
        <f t="shared" si="10"/>
        <v>1575</v>
      </c>
      <c r="AA96" s="11" t="s">
        <v>136</v>
      </c>
      <c r="AB96" s="8">
        <v>105</v>
      </c>
      <c r="AC96" s="5">
        <f t="shared" si="11"/>
        <v>0</v>
      </c>
      <c r="AD96" s="5">
        <f t="shared" si="13"/>
        <v>0</v>
      </c>
      <c r="AE96">
        <v>15</v>
      </c>
      <c r="AG96">
        <f t="shared" si="14"/>
        <v>1575</v>
      </c>
    </row>
    <row r="97" spans="2:33">
      <c r="B97" s="4" t="s">
        <v>145</v>
      </c>
      <c r="C97" s="8">
        <v>530</v>
      </c>
      <c r="D97" s="52">
        <v>21</v>
      </c>
      <c r="E97" s="96">
        <f t="shared" si="12"/>
        <v>11130</v>
      </c>
      <c r="F97" s="40"/>
      <c r="G97" s="40"/>
      <c r="H97" s="40"/>
      <c r="I97" s="40"/>
      <c r="J97" s="40"/>
      <c r="K97" s="40"/>
      <c r="L97" s="40"/>
      <c r="M97" s="40"/>
      <c r="N97" s="40">
        <v>2.1</v>
      </c>
      <c r="O97" s="40">
        <v>2.2000000000000002</v>
      </c>
      <c r="P97" s="40"/>
      <c r="Q97" s="40"/>
      <c r="R97" s="40"/>
      <c r="S97" s="40">
        <v>2.9</v>
      </c>
      <c r="T97" s="40"/>
      <c r="U97" s="40"/>
      <c r="V97" s="40">
        <v>2.17</v>
      </c>
      <c r="W97" s="40"/>
      <c r="X97" s="40">
        <v>2.17</v>
      </c>
      <c r="Y97" s="19">
        <f t="shared" si="15"/>
        <v>11.540000000000001</v>
      </c>
      <c r="Z97">
        <f t="shared" si="10"/>
        <v>6116.2000000000007</v>
      </c>
      <c r="AA97" s="4" t="s">
        <v>145</v>
      </c>
      <c r="AB97" s="8">
        <v>530</v>
      </c>
      <c r="AC97" s="5">
        <f t="shared" si="11"/>
        <v>9.4599999999999991</v>
      </c>
      <c r="AD97" s="5">
        <f t="shared" si="13"/>
        <v>5013.7999999999993</v>
      </c>
      <c r="AE97">
        <v>11.54</v>
      </c>
      <c r="AG97">
        <f t="shared" si="14"/>
        <v>6116.2</v>
      </c>
    </row>
    <row r="98" spans="2:33">
      <c r="B98" s="4" t="s">
        <v>31</v>
      </c>
      <c r="C98" s="8">
        <v>74</v>
      </c>
      <c r="D98" s="52">
        <v>24</v>
      </c>
      <c r="E98" s="96">
        <f t="shared" si="12"/>
        <v>1776</v>
      </c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>
        <v>7</v>
      </c>
      <c r="V98" s="40">
        <v>13</v>
      </c>
      <c r="W98" s="40"/>
      <c r="X98" s="40"/>
      <c r="Y98" s="19">
        <f t="shared" si="15"/>
        <v>20</v>
      </c>
      <c r="Z98">
        <f t="shared" si="10"/>
        <v>1480</v>
      </c>
      <c r="AA98" s="69" t="s">
        <v>31</v>
      </c>
      <c r="AB98" s="8">
        <v>74</v>
      </c>
      <c r="AC98" s="5">
        <f t="shared" si="11"/>
        <v>4</v>
      </c>
      <c r="AD98" s="5">
        <f t="shared" si="13"/>
        <v>296</v>
      </c>
      <c r="AE98">
        <v>20</v>
      </c>
      <c r="AG98">
        <f t="shared" si="14"/>
        <v>1480</v>
      </c>
    </row>
    <row r="99" spans="2:33">
      <c r="B99" s="4" t="s">
        <v>37</v>
      </c>
      <c r="C99" s="8">
        <v>63</v>
      </c>
      <c r="D99" s="52">
        <v>21.5</v>
      </c>
      <c r="E99" s="96">
        <f t="shared" si="12"/>
        <v>1354.5</v>
      </c>
      <c r="F99" s="40"/>
      <c r="G99" s="40"/>
      <c r="H99" s="40"/>
      <c r="I99" s="40"/>
      <c r="J99" s="40"/>
      <c r="K99" s="40"/>
      <c r="L99" s="40"/>
      <c r="M99" s="40"/>
      <c r="N99" s="40">
        <v>1</v>
      </c>
      <c r="O99" s="40">
        <v>2.85</v>
      </c>
      <c r="P99" s="40">
        <v>3.29</v>
      </c>
      <c r="Q99" s="40">
        <v>9.56</v>
      </c>
      <c r="R99" s="40"/>
      <c r="S99" s="40"/>
      <c r="T99" s="40"/>
      <c r="U99" s="40"/>
      <c r="V99" s="40"/>
      <c r="W99" s="40"/>
      <c r="X99" s="40"/>
      <c r="Y99" s="19">
        <f t="shared" si="15"/>
        <v>16.700000000000003</v>
      </c>
      <c r="Z99">
        <f t="shared" si="10"/>
        <v>1052.1000000000001</v>
      </c>
      <c r="AA99" s="73" t="s">
        <v>37</v>
      </c>
      <c r="AB99" s="8">
        <v>63</v>
      </c>
      <c r="AC99" s="5">
        <f t="shared" si="11"/>
        <v>4.7999999999999972</v>
      </c>
      <c r="AD99" s="5">
        <f t="shared" si="13"/>
        <v>302.39999999999981</v>
      </c>
      <c r="AE99">
        <v>16.7</v>
      </c>
      <c r="AG99">
        <f t="shared" si="14"/>
        <v>1052.0999999999999</v>
      </c>
    </row>
    <row r="100" spans="2:33">
      <c r="B100" s="4" t="s">
        <v>58</v>
      </c>
      <c r="C100" s="8">
        <v>42</v>
      </c>
      <c r="D100" s="52">
        <v>33.9</v>
      </c>
      <c r="E100" s="96">
        <f t="shared" si="12"/>
        <v>1423.8</v>
      </c>
      <c r="F100" s="40"/>
      <c r="G100" s="40"/>
      <c r="H100" s="40"/>
      <c r="I100" s="40"/>
      <c r="J100" s="40"/>
      <c r="K100" s="40"/>
      <c r="L100" s="40"/>
      <c r="M100" s="40"/>
      <c r="N100" s="40"/>
      <c r="O100" s="40">
        <v>3.2</v>
      </c>
      <c r="P100" s="40">
        <v>3.2</v>
      </c>
      <c r="Q100" s="40">
        <v>1.32</v>
      </c>
      <c r="R100" s="40">
        <v>1.18</v>
      </c>
      <c r="S100" s="40">
        <v>4.0999999999999996</v>
      </c>
      <c r="T100" s="40">
        <v>2.62</v>
      </c>
      <c r="U100" s="40">
        <v>2.2000000000000002</v>
      </c>
      <c r="V100" s="40">
        <v>1.34</v>
      </c>
      <c r="W100" s="40"/>
      <c r="X100" s="40"/>
      <c r="Y100" s="19">
        <f t="shared" si="15"/>
        <v>19.16</v>
      </c>
      <c r="Z100">
        <f t="shared" ref="Z100:Z131" si="16">Y100*C100</f>
        <v>804.72</v>
      </c>
      <c r="AA100" s="11" t="s">
        <v>58</v>
      </c>
      <c r="AB100" s="8">
        <v>42</v>
      </c>
      <c r="AC100" s="5">
        <f t="shared" ref="AC100:AC131" si="17">D100-Y100</f>
        <v>14.739999999999998</v>
      </c>
      <c r="AD100" s="5">
        <f t="shared" si="13"/>
        <v>619.07999999999993</v>
      </c>
      <c r="AE100">
        <v>19.16</v>
      </c>
      <c r="AG100">
        <f t="shared" si="14"/>
        <v>804.72</v>
      </c>
    </row>
    <row r="101" spans="2:33">
      <c r="B101" s="4" t="s">
        <v>136</v>
      </c>
      <c r="C101" s="8">
        <v>105</v>
      </c>
      <c r="D101" s="52">
        <v>30</v>
      </c>
      <c r="E101" s="96">
        <f t="shared" si="12"/>
        <v>3150</v>
      </c>
      <c r="F101" s="40"/>
      <c r="G101" s="40"/>
      <c r="H101" s="40"/>
      <c r="I101" s="40"/>
      <c r="J101" s="40"/>
      <c r="K101" s="40"/>
      <c r="L101" s="40"/>
      <c r="M101" s="40"/>
      <c r="N101" s="40"/>
      <c r="O101" s="40">
        <v>30</v>
      </c>
      <c r="P101" s="40"/>
      <c r="Q101" s="40"/>
      <c r="R101" s="40"/>
      <c r="S101" s="40"/>
      <c r="T101" s="40"/>
      <c r="U101" s="40"/>
      <c r="V101" s="40"/>
      <c r="W101" s="40"/>
      <c r="X101" s="40"/>
      <c r="Y101" s="19">
        <f t="shared" si="15"/>
        <v>30</v>
      </c>
      <c r="Z101">
        <f t="shared" si="16"/>
        <v>3150</v>
      </c>
      <c r="AA101" s="11" t="s">
        <v>136</v>
      </c>
      <c r="AB101" s="8">
        <v>105</v>
      </c>
      <c r="AC101" s="5">
        <f t="shared" si="17"/>
        <v>0</v>
      </c>
      <c r="AD101" s="5">
        <f t="shared" si="13"/>
        <v>0</v>
      </c>
      <c r="AE101">
        <v>30</v>
      </c>
      <c r="AG101">
        <f t="shared" si="14"/>
        <v>3150</v>
      </c>
    </row>
    <row r="102" spans="2:33">
      <c r="B102" s="4" t="s">
        <v>137</v>
      </c>
      <c r="C102" s="8">
        <v>97</v>
      </c>
      <c r="D102" s="52">
        <v>14</v>
      </c>
      <c r="E102" s="96">
        <f t="shared" si="12"/>
        <v>1358</v>
      </c>
      <c r="F102" s="40"/>
      <c r="G102" s="40"/>
      <c r="H102" s="40"/>
      <c r="I102" s="40"/>
      <c r="J102" s="40"/>
      <c r="K102" s="40"/>
      <c r="L102" s="40"/>
      <c r="M102" s="40"/>
      <c r="N102" s="40"/>
      <c r="O102" s="40">
        <v>14</v>
      </c>
      <c r="P102" s="40"/>
      <c r="Q102" s="40"/>
      <c r="R102" s="40"/>
      <c r="S102" s="40"/>
      <c r="T102" s="40"/>
      <c r="U102" s="40"/>
      <c r="V102" s="40"/>
      <c r="W102" s="40"/>
      <c r="X102" s="40"/>
      <c r="Y102" s="19">
        <f t="shared" si="15"/>
        <v>14</v>
      </c>
      <c r="Z102">
        <f t="shared" si="16"/>
        <v>1358</v>
      </c>
      <c r="AA102" s="11" t="s">
        <v>137</v>
      </c>
      <c r="AB102" s="8">
        <v>97</v>
      </c>
      <c r="AC102" s="5">
        <f t="shared" si="17"/>
        <v>0</v>
      </c>
      <c r="AD102" s="5">
        <f t="shared" si="13"/>
        <v>0</v>
      </c>
      <c r="AE102">
        <v>14</v>
      </c>
      <c r="AG102">
        <f t="shared" si="14"/>
        <v>1358</v>
      </c>
    </row>
    <row r="103" spans="2:33">
      <c r="B103" s="4" t="s">
        <v>27</v>
      </c>
      <c r="C103" s="8">
        <v>193</v>
      </c>
      <c r="D103" s="52">
        <v>45</v>
      </c>
      <c r="E103" s="96">
        <f t="shared" si="12"/>
        <v>8685</v>
      </c>
      <c r="F103" s="40"/>
      <c r="G103" s="40"/>
      <c r="H103" s="40"/>
      <c r="I103" s="40"/>
      <c r="J103" s="40"/>
      <c r="K103" s="40"/>
      <c r="L103" s="40"/>
      <c r="M103" s="40"/>
      <c r="N103" s="40"/>
      <c r="O103" s="40">
        <v>21.7</v>
      </c>
      <c r="P103" s="40"/>
      <c r="Q103" s="40"/>
      <c r="R103" s="40"/>
      <c r="S103" s="40"/>
      <c r="T103" s="40"/>
      <c r="U103" s="40"/>
      <c r="V103" s="40"/>
      <c r="W103" s="40"/>
      <c r="X103" s="40"/>
      <c r="Y103" s="19">
        <f t="shared" si="15"/>
        <v>21.7</v>
      </c>
      <c r="Z103">
        <f t="shared" si="16"/>
        <v>4188.0999999999995</v>
      </c>
      <c r="AA103" s="11" t="s">
        <v>27</v>
      </c>
      <c r="AB103" s="8">
        <v>193</v>
      </c>
      <c r="AC103" s="5">
        <f t="shared" si="17"/>
        <v>23.3</v>
      </c>
      <c r="AD103" s="5">
        <f t="shared" si="13"/>
        <v>4496.9000000000005</v>
      </c>
      <c r="AE103">
        <v>21.7</v>
      </c>
      <c r="AG103">
        <f t="shared" si="14"/>
        <v>4188.0999999999995</v>
      </c>
    </row>
    <row r="104" spans="2:33">
      <c r="B104" s="4" t="s">
        <v>40</v>
      </c>
      <c r="C104" s="8">
        <v>240</v>
      </c>
      <c r="D104" s="52">
        <v>2</v>
      </c>
      <c r="E104" s="96">
        <f t="shared" si="12"/>
        <v>480</v>
      </c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>
        <v>2</v>
      </c>
      <c r="R104" s="40"/>
      <c r="S104" s="40"/>
      <c r="T104" s="40"/>
      <c r="U104" s="40"/>
      <c r="V104" s="40"/>
      <c r="W104" s="40"/>
      <c r="X104" s="40"/>
      <c r="Y104" s="19">
        <f t="shared" si="15"/>
        <v>2</v>
      </c>
      <c r="Z104">
        <f t="shared" si="16"/>
        <v>480</v>
      </c>
      <c r="AA104" s="11" t="s">
        <v>40</v>
      </c>
      <c r="AB104" s="8">
        <v>240</v>
      </c>
      <c r="AC104" s="5">
        <f t="shared" si="17"/>
        <v>0</v>
      </c>
      <c r="AD104" s="5">
        <f t="shared" si="13"/>
        <v>0</v>
      </c>
      <c r="AE104">
        <v>2</v>
      </c>
      <c r="AG104">
        <f t="shared" si="14"/>
        <v>480</v>
      </c>
    </row>
    <row r="105" spans="2:33">
      <c r="B105" s="4" t="s">
        <v>156</v>
      </c>
      <c r="C105" s="8">
        <v>540</v>
      </c>
      <c r="D105" s="52">
        <v>2</v>
      </c>
      <c r="E105" s="96">
        <f t="shared" si="12"/>
        <v>1080</v>
      </c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19">
        <f t="shared" si="15"/>
        <v>0</v>
      </c>
      <c r="Z105">
        <f t="shared" si="16"/>
        <v>0</v>
      </c>
      <c r="AA105" s="11" t="s">
        <v>156</v>
      </c>
      <c r="AB105" s="63">
        <v>540</v>
      </c>
      <c r="AC105" s="5">
        <f t="shared" si="17"/>
        <v>2</v>
      </c>
      <c r="AD105" s="5">
        <f t="shared" si="13"/>
        <v>1080</v>
      </c>
      <c r="AE105">
        <v>0</v>
      </c>
      <c r="AG105">
        <f t="shared" si="14"/>
        <v>0</v>
      </c>
    </row>
    <row r="106" spans="2:33">
      <c r="B106" s="4" t="s">
        <v>40</v>
      </c>
      <c r="C106" s="8">
        <v>505</v>
      </c>
      <c r="D106" s="52">
        <v>2</v>
      </c>
      <c r="E106" s="96">
        <f t="shared" si="12"/>
        <v>1010</v>
      </c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19">
        <f t="shared" si="15"/>
        <v>0</v>
      </c>
      <c r="Z106">
        <f t="shared" si="16"/>
        <v>0</v>
      </c>
      <c r="AA106" s="11" t="s">
        <v>40</v>
      </c>
      <c r="AB106" s="63">
        <v>505</v>
      </c>
      <c r="AC106" s="5">
        <f t="shared" si="17"/>
        <v>2</v>
      </c>
      <c r="AD106" s="5">
        <f t="shared" si="13"/>
        <v>1010</v>
      </c>
      <c r="AE106">
        <v>0</v>
      </c>
      <c r="AG106">
        <f t="shared" si="14"/>
        <v>0</v>
      </c>
    </row>
    <row r="107" spans="2:33">
      <c r="B107" s="4" t="s">
        <v>157</v>
      </c>
      <c r="C107" s="8">
        <v>170</v>
      </c>
      <c r="D107" s="52">
        <v>6</v>
      </c>
      <c r="E107" s="96">
        <f t="shared" si="12"/>
        <v>1020</v>
      </c>
      <c r="F107" s="40"/>
      <c r="G107" s="40"/>
      <c r="H107" s="40"/>
      <c r="I107" s="40"/>
      <c r="J107" s="40"/>
      <c r="K107" s="40"/>
      <c r="L107" s="40"/>
      <c r="M107" s="40"/>
      <c r="N107" s="40"/>
      <c r="O107" s="40">
        <v>6</v>
      </c>
      <c r="P107" s="40"/>
      <c r="Q107" s="40"/>
      <c r="R107" s="40"/>
      <c r="S107" s="40"/>
      <c r="T107" s="40"/>
      <c r="U107" s="40"/>
      <c r="V107" s="40"/>
      <c r="W107" s="40"/>
      <c r="X107" s="40"/>
      <c r="Y107" s="19">
        <f t="shared" si="15"/>
        <v>6</v>
      </c>
      <c r="Z107">
        <f t="shared" si="16"/>
        <v>1020</v>
      </c>
      <c r="AA107" s="11" t="s">
        <v>157</v>
      </c>
      <c r="AB107" s="8">
        <v>170</v>
      </c>
      <c r="AC107" s="5">
        <f t="shared" si="17"/>
        <v>0</v>
      </c>
      <c r="AD107" s="5">
        <f t="shared" si="13"/>
        <v>0</v>
      </c>
      <c r="AE107">
        <v>6</v>
      </c>
      <c r="AG107">
        <f t="shared" si="14"/>
        <v>1020</v>
      </c>
    </row>
    <row r="108" spans="2:33">
      <c r="B108" s="4" t="s">
        <v>158</v>
      </c>
      <c r="C108" s="8">
        <v>182</v>
      </c>
      <c r="D108" s="52">
        <v>15</v>
      </c>
      <c r="E108" s="96">
        <f t="shared" si="12"/>
        <v>2730</v>
      </c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>
        <v>15</v>
      </c>
      <c r="R108" s="40"/>
      <c r="S108" s="40"/>
      <c r="T108" s="40"/>
      <c r="U108" s="40"/>
      <c r="V108" s="40"/>
      <c r="W108" s="40"/>
      <c r="X108" s="40"/>
      <c r="Y108" s="19">
        <f t="shared" si="15"/>
        <v>15</v>
      </c>
      <c r="Z108">
        <f t="shared" si="16"/>
        <v>2730</v>
      </c>
      <c r="AA108" s="11" t="s">
        <v>158</v>
      </c>
      <c r="AB108" s="8">
        <v>182</v>
      </c>
      <c r="AC108" s="5">
        <f t="shared" si="17"/>
        <v>0</v>
      </c>
      <c r="AD108" s="5">
        <f t="shared" si="13"/>
        <v>0</v>
      </c>
      <c r="AE108">
        <v>15</v>
      </c>
      <c r="AG108">
        <f t="shared" si="14"/>
        <v>2730</v>
      </c>
    </row>
    <row r="109" spans="2:33">
      <c r="B109" s="4" t="s">
        <v>47</v>
      </c>
      <c r="C109" s="8">
        <v>103</v>
      </c>
      <c r="D109" s="52">
        <v>12</v>
      </c>
      <c r="E109" s="96">
        <f t="shared" si="12"/>
        <v>1236</v>
      </c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>
        <v>7</v>
      </c>
      <c r="R109" s="40"/>
      <c r="S109" s="40"/>
      <c r="T109" s="40"/>
      <c r="U109" s="40"/>
      <c r="V109" s="40"/>
      <c r="W109" s="40"/>
      <c r="X109" s="40"/>
      <c r="Y109" s="19">
        <f t="shared" si="15"/>
        <v>7</v>
      </c>
      <c r="Z109">
        <f t="shared" si="16"/>
        <v>721</v>
      </c>
      <c r="AA109" s="11" t="s">
        <v>47</v>
      </c>
      <c r="AB109" s="8">
        <v>103</v>
      </c>
      <c r="AC109" s="5">
        <f t="shared" si="17"/>
        <v>5</v>
      </c>
      <c r="AD109" s="5">
        <f t="shared" si="13"/>
        <v>515</v>
      </c>
      <c r="AE109">
        <v>7</v>
      </c>
      <c r="AG109">
        <f t="shared" si="14"/>
        <v>721</v>
      </c>
    </row>
    <row r="110" spans="2:33">
      <c r="B110" s="4" t="s">
        <v>159</v>
      </c>
      <c r="C110" s="8">
        <v>218</v>
      </c>
      <c r="D110" s="52">
        <v>12.5</v>
      </c>
      <c r="E110" s="96">
        <f t="shared" si="12"/>
        <v>2725</v>
      </c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>
        <v>12.5</v>
      </c>
      <c r="T110" s="40"/>
      <c r="U110" s="40"/>
      <c r="V110" s="40"/>
      <c r="W110" s="40"/>
      <c r="X110" s="40"/>
      <c r="Y110" s="19">
        <f t="shared" si="15"/>
        <v>12.5</v>
      </c>
      <c r="Z110">
        <f t="shared" si="16"/>
        <v>2725</v>
      </c>
      <c r="AA110" s="11" t="s">
        <v>159</v>
      </c>
      <c r="AB110" s="8">
        <v>218</v>
      </c>
      <c r="AC110" s="5">
        <f t="shared" si="17"/>
        <v>0</v>
      </c>
      <c r="AD110" s="5">
        <f t="shared" si="13"/>
        <v>0</v>
      </c>
      <c r="AE110">
        <v>12.5</v>
      </c>
      <c r="AG110">
        <f t="shared" si="14"/>
        <v>2725</v>
      </c>
    </row>
    <row r="111" spans="2:33">
      <c r="B111" s="4" t="s">
        <v>160</v>
      </c>
      <c r="C111" s="8">
        <v>43</v>
      </c>
      <c r="D111" s="52">
        <v>211</v>
      </c>
      <c r="E111" s="96">
        <f t="shared" si="12"/>
        <v>9073</v>
      </c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>
        <v>211</v>
      </c>
      <c r="S111" s="40"/>
      <c r="T111" s="40"/>
      <c r="U111" s="40"/>
      <c r="V111" s="40"/>
      <c r="W111" s="40"/>
      <c r="X111" s="40"/>
      <c r="Y111" s="19">
        <f t="shared" si="15"/>
        <v>211</v>
      </c>
      <c r="Z111">
        <f t="shared" si="16"/>
        <v>9073</v>
      </c>
      <c r="AA111" s="11" t="s">
        <v>160</v>
      </c>
      <c r="AB111" s="8">
        <v>43</v>
      </c>
      <c r="AC111" s="5">
        <f t="shared" si="17"/>
        <v>0</v>
      </c>
      <c r="AD111" s="5">
        <f t="shared" si="13"/>
        <v>0</v>
      </c>
      <c r="AE111">
        <v>211</v>
      </c>
      <c r="AG111">
        <f t="shared" si="14"/>
        <v>9073</v>
      </c>
    </row>
    <row r="112" spans="2:33">
      <c r="B112" s="4" t="s">
        <v>161</v>
      </c>
      <c r="C112" s="8">
        <v>52</v>
      </c>
      <c r="D112" s="52">
        <v>211</v>
      </c>
      <c r="E112" s="96">
        <f t="shared" si="12"/>
        <v>10972</v>
      </c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>
        <v>211</v>
      </c>
      <c r="R112" s="40"/>
      <c r="S112" s="40"/>
      <c r="T112" s="40"/>
      <c r="U112" s="40"/>
      <c r="V112" s="40"/>
      <c r="W112" s="40"/>
      <c r="X112" s="40"/>
      <c r="Y112" s="19">
        <f t="shared" si="15"/>
        <v>211</v>
      </c>
      <c r="Z112">
        <f t="shared" si="16"/>
        <v>10972</v>
      </c>
      <c r="AA112" s="11" t="s">
        <v>161</v>
      </c>
      <c r="AB112" s="8">
        <v>52</v>
      </c>
      <c r="AC112" s="5">
        <f t="shared" si="17"/>
        <v>0</v>
      </c>
      <c r="AD112" s="5">
        <f t="shared" si="13"/>
        <v>0</v>
      </c>
      <c r="AE112">
        <v>211</v>
      </c>
      <c r="AG112">
        <f t="shared" si="14"/>
        <v>10972</v>
      </c>
    </row>
    <row r="113" spans="2:33">
      <c r="B113" s="4" t="s">
        <v>141</v>
      </c>
      <c r="C113" s="8">
        <v>163</v>
      </c>
      <c r="D113" s="52">
        <v>39.6</v>
      </c>
      <c r="E113" s="96">
        <f t="shared" si="12"/>
        <v>6454.8</v>
      </c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>
        <v>39.6</v>
      </c>
      <c r="Q113" s="40"/>
      <c r="R113" s="40"/>
      <c r="S113" s="40"/>
      <c r="T113" s="40"/>
      <c r="U113" s="40"/>
      <c r="V113" s="40"/>
      <c r="W113" s="40"/>
      <c r="X113" s="40"/>
      <c r="Y113" s="19">
        <f t="shared" si="15"/>
        <v>39.6</v>
      </c>
      <c r="Z113">
        <f t="shared" si="16"/>
        <v>6454.8</v>
      </c>
      <c r="AA113" s="11" t="s">
        <v>141</v>
      </c>
      <c r="AB113" s="8">
        <v>163</v>
      </c>
      <c r="AC113" s="5">
        <f t="shared" si="17"/>
        <v>0</v>
      </c>
      <c r="AD113" s="5">
        <f t="shared" si="13"/>
        <v>0</v>
      </c>
      <c r="AE113">
        <v>39.6</v>
      </c>
      <c r="AG113">
        <f t="shared" si="14"/>
        <v>6454.8</v>
      </c>
    </row>
    <row r="114" spans="2:33">
      <c r="B114" s="4" t="s">
        <v>57</v>
      </c>
      <c r="C114" s="8">
        <v>69</v>
      </c>
      <c r="D114" s="52">
        <v>10</v>
      </c>
      <c r="E114" s="96">
        <f t="shared" si="12"/>
        <v>690</v>
      </c>
      <c r="F114" s="40"/>
      <c r="G114" s="40"/>
      <c r="H114" s="40"/>
      <c r="I114" s="40"/>
      <c r="J114" s="40"/>
      <c r="K114" s="40"/>
      <c r="L114" s="40"/>
      <c r="M114" s="40"/>
      <c r="N114" s="40"/>
      <c r="O114" s="40">
        <v>3</v>
      </c>
      <c r="P114" s="40"/>
      <c r="Q114" s="40"/>
      <c r="R114" s="40"/>
      <c r="S114" s="40"/>
      <c r="T114" s="40">
        <v>7</v>
      </c>
      <c r="U114" s="40"/>
      <c r="V114" s="40"/>
      <c r="W114" s="40"/>
      <c r="X114" s="40"/>
      <c r="Y114" s="19">
        <f t="shared" si="15"/>
        <v>10</v>
      </c>
      <c r="Z114">
        <f t="shared" si="16"/>
        <v>690</v>
      </c>
      <c r="AA114" s="11" t="s">
        <v>57</v>
      </c>
      <c r="AB114" s="8">
        <v>69</v>
      </c>
      <c r="AC114" s="5">
        <f t="shared" si="17"/>
        <v>0</v>
      </c>
      <c r="AD114" s="5">
        <f t="shared" si="13"/>
        <v>0</v>
      </c>
      <c r="AE114">
        <v>10</v>
      </c>
      <c r="AG114">
        <f t="shared" si="14"/>
        <v>690</v>
      </c>
    </row>
    <row r="115" spans="2:33">
      <c r="B115" s="4" t="s">
        <v>59</v>
      </c>
      <c r="C115" s="8">
        <v>105</v>
      </c>
      <c r="D115" s="52">
        <v>10.199999999999999</v>
      </c>
      <c r="E115" s="96">
        <f t="shared" si="12"/>
        <v>1071</v>
      </c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>
        <v>10.199999999999999</v>
      </c>
      <c r="Q115" s="40"/>
      <c r="R115" s="40"/>
      <c r="S115" s="40"/>
      <c r="T115" s="40"/>
      <c r="U115" s="40"/>
      <c r="V115" s="40"/>
      <c r="W115" s="40"/>
      <c r="X115" s="40"/>
      <c r="Y115" s="19">
        <f t="shared" si="15"/>
        <v>10.199999999999999</v>
      </c>
      <c r="Z115">
        <f t="shared" si="16"/>
        <v>1071</v>
      </c>
      <c r="AA115" s="11" t="s">
        <v>59</v>
      </c>
      <c r="AB115" s="63">
        <v>105</v>
      </c>
      <c r="AC115" s="5">
        <f t="shared" si="17"/>
        <v>0</v>
      </c>
      <c r="AD115" s="5">
        <f t="shared" si="13"/>
        <v>0</v>
      </c>
      <c r="AE115">
        <v>10.199999999999999</v>
      </c>
      <c r="AG115">
        <f t="shared" si="14"/>
        <v>1071</v>
      </c>
    </row>
    <row r="116" spans="2:33">
      <c r="B116" s="4" t="s">
        <v>55</v>
      </c>
      <c r="C116" s="8">
        <v>39</v>
      </c>
      <c r="D116" s="52">
        <v>211.4</v>
      </c>
      <c r="E116" s="96">
        <f t="shared" si="12"/>
        <v>8244.6</v>
      </c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>
        <v>35</v>
      </c>
      <c r="T116" s="40">
        <v>32.5</v>
      </c>
      <c r="U116" s="40"/>
      <c r="V116" s="40"/>
      <c r="W116" s="40">
        <v>22</v>
      </c>
      <c r="X116" s="40">
        <v>4.9000000000000004</v>
      </c>
      <c r="Y116" s="19">
        <f t="shared" si="15"/>
        <v>94.4</v>
      </c>
      <c r="Z116">
        <f t="shared" si="16"/>
        <v>3681.6000000000004</v>
      </c>
      <c r="AA116" s="4" t="s">
        <v>55</v>
      </c>
      <c r="AB116" s="8">
        <v>39</v>
      </c>
      <c r="AC116" s="5">
        <f t="shared" si="17"/>
        <v>117</v>
      </c>
      <c r="AD116" s="5">
        <f t="shared" si="13"/>
        <v>4563</v>
      </c>
      <c r="AE116">
        <v>94.4</v>
      </c>
      <c r="AG116">
        <f t="shared" si="14"/>
        <v>3681.6000000000004</v>
      </c>
    </row>
    <row r="117" spans="2:33">
      <c r="B117" s="4" t="s">
        <v>37</v>
      </c>
      <c r="C117" s="8">
        <v>63</v>
      </c>
      <c r="D117" s="52">
        <v>17.399999999999999</v>
      </c>
      <c r="E117" s="96">
        <f t="shared" si="12"/>
        <v>1096.1999999999998</v>
      </c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>
        <v>1.5</v>
      </c>
      <c r="S117" s="40">
        <v>1.8</v>
      </c>
      <c r="T117" s="40">
        <v>2.39</v>
      </c>
      <c r="U117" s="40">
        <v>1.98</v>
      </c>
      <c r="V117" s="40"/>
      <c r="W117" s="40"/>
      <c r="X117" s="40"/>
      <c r="Y117" s="19">
        <f t="shared" si="15"/>
        <v>7.67</v>
      </c>
      <c r="Z117">
        <f t="shared" si="16"/>
        <v>483.21</v>
      </c>
      <c r="AA117" s="73" t="s">
        <v>37</v>
      </c>
      <c r="AB117" s="8">
        <v>63</v>
      </c>
      <c r="AC117" s="5">
        <f t="shared" si="17"/>
        <v>9.7299999999999986</v>
      </c>
      <c r="AD117" s="5">
        <f t="shared" si="13"/>
        <v>612.9899999999999</v>
      </c>
      <c r="AE117">
        <v>7.67</v>
      </c>
      <c r="AG117">
        <f t="shared" si="14"/>
        <v>483.21</v>
      </c>
    </row>
    <row r="118" spans="2:33">
      <c r="B118" s="4" t="s">
        <v>65</v>
      </c>
      <c r="C118" s="8">
        <v>320</v>
      </c>
      <c r="D118" s="52">
        <v>25</v>
      </c>
      <c r="E118" s="96">
        <f t="shared" si="12"/>
        <v>8000</v>
      </c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>
        <v>1</v>
      </c>
      <c r="Q118" s="40"/>
      <c r="R118" s="40"/>
      <c r="S118" s="40"/>
      <c r="T118" s="40"/>
      <c r="U118" s="40"/>
      <c r="V118" s="40"/>
      <c r="W118" s="40"/>
      <c r="X118" s="40"/>
      <c r="Y118" s="19">
        <f t="shared" si="15"/>
        <v>1</v>
      </c>
      <c r="Z118">
        <f t="shared" si="16"/>
        <v>320</v>
      </c>
      <c r="AA118" s="11" t="s">
        <v>65</v>
      </c>
      <c r="AB118" s="63">
        <v>320</v>
      </c>
      <c r="AC118" s="5">
        <f t="shared" si="17"/>
        <v>24</v>
      </c>
      <c r="AD118" s="5">
        <f t="shared" si="13"/>
        <v>7680</v>
      </c>
      <c r="AE118">
        <v>1</v>
      </c>
      <c r="AG118">
        <f t="shared" si="14"/>
        <v>320</v>
      </c>
    </row>
    <row r="119" spans="2:33">
      <c r="B119" s="4" t="s">
        <v>52</v>
      </c>
      <c r="C119" s="8">
        <v>128</v>
      </c>
      <c r="D119" s="52">
        <v>42</v>
      </c>
      <c r="E119" s="96">
        <f t="shared" si="12"/>
        <v>5376</v>
      </c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>
        <v>42</v>
      </c>
      <c r="S119" s="40"/>
      <c r="T119" s="40"/>
      <c r="U119" s="40"/>
      <c r="V119" s="40"/>
      <c r="W119" s="40"/>
      <c r="X119" s="40"/>
      <c r="Y119" s="19">
        <f t="shared" si="15"/>
        <v>42</v>
      </c>
      <c r="Z119">
        <f t="shared" si="16"/>
        <v>5376</v>
      </c>
      <c r="AA119" s="11" t="s">
        <v>52</v>
      </c>
      <c r="AB119" s="8">
        <v>128</v>
      </c>
      <c r="AC119" s="5">
        <f t="shared" si="17"/>
        <v>0</v>
      </c>
      <c r="AD119" s="5">
        <f t="shared" si="13"/>
        <v>0</v>
      </c>
      <c r="AE119">
        <v>42</v>
      </c>
      <c r="AG119">
        <f t="shared" si="14"/>
        <v>5376</v>
      </c>
    </row>
    <row r="120" spans="2:33">
      <c r="B120" s="4" t="s">
        <v>64</v>
      </c>
      <c r="C120" s="8">
        <v>195</v>
      </c>
      <c r="D120" s="52">
        <v>37.9</v>
      </c>
      <c r="E120" s="96">
        <f t="shared" si="12"/>
        <v>7390.5</v>
      </c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>
        <v>37.9</v>
      </c>
      <c r="T120" s="40"/>
      <c r="U120" s="40"/>
      <c r="V120" s="40"/>
      <c r="W120" s="40"/>
      <c r="X120" s="40"/>
      <c r="Y120" s="19">
        <f t="shared" si="15"/>
        <v>37.9</v>
      </c>
      <c r="Z120">
        <f t="shared" si="16"/>
        <v>7390.5</v>
      </c>
      <c r="AA120" s="11" t="s">
        <v>64</v>
      </c>
      <c r="AB120" s="8">
        <v>195</v>
      </c>
      <c r="AC120" s="5">
        <f t="shared" si="17"/>
        <v>0</v>
      </c>
      <c r="AD120" s="5">
        <f t="shared" si="13"/>
        <v>0</v>
      </c>
      <c r="AE120">
        <v>37.9</v>
      </c>
      <c r="AG120">
        <f t="shared" si="14"/>
        <v>7390.5</v>
      </c>
    </row>
    <row r="121" spans="2:33">
      <c r="B121" s="4" t="s">
        <v>62</v>
      </c>
      <c r="C121" s="8">
        <v>195</v>
      </c>
      <c r="D121" s="52">
        <v>42.5</v>
      </c>
      <c r="E121" s="96">
        <f t="shared" si="12"/>
        <v>8287.5</v>
      </c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>
        <v>42.5</v>
      </c>
      <c r="U121" s="40"/>
      <c r="V121" s="40"/>
      <c r="W121" s="40"/>
      <c r="X121" s="40"/>
      <c r="Y121" s="19">
        <f t="shared" si="15"/>
        <v>42.5</v>
      </c>
      <c r="Z121">
        <f t="shared" si="16"/>
        <v>8287.5</v>
      </c>
      <c r="AA121" s="11" t="s">
        <v>62</v>
      </c>
      <c r="AB121" s="8">
        <v>195</v>
      </c>
      <c r="AC121" s="5">
        <f t="shared" si="17"/>
        <v>0</v>
      </c>
      <c r="AD121" s="5">
        <f t="shared" si="13"/>
        <v>0</v>
      </c>
      <c r="AE121">
        <v>42.5</v>
      </c>
      <c r="AG121">
        <f t="shared" si="14"/>
        <v>8287.5</v>
      </c>
    </row>
    <row r="122" spans="2:33">
      <c r="B122" s="4" t="s">
        <v>61</v>
      </c>
      <c r="C122" s="8">
        <v>165</v>
      </c>
      <c r="D122" s="52">
        <v>52.8</v>
      </c>
      <c r="E122" s="96">
        <f t="shared" si="12"/>
        <v>8712</v>
      </c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>
        <v>52.8</v>
      </c>
      <c r="V122" s="40"/>
      <c r="W122" s="40"/>
      <c r="X122" s="40"/>
      <c r="Y122" s="19">
        <f t="shared" si="15"/>
        <v>52.8</v>
      </c>
      <c r="Z122">
        <f t="shared" si="16"/>
        <v>8712</v>
      </c>
      <c r="AA122" s="11" t="s">
        <v>61</v>
      </c>
      <c r="AB122" s="8">
        <v>165</v>
      </c>
      <c r="AC122" s="5">
        <f t="shared" si="17"/>
        <v>0</v>
      </c>
      <c r="AD122" s="5">
        <f t="shared" si="13"/>
        <v>0</v>
      </c>
      <c r="AE122">
        <v>52.8</v>
      </c>
      <c r="AG122">
        <f t="shared" si="14"/>
        <v>8712</v>
      </c>
    </row>
    <row r="123" spans="2:33">
      <c r="B123" s="4" t="s">
        <v>37</v>
      </c>
      <c r="C123" s="8">
        <v>60</v>
      </c>
      <c r="D123" s="52">
        <v>19.100000000000001</v>
      </c>
      <c r="E123" s="96">
        <f t="shared" si="12"/>
        <v>1146</v>
      </c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>
        <v>2.8</v>
      </c>
      <c r="T123" s="40"/>
      <c r="U123" s="40">
        <v>0.09</v>
      </c>
      <c r="V123" s="40">
        <v>9.5399999999999991</v>
      </c>
      <c r="W123" s="40">
        <v>2.2000000000000002</v>
      </c>
      <c r="X123" s="40"/>
      <c r="Y123" s="19">
        <f t="shared" si="15"/>
        <v>14.629999999999999</v>
      </c>
      <c r="Z123">
        <f t="shared" si="16"/>
        <v>877.8</v>
      </c>
      <c r="AA123" s="70" t="s">
        <v>37</v>
      </c>
      <c r="AB123" s="8">
        <v>60</v>
      </c>
      <c r="AC123" s="5">
        <f t="shared" si="17"/>
        <v>4.4700000000000024</v>
      </c>
      <c r="AD123" s="5">
        <f t="shared" si="13"/>
        <v>268.20000000000016</v>
      </c>
      <c r="AE123">
        <v>14.63</v>
      </c>
      <c r="AG123">
        <f t="shared" si="14"/>
        <v>877.80000000000007</v>
      </c>
    </row>
    <row r="124" spans="2:33">
      <c r="B124" s="4" t="s">
        <v>56</v>
      </c>
      <c r="C124" s="8">
        <v>42</v>
      </c>
      <c r="D124" s="52">
        <v>53.4</v>
      </c>
      <c r="E124" s="96">
        <f t="shared" si="12"/>
        <v>2242.7999999999997</v>
      </c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>
        <v>7.5</v>
      </c>
      <c r="T124" s="40">
        <v>21.7</v>
      </c>
      <c r="U124" s="40"/>
      <c r="V124" s="40"/>
      <c r="W124" s="40">
        <v>3.73</v>
      </c>
      <c r="X124" s="40"/>
      <c r="Y124" s="19">
        <f t="shared" si="15"/>
        <v>32.93</v>
      </c>
      <c r="Z124">
        <f t="shared" si="16"/>
        <v>1383.06</v>
      </c>
      <c r="AA124" s="4" t="s">
        <v>56</v>
      </c>
      <c r="AB124" s="8">
        <v>42</v>
      </c>
      <c r="AC124" s="5">
        <f t="shared" si="17"/>
        <v>20.47</v>
      </c>
      <c r="AD124" s="5">
        <f t="shared" si="13"/>
        <v>859.74</v>
      </c>
      <c r="AE124">
        <v>32.93</v>
      </c>
      <c r="AG124">
        <f t="shared" si="14"/>
        <v>1383.06</v>
      </c>
    </row>
    <row r="125" spans="2:33">
      <c r="B125" s="4" t="s">
        <v>59</v>
      </c>
      <c r="C125" s="8">
        <v>125</v>
      </c>
      <c r="D125" s="52">
        <v>5.35</v>
      </c>
      <c r="E125" s="96">
        <f t="shared" si="12"/>
        <v>668.75</v>
      </c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>
        <v>5.35</v>
      </c>
      <c r="S125" s="40"/>
      <c r="T125" s="40"/>
      <c r="U125" s="40"/>
      <c r="V125" s="40"/>
      <c r="W125" s="40"/>
      <c r="X125" s="40"/>
      <c r="Y125" s="19">
        <f t="shared" si="15"/>
        <v>5.35</v>
      </c>
      <c r="Z125">
        <f t="shared" si="16"/>
        <v>668.75</v>
      </c>
      <c r="AA125" s="11" t="s">
        <v>59</v>
      </c>
      <c r="AB125" s="8">
        <v>125</v>
      </c>
      <c r="AC125" s="5">
        <f t="shared" si="17"/>
        <v>0</v>
      </c>
      <c r="AD125" s="5">
        <f t="shared" si="13"/>
        <v>0</v>
      </c>
      <c r="AE125">
        <v>5.35</v>
      </c>
      <c r="AG125">
        <f t="shared" si="14"/>
        <v>668.75</v>
      </c>
    </row>
    <row r="126" spans="2:33">
      <c r="B126" s="4" t="s">
        <v>173</v>
      </c>
      <c r="C126" s="8">
        <v>125</v>
      </c>
      <c r="D126" s="52">
        <v>5.0599999999999996</v>
      </c>
      <c r="E126" s="96">
        <f t="shared" si="12"/>
        <v>632.5</v>
      </c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>
        <v>5.0599999999999996</v>
      </c>
      <c r="S126" s="40"/>
      <c r="T126" s="40"/>
      <c r="U126" s="40"/>
      <c r="V126" s="40"/>
      <c r="W126" s="40"/>
      <c r="X126" s="40"/>
      <c r="Y126" s="19">
        <f t="shared" si="15"/>
        <v>5.0599999999999996</v>
      </c>
      <c r="Z126">
        <f t="shared" si="16"/>
        <v>632.5</v>
      </c>
      <c r="AA126" s="11" t="s">
        <v>173</v>
      </c>
      <c r="AB126" s="8">
        <v>125</v>
      </c>
      <c r="AC126" s="5">
        <f t="shared" si="17"/>
        <v>0</v>
      </c>
      <c r="AD126" s="5">
        <f t="shared" si="13"/>
        <v>0</v>
      </c>
      <c r="AE126">
        <v>5.0599999999999996</v>
      </c>
      <c r="AG126">
        <f t="shared" si="14"/>
        <v>632.5</v>
      </c>
    </row>
    <row r="127" spans="2:33">
      <c r="B127" s="4" t="s">
        <v>13</v>
      </c>
      <c r="C127" s="8">
        <v>136.38999999999999</v>
      </c>
      <c r="D127" s="52">
        <v>24</v>
      </c>
      <c r="E127" s="96">
        <f t="shared" si="12"/>
        <v>3273.3599999999997</v>
      </c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>
        <v>1</v>
      </c>
      <c r="Y127" s="19">
        <f t="shared" ref="Y127:Y128" si="18">SUM(F127:X127)</f>
        <v>1</v>
      </c>
      <c r="Z127">
        <f t="shared" si="16"/>
        <v>136.38999999999999</v>
      </c>
      <c r="AA127" s="4" t="s">
        <v>13</v>
      </c>
      <c r="AB127" s="8">
        <v>136.38999999999999</v>
      </c>
      <c r="AC127" s="5">
        <f t="shared" si="17"/>
        <v>23</v>
      </c>
      <c r="AD127" s="5">
        <f t="shared" si="13"/>
        <v>3136.97</v>
      </c>
      <c r="AE127">
        <v>1</v>
      </c>
      <c r="AG127">
        <f t="shared" si="14"/>
        <v>136.38999999999999</v>
      </c>
    </row>
    <row r="128" spans="2:33">
      <c r="B128" s="4" t="s">
        <v>13</v>
      </c>
      <c r="C128" s="8">
        <v>137.47999999999999</v>
      </c>
      <c r="D128" s="52">
        <v>6</v>
      </c>
      <c r="E128" s="96">
        <f t="shared" si="12"/>
        <v>824.87999999999988</v>
      </c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>
        <v>2</v>
      </c>
      <c r="V128" s="40">
        <v>1</v>
      </c>
      <c r="W128" s="40">
        <v>0.5</v>
      </c>
      <c r="X128" s="40"/>
      <c r="Y128" s="19">
        <f t="shared" si="18"/>
        <v>3.5</v>
      </c>
      <c r="Z128">
        <f t="shared" si="16"/>
        <v>481.17999999999995</v>
      </c>
      <c r="AA128" s="11" t="s">
        <v>13</v>
      </c>
      <c r="AB128" s="8">
        <v>137.47999999999999</v>
      </c>
      <c r="AC128" s="5">
        <f t="shared" si="17"/>
        <v>2.5</v>
      </c>
      <c r="AD128" s="5">
        <f t="shared" si="13"/>
        <v>343.7</v>
      </c>
      <c r="AE128">
        <v>3.5</v>
      </c>
      <c r="AG128">
        <f t="shared" si="14"/>
        <v>481.17999999999995</v>
      </c>
    </row>
    <row r="129" spans="2:33">
      <c r="B129" s="4" t="s">
        <v>179</v>
      </c>
      <c r="C129" s="8">
        <v>153.26</v>
      </c>
      <c r="D129" s="52">
        <v>23</v>
      </c>
      <c r="E129" s="96">
        <f t="shared" si="12"/>
        <v>3524.9799999999996</v>
      </c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19"/>
      <c r="Z129">
        <f t="shared" si="16"/>
        <v>0</v>
      </c>
      <c r="AA129" s="4" t="s">
        <v>179</v>
      </c>
      <c r="AB129" s="8">
        <v>153.26</v>
      </c>
      <c r="AC129" s="5">
        <f t="shared" si="17"/>
        <v>23</v>
      </c>
      <c r="AD129" s="5">
        <f t="shared" si="13"/>
        <v>3524.9799999999996</v>
      </c>
      <c r="AE129">
        <v>0</v>
      </c>
      <c r="AG129">
        <f t="shared" si="14"/>
        <v>0</v>
      </c>
    </row>
    <row r="130" spans="2:33">
      <c r="B130" s="4" t="s">
        <v>14</v>
      </c>
      <c r="C130" s="8">
        <v>131.06</v>
      </c>
      <c r="D130" s="52">
        <v>18</v>
      </c>
      <c r="E130" s="96">
        <f t="shared" si="12"/>
        <v>2359.08</v>
      </c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>
        <v>1</v>
      </c>
      <c r="U130" s="40">
        <v>1</v>
      </c>
      <c r="V130" s="40">
        <v>1</v>
      </c>
      <c r="W130" s="40"/>
      <c r="X130" s="40">
        <v>1</v>
      </c>
      <c r="Y130" s="19">
        <f t="shared" ref="Y130:Y137" si="19">SUM(F130:X130)</f>
        <v>4</v>
      </c>
      <c r="Z130">
        <f t="shared" si="16"/>
        <v>524.24</v>
      </c>
      <c r="AA130" s="4" t="s">
        <v>14</v>
      </c>
      <c r="AB130" s="8">
        <v>131.06</v>
      </c>
      <c r="AC130" s="5">
        <f t="shared" si="17"/>
        <v>14</v>
      </c>
      <c r="AD130" s="5">
        <f t="shared" si="13"/>
        <v>1834.8400000000001</v>
      </c>
      <c r="AE130">
        <v>4</v>
      </c>
      <c r="AG130">
        <f t="shared" si="14"/>
        <v>524.24</v>
      </c>
    </row>
    <row r="131" spans="2:33">
      <c r="B131" s="4" t="s">
        <v>25</v>
      </c>
      <c r="C131" s="8">
        <v>218.42</v>
      </c>
      <c r="D131" s="52">
        <v>20</v>
      </c>
      <c r="E131" s="96">
        <f t="shared" si="12"/>
        <v>4368.3999999999996</v>
      </c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>
        <v>0.9</v>
      </c>
      <c r="Y131" s="19">
        <f t="shared" si="19"/>
        <v>0.9</v>
      </c>
      <c r="Z131">
        <f t="shared" si="16"/>
        <v>196.578</v>
      </c>
      <c r="AA131" s="4" t="s">
        <v>25</v>
      </c>
      <c r="AB131" s="8">
        <v>218.42</v>
      </c>
      <c r="AC131" s="5">
        <f t="shared" si="17"/>
        <v>19.100000000000001</v>
      </c>
      <c r="AD131" s="5">
        <f t="shared" si="13"/>
        <v>4171.8220000000001</v>
      </c>
      <c r="AE131">
        <v>0.9</v>
      </c>
      <c r="AG131">
        <f t="shared" si="14"/>
        <v>196.578</v>
      </c>
    </row>
    <row r="132" spans="2:33">
      <c r="B132" s="4" t="s">
        <v>180</v>
      </c>
      <c r="C132" s="8">
        <v>107.3</v>
      </c>
      <c r="D132" s="52">
        <v>14</v>
      </c>
      <c r="E132" s="96">
        <f t="shared" si="12"/>
        <v>1502.2</v>
      </c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>
        <v>14</v>
      </c>
      <c r="U132" s="40"/>
      <c r="V132" s="40"/>
      <c r="W132" s="40"/>
      <c r="X132" s="40"/>
      <c r="Y132" s="19">
        <f t="shared" si="19"/>
        <v>14</v>
      </c>
      <c r="Z132">
        <f t="shared" ref="Z132:Z163" si="20">Y132*C132</f>
        <v>1502.2</v>
      </c>
      <c r="AA132" s="73" t="s">
        <v>180</v>
      </c>
      <c r="AB132" s="8">
        <v>107.3</v>
      </c>
      <c r="AC132" s="5">
        <f t="shared" ref="AC132:AC163" si="21">D132-Y132</f>
        <v>0</v>
      </c>
      <c r="AD132" s="5">
        <f t="shared" si="13"/>
        <v>0</v>
      </c>
      <c r="AE132">
        <v>14</v>
      </c>
      <c r="AG132">
        <f t="shared" si="14"/>
        <v>1502.2</v>
      </c>
    </row>
    <row r="133" spans="2:33">
      <c r="B133" s="4" t="s">
        <v>181</v>
      </c>
      <c r="C133" s="8">
        <v>38.369999999999997</v>
      </c>
      <c r="D133" s="52">
        <v>44</v>
      </c>
      <c r="E133" s="96">
        <f t="shared" ref="E133:E174" si="22">D133*C133</f>
        <v>1688.28</v>
      </c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>
        <v>44</v>
      </c>
      <c r="W133" s="40"/>
      <c r="X133" s="40"/>
      <c r="Y133" s="19">
        <f t="shared" si="19"/>
        <v>44</v>
      </c>
      <c r="Z133">
        <f t="shared" si="20"/>
        <v>1688.28</v>
      </c>
      <c r="AA133" s="11" t="s">
        <v>181</v>
      </c>
      <c r="AB133" s="8">
        <v>38.369999999999997</v>
      </c>
      <c r="AC133" s="5">
        <f t="shared" si="21"/>
        <v>0</v>
      </c>
      <c r="AD133" s="5">
        <f t="shared" ref="AD133:AD174" si="23">AC133*AB133</f>
        <v>0</v>
      </c>
      <c r="AE133">
        <v>44</v>
      </c>
      <c r="AG133">
        <f t="shared" ref="AG133:AG174" si="24">AE133*AB133</f>
        <v>1688.28</v>
      </c>
    </row>
    <row r="134" spans="2:33">
      <c r="B134" s="4" t="s">
        <v>182</v>
      </c>
      <c r="C134" s="8">
        <v>130.35</v>
      </c>
      <c r="D134" s="52">
        <v>6</v>
      </c>
      <c r="E134" s="96">
        <f t="shared" si="22"/>
        <v>782.09999999999991</v>
      </c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>
        <v>6</v>
      </c>
      <c r="V134" s="40"/>
      <c r="W134" s="40"/>
      <c r="X134" s="40"/>
      <c r="Y134" s="19">
        <f t="shared" si="19"/>
        <v>6</v>
      </c>
      <c r="Z134">
        <f t="shared" si="20"/>
        <v>782.09999999999991</v>
      </c>
      <c r="AA134" s="11" t="s">
        <v>182</v>
      </c>
      <c r="AB134" s="8">
        <v>130.35</v>
      </c>
      <c r="AC134" s="5">
        <f t="shared" si="21"/>
        <v>0</v>
      </c>
      <c r="AD134" s="5">
        <f t="shared" si="23"/>
        <v>0</v>
      </c>
      <c r="AE134">
        <v>6</v>
      </c>
      <c r="AG134">
        <f t="shared" si="24"/>
        <v>782.09999999999991</v>
      </c>
    </row>
    <row r="135" spans="2:33">
      <c r="B135" s="4" t="s">
        <v>183</v>
      </c>
      <c r="C135" s="8">
        <v>472.08</v>
      </c>
      <c r="D135" s="52">
        <v>4.62</v>
      </c>
      <c r="E135" s="96">
        <f t="shared" si="22"/>
        <v>2181.0095999999999</v>
      </c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>
        <v>2.17</v>
      </c>
      <c r="T135" s="40"/>
      <c r="U135" s="40">
        <v>2.4500000000000002</v>
      </c>
      <c r="V135" s="40"/>
      <c r="W135" s="40"/>
      <c r="X135" s="40"/>
      <c r="Y135" s="19">
        <f t="shared" si="19"/>
        <v>4.62</v>
      </c>
      <c r="Z135">
        <f t="shared" si="20"/>
        <v>2181.0095999999999</v>
      </c>
      <c r="AA135" s="11" t="s">
        <v>183</v>
      </c>
      <c r="AB135" s="8">
        <v>472.08</v>
      </c>
      <c r="AC135" s="5">
        <f t="shared" si="21"/>
        <v>0</v>
      </c>
      <c r="AD135" s="5">
        <f t="shared" si="23"/>
        <v>0</v>
      </c>
      <c r="AE135">
        <v>4.62</v>
      </c>
      <c r="AG135">
        <f t="shared" si="24"/>
        <v>2181.0095999999999</v>
      </c>
    </row>
    <row r="136" spans="2:33">
      <c r="B136" s="4" t="s">
        <v>184</v>
      </c>
      <c r="C136" s="8">
        <v>197.5</v>
      </c>
      <c r="D136" s="52">
        <v>44</v>
      </c>
      <c r="E136" s="96">
        <f t="shared" si="22"/>
        <v>8690</v>
      </c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>
        <v>21.8</v>
      </c>
      <c r="T136" s="40"/>
      <c r="U136" s="40"/>
      <c r="V136" s="40"/>
      <c r="W136" s="40"/>
      <c r="X136" s="40"/>
      <c r="Y136" s="19">
        <f t="shared" si="19"/>
        <v>21.8</v>
      </c>
      <c r="Z136">
        <f t="shared" si="20"/>
        <v>4305.5</v>
      </c>
      <c r="AA136" s="11" t="s">
        <v>184</v>
      </c>
      <c r="AB136" s="8">
        <v>197.5</v>
      </c>
      <c r="AC136" s="5">
        <f t="shared" si="21"/>
        <v>22.2</v>
      </c>
      <c r="AD136" s="5">
        <f t="shared" si="23"/>
        <v>4384.5</v>
      </c>
      <c r="AE136">
        <v>21.8</v>
      </c>
      <c r="AG136">
        <f t="shared" si="24"/>
        <v>4305.5</v>
      </c>
    </row>
    <row r="137" spans="2:33">
      <c r="B137" s="4" t="s">
        <v>16</v>
      </c>
      <c r="C137" s="8">
        <v>100.2</v>
      </c>
      <c r="D137" s="52">
        <v>50</v>
      </c>
      <c r="E137" s="96">
        <f t="shared" si="22"/>
        <v>5010</v>
      </c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>
        <v>10.85</v>
      </c>
      <c r="V137" s="40"/>
      <c r="W137" s="40"/>
      <c r="X137" s="40"/>
      <c r="Y137" s="19">
        <f t="shared" si="19"/>
        <v>10.85</v>
      </c>
      <c r="Z137">
        <f t="shared" si="20"/>
        <v>1087.17</v>
      </c>
      <c r="AA137" s="4" t="s">
        <v>16</v>
      </c>
      <c r="AB137" s="8">
        <v>100.2</v>
      </c>
      <c r="AC137" s="5">
        <f t="shared" si="21"/>
        <v>39.15</v>
      </c>
      <c r="AD137" s="5">
        <f t="shared" si="23"/>
        <v>3922.83</v>
      </c>
      <c r="AE137">
        <v>10.85</v>
      </c>
      <c r="AG137">
        <f t="shared" si="24"/>
        <v>1087.17</v>
      </c>
    </row>
    <row r="138" spans="2:33">
      <c r="B138" s="4" t="s">
        <v>185</v>
      </c>
      <c r="C138" s="8">
        <v>35.979999999999997</v>
      </c>
      <c r="D138" s="52">
        <v>10</v>
      </c>
      <c r="E138" s="96">
        <f t="shared" si="22"/>
        <v>359.79999999999995</v>
      </c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19"/>
      <c r="Z138">
        <f t="shared" si="20"/>
        <v>0</v>
      </c>
      <c r="AA138" s="4" t="s">
        <v>185</v>
      </c>
      <c r="AB138" s="8">
        <v>35.979999999999997</v>
      </c>
      <c r="AC138" s="5">
        <f t="shared" si="21"/>
        <v>10</v>
      </c>
      <c r="AD138" s="5">
        <f t="shared" si="23"/>
        <v>359.79999999999995</v>
      </c>
      <c r="AE138">
        <v>0</v>
      </c>
      <c r="AG138">
        <f t="shared" si="24"/>
        <v>0</v>
      </c>
    </row>
    <row r="139" spans="2:33">
      <c r="B139" s="4" t="s">
        <v>29</v>
      </c>
      <c r="C139" s="8">
        <v>80.180000000000007</v>
      </c>
      <c r="D139" s="52">
        <v>50</v>
      </c>
      <c r="E139" s="96">
        <f t="shared" si="22"/>
        <v>4009.0000000000005</v>
      </c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19"/>
      <c r="Z139">
        <f t="shared" si="20"/>
        <v>0</v>
      </c>
      <c r="AA139" s="4" t="s">
        <v>29</v>
      </c>
      <c r="AB139" s="8">
        <v>80.180000000000007</v>
      </c>
      <c r="AC139" s="5">
        <f t="shared" si="21"/>
        <v>50</v>
      </c>
      <c r="AD139" s="5">
        <f t="shared" si="23"/>
        <v>4009.0000000000005</v>
      </c>
      <c r="AE139">
        <v>0</v>
      </c>
      <c r="AG139">
        <f t="shared" si="24"/>
        <v>0</v>
      </c>
    </row>
    <row r="140" spans="2:33">
      <c r="B140" s="4" t="s">
        <v>40</v>
      </c>
      <c r="C140" s="8">
        <v>318.68</v>
      </c>
      <c r="D140" s="52">
        <v>6</v>
      </c>
      <c r="E140" s="96">
        <f t="shared" si="22"/>
        <v>1912.08</v>
      </c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>
        <v>2.234</v>
      </c>
      <c r="V140" s="40">
        <v>3.766</v>
      </c>
      <c r="W140" s="40"/>
      <c r="X140" s="40"/>
      <c r="Y140" s="19">
        <f>SUM(F140:X140)</f>
        <v>6</v>
      </c>
      <c r="Z140">
        <f t="shared" si="20"/>
        <v>1912.08</v>
      </c>
      <c r="AA140" s="11" t="s">
        <v>40</v>
      </c>
      <c r="AB140" s="8">
        <v>318.68</v>
      </c>
      <c r="AC140" s="5">
        <f t="shared" si="21"/>
        <v>0</v>
      </c>
      <c r="AD140" s="5">
        <f t="shared" si="23"/>
        <v>0</v>
      </c>
      <c r="AE140">
        <v>6</v>
      </c>
      <c r="AG140">
        <f t="shared" si="24"/>
        <v>1912.08</v>
      </c>
    </row>
    <row r="141" spans="2:33">
      <c r="B141" s="4" t="s">
        <v>48</v>
      </c>
      <c r="C141" s="8">
        <v>21.86</v>
      </c>
      <c r="D141" s="52">
        <v>11</v>
      </c>
      <c r="E141" s="96">
        <f t="shared" si="22"/>
        <v>240.45999999999998</v>
      </c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>
        <v>11</v>
      </c>
      <c r="U141" s="40"/>
      <c r="V141" s="40"/>
      <c r="W141" s="40"/>
      <c r="X141" s="40"/>
      <c r="Y141" s="19">
        <f>SUM(F141:X141)</f>
        <v>11</v>
      </c>
      <c r="Z141">
        <f t="shared" si="20"/>
        <v>240.45999999999998</v>
      </c>
      <c r="AA141" s="11" t="s">
        <v>48</v>
      </c>
      <c r="AB141" s="8">
        <v>21.86</v>
      </c>
      <c r="AC141" s="5">
        <f t="shared" si="21"/>
        <v>0</v>
      </c>
      <c r="AD141" s="5">
        <f t="shared" si="23"/>
        <v>0</v>
      </c>
      <c r="AE141">
        <v>11</v>
      </c>
      <c r="AG141">
        <f t="shared" si="24"/>
        <v>240.45999999999998</v>
      </c>
    </row>
    <row r="142" spans="2:33">
      <c r="B142" s="4" t="s">
        <v>186</v>
      </c>
      <c r="C142" s="8">
        <v>21.86</v>
      </c>
      <c r="D142" s="52">
        <v>95</v>
      </c>
      <c r="E142" s="96">
        <f t="shared" si="22"/>
        <v>2076.6999999999998</v>
      </c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19"/>
      <c r="Z142">
        <f t="shared" si="20"/>
        <v>0</v>
      </c>
      <c r="AA142" s="4" t="s">
        <v>186</v>
      </c>
      <c r="AB142" s="8">
        <v>21.86</v>
      </c>
      <c r="AC142" s="5">
        <f t="shared" si="21"/>
        <v>95</v>
      </c>
      <c r="AD142" s="5">
        <f t="shared" si="23"/>
        <v>2076.6999999999998</v>
      </c>
      <c r="AE142">
        <v>0</v>
      </c>
      <c r="AG142">
        <f t="shared" si="24"/>
        <v>0</v>
      </c>
    </row>
    <row r="143" spans="2:33">
      <c r="B143" s="4" t="s">
        <v>186</v>
      </c>
      <c r="C143" s="8">
        <v>21.86</v>
      </c>
      <c r="D143" s="52">
        <v>49</v>
      </c>
      <c r="E143" s="96">
        <f t="shared" si="22"/>
        <v>1071.1399999999999</v>
      </c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19"/>
      <c r="Z143">
        <f t="shared" si="20"/>
        <v>0</v>
      </c>
      <c r="AA143" s="4" t="s">
        <v>186</v>
      </c>
      <c r="AB143" s="8">
        <v>21.86</v>
      </c>
      <c r="AC143" s="5">
        <f t="shared" si="21"/>
        <v>49</v>
      </c>
      <c r="AD143" s="5">
        <f t="shared" si="23"/>
        <v>1071.1399999999999</v>
      </c>
      <c r="AE143">
        <v>0</v>
      </c>
      <c r="AG143">
        <f t="shared" si="24"/>
        <v>0</v>
      </c>
    </row>
    <row r="144" spans="2:33">
      <c r="B144" s="4" t="s">
        <v>187</v>
      </c>
      <c r="C144" s="8">
        <v>43.33</v>
      </c>
      <c r="D144" s="52">
        <v>75</v>
      </c>
      <c r="E144" s="96">
        <f t="shared" si="22"/>
        <v>3249.75</v>
      </c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19">
        <f t="shared" ref="Y144:Y152" si="25">SUM(F144:X144)</f>
        <v>0</v>
      </c>
      <c r="Z144">
        <f t="shared" si="20"/>
        <v>0</v>
      </c>
      <c r="AA144" s="4" t="s">
        <v>187</v>
      </c>
      <c r="AB144" s="8">
        <v>43.33</v>
      </c>
      <c r="AC144" s="5">
        <f t="shared" si="21"/>
        <v>75</v>
      </c>
      <c r="AD144" s="5">
        <f t="shared" si="23"/>
        <v>3249.75</v>
      </c>
      <c r="AE144">
        <v>0</v>
      </c>
      <c r="AG144">
        <f t="shared" si="24"/>
        <v>0</v>
      </c>
    </row>
    <row r="145" spans="2:33">
      <c r="B145" s="4" t="s">
        <v>188</v>
      </c>
      <c r="C145" s="8">
        <v>361.5</v>
      </c>
      <c r="D145" s="52">
        <v>4.3600000000000003</v>
      </c>
      <c r="E145" s="96">
        <f t="shared" si="22"/>
        <v>1576.14</v>
      </c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19">
        <f t="shared" si="25"/>
        <v>0</v>
      </c>
      <c r="Z145">
        <f t="shared" si="20"/>
        <v>0</v>
      </c>
      <c r="AA145" s="4" t="s">
        <v>188</v>
      </c>
      <c r="AB145" s="8">
        <v>361.5</v>
      </c>
      <c r="AC145" s="5">
        <f t="shared" si="21"/>
        <v>4.3600000000000003</v>
      </c>
      <c r="AD145" s="5">
        <f t="shared" si="23"/>
        <v>1576.14</v>
      </c>
      <c r="AE145">
        <v>0</v>
      </c>
      <c r="AG145">
        <f t="shared" si="24"/>
        <v>0</v>
      </c>
    </row>
    <row r="146" spans="2:33">
      <c r="B146" s="4" t="s">
        <v>189</v>
      </c>
      <c r="C146" s="8">
        <v>297.44</v>
      </c>
      <c r="D146" s="52">
        <v>41.3</v>
      </c>
      <c r="E146" s="96">
        <f t="shared" si="22"/>
        <v>12284.271999999999</v>
      </c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>
        <v>21.8</v>
      </c>
      <c r="W146" s="40"/>
      <c r="X146" s="40"/>
      <c r="Y146" s="19">
        <f t="shared" si="25"/>
        <v>21.8</v>
      </c>
      <c r="Z146">
        <f t="shared" si="20"/>
        <v>6484.192</v>
      </c>
      <c r="AA146" s="11" t="s">
        <v>189</v>
      </c>
      <c r="AB146" s="8">
        <v>297.44</v>
      </c>
      <c r="AC146" s="5">
        <f t="shared" si="21"/>
        <v>19.499999999999996</v>
      </c>
      <c r="AD146" s="5">
        <f t="shared" si="23"/>
        <v>5800.079999999999</v>
      </c>
      <c r="AE146">
        <v>21.8</v>
      </c>
      <c r="AG146">
        <f t="shared" si="24"/>
        <v>6484.192</v>
      </c>
    </row>
    <row r="147" spans="2:33">
      <c r="B147" s="4" t="s">
        <v>26</v>
      </c>
      <c r="C147" s="8">
        <v>70.66</v>
      </c>
      <c r="D147" s="52">
        <v>20</v>
      </c>
      <c r="E147" s="96">
        <f t="shared" si="22"/>
        <v>1413.1999999999998</v>
      </c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>
        <v>9</v>
      </c>
      <c r="W147" s="40"/>
      <c r="X147" s="40"/>
      <c r="Y147" s="19">
        <f t="shared" si="25"/>
        <v>9</v>
      </c>
      <c r="Z147">
        <f t="shared" si="20"/>
        <v>635.93999999999994</v>
      </c>
      <c r="AA147" s="4" t="s">
        <v>26</v>
      </c>
      <c r="AB147" s="8">
        <v>70.66</v>
      </c>
      <c r="AC147" s="5">
        <f t="shared" si="21"/>
        <v>11</v>
      </c>
      <c r="AD147" s="5">
        <f t="shared" si="23"/>
        <v>777.26</v>
      </c>
      <c r="AE147">
        <v>9</v>
      </c>
      <c r="AG147">
        <f t="shared" si="24"/>
        <v>635.93999999999994</v>
      </c>
    </row>
    <row r="148" spans="2:33">
      <c r="B148" s="4" t="s">
        <v>52</v>
      </c>
      <c r="C148" s="8">
        <v>2360</v>
      </c>
      <c r="D148" s="52">
        <v>1</v>
      </c>
      <c r="E148" s="96">
        <f t="shared" si="22"/>
        <v>2360</v>
      </c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>
        <v>1</v>
      </c>
      <c r="W148" s="40"/>
      <c r="X148" s="40"/>
      <c r="Y148" s="19">
        <f t="shared" si="25"/>
        <v>1</v>
      </c>
      <c r="Z148">
        <f t="shared" si="20"/>
        <v>2360</v>
      </c>
      <c r="AA148" s="11" t="s">
        <v>52</v>
      </c>
      <c r="AB148" s="8">
        <v>2360</v>
      </c>
      <c r="AC148" s="5">
        <f t="shared" si="21"/>
        <v>0</v>
      </c>
      <c r="AD148" s="5">
        <f t="shared" si="23"/>
        <v>0</v>
      </c>
      <c r="AE148">
        <v>1</v>
      </c>
      <c r="AG148">
        <f t="shared" si="24"/>
        <v>2360</v>
      </c>
    </row>
    <row r="149" spans="2:33">
      <c r="B149" s="4" t="s">
        <v>193</v>
      </c>
      <c r="C149" s="8">
        <v>238</v>
      </c>
      <c r="D149" s="52">
        <v>2</v>
      </c>
      <c r="E149" s="96">
        <f t="shared" si="22"/>
        <v>476</v>
      </c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19">
        <f t="shared" si="25"/>
        <v>0</v>
      </c>
      <c r="Z149">
        <f t="shared" si="20"/>
        <v>0</v>
      </c>
      <c r="AA149" s="11" t="s">
        <v>193</v>
      </c>
      <c r="AB149" s="8">
        <v>238</v>
      </c>
      <c r="AC149" s="5">
        <f t="shared" si="21"/>
        <v>2</v>
      </c>
      <c r="AD149" s="5">
        <f t="shared" si="23"/>
        <v>476</v>
      </c>
      <c r="AE149">
        <v>0</v>
      </c>
      <c r="AG149">
        <f t="shared" si="24"/>
        <v>0</v>
      </c>
    </row>
    <row r="150" spans="2:33">
      <c r="B150" s="4" t="s">
        <v>122</v>
      </c>
      <c r="C150" s="8">
        <v>296</v>
      </c>
      <c r="D150" s="52">
        <v>2.5</v>
      </c>
      <c r="E150" s="96">
        <f t="shared" si="22"/>
        <v>740</v>
      </c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19">
        <f t="shared" si="25"/>
        <v>0</v>
      </c>
      <c r="Z150">
        <f t="shared" si="20"/>
        <v>0</v>
      </c>
      <c r="AA150" s="11" t="s">
        <v>122</v>
      </c>
      <c r="AB150" s="8">
        <v>295</v>
      </c>
      <c r="AC150" s="5">
        <f t="shared" si="21"/>
        <v>2.5</v>
      </c>
      <c r="AD150" s="5">
        <f t="shared" si="23"/>
        <v>737.5</v>
      </c>
      <c r="AE150">
        <v>0</v>
      </c>
      <c r="AG150">
        <f t="shared" si="24"/>
        <v>0</v>
      </c>
    </row>
    <row r="151" spans="2:33">
      <c r="B151" s="4" t="s">
        <v>198</v>
      </c>
      <c r="C151" s="8">
        <v>159</v>
      </c>
      <c r="D151" s="52">
        <v>22</v>
      </c>
      <c r="E151" s="96">
        <f t="shared" si="22"/>
        <v>3498</v>
      </c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>
        <v>22</v>
      </c>
      <c r="W151" s="40"/>
      <c r="X151" s="40"/>
      <c r="Y151" s="19">
        <f t="shared" si="25"/>
        <v>22</v>
      </c>
      <c r="Z151">
        <f t="shared" si="20"/>
        <v>3498</v>
      </c>
      <c r="AA151" s="11" t="s">
        <v>198</v>
      </c>
      <c r="AB151" s="8">
        <v>159</v>
      </c>
      <c r="AC151" s="5">
        <f t="shared" si="21"/>
        <v>0</v>
      </c>
      <c r="AD151" s="5">
        <f t="shared" si="23"/>
        <v>0</v>
      </c>
      <c r="AE151">
        <v>22</v>
      </c>
      <c r="AG151">
        <f t="shared" si="24"/>
        <v>3498</v>
      </c>
    </row>
    <row r="152" spans="2:33">
      <c r="B152" s="4" t="s">
        <v>199</v>
      </c>
      <c r="C152" s="8">
        <v>11</v>
      </c>
      <c r="D152" s="52">
        <v>217</v>
      </c>
      <c r="E152" s="96">
        <f t="shared" si="22"/>
        <v>2387</v>
      </c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>
        <v>217</v>
      </c>
      <c r="Y152" s="19">
        <f t="shared" si="25"/>
        <v>217</v>
      </c>
      <c r="Z152">
        <f t="shared" si="20"/>
        <v>2387</v>
      </c>
      <c r="AA152" s="4" t="s">
        <v>199</v>
      </c>
      <c r="AB152" s="8">
        <v>11</v>
      </c>
      <c r="AC152" s="5">
        <f t="shared" si="21"/>
        <v>0</v>
      </c>
      <c r="AD152" s="5">
        <f t="shared" si="23"/>
        <v>0</v>
      </c>
      <c r="AE152">
        <v>217</v>
      </c>
      <c r="AG152">
        <f t="shared" si="24"/>
        <v>2387</v>
      </c>
    </row>
    <row r="153" spans="2:33">
      <c r="B153" s="4" t="s">
        <v>200</v>
      </c>
      <c r="C153" s="8">
        <v>9.1999999999999993</v>
      </c>
      <c r="D153" s="52">
        <v>217</v>
      </c>
      <c r="E153" s="96">
        <f t="shared" si="22"/>
        <v>1996.3999999999999</v>
      </c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19"/>
      <c r="Z153">
        <f t="shared" si="20"/>
        <v>0</v>
      </c>
      <c r="AA153" s="4" t="s">
        <v>200</v>
      </c>
      <c r="AB153" s="8">
        <v>9.1999999999999993</v>
      </c>
      <c r="AC153" s="5">
        <f t="shared" si="21"/>
        <v>217</v>
      </c>
      <c r="AD153" s="5">
        <f t="shared" si="23"/>
        <v>1996.3999999999999</v>
      </c>
      <c r="AE153">
        <v>0</v>
      </c>
      <c r="AG153">
        <f t="shared" si="24"/>
        <v>0</v>
      </c>
    </row>
    <row r="154" spans="2:33">
      <c r="B154" s="4" t="s">
        <v>201</v>
      </c>
      <c r="C154" s="8">
        <v>18</v>
      </c>
      <c r="D154" s="52">
        <v>217</v>
      </c>
      <c r="E154" s="96">
        <f t="shared" si="22"/>
        <v>3906</v>
      </c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>
        <v>217</v>
      </c>
      <c r="X154" s="40"/>
      <c r="Y154" s="19">
        <f t="shared" ref="Y154:Y162" si="26">SUM(F154:X154)</f>
        <v>217</v>
      </c>
      <c r="Z154">
        <f t="shared" si="20"/>
        <v>3906</v>
      </c>
      <c r="AA154" s="11" t="s">
        <v>201</v>
      </c>
      <c r="AB154" s="8">
        <v>18</v>
      </c>
      <c r="AC154" s="5">
        <f t="shared" si="21"/>
        <v>0</v>
      </c>
      <c r="AD154" s="5">
        <f t="shared" si="23"/>
        <v>0</v>
      </c>
      <c r="AE154">
        <v>217</v>
      </c>
      <c r="AG154">
        <f t="shared" si="24"/>
        <v>3906</v>
      </c>
    </row>
    <row r="155" spans="2:33">
      <c r="B155" s="4" t="s">
        <v>31</v>
      </c>
      <c r="C155" s="8">
        <v>75</v>
      </c>
      <c r="D155" s="52">
        <v>24</v>
      </c>
      <c r="E155" s="96">
        <f t="shared" si="22"/>
        <v>1800</v>
      </c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19">
        <f t="shared" si="26"/>
        <v>0</v>
      </c>
      <c r="Z155">
        <f t="shared" si="20"/>
        <v>0</v>
      </c>
      <c r="AA155" s="4" t="s">
        <v>31</v>
      </c>
      <c r="AB155" s="8">
        <v>75</v>
      </c>
      <c r="AC155" s="5">
        <f t="shared" si="21"/>
        <v>24</v>
      </c>
      <c r="AD155" s="5">
        <f t="shared" si="23"/>
        <v>1800</v>
      </c>
      <c r="AE155">
        <v>0</v>
      </c>
      <c r="AG155">
        <f t="shared" si="24"/>
        <v>0</v>
      </c>
    </row>
    <row r="156" spans="2:33">
      <c r="B156" s="4" t="s">
        <v>172</v>
      </c>
      <c r="C156" s="8">
        <v>103</v>
      </c>
      <c r="D156" s="52">
        <v>24</v>
      </c>
      <c r="E156" s="96">
        <f t="shared" si="22"/>
        <v>2472</v>
      </c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>
        <v>4</v>
      </c>
      <c r="Y156" s="19">
        <f t="shared" si="26"/>
        <v>4</v>
      </c>
      <c r="Z156">
        <f t="shared" si="20"/>
        <v>412</v>
      </c>
      <c r="AA156" s="4" t="s">
        <v>172</v>
      </c>
      <c r="AB156" s="8">
        <v>103</v>
      </c>
      <c r="AC156" s="5">
        <f t="shared" si="21"/>
        <v>20</v>
      </c>
      <c r="AD156" s="5">
        <f t="shared" si="23"/>
        <v>2060</v>
      </c>
      <c r="AE156">
        <v>4</v>
      </c>
      <c r="AG156">
        <f t="shared" si="24"/>
        <v>412</v>
      </c>
    </row>
    <row r="157" spans="2:33">
      <c r="B157" s="4" t="s">
        <v>135</v>
      </c>
      <c r="C157" s="8">
        <v>310</v>
      </c>
      <c r="D157" s="52">
        <v>40</v>
      </c>
      <c r="E157" s="96">
        <f t="shared" si="22"/>
        <v>12400</v>
      </c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>
        <v>21.7</v>
      </c>
      <c r="V157" s="40"/>
      <c r="W157" s="40"/>
      <c r="X157" s="40"/>
      <c r="Y157" s="19">
        <f t="shared" si="26"/>
        <v>21.7</v>
      </c>
      <c r="Z157">
        <f t="shared" si="20"/>
        <v>6727</v>
      </c>
      <c r="AA157" s="11" t="s">
        <v>135</v>
      </c>
      <c r="AB157" s="8">
        <v>310</v>
      </c>
      <c r="AC157" s="5">
        <f t="shared" si="21"/>
        <v>18.3</v>
      </c>
      <c r="AD157" s="5">
        <f t="shared" si="23"/>
        <v>5673</v>
      </c>
      <c r="AE157">
        <v>21.7</v>
      </c>
      <c r="AG157">
        <f t="shared" si="24"/>
        <v>6727</v>
      </c>
    </row>
    <row r="158" spans="2:33">
      <c r="B158" s="4" t="s">
        <v>59</v>
      </c>
      <c r="C158" s="8">
        <v>120</v>
      </c>
      <c r="D158" s="52">
        <v>10</v>
      </c>
      <c r="E158" s="96">
        <f t="shared" si="22"/>
        <v>1200</v>
      </c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>
        <v>10</v>
      </c>
      <c r="V158" s="40"/>
      <c r="W158" s="40"/>
      <c r="X158" s="40"/>
      <c r="Y158" s="19">
        <f t="shared" si="26"/>
        <v>10</v>
      </c>
      <c r="Z158">
        <f t="shared" si="20"/>
        <v>1200</v>
      </c>
      <c r="AA158" s="11" t="s">
        <v>59</v>
      </c>
      <c r="AB158" s="8">
        <v>120</v>
      </c>
      <c r="AC158" s="5">
        <f t="shared" si="21"/>
        <v>0</v>
      </c>
      <c r="AD158" s="5">
        <f t="shared" si="23"/>
        <v>0</v>
      </c>
      <c r="AE158">
        <v>10</v>
      </c>
      <c r="AG158">
        <f t="shared" si="24"/>
        <v>1200</v>
      </c>
    </row>
    <row r="159" spans="2:33">
      <c r="B159" s="4" t="s">
        <v>57</v>
      </c>
      <c r="C159" s="8">
        <v>65</v>
      </c>
      <c r="D159" s="52">
        <v>15.2</v>
      </c>
      <c r="E159" s="96">
        <f t="shared" si="22"/>
        <v>988</v>
      </c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>
        <v>1.9</v>
      </c>
      <c r="Y159" s="19">
        <f t="shared" si="26"/>
        <v>1.9</v>
      </c>
      <c r="Z159">
        <f t="shared" si="20"/>
        <v>123.5</v>
      </c>
      <c r="AA159" s="4" t="s">
        <v>57</v>
      </c>
      <c r="AB159" s="8">
        <v>65</v>
      </c>
      <c r="AC159" s="5">
        <f t="shared" si="21"/>
        <v>13.299999999999999</v>
      </c>
      <c r="AD159" s="5">
        <f t="shared" si="23"/>
        <v>864.49999999999989</v>
      </c>
      <c r="AE159">
        <v>1.9</v>
      </c>
      <c r="AG159">
        <f t="shared" si="24"/>
        <v>123.5</v>
      </c>
    </row>
    <row r="160" spans="2:33">
      <c r="B160" s="4" t="s">
        <v>52</v>
      </c>
      <c r="C160" s="8">
        <v>123</v>
      </c>
      <c r="D160" s="52">
        <v>24.8</v>
      </c>
      <c r="E160" s="96">
        <f t="shared" si="22"/>
        <v>3050.4</v>
      </c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>
        <v>24.8</v>
      </c>
      <c r="W160" s="40"/>
      <c r="X160" s="40"/>
      <c r="Y160" s="19">
        <f t="shared" si="26"/>
        <v>24.8</v>
      </c>
      <c r="Z160">
        <f t="shared" si="20"/>
        <v>3050.4</v>
      </c>
      <c r="AA160" s="11" t="s">
        <v>52</v>
      </c>
      <c r="AB160" s="8">
        <v>123</v>
      </c>
      <c r="AC160" s="5">
        <f t="shared" si="21"/>
        <v>0</v>
      </c>
      <c r="AD160" s="5">
        <f t="shared" si="23"/>
        <v>0</v>
      </c>
      <c r="AE160">
        <v>24.8</v>
      </c>
      <c r="AG160">
        <f t="shared" si="24"/>
        <v>3050.4</v>
      </c>
    </row>
    <row r="161" spans="2:33">
      <c r="B161" s="4" t="s">
        <v>141</v>
      </c>
      <c r="C161" s="8">
        <v>155</v>
      </c>
      <c r="D161" s="52">
        <v>31.2</v>
      </c>
      <c r="E161" s="96">
        <f t="shared" si="22"/>
        <v>4836</v>
      </c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>
        <v>31.2</v>
      </c>
      <c r="X161" s="40"/>
      <c r="Y161" s="19">
        <f t="shared" si="26"/>
        <v>31.2</v>
      </c>
      <c r="Z161">
        <f t="shared" si="20"/>
        <v>4836</v>
      </c>
      <c r="AA161" s="11" t="s">
        <v>141</v>
      </c>
      <c r="AB161" s="8">
        <v>155</v>
      </c>
      <c r="AC161" s="5">
        <f t="shared" si="21"/>
        <v>0</v>
      </c>
      <c r="AD161" s="5">
        <f t="shared" si="23"/>
        <v>0</v>
      </c>
      <c r="AE161">
        <v>31.2</v>
      </c>
      <c r="AG161">
        <f t="shared" si="24"/>
        <v>4836</v>
      </c>
    </row>
    <row r="162" spans="2:33">
      <c r="B162" s="4" t="s">
        <v>62</v>
      </c>
      <c r="C162" s="8">
        <v>210</v>
      </c>
      <c r="D162" s="52">
        <v>42.4</v>
      </c>
      <c r="E162" s="96">
        <f t="shared" si="22"/>
        <v>8904</v>
      </c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>
        <v>42.4</v>
      </c>
      <c r="Y162" s="19">
        <f t="shared" si="26"/>
        <v>42.4</v>
      </c>
      <c r="Z162">
        <f t="shared" si="20"/>
        <v>8904</v>
      </c>
      <c r="AA162" s="4" t="s">
        <v>62</v>
      </c>
      <c r="AB162" s="8">
        <v>210</v>
      </c>
      <c r="AC162" s="5">
        <f t="shared" si="21"/>
        <v>0</v>
      </c>
      <c r="AD162" s="5">
        <f t="shared" si="23"/>
        <v>0</v>
      </c>
      <c r="AE162">
        <v>42.4</v>
      </c>
      <c r="AG162">
        <f t="shared" si="24"/>
        <v>8904</v>
      </c>
    </row>
    <row r="163" spans="2:33">
      <c r="B163" s="4" t="s">
        <v>64</v>
      </c>
      <c r="C163" s="8">
        <v>195</v>
      </c>
      <c r="D163" s="52">
        <v>37.1</v>
      </c>
      <c r="E163" s="96">
        <f t="shared" si="22"/>
        <v>7234.5</v>
      </c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19"/>
      <c r="Z163">
        <f t="shared" si="20"/>
        <v>0</v>
      </c>
      <c r="AA163" s="4" t="s">
        <v>64</v>
      </c>
      <c r="AB163" s="8">
        <v>195</v>
      </c>
      <c r="AC163" s="5">
        <f t="shared" si="21"/>
        <v>37.1</v>
      </c>
      <c r="AD163" s="5">
        <f t="shared" si="23"/>
        <v>7234.5</v>
      </c>
      <c r="AE163">
        <v>0</v>
      </c>
      <c r="AG163">
        <f t="shared" si="24"/>
        <v>0</v>
      </c>
    </row>
    <row r="164" spans="2:33">
      <c r="B164" s="4" t="s">
        <v>58</v>
      </c>
      <c r="C164" s="8">
        <v>39</v>
      </c>
      <c r="D164" s="52">
        <v>32.4</v>
      </c>
      <c r="E164" s="96">
        <f t="shared" si="22"/>
        <v>1263.5999999999999</v>
      </c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>
        <v>2.2000000000000002</v>
      </c>
      <c r="X164" s="40">
        <v>3.39</v>
      </c>
      <c r="Y164" s="19">
        <f t="shared" ref="Y164:Y175" si="27">SUM(F164:X164)</f>
        <v>5.59</v>
      </c>
      <c r="Z164">
        <f t="shared" ref="Z164:Z174" si="28">Y164*C164</f>
        <v>218.01</v>
      </c>
      <c r="AA164" s="4" t="s">
        <v>58</v>
      </c>
      <c r="AB164" s="8">
        <v>39</v>
      </c>
      <c r="AC164" s="5">
        <f t="shared" ref="AC164:AC174" si="29">D164-Y164</f>
        <v>26.81</v>
      </c>
      <c r="AD164" s="5">
        <f t="shared" si="23"/>
        <v>1045.5899999999999</v>
      </c>
      <c r="AE164">
        <v>5.59</v>
      </c>
      <c r="AG164">
        <f t="shared" si="24"/>
        <v>218.01</v>
      </c>
    </row>
    <row r="165" spans="2:33">
      <c r="B165" s="4" t="s">
        <v>204</v>
      </c>
      <c r="C165" s="8">
        <v>185</v>
      </c>
      <c r="D165" s="52">
        <v>1</v>
      </c>
      <c r="E165" s="96">
        <f t="shared" si="22"/>
        <v>185</v>
      </c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>
        <v>0.15</v>
      </c>
      <c r="W165" s="40"/>
      <c r="X165" s="40"/>
      <c r="Y165" s="19">
        <f t="shared" si="27"/>
        <v>0.15</v>
      </c>
      <c r="Z165">
        <f t="shared" si="28"/>
        <v>27.75</v>
      </c>
      <c r="AA165" s="4" t="s">
        <v>204</v>
      </c>
      <c r="AB165" s="8">
        <v>185</v>
      </c>
      <c r="AC165" s="5">
        <f t="shared" si="29"/>
        <v>0.85</v>
      </c>
      <c r="AD165" s="5">
        <f t="shared" si="23"/>
        <v>157.25</v>
      </c>
      <c r="AE165">
        <v>0.15</v>
      </c>
      <c r="AG165">
        <f t="shared" si="24"/>
        <v>27.75</v>
      </c>
    </row>
    <row r="166" spans="2:33">
      <c r="B166" s="4" t="s">
        <v>37</v>
      </c>
      <c r="C166" s="8">
        <v>60</v>
      </c>
      <c r="D166" s="52">
        <v>20</v>
      </c>
      <c r="E166" s="96">
        <f t="shared" si="22"/>
        <v>1200</v>
      </c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>
        <v>1.2</v>
      </c>
      <c r="X166" s="40">
        <v>2.06</v>
      </c>
      <c r="Y166" s="19">
        <f t="shared" si="27"/>
        <v>3.26</v>
      </c>
      <c r="Z166">
        <f t="shared" si="28"/>
        <v>195.6</v>
      </c>
      <c r="AA166" s="4" t="s">
        <v>37</v>
      </c>
      <c r="AB166" s="8">
        <v>60</v>
      </c>
      <c r="AC166" s="5">
        <f t="shared" si="29"/>
        <v>16.740000000000002</v>
      </c>
      <c r="AD166" s="5">
        <f t="shared" si="23"/>
        <v>1004.4000000000001</v>
      </c>
      <c r="AE166">
        <v>3.26</v>
      </c>
      <c r="AG166">
        <f t="shared" si="24"/>
        <v>195.6</v>
      </c>
    </row>
    <row r="167" spans="2:33">
      <c r="B167" s="4" t="s">
        <v>56</v>
      </c>
      <c r="C167" s="8">
        <v>36</v>
      </c>
      <c r="D167" s="52">
        <v>25.5</v>
      </c>
      <c r="E167" s="96">
        <f t="shared" si="22"/>
        <v>918</v>
      </c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>
        <v>5.67</v>
      </c>
      <c r="X167" s="40">
        <v>1.9</v>
      </c>
      <c r="Y167" s="19">
        <f t="shared" si="27"/>
        <v>7.57</v>
      </c>
      <c r="Z167">
        <f t="shared" si="28"/>
        <v>272.52</v>
      </c>
      <c r="AA167" s="4" t="s">
        <v>56</v>
      </c>
      <c r="AB167" s="8">
        <v>36</v>
      </c>
      <c r="AC167" s="5">
        <f t="shared" si="29"/>
        <v>17.93</v>
      </c>
      <c r="AD167" s="5">
        <f t="shared" si="23"/>
        <v>645.48</v>
      </c>
      <c r="AE167">
        <v>7.57</v>
      </c>
      <c r="AG167">
        <f t="shared" si="24"/>
        <v>272.52</v>
      </c>
    </row>
    <row r="168" spans="2:33">
      <c r="B168" s="4" t="s">
        <v>125</v>
      </c>
      <c r="C168" s="8">
        <v>17</v>
      </c>
      <c r="D168" s="52">
        <v>220</v>
      </c>
      <c r="E168" s="96">
        <f t="shared" si="22"/>
        <v>3740</v>
      </c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>
        <v>217</v>
      </c>
      <c r="X168" s="40"/>
      <c r="Y168" s="19">
        <f t="shared" si="27"/>
        <v>217</v>
      </c>
      <c r="Z168">
        <f t="shared" si="28"/>
        <v>3689</v>
      </c>
      <c r="AA168" s="11" t="s">
        <v>125</v>
      </c>
      <c r="AB168" s="8">
        <v>17</v>
      </c>
      <c r="AC168" s="5">
        <f t="shared" si="29"/>
        <v>3</v>
      </c>
      <c r="AD168" s="5">
        <f t="shared" si="23"/>
        <v>51</v>
      </c>
      <c r="AE168">
        <v>217</v>
      </c>
      <c r="AG168">
        <f t="shared" si="24"/>
        <v>3689</v>
      </c>
    </row>
    <row r="169" spans="2:33">
      <c r="B169" s="4" t="s">
        <v>184</v>
      </c>
      <c r="C169" s="8">
        <v>193</v>
      </c>
      <c r="D169" s="52">
        <v>40</v>
      </c>
      <c r="E169" s="96">
        <f t="shared" si="22"/>
        <v>7720</v>
      </c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>
        <v>21.8</v>
      </c>
      <c r="Y169" s="19">
        <f t="shared" si="27"/>
        <v>21.8</v>
      </c>
      <c r="Z169">
        <f t="shared" si="28"/>
        <v>4207.4000000000005</v>
      </c>
      <c r="AA169" s="4" t="s">
        <v>184</v>
      </c>
      <c r="AB169" s="8">
        <v>193</v>
      </c>
      <c r="AC169" s="5">
        <f t="shared" si="29"/>
        <v>18.2</v>
      </c>
      <c r="AD169" s="5">
        <f t="shared" si="23"/>
        <v>3512.6</v>
      </c>
      <c r="AE169">
        <v>21.8</v>
      </c>
      <c r="AG169">
        <f t="shared" si="24"/>
        <v>4207.4000000000005</v>
      </c>
    </row>
    <row r="170" spans="2:33">
      <c r="B170" s="4" t="s">
        <v>208</v>
      </c>
      <c r="C170" s="8">
        <v>173</v>
      </c>
      <c r="D170" s="52">
        <v>20</v>
      </c>
      <c r="E170" s="96">
        <f t="shared" si="22"/>
        <v>3460</v>
      </c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>
        <v>2</v>
      </c>
      <c r="Y170" s="19">
        <f t="shared" si="27"/>
        <v>2</v>
      </c>
      <c r="Z170">
        <f t="shared" si="28"/>
        <v>346</v>
      </c>
      <c r="AA170" s="4" t="s">
        <v>208</v>
      </c>
      <c r="AB170" s="8">
        <v>173</v>
      </c>
      <c r="AC170" s="5">
        <f t="shared" si="29"/>
        <v>18</v>
      </c>
      <c r="AD170" s="5">
        <f t="shared" si="23"/>
        <v>3114</v>
      </c>
      <c r="AE170">
        <v>2</v>
      </c>
      <c r="AG170">
        <f t="shared" si="24"/>
        <v>346</v>
      </c>
    </row>
    <row r="171" spans="2:33">
      <c r="B171" s="4" t="s">
        <v>209</v>
      </c>
      <c r="C171" s="8">
        <v>576</v>
      </c>
      <c r="D171" s="52">
        <v>3</v>
      </c>
      <c r="E171" s="96">
        <f t="shared" si="22"/>
        <v>1728</v>
      </c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>
        <v>3</v>
      </c>
      <c r="Y171" s="19">
        <f t="shared" si="27"/>
        <v>3</v>
      </c>
      <c r="Z171">
        <f t="shared" si="28"/>
        <v>1728</v>
      </c>
      <c r="AA171" s="4" t="s">
        <v>209</v>
      </c>
      <c r="AB171" s="8">
        <v>576</v>
      </c>
      <c r="AC171" s="5">
        <f t="shared" si="29"/>
        <v>0</v>
      </c>
      <c r="AD171" s="5">
        <f t="shared" si="23"/>
        <v>0</v>
      </c>
      <c r="AE171">
        <v>3</v>
      </c>
      <c r="AG171">
        <f t="shared" si="24"/>
        <v>1728</v>
      </c>
    </row>
    <row r="172" spans="2:33">
      <c r="B172" s="4" t="s">
        <v>210</v>
      </c>
      <c r="C172" s="8">
        <v>290</v>
      </c>
      <c r="D172" s="52">
        <v>2</v>
      </c>
      <c r="E172" s="96">
        <f t="shared" si="22"/>
        <v>580</v>
      </c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>
        <v>2</v>
      </c>
      <c r="Y172" s="19">
        <f t="shared" si="27"/>
        <v>2</v>
      </c>
      <c r="Z172">
        <f t="shared" si="28"/>
        <v>580</v>
      </c>
      <c r="AA172" s="4" t="s">
        <v>210</v>
      </c>
      <c r="AB172" s="8">
        <v>290</v>
      </c>
      <c r="AC172" s="5">
        <f t="shared" si="29"/>
        <v>0</v>
      </c>
      <c r="AD172" s="5">
        <f t="shared" si="23"/>
        <v>0</v>
      </c>
      <c r="AE172">
        <v>2</v>
      </c>
      <c r="AG172">
        <f t="shared" si="24"/>
        <v>580</v>
      </c>
    </row>
    <row r="173" spans="2:33">
      <c r="B173" s="4" t="s">
        <v>136</v>
      </c>
      <c r="C173" s="8">
        <v>105</v>
      </c>
      <c r="D173" s="52">
        <v>29</v>
      </c>
      <c r="E173" s="96">
        <f t="shared" si="22"/>
        <v>3045</v>
      </c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>
        <v>29</v>
      </c>
      <c r="X173" s="40"/>
      <c r="Y173" s="19">
        <f t="shared" si="27"/>
        <v>29</v>
      </c>
      <c r="Z173">
        <f t="shared" si="28"/>
        <v>3045</v>
      </c>
      <c r="AA173" s="11" t="s">
        <v>136</v>
      </c>
      <c r="AB173" s="8">
        <v>105</v>
      </c>
      <c r="AC173" s="5">
        <f t="shared" si="29"/>
        <v>0</v>
      </c>
      <c r="AD173" s="5">
        <f t="shared" si="23"/>
        <v>0</v>
      </c>
      <c r="AE173">
        <v>29</v>
      </c>
      <c r="AG173">
        <f t="shared" si="24"/>
        <v>3045</v>
      </c>
    </row>
    <row r="174" spans="2:33">
      <c r="B174" s="4" t="s">
        <v>137</v>
      </c>
      <c r="C174" s="8">
        <v>97</v>
      </c>
      <c r="D174" s="52">
        <v>14</v>
      </c>
      <c r="E174" s="96">
        <f t="shared" si="22"/>
        <v>1358</v>
      </c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>
        <v>14</v>
      </c>
      <c r="X174" s="40"/>
      <c r="Y174" s="19">
        <f t="shared" si="27"/>
        <v>14</v>
      </c>
      <c r="Z174">
        <f t="shared" si="28"/>
        <v>1358</v>
      </c>
      <c r="AA174" s="11" t="s">
        <v>137</v>
      </c>
      <c r="AB174" s="8">
        <v>97</v>
      </c>
      <c r="AC174" s="5">
        <f t="shared" si="29"/>
        <v>0</v>
      </c>
      <c r="AD174" s="5">
        <f t="shared" si="23"/>
        <v>0</v>
      </c>
      <c r="AE174">
        <v>14</v>
      </c>
      <c r="AG174">
        <f t="shared" si="24"/>
        <v>1358</v>
      </c>
    </row>
    <row r="175" spans="2:33">
      <c r="B175" s="19"/>
      <c r="C175" s="86"/>
      <c r="D175" s="19"/>
      <c r="E175" s="97">
        <f>SUM(E4:E174)</f>
        <v>663105.02075999987</v>
      </c>
      <c r="F175" s="67">
        <v>23430.62</v>
      </c>
      <c r="G175" s="67">
        <v>18537.009999999998</v>
      </c>
      <c r="H175" s="98">
        <v>23429.82</v>
      </c>
      <c r="I175" s="98">
        <v>22471.42</v>
      </c>
      <c r="J175" s="98">
        <v>22470.73</v>
      </c>
      <c r="K175" s="98">
        <v>22471.49</v>
      </c>
      <c r="L175" s="97">
        <v>22471.51</v>
      </c>
      <c r="M175" s="98">
        <v>11714.6</v>
      </c>
      <c r="N175" s="98">
        <v>21683.83</v>
      </c>
      <c r="O175" s="98">
        <v>23108.560000000001</v>
      </c>
      <c r="P175" s="98">
        <v>23110.13</v>
      </c>
      <c r="Q175" s="98">
        <v>23110.39</v>
      </c>
      <c r="R175" s="98">
        <v>23109.83</v>
      </c>
      <c r="S175" s="98">
        <v>23110.73</v>
      </c>
      <c r="T175" s="98">
        <v>23110.69</v>
      </c>
      <c r="U175" s="98">
        <v>22893.279999999999</v>
      </c>
      <c r="V175" s="98">
        <v>23110.42</v>
      </c>
      <c r="W175" s="98">
        <v>23110.32</v>
      </c>
      <c r="X175" s="97">
        <v>23136.46</v>
      </c>
      <c r="Y175" s="19">
        <f t="shared" si="27"/>
        <v>419591.84</v>
      </c>
      <c r="Z175" s="68">
        <f>SUM(Z4:Z174)</f>
        <v>419591.83860000002</v>
      </c>
      <c r="AC175" s="13">
        <f>SUM(AC4:AC174)</f>
        <v>2878.4879999999994</v>
      </c>
      <c r="AD175" s="13">
        <f>SUM(AD4:AD174)</f>
        <v>243510.65215999997</v>
      </c>
    </row>
    <row r="176" spans="2:33"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88"/>
      <c r="W176" s="18"/>
      <c r="X176" s="18"/>
      <c r="Y176" s="19"/>
      <c r="Z176" s="68">
        <f>Y175-Z175</f>
        <v>1.4000000082887709E-3</v>
      </c>
      <c r="AG176">
        <f>SUM(AG4:AG174)</f>
        <v>419565.83860000002</v>
      </c>
    </row>
    <row r="177" spans="1:35"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88"/>
      <c r="W177" s="18"/>
      <c r="X177" s="18"/>
      <c r="Y177" s="19"/>
    </row>
    <row r="178" spans="1:35"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88"/>
      <c r="W178" s="18"/>
      <c r="X178" s="18"/>
      <c r="Y178" s="19"/>
    </row>
    <row r="179" spans="1:35"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88"/>
      <c r="W179" s="18"/>
      <c r="X179" s="18"/>
      <c r="Y179" s="19"/>
    </row>
    <row r="180" spans="1:35"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88"/>
      <c r="W180" s="18"/>
      <c r="X180" s="18"/>
      <c r="Y180" s="19"/>
    </row>
    <row r="181" spans="1:35"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88"/>
      <c r="W181" s="18"/>
      <c r="X181" s="18"/>
      <c r="Y181" s="19"/>
    </row>
    <row r="182" spans="1:35" ht="18.75">
      <c r="B182" s="100" t="s">
        <v>0</v>
      </c>
      <c r="C182" s="89" t="s">
        <v>1</v>
      </c>
      <c r="D182" s="86"/>
      <c r="E182" s="86"/>
      <c r="F182" s="19">
        <v>139</v>
      </c>
      <c r="G182" s="19">
        <v>139</v>
      </c>
      <c r="H182" s="19"/>
      <c r="I182" s="19">
        <v>139</v>
      </c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t="s">
        <v>216</v>
      </c>
      <c r="AE182">
        <v>135</v>
      </c>
      <c r="AG182">
        <f>AG176-Z175</f>
        <v>-26</v>
      </c>
    </row>
    <row r="183" spans="1:35">
      <c r="B183" s="1" t="s">
        <v>2</v>
      </c>
      <c r="C183" s="1" t="s">
        <v>3</v>
      </c>
      <c r="D183" s="4" t="s">
        <v>4</v>
      </c>
      <c r="E183" s="4"/>
      <c r="F183" s="40" t="s">
        <v>6</v>
      </c>
      <c r="G183" s="40" t="s">
        <v>6</v>
      </c>
      <c r="H183" s="40" t="s">
        <v>6</v>
      </c>
      <c r="I183" s="52" t="s">
        <v>6</v>
      </c>
      <c r="J183" s="52" t="s">
        <v>6</v>
      </c>
      <c r="K183" s="52" t="s">
        <v>6</v>
      </c>
      <c r="L183" s="52" t="s">
        <v>6</v>
      </c>
      <c r="M183" s="52" t="s">
        <v>6</v>
      </c>
      <c r="N183" s="52" t="s">
        <v>6</v>
      </c>
      <c r="O183" s="52" t="s">
        <v>6</v>
      </c>
      <c r="P183" s="52" t="s">
        <v>6</v>
      </c>
      <c r="Q183" s="52" t="s">
        <v>6</v>
      </c>
      <c r="R183" s="52" t="s">
        <v>6</v>
      </c>
      <c r="S183" s="52" t="s">
        <v>6</v>
      </c>
      <c r="T183" s="52" t="s">
        <v>6</v>
      </c>
      <c r="U183" s="52" t="s">
        <v>6</v>
      </c>
      <c r="V183" s="52" t="s">
        <v>6</v>
      </c>
      <c r="W183" s="52" t="s">
        <v>6</v>
      </c>
      <c r="X183" s="52" t="s">
        <v>6</v>
      </c>
      <c r="Y183" s="52" t="s">
        <v>6</v>
      </c>
      <c r="Z183" s="6" t="s">
        <v>6</v>
      </c>
      <c r="AC183" s="1" t="s">
        <v>2</v>
      </c>
      <c r="AD183" s="1" t="s">
        <v>3</v>
      </c>
      <c r="AE183" s="4" t="s">
        <v>4</v>
      </c>
      <c r="AF183" s="4"/>
    </row>
    <row r="184" spans="1:35">
      <c r="B184" s="1"/>
      <c r="C184" s="1"/>
      <c r="D184" s="4" t="s">
        <v>8</v>
      </c>
      <c r="E184" s="4" t="s">
        <v>9</v>
      </c>
      <c r="F184" s="40">
        <v>1</v>
      </c>
      <c r="G184" s="40">
        <v>2</v>
      </c>
      <c r="H184" s="40">
        <v>3</v>
      </c>
      <c r="I184" s="40">
        <v>6</v>
      </c>
      <c r="J184" s="52">
        <v>7</v>
      </c>
      <c r="K184" s="52">
        <v>8</v>
      </c>
      <c r="L184" s="52">
        <v>9</v>
      </c>
      <c r="M184" s="52">
        <v>10</v>
      </c>
      <c r="N184" s="52">
        <v>13</v>
      </c>
      <c r="O184" s="52">
        <v>14</v>
      </c>
      <c r="P184" s="52">
        <v>15</v>
      </c>
      <c r="Q184" s="52">
        <v>16</v>
      </c>
      <c r="R184" s="52">
        <v>20</v>
      </c>
      <c r="S184" s="52">
        <v>21</v>
      </c>
      <c r="T184" s="52">
        <v>22</v>
      </c>
      <c r="U184" s="52">
        <v>23</v>
      </c>
      <c r="V184" s="52">
        <v>24</v>
      </c>
      <c r="W184" s="52">
        <v>27</v>
      </c>
      <c r="X184" s="52">
        <v>28</v>
      </c>
      <c r="Y184" s="52">
        <v>29</v>
      </c>
      <c r="Z184" s="6">
        <v>30</v>
      </c>
      <c r="AC184" s="1"/>
      <c r="AD184" s="1"/>
      <c r="AE184" s="4" t="s">
        <v>8</v>
      </c>
      <c r="AF184" s="4" t="s">
        <v>9</v>
      </c>
    </row>
    <row r="185" spans="1:35">
      <c r="A185" s="7">
        <v>5</v>
      </c>
      <c r="B185" s="4" t="s">
        <v>10</v>
      </c>
      <c r="C185" s="8">
        <v>65</v>
      </c>
      <c r="D185" s="40">
        <v>5</v>
      </c>
      <c r="E185" s="96">
        <f>D185*C185</f>
        <v>325</v>
      </c>
      <c r="F185" s="40"/>
      <c r="G185" s="40"/>
      <c r="H185" s="40">
        <v>2</v>
      </c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5"/>
      <c r="AA185">
        <f t="shared" ref="AA185:AA210" si="30">SUM(F185:Z185)</f>
        <v>2</v>
      </c>
      <c r="AB185">
        <f>AA185*AD185</f>
        <v>130</v>
      </c>
      <c r="AC185" s="11" t="s">
        <v>10</v>
      </c>
      <c r="AD185" s="8">
        <v>65</v>
      </c>
      <c r="AE185" s="5">
        <f t="shared" ref="AE185:AE216" si="31">D185-AA185</f>
        <v>3</v>
      </c>
      <c r="AF185" s="5">
        <f>AE185*AD185</f>
        <v>195</v>
      </c>
      <c r="AH185">
        <v>2</v>
      </c>
      <c r="AI185">
        <f>AH185*AD185</f>
        <v>130</v>
      </c>
    </row>
    <row r="186" spans="1:35">
      <c r="A186" s="7">
        <v>9</v>
      </c>
      <c r="B186" s="4" t="s">
        <v>11</v>
      </c>
      <c r="C186" s="8">
        <v>110.96</v>
      </c>
      <c r="D186" s="40">
        <v>9</v>
      </c>
      <c r="E186" s="96">
        <f t="shared" ref="E186:E249" si="32">D186*C186</f>
        <v>998.64</v>
      </c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5"/>
      <c r="AA186">
        <f t="shared" si="30"/>
        <v>0</v>
      </c>
      <c r="AB186">
        <f t="shared" ref="AB186:AB249" si="33">AA186*AD186</f>
        <v>0</v>
      </c>
      <c r="AC186" s="11" t="s">
        <v>11</v>
      </c>
      <c r="AD186" s="8">
        <v>110.96</v>
      </c>
      <c r="AE186" s="5">
        <f t="shared" si="31"/>
        <v>9</v>
      </c>
      <c r="AF186" s="5">
        <f t="shared" ref="AF186:AF249" si="34">AE186*AD186</f>
        <v>998.64</v>
      </c>
      <c r="AH186">
        <v>0</v>
      </c>
      <c r="AI186">
        <f t="shared" ref="AI186:AI249" si="35">AH186*AD186</f>
        <v>0</v>
      </c>
    </row>
    <row r="187" spans="1:35">
      <c r="A187" s="7">
        <v>6</v>
      </c>
      <c r="B187" s="4" t="s">
        <v>12</v>
      </c>
      <c r="C187" s="8">
        <v>35</v>
      </c>
      <c r="D187" s="40">
        <v>6</v>
      </c>
      <c r="E187" s="96">
        <f t="shared" si="32"/>
        <v>210</v>
      </c>
      <c r="F187" s="40"/>
      <c r="G187" s="40"/>
      <c r="H187" s="40"/>
      <c r="I187" s="40">
        <v>1</v>
      </c>
      <c r="J187" s="40">
        <v>1</v>
      </c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5"/>
      <c r="AA187">
        <f t="shared" si="30"/>
        <v>2</v>
      </c>
      <c r="AB187">
        <f t="shared" si="33"/>
        <v>70</v>
      </c>
      <c r="AC187" s="11" t="s">
        <v>12</v>
      </c>
      <c r="AD187" s="8">
        <v>35</v>
      </c>
      <c r="AE187" s="5">
        <f t="shared" si="31"/>
        <v>4</v>
      </c>
      <c r="AF187" s="5">
        <f t="shared" si="34"/>
        <v>140</v>
      </c>
      <c r="AH187">
        <v>2</v>
      </c>
      <c r="AI187">
        <f t="shared" si="35"/>
        <v>70</v>
      </c>
    </row>
    <row r="188" spans="1:35">
      <c r="A188" s="7">
        <v>3</v>
      </c>
      <c r="B188" s="4" t="s">
        <v>13</v>
      </c>
      <c r="C188" s="8">
        <v>130.01</v>
      </c>
      <c r="D188" s="40">
        <v>3</v>
      </c>
      <c r="E188" s="96">
        <f t="shared" si="32"/>
        <v>390.03</v>
      </c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5"/>
      <c r="AA188">
        <f t="shared" si="30"/>
        <v>0</v>
      </c>
      <c r="AB188">
        <f t="shared" si="33"/>
        <v>0</v>
      </c>
      <c r="AC188" s="11" t="s">
        <v>13</v>
      </c>
      <c r="AD188" s="8">
        <v>130.01</v>
      </c>
      <c r="AE188" s="5">
        <f t="shared" si="31"/>
        <v>3</v>
      </c>
      <c r="AF188" s="5">
        <f t="shared" si="34"/>
        <v>390.03</v>
      </c>
      <c r="AH188">
        <v>0</v>
      </c>
      <c r="AI188">
        <f t="shared" si="35"/>
        <v>0</v>
      </c>
    </row>
    <row r="189" spans="1:35">
      <c r="A189" s="7">
        <v>4</v>
      </c>
      <c r="B189" s="4" t="s">
        <v>14</v>
      </c>
      <c r="C189" s="8">
        <v>113.33</v>
      </c>
      <c r="D189" s="40">
        <v>4</v>
      </c>
      <c r="E189" s="96">
        <f t="shared" si="32"/>
        <v>453.32</v>
      </c>
      <c r="F189" s="40"/>
      <c r="G189" s="40">
        <v>1</v>
      </c>
      <c r="H189" s="40"/>
      <c r="I189" s="40">
        <v>1</v>
      </c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5"/>
      <c r="AA189">
        <f t="shared" si="30"/>
        <v>2</v>
      </c>
      <c r="AB189">
        <f t="shared" si="33"/>
        <v>226.66</v>
      </c>
      <c r="AC189" s="11" t="s">
        <v>14</v>
      </c>
      <c r="AD189" s="8">
        <v>113.33</v>
      </c>
      <c r="AE189" s="5">
        <f t="shared" si="31"/>
        <v>2</v>
      </c>
      <c r="AF189" s="5">
        <f t="shared" si="34"/>
        <v>226.66</v>
      </c>
      <c r="AH189">
        <v>2</v>
      </c>
      <c r="AI189">
        <f t="shared" si="35"/>
        <v>226.66</v>
      </c>
    </row>
    <row r="190" spans="1:35">
      <c r="A190" s="7">
        <v>36</v>
      </c>
      <c r="B190" s="4" t="s">
        <v>15</v>
      </c>
      <c r="C190" s="8">
        <v>74.900000000000006</v>
      </c>
      <c r="D190" s="40">
        <v>36</v>
      </c>
      <c r="E190" s="96">
        <f t="shared" si="32"/>
        <v>2696.4</v>
      </c>
      <c r="F190" s="40"/>
      <c r="G190" s="40"/>
      <c r="H190" s="40">
        <v>2.7</v>
      </c>
      <c r="I190" s="40">
        <v>2.1</v>
      </c>
      <c r="J190" s="40"/>
      <c r="K190" s="40"/>
      <c r="L190" s="40">
        <v>2.5</v>
      </c>
      <c r="M190" s="40">
        <v>2.7</v>
      </c>
      <c r="N190" s="40">
        <v>2.7</v>
      </c>
      <c r="O190" s="40"/>
      <c r="P190" s="4">
        <v>2.7</v>
      </c>
      <c r="Q190" s="40">
        <v>2.7</v>
      </c>
      <c r="R190" s="40">
        <v>0.8</v>
      </c>
      <c r="S190" s="40"/>
      <c r="T190" s="40"/>
      <c r="U190" s="40"/>
      <c r="V190" s="40"/>
      <c r="W190" s="40"/>
      <c r="X190" s="40"/>
      <c r="Y190" s="40"/>
      <c r="Z190" s="5"/>
      <c r="AA190">
        <f t="shared" si="30"/>
        <v>18.899999999999999</v>
      </c>
      <c r="AB190">
        <f t="shared" si="33"/>
        <v>1415.61</v>
      </c>
      <c r="AC190" s="11" t="s">
        <v>15</v>
      </c>
      <c r="AD190" s="8">
        <v>74.900000000000006</v>
      </c>
      <c r="AE190" s="5">
        <f t="shared" si="31"/>
        <v>17.100000000000001</v>
      </c>
      <c r="AF190" s="5">
        <f t="shared" si="34"/>
        <v>1280.7900000000002</v>
      </c>
      <c r="AH190">
        <v>18.899999999999999</v>
      </c>
      <c r="AI190">
        <f t="shared" si="35"/>
        <v>1415.61</v>
      </c>
    </row>
    <row r="191" spans="1:35">
      <c r="A191" s="7">
        <v>12</v>
      </c>
      <c r="B191" s="4" t="s">
        <v>16</v>
      </c>
      <c r="C191" s="8">
        <v>72</v>
      </c>
      <c r="D191" s="40">
        <v>12</v>
      </c>
      <c r="E191" s="96">
        <f t="shared" si="32"/>
        <v>864</v>
      </c>
      <c r="F191" s="40"/>
      <c r="G191" s="4">
        <v>7</v>
      </c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5"/>
      <c r="AA191">
        <f t="shared" si="30"/>
        <v>7</v>
      </c>
      <c r="AB191">
        <f t="shared" si="33"/>
        <v>504</v>
      </c>
      <c r="AC191" s="11" t="s">
        <v>16</v>
      </c>
      <c r="AD191" s="8">
        <v>72</v>
      </c>
      <c r="AE191" s="5">
        <f t="shared" si="31"/>
        <v>5</v>
      </c>
      <c r="AF191" s="5">
        <f t="shared" si="34"/>
        <v>360</v>
      </c>
      <c r="AH191">
        <v>7</v>
      </c>
      <c r="AI191">
        <f t="shared" si="35"/>
        <v>504</v>
      </c>
    </row>
    <row r="192" spans="1:35">
      <c r="A192" s="7">
        <v>10</v>
      </c>
      <c r="B192" s="4" t="s">
        <v>17</v>
      </c>
      <c r="C192" s="8">
        <v>20</v>
      </c>
      <c r="D192" s="40">
        <v>10</v>
      </c>
      <c r="E192" s="96">
        <f t="shared" si="32"/>
        <v>200</v>
      </c>
      <c r="F192" s="96"/>
      <c r="G192" s="40">
        <v>1</v>
      </c>
      <c r="H192" s="40"/>
      <c r="I192" s="40"/>
      <c r="J192" s="40"/>
      <c r="K192" s="40">
        <v>1</v>
      </c>
      <c r="L192" s="40"/>
      <c r="M192" s="40">
        <v>1</v>
      </c>
      <c r="N192" s="40"/>
      <c r="O192" s="4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5"/>
      <c r="AA192">
        <f t="shared" si="30"/>
        <v>3</v>
      </c>
      <c r="AB192">
        <f t="shared" si="33"/>
        <v>60</v>
      </c>
      <c r="AC192" s="11" t="s">
        <v>17</v>
      </c>
      <c r="AD192" s="8">
        <v>20</v>
      </c>
      <c r="AE192" s="5">
        <f t="shared" si="31"/>
        <v>7</v>
      </c>
      <c r="AF192" s="5">
        <f t="shared" si="34"/>
        <v>140</v>
      </c>
      <c r="AH192">
        <v>4</v>
      </c>
      <c r="AI192">
        <f t="shared" si="35"/>
        <v>80</v>
      </c>
    </row>
    <row r="193" spans="1:35">
      <c r="A193" s="9"/>
      <c r="B193" s="4" t="s">
        <v>18</v>
      </c>
      <c r="C193" s="8">
        <v>118.04</v>
      </c>
      <c r="D193" s="52">
        <v>42</v>
      </c>
      <c r="E193" s="40">
        <f t="shared" si="32"/>
        <v>4957.68</v>
      </c>
      <c r="F193" s="40">
        <v>11</v>
      </c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5"/>
      <c r="AA193">
        <f t="shared" si="30"/>
        <v>11</v>
      </c>
      <c r="AB193">
        <f t="shared" si="33"/>
        <v>1298.44</v>
      </c>
      <c r="AC193" s="11" t="s">
        <v>18</v>
      </c>
      <c r="AD193" s="8">
        <v>118.04</v>
      </c>
      <c r="AE193" s="5">
        <f t="shared" si="31"/>
        <v>31</v>
      </c>
      <c r="AF193" s="5">
        <f t="shared" si="34"/>
        <v>3659.2400000000002</v>
      </c>
      <c r="AH193">
        <v>11</v>
      </c>
      <c r="AI193">
        <f t="shared" si="35"/>
        <v>1298.44</v>
      </c>
    </row>
    <row r="194" spans="1:35">
      <c r="A194" s="9"/>
      <c r="B194" s="4" t="s">
        <v>19</v>
      </c>
      <c r="C194" s="8">
        <v>180.94</v>
      </c>
      <c r="D194" s="52">
        <v>8</v>
      </c>
      <c r="E194" s="40">
        <f t="shared" si="32"/>
        <v>1447.52</v>
      </c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>
        <v>1</v>
      </c>
      <c r="Y194" s="40"/>
      <c r="Z194" s="5">
        <v>2</v>
      </c>
      <c r="AA194">
        <f t="shared" si="30"/>
        <v>3</v>
      </c>
      <c r="AB194">
        <f t="shared" si="33"/>
        <v>542.81999999999994</v>
      </c>
      <c r="AC194" s="4" t="s">
        <v>19</v>
      </c>
      <c r="AD194" s="8">
        <v>180.94</v>
      </c>
      <c r="AE194" s="5">
        <f t="shared" si="31"/>
        <v>5</v>
      </c>
      <c r="AF194" s="5">
        <f t="shared" si="34"/>
        <v>904.7</v>
      </c>
      <c r="AH194">
        <v>3</v>
      </c>
      <c r="AI194">
        <f t="shared" si="35"/>
        <v>542.81999999999994</v>
      </c>
    </row>
    <row r="195" spans="1:35">
      <c r="A195" s="9"/>
      <c r="B195" s="4" t="s">
        <v>14</v>
      </c>
      <c r="C195" s="8">
        <v>131.06</v>
      </c>
      <c r="D195" s="52">
        <v>9</v>
      </c>
      <c r="E195" s="40">
        <f t="shared" si="32"/>
        <v>1179.54</v>
      </c>
      <c r="F195" s="40"/>
      <c r="G195" s="40"/>
      <c r="H195" s="40"/>
      <c r="I195" s="40"/>
      <c r="J195" s="40">
        <v>1</v>
      </c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5"/>
      <c r="AA195">
        <f t="shared" si="30"/>
        <v>1</v>
      </c>
      <c r="AB195">
        <f t="shared" si="33"/>
        <v>131.06</v>
      </c>
      <c r="AC195" s="11" t="s">
        <v>14</v>
      </c>
      <c r="AD195" s="8">
        <v>131.06</v>
      </c>
      <c r="AE195" s="5">
        <f t="shared" si="31"/>
        <v>8</v>
      </c>
      <c r="AF195" s="5">
        <f t="shared" si="34"/>
        <v>1048.48</v>
      </c>
      <c r="AH195">
        <v>1</v>
      </c>
      <c r="AI195">
        <f t="shared" si="35"/>
        <v>131.06</v>
      </c>
    </row>
    <row r="196" spans="1:35">
      <c r="A196" s="9"/>
      <c r="B196" s="4" t="s">
        <v>20</v>
      </c>
      <c r="C196" s="8">
        <v>52.95</v>
      </c>
      <c r="D196" s="52">
        <v>24</v>
      </c>
      <c r="E196" s="40">
        <f t="shared" si="32"/>
        <v>1270.8000000000002</v>
      </c>
      <c r="F196" s="40"/>
      <c r="G196" s="40"/>
      <c r="H196" s="40"/>
      <c r="I196" s="40"/>
      <c r="J196" s="40"/>
      <c r="K196" s="40">
        <v>3</v>
      </c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>
        <v>3</v>
      </c>
      <c r="W196" s="40"/>
      <c r="X196" s="40"/>
      <c r="Y196" s="40"/>
      <c r="Z196" s="5"/>
      <c r="AA196">
        <f t="shared" si="30"/>
        <v>6</v>
      </c>
      <c r="AB196">
        <f t="shared" si="33"/>
        <v>317.70000000000005</v>
      </c>
      <c r="AC196" s="11" t="s">
        <v>20</v>
      </c>
      <c r="AD196" s="8">
        <v>52.95</v>
      </c>
      <c r="AE196" s="5">
        <f t="shared" si="31"/>
        <v>18</v>
      </c>
      <c r="AF196" s="5">
        <f t="shared" si="34"/>
        <v>953.1</v>
      </c>
      <c r="AH196">
        <v>6</v>
      </c>
      <c r="AI196">
        <f t="shared" si="35"/>
        <v>317.70000000000005</v>
      </c>
    </row>
    <row r="197" spans="1:35">
      <c r="A197" s="9"/>
      <c r="B197" s="4" t="s">
        <v>21</v>
      </c>
      <c r="C197" s="8">
        <v>129.78</v>
      </c>
      <c r="D197" s="52">
        <v>4</v>
      </c>
      <c r="E197" s="40">
        <f t="shared" si="32"/>
        <v>519.12</v>
      </c>
      <c r="F197" s="40"/>
      <c r="G197" s="40"/>
      <c r="H197" s="40">
        <v>4</v>
      </c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5"/>
      <c r="AA197">
        <f t="shared" si="30"/>
        <v>4</v>
      </c>
      <c r="AB197">
        <f t="shared" si="33"/>
        <v>519.12</v>
      </c>
      <c r="AC197" s="11" t="s">
        <v>21</v>
      </c>
      <c r="AD197" s="8">
        <v>129.78</v>
      </c>
      <c r="AE197" s="5">
        <f t="shared" si="31"/>
        <v>0</v>
      </c>
      <c r="AF197" s="5">
        <f t="shared" si="34"/>
        <v>0</v>
      </c>
      <c r="AH197">
        <v>4</v>
      </c>
      <c r="AI197">
        <f t="shared" si="35"/>
        <v>519.12</v>
      </c>
    </row>
    <row r="198" spans="1:35">
      <c r="A198" s="9"/>
      <c r="B198" s="4" t="s">
        <v>22</v>
      </c>
      <c r="C198" s="8">
        <v>129.78</v>
      </c>
      <c r="D198" s="52">
        <v>4</v>
      </c>
      <c r="E198" s="40">
        <f t="shared" si="32"/>
        <v>519.12</v>
      </c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5"/>
      <c r="AA198">
        <f t="shared" si="30"/>
        <v>0</v>
      </c>
      <c r="AB198">
        <f t="shared" si="33"/>
        <v>0</v>
      </c>
      <c r="AC198" s="11" t="s">
        <v>22</v>
      </c>
      <c r="AD198" s="8">
        <v>129.78</v>
      </c>
      <c r="AE198" s="5">
        <f t="shared" si="31"/>
        <v>4</v>
      </c>
      <c r="AF198" s="5">
        <f t="shared" si="34"/>
        <v>519.12</v>
      </c>
      <c r="AH198">
        <v>0</v>
      </c>
      <c r="AI198">
        <f t="shared" si="35"/>
        <v>0</v>
      </c>
    </row>
    <row r="199" spans="1:35">
      <c r="A199" s="9"/>
      <c r="B199" s="4" t="s">
        <v>23</v>
      </c>
      <c r="C199" s="8">
        <v>48.39</v>
      </c>
      <c r="D199" s="52">
        <v>24</v>
      </c>
      <c r="E199" s="40">
        <f t="shared" si="32"/>
        <v>1161.3600000000001</v>
      </c>
      <c r="F199" s="40"/>
      <c r="G199" s="40"/>
      <c r="H199" s="40">
        <v>4</v>
      </c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>
        <v>3</v>
      </c>
      <c r="T199" s="40"/>
      <c r="U199" s="40"/>
      <c r="V199" s="40"/>
      <c r="W199" s="40"/>
      <c r="X199" s="40"/>
      <c r="Y199" s="40"/>
      <c r="Z199" s="5"/>
      <c r="AA199">
        <f t="shared" si="30"/>
        <v>7</v>
      </c>
      <c r="AB199">
        <f t="shared" si="33"/>
        <v>338.73</v>
      </c>
      <c r="AC199" s="11" t="s">
        <v>23</v>
      </c>
      <c r="AD199" s="8">
        <v>48.39</v>
      </c>
      <c r="AE199" s="5">
        <f t="shared" si="31"/>
        <v>17</v>
      </c>
      <c r="AF199" s="5">
        <f t="shared" si="34"/>
        <v>822.63</v>
      </c>
      <c r="AH199">
        <v>7</v>
      </c>
      <c r="AI199">
        <f t="shared" si="35"/>
        <v>338.73</v>
      </c>
    </row>
    <row r="200" spans="1:35">
      <c r="A200" s="9"/>
      <c r="B200" s="4" t="s">
        <v>24</v>
      </c>
      <c r="C200" s="8">
        <v>129.94999999999999</v>
      </c>
      <c r="D200" s="52">
        <v>48</v>
      </c>
      <c r="E200" s="96">
        <f t="shared" si="32"/>
        <v>6237.5999999999995</v>
      </c>
      <c r="F200" s="40"/>
      <c r="G200" s="40"/>
      <c r="H200" s="40"/>
      <c r="I200" s="40"/>
      <c r="J200" s="40"/>
      <c r="K200" s="40"/>
      <c r="L200" s="40"/>
      <c r="M200" s="40"/>
      <c r="N200" s="40"/>
      <c r="O200" s="40">
        <v>14</v>
      </c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5"/>
      <c r="AA200">
        <f t="shared" si="30"/>
        <v>14</v>
      </c>
      <c r="AB200">
        <f t="shared" si="33"/>
        <v>1819.2999999999997</v>
      </c>
      <c r="AC200" s="4" t="s">
        <v>24</v>
      </c>
      <c r="AD200" s="8">
        <v>129.94999999999999</v>
      </c>
      <c r="AE200" s="5">
        <f t="shared" si="31"/>
        <v>34</v>
      </c>
      <c r="AF200" s="5">
        <f t="shared" si="34"/>
        <v>4418.2999999999993</v>
      </c>
      <c r="AH200">
        <v>14</v>
      </c>
      <c r="AI200">
        <f t="shared" si="35"/>
        <v>1819.2999999999997</v>
      </c>
    </row>
    <row r="201" spans="1:35">
      <c r="A201" s="9"/>
      <c r="B201" s="4" t="s">
        <v>25</v>
      </c>
      <c r="C201" s="8">
        <v>225.95</v>
      </c>
      <c r="D201" s="52">
        <v>30</v>
      </c>
      <c r="E201" s="96">
        <f t="shared" si="32"/>
        <v>6778.5</v>
      </c>
      <c r="F201" s="40"/>
      <c r="G201" s="40"/>
      <c r="H201" s="40">
        <v>2.7</v>
      </c>
      <c r="I201" s="40"/>
      <c r="J201" s="40"/>
      <c r="K201" s="40"/>
      <c r="L201" s="40"/>
      <c r="M201" s="40">
        <v>2.7</v>
      </c>
      <c r="N201" s="40"/>
      <c r="O201" s="40"/>
      <c r="P201" s="40">
        <v>2.7</v>
      </c>
      <c r="Q201" s="40"/>
      <c r="R201" s="40"/>
      <c r="S201" s="40">
        <v>2.7</v>
      </c>
      <c r="T201" s="40"/>
      <c r="U201" s="40">
        <v>2.8</v>
      </c>
      <c r="V201" s="40"/>
      <c r="W201" s="40"/>
      <c r="X201" s="40"/>
      <c r="Y201" s="40"/>
      <c r="Z201" s="5"/>
      <c r="AA201">
        <f t="shared" si="30"/>
        <v>13.600000000000001</v>
      </c>
      <c r="AB201">
        <f t="shared" si="33"/>
        <v>3072.92</v>
      </c>
      <c r="AC201" s="4" t="s">
        <v>25</v>
      </c>
      <c r="AD201" s="8">
        <v>225.95</v>
      </c>
      <c r="AE201" s="5">
        <f t="shared" si="31"/>
        <v>16.399999999999999</v>
      </c>
      <c r="AF201" s="5">
        <f t="shared" si="34"/>
        <v>3705.5799999999995</v>
      </c>
      <c r="AH201">
        <v>13.6</v>
      </c>
      <c r="AI201">
        <f t="shared" si="35"/>
        <v>3072.9199999999996</v>
      </c>
    </row>
    <row r="202" spans="1:35">
      <c r="A202" s="9"/>
      <c r="B202" s="4" t="s">
        <v>26</v>
      </c>
      <c r="C202" s="8">
        <v>42.39</v>
      </c>
      <c r="D202" s="52">
        <v>20</v>
      </c>
      <c r="E202" s="96">
        <f t="shared" si="32"/>
        <v>847.8</v>
      </c>
      <c r="F202" s="40"/>
      <c r="G202" s="40"/>
      <c r="H202" s="40"/>
      <c r="I202" s="40"/>
      <c r="J202" s="40"/>
      <c r="K202" s="40"/>
      <c r="L202" s="40">
        <v>8</v>
      </c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5"/>
      <c r="AA202">
        <f t="shared" si="30"/>
        <v>8</v>
      </c>
      <c r="AB202">
        <f t="shared" si="33"/>
        <v>339.12</v>
      </c>
      <c r="AC202" s="11" t="s">
        <v>26</v>
      </c>
      <c r="AD202" s="8">
        <v>42.39</v>
      </c>
      <c r="AE202" s="5">
        <f t="shared" si="31"/>
        <v>12</v>
      </c>
      <c r="AF202" s="5">
        <f t="shared" si="34"/>
        <v>508.68</v>
      </c>
      <c r="AH202">
        <v>8</v>
      </c>
      <c r="AI202">
        <f t="shared" si="35"/>
        <v>339.12</v>
      </c>
    </row>
    <row r="203" spans="1:35">
      <c r="A203" s="9"/>
      <c r="B203" s="4" t="s">
        <v>27</v>
      </c>
      <c r="C203" s="8">
        <v>217.89</v>
      </c>
      <c r="D203" s="52">
        <v>45</v>
      </c>
      <c r="E203" s="96">
        <f t="shared" si="32"/>
        <v>9805.0499999999993</v>
      </c>
      <c r="F203" s="40"/>
      <c r="G203" s="40">
        <v>16.8</v>
      </c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5"/>
      <c r="AA203">
        <f t="shared" si="30"/>
        <v>16.8</v>
      </c>
      <c r="AB203">
        <f t="shared" si="33"/>
        <v>3660.5520000000001</v>
      </c>
      <c r="AC203" s="11" t="s">
        <v>27</v>
      </c>
      <c r="AD203" s="8">
        <v>217.89</v>
      </c>
      <c r="AE203" s="5">
        <f t="shared" si="31"/>
        <v>28.2</v>
      </c>
      <c r="AF203" s="5">
        <f t="shared" si="34"/>
        <v>6144.4979999999996</v>
      </c>
      <c r="AH203">
        <v>16.8</v>
      </c>
      <c r="AI203">
        <f t="shared" si="35"/>
        <v>3660.5520000000001</v>
      </c>
    </row>
    <row r="204" spans="1:35">
      <c r="A204" s="9"/>
      <c r="B204" s="4" t="s">
        <v>28</v>
      </c>
      <c r="C204" s="8">
        <v>103.43</v>
      </c>
      <c r="D204" s="52">
        <v>50</v>
      </c>
      <c r="E204" s="96">
        <f t="shared" si="32"/>
        <v>5171.5</v>
      </c>
      <c r="F204" s="40"/>
      <c r="G204" s="40">
        <v>1.5</v>
      </c>
      <c r="H204" s="40"/>
      <c r="I204" s="40"/>
      <c r="J204" s="40"/>
      <c r="K204" s="40"/>
      <c r="L204" s="40">
        <v>6.7</v>
      </c>
      <c r="M204" s="40"/>
      <c r="N204" s="40"/>
      <c r="O204" s="40"/>
      <c r="P204" s="40"/>
      <c r="Q204" s="40">
        <v>6.9</v>
      </c>
      <c r="R204" s="40"/>
      <c r="S204" s="40"/>
      <c r="T204" s="40"/>
      <c r="U204" s="40"/>
      <c r="V204" s="40"/>
      <c r="W204" s="40"/>
      <c r="X204" s="40"/>
      <c r="Y204" s="40"/>
      <c r="Z204" s="5"/>
      <c r="AA204">
        <f t="shared" si="30"/>
        <v>15.1</v>
      </c>
      <c r="AB204">
        <f t="shared" si="33"/>
        <v>1561.7930000000001</v>
      </c>
      <c r="AC204" s="77" t="s">
        <v>28</v>
      </c>
      <c r="AD204" s="8">
        <v>103.43</v>
      </c>
      <c r="AE204" s="5">
        <f t="shared" si="31"/>
        <v>34.9</v>
      </c>
      <c r="AF204" s="5">
        <f t="shared" si="34"/>
        <v>3609.7069999999999</v>
      </c>
      <c r="AH204">
        <v>15.1</v>
      </c>
      <c r="AI204">
        <f t="shared" si="35"/>
        <v>1561.7930000000001</v>
      </c>
    </row>
    <row r="205" spans="1:35">
      <c r="A205" s="9"/>
      <c r="B205" s="4" t="s">
        <v>29</v>
      </c>
      <c r="C205" s="8">
        <v>71.25</v>
      </c>
      <c r="D205" s="52">
        <v>50</v>
      </c>
      <c r="E205" s="96">
        <f t="shared" si="32"/>
        <v>3562.5</v>
      </c>
      <c r="F205" s="40"/>
      <c r="G205" s="40"/>
      <c r="H205" s="40"/>
      <c r="I205" s="40">
        <v>6.4</v>
      </c>
      <c r="J205" s="40"/>
      <c r="K205" s="40"/>
      <c r="L205" s="40"/>
      <c r="M205" s="40"/>
      <c r="N205" s="40">
        <v>6.8</v>
      </c>
      <c r="O205" s="40"/>
      <c r="P205" s="40"/>
      <c r="Q205" s="40"/>
      <c r="R205" s="40">
        <v>6.9</v>
      </c>
      <c r="S205" s="40"/>
      <c r="T205" s="40"/>
      <c r="U205" s="40"/>
      <c r="V205" s="40"/>
      <c r="W205" s="40"/>
      <c r="X205" s="40"/>
      <c r="Y205" s="40"/>
      <c r="Z205" s="5"/>
      <c r="AA205">
        <f t="shared" si="30"/>
        <v>20.100000000000001</v>
      </c>
      <c r="AB205">
        <f t="shared" si="33"/>
        <v>1432.125</v>
      </c>
      <c r="AC205" s="11" t="s">
        <v>29</v>
      </c>
      <c r="AD205" s="8">
        <v>71.25</v>
      </c>
      <c r="AE205" s="5">
        <f t="shared" si="31"/>
        <v>29.9</v>
      </c>
      <c r="AF205" s="5">
        <f t="shared" si="34"/>
        <v>2130.375</v>
      </c>
      <c r="AH205">
        <v>20.100000000000001</v>
      </c>
      <c r="AI205">
        <f t="shared" si="35"/>
        <v>1432.125</v>
      </c>
    </row>
    <row r="206" spans="1:35">
      <c r="A206" s="9"/>
      <c r="B206" s="4" t="s">
        <v>12</v>
      </c>
      <c r="C206" s="8">
        <v>34.32</v>
      </c>
      <c r="D206" s="52">
        <v>20</v>
      </c>
      <c r="E206" s="96">
        <f t="shared" si="32"/>
        <v>686.4</v>
      </c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>
        <v>1</v>
      </c>
      <c r="S206" s="40"/>
      <c r="T206" s="40"/>
      <c r="U206" s="40"/>
      <c r="V206" s="40"/>
      <c r="W206" s="40">
        <v>0.5</v>
      </c>
      <c r="X206" s="40"/>
      <c r="Y206" s="40"/>
      <c r="Z206" s="5"/>
      <c r="AA206">
        <f t="shared" si="30"/>
        <v>1.5</v>
      </c>
      <c r="AB206">
        <f t="shared" si="33"/>
        <v>51.480000000000004</v>
      </c>
      <c r="AC206" s="4" t="s">
        <v>12</v>
      </c>
      <c r="AD206" s="8">
        <v>34.32</v>
      </c>
      <c r="AE206" s="5">
        <f t="shared" si="31"/>
        <v>18.5</v>
      </c>
      <c r="AF206" s="5">
        <f t="shared" si="34"/>
        <v>634.91999999999996</v>
      </c>
      <c r="AH206">
        <v>1.5</v>
      </c>
      <c r="AI206">
        <f t="shared" si="35"/>
        <v>51.480000000000004</v>
      </c>
    </row>
    <row r="207" spans="1:35">
      <c r="A207" s="9"/>
      <c r="B207" s="4" t="s">
        <v>12</v>
      </c>
      <c r="C207" s="8">
        <v>37.96</v>
      </c>
      <c r="D207" s="52">
        <v>5</v>
      </c>
      <c r="E207" s="96">
        <f t="shared" si="32"/>
        <v>189.8</v>
      </c>
      <c r="F207" s="40"/>
      <c r="G207" s="40"/>
      <c r="H207" s="40"/>
      <c r="I207" s="40"/>
      <c r="J207" s="40"/>
      <c r="K207" s="40"/>
      <c r="L207" s="40">
        <v>1</v>
      </c>
      <c r="M207" s="40">
        <v>1</v>
      </c>
      <c r="N207" s="40"/>
      <c r="O207" s="40"/>
      <c r="P207" s="40"/>
      <c r="Q207" s="40">
        <v>0.5</v>
      </c>
      <c r="R207" s="40"/>
      <c r="S207" s="40"/>
      <c r="T207" s="40"/>
      <c r="U207" s="40"/>
      <c r="V207" s="40"/>
      <c r="W207" s="40"/>
      <c r="X207" s="40"/>
      <c r="Y207" s="40"/>
      <c r="Z207" s="5"/>
      <c r="AA207">
        <f t="shared" si="30"/>
        <v>2.5</v>
      </c>
      <c r="AB207">
        <f t="shared" si="33"/>
        <v>94.9</v>
      </c>
      <c r="AC207" s="11" t="s">
        <v>12</v>
      </c>
      <c r="AD207" s="8">
        <v>37.96</v>
      </c>
      <c r="AE207" s="5">
        <f t="shared" si="31"/>
        <v>2.5</v>
      </c>
      <c r="AF207" s="5">
        <f t="shared" si="34"/>
        <v>94.9</v>
      </c>
      <c r="AH207">
        <v>2.5</v>
      </c>
      <c r="AI207">
        <f t="shared" si="35"/>
        <v>94.9</v>
      </c>
    </row>
    <row r="208" spans="1:35">
      <c r="A208" s="9"/>
      <c r="B208" s="4" t="s">
        <v>15</v>
      </c>
      <c r="C208" s="8">
        <v>69.16</v>
      </c>
      <c r="D208" s="52">
        <v>50</v>
      </c>
      <c r="E208" s="96">
        <f t="shared" si="32"/>
        <v>3458</v>
      </c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>
        <v>1.9</v>
      </c>
      <c r="S208" s="40">
        <v>2.7</v>
      </c>
      <c r="T208" s="40"/>
      <c r="U208" s="40">
        <v>2.8</v>
      </c>
      <c r="V208" s="40">
        <v>2.1</v>
      </c>
      <c r="W208" s="40"/>
      <c r="X208" s="40">
        <v>2.7</v>
      </c>
      <c r="Y208" s="40"/>
      <c r="Z208" s="5">
        <v>2.7</v>
      </c>
      <c r="AA208">
        <f t="shared" si="30"/>
        <v>14.899999999999999</v>
      </c>
      <c r="AB208">
        <f t="shared" si="33"/>
        <v>1030.4839999999999</v>
      </c>
      <c r="AC208" s="4" t="s">
        <v>15</v>
      </c>
      <c r="AD208" s="8">
        <v>69.16</v>
      </c>
      <c r="AE208" s="5">
        <f t="shared" si="31"/>
        <v>35.1</v>
      </c>
      <c r="AF208" s="5">
        <f t="shared" si="34"/>
        <v>2427.5160000000001</v>
      </c>
      <c r="AH208">
        <v>14.9</v>
      </c>
      <c r="AI208">
        <f t="shared" si="35"/>
        <v>1030.4839999999999</v>
      </c>
    </row>
    <row r="209" spans="1:35">
      <c r="A209" s="9"/>
      <c r="B209" s="4" t="s">
        <v>30</v>
      </c>
      <c r="C209" s="8">
        <v>323.35000000000002</v>
      </c>
      <c r="D209" s="52">
        <v>7</v>
      </c>
      <c r="E209" s="96">
        <f t="shared" si="32"/>
        <v>2263.4500000000003</v>
      </c>
      <c r="F209" s="40"/>
      <c r="G209" s="40"/>
      <c r="H209" s="40"/>
      <c r="I209" s="40"/>
      <c r="J209" s="40"/>
      <c r="K209" s="40"/>
      <c r="L209" s="40"/>
      <c r="M209" s="40"/>
      <c r="N209" s="40"/>
      <c r="O209" s="40">
        <v>0.4</v>
      </c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5"/>
      <c r="AA209">
        <f t="shared" si="30"/>
        <v>0.4</v>
      </c>
      <c r="AB209">
        <f t="shared" si="33"/>
        <v>129.34</v>
      </c>
      <c r="AC209" s="11" t="s">
        <v>30</v>
      </c>
      <c r="AD209" s="8">
        <v>323.35000000000002</v>
      </c>
      <c r="AE209" s="5">
        <f t="shared" si="31"/>
        <v>6.6</v>
      </c>
      <c r="AF209" s="5">
        <f t="shared" si="34"/>
        <v>2134.11</v>
      </c>
      <c r="AH209">
        <v>0.4</v>
      </c>
      <c r="AI209">
        <f t="shared" si="35"/>
        <v>129.34</v>
      </c>
    </row>
    <row r="210" spans="1:35">
      <c r="A210" s="9"/>
      <c r="B210" s="4" t="s">
        <v>31</v>
      </c>
      <c r="C210" s="8">
        <v>60.58</v>
      </c>
      <c r="D210" s="52">
        <v>60</v>
      </c>
      <c r="E210" s="96">
        <f t="shared" si="32"/>
        <v>3634.7999999999997</v>
      </c>
      <c r="F210" s="40"/>
      <c r="G210" s="40"/>
      <c r="H210" s="40"/>
      <c r="I210" s="40"/>
      <c r="J210" s="40"/>
      <c r="K210" s="40">
        <v>7</v>
      </c>
      <c r="L210" s="40">
        <v>7</v>
      </c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5"/>
      <c r="AA210">
        <f t="shared" si="30"/>
        <v>14</v>
      </c>
      <c r="AB210">
        <f t="shared" si="33"/>
        <v>848.12</v>
      </c>
      <c r="AC210" s="11" t="s">
        <v>31</v>
      </c>
      <c r="AD210" s="8">
        <v>60.58</v>
      </c>
      <c r="AE210" s="5">
        <f t="shared" si="31"/>
        <v>46</v>
      </c>
      <c r="AF210" s="5">
        <f t="shared" si="34"/>
        <v>2786.68</v>
      </c>
      <c r="AH210">
        <v>14</v>
      </c>
      <c r="AI210">
        <f t="shared" si="35"/>
        <v>848.12</v>
      </c>
    </row>
    <row r="211" spans="1:35">
      <c r="A211" s="9"/>
      <c r="B211" s="4" t="s">
        <v>32</v>
      </c>
      <c r="C211" s="8">
        <v>65.98</v>
      </c>
      <c r="D211" s="52">
        <v>18</v>
      </c>
      <c r="E211" s="96">
        <f t="shared" si="32"/>
        <v>1187.6400000000001</v>
      </c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5"/>
      <c r="AB211">
        <f t="shared" si="33"/>
        <v>0</v>
      </c>
      <c r="AC211" s="4" t="s">
        <v>32</v>
      </c>
      <c r="AD211" s="8">
        <v>65.977999999999994</v>
      </c>
      <c r="AE211" s="5">
        <f t="shared" si="31"/>
        <v>18</v>
      </c>
      <c r="AF211" s="5">
        <f t="shared" si="34"/>
        <v>1187.6039999999998</v>
      </c>
      <c r="AH211">
        <v>0</v>
      </c>
      <c r="AI211">
        <f t="shared" si="35"/>
        <v>0</v>
      </c>
    </row>
    <row r="212" spans="1:35">
      <c r="A212" s="9"/>
      <c r="B212" s="4" t="s">
        <v>33</v>
      </c>
      <c r="C212" s="8">
        <v>54.15</v>
      </c>
      <c r="D212" s="52">
        <v>18</v>
      </c>
      <c r="E212" s="96">
        <f t="shared" si="32"/>
        <v>974.69999999999993</v>
      </c>
      <c r="F212" s="40"/>
      <c r="G212" s="40"/>
      <c r="H212" s="40">
        <v>1.5</v>
      </c>
      <c r="I212" s="40"/>
      <c r="J212" s="40"/>
      <c r="K212" s="40"/>
      <c r="L212" s="40"/>
      <c r="M212" s="40"/>
      <c r="N212" s="40"/>
      <c r="O212" s="40">
        <v>2.5</v>
      </c>
      <c r="P212" s="40"/>
      <c r="Q212" s="40"/>
      <c r="R212" s="40"/>
      <c r="S212" s="40">
        <v>1.5</v>
      </c>
      <c r="T212" s="40"/>
      <c r="U212" s="40"/>
      <c r="V212" s="40"/>
      <c r="W212" s="40"/>
      <c r="X212" s="40"/>
      <c r="Y212" s="40"/>
      <c r="Z212" s="5"/>
      <c r="AA212">
        <f t="shared" ref="AA212:AA243" si="36">SUM(F212:Z212)</f>
        <v>5.5</v>
      </c>
      <c r="AB212">
        <f t="shared" si="33"/>
        <v>297.82499999999999</v>
      </c>
      <c r="AC212" s="11" t="s">
        <v>33</v>
      </c>
      <c r="AD212" s="8">
        <v>54.15</v>
      </c>
      <c r="AE212" s="5">
        <f t="shared" si="31"/>
        <v>12.5</v>
      </c>
      <c r="AF212" s="5">
        <f t="shared" si="34"/>
        <v>676.875</v>
      </c>
      <c r="AH212">
        <v>5.5</v>
      </c>
      <c r="AI212">
        <f t="shared" si="35"/>
        <v>297.82499999999999</v>
      </c>
    </row>
    <row r="213" spans="1:35">
      <c r="A213" s="9"/>
      <c r="B213" s="4" t="s">
        <v>34</v>
      </c>
      <c r="C213" s="8">
        <v>26</v>
      </c>
      <c r="D213" s="52">
        <v>520</v>
      </c>
      <c r="E213" s="96">
        <f t="shared" si="32"/>
        <v>13520</v>
      </c>
      <c r="F213" s="40"/>
      <c r="G213" s="40">
        <v>11</v>
      </c>
      <c r="H213" s="40">
        <v>12</v>
      </c>
      <c r="I213" s="40">
        <v>13</v>
      </c>
      <c r="J213" s="40">
        <v>4</v>
      </c>
      <c r="K213" s="40">
        <v>11</v>
      </c>
      <c r="L213" s="40">
        <v>13</v>
      </c>
      <c r="M213" s="40">
        <v>13</v>
      </c>
      <c r="N213" s="40">
        <v>12</v>
      </c>
      <c r="O213" s="40">
        <v>7</v>
      </c>
      <c r="P213" s="40">
        <v>7</v>
      </c>
      <c r="Q213" s="40">
        <v>12</v>
      </c>
      <c r="R213" s="40">
        <v>12</v>
      </c>
      <c r="S213" s="40">
        <v>13</v>
      </c>
      <c r="T213" s="40">
        <v>16</v>
      </c>
      <c r="U213" s="40">
        <v>14</v>
      </c>
      <c r="V213" s="40">
        <v>14</v>
      </c>
      <c r="W213" s="40">
        <v>8</v>
      </c>
      <c r="X213" s="40">
        <v>8</v>
      </c>
      <c r="Y213" s="40">
        <v>8</v>
      </c>
      <c r="Z213" s="5">
        <v>8</v>
      </c>
      <c r="AA213">
        <f t="shared" si="36"/>
        <v>216</v>
      </c>
      <c r="AB213">
        <f t="shared" si="33"/>
        <v>5616</v>
      </c>
      <c r="AC213" s="11" t="s">
        <v>34</v>
      </c>
      <c r="AD213" s="8">
        <v>26</v>
      </c>
      <c r="AE213" s="5">
        <f t="shared" si="31"/>
        <v>304</v>
      </c>
      <c r="AF213" s="5">
        <f t="shared" si="34"/>
        <v>7904</v>
      </c>
      <c r="AH213">
        <v>216</v>
      </c>
      <c r="AI213">
        <f t="shared" si="35"/>
        <v>5616</v>
      </c>
    </row>
    <row r="214" spans="1:35">
      <c r="A214" s="9"/>
      <c r="B214" s="4" t="s">
        <v>35</v>
      </c>
      <c r="C214" s="8">
        <v>12</v>
      </c>
      <c r="D214" s="52">
        <v>335</v>
      </c>
      <c r="E214" s="96">
        <f t="shared" si="32"/>
        <v>4020</v>
      </c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5"/>
      <c r="AA214">
        <f t="shared" si="36"/>
        <v>0</v>
      </c>
      <c r="AB214">
        <f t="shared" si="33"/>
        <v>0</v>
      </c>
      <c r="AC214" s="11" t="s">
        <v>35</v>
      </c>
      <c r="AD214" s="8">
        <v>12</v>
      </c>
      <c r="AE214" s="5">
        <f t="shared" si="31"/>
        <v>335</v>
      </c>
      <c r="AF214" s="5">
        <f t="shared" si="34"/>
        <v>4020</v>
      </c>
      <c r="AH214">
        <v>0</v>
      </c>
      <c r="AI214">
        <f t="shared" si="35"/>
        <v>0</v>
      </c>
    </row>
    <row r="215" spans="1:35">
      <c r="B215" s="4" t="s">
        <v>36</v>
      </c>
      <c r="C215" s="8">
        <v>260</v>
      </c>
      <c r="D215" s="52">
        <v>246.2</v>
      </c>
      <c r="E215" s="96">
        <f t="shared" si="32"/>
        <v>64012</v>
      </c>
      <c r="F215" s="40"/>
      <c r="G215" s="40"/>
      <c r="H215" s="40">
        <v>6</v>
      </c>
      <c r="I215" s="40"/>
      <c r="J215" s="40">
        <v>7.6</v>
      </c>
      <c r="K215" s="40">
        <v>6.42</v>
      </c>
      <c r="L215" s="40"/>
      <c r="M215" s="40"/>
      <c r="N215" s="40">
        <v>8.1999999999999993</v>
      </c>
      <c r="O215" s="40"/>
      <c r="P215" s="40">
        <v>6.62</v>
      </c>
      <c r="Q215" s="40"/>
      <c r="R215" s="40"/>
      <c r="S215" s="40">
        <v>6.9</v>
      </c>
      <c r="T215" s="40">
        <v>8.44</v>
      </c>
      <c r="U215" s="40"/>
      <c r="V215" s="40">
        <v>7.1</v>
      </c>
      <c r="W215" s="40"/>
      <c r="X215" s="40"/>
      <c r="Y215" s="40">
        <v>7.13</v>
      </c>
      <c r="Z215" s="5"/>
      <c r="AA215">
        <f t="shared" si="36"/>
        <v>64.41</v>
      </c>
      <c r="AB215">
        <f t="shared" si="33"/>
        <v>16746.599999999999</v>
      </c>
      <c r="AC215" s="74" t="s">
        <v>36</v>
      </c>
      <c r="AD215" s="8">
        <v>260</v>
      </c>
      <c r="AE215" s="5">
        <f t="shared" si="31"/>
        <v>181.79</v>
      </c>
      <c r="AF215" s="5">
        <f t="shared" si="34"/>
        <v>47265.4</v>
      </c>
      <c r="AH215">
        <v>64.41</v>
      </c>
      <c r="AI215">
        <f t="shared" si="35"/>
        <v>16746.599999999999</v>
      </c>
    </row>
    <row r="216" spans="1:35">
      <c r="B216" s="4" t="s">
        <v>37</v>
      </c>
      <c r="C216" s="8">
        <v>61</v>
      </c>
      <c r="D216" s="52">
        <v>20</v>
      </c>
      <c r="E216" s="96">
        <f t="shared" si="32"/>
        <v>1220</v>
      </c>
      <c r="F216" s="40"/>
      <c r="G216" s="40">
        <v>1.3</v>
      </c>
      <c r="H216" s="40">
        <v>1.3</v>
      </c>
      <c r="I216" s="40">
        <v>1.3</v>
      </c>
      <c r="J216" s="40">
        <v>1.2</v>
      </c>
      <c r="K216" s="40">
        <v>2.5</v>
      </c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5"/>
      <c r="AA216">
        <f t="shared" si="36"/>
        <v>7.6000000000000005</v>
      </c>
      <c r="AB216">
        <f t="shared" si="33"/>
        <v>463.6</v>
      </c>
      <c r="AC216" s="11" t="s">
        <v>37</v>
      </c>
      <c r="AD216" s="8">
        <v>61</v>
      </c>
      <c r="AE216" s="5">
        <f t="shared" si="31"/>
        <v>12.399999999999999</v>
      </c>
      <c r="AF216" s="5">
        <f t="shared" si="34"/>
        <v>756.39999999999986</v>
      </c>
      <c r="AH216">
        <v>7.6</v>
      </c>
      <c r="AI216">
        <f t="shared" si="35"/>
        <v>463.59999999999997</v>
      </c>
    </row>
    <row r="217" spans="1:35">
      <c r="B217" s="4" t="s">
        <v>13</v>
      </c>
      <c r="C217" s="8">
        <v>140</v>
      </c>
      <c r="D217" s="52">
        <v>30</v>
      </c>
      <c r="E217" s="96">
        <f t="shared" si="32"/>
        <v>4200</v>
      </c>
      <c r="F217" s="40"/>
      <c r="G217" s="40"/>
      <c r="H217" s="40"/>
      <c r="I217" s="40">
        <v>1</v>
      </c>
      <c r="J217" s="40">
        <v>1</v>
      </c>
      <c r="K217" s="40">
        <v>1</v>
      </c>
      <c r="L217" s="40">
        <v>1</v>
      </c>
      <c r="M217" s="40">
        <v>1</v>
      </c>
      <c r="N217" s="40">
        <v>1</v>
      </c>
      <c r="O217" s="40">
        <v>1</v>
      </c>
      <c r="P217" s="40">
        <v>1</v>
      </c>
      <c r="Q217" s="40">
        <v>1</v>
      </c>
      <c r="R217" s="40">
        <v>1</v>
      </c>
      <c r="S217" s="40">
        <v>1</v>
      </c>
      <c r="T217" s="40">
        <v>1</v>
      </c>
      <c r="U217" s="40">
        <v>1</v>
      </c>
      <c r="V217" s="40"/>
      <c r="W217" s="40"/>
      <c r="X217" s="40"/>
      <c r="Y217" s="40"/>
      <c r="Z217" s="5"/>
      <c r="AA217">
        <f t="shared" si="36"/>
        <v>13</v>
      </c>
      <c r="AB217">
        <f t="shared" si="33"/>
        <v>1820</v>
      </c>
      <c r="AC217" s="11" t="s">
        <v>13</v>
      </c>
      <c r="AD217" s="8">
        <v>140</v>
      </c>
      <c r="AE217" s="5">
        <f t="shared" ref="AE217:AE248" si="37">D217-AA217</f>
        <v>17</v>
      </c>
      <c r="AF217" s="5">
        <f t="shared" si="34"/>
        <v>2380</v>
      </c>
      <c r="AH217">
        <v>13</v>
      </c>
      <c r="AI217">
        <f t="shared" si="35"/>
        <v>1820</v>
      </c>
    </row>
    <row r="218" spans="1:35">
      <c r="B218" s="4" t="s">
        <v>22</v>
      </c>
      <c r="C218" s="8">
        <v>55</v>
      </c>
      <c r="D218" s="52">
        <v>21</v>
      </c>
      <c r="E218" s="96">
        <f t="shared" si="32"/>
        <v>1155</v>
      </c>
      <c r="F218" s="40"/>
      <c r="G218" s="40"/>
      <c r="H218" s="40"/>
      <c r="I218" s="40">
        <v>4</v>
      </c>
      <c r="J218" s="40"/>
      <c r="K218" s="40"/>
      <c r="L218" s="40"/>
      <c r="M218" s="40"/>
      <c r="N218" s="40"/>
      <c r="O218" s="40"/>
      <c r="P218" s="40"/>
      <c r="Q218" s="40"/>
      <c r="R218" s="40"/>
      <c r="S218" s="40">
        <v>5</v>
      </c>
      <c r="T218" s="40"/>
      <c r="U218" s="40"/>
      <c r="V218" s="40"/>
      <c r="W218" s="40"/>
      <c r="X218" s="40">
        <v>2</v>
      </c>
      <c r="Y218" s="40"/>
      <c r="Z218" s="5"/>
      <c r="AA218">
        <f t="shared" si="36"/>
        <v>11</v>
      </c>
      <c r="AB218">
        <f t="shared" si="33"/>
        <v>605</v>
      </c>
      <c r="AC218" s="4" t="s">
        <v>22</v>
      </c>
      <c r="AD218" s="8">
        <v>55</v>
      </c>
      <c r="AE218" s="5">
        <f t="shared" si="37"/>
        <v>10</v>
      </c>
      <c r="AF218" s="5">
        <f t="shared" si="34"/>
        <v>550</v>
      </c>
      <c r="AH218">
        <v>11</v>
      </c>
      <c r="AI218">
        <f t="shared" si="35"/>
        <v>605</v>
      </c>
    </row>
    <row r="219" spans="1:35">
      <c r="B219" s="4" t="s">
        <v>22</v>
      </c>
      <c r="C219" s="8">
        <v>87</v>
      </c>
      <c r="D219" s="52">
        <v>5</v>
      </c>
      <c r="E219" s="96">
        <f t="shared" si="32"/>
        <v>435</v>
      </c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>
        <v>3</v>
      </c>
      <c r="S219" s="40"/>
      <c r="T219" s="40"/>
      <c r="U219" s="40"/>
      <c r="V219" s="40"/>
      <c r="W219" s="40"/>
      <c r="X219" s="40"/>
      <c r="Y219" s="40"/>
      <c r="Z219" s="5"/>
      <c r="AA219">
        <f t="shared" si="36"/>
        <v>3</v>
      </c>
      <c r="AB219">
        <f t="shared" si="33"/>
        <v>261</v>
      </c>
      <c r="AC219" s="11" t="s">
        <v>22</v>
      </c>
      <c r="AD219" s="8">
        <v>87</v>
      </c>
      <c r="AE219" s="5">
        <f t="shared" si="37"/>
        <v>2</v>
      </c>
      <c r="AF219" s="5">
        <f t="shared" si="34"/>
        <v>174</v>
      </c>
      <c r="AH219">
        <v>3</v>
      </c>
      <c r="AI219">
        <f t="shared" si="35"/>
        <v>261</v>
      </c>
    </row>
    <row r="220" spans="1:35">
      <c r="B220" s="4" t="s">
        <v>39</v>
      </c>
      <c r="C220" s="8">
        <v>175</v>
      </c>
      <c r="D220" s="52">
        <v>5</v>
      </c>
      <c r="E220" s="96">
        <f t="shared" si="32"/>
        <v>875</v>
      </c>
      <c r="F220" s="40"/>
      <c r="G220" s="40"/>
      <c r="H220" s="40"/>
      <c r="I220" s="40"/>
      <c r="J220" s="40"/>
      <c r="K220" s="40"/>
      <c r="L220" s="40"/>
      <c r="M220" s="40">
        <v>4</v>
      </c>
      <c r="N220" s="40"/>
      <c r="O220" s="40">
        <v>1</v>
      </c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5"/>
      <c r="AA220">
        <f t="shared" si="36"/>
        <v>5</v>
      </c>
      <c r="AB220">
        <f t="shared" si="33"/>
        <v>875</v>
      </c>
      <c r="AC220" s="11" t="s">
        <v>39</v>
      </c>
      <c r="AD220" s="8">
        <v>175</v>
      </c>
      <c r="AE220" s="5">
        <f t="shared" si="37"/>
        <v>0</v>
      </c>
      <c r="AF220" s="5">
        <f t="shared" si="34"/>
        <v>0</v>
      </c>
      <c r="AH220">
        <v>5</v>
      </c>
      <c r="AI220">
        <f t="shared" si="35"/>
        <v>875</v>
      </c>
    </row>
    <row r="221" spans="1:35">
      <c r="B221" s="4" t="s">
        <v>40</v>
      </c>
      <c r="C221" s="8">
        <v>218</v>
      </c>
      <c r="D221" s="52">
        <v>5</v>
      </c>
      <c r="E221" s="96">
        <f t="shared" si="32"/>
        <v>1090</v>
      </c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5"/>
      <c r="AA221">
        <f t="shared" si="36"/>
        <v>0</v>
      </c>
      <c r="AB221">
        <f t="shared" si="33"/>
        <v>0</v>
      </c>
      <c r="AC221" s="11" t="s">
        <v>40</v>
      </c>
      <c r="AD221" s="8">
        <v>218</v>
      </c>
      <c r="AE221" s="5">
        <f t="shared" si="37"/>
        <v>5</v>
      </c>
      <c r="AF221" s="5">
        <f t="shared" si="34"/>
        <v>1090</v>
      </c>
      <c r="AH221">
        <v>0</v>
      </c>
      <c r="AI221">
        <f t="shared" si="35"/>
        <v>0</v>
      </c>
    </row>
    <row r="222" spans="1:35">
      <c r="A222" s="3"/>
      <c r="B222" s="4" t="s">
        <v>41</v>
      </c>
      <c r="C222" s="8">
        <v>173</v>
      </c>
      <c r="D222" s="52">
        <v>6</v>
      </c>
      <c r="E222" s="96">
        <f t="shared" si="32"/>
        <v>1038</v>
      </c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5"/>
      <c r="AA222">
        <f t="shared" si="36"/>
        <v>0</v>
      </c>
      <c r="AB222">
        <f t="shared" si="33"/>
        <v>0</v>
      </c>
      <c r="AC222" s="11" t="s">
        <v>41</v>
      </c>
      <c r="AD222" s="8">
        <v>173</v>
      </c>
      <c r="AE222" s="5">
        <f t="shared" si="37"/>
        <v>6</v>
      </c>
      <c r="AF222" s="5">
        <f t="shared" si="34"/>
        <v>1038</v>
      </c>
      <c r="AH222">
        <v>0</v>
      </c>
      <c r="AI222">
        <f t="shared" si="35"/>
        <v>0</v>
      </c>
    </row>
    <row r="223" spans="1:35">
      <c r="B223" s="4" t="s">
        <v>42</v>
      </c>
      <c r="C223" s="8">
        <v>162</v>
      </c>
      <c r="D223" s="52">
        <v>6</v>
      </c>
      <c r="E223" s="96">
        <f t="shared" si="32"/>
        <v>972</v>
      </c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5"/>
      <c r="AA223">
        <f t="shared" si="36"/>
        <v>0</v>
      </c>
      <c r="AB223">
        <f t="shared" si="33"/>
        <v>0</v>
      </c>
      <c r="AC223" s="11" t="s">
        <v>42</v>
      </c>
      <c r="AD223" s="8">
        <v>162</v>
      </c>
      <c r="AE223" s="5">
        <f t="shared" si="37"/>
        <v>6</v>
      </c>
      <c r="AF223" s="5">
        <f t="shared" si="34"/>
        <v>972</v>
      </c>
      <c r="AH223">
        <v>0</v>
      </c>
      <c r="AI223">
        <f t="shared" si="35"/>
        <v>0</v>
      </c>
    </row>
    <row r="224" spans="1:35">
      <c r="B224" s="4" t="s">
        <v>43</v>
      </c>
      <c r="C224" s="8">
        <v>40</v>
      </c>
      <c r="D224" s="52">
        <v>50</v>
      </c>
      <c r="E224" s="96">
        <f t="shared" si="32"/>
        <v>2000</v>
      </c>
      <c r="F224" s="40"/>
      <c r="G224" s="40"/>
      <c r="H224" s="40"/>
      <c r="I224" s="40"/>
      <c r="J224" s="40">
        <v>6.9</v>
      </c>
      <c r="K224" s="40"/>
      <c r="L224" s="40"/>
      <c r="M224" s="40">
        <v>6.4</v>
      </c>
      <c r="N224" s="40"/>
      <c r="O224" s="40"/>
      <c r="P224" s="40"/>
      <c r="Q224" s="40"/>
      <c r="R224" s="40"/>
      <c r="S224" s="40"/>
      <c r="T224" s="40">
        <v>7.5</v>
      </c>
      <c r="U224" s="40"/>
      <c r="V224" s="40"/>
      <c r="W224" s="40"/>
      <c r="X224" s="40"/>
      <c r="Y224" s="40"/>
      <c r="Z224" s="5"/>
      <c r="AA224">
        <f t="shared" si="36"/>
        <v>20.8</v>
      </c>
      <c r="AB224">
        <f t="shared" si="33"/>
        <v>832</v>
      </c>
      <c r="AC224" s="11" t="s">
        <v>43</v>
      </c>
      <c r="AD224" s="8">
        <v>40</v>
      </c>
      <c r="AE224" s="5">
        <f t="shared" si="37"/>
        <v>29.2</v>
      </c>
      <c r="AF224" s="5">
        <f t="shared" si="34"/>
        <v>1168</v>
      </c>
      <c r="AH224">
        <v>20.8</v>
      </c>
      <c r="AI224">
        <f t="shared" si="35"/>
        <v>832</v>
      </c>
    </row>
    <row r="225" spans="2:35">
      <c r="B225" s="4" t="s">
        <v>10</v>
      </c>
      <c r="C225" s="8">
        <v>65</v>
      </c>
      <c r="D225" s="52">
        <v>40</v>
      </c>
      <c r="E225" s="96">
        <f t="shared" si="32"/>
        <v>2600</v>
      </c>
      <c r="F225" s="40"/>
      <c r="G225" s="40"/>
      <c r="H225" s="40"/>
      <c r="I225" s="40">
        <v>2</v>
      </c>
      <c r="J225" s="40">
        <v>1</v>
      </c>
      <c r="K225" s="40">
        <v>1</v>
      </c>
      <c r="L225" s="40">
        <v>1</v>
      </c>
      <c r="M225" s="40">
        <v>1</v>
      </c>
      <c r="N225" s="40">
        <v>1</v>
      </c>
      <c r="O225" s="40"/>
      <c r="P225" s="40">
        <v>1</v>
      </c>
      <c r="Q225" s="40">
        <v>1</v>
      </c>
      <c r="R225" s="40">
        <v>1</v>
      </c>
      <c r="S225" s="40">
        <v>1</v>
      </c>
      <c r="T225" s="40">
        <v>1</v>
      </c>
      <c r="U225" s="40">
        <v>1</v>
      </c>
      <c r="V225" s="40">
        <v>1</v>
      </c>
      <c r="W225" s="40"/>
      <c r="X225" s="40"/>
      <c r="Y225" s="40">
        <v>1</v>
      </c>
      <c r="Z225" s="5">
        <v>1</v>
      </c>
      <c r="AA225">
        <f t="shared" si="36"/>
        <v>16</v>
      </c>
      <c r="AB225">
        <f t="shared" si="33"/>
        <v>1040</v>
      </c>
      <c r="AC225" s="4" t="s">
        <v>10</v>
      </c>
      <c r="AD225" s="8">
        <v>65</v>
      </c>
      <c r="AE225" s="5">
        <f t="shared" si="37"/>
        <v>24</v>
      </c>
      <c r="AF225" s="5">
        <f t="shared" si="34"/>
        <v>1560</v>
      </c>
      <c r="AH225">
        <v>16</v>
      </c>
      <c r="AI225">
        <f t="shared" si="35"/>
        <v>1040</v>
      </c>
    </row>
    <row r="226" spans="2:35">
      <c r="B226" s="4" t="s">
        <v>44</v>
      </c>
      <c r="C226" s="8">
        <v>6.3</v>
      </c>
      <c r="D226" s="52">
        <v>360</v>
      </c>
      <c r="E226" s="96">
        <f t="shared" si="32"/>
        <v>2268</v>
      </c>
      <c r="F226" s="40"/>
      <c r="G226" s="4">
        <v>140</v>
      </c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5"/>
      <c r="AA226">
        <f t="shared" si="36"/>
        <v>140</v>
      </c>
      <c r="AB226">
        <f t="shared" si="33"/>
        <v>882</v>
      </c>
      <c r="AC226" s="11" t="s">
        <v>44</v>
      </c>
      <c r="AD226" s="8">
        <v>6.3</v>
      </c>
      <c r="AE226" s="5">
        <f t="shared" si="37"/>
        <v>220</v>
      </c>
      <c r="AF226" s="5">
        <f t="shared" si="34"/>
        <v>1386</v>
      </c>
      <c r="AH226">
        <v>140</v>
      </c>
      <c r="AI226">
        <f t="shared" si="35"/>
        <v>882</v>
      </c>
    </row>
    <row r="227" spans="2:35">
      <c r="B227" s="4" t="s">
        <v>45</v>
      </c>
      <c r="C227" s="8">
        <v>73</v>
      </c>
      <c r="D227" s="52">
        <v>52</v>
      </c>
      <c r="E227" s="96">
        <f t="shared" si="32"/>
        <v>3796</v>
      </c>
      <c r="F227" s="40"/>
      <c r="G227" s="40">
        <v>7</v>
      </c>
      <c r="H227" s="40"/>
      <c r="I227" s="40"/>
      <c r="J227" s="40"/>
      <c r="K227" s="40"/>
      <c r="L227" s="40">
        <v>0</v>
      </c>
      <c r="M227" s="40"/>
      <c r="N227" s="40"/>
      <c r="O227" s="40">
        <v>8</v>
      </c>
      <c r="P227" s="40"/>
      <c r="Q227" s="40"/>
      <c r="R227" s="40"/>
      <c r="S227" s="40"/>
      <c r="T227" s="40">
        <v>8</v>
      </c>
      <c r="U227" s="40"/>
      <c r="V227" s="40"/>
      <c r="W227" s="40"/>
      <c r="X227" s="40"/>
      <c r="Y227" s="40">
        <v>7</v>
      </c>
      <c r="Z227" s="5"/>
      <c r="AA227">
        <f t="shared" si="36"/>
        <v>30</v>
      </c>
      <c r="AB227">
        <f t="shared" si="33"/>
        <v>2190</v>
      </c>
      <c r="AC227" s="11" t="s">
        <v>45</v>
      </c>
      <c r="AD227" s="8">
        <v>73</v>
      </c>
      <c r="AE227" s="5">
        <f t="shared" si="37"/>
        <v>22</v>
      </c>
      <c r="AF227" s="5">
        <f t="shared" si="34"/>
        <v>1606</v>
      </c>
      <c r="AH227">
        <v>30</v>
      </c>
      <c r="AI227">
        <f t="shared" si="35"/>
        <v>2190</v>
      </c>
    </row>
    <row r="228" spans="2:35">
      <c r="B228" s="4" t="s">
        <v>46</v>
      </c>
      <c r="C228" s="8">
        <v>172</v>
      </c>
      <c r="D228" s="52">
        <v>12</v>
      </c>
      <c r="E228" s="96">
        <f t="shared" si="32"/>
        <v>2064</v>
      </c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>
        <v>5</v>
      </c>
      <c r="R228" s="40"/>
      <c r="S228" s="40"/>
      <c r="T228" s="40"/>
      <c r="U228" s="40"/>
      <c r="V228" s="40"/>
      <c r="W228" s="40"/>
      <c r="X228" s="40"/>
      <c r="Y228" s="40"/>
      <c r="Z228" s="5"/>
      <c r="AA228">
        <f t="shared" si="36"/>
        <v>5</v>
      </c>
      <c r="AB228">
        <f t="shared" si="33"/>
        <v>860</v>
      </c>
      <c r="AC228" s="11" t="s">
        <v>46</v>
      </c>
      <c r="AD228" s="8">
        <v>172</v>
      </c>
      <c r="AE228" s="5">
        <f t="shared" si="37"/>
        <v>7</v>
      </c>
      <c r="AF228" s="5">
        <f t="shared" si="34"/>
        <v>1204</v>
      </c>
      <c r="AH228">
        <v>5</v>
      </c>
      <c r="AI228">
        <f t="shared" si="35"/>
        <v>860</v>
      </c>
    </row>
    <row r="229" spans="2:35">
      <c r="B229" s="4" t="s">
        <v>47</v>
      </c>
      <c r="C229" s="8">
        <v>103</v>
      </c>
      <c r="D229" s="52">
        <v>24</v>
      </c>
      <c r="E229" s="96">
        <f t="shared" si="32"/>
        <v>2472</v>
      </c>
      <c r="F229" s="40"/>
      <c r="G229" s="40"/>
      <c r="H229" s="40"/>
      <c r="I229" s="40"/>
      <c r="J229" s="40"/>
      <c r="K229" s="40"/>
      <c r="L229" s="40"/>
      <c r="M229" s="40"/>
      <c r="N229" s="40"/>
      <c r="O229" s="40">
        <v>7</v>
      </c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5"/>
      <c r="AA229">
        <f t="shared" si="36"/>
        <v>7</v>
      </c>
      <c r="AB229">
        <f t="shared" si="33"/>
        <v>721</v>
      </c>
      <c r="AC229" s="11" t="s">
        <v>47</v>
      </c>
      <c r="AD229" s="8">
        <v>103</v>
      </c>
      <c r="AE229" s="5">
        <f t="shared" si="37"/>
        <v>17</v>
      </c>
      <c r="AF229" s="5">
        <f t="shared" si="34"/>
        <v>1751</v>
      </c>
      <c r="AH229">
        <v>7</v>
      </c>
      <c r="AI229">
        <f t="shared" si="35"/>
        <v>721</v>
      </c>
    </row>
    <row r="230" spans="2:35">
      <c r="B230" s="4" t="s">
        <v>48</v>
      </c>
      <c r="C230" s="8">
        <v>21</v>
      </c>
      <c r="D230" s="52">
        <v>450</v>
      </c>
      <c r="E230" s="96">
        <f t="shared" si="32"/>
        <v>9450</v>
      </c>
      <c r="F230" s="40">
        <v>139</v>
      </c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5"/>
      <c r="AA230">
        <f t="shared" si="36"/>
        <v>139</v>
      </c>
      <c r="AB230">
        <f t="shared" si="33"/>
        <v>2919</v>
      </c>
      <c r="AC230" s="11" t="s">
        <v>48</v>
      </c>
      <c r="AD230" s="8">
        <v>21</v>
      </c>
      <c r="AE230" s="5">
        <f t="shared" si="37"/>
        <v>311</v>
      </c>
      <c r="AF230" s="5">
        <f t="shared" si="34"/>
        <v>6531</v>
      </c>
      <c r="AH230">
        <v>139</v>
      </c>
      <c r="AI230">
        <f t="shared" si="35"/>
        <v>2919</v>
      </c>
    </row>
    <row r="231" spans="2:35">
      <c r="B231" s="4" t="s">
        <v>49</v>
      </c>
      <c r="C231" s="8">
        <v>118</v>
      </c>
      <c r="D231" s="52">
        <v>18</v>
      </c>
      <c r="E231" s="96">
        <f t="shared" si="32"/>
        <v>2124</v>
      </c>
      <c r="F231" s="40"/>
      <c r="G231" s="40"/>
      <c r="H231" s="40"/>
      <c r="I231" s="40">
        <v>1</v>
      </c>
      <c r="J231" s="40"/>
      <c r="K231" s="40">
        <v>0.4</v>
      </c>
      <c r="L231" s="40"/>
      <c r="M231" s="40"/>
      <c r="N231" s="40">
        <v>1</v>
      </c>
      <c r="O231" s="40"/>
      <c r="P231" s="40"/>
      <c r="Q231" s="40"/>
      <c r="R231" s="40"/>
      <c r="S231" s="40"/>
      <c r="T231" s="40"/>
      <c r="U231" s="40"/>
      <c r="V231" s="40">
        <v>1</v>
      </c>
      <c r="W231" s="40"/>
      <c r="X231" s="40"/>
      <c r="Y231" s="40"/>
      <c r="Z231" s="5"/>
      <c r="AA231">
        <f t="shared" si="36"/>
        <v>3.4</v>
      </c>
      <c r="AB231">
        <f t="shared" si="33"/>
        <v>401.2</v>
      </c>
      <c r="AC231" s="4" t="s">
        <v>49</v>
      </c>
      <c r="AD231" s="8">
        <v>118</v>
      </c>
      <c r="AE231" s="5">
        <f t="shared" si="37"/>
        <v>14.6</v>
      </c>
      <c r="AF231" s="5">
        <f t="shared" si="34"/>
        <v>1722.8</v>
      </c>
      <c r="AH231">
        <v>3.4</v>
      </c>
      <c r="AI231">
        <f t="shared" si="35"/>
        <v>401.2</v>
      </c>
    </row>
    <row r="232" spans="2:35">
      <c r="B232" s="4" t="s">
        <v>50</v>
      </c>
      <c r="C232" s="8">
        <v>78</v>
      </c>
      <c r="D232" s="52">
        <v>20</v>
      </c>
      <c r="E232" s="96">
        <f t="shared" si="32"/>
        <v>1560</v>
      </c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>
        <v>6</v>
      </c>
      <c r="Z232" s="5"/>
      <c r="AA232">
        <f t="shared" si="36"/>
        <v>6</v>
      </c>
      <c r="AB232">
        <f t="shared" si="33"/>
        <v>468</v>
      </c>
      <c r="AC232" s="4" t="s">
        <v>50</v>
      </c>
      <c r="AD232" s="8">
        <v>78</v>
      </c>
      <c r="AE232" s="5">
        <f t="shared" si="37"/>
        <v>14</v>
      </c>
      <c r="AF232" s="5">
        <f t="shared" si="34"/>
        <v>1092</v>
      </c>
      <c r="AH232">
        <v>6</v>
      </c>
      <c r="AI232">
        <f t="shared" si="35"/>
        <v>468</v>
      </c>
    </row>
    <row r="233" spans="2:35">
      <c r="B233" s="4" t="s">
        <v>17</v>
      </c>
      <c r="C233" s="8">
        <v>22</v>
      </c>
      <c r="D233" s="52">
        <v>20</v>
      </c>
      <c r="E233" s="96">
        <f t="shared" si="32"/>
        <v>440</v>
      </c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>
        <v>1</v>
      </c>
      <c r="R233" s="40">
        <v>1</v>
      </c>
      <c r="S233" s="40"/>
      <c r="T233" s="40">
        <v>1</v>
      </c>
      <c r="U233" s="40"/>
      <c r="V233" s="40">
        <v>1</v>
      </c>
      <c r="W233" s="40">
        <v>1</v>
      </c>
      <c r="X233" s="40"/>
      <c r="Y233" s="40">
        <v>1</v>
      </c>
      <c r="Z233" s="5"/>
      <c r="AA233">
        <f t="shared" si="36"/>
        <v>6</v>
      </c>
      <c r="AB233">
        <f t="shared" si="33"/>
        <v>132</v>
      </c>
      <c r="AC233" s="4" t="s">
        <v>17</v>
      </c>
      <c r="AD233" s="8">
        <v>22</v>
      </c>
      <c r="AE233" s="5">
        <f t="shared" si="37"/>
        <v>14</v>
      </c>
      <c r="AF233" s="5">
        <f t="shared" si="34"/>
        <v>308</v>
      </c>
      <c r="AH233">
        <v>6</v>
      </c>
      <c r="AI233">
        <f t="shared" si="35"/>
        <v>132</v>
      </c>
    </row>
    <row r="234" spans="2:35">
      <c r="B234" s="4" t="s">
        <v>51</v>
      </c>
      <c r="C234" s="8">
        <v>43</v>
      </c>
      <c r="D234" s="52">
        <v>20</v>
      </c>
      <c r="E234" s="96">
        <f t="shared" si="32"/>
        <v>860</v>
      </c>
      <c r="F234" s="40"/>
      <c r="G234" s="40"/>
      <c r="H234" s="40"/>
      <c r="I234" s="40"/>
      <c r="J234" s="40"/>
      <c r="K234" s="40">
        <v>1</v>
      </c>
      <c r="L234" s="40"/>
      <c r="M234" s="40"/>
      <c r="N234" s="40"/>
      <c r="O234" s="40"/>
      <c r="P234" s="40"/>
      <c r="Q234" s="40">
        <v>1</v>
      </c>
      <c r="R234" s="40">
        <v>1</v>
      </c>
      <c r="S234" s="40"/>
      <c r="T234" s="40">
        <v>1</v>
      </c>
      <c r="U234" s="40">
        <v>1</v>
      </c>
      <c r="V234" s="40">
        <v>1</v>
      </c>
      <c r="W234" s="40"/>
      <c r="X234" s="40"/>
      <c r="Y234" s="40">
        <v>1</v>
      </c>
      <c r="Z234" s="5">
        <v>1</v>
      </c>
      <c r="AA234">
        <f t="shared" si="36"/>
        <v>8</v>
      </c>
      <c r="AB234">
        <f t="shared" si="33"/>
        <v>344</v>
      </c>
      <c r="AC234" s="4" t="s">
        <v>51</v>
      </c>
      <c r="AD234" s="8">
        <v>43</v>
      </c>
      <c r="AE234" s="5">
        <f t="shared" si="37"/>
        <v>12</v>
      </c>
      <c r="AF234" s="5">
        <f t="shared" si="34"/>
        <v>516</v>
      </c>
      <c r="AH234">
        <v>8</v>
      </c>
      <c r="AI234">
        <f t="shared" si="35"/>
        <v>344</v>
      </c>
    </row>
    <row r="235" spans="2:35">
      <c r="B235" s="4" t="s">
        <v>52</v>
      </c>
      <c r="C235" s="8">
        <v>1950</v>
      </c>
      <c r="D235" s="52">
        <v>3</v>
      </c>
      <c r="E235" s="96">
        <f t="shared" si="32"/>
        <v>5850</v>
      </c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5"/>
      <c r="AA235">
        <f t="shared" si="36"/>
        <v>0</v>
      </c>
      <c r="AB235">
        <f t="shared" si="33"/>
        <v>0</v>
      </c>
      <c r="AC235" s="11" t="s">
        <v>52</v>
      </c>
      <c r="AD235" s="8">
        <v>1950</v>
      </c>
      <c r="AE235" s="5">
        <f t="shared" si="37"/>
        <v>3</v>
      </c>
      <c r="AF235" s="5">
        <f t="shared" si="34"/>
        <v>5850</v>
      </c>
      <c r="AH235">
        <v>0</v>
      </c>
      <c r="AI235">
        <f t="shared" si="35"/>
        <v>0</v>
      </c>
    </row>
    <row r="236" spans="2:35">
      <c r="B236" s="4" t="s">
        <v>53</v>
      </c>
      <c r="C236" s="8">
        <v>135</v>
      </c>
      <c r="D236" s="52">
        <v>54</v>
      </c>
      <c r="E236" s="96">
        <f t="shared" si="32"/>
        <v>7290</v>
      </c>
      <c r="F236" s="40">
        <v>15.09</v>
      </c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5"/>
      <c r="AA236">
        <f t="shared" si="36"/>
        <v>15.09</v>
      </c>
      <c r="AB236">
        <f t="shared" si="33"/>
        <v>2037.15</v>
      </c>
      <c r="AC236" s="11" t="s">
        <v>53</v>
      </c>
      <c r="AD236" s="8">
        <v>135</v>
      </c>
      <c r="AE236" s="5">
        <f t="shared" si="37"/>
        <v>38.909999999999997</v>
      </c>
      <c r="AF236" s="5">
        <f t="shared" si="34"/>
        <v>5252.8499999999995</v>
      </c>
      <c r="AH236">
        <v>15.09</v>
      </c>
      <c r="AI236">
        <f t="shared" si="35"/>
        <v>2037.15</v>
      </c>
    </row>
    <row r="237" spans="2:35">
      <c r="B237" s="4" t="s">
        <v>54</v>
      </c>
      <c r="C237" s="8">
        <v>56</v>
      </c>
      <c r="D237" s="52">
        <v>432</v>
      </c>
      <c r="E237" s="96">
        <f t="shared" si="32"/>
        <v>24192</v>
      </c>
      <c r="F237" s="40"/>
      <c r="G237" s="40"/>
      <c r="H237" s="40"/>
      <c r="I237" s="40"/>
      <c r="J237" s="40">
        <v>52</v>
      </c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5"/>
      <c r="AA237">
        <f t="shared" si="36"/>
        <v>52</v>
      </c>
      <c r="AB237">
        <f t="shared" si="33"/>
        <v>2912</v>
      </c>
      <c r="AC237" s="11" t="s">
        <v>54</v>
      </c>
      <c r="AD237" s="8">
        <v>56</v>
      </c>
      <c r="AE237" s="5">
        <f t="shared" si="37"/>
        <v>380</v>
      </c>
      <c r="AF237" s="5">
        <f t="shared" si="34"/>
        <v>21280</v>
      </c>
      <c r="AH237">
        <v>52</v>
      </c>
      <c r="AI237">
        <f t="shared" si="35"/>
        <v>2912</v>
      </c>
    </row>
    <row r="238" spans="2:35">
      <c r="B238" s="4" t="s">
        <v>54</v>
      </c>
      <c r="C238" s="8">
        <v>56</v>
      </c>
      <c r="D238" s="52">
        <v>18</v>
      </c>
      <c r="E238" s="96">
        <f t="shared" si="32"/>
        <v>1008</v>
      </c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5"/>
      <c r="AA238">
        <f t="shared" si="36"/>
        <v>0</v>
      </c>
      <c r="AB238">
        <f t="shared" si="33"/>
        <v>0</v>
      </c>
      <c r="AC238" s="11" t="s">
        <v>54</v>
      </c>
      <c r="AD238" s="8">
        <v>56</v>
      </c>
      <c r="AE238" s="5">
        <f t="shared" si="37"/>
        <v>18</v>
      </c>
      <c r="AF238" s="5">
        <f t="shared" si="34"/>
        <v>1008</v>
      </c>
      <c r="AH238">
        <v>0</v>
      </c>
      <c r="AI238">
        <f t="shared" si="35"/>
        <v>0</v>
      </c>
    </row>
    <row r="239" spans="2:35">
      <c r="B239" s="4" t="s">
        <v>55</v>
      </c>
      <c r="C239" s="8">
        <v>48</v>
      </c>
      <c r="D239" s="40">
        <v>200</v>
      </c>
      <c r="E239" s="96">
        <f t="shared" si="32"/>
        <v>9600</v>
      </c>
      <c r="F239" s="40"/>
      <c r="G239" s="40"/>
      <c r="H239" s="40">
        <v>14.8</v>
      </c>
      <c r="I239" s="40"/>
      <c r="J239" s="40"/>
      <c r="K239" s="40">
        <v>19.2</v>
      </c>
      <c r="L239" s="40"/>
      <c r="M239" s="40"/>
      <c r="N239" s="40"/>
      <c r="O239" s="40">
        <v>18.899999999999999</v>
      </c>
      <c r="P239" s="40">
        <v>7</v>
      </c>
      <c r="Q239" s="40"/>
      <c r="R239" s="40"/>
      <c r="S239" s="40">
        <v>7.6</v>
      </c>
      <c r="T239" s="40"/>
      <c r="U239" s="40"/>
      <c r="V239" s="40"/>
      <c r="W239" s="40"/>
      <c r="X239" s="40"/>
      <c r="Y239" s="40"/>
      <c r="Z239" s="5"/>
      <c r="AA239">
        <f t="shared" si="36"/>
        <v>67.5</v>
      </c>
      <c r="AB239">
        <f t="shared" si="33"/>
        <v>3240</v>
      </c>
      <c r="AC239" s="11" t="s">
        <v>55</v>
      </c>
      <c r="AD239" s="8">
        <v>48</v>
      </c>
      <c r="AE239" s="5">
        <f t="shared" si="37"/>
        <v>132.5</v>
      </c>
      <c r="AF239" s="5">
        <f t="shared" si="34"/>
        <v>6360</v>
      </c>
      <c r="AH239">
        <v>67.5</v>
      </c>
      <c r="AI239">
        <f t="shared" si="35"/>
        <v>3240</v>
      </c>
    </row>
    <row r="240" spans="2:35">
      <c r="B240" s="4" t="s">
        <v>56</v>
      </c>
      <c r="C240" s="8">
        <v>45</v>
      </c>
      <c r="D240" s="40">
        <v>89.5</v>
      </c>
      <c r="E240" s="96">
        <f t="shared" si="32"/>
        <v>4027.5</v>
      </c>
      <c r="F240" s="40"/>
      <c r="G240" s="40"/>
      <c r="H240" s="40"/>
      <c r="I240" s="40"/>
      <c r="J240" s="40"/>
      <c r="K240" s="40">
        <v>13.2</v>
      </c>
      <c r="L240" s="40"/>
      <c r="M240" s="40"/>
      <c r="N240" s="40"/>
      <c r="O240" s="40"/>
      <c r="P240" s="40">
        <v>16.66</v>
      </c>
      <c r="Q240" s="40"/>
      <c r="R240" s="40"/>
      <c r="S240" s="40">
        <v>9</v>
      </c>
      <c r="T240" s="40"/>
      <c r="U240" s="40"/>
      <c r="V240" s="40"/>
      <c r="W240" s="40"/>
      <c r="X240" s="40"/>
      <c r="Y240" s="40"/>
      <c r="Z240" s="5"/>
      <c r="AA240">
        <f t="shared" si="36"/>
        <v>38.86</v>
      </c>
      <c r="AB240">
        <f t="shared" si="33"/>
        <v>1748.7</v>
      </c>
      <c r="AC240" s="72" t="s">
        <v>56</v>
      </c>
      <c r="AD240" s="63">
        <v>45</v>
      </c>
      <c r="AE240" s="5">
        <f t="shared" si="37"/>
        <v>50.64</v>
      </c>
      <c r="AF240" s="5">
        <f t="shared" si="34"/>
        <v>2278.8000000000002</v>
      </c>
      <c r="AH240">
        <v>38.86</v>
      </c>
      <c r="AI240">
        <f t="shared" si="35"/>
        <v>1748.7</v>
      </c>
    </row>
    <row r="241" spans="2:35">
      <c r="B241" s="4" t="s">
        <v>57</v>
      </c>
      <c r="C241" s="8">
        <v>63</v>
      </c>
      <c r="D241" s="40">
        <v>18</v>
      </c>
      <c r="E241" s="96">
        <f t="shared" si="32"/>
        <v>1134</v>
      </c>
      <c r="F241" s="40"/>
      <c r="G241" s="40"/>
      <c r="H241" s="40"/>
      <c r="I241" s="40"/>
      <c r="J241" s="40"/>
      <c r="K241" s="40">
        <v>1.2</v>
      </c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5"/>
      <c r="AA241">
        <f t="shared" si="36"/>
        <v>1.2</v>
      </c>
      <c r="AB241">
        <f t="shared" si="33"/>
        <v>75.599999999999994</v>
      </c>
      <c r="AC241" s="11" t="s">
        <v>57</v>
      </c>
      <c r="AD241" s="8">
        <v>63</v>
      </c>
      <c r="AE241" s="5">
        <f t="shared" si="37"/>
        <v>16.8</v>
      </c>
      <c r="AF241" s="5">
        <f t="shared" si="34"/>
        <v>1058.4000000000001</v>
      </c>
      <c r="AH241">
        <v>1.2</v>
      </c>
      <c r="AI241">
        <f t="shared" si="35"/>
        <v>75.599999999999994</v>
      </c>
    </row>
    <row r="242" spans="2:35">
      <c r="B242" s="4" t="s">
        <v>58</v>
      </c>
      <c r="C242" s="8">
        <v>47</v>
      </c>
      <c r="D242" s="40">
        <v>31.7</v>
      </c>
      <c r="E242" s="96">
        <f t="shared" si="32"/>
        <v>1489.8999999999999</v>
      </c>
      <c r="F242" s="40"/>
      <c r="G242" s="40">
        <v>1.07</v>
      </c>
      <c r="H242" s="40">
        <v>1.3</v>
      </c>
      <c r="I242" s="40">
        <v>1.3</v>
      </c>
      <c r="J242" s="40">
        <v>1.2</v>
      </c>
      <c r="K242" s="40">
        <v>1.6</v>
      </c>
      <c r="L242" s="40"/>
      <c r="M242" s="40">
        <v>1.3</v>
      </c>
      <c r="N242" s="40">
        <v>1.8</v>
      </c>
      <c r="O242" s="40">
        <v>0.3</v>
      </c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5"/>
      <c r="AA242">
        <f t="shared" si="36"/>
        <v>9.870000000000001</v>
      </c>
      <c r="AB242">
        <f t="shared" si="33"/>
        <v>463.89000000000004</v>
      </c>
      <c r="AC242" s="11" t="s">
        <v>58</v>
      </c>
      <c r="AD242" s="8">
        <v>47</v>
      </c>
      <c r="AE242" s="5">
        <f t="shared" si="37"/>
        <v>21.83</v>
      </c>
      <c r="AF242" s="5">
        <f t="shared" si="34"/>
        <v>1026.01</v>
      </c>
      <c r="AH242">
        <v>9.8699999999999992</v>
      </c>
      <c r="AI242">
        <f t="shared" si="35"/>
        <v>463.89</v>
      </c>
    </row>
    <row r="243" spans="2:35">
      <c r="B243" s="4" t="s">
        <v>59</v>
      </c>
      <c r="C243" s="8">
        <v>63</v>
      </c>
      <c r="D243" s="40">
        <v>20</v>
      </c>
      <c r="E243" s="96">
        <f t="shared" si="32"/>
        <v>1260</v>
      </c>
      <c r="F243" s="40"/>
      <c r="G243" s="40"/>
      <c r="H243" s="40">
        <v>4</v>
      </c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5"/>
      <c r="AA243">
        <f t="shared" si="36"/>
        <v>4</v>
      </c>
      <c r="AB243">
        <f t="shared" si="33"/>
        <v>252</v>
      </c>
      <c r="AC243" s="11" t="s">
        <v>59</v>
      </c>
      <c r="AD243" s="8">
        <v>63</v>
      </c>
      <c r="AE243" s="5">
        <f t="shared" si="37"/>
        <v>16</v>
      </c>
      <c r="AF243" s="5">
        <f t="shared" si="34"/>
        <v>1008</v>
      </c>
      <c r="AH243">
        <v>4</v>
      </c>
      <c r="AI243">
        <f t="shared" si="35"/>
        <v>252</v>
      </c>
    </row>
    <row r="244" spans="2:35">
      <c r="B244" s="4" t="s">
        <v>60</v>
      </c>
      <c r="C244" s="8">
        <v>454</v>
      </c>
      <c r="D244" s="40">
        <v>7.6440000000000001</v>
      </c>
      <c r="E244" s="96">
        <v>3470.37</v>
      </c>
      <c r="F244" s="40"/>
      <c r="G244" s="40"/>
      <c r="H244" s="40">
        <v>3.4</v>
      </c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5"/>
      <c r="AA244">
        <f t="shared" ref="AA244:AA275" si="38">SUM(F244:Z244)</f>
        <v>3.4</v>
      </c>
      <c r="AB244">
        <f t="shared" si="33"/>
        <v>1543.6</v>
      </c>
      <c r="AC244" s="11" t="s">
        <v>60</v>
      </c>
      <c r="AD244" s="8">
        <v>454</v>
      </c>
      <c r="AE244" s="5">
        <f t="shared" si="37"/>
        <v>4.2439999999999998</v>
      </c>
      <c r="AF244" s="5">
        <f t="shared" si="34"/>
        <v>1926.7759999999998</v>
      </c>
      <c r="AH244">
        <v>3.4</v>
      </c>
      <c r="AI244">
        <f t="shared" si="35"/>
        <v>1543.6</v>
      </c>
    </row>
    <row r="245" spans="2:35">
      <c r="B245" s="4" t="s">
        <v>61</v>
      </c>
      <c r="C245" s="8">
        <v>147</v>
      </c>
      <c r="D245" s="40">
        <v>35.1</v>
      </c>
      <c r="E245" s="96">
        <f t="shared" si="32"/>
        <v>5159.7</v>
      </c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5"/>
      <c r="AA245">
        <f t="shared" si="38"/>
        <v>0</v>
      </c>
      <c r="AB245">
        <f t="shared" si="33"/>
        <v>0</v>
      </c>
      <c r="AC245" s="11" t="s">
        <v>61</v>
      </c>
      <c r="AD245" s="8">
        <v>147</v>
      </c>
      <c r="AE245" s="5">
        <f t="shared" si="37"/>
        <v>35.1</v>
      </c>
      <c r="AF245" s="5">
        <f t="shared" si="34"/>
        <v>5159.7</v>
      </c>
      <c r="AH245">
        <v>0</v>
      </c>
      <c r="AI245">
        <f t="shared" si="35"/>
        <v>0</v>
      </c>
    </row>
    <row r="246" spans="2:35">
      <c r="B246" s="4" t="s">
        <v>62</v>
      </c>
      <c r="C246" s="8">
        <v>185</v>
      </c>
      <c r="D246" s="52">
        <v>72.8</v>
      </c>
      <c r="E246" s="96">
        <f t="shared" si="32"/>
        <v>13468</v>
      </c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5"/>
      <c r="AA246">
        <f t="shared" si="38"/>
        <v>0</v>
      </c>
      <c r="AB246">
        <f t="shared" si="33"/>
        <v>0</v>
      </c>
      <c r="AC246" s="11" t="s">
        <v>62</v>
      </c>
      <c r="AD246" s="8">
        <v>185</v>
      </c>
      <c r="AE246" s="5">
        <f t="shared" si="37"/>
        <v>72.8</v>
      </c>
      <c r="AF246" s="5">
        <f t="shared" si="34"/>
        <v>13468</v>
      </c>
      <c r="AH246">
        <v>0</v>
      </c>
      <c r="AI246">
        <f t="shared" si="35"/>
        <v>0</v>
      </c>
    </row>
    <row r="247" spans="2:35">
      <c r="B247" s="4" t="s">
        <v>63</v>
      </c>
      <c r="C247" s="8">
        <v>155</v>
      </c>
      <c r="D247" s="52">
        <v>33.299999999999997</v>
      </c>
      <c r="E247" s="96">
        <f t="shared" si="32"/>
        <v>5161.5</v>
      </c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5"/>
      <c r="AA247">
        <f t="shared" si="38"/>
        <v>0</v>
      </c>
      <c r="AB247">
        <f t="shared" si="33"/>
        <v>0</v>
      </c>
      <c r="AC247" s="11" t="s">
        <v>63</v>
      </c>
      <c r="AD247" s="8">
        <v>155</v>
      </c>
      <c r="AE247" s="5">
        <f t="shared" si="37"/>
        <v>33.299999999999997</v>
      </c>
      <c r="AF247" s="5">
        <f t="shared" si="34"/>
        <v>5161.5</v>
      </c>
      <c r="AH247">
        <v>0</v>
      </c>
      <c r="AI247">
        <f t="shared" si="35"/>
        <v>0</v>
      </c>
    </row>
    <row r="248" spans="2:35">
      <c r="B248" s="4" t="s">
        <v>64</v>
      </c>
      <c r="C248" s="8">
        <v>195</v>
      </c>
      <c r="D248" s="52">
        <v>30.9</v>
      </c>
      <c r="E248" s="96">
        <f t="shared" si="32"/>
        <v>6025.5</v>
      </c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5"/>
      <c r="AA248">
        <f t="shared" si="38"/>
        <v>0</v>
      </c>
      <c r="AB248">
        <f t="shared" si="33"/>
        <v>0</v>
      </c>
      <c r="AC248" s="11" t="s">
        <v>64</v>
      </c>
      <c r="AD248" s="8">
        <v>195</v>
      </c>
      <c r="AE248" s="5">
        <f t="shared" si="37"/>
        <v>30.9</v>
      </c>
      <c r="AF248" s="5">
        <f t="shared" si="34"/>
        <v>6025.5</v>
      </c>
      <c r="AH248">
        <v>0</v>
      </c>
      <c r="AI248">
        <f t="shared" si="35"/>
        <v>0</v>
      </c>
    </row>
    <row r="249" spans="2:35">
      <c r="B249" s="4" t="s">
        <v>65</v>
      </c>
      <c r="C249" s="8">
        <v>320</v>
      </c>
      <c r="D249" s="52">
        <v>50</v>
      </c>
      <c r="E249" s="96">
        <f t="shared" si="32"/>
        <v>16000</v>
      </c>
      <c r="F249" s="40"/>
      <c r="G249" s="40"/>
      <c r="H249" s="40"/>
      <c r="I249" s="40">
        <v>12.1</v>
      </c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5"/>
      <c r="AA249">
        <f t="shared" si="38"/>
        <v>12.1</v>
      </c>
      <c r="AB249">
        <f t="shared" si="33"/>
        <v>3872</v>
      </c>
      <c r="AC249" s="71" t="s">
        <v>65</v>
      </c>
      <c r="AD249" s="8">
        <v>320</v>
      </c>
      <c r="AE249" s="5">
        <f t="shared" ref="AE249:AE280" si="39">D249-AA249</f>
        <v>37.9</v>
      </c>
      <c r="AF249" s="5">
        <f t="shared" si="34"/>
        <v>12128</v>
      </c>
      <c r="AH249">
        <v>12.1</v>
      </c>
      <c r="AI249">
        <f t="shared" si="35"/>
        <v>3872</v>
      </c>
    </row>
    <row r="250" spans="2:35">
      <c r="B250" s="4" t="s">
        <v>18</v>
      </c>
      <c r="C250" s="8">
        <v>141.58000000000001</v>
      </c>
      <c r="D250" s="52">
        <v>19</v>
      </c>
      <c r="E250" s="96">
        <f t="shared" ref="E250:E313" si="40">D250*C250</f>
        <v>2690.0200000000004</v>
      </c>
      <c r="F250" s="40"/>
      <c r="G250" s="40"/>
      <c r="H250" s="40"/>
      <c r="I250" s="40"/>
      <c r="J250" s="40"/>
      <c r="K250" s="40"/>
      <c r="L250" s="40"/>
      <c r="M250" s="40"/>
      <c r="N250" s="40">
        <v>11.3</v>
      </c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5"/>
      <c r="AA250">
        <f t="shared" si="38"/>
        <v>11.3</v>
      </c>
      <c r="AB250">
        <f t="shared" ref="AB250:AB313" si="41">AA250*AD250</f>
        <v>1599.8540000000003</v>
      </c>
      <c r="AC250" s="11" t="s">
        <v>18</v>
      </c>
      <c r="AD250" s="8">
        <v>141.58000000000001</v>
      </c>
      <c r="AE250" s="5">
        <f t="shared" si="39"/>
        <v>7.6999999999999993</v>
      </c>
      <c r="AF250" s="5">
        <f t="shared" ref="AF250:AF313" si="42">AE250*AD250</f>
        <v>1090.1659999999999</v>
      </c>
      <c r="AH250">
        <v>11.3</v>
      </c>
      <c r="AI250">
        <f t="shared" ref="AI250:AI313" si="43">AH250*AD250</f>
        <v>1599.8540000000003</v>
      </c>
    </row>
    <row r="251" spans="2:35">
      <c r="B251" s="4" t="s">
        <v>118</v>
      </c>
      <c r="C251" s="8">
        <v>31.31</v>
      </c>
      <c r="D251" s="52">
        <v>225</v>
      </c>
      <c r="E251" s="96">
        <f t="shared" si="40"/>
        <v>7044.75</v>
      </c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5"/>
      <c r="AA251">
        <f t="shared" si="38"/>
        <v>0</v>
      </c>
      <c r="AB251">
        <f t="shared" si="41"/>
        <v>0</v>
      </c>
      <c r="AC251" s="4" t="s">
        <v>118</v>
      </c>
      <c r="AD251" s="8">
        <v>31.31</v>
      </c>
      <c r="AE251" s="5">
        <f t="shared" si="39"/>
        <v>225</v>
      </c>
      <c r="AF251" s="5">
        <f t="shared" si="42"/>
        <v>7044.75</v>
      </c>
      <c r="AH251">
        <v>0</v>
      </c>
      <c r="AI251">
        <f t="shared" si="43"/>
        <v>0</v>
      </c>
    </row>
    <row r="252" spans="2:35">
      <c r="B252" s="4" t="s">
        <v>119</v>
      </c>
      <c r="C252" s="8">
        <v>84.15</v>
      </c>
      <c r="D252" s="52">
        <v>18</v>
      </c>
      <c r="E252" s="96">
        <f t="shared" si="40"/>
        <v>1514.7</v>
      </c>
      <c r="F252" s="40"/>
      <c r="G252" s="40"/>
      <c r="H252" s="40"/>
      <c r="I252" s="40"/>
      <c r="J252" s="40"/>
      <c r="K252" s="40">
        <v>9</v>
      </c>
      <c r="L252" s="40"/>
      <c r="M252" s="40"/>
      <c r="N252" s="40"/>
      <c r="O252" s="40"/>
      <c r="P252" s="40"/>
      <c r="Q252" s="40"/>
      <c r="R252" s="40"/>
      <c r="S252" s="40"/>
      <c r="T252" s="40">
        <v>9</v>
      </c>
      <c r="U252" s="40"/>
      <c r="V252" s="40"/>
      <c r="W252" s="40"/>
      <c r="X252" s="40"/>
      <c r="Y252" s="40"/>
      <c r="Z252" s="5"/>
      <c r="AA252">
        <f t="shared" si="38"/>
        <v>18</v>
      </c>
      <c r="AB252">
        <f t="shared" si="41"/>
        <v>1514.7</v>
      </c>
      <c r="AC252" s="11" t="s">
        <v>119</v>
      </c>
      <c r="AD252" s="8">
        <v>84.15</v>
      </c>
      <c r="AE252" s="5">
        <f t="shared" si="39"/>
        <v>0</v>
      </c>
      <c r="AF252" s="5">
        <f t="shared" si="42"/>
        <v>0</v>
      </c>
      <c r="AH252">
        <v>18</v>
      </c>
      <c r="AI252">
        <f t="shared" si="43"/>
        <v>1514.7</v>
      </c>
    </row>
    <row r="253" spans="2:35">
      <c r="B253" s="4" t="s">
        <v>66</v>
      </c>
      <c r="C253" s="8">
        <v>149.97999999999999</v>
      </c>
      <c r="D253" s="52">
        <v>23</v>
      </c>
      <c r="E253" s="96">
        <f t="shared" si="40"/>
        <v>3449.54</v>
      </c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5"/>
      <c r="AA253">
        <f t="shared" si="38"/>
        <v>0</v>
      </c>
      <c r="AB253">
        <f t="shared" si="41"/>
        <v>0</v>
      </c>
      <c r="AC253" s="11" t="s">
        <v>66</v>
      </c>
      <c r="AD253" s="8">
        <v>149.97999999999999</v>
      </c>
      <c r="AE253" s="5">
        <f t="shared" si="39"/>
        <v>23</v>
      </c>
      <c r="AF253" s="5">
        <f t="shared" si="42"/>
        <v>3449.54</v>
      </c>
      <c r="AH253">
        <v>0</v>
      </c>
      <c r="AI253">
        <f t="shared" si="43"/>
        <v>0</v>
      </c>
    </row>
    <row r="254" spans="2:35">
      <c r="B254" s="4" t="s">
        <v>124</v>
      </c>
      <c r="C254" s="8">
        <v>149.66</v>
      </c>
      <c r="D254" s="52">
        <v>23</v>
      </c>
      <c r="E254" s="96">
        <f t="shared" si="40"/>
        <v>3442.18</v>
      </c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5"/>
      <c r="AA254">
        <f t="shared" si="38"/>
        <v>0</v>
      </c>
      <c r="AB254">
        <f t="shared" si="41"/>
        <v>0</v>
      </c>
      <c r="AC254" s="4" t="s">
        <v>124</v>
      </c>
      <c r="AD254" s="8">
        <v>149.66</v>
      </c>
      <c r="AE254" s="5">
        <f t="shared" si="39"/>
        <v>23</v>
      </c>
      <c r="AF254" s="5">
        <f t="shared" si="42"/>
        <v>3442.18</v>
      </c>
      <c r="AH254">
        <v>0</v>
      </c>
      <c r="AI254">
        <f t="shared" si="43"/>
        <v>0</v>
      </c>
    </row>
    <row r="255" spans="2:35">
      <c r="B255" s="4" t="s">
        <v>120</v>
      </c>
      <c r="C255" s="8">
        <v>10.44</v>
      </c>
      <c r="D255" s="52">
        <v>225</v>
      </c>
      <c r="E255" s="96">
        <f t="shared" si="40"/>
        <v>2349</v>
      </c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5"/>
      <c r="AA255">
        <f t="shared" si="38"/>
        <v>0</v>
      </c>
      <c r="AB255">
        <f t="shared" si="41"/>
        <v>0</v>
      </c>
      <c r="AC255" s="11" t="s">
        <v>120</v>
      </c>
      <c r="AD255" s="8">
        <v>10.44</v>
      </c>
      <c r="AE255" s="5">
        <f t="shared" si="39"/>
        <v>225</v>
      </c>
      <c r="AF255" s="5">
        <f t="shared" si="42"/>
        <v>2349</v>
      </c>
      <c r="AH255">
        <v>0</v>
      </c>
      <c r="AI255">
        <f t="shared" si="43"/>
        <v>0</v>
      </c>
    </row>
    <row r="256" spans="2:35">
      <c r="B256" s="4" t="s">
        <v>60</v>
      </c>
      <c r="C256" s="8">
        <v>488.82</v>
      </c>
      <c r="D256" s="52">
        <v>7.7380000000000004</v>
      </c>
      <c r="E256" s="96">
        <f t="shared" si="40"/>
        <v>3782.4891600000001</v>
      </c>
      <c r="F256" s="40"/>
      <c r="G256" s="40"/>
      <c r="H256" s="40"/>
      <c r="I256" s="40"/>
      <c r="J256" s="40"/>
      <c r="K256" s="40"/>
      <c r="L256" s="40"/>
      <c r="M256" s="40"/>
      <c r="N256" s="40"/>
      <c r="O256" s="40">
        <v>1.3</v>
      </c>
      <c r="P256" s="40"/>
      <c r="Q256" s="40"/>
      <c r="R256" s="40"/>
      <c r="S256" s="40"/>
      <c r="T256" s="40">
        <v>1.8380000000000001</v>
      </c>
      <c r="U256" s="40"/>
      <c r="V256" s="40"/>
      <c r="W256" s="40"/>
      <c r="X256" s="40"/>
      <c r="Y256" s="40"/>
      <c r="Z256" s="5"/>
      <c r="AA256">
        <f t="shared" si="38"/>
        <v>3.1379999999999999</v>
      </c>
      <c r="AB256">
        <f t="shared" si="41"/>
        <v>1533.91716</v>
      </c>
      <c r="AC256" s="11" t="s">
        <v>60</v>
      </c>
      <c r="AD256" s="8">
        <v>488.82</v>
      </c>
      <c r="AE256" s="5">
        <f t="shared" si="39"/>
        <v>4.6000000000000005</v>
      </c>
      <c r="AF256" s="5">
        <f t="shared" si="42"/>
        <v>2248.5720000000001</v>
      </c>
      <c r="AH256">
        <v>3.1379999999999999</v>
      </c>
      <c r="AI256">
        <f t="shared" si="43"/>
        <v>1533.91716</v>
      </c>
    </row>
    <row r="257" spans="2:35">
      <c r="B257" s="4" t="s">
        <v>121</v>
      </c>
      <c r="C257" s="8">
        <v>536.42999999999995</v>
      </c>
      <c r="D257" s="52">
        <v>5</v>
      </c>
      <c r="E257" s="40">
        <f t="shared" si="40"/>
        <v>2682.1499999999996</v>
      </c>
      <c r="F257" s="40"/>
      <c r="G257" s="40"/>
      <c r="H257" s="40"/>
      <c r="I257" s="40"/>
      <c r="J257" s="40"/>
      <c r="K257" s="40">
        <v>1.2</v>
      </c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5"/>
      <c r="AA257">
        <f t="shared" si="38"/>
        <v>1.2</v>
      </c>
      <c r="AB257">
        <f t="shared" si="41"/>
        <v>643.71599999999989</v>
      </c>
      <c r="AC257" s="11" t="s">
        <v>121</v>
      </c>
      <c r="AD257" s="8">
        <v>536.42999999999995</v>
      </c>
      <c r="AE257" s="5">
        <f t="shared" si="39"/>
        <v>3.8</v>
      </c>
      <c r="AF257" s="5">
        <f t="shared" si="42"/>
        <v>2038.4339999999997</v>
      </c>
      <c r="AH257">
        <v>1.2</v>
      </c>
      <c r="AI257">
        <f t="shared" si="43"/>
        <v>643.71599999999989</v>
      </c>
    </row>
    <row r="258" spans="2:35">
      <c r="B258" s="4" t="s">
        <v>122</v>
      </c>
      <c r="C258" s="8">
        <v>324.52999999999997</v>
      </c>
      <c r="D258" s="52">
        <v>12</v>
      </c>
      <c r="E258" s="40">
        <f t="shared" si="40"/>
        <v>3894.3599999999997</v>
      </c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>
        <v>1.1000000000000001</v>
      </c>
      <c r="X258" s="40"/>
      <c r="Y258" s="40"/>
      <c r="Z258" s="5"/>
      <c r="AA258">
        <f t="shared" si="38"/>
        <v>1.1000000000000001</v>
      </c>
      <c r="AB258">
        <f t="shared" si="41"/>
        <v>356.983</v>
      </c>
      <c r="AC258" s="11" t="s">
        <v>122</v>
      </c>
      <c r="AD258" s="8">
        <v>324.52999999999997</v>
      </c>
      <c r="AE258" s="5">
        <f t="shared" si="39"/>
        <v>10.9</v>
      </c>
      <c r="AF258" s="5">
        <f t="shared" si="42"/>
        <v>3537.377</v>
      </c>
      <c r="AH258">
        <v>1.1000000000000001</v>
      </c>
      <c r="AI258">
        <f t="shared" si="43"/>
        <v>356.983</v>
      </c>
    </row>
    <row r="259" spans="2:35">
      <c r="B259" s="4" t="s">
        <v>123</v>
      </c>
      <c r="C259" s="8">
        <v>189.74</v>
      </c>
      <c r="D259" s="52">
        <v>12</v>
      </c>
      <c r="E259" s="40">
        <f t="shared" si="40"/>
        <v>2276.88</v>
      </c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5"/>
      <c r="AA259">
        <f t="shared" si="38"/>
        <v>0</v>
      </c>
      <c r="AB259">
        <f t="shared" si="41"/>
        <v>0</v>
      </c>
      <c r="AC259" s="11" t="s">
        <v>123</v>
      </c>
      <c r="AD259" s="8">
        <v>189.74</v>
      </c>
      <c r="AE259" s="5">
        <f t="shared" si="39"/>
        <v>12</v>
      </c>
      <c r="AF259" s="5">
        <f t="shared" si="42"/>
        <v>2276.88</v>
      </c>
      <c r="AH259">
        <v>0</v>
      </c>
      <c r="AI259">
        <f t="shared" si="43"/>
        <v>0</v>
      </c>
    </row>
    <row r="260" spans="2:35">
      <c r="B260" s="4" t="s">
        <v>48</v>
      </c>
      <c r="C260" s="8">
        <v>21.86</v>
      </c>
      <c r="D260" s="52">
        <v>225</v>
      </c>
      <c r="E260" s="96">
        <f t="shared" si="40"/>
        <v>4918.5</v>
      </c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5"/>
      <c r="AA260">
        <f t="shared" si="38"/>
        <v>0</v>
      </c>
      <c r="AB260">
        <f t="shared" si="41"/>
        <v>0</v>
      </c>
      <c r="AC260" s="11" t="s">
        <v>48</v>
      </c>
      <c r="AD260" s="8">
        <v>21.86</v>
      </c>
      <c r="AE260" s="5">
        <f t="shared" si="39"/>
        <v>225</v>
      </c>
      <c r="AF260" s="5">
        <f t="shared" si="42"/>
        <v>4918.5</v>
      </c>
      <c r="AH260">
        <v>0</v>
      </c>
      <c r="AI260">
        <f t="shared" si="43"/>
        <v>0</v>
      </c>
    </row>
    <row r="261" spans="2:35">
      <c r="B261" s="4" t="s">
        <v>44</v>
      </c>
      <c r="C261" s="8">
        <v>62.19</v>
      </c>
      <c r="D261" s="52">
        <v>36</v>
      </c>
      <c r="E261" s="96">
        <f t="shared" si="40"/>
        <v>2238.84</v>
      </c>
      <c r="F261" s="40"/>
      <c r="G261" s="40"/>
      <c r="H261" s="40"/>
      <c r="I261" s="40"/>
      <c r="J261" s="40"/>
      <c r="K261" s="4">
        <v>13.5</v>
      </c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5"/>
      <c r="AA261">
        <f t="shared" si="38"/>
        <v>13.5</v>
      </c>
      <c r="AB261">
        <f t="shared" si="41"/>
        <v>839.56499999999994</v>
      </c>
      <c r="AC261" s="11" t="s">
        <v>44</v>
      </c>
      <c r="AD261" s="8">
        <v>62.19</v>
      </c>
      <c r="AE261" s="5">
        <f t="shared" si="39"/>
        <v>22.5</v>
      </c>
      <c r="AF261" s="5">
        <f t="shared" si="42"/>
        <v>1399.2749999999999</v>
      </c>
      <c r="AH261">
        <v>13.5</v>
      </c>
      <c r="AI261">
        <f t="shared" si="43"/>
        <v>839.56499999999994</v>
      </c>
    </row>
    <row r="262" spans="2:35">
      <c r="B262" s="4" t="s">
        <v>125</v>
      </c>
      <c r="C262" s="8">
        <v>21.63</v>
      </c>
      <c r="D262" s="52">
        <v>248</v>
      </c>
      <c r="E262" s="96">
        <f t="shared" si="40"/>
        <v>5364.24</v>
      </c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5"/>
      <c r="AA262">
        <f t="shared" si="38"/>
        <v>0</v>
      </c>
      <c r="AB262">
        <f t="shared" si="41"/>
        <v>0</v>
      </c>
      <c r="AC262" s="11" t="s">
        <v>125</v>
      </c>
      <c r="AD262" s="63">
        <v>21.63</v>
      </c>
      <c r="AE262" s="5">
        <f t="shared" si="39"/>
        <v>248</v>
      </c>
      <c r="AF262" s="5">
        <f t="shared" si="42"/>
        <v>5364.24</v>
      </c>
      <c r="AH262">
        <v>0</v>
      </c>
      <c r="AI262">
        <f t="shared" si="43"/>
        <v>0</v>
      </c>
    </row>
    <row r="263" spans="2:35">
      <c r="B263" s="4" t="s">
        <v>125</v>
      </c>
      <c r="C263" s="8">
        <v>21.63</v>
      </c>
      <c r="D263" s="52">
        <v>280</v>
      </c>
      <c r="E263" s="96">
        <f t="shared" si="40"/>
        <v>6056.4</v>
      </c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5"/>
      <c r="AA263">
        <f t="shared" si="38"/>
        <v>0</v>
      </c>
      <c r="AB263">
        <f t="shared" si="41"/>
        <v>0</v>
      </c>
      <c r="AC263" s="11" t="s">
        <v>125</v>
      </c>
      <c r="AD263" s="63">
        <v>21.63</v>
      </c>
      <c r="AE263" s="5">
        <f t="shared" si="39"/>
        <v>280</v>
      </c>
      <c r="AF263" s="5">
        <f t="shared" si="42"/>
        <v>6056.4</v>
      </c>
      <c r="AH263">
        <v>0</v>
      </c>
      <c r="AI263">
        <f t="shared" si="43"/>
        <v>0</v>
      </c>
    </row>
    <row r="264" spans="2:35">
      <c r="B264" s="4" t="s">
        <v>135</v>
      </c>
      <c r="C264" s="8">
        <v>310</v>
      </c>
      <c r="D264" s="52">
        <v>39</v>
      </c>
      <c r="E264" s="96">
        <f t="shared" si="40"/>
        <v>12090</v>
      </c>
      <c r="F264" s="40"/>
      <c r="G264" s="40"/>
      <c r="H264" s="40"/>
      <c r="I264" s="40"/>
      <c r="J264" s="40"/>
      <c r="K264" s="40"/>
      <c r="L264" s="40">
        <v>13.5</v>
      </c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5"/>
      <c r="AA264">
        <f t="shared" si="38"/>
        <v>13.5</v>
      </c>
      <c r="AB264">
        <f t="shared" si="41"/>
        <v>4185</v>
      </c>
      <c r="AC264" s="11" t="s">
        <v>135</v>
      </c>
      <c r="AD264" s="63">
        <v>310</v>
      </c>
      <c r="AE264" s="5">
        <f t="shared" si="39"/>
        <v>25.5</v>
      </c>
      <c r="AF264" s="5">
        <f t="shared" si="42"/>
        <v>7905</v>
      </c>
      <c r="AH264">
        <v>13.5</v>
      </c>
      <c r="AI264">
        <f t="shared" si="43"/>
        <v>4185</v>
      </c>
    </row>
    <row r="265" spans="2:35">
      <c r="B265" s="4" t="s">
        <v>136</v>
      </c>
      <c r="C265" s="8">
        <v>105</v>
      </c>
      <c r="D265" s="52">
        <v>15</v>
      </c>
      <c r="E265" s="96">
        <f t="shared" si="40"/>
        <v>1575</v>
      </c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5"/>
      <c r="AA265">
        <f t="shared" si="38"/>
        <v>0</v>
      </c>
      <c r="AB265">
        <f t="shared" si="41"/>
        <v>0</v>
      </c>
      <c r="AC265" s="11" t="s">
        <v>136</v>
      </c>
      <c r="AD265" s="8">
        <v>105</v>
      </c>
      <c r="AE265" s="5">
        <f t="shared" si="39"/>
        <v>15</v>
      </c>
      <c r="AF265" s="5">
        <f t="shared" si="42"/>
        <v>1575</v>
      </c>
      <c r="AH265">
        <v>0</v>
      </c>
      <c r="AI265">
        <f t="shared" si="43"/>
        <v>0</v>
      </c>
    </row>
    <row r="266" spans="2:35">
      <c r="B266" s="4" t="s">
        <v>137</v>
      </c>
      <c r="C266" s="8">
        <v>101</v>
      </c>
      <c r="D266" s="52">
        <v>14</v>
      </c>
      <c r="E266" s="96">
        <f t="shared" si="40"/>
        <v>1414</v>
      </c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5"/>
      <c r="AA266">
        <f t="shared" si="38"/>
        <v>0</v>
      </c>
      <c r="AB266">
        <f t="shared" si="41"/>
        <v>0</v>
      </c>
      <c r="AC266" s="11" t="s">
        <v>137</v>
      </c>
      <c r="AD266" s="8">
        <v>101</v>
      </c>
      <c r="AE266" s="5">
        <f t="shared" si="39"/>
        <v>14</v>
      </c>
      <c r="AF266" s="5">
        <f t="shared" si="42"/>
        <v>1414</v>
      </c>
      <c r="AH266">
        <v>0</v>
      </c>
      <c r="AI266">
        <f t="shared" si="43"/>
        <v>0</v>
      </c>
    </row>
    <row r="267" spans="2:35">
      <c r="B267" s="4" t="s">
        <v>37</v>
      </c>
      <c r="C267" s="8">
        <v>61</v>
      </c>
      <c r="D267" s="52">
        <v>20</v>
      </c>
      <c r="E267" s="96">
        <f t="shared" si="40"/>
        <v>1220</v>
      </c>
      <c r="F267" s="40"/>
      <c r="G267" s="40"/>
      <c r="H267" s="40"/>
      <c r="I267" s="40"/>
      <c r="J267" s="40"/>
      <c r="K267" s="40"/>
      <c r="L267" s="40">
        <v>1.3</v>
      </c>
      <c r="M267" s="40">
        <v>1.1000000000000001</v>
      </c>
      <c r="N267" s="40">
        <v>1.56</v>
      </c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5"/>
      <c r="AA267">
        <f t="shared" si="38"/>
        <v>3.9600000000000004</v>
      </c>
      <c r="AB267">
        <f t="shared" si="41"/>
        <v>241.56000000000003</v>
      </c>
      <c r="AC267" s="11" t="s">
        <v>37</v>
      </c>
      <c r="AD267" s="8">
        <v>61</v>
      </c>
      <c r="AE267" s="5">
        <f t="shared" si="39"/>
        <v>16.04</v>
      </c>
      <c r="AF267" s="5">
        <f t="shared" si="42"/>
        <v>978.43999999999994</v>
      </c>
      <c r="AH267">
        <v>3.96</v>
      </c>
      <c r="AI267">
        <f t="shared" si="43"/>
        <v>241.56</v>
      </c>
    </row>
    <row r="268" spans="2:35">
      <c r="B268" s="4" t="s">
        <v>31</v>
      </c>
      <c r="C268" s="8">
        <v>74</v>
      </c>
      <c r="D268" s="52">
        <v>48</v>
      </c>
      <c r="E268" s="96">
        <f t="shared" si="40"/>
        <v>3552</v>
      </c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>
        <v>8</v>
      </c>
      <c r="R268" s="40"/>
      <c r="S268" s="40"/>
      <c r="T268" s="40"/>
      <c r="U268" s="40">
        <v>2</v>
      </c>
      <c r="V268" s="40"/>
      <c r="W268" s="4">
        <v>2</v>
      </c>
      <c r="X268" s="40"/>
      <c r="Y268" s="40"/>
      <c r="Z268" s="5"/>
      <c r="AA268">
        <f t="shared" si="38"/>
        <v>12</v>
      </c>
      <c r="AB268">
        <f t="shared" si="41"/>
        <v>888</v>
      </c>
      <c r="AC268" s="69" t="s">
        <v>31</v>
      </c>
      <c r="AD268" s="8">
        <v>74</v>
      </c>
      <c r="AE268" s="5">
        <f t="shared" si="39"/>
        <v>36</v>
      </c>
      <c r="AF268" s="5">
        <f t="shared" si="42"/>
        <v>2664</v>
      </c>
      <c r="AH268">
        <v>12</v>
      </c>
      <c r="AI268">
        <f t="shared" si="43"/>
        <v>888</v>
      </c>
    </row>
    <row r="269" spans="2:35">
      <c r="B269" s="4" t="s">
        <v>29</v>
      </c>
      <c r="C269" s="8">
        <v>70</v>
      </c>
      <c r="D269" s="52">
        <v>25</v>
      </c>
      <c r="E269" s="96">
        <f t="shared" si="40"/>
        <v>1750</v>
      </c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5">
        <v>7</v>
      </c>
      <c r="AA269">
        <f t="shared" si="38"/>
        <v>7</v>
      </c>
      <c r="AB269">
        <f t="shared" si="41"/>
        <v>490</v>
      </c>
      <c r="AC269" s="4" t="s">
        <v>29</v>
      </c>
      <c r="AD269" s="8">
        <v>70</v>
      </c>
      <c r="AE269" s="5">
        <f t="shared" si="39"/>
        <v>18</v>
      </c>
      <c r="AF269" s="5">
        <f t="shared" si="42"/>
        <v>1260</v>
      </c>
      <c r="AH269">
        <v>7</v>
      </c>
      <c r="AI269">
        <f t="shared" si="43"/>
        <v>490</v>
      </c>
    </row>
    <row r="270" spans="2:35">
      <c r="B270" s="4" t="s">
        <v>43</v>
      </c>
      <c r="C270" s="8">
        <v>40</v>
      </c>
      <c r="D270" s="52">
        <v>25</v>
      </c>
      <c r="E270" s="96">
        <f t="shared" si="40"/>
        <v>1000</v>
      </c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>
        <v>0.45</v>
      </c>
      <c r="Y270" s="40"/>
      <c r="Z270" s="5"/>
      <c r="AA270">
        <f t="shared" si="38"/>
        <v>0.45</v>
      </c>
      <c r="AB270">
        <f t="shared" si="41"/>
        <v>18</v>
      </c>
      <c r="AC270" s="11" t="s">
        <v>43</v>
      </c>
      <c r="AD270" s="8">
        <v>40</v>
      </c>
      <c r="AE270" s="5">
        <f t="shared" si="39"/>
        <v>24.55</v>
      </c>
      <c r="AF270" s="5">
        <f t="shared" si="42"/>
        <v>982</v>
      </c>
      <c r="AH270">
        <v>0.45</v>
      </c>
      <c r="AI270">
        <f t="shared" si="43"/>
        <v>18</v>
      </c>
    </row>
    <row r="271" spans="2:35">
      <c r="B271" s="4" t="s">
        <v>52</v>
      </c>
      <c r="C271" s="8">
        <v>2300</v>
      </c>
      <c r="D271" s="52">
        <v>3</v>
      </c>
      <c r="E271" s="96">
        <f t="shared" si="40"/>
        <v>6900</v>
      </c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5"/>
      <c r="AA271">
        <f t="shared" si="38"/>
        <v>0</v>
      </c>
      <c r="AB271">
        <f t="shared" si="41"/>
        <v>0</v>
      </c>
      <c r="AC271" s="11" t="s">
        <v>52</v>
      </c>
      <c r="AD271" s="8">
        <v>2300</v>
      </c>
      <c r="AE271" s="5">
        <f t="shared" si="39"/>
        <v>3</v>
      </c>
      <c r="AF271" s="5">
        <f t="shared" si="42"/>
        <v>6900</v>
      </c>
      <c r="AH271">
        <v>0</v>
      </c>
      <c r="AI271">
        <f t="shared" si="43"/>
        <v>0</v>
      </c>
    </row>
    <row r="272" spans="2:35">
      <c r="B272" s="4" t="s">
        <v>61</v>
      </c>
      <c r="C272" s="8">
        <v>147</v>
      </c>
      <c r="D272" s="52">
        <v>61.7</v>
      </c>
      <c r="E272" s="96">
        <f t="shared" si="40"/>
        <v>9069.9</v>
      </c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5"/>
      <c r="AA272">
        <f t="shared" si="38"/>
        <v>0</v>
      </c>
      <c r="AB272">
        <f t="shared" si="41"/>
        <v>0</v>
      </c>
      <c r="AC272" s="11" t="s">
        <v>61</v>
      </c>
      <c r="AD272" s="8">
        <v>147</v>
      </c>
      <c r="AE272" s="5">
        <f t="shared" si="39"/>
        <v>61.7</v>
      </c>
      <c r="AF272" s="5">
        <f t="shared" si="42"/>
        <v>9069.9</v>
      </c>
      <c r="AH272">
        <v>0</v>
      </c>
      <c r="AI272">
        <f t="shared" si="43"/>
        <v>0</v>
      </c>
    </row>
    <row r="273" spans="2:35">
      <c r="B273" s="4" t="s">
        <v>62</v>
      </c>
      <c r="C273" s="8">
        <v>172</v>
      </c>
      <c r="D273" s="52">
        <v>32.4</v>
      </c>
      <c r="E273" s="96">
        <f t="shared" si="40"/>
        <v>5572.8</v>
      </c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5"/>
      <c r="AA273">
        <f t="shared" si="38"/>
        <v>0</v>
      </c>
      <c r="AB273">
        <f t="shared" si="41"/>
        <v>0</v>
      </c>
      <c r="AC273" s="11" t="s">
        <v>62</v>
      </c>
      <c r="AD273" s="8">
        <v>172</v>
      </c>
      <c r="AE273" s="5">
        <f t="shared" si="39"/>
        <v>32.4</v>
      </c>
      <c r="AF273" s="5">
        <f t="shared" si="42"/>
        <v>5572.8</v>
      </c>
      <c r="AH273">
        <v>0</v>
      </c>
      <c r="AI273">
        <f t="shared" si="43"/>
        <v>0</v>
      </c>
    </row>
    <row r="274" spans="2:35">
      <c r="B274" s="4" t="s">
        <v>138</v>
      </c>
      <c r="C274" s="8">
        <v>265</v>
      </c>
      <c r="D274" s="52">
        <v>16.489999999999998</v>
      </c>
      <c r="E274" s="96">
        <f t="shared" si="40"/>
        <v>4369.8499999999995</v>
      </c>
      <c r="F274" s="40"/>
      <c r="G274" s="40"/>
      <c r="H274" s="40"/>
      <c r="I274" s="40"/>
      <c r="J274" s="40"/>
      <c r="K274" s="40"/>
      <c r="L274" s="40"/>
      <c r="M274" s="40">
        <v>13.5</v>
      </c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5"/>
      <c r="AA274">
        <f t="shared" si="38"/>
        <v>13.5</v>
      </c>
      <c r="AB274">
        <f t="shared" si="41"/>
        <v>3577.5</v>
      </c>
      <c r="AC274" s="11" t="s">
        <v>138</v>
      </c>
      <c r="AD274" s="8">
        <v>265</v>
      </c>
      <c r="AE274" s="5">
        <f t="shared" si="39"/>
        <v>2.9899999999999984</v>
      </c>
      <c r="AF274" s="5">
        <f t="shared" si="42"/>
        <v>792.34999999999957</v>
      </c>
      <c r="AH274">
        <v>13.5</v>
      </c>
      <c r="AI274">
        <f t="shared" si="43"/>
        <v>3577.5</v>
      </c>
    </row>
    <row r="275" spans="2:35">
      <c r="B275" s="4" t="s">
        <v>138</v>
      </c>
      <c r="C275" s="8">
        <v>268</v>
      </c>
      <c r="D275" s="52">
        <v>18.100000000000001</v>
      </c>
      <c r="E275" s="96">
        <f t="shared" si="40"/>
        <v>4850.8</v>
      </c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5"/>
      <c r="AA275">
        <f t="shared" si="38"/>
        <v>0</v>
      </c>
      <c r="AB275">
        <f t="shared" si="41"/>
        <v>0</v>
      </c>
      <c r="AC275" s="11" t="s">
        <v>138</v>
      </c>
      <c r="AD275" s="8">
        <v>268</v>
      </c>
      <c r="AE275" s="5">
        <f t="shared" si="39"/>
        <v>18.100000000000001</v>
      </c>
      <c r="AF275" s="5">
        <f t="shared" si="42"/>
        <v>4850.8</v>
      </c>
      <c r="AH275">
        <v>0</v>
      </c>
      <c r="AI275">
        <f t="shared" si="43"/>
        <v>0</v>
      </c>
    </row>
    <row r="276" spans="2:35">
      <c r="B276" s="4" t="s">
        <v>138</v>
      </c>
      <c r="C276" s="8">
        <v>277</v>
      </c>
      <c r="D276" s="52">
        <v>7.6</v>
      </c>
      <c r="E276" s="96">
        <f t="shared" si="40"/>
        <v>2105.1999999999998</v>
      </c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5"/>
      <c r="AA276">
        <f t="shared" ref="AA276:AA307" si="44">SUM(F276:Z276)</f>
        <v>0</v>
      </c>
      <c r="AB276">
        <f t="shared" si="41"/>
        <v>0</v>
      </c>
      <c r="AC276" s="11" t="s">
        <v>138</v>
      </c>
      <c r="AD276" s="8">
        <v>277</v>
      </c>
      <c r="AE276" s="5">
        <f t="shared" si="39"/>
        <v>7.6</v>
      </c>
      <c r="AF276" s="5">
        <f t="shared" si="42"/>
        <v>2105.1999999999998</v>
      </c>
      <c r="AH276">
        <v>0</v>
      </c>
      <c r="AI276">
        <f t="shared" si="43"/>
        <v>0</v>
      </c>
    </row>
    <row r="277" spans="2:35">
      <c r="B277" s="4" t="s">
        <v>136</v>
      </c>
      <c r="C277" s="8">
        <v>105</v>
      </c>
      <c r="D277" s="52">
        <v>15</v>
      </c>
      <c r="E277" s="96">
        <f t="shared" si="40"/>
        <v>1575</v>
      </c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5"/>
      <c r="AA277">
        <f t="shared" si="44"/>
        <v>0</v>
      </c>
      <c r="AB277">
        <f t="shared" si="41"/>
        <v>0</v>
      </c>
      <c r="AC277" s="11" t="s">
        <v>136</v>
      </c>
      <c r="AD277" s="8">
        <v>105</v>
      </c>
      <c r="AE277" s="5">
        <f t="shared" si="39"/>
        <v>15</v>
      </c>
      <c r="AF277" s="5">
        <f t="shared" si="42"/>
        <v>1575</v>
      </c>
      <c r="AH277">
        <v>0</v>
      </c>
      <c r="AI277">
        <f t="shared" si="43"/>
        <v>0</v>
      </c>
    </row>
    <row r="278" spans="2:35">
      <c r="B278" s="4" t="s">
        <v>145</v>
      </c>
      <c r="C278" s="8">
        <v>530</v>
      </c>
      <c r="D278" s="52">
        <v>21</v>
      </c>
      <c r="E278" s="96">
        <f t="shared" si="40"/>
        <v>11130</v>
      </c>
      <c r="F278" s="40"/>
      <c r="G278" s="40"/>
      <c r="H278" s="40"/>
      <c r="I278" s="40"/>
      <c r="J278" s="40"/>
      <c r="K278" s="40"/>
      <c r="L278" s="40"/>
      <c r="M278" s="40"/>
      <c r="N278" s="40"/>
      <c r="O278" s="40">
        <v>1.3</v>
      </c>
      <c r="P278" s="40"/>
      <c r="Q278" s="40"/>
      <c r="R278" s="40"/>
      <c r="S278" s="40">
        <v>1.4</v>
      </c>
      <c r="T278" s="40">
        <v>1.4</v>
      </c>
      <c r="U278" s="40">
        <v>1.07</v>
      </c>
      <c r="V278" s="40">
        <v>1.3</v>
      </c>
      <c r="W278" s="40"/>
      <c r="X278" s="40"/>
      <c r="Y278" s="40">
        <v>1.3</v>
      </c>
      <c r="Z278" s="5">
        <v>1.3</v>
      </c>
      <c r="AA278">
        <f t="shared" si="44"/>
        <v>9.07</v>
      </c>
      <c r="AB278">
        <f t="shared" si="41"/>
        <v>4807.1000000000004</v>
      </c>
      <c r="AC278" s="4" t="s">
        <v>145</v>
      </c>
      <c r="AD278" s="8">
        <v>530</v>
      </c>
      <c r="AE278" s="5">
        <f t="shared" si="39"/>
        <v>11.93</v>
      </c>
      <c r="AF278" s="5">
        <f t="shared" si="42"/>
        <v>6322.9</v>
      </c>
      <c r="AH278">
        <v>9.07</v>
      </c>
      <c r="AI278">
        <f t="shared" si="43"/>
        <v>4807.1000000000004</v>
      </c>
    </row>
    <row r="279" spans="2:35">
      <c r="B279" s="4" t="s">
        <v>31</v>
      </c>
      <c r="C279" s="8">
        <v>74</v>
      </c>
      <c r="D279" s="52">
        <v>24</v>
      </c>
      <c r="E279" s="96">
        <f t="shared" si="40"/>
        <v>1776</v>
      </c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>
        <v>2</v>
      </c>
      <c r="X279" s="40">
        <v>2</v>
      </c>
      <c r="Y279" s="40"/>
      <c r="Z279" s="5"/>
      <c r="AA279">
        <f t="shared" si="44"/>
        <v>4</v>
      </c>
      <c r="AB279">
        <f t="shared" si="41"/>
        <v>296</v>
      </c>
      <c r="AC279" s="69" t="s">
        <v>31</v>
      </c>
      <c r="AD279" s="8">
        <v>74</v>
      </c>
      <c r="AE279" s="5">
        <f t="shared" si="39"/>
        <v>20</v>
      </c>
      <c r="AF279" s="5">
        <f t="shared" si="42"/>
        <v>1480</v>
      </c>
      <c r="AH279">
        <v>4</v>
      </c>
      <c r="AI279">
        <f t="shared" si="43"/>
        <v>296</v>
      </c>
    </row>
    <row r="280" spans="2:35">
      <c r="B280" s="4" t="s">
        <v>37</v>
      </c>
      <c r="C280" s="8">
        <v>63</v>
      </c>
      <c r="D280" s="52">
        <v>21.5</v>
      </c>
      <c r="E280" s="96">
        <f t="shared" si="40"/>
        <v>1354.5</v>
      </c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>
        <v>1</v>
      </c>
      <c r="Q280" s="40">
        <v>1.3</v>
      </c>
      <c r="R280" s="40">
        <v>1.6</v>
      </c>
      <c r="S280" s="40"/>
      <c r="T280" s="40"/>
      <c r="U280" s="40"/>
      <c r="V280" s="40"/>
      <c r="W280" s="40"/>
      <c r="X280" s="40"/>
      <c r="Y280" s="40"/>
      <c r="Z280" s="5"/>
      <c r="AA280">
        <f t="shared" si="44"/>
        <v>3.9</v>
      </c>
      <c r="AB280">
        <f t="shared" si="41"/>
        <v>245.7</v>
      </c>
      <c r="AC280" s="73" t="s">
        <v>37</v>
      </c>
      <c r="AD280" s="8">
        <v>63</v>
      </c>
      <c r="AE280" s="5">
        <f t="shared" si="39"/>
        <v>17.600000000000001</v>
      </c>
      <c r="AF280" s="5">
        <f t="shared" si="42"/>
        <v>1108.8000000000002</v>
      </c>
      <c r="AH280">
        <v>3.9</v>
      </c>
      <c r="AI280">
        <f t="shared" si="43"/>
        <v>245.7</v>
      </c>
    </row>
    <row r="281" spans="2:35">
      <c r="B281" s="4" t="s">
        <v>58</v>
      </c>
      <c r="C281" s="8">
        <v>42</v>
      </c>
      <c r="D281" s="52">
        <v>33.9</v>
      </c>
      <c r="E281" s="96">
        <f t="shared" si="40"/>
        <v>1423.8</v>
      </c>
      <c r="F281" s="40"/>
      <c r="G281" s="40"/>
      <c r="H281" s="40"/>
      <c r="I281" s="40"/>
      <c r="J281" s="40"/>
      <c r="K281" s="40"/>
      <c r="L281" s="40"/>
      <c r="M281" s="40"/>
      <c r="N281" s="40"/>
      <c r="O281" s="40">
        <v>1</v>
      </c>
      <c r="P281" s="40">
        <v>1.2</v>
      </c>
      <c r="Q281" s="40">
        <v>1.3</v>
      </c>
      <c r="R281" s="40">
        <v>1.64</v>
      </c>
      <c r="S281" s="40">
        <v>1.3</v>
      </c>
      <c r="T281" s="40">
        <v>1.1200000000000001</v>
      </c>
      <c r="U281" s="40">
        <v>2.5</v>
      </c>
      <c r="V281" s="40">
        <v>1.7</v>
      </c>
      <c r="W281" s="40">
        <v>0.9</v>
      </c>
      <c r="X281" s="40">
        <v>0.28000000000000003</v>
      </c>
      <c r="Y281" s="40"/>
      <c r="Z281" s="5"/>
      <c r="AA281">
        <f t="shared" si="44"/>
        <v>12.939999999999998</v>
      </c>
      <c r="AB281">
        <f t="shared" si="41"/>
        <v>543.4799999999999</v>
      </c>
      <c r="AC281" s="11" t="s">
        <v>58</v>
      </c>
      <c r="AD281" s="8">
        <v>42</v>
      </c>
      <c r="AE281" s="5">
        <f t="shared" ref="AE281:AE312" si="45">D281-AA281</f>
        <v>20.96</v>
      </c>
      <c r="AF281" s="5">
        <f t="shared" si="42"/>
        <v>880.32</v>
      </c>
      <c r="AH281">
        <v>12.94</v>
      </c>
      <c r="AI281">
        <f t="shared" si="43"/>
        <v>543.48</v>
      </c>
    </row>
    <row r="282" spans="2:35">
      <c r="B282" s="4" t="s">
        <v>136</v>
      </c>
      <c r="C282" s="8">
        <v>105</v>
      </c>
      <c r="D282" s="52">
        <v>30</v>
      </c>
      <c r="E282" s="96">
        <f t="shared" si="40"/>
        <v>3150</v>
      </c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5"/>
      <c r="AA282">
        <f t="shared" si="44"/>
        <v>0</v>
      </c>
      <c r="AB282">
        <f t="shared" si="41"/>
        <v>0</v>
      </c>
      <c r="AC282" s="11" t="s">
        <v>136</v>
      </c>
      <c r="AD282" s="8">
        <v>105</v>
      </c>
      <c r="AE282" s="5">
        <f t="shared" si="45"/>
        <v>30</v>
      </c>
      <c r="AF282" s="5">
        <f t="shared" si="42"/>
        <v>3150</v>
      </c>
      <c r="AH282">
        <v>0</v>
      </c>
      <c r="AI282">
        <f t="shared" si="43"/>
        <v>0</v>
      </c>
    </row>
    <row r="283" spans="2:35">
      <c r="B283" s="4" t="s">
        <v>137</v>
      </c>
      <c r="C283" s="8">
        <v>97</v>
      </c>
      <c r="D283" s="52">
        <v>14</v>
      </c>
      <c r="E283" s="96">
        <f t="shared" si="40"/>
        <v>1358</v>
      </c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5"/>
      <c r="AA283">
        <f t="shared" si="44"/>
        <v>0</v>
      </c>
      <c r="AB283">
        <f t="shared" si="41"/>
        <v>0</v>
      </c>
      <c r="AC283" s="11" t="s">
        <v>137</v>
      </c>
      <c r="AD283" s="8">
        <v>97</v>
      </c>
      <c r="AE283" s="5">
        <f t="shared" si="45"/>
        <v>14</v>
      </c>
      <c r="AF283" s="5">
        <f t="shared" si="42"/>
        <v>1358</v>
      </c>
      <c r="AH283">
        <v>0</v>
      </c>
      <c r="AI283">
        <f t="shared" si="43"/>
        <v>0</v>
      </c>
    </row>
    <row r="284" spans="2:35">
      <c r="B284" s="4" t="s">
        <v>27</v>
      </c>
      <c r="C284" s="8">
        <v>193</v>
      </c>
      <c r="D284" s="52">
        <v>45</v>
      </c>
      <c r="E284" s="96">
        <f t="shared" si="40"/>
        <v>8685</v>
      </c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>
        <v>16.079999999999998</v>
      </c>
      <c r="R284" s="40"/>
      <c r="S284" s="40"/>
      <c r="T284" s="40"/>
      <c r="U284" s="40"/>
      <c r="V284" s="40"/>
      <c r="W284" s="40"/>
      <c r="X284" s="40"/>
      <c r="Y284" s="40"/>
      <c r="Z284" s="5"/>
      <c r="AA284">
        <f t="shared" si="44"/>
        <v>16.079999999999998</v>
      </c>
      <c r="AB284">
        <f t="shared" si="41"/>
        <v>3103.4399999999996</v>
      </c>
      <c r="AC284" s="11" t="s">
        <v>27</v>
      </c>
      <c r="AD284" s="8">
        <v>193</v>
      </c>
      <c r="AE284" s="5">
        <f t="shared" si="45"/>
        <v>28.92</v>
      </c>
      <c r="AF284" s="5">
        <f t="shared" si="42"/>
        <v>5581.56</v>
      </c>
      <c r="AH284">
        <v>16.079999999999998</v>
      </c>
      <c r="AI284">
        <f t="shared" si="43"/>
        <v>3103.4399999999996</v>
      </c>
    </row>
    <row r="285" spans="2:35">
      <c r="B285" s="4" t="s">
        <v>40</v>
      </c>
      <c r="C285" s="8">
        <v>240</v>
      </c>
      <c r="D285" s="52">
        <v>2</v>
      </c>
      <c r="E285" s="96">
        <f t="shared" si="40"/>
        <v>480</v>
      </c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5"/>
      <c r="AA285">
        <f t="shared" si="44"/>
        <v>0</v>
      </c>
      <c r="AB285">
        <f t="shared" si="41"/>
        <v>0</v>
      </c>
      <c r="AC285" s="11" t="s">
        <v>40</v>
      </c>
      <c r="AD285" s="8">
        <v>240</v>
      </c>
      <c r="AE285" s="5">
        <f t="shared" si="45"/>
        <v>2</v>
      </c>
      <c r="AF285" s="5">
        <f t="shared" si="42"/>
        <v>480</v>
      </c>
      <c r="AH285">
        <v>0</v>
      </c>
      <c r="AI285">
        <f t="shared" si="43"/>
        <v>0</v>
      </c>
    </row>
    <row r="286" spans="2:35">
      <c r="B286" s="4" t="s">
        <v>156</v>
      </c>
      <c r="C286" s="8">
        <v>540</v>
      </c>
      <c r="D286" s="52">
        <v>2</v>
      </c>
      <c r="E286" s="96">
        <f t="shared" si="40"/>
        <v>1080</v>
      </c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>
        <v>2</v>
      </c>
      <c r="Q286" s="40"/>
      <c r="R286" s="40"/>
      <c r="S286" s="40"/>
      <c r="T286" s="40"/>
      <c r="U286" s="40"/>
      <c r="V286" s="40"/>
      <c r="W286" s="40"/>
      <c r="X286" s="40"/>
      <c r="Y286" s="40"/>
      <c r="Z286" s="5"/>
      <c r="AA286">
        <f t="shared" si="44"/>
        <v>2</v>
      </c>
      <c r="AB286">
        <f t="shared" si="41"/>
        <v>1080</v>
      </c>
      <c r="AC286" s="11" t="s">
        <v>156</v>
      </c>
      <c r="AD286" s="63">
        <v>540</v>
      </c>
      <c r="AE286" s="5">
        <f t="shared" si="45"/>
        <v>0</v>
      </c>
      <c r="AF286" s="5">
        <f t="shared" si="42"/>
        <v>0</v>
      </c>
      <c r="AH286">
        <v>2</v>
      </c>
      <c r="AI286">
        <f t="shared" si="43"/>
        <v>1080</v>
      </c>
    </row>
    <row r="287" spans="2:35">
      <c r="B287" s="4" t="s">
        <v>40</v>
      </c>
      <c r="C287" s="8">
        <v>505</v>
      </c>
      <c r="D287" s="52">
        <v>2</v>
      </c>
      <c r="E287" s="96">
        <f t="shared" si="40"/>
        <v>1010</v>
      </c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>
        <v>2</v>
      </c>
      <c r="Q287" s="40"/>
      <c r="R287" s="40"/>
      <c r="S287" s="40"/>
      <c r="T287" s="40"/>
      <c r="U287" s="40"/>
      <c r="V287" s="40"/>
      <c r="W287" s="40"/>
      <c r="X287" s="40"/>
      <c r="Y287" s="40"/>
      <c r="Z287" s="5"/>
      <c r="AA287">
        <f t="shared" si="44"/>
        <v>2</v>
      </c>
      <c r="AB287">
        <f t="shared" si="41"/>
        <v>1010</v>
      </c>
      <c r="AC287" s="11" t="s">
        <v>40</v>
      </c>
      <c r="AD287" s="63">
        <v>505</v>
      </c>
      <c r="AE287" s="5">
        <f t="shared" si="45"/>
        <v>0</v>
      </c>
      <c r="AF287" s="5">
        <f t="shared" si="42"/>
        <v>0</v>
      </c>
      <c r="AH287">
        <v>2</v>
      </c>
      <c r="AI287">
        <f t="shared" si="43"/>
        <v>1010</v>
      </c>
    </row>
    <row r="288" spans="2:35">
      <c r="B288" s="4" t="s">
        <v>157</v>
      </c>
      <c r="C288" s="8">
        <v>170</v>
      </c>
      <c r="D288" s="52">
        <v>6</v>
      </c>
      <c r="E288" s="96">
        <f t="shared" si="40"/>
        <v>1020</v>
      </c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5"/>
      <c r="AA288">
        <f t="shared" si="44"/>
        <v>0</v>
      </c>
      <c r="AB288">
        <f t="shared" si="41"/>
        <v>0</v>
      </c>
      <c r="AC288" s="11" t="s">
        <v>157</v>
      </c>
      <c r="AD288" s="8">
        <v>170</v>
      </c>
      <c r="AE288" s="5">
        <f t="shared" si="45"/>
        <v>6</v>
      </c>
      <c r="AF288" s="5">
        <f t="shared" si="42"/>
        <v>1020</v>
      </c>
      <c r="AH288">
        <v>0</v>
      </c>
      <c r="AI288">
        <f t="shared" si="43"/>
        <v>0</v>
      </c>
    </row>
    <row r="289" spans="2:35">
      <c r="B289" s="4" t="s">
        <v>158</v>
      </c>
      <c r="C289" s="8">
        <v>182</v>
      </c>
      <c r="D289" s="52">
        <v>15</v>
      </c>
      <c r="E289" s="96">
        <f t="shared" si="40"/>
        <v>2730</v>
      </c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5"/>
      <c r="AA289">
        <f t="shared" si="44"/>
        <v>0</v>
      </c>
      <c r="AB289">
        <f t="shared" si="41"/>
        <v>0</v>
      </c>
      <c r="AC289" s="11" t="s">
        <v>158</v>
      </c>
      <c r="AD289" s="8">
        <v>182</v>
      </c>
      <c r="AE289" s="5">
        <f t="shared" si="45"/>
        <v>15</v>
      </c>
      <c r="AF289" s="5">
        <f t="shared" si="42"/>
        <v>2730</v>
      </c>
      <c r="AH289">
        <v>0</v>
      </c>
      <c r="AI289">
        <f t="shared" si="43"/>
        <v>0</v>
      </c>
    </row>
    <row r="290" spans="2:35">
      <c r="B290" s="4" t="s">
        <v>47</v>
      </c>
      <c r="C290" s="8">
        <v>103</v>
      </c>
      <c r="D290" s="52">
        <v>12</v>
      </c>
      <c r="E290" s="96">
        <f t="shared" si="40"/>
        <v>1236</v>
      </c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>
        <v>4</v>
      </c>
      <c r="T290" s="40"/>
      <c r="U290" s="40"/>
      <c r="V290" s="40"/>
      <c r="W290" s="40"/>
      <c r="X290" s="40"/>
      <c r="Y290" s="40"/>
      <c r="Z290" s="5"/>
      <c r="AA290">
        <f t="shared" si="44"/>
        <v>4</v>
      </c>
      <c r="AB290">
        <f t="shared" si="41"/>
        <v>412</v>
      </c>
      <c r="AC290" s="11" t="s">
        <v>47</v>
      </c>
      <c r="AD290" s="8">
        <v>103</v>
      </c>
      <c r="AE290" s="5">
        <f t="shared" si="45"/>
        <v>8</v>
      </c>
      <c r="AF290" s="5">
        <f t="shared" si="42"/>
        <v>824</v>
      </c>
      <c r="AH290">
        <v>4</v>
      </c>
      <c r="AI290">
        <f t="shared" si="43"/>
        <v>412</v>
      </c>
    </row>
    <row r="291" spans="2:35">
      <c r="B291" s="4" t="s">
        <v>159</v>
      </c>
      <c r="C291" s="8">
        <v>218</v>
      </c>
      <c r="D291" s="52">
        <v>12.5</v>
      </c>
      <c r="E291" s="96">
        <f t="shared" si="40"/>
        <v>2725</v>
      </c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5"/>
      <c r="AA291">
        <f t="shared" si="44"/>
        <v>0</v>
      </c>
      <c r="AB291">
        <f t="shared" si="41"/>
        <v>0</v>
      </c>
      <c r="AC291" s="11" t="s">
        <v>159</v>
      </c>
      <c r="AD291" s="8">
        <v>218</v>
      </c>
      <c r="AE291" s="5">
        <f t="shared" si="45"/>
        <v>12.5</v>
      </c>
      <c r="AF291" s="5">
        <f t="shared" si="42"/>
        <v>2725</v>
      </c>
      <c r="AH291">
        <v>0</v>
      </c>
      <c r="AI291">
        <f t="shared" si="43"/>
        <v>0</v>
      </c>
    </row>
    <row r="292" spans="2:35">
      <c r="B292" s="4" t="s">
        <v>160</v>
      </c>
      <c r="C292" s="8">
        <v>43</v>
      </c>
      <c r="D292" s="52">
        <v>211</v>
      </c>
      <c r="E292" s="96">
        <f t="shared" si="40"/>
        <v>9073</v>
      </c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5"/>
      <c r="AA292">
        <f t="shared" si="44"/>
        <v>0</v>
      </c>
      <c r="AB292">
        <f t="shared" si="41"/>
        <v>0</v>
      </c>
      <c r="AC292" s="11" t="s">
        <v>160</v>
      </c>
      <c r="AD292" s="8">
        <v>43</v>
      </c>
      <c r="AE292" s="5">
        <f t="shared" si="45"/>
        <v>211</v>
      </c>
      <c r="AF292" s="5">
        <f t="shared" si="42"/>
        <v>9073</v>
      </c>
      <c r="AH292">
        <v>0</v>
      </c>
      <c r="AI292">
        <f t="shared" si="43"/>
        <v>0</v>
      </c>
    </row>
    <row r="293" spans="2:35">
      <c r="B293" s="4" t="s">
        <v>161</v>
      </c>
      <c r="C293" s="8">
        <v>52</v>
      </c>
      <c r="D293" s="52">
        <v>211</v>
      </c>
      <c r="E293" s="96">
        <f t="shared" si="40"/>
        <v>10972</v>
      </c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5"/>
      <c r="AA293">
        <f t="shared" si="44"/>
        <v>0</v>
      </c>
      <c r="AB293">
        <f t="shared" si="41"/>
        <v>0</v>
      </c>
      <c r="AC293" s="11" t="s">
        <v>161</v>
      </c>
      <c r="AD293" s="8">
        <v>52</v>
      </c>
      <c r="AE293" s="5">
        <f t="shared" si="45"/>
        <v>211</v>
      </c>
      <c r="AF293" s="5">
        <f t="shared" si="42"/>
        <v>10972</v>
      </c>
      <c r="AH293">
        <v>0</v>
      </c>
      <c r="AI293">
        <f t="shared" si="43"/>
        <v>0</v>
      </c>
    </row>
    <row r="294" spans="2:35">
      <c r="B294" s="4" t="s">
        <v>141</v>
      </c>
      <c r="C294" s="8">
        <v>163</v>
      </c>
      <c r="D294" s="52">
        <v>39.6</v>
      </c>
      <c r="E294" s="96">
        <f t="shared" si="40"/>
        <v>6454.8</v>
      </c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5"/>
      <c r="AA294">
        <f t="shared" si="44"/>
        <v>0</v>
      </c>
      <c r="AB294">
        <f t="shared" si="41"/>
        <v>0</v>
      </c>
      <c r="AC294" s="11" t="s">
        <v>141</v>
      </c>
      <c r="AD294" s="8">
        <v>163</v>
      </c>
      <c r="AE294" s="5">
        <f t="shared" si="45"/>
        <v>39.6</v>
      </c>
      <c r="AF294" s="5">
        <f t="shared" si="42"/>
        <v>6454.8</v>
      </c>
      <c r="AH294">
        <v>0</v>
      </c>
      <c r="AI294">
        <f t="shared" si="43"/>
        <v>0</v>
      </c>
    </row>
    <row r="295" spans="2:35">
      <c r="B295" s="4" t="s">
        <v>57</v>
      </c>
      <c r="C295" s="8">
        <v>69</v>
      </c>
      <c r="D295" s="52">
        <v>10</v>
      </c>
      <c r="E295" s="96">
        <f t="shared" si="40"/>
        <v>690</v>
      </c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5"/>
      <c r="AA295">
        <f t="shared" si="44"/>
        <v>0</v>
      </c>
      <c r="AB295">
        <f t="shared" si="41"/>
        <v>0</v>
      </c>
      <c r="AC295" s="11" t="s">
        <v>57</v>
      </c>
      <c r="AD295" s="8">
        <v>69</v>
      </c>
      <c r="AE295" s="5">
        <f t="shared" si="45"/>
        <v>10</v>
      </c>
      <c r="AF295" s="5">
        <f t="shared" si="42"/>
        <v>690</v>
      </c>
      <c r="AH295">
        <v>0</v>
      </c>
      <c r="AI295">
        <f t="shared" si="43"/>
        <v>0</v>
      </c>
    </row>
    <row r="296" spans="2:35">
      <c r="B296" s="4" t="s">
        <v>59</v>
      </c>
      <c r="C296" s="8">
        <v>105</v>
      </c>
      <c r="D296" s="52">
        <v>10.199999999999999</v>
      </c>
      <c r="E296" s="96">
        <f t="shared" si="40"/>
        <v>1071</v>
      </c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5"/>
      <c r="AA296">
        <f t="shared" si="44"/>
        <v>0</v>
      </c>
      <c r="AB296">
        <f t="shared" si="41"/>
        <v>0</v>
      </c>
      <c r="AC296" s="11" t="s">
        <v>59</v>
      </c>
      <c r="AD296" s="63">
        <v>105</v>
      </c>
      <c r="AE296" s="5">
        <f t="shared" si="45"/>
        <v>10.199999999999999</v>
      </c>
      <c r="AF296" s="5">
        <f t="shared" si="42"/>
        <v>1071</v>
      </c>
      <c r="AH296">
        <v>0</v>
      </c>
      <c r="AI296">
        <f t="shared" si="43"/>
        <v>0</v>
      </c>
    </row>
    <row r="297" spans="2:35">
      <c r="B297" s="4" t="s">
        <v>55</v>
      </c>
      <c r="C297" s="8">
        <v>39</v>
      </c>
      <c r="D297" s="52">
        <v>211.4</v>
      </c>
      <c r="E297" s="96">
        <f t="shared" si="40"/>
        <v>8244.6</v>
      </c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>
        <v>12.9</v>
      </c>
      <c r="T297" s="40"/>
      <c r="U297" s="40">
        <v>23</v>
      </c>
      <c r="V297" s="40">
        <v>21.3</v>
      </c>
      <c r="W297" s="40"/>
      <c r="X297" s="40"/>
      <c r="Y297" s="40">
        <v>16.2</v>
      </c>
      <c r="Z297" s="5"/>
      <c r="AA297">
        <f t="shared" si="44"/>
        <v>73.400000000000006</v>
      </c>
      <c r="AB297">
        <f t="shared" si="41"/>
        <v>2862.6000000000004</v>
      </c>
      <c r="AC297" s="4" t="s">
        <v>55</v>
      </c>
      <c r="AD297" s="8">
        <v>39</v>
      </c>
      <c r="AE297" s="5">
        <f t="shared" si="45"/>
        <v>138</v>
      </c>
      <c r="AF297" s="5">
        <f t="shared" si="42"/>
        <v>5382</v>
      </c>
      <c r="AH297">
        <v>73.400000000000006</v>
      </c>
      <c r="AI297">
        <f t="shared" si="43"/>
        <v>2862.6000000000004</v>
      </c>
    </row>
    <row r="298" spans="2:35">
      <c r="B298" s="4" t="s">
        <v>37</v>
      </c>
      <c r="C298" s="8">
        <v>63</v>
      </c>
      <c r="D298" s="52">
        <v>17.399999999999999</v>
      </c>
      <c r="E298" s="96">
        <f t="shared" si="40"/>
        <v>1096.1999999999998</v>
      </c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>
        <v>1.48</v>
      </c>
      <c r="T298" s="40">
        <v>2.85</v>
      </c>
      <c r="U298" s="40">
        <v>3.1</v>
      </c>
      <c r="V298" s="40">
        <v>1.3</v>
      </c>
      <c r="W298" s="40"/>
      <c r="X298" s="40"/>
      <c r="Y298" s="40"/>
      <c r="Z298" s="5"/>
      <c r="AA298">
        <f t="shared" si="44"/>
        <v>8.73</v>
      </c>
      <c r="AB298">
        <f t="shared" si="41"/>
        <v>549.99</v>
      </c>
      <c r="AC298" s="73" t="s">
        <v>37</v>
      </c>
      <c r="AD298" s="8">
        <v>63</v>
      </c>
      <c r="AE298" s="5">
        <f t="shared" si="45"/>
        <v>8.6699999999999982</v>
      </c>
      <c r="AF298" s="5">
        <f t="shared" si="42"/>
        <v>546.20999999999992</v>
      </c>
      <c r="AH298">
        <v>8.73</v>
      </c>
      <c r="AI298">
        <f t="shared" si="43"/>
        <v>549.99</v>
      </c>
    </row>
    <row r="299" spans="2:35">
      <c r="B299" s="4" t="s">
        <v>65</v>
      </c>
      <c r="C299" s="8">
        <v>320</v>
      </c>
      <c r="D299" s="52">
        <v>25</v>
      </c>
      <c r="E299" s="96">
        <f t="shared" si="40"/>
        <v>8000</v>
      </c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>
        <v>14</v>
      </c>
      <c r="S299" s="40"/>
      <c r="T299" s="40"/>
      <c r="U299" s="40"/>
      <c r="V299" s="40"/>
      <c r="W299" s="40"/>
      <c r="X299" s="40"/>
      <c r="Y299" s="40"/>
      <c r="Z299" s="5"/>
      <c r="AA299">
        <f t="shared" si="44"/>
        <v>14</v>
      </c>
      <c r="AB299">
        <f t="shared" si="41"/>
        <v>4480</v>
      </c>
      <c r="AC299" s="11" t="s">
        <v>65</v>
      </c>
      <c r="AD299" s="63">
        <v>320</v>
      </c>
      <c r="AE299" s="5">
        <f t="shared" si="45"/>
        <v>11</v>
      </c>
      <c r="AF299" s="5">
        <f t="shared" si="42"/>
        <v>3520</v>
      </c>
      <c r="AH299">
        <v>14</v>
      </c>
      <c r="AI299">
        <f t="shared" si="43"/>
        <v>4480</v>
      </c>
    </row>
    <row r="300" spans="2:35">
      <c r="B300" s="4" t="s">
        <v>52</v>
      </c>
      <c r="C300" s="8">
        <v>128</v>
      </c>
      <c r="D300" s="52">
        <v>42</v>
      </c>
      <c r="E300" s="96">
        <f t="shared" si="40"/>
        <v>5376</v>
      </c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5"/>
      <c r="AA300">
        <f t="shared" si="44"/>
        <v>0</v>
      </c>
      <c r="AB300">
        <f t="shared" si="41"/>
        <v>0</v>
      </c>
      <c r="AC300" s="11" t="s">
        <v>52</v>
      </c>
      <c r="AD300" s="8">
        <v>128</v>
      </c>
      <c r="AE300" s="5">
        <f t="shared" si="45"/>
        <v>42</v>
      </c>
      <c r="AF300" s="5">
        <f t="shared" si="42"/>
        <v>5376</v>
      </c>
      <c r="AH300">
        <v>0</v>
      </c>
      <c r="AI300">
        <f t="shared" si="43"/>
        <v>0</v>
      </c>
    </row>
    <row r="301" spans="2:35">
      <c r="B301" s="4" t="s">
        <v>64</v>
      </c>
      <c r="C301" s="8">
        <v>195</v>
      </c>
      <c r="D301" s="52">
        <v>37.9</v>
      </c>
      <c r="E301" s="96">
        <f t="shared" si="40"/>
        <v>7390.5</v>
      </c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5"/>
      <c r="AA301">
        <f t="shared" si="44"/>
        <v>0</v>
      </c>
      <c r="AB301">
        <f t="shared" si="41"/>
        <v>0</v>
      </c>
      <c r="AC301" s="11" t="s">
        <v>64</v>
      </c>
      <c r="AD301" s="8">
        <v>195</v>
      </c>
      <c r="AE301" s="5">
        <f t="shared" si="45"/>
        <v>37.9</v>
      </c>
      <c r="AF301" s="5">
        <f t="shared" si="42"/>
        <v>7390.5</v>
      </c>
      <c r="AH301">
        <v>0</v>
      </c>
      <c r="AI301">
        <f t="shared" si="43"/>
        <v>0</v>
      </c>
    </row>
    <row r="302" spans="2:35">
      <c r="B302" s="4" t="s">
        <v>62</v>
      </c>
      <c r="C302" s="8">
        <v>195</v>
      </c>
      <c r="D302" s="52">
        <v>42.5</v>
      </c>
      <c r="E302" s="96">
        <f t="shared" si="40"/>
        <v>8287.5</v>
      </c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5"/>
      <c r="AA302">
        <f t="shared" si="44"/>
        <v>0</v>
      </c>
      <c r="AB302">
        <f t="shared" si="41"/>
        <v>0</v>
      </c>
      <c r="AC302" s="11" t="s">
        <v>62</v>
      </c>
      <c r="AD302" s="8">
        <v>195</v>
      </c>
      <c r="AE302" s="5">
        <f t="shared" si="45"/>
        <v>42.5</v>
      </c>
      <c r="AF302" s="5">
        <f t="shared" si="42"/>
        <v>8287.5</v>
      </c>
      <c r="AH302">
        <v>0</v>
      </c>
      <c r="AI302">
        <f t="shared" si="43"/>
        <v>0</v>
      </c>
    </row>
    <row r="303" spans="2:35">
      <c r="B303" s="4" t="s">
        <v>61</v>
      </c>
      <c r="C303" s="8">
        <v>165</v>
      </c>
      <c r="D303" s="52">
        <v>52.8</v>
      </c>
      <c r="E303" s="96">
        <f t="shared" si="40"/>
        <v>8712</v>
      </c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5"/>
      <c r="AA303">
        <f t="shared" si="44"/>
        <v>0</v>
      </c>
      <c r="AB303">
        <f t="shared" si="41"/>
        <v>0</v>
      </c>
      <c r="AC303" s="11" t="s">
        <v>61</v>
      </c>
      <c r="AD303" s="8">
        <v>165</v>
      </c>
      <c r="AE303" s="5">
        <f t="shared" si="45"/>
        <v>52.8</v>
      </c>
      <c r="AF303" s="5">
        <f t="shared" si="42"/>
        <v>8712</v>
      </c>
      <c r="AH303">
        <v>0</v>
      </c>
      <c r="AI303">
        <f t="shared" si="43"/>
        <v>0</v>
      </c>
    </row>
    <row r="304" spans="2:35">
      <c r="B304" s="4" t="s">
        <v>37</v>
      </c>
      <c r="C304" s="8">
        <v>60</v>
      </c>
      <c r="D304" s="52">
        <v>19.100000000000001</v>
      </c>
      <c r="E304" s="96">
        <f t="shared" si="40"/>
        <v>1146</v>
      </c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>
        <v>1</v>
      </c>
      <c r="X304" s="40">
        <v>1.61</v>
      </c>
      <c r="Y304" s="40">
        <v>1.3</v>
      </c>
      <c r="Z304" s="5"/>
      <c r="AA304">
        <f t="shared" si="44"/>
        <v>3.91</v>
      </c>
      <c r="AB304">
        <f t="shared" si="41"/>
        <v>234.60000000000002</v>
      </c>
      <c r="AC304" s="70" t="s">
        <v>37</v>
      </c>
      <c r="AD304" s="8">
        <v>60</v>
      </c>
      <c r="AE304" s="5">
        <f t="shared" si="45"/>
        <v>15.190000000000001</v>
      </c>
      <c r="AF304" s="5">
        <f t="shared" si="42"/>
        <v>911.40000000000009</v>
      </c>
      <c r="AH304">
        <v>3.91</v>
      </c>
      <c r="AI304">
        <f t="shared" si="43"/>
        <v>234.60000000000002</v>
      </c>
    </row>
    <row r="305" spans="2:35">
      <c r="B305" s="4" t="s">
        <v>56</v>
      </c>
      <c r="C305" s="8">
        <v>42</v>
      </c>
      <c r="D305" s="52">
        <v>53.4</v>
      </c>
      <c r="E305" s="96">
        <f t="shared" si="40"/>
        <v>2242.7999999999997</v>
      </c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>
        <v>5.12</v>
      </c>
      <c r="V305" s="40">
        <v>13.35</v>
      </c>
      <c r="W305" s="40"/>
      <c r="X305" s="40"/>
      <c r="Y305" s="40"/>
      <c r="Z305" s="5"/>
      <c r="AA305">
        <f t="shared" si="44"/>
        <v>18.47</v>
      </c>
      <c r="AB305">
        <f t="shared" si="41"/>
        <v>775.74</v>
      </c>
      <c r="AC305" s="4" t="s">
        <v>56</v>
      </c>
      <c r="AD305" s="8">
        <v>42</v>
      </c>
      <c r="AE305" s="5">
        <f t="shared" si="45"/>
        <v>34.93</v>
      </c>
      <c r="AF305" s="5">
        <f t="shared" si="42"/>
        <v>1467.06</v>
      </c>
      <c r="AH305">
        <v>18.47</v>
      </c>
      <c r="AI305">
        <f t="shared" si="43"/>
        <v>775.74</v>
      </c>
    </row>
    <row r="306" spans="2:35">
      <c r="B306" s="4" t="s">
        <v>59</v>
      </c>
      <c r="C306" s="8">
        <v>125</v>
      </c>
      <c r="D306" s="52">
        <v>5.35</v>
      </c>
      <c r="E306" s="96">
        <f t="shared" si="40"/>
        <v>668.75</v>
      </c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5"/>
      <c r="AA306">
        <f t="shared" si="44"/>
        <v>0</v>
      </c>
      <c r="AB306">
        <f t="shared" si="41"/>
        <v>0</v>
      </c>
      <c r="AC306" s="11" t="s">
        <v>59</v>
      </c>
      <c r="AD306" s="8">
        <v>125</v>
      </c>
      <c r="AE306" s="5">
        <f t="shared" si="45"/>
        <v>5.35</v>
      </c>
      <c r="AF306" s="5">
        <f t="shared" si="42"/>
        <v>668.75</v>
      </c>
      <c r="AH306">
        <v>0</v>
      </c>
      <c r="AI306">
        <f t="shared" si="43"/>
        <v>0</v>
      </c>
    </row>
    <row r="307" spans="2:35">
      <c r="B307" s="4" t="s">
        <v>173</v>
      </c>
      <c r="C307" s="8">
        <v>125</v>
      </c>
      <c r="D307" s="52">
        <v>5.0599999999999996</v>
      </c>
      <c r="E307" s="96">
        <f t="shared" si="40"/>
        <v>632.5</v>
      </c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5"/>
      <c r="AA307">
        <f t="shared" si="44"/>
        <v>0</v>
      </c>
      <c r="AB307">
        <f t="shared" si="41"/>
        <v>0</v>
      </c>
      <c r="AC307" s="11" t="s">
        <v>173</v>
      </c>
      <c r="AD307" s="8">
        <v>125</v>
      </c>
      <c r="AE307" s="5">
        <f t="shared" si="45"/>
        <v>5.0599999999999996</v>
      </c>
      <c r="AF307" s="5">
        <f t="shared" si="42"/>
        <v>632.5</v>
      </c>
      <c r="AH307">
        <v>0</v>
      </c>
      <c r="AI307">
        <f t="shared" si="43"/>
        <v>0</v>
      </c>
    </row>
    <row r="308" spans="2:35">
      <c r="B308" s="4" t="s">
        <v>13</v>
      </c>
      <c r="C308" s="8">
        <v>136.38999999999999</v>
      </c>
      <c r="D308" s="52">
        <v>24</v>
      </c>
      <c r="E308" s="96">
        <f t="shared" si="40"/>
        <v>3273.3599999999997</v>
      </c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5">
        <v>1</v>
      </c>
      <c r="AA308">
        <f t="shared" ref="AA308:AA309" si="46">SUM(F308:Z308)</f>
        <v>1</v>
      </c>
      <c r="AB308">
        <f t="shared" si="41"/>
        <v>136.38999999999999</v>
      </c>
      <c r="AC308" s="4" t="s">
        <v>13</v>
      </c>
      <c r="AD308" s="8">
        <v>136.38999999999999</v>
      </c>
      <c r="AE308" s="5">
        <f t="shared" si="45"/>
        <v>23</v>
      </c>
      <c r="AF308" s="5">
        <f t="shared" si="42"/>
        <v>3136.97</v>
      </c>
      <c r="AH308">
        <v>1</v>
      </c>
      <c r="AI308">
        <f t="shared" si="43"/>
        <v>136.38999999999999</v>
      </c>
    </row>
    <row r="309" spans="2:35">
      <c r="B309" s="4" t="s">
        <v>13</v>
      </c>
      <c r="C309" s="8">
        <v>137.47999999999999</v>
      </c>
      <c r="D309" s="52">
        <v>6</v>
      </c>
      <c r="E309" s="96">
        <f t="shared" si="40"/>
        <v>824.87999999999988</v>
      </c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>
        <v>1</v>
      </c>
      <c r="X309" s="40">
        <v>1</v>
      </c>
      <c r="Y309" s="40">
        <v>0.5</v>
      </c>
      <c r="Z309" s="5"/>
      <c r="AA309">
        <f t="shared" si="46"/>
        <v>2.5</v>
      </c>
      <c r="AB309">
        <f t="shared" si="41"/>
        <v>343.7</v>
      </c>
      <c r="AC309" s="11" t="s">
        <v>13</v>
      </c>
      <c r="AD309" s="8">
        <v>137.47999999999999</v>
      </c>
      <c r="AE309" s="5">
        <f t="shared" si="45"/>
        <v>3.5</v>
      </c>
      <c r="AF309" s="5">
        <f t="shared" si="42"/>
        <v>481.17999999999995</v>
      </c>
      <c r="AH309">
        <v>2.5</v>
      </c>
      <c r="AI309">
        <f t="shared" si="43"/>
        <v>343.7</v>
      </c>
    </row>
    <row r="310" spans="2:35">
      <c r="B310" s="4" t="s">
        <v>179</v>
      </c>
      <c r="C310" s="8">
        <v>153.26</v>
      </c>
      <c r="D310" s="52">
        <v>23</v>
      </c>
      <c r="E310" s="96">
        <f t="shared" si="40"/>
        <v>3524.9799999999996</v>
      </c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5"/>
      <c r="AB310">
        <f t="shared" si="41"/>
        <v>0</v>
      </c>
      <c r="AC310" s="4" t="s">
        <v>179</v>
      </c>
      <c r="AD310" s="8">
        <v>153.26</v>
      </c>
      <c r="AE310" s="5">
        <f t="shared" si="45"/>
        <v>23</v>
      </c>
      <c r="AF310" s="5">
        <f t="shared" si="42"/>
        <v>3524.9799999999996</v>
      </c>
      <c r="AH310">
        <v>0</v>
      </c>
      <c r="AI310">
        <f t="shared" si="43"/>
        <v>0</v>
      </c>
    </row>
    <row r="311" spans="2:35">
      <c r="B311" s="4" t="s">
        <v>14</v>
      </c>
      <c r="C311" s="8">
        <v>131.06</v>
      </c>
      <c r="D311" s="52">
        <v>18</v>
      </c>
      <c r="E311" s="96">
        <f t="shared" si="40"/>
        <v>2359.08</v>
      </c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5"/>
      <c r="AA311">
        <f t="shared" ref="AA311:AA318" si="47">SUM(F311:Z311)</f>
        <v>0</v>
      </c>
      <c r="AB311">
        <f t="shared" si="41"/>
        <v>0</v>
      </c>
      <c r="AC311" s="4" t="s">
        <v>14</v>
      </c>
      <c r="AD311" s="8">
        <v>131.06</v>
      </c>
      <c r="AE311" s="5">
        <f t="shared" si="45"/>
        <v>18</v>
      </c>
      <c r="AF311" s="5">
        <f t="shared" si="42"/>
        <v>2359.08</v>
      </c>
      <c r="AH311">
        <v>0</v>
      </c>
      <c r="AI311">
        <f t="shared" si="43"/>
        <v>0</v>
      </c>
    </row>
    <row r="312" spans="2:35">
      <c r="B312" s="4" t="s">
        <v>25</v>
      </c>
      <c r="C312" s="8">
        <v>218.42</v>
      </c>
      <c r="D312" s="52">
        <v>20</v>
      </c>
      <c r="E312" s="96">
        <f t="shared" si="40"/>
        <v>4368.3999999999996</v>
      </c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5">
        <v>2.7</v>
      </c>
      <c r="AA312">
        <f t="shared" si="47"/>
        <v>2.7</v>
      </c>
      <c r="AB312">
        <f t="shared" si="41"/>
        <v>589.73400000000004</v>
      </c>
      <c r="AC312" s="4" t="s">
        <v>25</v>
      </c>
      <c r="AD312" s="8">
        <v>218.42</v>
      </c>
      <c r="AE312" s="5">
        <f t="shared" si="45"/>
        <v>17.3</v>
      </c>
      <c r="AF312" s="5">
        <f t="shared" si="42"/>
        <v>3778.6659999999997</v>
      </c>
      <c r="AH312">
        <v>2.7</v>
      </c>
      <c r="AI312">
        <f t="shared" si="43"/>
        <v>589.73400000000004</v>
      </c>
    </row>
    <row r="313" spans="2:35">
      <c r="B313" s="4" t="s">
        <v>180</v>
      </c>
      <c r="C313" s="8">
        <v>107.3</v>
      </c>
      <c r="D313" s="52">
        <v>14</v>
      </c>
      <c r="E313" s="96">
        <f t="shared" si="40"/>
        <v>1502.2</v>
      </c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5"/>
      <c r="AA313">
        <f t="shared" si="47"/>
        <v>0</v>
      </c>
      <c r="AB313">
        <f t="shared" si="41"/>
        <v>0</v>
      </c>
      <c r="AC313" s="73" t="s">
        <v>180</v>
      </c>
      <c r="AD313" s="8">
        <v>107.3</v>
      </c>
      <c r="AE313" s="5">
        <f t="shared" ref="AE313:AE344" si="48">D313-AA313</f>
        <v>14</v>
      </c>
      <c r="AF313" s="5">
        <f t="shared" si="42"/>
        <v>1502.2</v>
      </c>
      <c r="AH313">
        <v>0</v>
      </c>
      <c r="AI313">
        <f t="shared" si="43"/>
        <v>0</v>
      </c>
    </row>
    <row r="314" spans="2:35">
      <c r="B314" s="4" t="s">
        <v>181</v>
      </c>
      <c r="C314" s="8">
        <v>38.369999999999997</v>
      </c>
      <c r="D314" s="52">
        <v>44</v>
      </c>
      <c r="E314" s="96">
        <f t="shared" ref="E314:E355" si="49">D314*C314</f>
        <v>1688.28</v>
      </c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5"/>
      <c r="AA314">
        <f t="shared" si="47"/>
        <v>0</v>
      </c>
      <c r="AB314">
        <f t="shared" ref="AB314:AB355" si="50">AA314*AD314</f>
        <v>0</v>
      </c>
      <c r="AC314" s="11" t="s">
        <v>181</v>
      </c>
      <c r="AD314" s="8">
        <v>38.369999999999997</v>
      </c>
      <c r="AE314" s="5">
        <f t="shared" si="48"/>
        <v>44</v>
      </c>
      <c r="AF314" s="5">
        <f t="shared" ref="AF314:AF355" si="51">AE314*AD314</f>
        <v>1688.28</v>
      </c>
      <c r="AH314">
        <v>0</v>
      </c>
      <c r="AI314">
        <f t="shared" ref="AI314:AI355" si="52">AH314*AD314</f>
        <v>0</v>
      </c>
    </row>
    <row r="315" spans="2:35">
      <c r="B315" s="4" t="s">
        <v>182</v>
      </c>
      <c r="C315" s="8">
        <v>130.35</v>
      </c>
      <c r="D315" s="52">
        <v>6</v>
      </c>
      <c r="E315" s="96">
        <f t="shared" si="49"/>
        <v>782.09999999999991</v>
      </c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5"/>
      <c r="AA315">
        <f t="shared" si="47"/>
        <v>0</v>
      </c>
      <c r="AB315">
        <f t="shared" si="50"/>
        <v>0</v>
      </c>
      <c r="AC315" s="11" t="s">
        <v>182</v>
      </c>
      <c r="AD315" s="8">
        <v>130.35</v>
      </c>
      <c r="AE315" s="5">
        <f t="shared" si="48"/>
        <v>6</v>
      </c>
      <c r="AF315" s="5">
        <f t="shared" si="51"/>
        <v>782.09999999999991</v>
      </c>
      <c r="AH315">
        <v>0</v>
      </c>
      <c r="AI315">
        <f t="shared" si="52"/>
        <v>0</v>
      </c>
    </row>
    <row r="316" spans="2:35">
      <c r="B316" s="4" t="s">
        <v>183</v>
      </c>
      <c r="C316" s="8">
        <v>472.08</v>
      </c>
      <c r="D316" s="52">
        <v>4.62</v>
      </c>
      <c r="E316" s="96">
        <f t="shared" si="49"/>
        <v>2181.0095999999999</v>
      </c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5"/>
      <c r="AA316">
        <f t="shared" si="47"/>
        <v>0</v>
      </c>
      <c r="AB316">
        <f t="shared" si="50"/>
        <v>0</v>
      </c>
      <c r="AC316" s="11" t="s">
        <v>183</v>
      </c>
      <c r="AD316" s="8">
        <v>472.08</v>
      </c>
      <c r="AE316" s="5">
        <f t="shared" si="48"/>
        <v>4.62</v>
      </c>
      <c r="AF316" s="5">
        <f t="shared" si="51"/>
        <v>2181.0095999999999</v>
      </c>
      <c r="AH316">
        <v>0</v>
      </c>
      <c r="AI316">
        <f t="shared" si="52"/>
        <v>0</v>
      </c>
    </row>
    <row r="317" spans="2:35">
      <c r="B317" s="4" t="s">
        <v>184</v>
      </c>
      <c r="C317" s="8">
        <v>197.5</v>
      </c>
      <c r="D317" s="52">
        <v>44</v>
      </c>
      <c r="E317" s="96">
        <f t="shared" si="49"/>
        <v>8690</v>
      </c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>
        <v>14.3</v>
      </c>
      <c r="V317" s="40"/>
      <c r="W317" s="40"/>
      <c r="X317" s="40"/>
      <c r="Y317" s="40"/>
      <c r="Z317" s="5"/>
      <c r="AA317">
        <f t="shared" si="47"/>
        <v>14.3</v>
      </c>
      <c r="AB317">
        <f t="shared" si="50"/>
        <v>2824.25</v>
      </c>
      <c r="AC317" s="11" t="s">
        <v>184</v>
      </c>
      <c r="AD317" s="8">
        <v>197.5</v>
      </c>
      <c r="AE317" s="5">
        <f t="shared" si="48"/>
        <v>29.7</v>
      </c>
      <c r="AF317" s="5">
        <f t="shared" si="51"/>
        <v>5865.75</v>
      </c>
      <c r="AH317">
        <v>14.3</v>
      </c>
      <c r="AI317">
        <f t="shared" si="52"/>
        <v>2824.25</v>
      </c>
    </row>
    <row r="318" spans="2:35">
      <c r="B318" s="4" t="s">
        <v>16</v>
      </c>
      <c r="C318" s="8">
        <v>100.2</v>
      </c>
      <c r="D318" s="52">
        <v>50</v>
      </c>
      <c r="E318" s="96">
        <f t="shared" si="49"/>
        <v>5010</v>
      </c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>
        <v>7.1</v>
      </c>
      <c r="X318" s="40"/>
      <c r="Y318" s="40"/>
      <c r="Z318" s="5"/>
      <c r="AA318">
        <f t="shared" si="47"/>
        <v>7.1</v>
      </c>
      <c r="AB318">
        <f t="shared" si="50"/>
        <v>711.42</v>
      </c>
      <c r="AC318" s="4" t="s">
        <v>16</v>
      </c>
      <c r="AD318" s="8">
        <v>100.2</v>
      </c>
      <c r="AE318" s="5">
        <f t="shared" si="48"/>
        <v>42.9</v>
      </c>
      <c r="AF318" s="5">
        <f t="shared" si="51"/>
        <v>4298.58</v>
      </c>
      <c r="AH318">
        <v>7.1</v>
      </c>
      <c r="AI318">
        <f t="shared" si="52"/>
        <v>711.42</v>
      </c>
    </row>
    <row r="319" spans="2:35">
      <c r="B319" s="4" t="s">
        <v>185</v>
      </c>
      <c r="C319" s="8">
        <v>35.979999999999997</v>
      </c>
      <c r="D319" s="52">
        <v>10</v>
      </c>
      <c r="E319" s="96">
        <f t="shared" si="49"/>
        <v>359.79999999999995</v>
      </c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5"/>
      <c r="AB319">
        <f t="shared" si="50"/>
        <v>0</v>
      </c>
      <c r="AC319" s="4" t="s">
        <v>185</v>
      </c>
      <c r="AD319" s="8">
        <v>35.979999999999997</v>
      </c>
      <c r="AE319" s="5">
        <f t="shared" si="48"/>
        <v>10</v>
      </c>
      <c r="AF319" s="5">
        <f t="shared" si="51"/>
        <v>359.79999999999995</v>
      </c>
      <c r="AH319">
        <v>0</v>
      </c>
      <c r="AI319">
        <f t="shared" si="52"/>
        <v>0</v>
      </c>
    </row>
    <row r="320" spans="2:35">
      <c r="B320" s="4" t="s">
        <v>29</v>
      </c>
      <c r="C320" s="8">
        <v>80.180000000000007</v>
      </c>
      <c r="D320" s="52">
        <v>50</v>
      </c>
      <c r="E320" s="96">
        <f t="shared" si="49"/>
        <v>4009.0000000000005</v>
      </c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5"/>
      <c r="AB320">
        <f t="shared" si="50"/>
        <v>0</v>
      </c>
      <c r="AC320" s="4" t="s">
        <v>29</v>
      </c>
      <c r="AD320" s="8">
        <v>80.180000000000007</v>
      </c>
      <c r="AE320" s="5">
        <f t="shared" si="48"/>
        <v>50</v>
      </c>
      <c r="AF320" s="5">
        <f t="shared" si="51"/>
        <v>4009.0000000000005</v>
      </c>
      <c r="AH320">
        <v>0</v>
      </c>
      <c r="AI320">
        <f t="shared" si="52"/>
        <v>0</v>
      </c>
    </row>
    <row r="321" spans="2:35">
      <c r="B321" s="4" t="s">
        <v>40</v>
      </c>
      <c r="C321" s="8">
        <v>318.68</v>
      </c>
      <c r="D321" s="52">
        <v>6</v>
      </c>
      <c r="E321" s="96">
        <f t="shared" si="49"/>
        <v>1912.08</v>
      </c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5"/>
      <c r="AA321">
        <f>SUM(F321:Z321)</f>
        <v>0</v>
      </c>
      <c r="AB321">
        <f t="shared" si="50"/>
        <v>0</v>
      </c>
      <c r="AC321" s="11" t="s">
        <v>40</v>
      </c>
      <c r="AD321" s="8">
        <v>318.68</v>
      </c>
      <c r="AE321" s="5">
        <f t="shared" si="48"/>
        <v>6</v>
      </c>
      <c r="AF321" s="5">
        <f t="shared" si="51"/>
        <v>1912.08</v>
      </c>
      <c r="AH321">
        <v>0</v>
      </c>
      <c r="AI321">
        <f t="shared" si="52"/>
        <v>0</v>
      </c>
    </row>
    <row r="322" spans="2:35">
      <c r="B322" s="4" t="s">
        <v>48</v>
      </c>
      <c r="C322" s="8">
        <v>21.86</v>
      </c>
      <c r="D322" s="52">
        <v>11</v>
      </c>
      <c r="E322" s="96">
        <f t="shared" si="49"/>
        <v>240.45999999999998</v>
      </c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5"/>
      <c r="AA322">
        <f>SUM(F322:Z322)</f>
        <v>0</v>
      </c>
      <c r="AB322">
        <f t="shared" si="50"/>
        <v>0</v>
      </c>
      <c r="AC322" s="11" t="s">
        <v>48</v>
      </c>
      <c r="AD322" s="8">
        <v>21.86</v>
      </c>
      <c r="AE322" s="5">
        <f t="shared" si="48"/>
        <v>11</v>
      </c>
      <c r="AF322" s="5">
        <f t="shared" si="51"/>
        <v>240.45999999999998</v>
      </c>
      <c r="AH322">
        <v>0</v>
      </c>
      <c r="AI322">
        <f t="shared" si="52"/>
        <v>0</v>
      </c>
    </row>
    <row r="323" spans="2:35">
      <c r="B323" s="4" t="s">
        <v>186</v>
      </c>
      <c r="C323" s="8">
        <v>21.86</v>
      </c>
      <c r="D323" s="52">
        <v>95</v>
      </c>
      <c r="E323" s="96">
        <f t="shared" si="49"/>
        <v>2076.6999999999998</v>
      </c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5"/>
      <c r="AB323">
        <f t="shared" si="50"/>
        <v>0</v>
      </c>
      <c r="AC323" s="4" t="s">
        <v>186</v>
      </c>
      <c r="AD323" s="8">
        <v>21.86</v>
      </c>
      <c r="AE323" s="5">
        <f t="shared" si="48"/>
        <v>95</v>
      </c>
      <c r="AF323" s="5">
        <f t="shared" si="51"/>
        <v>2076.6999999999998</v>
      </c>
      <c r="AH323">
        <v>0</v>
      </c>
      <c r="AI323">
        <f t="shared" si="52"/>
        <v>0</v>
      </c>
    </row>
    <row r="324" spans="2:35">
      <c r="B324" s="4" t="s">
        <v>186</v>
      </c>
      <c r="C324" s="8">
        <v>21.86</v>
      </c>
      <c r="D324" s="52">
        <v>49</v>
      </c>
      <c r="E324" s="96">
        <f t="shared" si="49"/>
        <v>1071.1399999999999</v>
      </c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5"/>
      <c r="AB324">
        <f t="shared" si="50"/>
        <v>0</v>
      </c>
      <c r="AC324" s="4" t="s">
        <v>186</v>
      </c>
      <c r="AD324" s="8">
        <v>21.86</v>
      </c>
      <c r="AE324" s="5">
        <f t="shared" si="48"/>
        <v>49</v>
      </c>
      <c r="AF324" s="5">
        <f t="shared" si="51"/>
        <v>1071.1399999999999</v>
      </c>
      <c r="AH324">
        <v>0</v>
      </c>
      <c r="AI324">
        <f t="shared" si="52"/>
        <v>0</v>
      </c>
    </row>
    <row r="325" spans="2:35">
      <c r="B325" s="4" t="s">
        <v>187</v>
      </c>
      <c r="C325" s="8">
        <v>43.33</v>
      </c>
      <c r="D325" s="52">
        <v>75</v>
      </c>
      <c r="E325" s="96">
        <f t="shared" si="49"/>
        <v>3249.75</v>
      </c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>
        <v>6.3</v>
      </c>
      <c r="Y325" s="40"/>
      <c r="Z325" s="5"/>
      <c r="AA325">
        <f t="shared" ref="AA325:AA333" si="53">SUM(F325:Z325)</f>
        <v>6.3</v>
      </c>
      <c r="AB325">
        <f t="shared" si="50"/>
        <v>272.97899999999998</v>
      </c>
      <c r="AC325" s="4" t="s">
        <v>187</v>
      </c>
      <c r="AD325" s="8">
        <v>43.33</v>
      </c>
      <c r="AE325" s="5">
        <f t="shared" si="48"/>
        <v>68.7</v>
      </c>
      <c r="AF325" s="5">
        <f t="shared" si="51"/>
        <v>2976.7710000000002</v>
      </c>
      <c r="AH325">
        <v>6.3</v>
      </c>
      <c r="AI325">
        <f t="shared" si="52"/>
        <v>272.97899999999998</v>
      </c>
    </row>
    <row r="326" spans="2:35">
      <c r="B326" s="4" t="s">
        <v>188</v>
      </c>
      <c r="C326" s="8">
        <v>361.5</v>
      </c>
      <c r="D326" s="52">
        <v>4.3600000000000003</v>
      </c>
      <c r="E326" s="96">
        <f t="shared" si="49"/>
        <v>1576.14</v>
      </c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>
        <v>0.5</v>
      </c>
      <c r="W326" s="40"/>
      <c r="X326" s="40"/>
      <c r="Y326" s="40"/>
      <c r="Z326" s="5"/>
      <c r="AA326">
        <f t="shared" si="53"/>
        <v>0.5</v>
      </c>
      <c r="AB326">
        <f t="shared" si="50"/>
        <v>180.75</v>
      </c>
      <c r="AC326" s="4" t="s">
        <v>188</v>
      </c>
      <c r="AD326" s="8">
        <v>361.5</v>
      </c>
      <c r="AE326" s="5">
        <f t="shared" si="48"/>
        <v>3.8600000000000003</v>
      </c>
      <c r="AF326" s="5">
        <f t="shared" si="51"/>
        <v>1395.39</v>
      </c>
      <c r="AH326">
        <v>0.5</v>
      </c>
      <c r="AI326">
        <f t="shared" si="52"/>
        <v>180.75</v>
      </c>
    </row>
    <row r="327" spans="2:35">
      <c r="B327" s="4" t="s">
        <v>189</v>
      </c>
      <c r="C327" s="8">
        <v>297.44</v>
      </c>
      <c r="D327" s="52">
        <v>41.3</v>
      </c>
      <c r="E327" s="96">
        <f t="shared" si="49"/>
        <v>12284.271999999999</v>
      </c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>
        <v>13.6</v>
      </c>
      <c r="Y327" s="40"/>
      <c r="Z327" s="5"/>
      <c r="AA327">
        <f t="shared" si="53"/>
        <v>13.6</v>
      </c>
      <c r="AB327">
        <f t="shared" si="50"/>
        <v>4045.1839999999997</v>
      </c>
      <c r="AC327" s="11" t="s">
        <v>189</v>
      </c>
      <c r="AD327" s="8">
        <v>297.44</v>
      </c>
      <c r="AE327" s="5">
        <f t="shared" si="48"/>
        <v>27.699999999999996</v>
      </c>
      <c r="AF327" s="5">
        <f t="shared" si="51"/>
        <v>8239.0879999999979</v>
      </c>
      <c r="AH327">
        <v>13.6</v>
      </c>
      <c r="AI327">
        <f t="shared" si="52"/>
        <v>4045.1839999999997</v>
      </c>
    </row>
    <row r="328" spans="2:35">
      <c r="B328" s="4" t="s">
        <v>26</v>
      </c>
      <c r="C328" s="8">
        <v>70.66</v>
      </c>
      <c r="D328" s="52">
        <v>20</v>
      </c>
      <c r="E328" s="96">
        <f t="shared" si="49"/>
        <v>1413.1999999999998</v>
      </c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>
        <v>4</v>
      </c>
      <c r="Y328" s="40"/>
      <c r="Z328" s="5"/>
      <c r="AA328">
        <f t="shared" si="53"/>
        <v>4</v>
      </c>
      <c r="AB328">
        <f t="shared" si="50"/>
        <v>282.64</v>
      </c>
      <c r="AC328" s="4" t="s">
        <v>26</v>
      </c>
      <c r="AD328" s="8">
        <v>70.66</v>
      </c>
      <c r="AE328" s="5">
        <f t="shared" si="48"/>
        <v>16</v>
      </c>
      <c r="AF328" s="5">
        <f t="shared" si="51"/>
        <v>1130.56</v>
      </c>
      <c r="AH328">
        <v>4</v>
      </c>
      <c r="AI328">
        <f t="shared" si="52"/>
        <v>282.64</v>
      </c>
    </row>
    <row r="329" spans="2:35">
      <c r="B329" s="4" t="s">
        <v>52</v>
      </c>
      <c r="C329" s="8">
        <v>2360</v>
      </c>
      <c r="D329" s="52">
        <v>1</v>
      </c>
      <c r="E329" s="96">
        <f t="shared" si="49"/>
        <v>2360</v>
      </c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5"/>
      <c r="AA329">
        <f t="shared" si="53"/>
        <v>0</v>
      </c>
      <c r="AB329">
        <f t="shared" si="50"/>
        <v>0</v>
      </c>
      <c r="AC329" s="11" t="s">
        <v>52</v>
      </c>
      <c r="AD329" s="8">
        <v>2360</v>
      </c>
      <c r="AE329" s="5">
        <f t="shared" si="48"/>
        <v>1</v>
      </c>
      <c r="AF329" s="5">
        <f t="shared" si="51"/>
        <v>2360</v>
      </c>
      <c r="AH329">
        <v>0</v>
      </c>
      <c r="AI329">
        <f t="shared" si="52"/>
        <v>0</v>
      </c>
    </row>
    <row r="330" spans="2:35">
      <c r="B330" s="4" t="s">
        <v>193</v>
      </c>
      <c r="C330" s="8">
        <v>238</v>
      </c>
      <c r="D330" s="52">
        <v>2</v>
      </c>
      <c r="E330" s="96">
        <f t="shared" si="49"/>
        <v>476</v>
      </c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>
        <v>2</v>
      </c>
      <c r="W330" s="40"/>
      <c r="X330" s="40"/>
      <c r="Y330" s="40"/>
      <c r="Z330" s="5"/>
      <c r="AA330">
        <f t="shared" si="53"/>
        <v>2</v>
      </c>
      <c r="AB330">
        <f t="shared" si="50"/>
        <v>476</v>
      </c>
      <c r="AC330" s="11" t="s">
        <v>193</v>
      </c>
      <c r="AD330" s="8">
        <v>238</v>
      </c>
      <c r="AE330" s="5">
        <f t="shared" si="48"/>
        <v>0</v>
      </c>
      <c r="AF330" s="5">
        <f t="shared" si="51"/>
        <v>0</v>
      </c>
      <c r="AH330">
        <v>2</v>
      </c>
      <c r="AI330">
        <f t="shared" si="52"/>
        <v>476</v>
      </c>
    </row>
    <row r="331" spans="2:35">
      <c r="B331" s="4" t="s">
        <v>122</v>
      </c>
      <c r="C331" s="8">
        <v>296</v>
      </c>
      <c r="D331" s="52">
        <v>2.5</v>
      </c>
      <c r="E331" s="96">
        <f t="shared" si="49"/>
        <v>740</v>
      </c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>
        <v>2.5</v>
      </c>
      <c r="W331" s="40"/>
      <c r="X331" s="40"/>
      <c r="Y331" s="40"/>
      <c r="Z331" s="5"/>
      <c r="AA331">
        <f t="shared" si="53"/>
        <v>2.5</v>
      </c>
      <c r="AB331">
        <f t="shared" si="50"/>
        <v>740</v>
      </c>
      <c r="AC331" s="11" t="s">
        <v>122</v>
      </c>
      <c r="AD331" s="8">
        <v>296</v>
      </c>
      <c r="AE331" s="5">
        <f t="shared" si="48"/>
        <v>0</v>
      </c>
      <c r="AF331" s="5">
        <f t="shared" si="51"/>
        <v>0</v>
      </c>
      <c r="AH331">
        <v>2.5</v>
      </c>
      <c r="AI331">
        <f t="shared" si="52"/>
        <v>740</v>
      </c>
    </row>
    <row r="332" spans="2:35">
      <c r="B332" s="4" t="s">
        <v>198</v>
      </c>
      <c r="C332" s="8">
        <v>159</v>
      </c>
      <c r="D332" s="52">
        <v>22</v>
      </c>
      <c r="E332" s="96">
        <f t="shared" si="49"/>
        <v>3498</v>
      </c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5"/>
      <c r="AA332">
        <f t="shared" si="53"/>
        <v>0</v>
      </c>
      <c r="AB332">
        <f t="shared" si="50"/>
        <v>0</v>
      </c>
      <c r="AC332" s="11" t="s">
        <v>198</v>
      </c>
      <c r="AD332" s="8">
        <v>159</v>
      </c>
      <c r="AE332" s="5">
        <f t="shared" si="48"/>
        <v>22</v>
      </c>
      <c r="AF332" s="5">
        <f t="shared" si="51"/>
        <v>3498</v>
      </c>
      <c r="AH332">
        <v>0</v>
      </c>
      <c r="AI332">
        <f t="shared" si="52"/>
        <v>0</v>
      </c>
    </row>
    <row r="333" spans="2:35">
      <c r="B333" s="4" t="s">
        <v>199</v>
      </c>
      <c r="C333" s="8">
        <v>11</v>
      </c>
      <c r="D333" s="52">
        <v>217</v>
      </c>
      <c r="E333" s="96">
        <f t="shared" si="49"/>
        <v>2387</v>
      </c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5"/>
      <c r="AA333">
        <f t="shared" si="53"/>
        <v>0</v>
      </c>
      <c r="AB333">
        <f t="shared" si="50"/>
        <v>0</v>
      </c>
      <c r="AC333" s="4" t="s">
        <v>199</v>
      </c>
      <c r="AD333" s="8">
        <v>11</v>
      </c>
      <c r="AE333" s="5">
        <f t="shared" si="48"/>
        <v>217</v>
      </c>
      <c r="AF333" s="5">
        <f t="shared" si="51"/>
        <v>2387</v>
      </c>
      <c r="AH333">
        <v>0</v>
      </c>
      <c r="AI333">
        <f t="shared" si="52"/>
        <v>0</v>
      </c>
    </row>
    <row r="334" spans="2:35">
      <c r="B334" s="4" t="s">
        <v>200</v>
      </c>
      <c r="C334" s="8">
        <v>9.1999999999999993</v>
      </c>
      <c r="D334" s="52">
        <v>217</v>
      </c>
      <c r="E334" s="96">
        <f t="shared" si="49"/>
        <v>1996.3999999999999</v>
      </c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5"/>
      <c r="AB334">
        <f t="shared" si="50"/>
        <v>0</v>
      </c>
      <c r="AC334" s="4" t="s">
        <v>200</v>
      </c>
      <c r="AD334" s="8">
        <v>9.1999999999999993</v>
      </c>
      <c r="AE334" s="5">
        <f t="shared" si="48"/>
        <v>217</v>
      </c>
      <c r="AF334" s="5">
        <f t="shared" si="51"/>
        <v>1996.3999999999999</v>
      </c>
      <c r="AH334">
        <v>0</v>
      </c>
      <c r="AI334">
        <f t="shared" si="52"/>
        <v>0</v>
      </c>
    </row>
    <row r="335" spans="2:35">
      <c r="B335" s="4" t="s">
        <v>201</v>
      </c>
      <c r="C335" s="8">
        <v>18</v>
      </c>
      <c r="D335" s="52">
        <v>217</v>
      </c>
      <c r="E335" s="96">
        <f t="shared" si="49"/>
        <v>3906</v>
      </c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5"/>
      <c r="AA335">
        <f t="shared" ref="AA335:AA343" si="54">SUM(F335:Z335)</f>
        <v>0</v>
      </c>
      <c r="AB335">
        <f t="shared" si="50"/>
        <v>0</v>
      </c>
      <c r="AC335" s="11" t="s">
        <v>201</v>
      </c>
      <c r="AD335" s="8">
        <v>18</v>
      </c>
      <c r="AE335" s="5">
        <f t="shared" si="48"/>
        <v>217</v>
      </c>
      <c r="AF335" s="5">
        <f t="shared" si="51"/>
        <v>3906</v>
      </c>
      <c r="AH335">
        <v>0</v>
      </c>
      <c r="AI335">
        <f t="shared" si="52"/>
        <v>0</v>
      </c>
    </row>
    <row r="336" spans="2:35">
      <c r="B336" s="4" t="s">
        <v>31</v>
      </c>
      <c r="C336" s="8">
        <v>75</v>
      </c>
      <c r="D336" s="52">
        <v>24</v>
      </c>
      <c r="E336" s="96">
        <f t="shared" si="49"/>
        <v>1800</v>
      </c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>
        <v>4</v>
      </c>
      <c r="Y336" s="40"/>
      <c r="Z336" s="5"/>
      <c r="AA336">
        <f t="shared" si="54"/>
        <v>4</v>
      </c>
      <c r="AB336">
        <f t="shared" si="50"/>
        <v>300</v>
      </c>
      <c r="AC336" s="4" t="s">
        <v>31</v>
      </c>
      <c r="AD336" s="8">
        <v>75</v>
      </c>
      <c r="AE336" s="5">
        <f t="shared" si="48"/>
        <v>20</v>
      </c>
      <c r="AF336" s="5">
        <f t="shared" si="51"/>
        <v>1500</v>
      </c>
      <c r="AH336">
        <v>4</v>
      </c>
      <c r="AI336">
        <f t="shared" si="52"/>
        <v>300</v>
      </c>
    </row>
    <row r="337" spans="2:35">
      <c r="B337" s="4" t="s">
        <v>172</v>
      </c>
      <c r="C337" s="8">
        <v>103</v>
      </c>
      <c r="D337" s="52">
        <v>24</v>
      </c>
      <c r="E337" s="96">
        <f t="shared" si="49"/>
        <v>2472</v>
      </c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5">
        <v>5</v>
      </c>
      <c r="AA337">
        <f t="shared" si="54"/>
        <v>5</v>
      </c>
      <c r="AB337">
        <f t="shared" si="50"/>
        <v>515</v>
      </c>
      <c r="AC337" s="4" t="s">
        <v>172</v>
      </c>
      <c r="AD337" s="8">
        <v>103</v>
      </c>
      <c r="AE337" s="5">
        <f t="shared" si="48"/>
        <v>19</v>
      </c>
      <c r="AF337" s="5">
        <f t="shared" si="51"/>
        <v>1957</v>
      </c>
      <c r="AH337">
        <v>5</v>
      </c>
      <c r="AI337">
        <f t="shared" si="52"/>
        <v>515</v>
      </c>
    </row>
    <row r="338" spans="2:35">
      <c r="B338" s="4" t="s">
        <v>135</v>
      </c>
      <c r="C338" s="8">
        <v>310</v>
      </c>
      <c r="D338" s="52">
        <v>40</v>
      </c>
      <c r="E338" s="96">
        <f t="shared" si="49"/>
        <v>12400</v>
      </c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>
        <v>14.2</v>
      </c>
      <c r="X338" s="40"/>
      <c r="Y338" s="40"/>
      <c r="Z338" s="5"/>
      <c r="AA338">
        <f t="shared" si="54"/>
        <v>14.2</v>
      </c>
      <c r="AB338">
        <f t="shared" si="50"/>
        <v>4402</v>
      </c>
      <c r="AC338" s="11" t="s">
        <v>135</v>
      </c>
      <c r="AD338" s="8">
        <v>310</v>
      </c>
      <c r="AE338" s="5">
        <f t="shared" si="48"/>
        <v>25.8</v>
      </c>
      <c r="AF338" s="5">
        <f t="shared" si="51"/>
        <v>7998</v>
      </c>
      <c r="AH338">
        <v>14.2</v>
      </c>
      <c r="AI338">
        <f t="shared" si="52"/>
        <v>4402</v>
      </c>
    </row>
    <row r="339" spans="2:35">
      <c r="B339" s="4" t="s">
        <v>59</v>
      </c>
      <c r="C339" s="8">
        <v>120</v>
      </c>
      <c r="D339" s="52">
        <v>10</v>
      </c>
      <c r="E339" s="96">
        <f t="shared" si="49"/>
        <v>1200</v>
      </c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5"/>
      <c r="AA339">
        <f t="shared" si="54"/>
        <v>0</v>
      </c>
      <c r="AB339">
        <f t="shared" si="50"/>
        <v>0</v>
      </c>
      <c r="AC339" s="11" t="s">
        <v>59</v>
      </c>
      <c r="AD339" s="8">
        <v>120</v>
      </c>
      <c r="AE339" s="5">
        <f t="shared" si="48"/>
        <v>10</v>
      </c>
      <c r="AF339" s="5">
        <f t="shared" si="51"/>
        <v>1200</v>
      </c>
      <c r="AH339">
        <v>0</v>
      </c>
      <c r="AI339">
        <f t="shared" si="52"/>
        <v>0</v>
      </c>
    </row>
    <row r="340" spans="2:35">
      <c r="B340" s="4" t="s">
        <v>57</v>
      </c>
      <c r="C340" s="8">
        <v>65</v>
      </c>
      <c r="D340" s="52">
        <v>15.2</v>
      </c>
      <c r="E340" s="96">
        <f t="shared" si="49"/>
        <v>988</v>
      </c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5"/>
      <c r="AA340">
        <f t="shared" si="54"/>
        <v>0</v>
      </c>
      <c r="AB340">
        <f t="shared" si="50"/>
        <v>0</v>
      </c>
      <c r="AC340" s="4" t="s">
        <v>57</v>
      </c>
      <c r="AD340" s="8">
        <v>65</v>
      </c>
      <c r="AE340" s="5">
        <f t="shared" si="48"/>
        <v>15.2</v>
      </c>
      <c r="AF340" s="5">
        <f t="shared" si="51"/>
        <v>988</v>
      </c>
      <c r="AH340">
        <v>0</v>
      </c>
      <c r="AI340">
        <f t="shared" si="52"/>
        <v>0</v>
      </c>
    </row>
    <row r="341" spans="2:35">
      <c r="B341" s="4" t="s">
        <v>52</v>
      </c>
      <c r="C341" s="8">
        <v>123</v>
      </c>
      <c r="D341" s="52">
        <v>24.8</v>
      </c>
      <c r="E341" s="96">
        <f t="shared" si="49"/>
        <v>3050.4</v>
      </c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5"/>
      <c r="AA341">
        <f t="shared" si="54"/>
        <v>0</v>
      </c>
      <c r="AB341">
        <f t="shared" si="50"/>
        <v>0</v>
      </c>
      <c r="AC341" s="11" t="s">
        <v>52</v>
      </c>
      <c r="AD341" s="8">
        <v>123</v>
      </c>
      <c r="AE341" s="5">
        <f t="shared" si="48"/>
        <v>24.8</v>
      </c>
      <c r="AF341" s="5">
        <f t="shared" si="51"/>
        <v>3050.4</v>
      </c>
      <c r="AH341">
        <v>0</v>
      </c>
      <c r="AI341">
        <f t="shared" si="52"/>
        <v>0</v>
      </c>
    </row>
    <row r="342" spans="2:35">
      <c r="B342" s="4" t="s">
        <v>141</v>
      </c>
      <c r="C342" s="8">
        <v>155</v>
      </c>
      <c r="D342" s="52">
        <v>31.2</v>
      </c>
      <c r="E342" s="96">
        <f t="shared" si="49"/>
        <v>4836</v>
      </c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5"/>
      <c r="AA342">
        <f t="shared" si="54"/>
        <v>0</v>
      </c>
      <c r="AB342">
        <f t="shared" si="50"/>
        <v>0</v>
      </c>
      <c r="AC342" s="11" t="s">
        <v>141</v>
      </c>
      <c r="AD342" s="8">
        <v>155</v>
      </c>
      <c r="AE342" s="5">
        <f t="shared" si="48"/>
        <v>31.2</v>
      </c>
      <c r="AF342" s="5">
        <f t="shared" si="51"/>
        <v>4836</v>
      </c>
      <c r="AH342">
        <v>0</v>
      </c>
      <c r="AI342">
        <f t="shared" si="52"/>
        <v>0</v>
      </c>
    </row>
    <row r="343" spans="2:35">
      <c r="B343" s="4" t="s">
        <v>62</v>
      </c>
      <c r="C343" s="8">
        <v>210</v>
      </c>
      <c r="D343" s="52">
        <v>42.4</v>
      </c>
      <c r="E343" s="96">
        <f t="shared" si="49"/>
        <v>8904</v>
      </c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5"/>
      <c r="AA343">
        <f t="shared" si="54"/>
        <v>0</v>
      </c>
      <c r="AB343">
        <f t="shared" si="50"/>
        <v>0</v>
      </c>
      <c r="AC343" s="4" t="s">
        <v>62</v>
      </c>
      <c r="AD343" s="8">
        <v>210</v>
      </c>
      <c r="AE343" s="5">
        <f t="shared" si="48"/>
        <v>42.4</v>
      </c>
      <c r="AF343" s="5">
        <f t="shared" si="51"/>
        <v>8904</v>
      </c>
      <c r="AH343">
        <v>0</v>
      </c>
      <c r="AI343">
        <f t="shared" si="52"/>
        <v>0</v>
      </c>
    </row>
    <row r="344" spans="2:35">
      <c r="B344" s="4" t="s">
        <v>64</v>
      </c>
      <c r="C344" s="8">
        <v>195</v>
      </c>
      <c r="D344" s="52">
        <v>37.1</v>
      </c>
      <c r="E344" s="96">
        <f t="shared" si="49"/>
        <v>7234.5</v>
      </c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5"/>
      <c r="AB344">
        <f t="shared" si="50"/>
        <v>0</v>
      </c>
      <c r="AC344" s="4" t="s">
        <v>64</v>
      </c>
      <c r="AD344" s="8">
        <v>195</v>
      </c>
      <c r="AE344" s="5">
        <f t="shared" si="48"/>
        <v>37.1</v>
      </c>
      <c r="AF344" s="5">
        <f t="shared" si="51"/>
        <v>7234.5</v>
      </c>
      <c r="AH344">
        <v>0</v>
      </c>
      <c r="AI344">
        <f t="shared" si="52"/>
        <v>0</v>
      </c>
    </row>
    <row r="345" spans="2:35">
      <c r="B345" s="4" t="s">
        <v>58</v>
      </c>
      <c r="C345" s="8">
        <v>39</v>
      </c>
      <c r="D345" s="52">
        <v>32.4</v>
      </c>
      <c r="E345" s="96">
        <f t="shared" si="49"/>
        <v>1263.5999999999999</v>
      </c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>
        <v>1.96</v>
      </c>
      <c r="Y345" s="40">
        <v>1.35</v>
      </c>
      <c r="Z345" s="5">
        <v>2.2400000000000002</v>
      </c>
      <c r="AA345">
        <f t="shared" ref="AA345:AA356" si="55">SUM(F345:Z345)</f>
        <v>5.5500000000000007</v>
      </c>
      <c r="AB345">
        <f t="shared" si="50"/>
        <v>216.45000000000002</v>
      </c>
      <c r="AC345" s="4" t="s">
        <v>58</v>
      </c>
      <c r="AD345" s="8">
        <v>39</v>
      </c>
      <c r="AE345" s="5">
        <f t="shared" ref="AE345:AE355" si="56">D345-AA345</f>
        <v>26.849999999999998</v>
      </c>
      <c r="AF345" s="5">
        <f t="shared" si="51"/>
        <v>1047.1499999999999</v>
      </c>
      <c r="AH345">
        <v>5.55</v>
      </c>
      <c r="AI345">
        <f t="shared" si="52"/>
        <v>216.45</v>
      </c>
    </row>
    <row r="346" spans="2:35">
      <c r="B346" s="4" t="s">
        <v>204</v>
      </c>
      <c r="C346" s="8">
        <v>185</v>
      </c>
      <c r="D346" s="52">
        <v>1</v>
      </c>
      <c r="E346" s="96">
        <f t="shared" si="49"/>
        <v>185</v>
      </c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5"/>
      <c r="AA346">
        <f t="shared" si="55"/>
        <v>0</v>
      </c>
      <c r="AB346">
        <f t="shared" si="50"/>
        <v>0</v>
      </c>
      <c r="AC346" s="4" t="s">
        <v>204</v>
      </c>
      <c r="AD346" s="8">
        <v>185</v>
      </c>
      <c r="AE346" s="5">
        <f t="shared" si="56"/>
        <v>1</v>
      </c>
      <c r="AF346" s="5">
        <f t="shared" si="51"/>
        <v>185</v>
      </c>
      <c r="AH346">
        <v>0</v>
      </c>
      <c r="AI346">
        <f t="shared" si="52"/>
        <v>0</v>
      </c>
    </row>
    <row r="347" spans="2:35">
      <c r="B347" s="4" t="s">
        <v>37</v>
      </c>
      <c r="C347" s="8">
        <v>60</v>
      </c>
      <c r="D347" s="52">
        <v>20</v>
      </c>
      <c r="E347" s="96">
        <f t="shared" si="49"/>
        <v>1200</v>
      </c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5">
        <v>1.3</v>
      </c>
      <c r="AA347">
        <f t="shared" si="55"/>
        <v>1.3</v>
      </c>
      <c r="AB347">
        <f t="shared" si="50"/>
        <v>78</v>
      </c>
      <c r="AC347" s="4" t="s">
        <v>37</v>
      </c>
      <c r="AD347" s="8">
        <v>60</v>
      </c>
      <c r="AE347" s="5">
        <f t="shared" si="56"/>
        <v>18.7</v>
      </c>
      <c r="AF347" s="5">
        <f t="shared" si="51"/>
        <v>1122</v>
      </c>
      <c r="AH347">
        <v>1.3</v>
      </c>
      <c r="AI347">
        <f t="shared" si="52"/>
        <v>78</v>
      </c>
    </row>
    <row r="348" spans="2:35">
      <c r="B348" s="4" t="s">
        <v>56</v>
      </c>
      <c r="C348" s="8">
        <v>36</v>
      </c>
      <c r="D348" s="52">
        <v>25.5</v>
      </c>
      <c r="E348" s="96">
        <f t="shared" si="49"/>
        <v>918</v>
      </c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5"/>
      <c r="AA348">
        <f t="shared" si="55"/>
        <v>0</v>
      </c>
      <c r="AB348">
        <f t="shared" si="50"/>
        <v>0</v>
      </c>
      <c r="AC348" s="4" t="s">
        <v>56</v>
      </c>
      <c r="AD348" s="8">
        <v>36</v>
      </c>
      <c r="AE348" s="5">
        <f t="shared" si="56"/>
        <v>25.5</v>
      </c>
      <c r="AF348" s="5">
        <f t="shared" si="51"/>
        <v>918</v>
      </c>
      <c r="AH348">
        <v>0</v>
      </c>
      <c r="AI348">
        <f t="shared" si="52"/>
        <v>0</v>
      </c>
    </row>
    <row r="349" spans="2:35">
      <c r="B349" s="4" t="s">
        <v>125</v>
      </c>
      <c r="C349" s="8">
        <v>17</v>
      </c>
      <c r="D349" s="52">
        <v>220</v>
      </c>
      <c r="E349" s="96">
        <f t="shared" si="49"/>
        <v>3740</v>
      </c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5"/>
      <c r="AA349">
        <f t="shared" si="55"/>
        <v>0</v>
      </c>
      <c r="AB349">
        <f t="shared" si="50"/>
        <v>0</v>
      </c>
      <c r="AC349" s="11" t="s">
        <v>125</v>
      </c>
      <c r="AD349" s="8">
        <v>17</v>
      </c>
      <c r="AE349" s="5">
        <f t="shared" si="56"/>
        <v>220</v>
      </c>
      <c r="AF349" s="5">
        <f t="shared" si="51"/>
        <v>3740</v>
      </c>
      <c r="AH349">
        <v>0</v>
      </c>
      <c r="AI349">
        <f t="shared" si="52"/>
        <v>0</v>
      </c>
    </row>
    <row r="350" spans="2:35">
      <c r="B350" s="4" t="s">
        <v>184</v>
      </c>
      <c r="C350" s="8">
        <v>193</v>
      </c>
      <c r="D350" s="52">
        <v>40</v>
      </c>
      <c r="E350" s="96">
        <f t="shared" si="49"/>
        <v>7720</v>
      </c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5">
        <v>13.6</v>
      </c>
      <c r="AA350">
        <f t="shared" si="55"/>
        <v>13.6</v>
      </c>
      <c r="AB350">
        <f t="shared" si="50"/>
        <v>2624.7999999999997</v>
      </c>
      <c r="AC350" s="4" t="s">
        <v>184</v>
      </c>
      <c r="AD350" s="8">
        <v>193</v>
      </c>
      <c r="AE350" s="5">
        <f t="shared" si="56"/>
        <v>26.4</v>
      </c>
      <c r="AF350" s="5">
        <f t="shared" si="51"/>
        <v>5095.2</v>
      </c>
      <c r="AH350">
        <v>13.6</v>
      </c>
      <c r="AI350">
        <f t="shared" si="52"/>
        <v>2624.7999999999997</v>
      </c>
    </row>
    <row r="351" spans="2:35">
      <c r="B351" s="4" t="s">
        <v>208</v>
      </c>
      <c r="C351" s="8">
        <v>173</v>
      </c>
      <c r="D351" s="52">
        <v>20</v>
      </c>
      <c r="E351" s="96">
        <f t="shared" si="49"/>
        <v>3460</v>
      </c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>
        <v>8</v>
      </c>
      <c r="Z351" s="5"/>
      <c r="AA351">
        <f t="shared" si="55"/>
        <v>8</v>
      </c>
      <c r="AB351">
        <f t="shared" si="50"/>
        <v>1384</v>
      </c>
      <c r="AC351" s="4" t="s">
        <v>208</v>
      </c>
      <c r="AD351" s="8">
        <v>173</v>
      </c>
      <c r="AE351" s="5">
        <f t="shared" si="56"/>
        <v>12</v>
      </c>
      <c r="AF351" s="5">
        <f t="shared" si="51"/>
        <v>2076</v>
      </c>
      <c r="AH351">
        <v>8</v>
      </c>
      <c r="AI351">
        <f t="shared" si="52"/>
        <v>1384</v>
      </c>
    </row>
    <row r="352" spans="2:35">
      <c r="B352" s="4" t="s">
        <v>209</v>
      </c>
      <c r="C352" s="8">
        <v>576</v>
      </c>
      <c r="D352" s="52">
        <v>3</v>
      </c>
      <c r="E352" s="96">
        <f t="shared" si="49"/>
        <v>1728</v>
      </c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5"/>
      <c r="AA352">
        <f t="shared" si="55"/>
        <v>0</v>
      </c>
      <c r="AB352">
        <f t="shared" si="50"/>
        <v>0</v>
      </c>
      <c r="AC352" s="4" t="s">
        <v>209</v>
      </c>
      <c r="AD352" s="8">
        <v>576</v>
      </c>
      <c r="AE352" s="5">
        <f t="shared" si="56"/>
        <v>3</v>
      </c>
      <c r="AF352" s="5">
        <f t="shared" si="51"/>
        <v>1728</v>
      </c>
      <c r="AH352">
        <v>0</v>
      </c>
      <c r="AI352">
        <f t="shared" si="52"/>
        <v>0</v>
      </c>
    </row>
    <row r="353" spans="2:35">
      <c r="B353" s="4" t="s">
        <v>210</v>
      </c>
      <c r="C353" s="8">
        <v>290</v>
      </c>
      <c r="D353" s="52">
        <v>2</v>
      </c>
      <c r="E353" s="96">
        <f t="shared" si="49"/>
        <v>580</v>
      </c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5"/>
      <c r="AA353">
        <f t="shared" si="55"/>
        <v>0</v>
      </c>
      <c r="AB353">
        <f t="shared" si="50"/>
        <v>0</v>
      </c>
      <c r="AC353" s="4" t="s">
        <v>210</v>
      </c>
      <c r="AD353" s="8">
        <v>290</v>
      </c>
      <c r="AE353" s="5">
        <f t="shared" si="56"/>
        <v>2</v>
      </c>
      <c r="AF353" s="5">
        <f t="shared" si="51"/>
        <v>580</v>
      </c>
      <c r="AH353">
        <v>0</v>
      </c>
      <c r="AI353">
        <f t="shared" si="52"/>
        <v>0</v>
      </c>
    </row>
    <row r="354" spans="2:35">
      <c r="B354" s="4" t="s">
        <v>136</v>
      </c>
      <c r="C354" s="8">
        <v>105</v>
      </c>
      <c r="D354" s="52">
        <v>29</v>
      </c>
      <c r="E354" s="96">
        <f t="shared" si="49"/>
        <v>3045</v>
      </c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5"/>
      <c r="AA354">
        <f t="shared" si="55"/>
        <v>0</v>
      </c>
      <c r="AB354">
        <f t="shared" si="50"/>
        <v>0</v>
      </c>
      <c r="AC354" s="11" t="s">
        <v>136</v>
      </c>
      <c r="AD354" s="8">
        <v>105</v>
      </c>
      <c r="AE354" s="5">
        <f t="shared" si="56"/>
        <v>29</v>
      </c>
      <c r="AF354" s="5">
        <f t="shared" si="51"/>
        <v>3045</v>
      </c>
      <c r="AH354">
        <v>0</v>
      </c>
      <c r="AI354">
        <f t="shared" si="52"/>
        <v>0</v>
      </c>
    </row>
    <row r="355" spans="2:35">
      <c r="B355" s="4" t="s">
        <v>137</v>
      </c>
      <c r="C355" s="8">
        <v>97</v>
      </c>
      <c r="D355" s="52">
        <v>14</v>
      </c>
      <c r="E355" s="96">
        <f t="shared" si="49"/>
        <v>1358</v>
      </c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5"/>
      <c r="AA355">
        <f t="shared" si="55"/>
        <v>0</v>
      </c>
      <c r="AB355">
        <f t="shared" si="50"/>
        <v>0</v>
      </c>
      <c r="AC355" s="11" t="s">
        <v>137</v>
      </c>
      <c r="AD355" s="8">
        <v>97</v>
      </c>
      <c r="AE355" s="5">
        <f t="shared" si="56"/>
        <v>14</v>
      </c>
      <c r="AF355" s="5">
        <f t="shared" si="51"/>
        <v>1358</v>
      </c>
      <c r="AH355">
        <v>0</v>
      </c>
      <c r="AI355">
        <f t="shared" si="52"/>
        <v>0</v>
      </c>
    </row>
    <row r="356" spans="2:35">
      <c r="B356" s="19"/>
      <c r="C356" s="86"/>
      <c r="D356" s="19"/>
      <c r="E356" s="97">
        <f>SUM(E185:E355)</f>
        <v>663105.02075999987</v>
      </c>
      <c r="F356" s="19">
        <v>6254.59</v>
      </c>
      <c r="G356" s="79">
        <v>6261.62</v>
      </c>
      <c r="H356" s="98">
        <v>6254.6</v>
      </c>
      <c r="I356" s="18">
        <v>5720.02</v>
      </c>
      <c r="J356" s="18">
        <v>5768.66</v>
      </c>
      <c r="K356" s="79">
        <v>6912.84</v>
      </c>
      <c r="L356" s="18">
        <v>6488.67</v>
      </c>
      <c r="M356" s="18">
        <v>6074.96</v>
      </c>
      <c r="N356" s="79">
        <v>5233.34</v>
      </c>
      <c r="O356" s="79">
        <v>6173.78</v>
      </c>
      <c r="P356" s="98">
        <v>6209.6</v>
      </c>
      <c r="Q356" s="18">
        <v>6208.82</v>
      </c>
      <c r="R356" s="18">
        <v>6209.95</v>
      </c>
      <c r="S356" s="87">
        <v>6209.93</v>
      </c>
      <c r="T356" s="18">
        <v>6388.79</v>
      </c>
      <c r="U356" s="50">
        <v>6390</v>
      </c>
      <c r="V356" s="18">
        <v>6392.54</v>
      </c>
      <c r="W356" s="79">
        <v>6248.84</v>
      </c>
      <c r="X356" s="18">
        <v>6074.75</v>
      </c>
      <c r="Y356" s="18">
        <v>6074.99</v>
      </c>
      <c r="Z356" s="99">
        <v>6074.9</v>
      </c>
      <c r="AA356">
        <f t="shared" si="55"/>
        <v>129626.18999999999</v>
      </c>
      <c r="AB356" s="68">
        <f>SUM(AB185:AB355)</f>
        <v>129626.18116000001</v>
      </c>
      <c r="AE356" s="13">
        <f>SUM(AE185:AE355)</f>
        <v>7387.3340000000017</v>
      </c>
      <c r="AF356" s="13">
        <f>SUM(AF185:AF355)</f>
        <v>533478.80960000015</v>
      </c>
      <c r="AG356">
        <f>AF356+AB356</f>
        <v>663104.99076000019</v>
      </c>
      <c r="AI356">
        <f>SUM(AI185:AI355)</f>
        <v>129646.18116000001</v>
      </c>
    </row>
    <row r="357" spans="2:35"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8"/>
      <c r="Z357" s="14"/>
      <c r="AB357" s="68">
        <f>AA356-AB356</f>
        <v>8.8399999804096296E-3</v>
      </c>
      <c r="AC357" t="s">
        <v>214</v>
      </c>
      <c r="AI357">
        <f>AB356-AI356</f>
        <v>-20</v>
      </c>
    </row>
    <row r="358" spans="2:35"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8"/>
      <c r="Z358" s="14"/>
      <c r="AB358" s="68"/>
    </row>
    <row r="359" spans="2:35"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8"/>
      <c r="Z359" s="14"/>
      <c r="AB359" s="68"/>
    </row>
    <row r="360" spans="2:35"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8"/>
      <c r="Z360" s="14"/>
      <c r="AB360" s="68"/>
    </row>
    <row r="361" spans="2:35"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8"/>
      <c r="Z361" s="14"/>
      <c r="AB361" s="68"/>
    </row>
    <row r="362" spans="2:35"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8"/>
      <c r="Z362" s="14"/>
      <c r="AB362" s="68"/>
    </row>
    <row r="363" spans="2:35"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8"/>
      <c r="Z363" s="14"/>
      <c r="AB363" s="68"/>
    </row>
    <row r="364" spans="2:35"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8"/>
      <c r="Z364" s="14"/>
      <c r="AB364" s="68"/>
    </row>
    <row r="365" spans="2:35"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8"/>
      <c r="Z365" s="14"/>
      <c r="AB365" s="68"/>
    </row>
    <row r="366" spans="2:35"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8"/>
      <c r="Z366" s="14"/>
      <c r="AB366" s="68"/>
    </row>
    <row r="367" spans="2:35"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8"/>
      <c r="Z367" s="14"/>
      <c r="AB367" s="68"/>
    </row>
    <row r="368" spans="2:35"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8"/>
      <c r="Z368" s="14"/>
      <c r="AB368" s="68"/>
    </row>
    <row r="369" spans="2:28"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8"/>
      <c r="Z369" s="14"/>
      <c r="AB369" s="68"/>
    </row>
    <row r="370" spans="2:28"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8"/>
      <c r="Z370" s="14"/>
      <c r="AB370" s="68"/>
    </row>
    <row r="371" spans="2:28"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8"/>
      <c r="Z371" s="14"/>
      <c r="AB371" s="68"/>
    </row>
    <row r="372" spans="2:28"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8"/>
      <c r="Z372" s="14"/>
      <c r="AB372" s="68"/>
    </row>
    <row r="373" spans="2:28"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8"/>
      <c r="Z373" s="14"/>
      <c r="AB373" s="68"/>
    </row>
    <row r="374" spans="2:28"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8"/>
      <c r="Z374" s="14"/>
      <c r="AB374" s="68"/>
    </row>
    <row r="375" spans="2:28"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8"/>
      <c r="Z375" s="14"/>
      <c r="AB375" s="68"/>
    </row>
    <row r="376" spans="2:28"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8"/>
      <c r="Z376" s="14"/>
      <c r="AB376" s="68"/>
    </row>
    <row r="377" spans="2:28"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8"/>
      <c r="Z377" s="14"/>
      <c r="AB377" s="68"/>
    </row>
    <row r="378" spans="2:28"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8"/>
      <c r="Z378" s="14"/>
      <c r="AB378" s="68"/>
    </row>
    <row r="379" spans="2:28"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8"/>
      <c r="Z379" s="14"/>
      <c r="AB379" s="68"/>
    </row>
    <row r="380" spans="2:28"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8"/>
      <c r="Z380" s="14"/>
      <c r="AB380" s="68"/>
    </row>
    <row r="381" spans="2:28"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8"/>
      <c r="Z381" s="14"/>
      <c r="AB381" s="68"/>
    </row>
    <row r="382" spans="2:28"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8"/>
      <c r="Z382" s="14"/>
      <c r="AB382" s="68"/>
    </row>
    <row r="383" spans="2:28"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8"/>
      <c r="Z383" s="14"/>
      <c r="AB383" s="68"/>
    </row>
    <row r="384" spans="2:28"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8"/>
      <c r="Z384" s="14"/>
      <c r="AB384" s="68"/>
    </row>
    <row r="385" spans="1:40"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8"/>
      <c r="Z385" s="14"/>
      <c r="AB385" s="68"/>
    </row>
    <row r="386" spans="1:40"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8"/>
      <c r="Z386" s="14"/>
      <c r="AB386" s="68"/>
    </row>
    <row r="387" spans="1:40"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8"/>
      <c r="Z387" s="14"/>
      <c r="AB387" s="68"/>
    </row>
    <row r="388" spans="1:40" ht="18.75">
      <c r="B388" s="100" t="s">
        <v>237</v>
      </c>
      <c r="C388" s="89" t="s">
        <v>1</v>
      </c>
      <c r="D388" s="86"/>
      <c r="E388" s="86"/>
      <c r="F388" s="19">
        <v>220</v>
      </c>
      <c r="G388" s="19">
        <v>139</v>
      </c>
      <c r="H388" s="19">
        <v>220</v>
      </c>
      <c r="I388" s="19">
        <v>128</v>
      </c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>
        <v>217</v>
      </c>
      <c r="V388" s="19"/>
      <c r="W388" s="19"/>
      <c r="X388" s="19"/>
      <c r="Y388" s="19"/>
      <c r="AA388">
        <v>142</v>
      </c>
      <c r="AN388">
        <v>135</v>
      </c>
    </row>
    <row r="389" spans="1:40">
      <c r="B389" s="1" t="s">
        <v>2</v>
      </c>
      <c r="C389" s="1" t="s">
        <v>3</v>
      </c>
      <c r="D389" s="4" t="s">
        <v>4</v>
      </c>
      <c r="E389" s="4"/>
      <c r="F389" s="40" t="s">
        <v>7</v>
      </c>
      <c r="G389" s="40" t="s">
        <v>7</v>
      </c>
      <c r="H389" s="52" t="s">
        <v>7</v>
      </c>
      <c r="I389" s="52" t="s">
        <v>7</v>
      </c>
      <c r="J389" s="52" t="s">
        <v>7</v>
      </c>
      <c r="K389" s="52" t="s">
        <v>7</v>
      </c>
      <c r="L389" s="52" t="s">
        <v>7</v>
      </c>
      <c r="M389" s="52" t="s">
        <v>7</v>
      </c>
      <c r="N389" s="52" t="s">
        <v>7</v>
      </c>
      <c r="O389" s="52" t="s">
        <v>7</v>
      </c>
      <c r="P389" s="52" t="s">
        <v>7</v>
      </c>
      <c r="Q389" s="52" t="s">
        <v>7</v>
      </c>
      <c r="R389" s="52" t="s">
        <v>7</v>
      </c>
      <c r="S389" s="52" t="s">
        <v>7</v>
      </c>
      <c r="T389" s="52" t="s">
        <v>7</v>
      </c>
      <c r="U389" s="52" t="s">
        <v>7</v>
      </c>
      <c r="V389" s="52" t="s">
        <v>7</v>
      </c>
      <c r="W389" s="52" t="s">
        <v>7</v>
      </c>
      <c r="X389" s="52" t="s">
        <v>7</v>
      </c>
      <c r="Y389" s="52" t="s">
        <v>7</v>
      </c>
      <c r="AB389" s="1" t="s">
        <v>2</v>
      </c>
      <c r="AC389" s="1" t="s">
        <v>3</v>
      </c>
      <c r="AD389" s="4" t="s">
        <v>4</v>
      </c>
      <c r="AE389" s="4"/>
    </row>
    <row r="390" spans="1:40">
      <c r="B390" s="1"/>
      <c r="C390" s="1"/>
      <c r="D390" s="4" t="s">
        <v>8</v>
      </c>
      <c r="E390" s="4" t="s">
        <v>9</v>
      </c>
      <c r="F390" s="40">
        <v>2</v>
      </c>
      <c r="G390" s="40">
        <v>3</v>
      </c>
      <c r="H390" s="40">
        <v>6</v>
      </c>
      <c r="I390" s="52">
        <v>7</v>
      </c>
      <c r="J390" s="52">
        <v>8</v>
      </c>
      <c r="K390" s="52">
        <v>9</v>
      </c>
      <c r="L390" s="52">
        <v>10</v>
      </c>
      <c r="M390" s="52">
        <v>13</v>
      </c>
      <c r="N390" s="52">
        <v>14</v>
      </c>
      <c r="O390" s="52">
        <v>15</v>
      </c>
      <c r="P390" s="52">
        <v>16</v>
      </c>
      <c r="Q390" s="52">
        <v>20</v>
      </c>
      <c r="R390" s="52">
        <v>21</v>
      </c>
      <c r="S390" s="52">
        <v>22</v>
      </c>
      <c r="T390" s="52">
        <v>23</v>
      </c>
      <c r="U390" s="52">
        <v>24</v>
      </c>
      <c r="V390" s="52">
        <v>27</v>
      </c>
      <c r="W390" s="52">
        <v>28</v>
      </c>
      <c r="X390" s="52">
        <v>29</v>
      </c>
      <c r="Y390" s="52">
        <v>30</v>
      </c>
      <c r="AB390" s="1"/>
      <c r="AC390" s="1"/>
      <c r="AD390" s="4" t="s">
        <v>8</v>
      </c>
      <c r="AE390" s="4" t="s">
        <v>9</v>
      </c>
    </row>
    <row r="391" spans="1:40">
      <c r="A391" s="7">
        <v>5</v>
      </c>
      <c r="B391" s="4" t="s">
        <v>10</v>
      </c>
      <c r="C391" s="8">
        <v>65</v>
      </c>
      <c r="D391" s="40">
        <v>5</v>
      </c>
      <c r="E391" s="96">
        <f>D391*C391</f>
        <v>325</v>
      </c>
      <c r="F391" s="40"/>
      <c r="G391" s="40">
        <v>1</v>
      </c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>
        <f t="shared" ref="Z391:Z416" si="57">SUM(F391:Y391)</f>
        <v>1</v>
      </c>
      <c r="AA391">
        <f t="shared" ref="AA391:AA422" si="58">Z391*C391</f>
        <v>65</v>
      </c>
      <c r="AB391" s="11" t="s">
        <v>10</v>
      </c>
      <c r="AC391" s="8">
        <v>65</v>
      </c>
      <c r="AD391" s="5">
        <f t="shared" ref="AD391:AD422" si="59">D391-Z391</f>
        <v>4</v>
      </c>
      <c r="AE391" s="5">
        <f>AD391*AC391</f>
        <v>260</v>
      </c>
      <c r="AG391">
        <v>1</v>
      </c>
      <c r="AH391">
        <f>AG391*AC391</f>
        <v>65</v>
      </c>
    </row>
    <row r="392" spans="1:40">
      <c r="A392" s="7">
        <v>9</v>
      </c>
      <c r="B392" s="4" t="s">
        <v>11</v>
      </c>
      <c r="C392" s="8">
        <v>110.96</v>
      </c>
      <c r="D392" s="40">
        <v>9</v>
      </c>
      <c r="E392" s="96">
        <f t="shared" ref="E392:E455" si="60">D392*C392</f>
        <v>998.64</v>
      </c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>
        <f t="shared" si="57"/>
        <v>0</v>
      </c>
      <c r="AA392">
        <f t="shared" si="58"/>
        <v>0</v>
      </c>
      <c r="AB392" s="11" t="s">
        <v>11</v>
      </c>
      <c r="AC392" s="8">
        <v>110.96</v>
      </c>
      <c r="AD392" s="5">
        <f t="shared" si="59"/>
        <v>9</v>
      </c>
      <c r="AE392" s="5">
        <f t="shared" ref="AE392:AE455" si="61">AD392*AC392</f>
        <v>998.64</v>
      </c>
      <c r="AG392">
        <v>0</v>
      </c>
      <c r="AH392">
        <f t="shared" ref="AH392:AH455" si="62">AG392*AC392</f>
        <v>0</v>
      </c>
    </row>
    <row r="393" spans="1:40">
      <c r="A393" s="7">
        <v>6</v>
      </c>
      <c r="B393" s="4" t="s">
        <v>12</v>
      </c>
      <c r="C393" s="8">
        <v>35</v>
      </c>
      <c r="D393" s="40">
        <v>6</v>
      </c>
      <c r="E393" s="96">
        <f t="shared" si="60"/>
        <v>210</v>
      </c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>
        <f t="shared" si="57"/>
        <v>0</v>
      </c>
      <c r="AA393">
        <f t="shared" si="58"/>
        <v>0</v>
      </c>
      <c r="AB393" s="11" t="s">
        <v>12</v>
      </c>
      <c r="AC393" s="8">
        <v>35</v>
      </c>
      <c r="AD393" s="5">
        <f t="shared" si="59"/>
        <v>6</v>
      </c>
      <c r="AE393" s="5">
        <f t="shared" si="61"/>
        <v>210</v>
      </c>
      <c r="AG393">
        <v>0</v>
      </c>
      <c r="AH393">
        <f t="shared" si="62"/>
        <v>0</v>
      </c>
    </row>
    <row r="394" spans="1:40">
      <c r="A394" s="7">
        <v>3</v>
      </c>
      <c r="B394" s="4" t="s">
        <v>13</v>
      </c>
      <c r="C394" s="8">
        <v>130.01</v>
      </c>
      <c r="D394" s="40">
        <v>3</v>
      </c>
      <c r="E394" s="96">
        <f t="shared" si="60"/>
        <v>390.03</v>
      </c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>
        <f t="shared" si="57"/>
        <v>0</v>
      </c>
      <c r="AA394">
        <f t="shared" si="58"/>
        <v>0</v>
      </c>
      <c r="AB394" s="11" t="s">
        <v>13</v>
      </c>
      <c r="AC394" s="8">
        <v>130.01</v>
      </c>
      <c r="AD394" s="5">
        <f t="shared" si="59"/>
        <v>3</v>
      </c>
      <c r="AE394" s="5">
        <f t="shared" si="61"/>
        <v>390.03</v>
      </c>
      <c r="AG394">
        <v>0</v>
      </c>
      <c r="AH394">
        <f t="shared" si="62"/>
        <v>0</v>
      </c>
    </row>
    <row r="395" spans="1:40">
      <c r="A395" s="7">
        <v>4</v>
      </c>
      <c r="B395" s="4" t="s">
        <v>14</v>
      </c>
      <c r="C395" s="8">
        <v>113.33</v>
      </c>
      <c r="D395" s="40">
        <v>4</v>
      </c>
      <c r="E395" s="96">
        <f t="shared" si="60"/>
        <v>453.32</v>
      </c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>
        <f t="shared" si="57"/>
        <v>0</v>
      </c>
      <c r="AA395">
        <f t="shared" si="58"/>
        <v>0</v>
      </c>
      <c r="AB395" s="11" t="s">
        <v>14</v>
      </c>
      <c r="AC395" s="8">
        <v>113.33</v>
      </c>
      <c r="AD395" s="5">
        <f t="shared" si="59"/>
        <v>4</v>
      </c>
      <c r="AE395" s="5">
        <f t="shared" si="61"/>
        <v>453.32</v>
      </c>
      <c r="AG395">
        <v>0</v>
      </c>
      <c r="AH395">
        <f t="shared" si="62"/>
        <v>0</v>
      </c>
    </row>
    <row r="396" spans="1:40">
      <c r="A396" s="7">
        <v>36</v>
      </c>
      <c r="B396" s="4" t="s">
        <v>15</v>
      </c>
      <c r="C396" s="8">
        <v>74.900000000000006</v>
      </c>
      <c r="D396" s="40">
        <v>36</v>
      </c>
      <c r="E396" s="96">
        <f t="shared" si="60"/>
        <v>2696.4</v>
      </c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>
        <f t="shared" si="57"/>
        <v>0</v>
      </c>
      <c r="AA396">
        <f t="shared" si="58"/>
        <v>0</v>
      </c>
      <c r="AB396" s="11" t="s">
        <v>15</v>
      </c>
      <c r="AC396" s="8">
        <v>74.900000000000006</v>
      </c>
      <c r="AD396" s="5">
        <f t="shared" si="59"/>
        <v>36</v>
      </c>
      <c r="AE396" s="5">
        <f t="shared" si="61"/>
        <v>2696.4</v>
      </c>
      <c r="AH396">
        <f t="shared" si="62"/>
        <v>0</v>
      </c>
    </row>
    <row r="397" spans="1:40">
      <c r="A397" s="7">
        <v>12</v>
      </c>
      <c r="B397" s="4" t="s">
        <v>16</v>
      </c>
      <c r="C397" s="8">
        <v>72</v>
      </c>
      <c r="D397" s="40">
        <v>12</v>
      </c>
      <c r="E397" s="96">
        <f t="shared" si="60"/>
        <v>864</v>
      </c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>
        <f t="shared" si="57"/>
        <v>0</v>
      </c>
      <c r="AA397">
        <f t="shared" si="58"/>
        <v>0</v>
      </c>
      <c r="AB397" s="11" t="s">
        <v>16</v>
      </c>
      <c r="AC397" s="8">
        <v>72</v>
      </c>
      <c r="AD397" s="5">
        <f t="shared" si="59"/>
        <v>12</v>
      </c>
      <c r="AE397" s="5">
        <f t="shared" si="61"/>
        <v>864</v>
      </c>
      <c r="AG397">
        <v>0</v>
      </c>
      <c r="AH397">
        <f t="shared" si="62"/>
        <v>0</v>
      </c>
    </row>
    <row r="398" spans="1:40">
      <c r="A398" s="7">
        <v>10</v>
      </c>
      <c r="B398" s="4" t="s">
        <v>17</v>
      </c>
      <c r="C398" s="8">
        <v>20</v>
      </c>
      <c r="D398" s="40">
        <v>10</v>
      </c>
      <c r="E398" s="96">
        <f t="shared" si="60"/>
        <v>200</v>
      </c>
      <c r="F398" s="96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>
        <f t="shared" si="57"/>
        <v>0</v>
      </c>
      <c r="AA398">
        <f t="shared" si="58"/>
        <v>0</v>
      </c>
      <c r="AB398" s="11" t="s">
        <v>17</v>
      </c>
      <c r="AC398" s="8">
        <v>20</v>
      </c>
      <c r="AD398" s="5">
        <f t="shared" si="59"/>
        <v>10</v>
      </c>
      <c r="AE398" s="5">
        <f t="shared" si="61"/>
        <v>200</v>
      </c>
      <c r="AG398">
        <v>0</v>
      </c>
      <c r="AH398">
        <f t="shared" si="62"/>
        <v>0</v>
      </c>
    </row>
    <row r="399" spans="1:40">
      <c r="A399" s="9"/>
      <c r="B399" s="4" t="s">
        <v>18</v>
      </c>
      <c r="C399" s="8">
        <v>118.04</v>
      </c>
      <c r="D399" s="52">
        <v>42</v>
      </c>
      <c r="E399" s="96">
        <f t="shared" si="60"/>
        <v>4957.68</v>
      </c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>
        <f t="shared" si="57"/>
        <v>0</v>
      </c>
      <c r="AA399">
        <f t="shared" si="58"/>
        <v>0</v>
      </c>
      <c r="AB399" s="11" t="s">
        <v>18</v>
      </c>
      <c r="AC399" s="8">
        <v>118.04</v>
      </c>
      <c r="AD399" s="5">
        <f t="shared" si="59"/>
        <v>42</v>
      </c>
      <c r="AE399" s="5">
        <f t="shared" si="61"/>
        <v>4957.68</v>
      </c>
      <c r="AG399">
        <v>0</v>
      </c>
      <c r="AH399">
        <f t="shared" si="62"/>
        <v>0</v>
      </c>
    </row>
    <row r="400" spans="1:40">
      <c r="A400" s="9"/>
      <c r="B400" s="4" t="s">
        <v>19</v>
      </c>
      <c r="C400" s="8">
        <v>180.94</v>
      </c>
      <c r="D400" s="52">
        <v>8</v>
      </c>
      <c r="E400" s="96">
        <f t="shared" si="60"/>
        <v>1447.52</v>
      </c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>
        <f t="shared" si="57"/>
        <v>0</v>
      </c>
      <c r="AA400">
        <f t="shared" si="58"/>
        <v>0</v>
      </c>
      <c r="AB400" s="4" t="s">
        <v>19</v>
      </c>
      <c r="AC400" s="8">
        <v>180.94</v>
      </c>
      <c r="AD400" s="5">
        <f t="shared" si="59"/>
        <v>8</v>
      </c>
      <c r="AE400" s="5">
        <f t="shared" si="61"/>
        <v>1447.52</v>
      </c>
      <c r="AG400">
        <v>0</v>
      </c>
      <c r="AH400">
        <f t="shared" si="62"/>
        <v>0</v>
      </c>
    </row>
    <row r="401" spans="1:34">
      <c r="A401" s="9"/>
      <c r="B401" s="4" t="s">
        <v>14</v>
      </c>
      <c r="C401" s="8">
        <v>131.06</v>
      </c>
      <c r="D401" s="52">
        <v>9</v>
      </c>
      <c r="E401" s="96">
        <f t="shared" si="60"/>
        <v>1179.54</v>
      </c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>
        <f t="shared" si="57"/>
        <v>0</v>
      </c>
      <c r="AA401">
        <f t="shared" si="58"/>
        <v>0</v>
      </c>
      <c r="AB401" s="11" t="s">
        <v>14</v>
      </c>
      <c r="AC401" s="8">
        <v>131.06</v>
      </c>
      <c r="AD401" s="5">
        <f t="shared" si="59"/>
        <v>9</v>
      </c>
      <c r="AE401" s="5">
        <f t="shared" si="61"/>
        <v>1179.54</v>
      </c>
      <c r="AG401">
        <v>0</v>
      </c>
      <c r="AH401">
        <f t="shared" si="62"/>
        <v>0</v>
      </c>
    </row>
    <row r="402" spans="1:34">
      <c r="A402" s="9"/>
      <c r="B402" s="4" t="s">
        <v>20</v>
      </c>
      <c r="C402" s="8">
        <v>52.95</v>
      </c>
      <c r="D402" s="52">
        <v>24</v>
      </c>
      <c r="E402" s="96">
        <f t="shared" si="60"/>
        <v>1270.8000000000002</v>
      </c>
      <c r="F402" s="40"/>
      <c r="G402" s="40"/>
      <c r="H402" s="40"/>
      <c r="I402" s="40"/>
      <c r="J402" s="40">
        <v>1</v>
      </c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>
        <v>1</v>
      </c>
      <c r="V402" s="40"/>
      <c r="W402" s="40"/>
      <c r="X402" s="40"/>
      <c r="Y402" s="40"/>
      <c r="Z402">
        <f t="shared" si="57"/>
        <v>2</v>
      </c>
      <c r="AA402">
        <f t="shared" si="58"/>
        <v>105.9</v>
      </c>
      <c r="AB402" s="11" t="s">
        <v>20</v>
      </c>
      <c r="AC402" s="8">
        <v>52.95</v>
      </c>
      <c r="AD402" s="5">
        <f t="shared" si="59"/>
        <v>22</v>
      </c>
      <c r="AE402" s="5">
        <f t="shared" si="61"/>
        <v>1164.9000000000001</v>
      </c>
      <c r="AG402">
        <v>2</v>
      </c>
      <c r="AH402">
        <f t="shared" si="62"/>
        <v>105.9</v>
      </c>
    </row>
    <row r="403" spans="1:34">
      <c r="A403" s="9"/>
      <c r="B403" s="4" t="s">
        <v>21</v>
      </c>
      <c r="C403" s="8">
        <v>129.78</v>
      </c>
      <c r="D403" s="52">
        <v>4</v>
      </c>
      <c r="E403" s="96">
        <f t="shared" si="60"/>
        <v>519.12</v>
      </c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>
        <f t="shared" si="57"/>
        <v>0</v>
      </c>
      <c r="AA403">
        <f t="shared" si="58"/>
        <v>0</v>
      </c>
      <c r="AB403" s="11" t="s">
        <v>21</v>
      </c>
      <c r="AC403" s="8">
        <v>129.78</v>
      </c>
      <c r="AD403" s="5">
        <f t="shared" si="59"/>
        <v>4</v>
      </c>
      <c r="AE403" s="5">
        <f t="shared" si="61"/>
        <v>519.12</v>
      </c>
      <c r="AH403">
        <f t="shared" si="62"/>
        <v>0</v>
      </c>
    </row>
    <row r="404" spans="1:34">
      <c r="A404" s="9"/>
      <c r="B404" s="4" t="s">
        <v>22</v>
      </c>
      <c r="C404" s="8">
        <v>129.78</v>
      </c>
      <c r="D404" s="52">
        <v>4</v>
      </c>
      <c r="E404" s="96">
        <f t="shared" si="60"/>
        <v>519.12</v>
      </c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>
        <f t="shared" si="57"/>
        <v>0</v>
      </c>
      <c r="AA404">
        <f t="shared" si="58"/>
        <v>0</v>
      </c>
      <c r="AB404" s="11" t="s">
        <v>22</v>
      </c>
      <c r="AC404" s="8">
        <v>129.78</v>
      </c>
      <c r="AD404" s="5">
        <f t="shared" si="59"/>
        <v>4</v>
      </c>
      <c r="AE404" s="5">
        <f t="shared" si="61"/>
        <v>519.12</v>
      </c>
      <c r="AG404">
        <v>0</v>
      </c>
      <c r="AH404">
        <f t="shared" si="62"/>
        <v>0</v>
      </c>
    </row>
    <row r="405" spans="1:34">
      <c r="A405" s="9"/>
      <c r="B405" s="4" t="s">
        <v>23</v>
      </c>
      <c r="C405" s="8">
        <v>48.39</v>
      </c>
      <c r="D405" s="52">
        <v>24</v>
      </c>
      <c r="E405" s="96">
        <f t="shared" si="60"/>
        <v>1161.3600000000001</v>
      </c>
      <c r="F405" s="40"/>
      <c r="G405" s="40">
        <v>1</v>
      </c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>
        <v>1</v>
      </c>
      <c r="S405" s="40"/>
      <c r="T405" s="40"/>
      <c r="U405" s="40"/>
      <c r="V405" s="40"/>
      <c r="W405" s="40"/>
      <c r="X405" s="40"/>
      <c r="Y405" s="40"/>
      <c r="Z405">
        <f t="shared" si="57"/>
        <v>2</v>
      </c>
      <c r="AA405">
        <f t="shared" si="58"/>
        <v>96.78</v>
      </c>
      <c r="AB405" s="11" t="s">
        <v>23</v>
      </c>
      <c r="AC405" s="8">
        <v>48.39</v>
      </c>
      <c r="AD405" s="5">
        <f t="shared" si="59"/>
        <v>22</v>
      </c>
      <c r="AE405" s="5">
        <f t="shared" si="61"/>
        <v>1064.58</v>
      </c>
      <c r="AG405">
        <v>2</v>
      </c>
      <c r="AH405">
        <f t="shared" si="62"/>
        <v>96.78</v>
      </c>
    </row>
    <row r="406" spans="1:34">
      <c r="A406" s="9"/>
      <c r="B406" s="4" t="s">
        <v>24</v>
      </c>
      <c r="C406" s="8">
        <v>129.94999999999999</v>
      </c>
      <c r="D406" s="52">
        <v>48</v>
      </c>
      <c r="E406" s="96">
        <f t="shared" si="60"/>
        <v>6237.5999999999995</v>
      </c>
      <c r="F406" s="40"/>
      <c r="G406" s="40"/>
      <c r="H406" s="40"/>
      <c r="I406" s="40"/>
      <c r="J406" s="40"/>
      <c r="K406" s="40"/>
      <c r="L406" s="40"/>
      <c r="M406" s="40"/>
      <c r="N406" s="40">
        <v>4</v>
      </c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>
        <f t="shared" si="57"/>
        <v>4</v>
      </c>
      <c r="AA406">
        <f t="shared" si="58"/>
        <v>519.79999999999995</v>
      </c>
      <c r="AB406" s="4" t="s">
        <v>24</v>
      </c>
      <c r="AC406" s="8">
        <v>129.94999999999999</v>
      </c>
      <c r="AD406" s="5">
        <f t="shared" si="59"/>
        <v>44</v>
      </c>
      <c r="AE406" s="5">
        <f t="shared" si="61"/>
        <v>5717.7999999999993</v>
      </c>
      <c r="AG406">
        <v>4</v>
      </c>
      <c r="AH406">
        <f t="shared" si="62"/>
        <v>519.79999999999995</v>
      </c>
    </row>
    <row r="407" spans="1:34">
      <c r="A407" s="9"/>
      <c r="B407" s="4" t="s">
        <v>25</v>
      </c>
      <c r="C407" s="8">
        <v>225.95</v>
      </c>
      <c r="D407" s="52">
        <v>30</v>
      </c>
      <c r="E407" s="96">
        <f t="shared" si="60"/>
        <v>6778.5</v>
      </c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>
        <f t="shared" si="57"/>
        <v>0</v>
      </c>
      <c r="AA407">
        <f t="shared" si="58"/>
        <v>0</v>
      </c>
      <c r="AB407" s="4" t="s">
        <v>25</v>
      </c>
      <c r="AC407" s="8">
        <v>225.95</v>
      </c>
      <c r="AD407" s="5">
        <f t="shared" si="59"/>
        <v>30</v>
      </c>
      <c r="AE407" s="5">
        <f t="shared" si="61"/>
        <v>6778.5</v>
      </c>
      <c r="AG407">
        <v>0</v>
      </c>
      <c r="AH407">
        <f t="shared" si="62"/>
        <v>0</v>
      </c>
    </row>
    <row r="408" spans="1:34">
      <c r="A408" s="9"/>
      <c r="B408" s="4" t="s">
        <v>26</v>
      </c>
      <c r="C408" s="8">
        <v>42.39</v>
      </c>
      <c r="D408" s="52">
        <v>20</v>
      </c>
      <c r="E408" s="96">
        <f t="shared" si="60"/>
        <v>847.8</v>
      </c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>
        <f t="shared" si="57"/>
        <v>0</v>
      </c>
      <c r="AA408">
        <f t="shared" si="58"/>
        <v>0</v>
      </c>
      <c r="AB408" s="11" t="s">
        <v>26</v>
      </c>
      <c r="AC408" s="8">
        <v>42.39</v>
      </c>
      <c r="AD408" s="5">
        <f t="shared" si="59"/>
        <v>20</v>
      </c>
      <c r="AE408" s="5">
        <f t="shared" si="61"/>
        <v>847.8</v>
      </c>
      <c r="AG408">
        <v>0</v>
      </c>
      <c r="AH408">
        <f t="shared" si="62"/>
        <v>0</v>
      </c>
    </row>
    <row r="409" spans="1:34">
      <c r="A409" s="9"/>
      <c r="B409" s="4" t="s">
        <v>27</v>
      </c>
      <c r="C409" s="8">
        <v>217.89</v>
      </c>
      <c r="D409" s="52">
        <v>45</v>
      </c>
      <c r="E409" s="96">
        <f t="shared" si="60"/>
        <v>9805.0499999999993</v>
      </c>
      <c r="F409" s="40">
        <v>5.6</v>
      </c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>
        <f t="shared" si="57"/>
        <v>5.6</v>
      </c>
      <c r="AA409">
        <f t="shared" si="58"/>
        <v>1220.1839999999997</v>
      </c>
      <c r="AB409" s="11" t="s">
        <v>27</v>
      </c>
      <c r="AC409" s="8">
        <v>217.89</v>
      </c>
      <c r="AD409" s="5">
        <f t="shared" si="59"/>
        <v>39.4</v>
      </c>
      <c r="AE409" s="5">
        <f t="shared" si="61"/>
        <v>8584.866</v>
      </c>
      <c r="AG409">
        <v>5.6</v>
      </c>
      <c r="AH409">
        <f t="shared" si="62"/>
        <v>1220.1839999999997</v>
      </c>
    </row>
    <row r="410" spans="1:34">
      <c r="A410" s="9"/>
      <c r="B410" s="4" t="s">
        <v>28</v>
      </c>
      <c r="C410" s="8">
        <v>103.43</v>
      </c>
      <c r="D410" s="52">
        <v>50</v>
      </c>
      <c r="E410" s="96">
        <f t="shared" si="60"/>
        <v>5171.5</v>
      </c>
      <c r="F410" s="40">
        <v>3</v>
      </c>
      <c r="G410" s="40"/>
      <c r="H410" s="40"/>
      <c r="I410" s="40"/>
      <c r="J410" s="40"/>
      <c r="K410" s="40">
        <v>3</v>
      </c>
      <c r="L410" s="40"/>
      <c r="M410" s="40"/>
      <c r="N410" s="40"/>
      <c r="O410" s="40"/>
      <c r="P410" s="40">
        <v>3</v>
      </c>
      <c r="Q410" s="40"/>
      <c r="R410" s="40"/>
      <c r="S410" s="40"/>
      <c r="T410" s="40"/>
      <c r="U410" s="40"/>
      <c r="V410" s="40">
        <v>4.4000000000000004</v>
      </c>
      <c r="W410" s="40"/>
      <c r="X410" s="40"/>
      <c r="Y410" s="40"/>
      <c r="Z410">
        <f t="shared" si="57"/>
        <v>13.4</v>
      </c>
      <c r="AA410">
        <f t="shared" si="58"/>
        <v>1385.9620000000002</v>
      </c>
      <c r="AB410" s="77" t="s">
        <v>28</v>
      </c>
      <c r="AC410" s="8">
        <v>103.43</v>
      </c>
      <c r="AD410" s="5">
        <f t="shared" si="59"/>
        <v>36.6</v>
      </c>
      <c r="AE410" s="5">
        <f t="shared" si="61"/>
        <v>3785.5380000000005</v>
      </c>
      <c r="AG410">
        <v>13.4</v>
      </c>
      <c r="AH410">
        <f t="shared" si="62"/>
        <v>1385.9620000000002</v>
      </c>
    </row>
    <row r="411" spans="1:34">
      <c r="A411" s="9"/>
      <c r="B411" s="4" t="s">
        <v>29</v>
      </c>
      <c r="C411" s="8">
        <v>71.25</v>
      </c>
      <c r="D411" s="52">
        <v>50</v>
      </c>
      <c r="E411" s="96">
        <f t="shared" si="60"/>
        <v>3562.5</v>
      </c>
      <c r="F411" s="40"/>
      <c r="G411" s="40"/>
      <c r="H411" s="40">
        <v>9</v>
      </c>
      <c r="I411" s="40"/>
      <c r="J411" s="40"/>
      <c r="K411" s="40"/>
      <c r="L411" s="40"/>
      <c r="M411" s="40">
        <v>3</v>
      </c>
      <c r="N411" s="40"/>
      <c r="O411" s="40"/>
      <c r="P411" s="40"/>
      <c r="Q411" s="40">
        <v>0.7</v>
      </c>
      <c r="R411" s="40"/>
      <c r="S411" s="40"/>
      <c r="T411" s="40"/>
      <c r="U411" s="40"/>
      <c r="V411" s="40"/>
      <c r="W411" s="40"/>
      <c r="X411" s="40"/>
      <c r="Y411" s="40"/>
      <c r="Z411">
        <f t="shared" si="57"/>
        <v>12.7</v>
      </c>
      <c r="AA411">
        <f t="shared" si="58"/>
        <v>904.875</v>
      </c>
      <c r="AB411" s="11" t="s">
        <v>29</v>
      </c>
      <c r="AC411" s="8">
        <v>71.25</v>
      </c>
      <c r="AD411" s="5">
        <f t="shared" si="59"/>
        <v>37.299999999999997</v>
      </c>
      <c r="AE411" s="5">
        <f t="shared" si="61"/>
        <v>2657.625</v>
      </c>
      <c r="AG411">
        <v>12.7</v>
      </c>
      <c r="AH411">
        <f t="shared" si="62"/>
        <v>904.875</v>
      </c>
    </row>
    <row r="412" spans="1:34">
      <c r="A412" s="9"/>
      <c r="B412" s="4" t="s">
        <v>12</v>
      </c>
      <c r="C412" s="8">
        <v>34.32</v>
      </c>
      <c r="D412" s="52">
        <v>20</v>
      </c>
      <c r="E412" s="96">
        <f t="shared" si="60"/>
        <v>686.4</v>
      </c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>
        <f t="shared" si="57"/>
        <v>0</v>
      </c>
      <c r="AA412">
        <f t="shared" si="58"/>
        <v>0</v>
      </c>
      <c r="AB412" s="4" t="s">
        <v>12</v>
      </c>
      <c r="AC412" s="8">
        <v>34.32</v>
      </c>
      <c r="AD412" s="5">
        <f t="shared" si="59"/>
        <v>20</v>
      </c>
      <c r="AE412" s="5">
        <f t="shared" si="61"/>
        <v>686.4</v>
      </c>
      <c r="AG412">
        <v>0</v>
      </c>
      <c r="AH412">
        <f t="shared" si="62"/>
        <v>0</v>
      </c>
    </row>
    <row r="413" spans="1:34">
      <c r="A413" s="9"/>
      <c r="B413" s="4" t="s">
        <v>12</v>
      </c>
      <c r="C413" s="8">
        <v>37.96</v>
      </c>
      <c r="D413" s="52">
        <v>5</v>
      </c>
      <c r="E413" s="96">
        <f t="shared" si="60"/>
        <v>189.8</v>
      </c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>
        <f t="shared" si="57"/>
        <v>0</v>
      </c>
      <c r="AA413">
        <f t="shared" si="58"/>
        <v>0</v>
      </c>
      <c r="AB413" s="11" t="s">
        <v>12</v>
      </c>
      <c r="AC413" s="8">
        <v>37.96</v>
      </c>
      <c r="AD413" s="5">
        <f t="shared" si="59"/>
        <v>5</v>
      </c>
      <c r="AE413" s="5">
        <f t="shared" si="61"/>
        <v>189.8</v>
      </c>
      <c r="AG413">
        <v>0</v>
      </c>
      <c r="AH413">
        <f t="shared" si="62"/>
        <v>0</v>
      </c>
    </row>
    <row r="414" spans="1:34">
      <c r="A414" s="9"/>
      <c r="B414" s="4" t="s">
        <v>15</v>
      </c>
      <c r="C414" s="8">
        <v>69.16</v>
      </c>
      <c r="D414" s="52">
        <v>50</v>
      </c>
      <c r="E414" s="96">
        <f t="shared" si="60"/>
        <v>3458</v>
      </c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>
        <v>1</v>
      </c>
      <c r="V414" s="40"/>
      <c r="W414" s="40">
        <v>0.5</v>
      </c>
      <c r="X414" s="40"/>
      <c r="Y414" s="40"/>
      <c r="Z414">
        <f t="shared" si="57"/>
        <v>1.5</v>
      </c>
      <c r="AA414">
        <f t="shared" si="58"/>
        <v>103.74</v>
      </c>
      <c r="AB414" s="4" t="s">
        <v>15</v>
      </c>
      <c r="AC414" s="8">
        <v>69.16</v>
      </c>
      <c r="AD414" s="5">
        <f t="shared" si="59"/>
        <v>48.5</v>
      </c>
      <c r="AE414" s="5">
        <f t="shared" si="61"/>
        <v>3354.2599999999998</v>
      </c>
      <c r="AG414">
        <v>1.5</v>
      </c>
      <c r="AH414">
        <f t="shared" si="62"/>
        <v>103.74</v>
      </c>
    </row>
    <row r="415" spans="1:34">
      <c r="A415" s="9"/>
      <c r="B415" s="4" t="s">
        <v>30</v>
      </c>
      <c r="C415" s="8">
        <v>323.35000000000002</v>
      </c>
      <c r="D415" s="52">
        <v>7</v>
      </c>
      <c r="E415" s="96">
        <f t="shared" si="60"/>
        <v>2263.4500000000003</v>
      </c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>
        <f t="shared" si="57"/>
        <v>0</v>
      </c>
      <c r="AA415">
        <f t="shared" si="58"/>
        <v>0</v>
      </c>
      <c r="AB415" s="11" t="s">
        <v>30</v>
      </c>
      <c r="AC415" s="8">
        <v>323.35000000000002</v>
      </c>
      <c r="AD415" s="5">
        <f t="shared" si="59"/>
        <v>7</v>
      </c>
      <c r="AE415" s="5">
        <f t="shared" si="61"/>
        <v>2263.4500000000003</v>
      </c>
      <c r="AG415">
        <v>0</v>
      </c>
      <c r="AH415">
        <f t="shared" si="62"/>
        <v>0</v>
      </c>
    </row>
    <row r="416" spans="1:34">
      <c r="A416" s="9"/>
      <c r="B416" s="4" t="s">
        <v>31</v>
      </c>
      <c r="C416" s="8">
        <v>60.58</v>
      </c>
      <c r="D416" s="52">
        <v>60</v>
      </c>
      <c r="E416" s="96">
        <f t="shared" si="60"/>
        <v>3634.7999999999997</v>
      </c>
      <c r="F416" s="40">
        <v>4</v>
      </c>
      <c r="G416" s="40">
        <v>3</v>
      </c>
      <c r="H416" s="40">
        <v>3</v>
      </c>
      <c r="I416" s="40">
        <v>3</v>
      </c>
      <c r="J416" s="40">
        <v>2</v>
      </c>
      <c r="K416" s="40">
        <v>2</v>
      </c>
      <c r="L416" s="40">
        <v>2</v>
      </c>
      <c r="M416" s="40">
        <v>2</v>
      </c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>
        <f t="shared" si="57"/>
        <v>21</v>
      </c>
      <c r="AA416">
        <f t="shared" si="58"/>
        <v>1272.18</v>
      </c>
      <c r="AB416" s="11" t="s">
        <v>31</v>
      </c>
      <c r="AC416" s="8">
        <v>60.58</v>
      </c>
      <c r="AD416" s="5">
        <f t="shared" si="59"/>
        <v>39</v>
      </c>
      <c r="AE416" s="5">
        <f t="shared" si="61"/>
        <v>2362.62</v>
      </c>
      <c r="AG416">
        <v>21</v>
      </c>
      <c r="AH416">
        <f t="shared" si="62"/>
        <v>1272.18</v>
      </c>
    </row>
    <row r="417" spans="1:34">
      <c r="A417" s="9"/>
      <c r="B417" s="4" t="s">
        <v>32</v>
      </c>
      <c r="C417" s="8">
        <v>65.98</v>
      </c>
      <c r="D417" s="52">
        <v>18</v>
      </c>
      <c r="E417" s="96">
        <f t="shared" si="60"/>
        <v>1187.6400000000001</v>
      </c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AA417">
        <f t="shared" si="58"/>
        <v>0</v>
      </c>
      <c r="AB417" s="4" t="s">
        <v>32</v>
      </c>
      <c r="AC417" s="8">
        <v>65.977999999999994</v>
      </c>
      <c r="AD417" s="5">
        <f t="shared" si="59"/>
        <v>18</v>
      </c>
      <c r="AE417" s="5">
        <f t="shared" si="61"/>
        <v>1187.6039999999998</v>
      </c>
      <c r="AG417">
        <v>0</v>
      </c>
      <c r="AH417">
        <f t="shared" si="62"/>
        <v>0</v>
      </c>
    </row>
    <row r="418" spans="1:34">
      <c r="A418" s="9"/>
      <c r="B418" s="4" t="s">
        <v>33</v>
      </c>
      <c r="C418" s="8">
        <v>54.15</v>
      </c>
      <c r="D418" s="52">
        <v>18</v>
      </c>
      <c r="E418" s="96">
        <f t="shared" si="60"/>
        <v>974.69999999999993</v>
      </c>
      <c r="F418" s="40"/>
      <c r="G418" s="40">
        <v>0.5</v>
      </c>
      <c r="H418" s="40"/>
      <c r="I418" s="40"/>
      <c r="J418" s="40"/>
      <c r="K418" s="40"/>
      <c r="L418" s="40"/>
      <c r="M418" s="40"/>
      <c r="N418" s="40">
        <v>1</v>
      </c>
      <c r="O418" s="40"/>
      <c r="P418" s="40"/>
      <c r="Q418" s="40"/>
      <c r="R418" s="40">
        <v>0.5</v>
      </c>
      <c r="S418" s="40"/>
      <c r="T418" s="40"/>
      <c r="U418" s="40"/>
      <c r="V418" s="40"/>
      <c r="W418" s="40"/>
      <c r="X418" s="40"/>
      <c r="Y418" s="40"/>
      <c r="Z418">
        <f t="shared" ref="Z418:Z449" si="63">SUM(F418:Y418)</f>
        <v>2</v>
      </c>
      <c r="AA418">
        <f t="shared" si="58"/>
        <v>108.3</v>
      </c>
      <c r="AB418" s="11" t="s">
        <v>33</v>
      </c>
      <c r="AC418" s="8">
        <v>54.15</v>
      </c>
      <c r="AD418" s="5">
        <f t="shared" si="59"/>
        <v>16</v>
      </c>
      <c r="AE418" s="5">
        <f t="shared" si="61"/>
        <v>866.4</v>
      </c>
      <c r="AG418">
        <v>2</v>
      </c>
      <c r="AH418">
        <f t="shared" si="62"/>
        <v>108.3</v>
      </c>
    </row>
    <row r="419" spans="1:34">
      <c r="A419" s="9"/>
      <c r="B419" s="4" t="s">
        <v>34</v>
      </c>
      <c r="C419" s="8">
        <v>26</v>
      </c>
      <c r="D419" s="52">
        <v>520</v>
      </c>
      <c r="E419" s="96">
        <f t="shared" si="60"/>
        <v>13520</v>
      </c>
      <c r="F419" s="40">
        <v>4</v>
      </c>
      <c r="G419" s="40">
        <v>3</v>
      </c>
      <c r="H419" s="40">
        <v>2</v>
      </c>
      <c r="I419" s="40">
        <v>0</v>
      </c>
      <c r="J419" s="40"/>
      <c r="K419" s="40">
        <v>2</v>
      </c>
      <c r="L419" s="40">
        <v>2</v>
      </c>
      <c r="M419" s="40">
        <v>3</v>
      </c>
      <c r="N419" s="40">
        <v>3</v>
      </c>
      <c r="O419" s="40">
        <v>3</v>
      </c>
      <c r="P419" s="40">
        <v>3</v>
      </c>
      <c r="Q419" s="40">
        <v>3</v>
      </c>
      <c r="R419" s="40">
        <v>2</v>
      </c>
      <c r="S419" s="40">
        <v>3</v>
      </c>
      <c r="T419" s="40">
        <v>3</v>
      </c>
      <c r="U419" s="40">
        <v>2</v>
      </c>
      <c r="V419" s="40">
        <v>4</v>
      </c>
      <c r="W419" s="40">
        <v>4</v>
      </c>
      <c r="X419" s="40">
        <v>4</v>
      </c>
      <c r="Y419" s="40">
        <v>4</v>
      </c>
      <c r="Z419">
        <f t="shared" si="63"/>
        <v>54</v>
      </c>
      <c r="AA419">
        <f t="shared" si="58"/>
        <v>1404</v>
      </c>
      <c r="AB419" s="11" t="s">
        <v>34</v>
      </c>
      <c r="AC419" s="8">
        <v>26</v>
      </c>
      <c r="AD419" s="5">
        <f t="shared" si="59"/>
        <v>466</v>
      </c>
      <c r="AE419" s="5">
        <f t="shared" si="61"/>
        <v>12116</v>
      </c>
      <c r="AG419">
        <v>54</v>
      </c>
      <c r="AH419">
        <f t="shared" si="62"/>
        <v>1404</v>
      </c>
    </row>
    <row r="420" spans="1:34">
      <c r="A420" s="9"/>
      <c r="B420" s="4" t="s">
        <v>35</v>
      </c>
      <c r="C420" s="8">
        <v>12</v>
      </c>
      <c r="D420" s="52">
        <v>335</v>
      </c>
      <c r="E420" s="96">
        <f t="shared" si="60"/>
        <v>4020</v>
      </c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>
        <f t="shared" si="63"/>
        <v>0</v>
      </c>
      <c r="AA420">
        <f t="shared" si="58"/>
        <v>0</v>
      </c>
      <c r="AB420" s="11" t="s">
        <v>35</v>
      </c>
      <c r="AC420" s="8">
        <v>12</v>
      </c>
      <c r="AD420" s="5">
        <f t="shared" si="59"/>
        <v>335</v>
      </c>
      <c r="AE420" s="5">
        <f t="shared" si="61"/>
        <v>4020</v>
      </c>
      <c r="AG420">
        <v>5</v>
      </c>
      <c r="AH420">
        <f t="shared" si="62"/>
        <v>60</v>
      </c>
    </row>
    <row r="421" spans="1:34">
      <c r="B421" s="4" t="s">
        <v>36</v>
      </c>
      <c r="C421" s="8">
        <v>260</v>
      </c>
      <c r="D421" s="52">
        <v>246.2</v>
      </c>
      <c r="E421" s="96">
        <f t="shared" si="60"/>
        <v>64012</v>
      </c>
      <c r="F421" s="40"/>
      <c r="G421" s="40">
        <v>2</v>
      </c>
      <c r="H421" s="40"/>
      <c r="I421" s="40">
        <v>3</v>
      </c>
      <c r="J421" s="40">
        <v>2</v>
      </c>
      <c r="K421" s="40"/>
      <c r="L421" s="40"/>
      <c r="M421" s="40">
        <v>4</v>
      </c>
      <c r="N421" s="40"/>
      <c r="O421" s="40">
        <v>3</v>
      </c>
      <c r="P421" s="40"/>
      <c r="Q421" s="40"/>
      <c r="R421" s="40">
        <v>3</v>
      </c>
      <c r="S421" s="40">
        <v>3</v>
      </c>
      <c r="T421" s="40"/>
      <c r="U421" s="40">
        <v>2</v>
      </c>
      <c r="V421" s="40"/>
      <c r="W421" s="40"/>
      <c r="X421" s="40">
        <v>2</v>
      </c>
      <c r="Y421" s="40"/>
      <c r="Z421">
        <f t="shared" si="63"/>
        <v>24</v>
      </c>
      <c r="AA421">
        <f t="shared" si="58"/>
        <v>6240</v>
      </c>
      <c r="AB421" s="74" t="s">
        <v>36</v>
      </c>
      <c r="AC421" s="8">
        <v>260</v>
      </c>
      <c r="AD421" s="5">
        <f t="shared" si="59"/>
        <v>222.2</v>
      </c>
      <c r="AE421" s="5">
        <f t="shared" si="61"/>
        <v>57772</v>
      </c>
      <c r="AG421">
        <v>24</v>
      </c>
      <c r="AH421">
        <f t="shared" si="62"/>
        <v>6240</v>
      </c>
    </row>
    <row r="422" spans="1:34">
      <c r="B422" s="4" t="s">
        <v>37</v>
      </c>
      <c r="C422" s="8">
        <v>61</v>
      </c>
      <c r="D422" s="52">
        <v>20</v>
      </c>
      <c r="E422" s="96">
        <f t="shared" si="60"/>
        <v>1220</v>
      </c>
      <c r="F422" s="40">
        <v>0.2</v>
      </c>
      <c r="G422" s="40">
        <v>0.2</v>
      </c>
      <c r="H422" s="40">
        <v>0.2</v>
      </c>
      <c r="I422" s="40">
        <v>0.2</v>
      </c>
      <c r="J422" s="40">
        <v>0.2</v>
      </c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>
        <f t="shared" si="63"/>
        <v>1</v>
      </c>
      <c r="AA422">
        <f t="shared" si="58"/>
        <v>61</v>
      </c>
      <c r="AB422" s="11" t="s">
        <v>37</v>
      </c>
      <c r="AC422" s="8">
        <v>61</v>
      </c>
      <c r="AD422" s="5">
        <f t="shared" si="59"/>
        <v>19</v>
      </c>
      <c r="AE422" s="5">
        <f t="shared" si="61"/>
        <v>1159</v>
      </c>
      <c r="AG422">
        <v>1</v>
      </c>
      <c r="AH422">
        <f t="shared" si="62"/>
        <v>61</v>
      </c>
    </row>
    <row r="423" spans="1:34">
      <c r="B423" s="4" t="s">
        <v>13</v>
      </c>
      <c r="C423" s="8">
        <v>140</v>
      </c>
      <c r="D423" s="52">
        <v>30</v>
      </c>
      <c r="E423" s="96">
        <f t="shared" si="60"/>
        <v>4200</v>
      </c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>
        <f t="shared" si="63"/>
        <v>0</v>
      </c>
      <c r="AA423">
        <f t="shared" ref="AA423:AA454" si="64">Z423*C423</f>
        <v>0</v>
      </c>
      <c r="AB423" s="11" t="s">
        <v>13</v>
      </c>
      <c r="AC423" s="8">
        <v>140</v>
      </c>
      <c r="AD423" s="5">
        <f t="shared" ref="AD423:AD454" si="65">D423-Z423</f>
        <v>30</v>
      </c>
      <c r="AE423" s="5">
        <f t="shared" si="61"/>
        <v>4200</v>
      </c>
      <c r="AG423">
        <v>0</v>
      </c>
      <c r="AH423">
        <f t="shared" si="62"/>
        <v>0</v>
      </c>
    </row>
    <row r="424" spans="1:34">
      <c r="B424" s="4" t="s">
        <v>22</v>
      </c>
      <c r="C424" s="8">
        <v>55</v>
      </c>
      <c r="D424" s="52">
        <v>21</v>
      </c>
      <c r="E424" s="96">
        <f t="shared" si="60"/>
        <v>1155</v>
      </c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>
        <f t="shared" si="63"/>
        <v>0</v>
      </c>
      <c r="AA424">
        <f t="shared" si="64"/>
        <v>0</v>
      </c>
      <c r="AB424" s="4" t="s">
        <v>22</v>
      </c>
      <c r="AC424" s="8">
        <v>55</v>
      </c>
      <c r="AD424" s="5">
        <f t="shared" si="65"/>
        <v>21</v>
      </c>
      <c r="AE424" s="5">
        <f t="shared" si="61"/>
        <v>1155</v>
      </c>
      <c r="AG424">
        <v>0</v>
      </c>
      <c r="AH424">
        <f t="shared" si="62"/>
        <v>0</v>
      </c>
    </row>
    <row r="425" spans="1:34">
      <c r="B425" s="4" t="s">
        <v>22</v>
      </c>
      <c r="C425" s="8">
        <v>87</v>
      </c>
      <c r="D425" s="52">
        <v>5</v>
      </c>
      <c r="E425" s="96">
        <f t="shared" si="60"/>
        <v>435</v>
      </c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>
        <f t="shared" si="63"/>
        <v>0</v>
      </c>
      <c r="AA425">
        <f t="shared" si="64"/>
        <v>0</v>
      </c>
      <c r="AB425" s="11" t="s">
        <v>22</v>
      </c>
      <c r="AC425" s="8">
        <v>87</v>
      </c>
      <c r="AD425" s="5">
        <f t="shared" si="65"/>
        <v>5</v>
      </c>
      <c r="AE425" s="5">
        <f t="shared" si="61"/>
        <v>435</v>
      </c>
      <c r="AG425">
        <v>0</v>
      </c>
      <c r="AH425">
        <f t="shared" si="62"/>
        <v>0</v>
      </c>
    </row>
    <row r="426" spans="1:34">
      <c r="B426" s="4" t="s">
        <v>39</v>
      </c>
      <c r="C426" s="8">
        <v>175</v>
      </c>
      <c r="D426" s="52">
        <v>5</v>
      </c>
      <c r="E426" s="96">
        <f t="shared" si="60"/>
        <v>875</v>
      </c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>
        <f t="shared" si="63"/>
        <v>0</v>
      </c>
      <c r="AA426">
        <f t="shared" si="64"/>
        <v>0</v>
      </c>
      <c r="AB426" s="11" t="s">
        <v>39</v>
      </c>
      <c r="AC426" s="8">
        <v>175</v>
      </c>
      <c r="AD426" s="5">
        <f t="shared" si="65"/>
        <v>5</v>
      </c>
      <c r="AE426" s="5">
        <f t="shared" si="61"/>
        <v>875</v>
      </c>
      <c r="AG426">
        <v>0</v>
      </c>
      <c r="AH426">
        <f t="shared" si="62"/>
        <v>0</v>
      </c>
    </row>
    <row r="427" spans="1:34">
      <c r="B427" s="4" t="s">
        <v>40</v>
      </c>
      <c r="C427" s="8">
        <v>218</v>
      </c>
      <c r="D427" s="52">
        <v>5</v>
      </c>
      <c r="E427" s="96">
        <f t="shared" si="60"/>
        <v>1090</v>
      </c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>
        <f t="shared" si="63"/>
        <v>0</v>
      </c>
      <c r="AA427">
        <f t="shared" si="64"/>
        <v>0</v>
      </c>
      <c r="AB427" s="11" t="s">
        <v>40</v>
      </c>
      <c r="AC427" s="8">
        <v>218</v>
      </c>
      <c r="AD427" s="5">
        <f t="shared" si="65"/>
        <v>5</v>
      </c>
      <c r="AE427" s="5">
        <f t="shared" si="61"/>
        <v>1090</v>
      </c>
      <c r="AH427">
        <f t="shared" si="62"/>
        <v>0</v>
      </c>
    </row>
    <row r="428" spans="1:34">
      <c r="A428" s="3"/>
      <c r="B428" s="4" t="s">
        <v>41</v>
      </c>
      <c r="C428" s="8">
        <v>173</v>
      </c>
      <c r="D428" s="52">
        <v>6</v>
      </c>
      <c r="E428" s="96">
        <f t="shared" si="60"/>
        <v>1038</v>
      </c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>
        <f t="shared" si="63"/>
        <v>0</v>
      </c>
      <c r="AA428">
        <f t="shared" si="64"/>
        <v>0</v>
      </c>
      <c r="AB428" s="11" t="s">
        <v>41</v>
      </c>
      <c r="AC428" s="8">
        <v>173</v>
      </c>
      <c r="AD428" s="5">
        <f t="shared" si="65"/>
        <v>6</v>
      </c>
      <c r="AE428" s="5">
        <f t="shared" si="61"/>
        <v>1038</v>
      </c>
      <c r="AG428">
        <v>0</v>
      </c>
      <c r="AH428">
        <f t="shared" si="62"/>
        <v>0</v>
      </c>
    </row>
    <row r="429" spans="1:34">
      <c r="B429" s="4" t="s">
        <v>42</v>
      </c>
      <c r="C429" s="8">
        <v>162</v>
      </c>
      <c r="D429" s="52">
        <v>6</v>
      </c>
      <c r="E429" s="96">
        <f t="shared" si="60"/>
        <v>972</v>
      </c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>
        <f t="shared" si="63"/>
        <v>0</v>
      </c>
      <c r="AA429">
        <f t="shared" si="64"/>
        <v>0</v>
      </c>
      <c r="AB429" s="11" t="s">
        <v>42</v>
      </c>
      <c r="AC429" s="8">
        <v>162</v>
      </c>
      <c r="AD429" s="5">
        <f t="shared" si="65"/>
        <v>6</v>
      </c>
      <c r="AE429" s="5">
        <f t="shared" si="61"/>
        <v>972</v>
      </c>
      <c r="AG429">
        <v>0</v>
      </c>
      <c r="AH429">
        <f t="shared" si="62"/>
        <v>0</v>
      </c>
    </row>
    <row r="430" spans="1:34">
      <c r="B430" s="4" t="s">
        <v>43</v>
      </c>
      <c r="C430" s="8">
        <v>40</v>
      </c>
      <c r="D430" s="52">
        <v>50</v>
      </c>
      <c r="E430" s="96">
        <f t="shared" si="60"/>
        <v>2000</v>
      </c>
      <c r="F430" s="40"/>
      <c r="G430" s="40"/>
      <c r="H430" s="40"/>
      <c r="I430" s="40">
        <v>3</v>
      </c>
      <c r="J430" s="40"/>
      <c r="K430" s="40"/>
      <c r="L430" s="40">
        <v>3</v>
      </c>
      <c r="M430" s="40"/>
      <c r="N430" s="40"/>
      <c r="O430" s="40"/>
      <c r="P430" s="40"/>
      <c r="Q430" s="40"/>
      <c r="R430" s="40"/>
      <c r="S430" s="40">
        <v>2</v>
      </c>
      <c r="T430" s="40"/>
      <c r="U430" s="40"/>
      <c r="V430" s="40"/>
      <c r="W430" s="40"/>
      <c r="X430" s="40"/>
      <c r="Y430" s="40"/>
      <c r="Z430">
        <f t="shared" si="63"/>
        <v>8</v>
      </c>
      <c r="AA430">
        <f t="shared" si="64"/>
        <v>320</v>
      </c>
      <c r="AB430" s="11" t="s">
        <v>43</v>
      </c>
      <c r="AC430" s="8">
        <v>40</v>
      </c>
      <c r="AD430" s="5">
        <f t="shared" si="65"/>
        <v>42</v>
      </c>
      <c r="AE430" s="5">
        <f t="shared" si="61"/>
        <v>1680</v>
      </c>
      <c r="AG430">
        <v>8</v>
      </c>
      <c r="AH430">
        <f t="shared" si="62"/>
        <v>320</v>
      </c>
    </row>
    <row r="431" spans="1:34">
      <c r="B431" s="4" t="s">
        <v>10</v>
      </c>
      <c r="C431" s="8">
        <v>65</v>
      </c>
      <c r="D431" s="52">
        <v>40</v>
      </c>
      <c r="E431" s="96">
        <f t="shared" si="60"/>
        <v>2600</v>
      </c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>
        <f t="shared" si="63"/>
        <v>0</v>
      </c>
      <c r="AA431">
        <f t="shared" si="64"/>
        <v>0</v>
      </c>
      <c r="AB431" s="4" t="s">
        <v>10</v>
      </c>
      <c r="AC431" s="8">
        <v>65</v>
      </c>
      <c r="AD431" s="5">
        <f t="shared" si="65"/>
        <v>40</v>
      </c>
      <c r="AE431" s="5">
        <f t="shared" si="61"/>
        <v>2600</v>
      </c>
      <c r="AG431">
        <v>0</v>
      </c>
      <c r="AH431">
        <f t="shared" si="62"/>
        <v>0</v>
      </c>
    </row>
    <row r="432" spans="1:34">
      <c r="B432" s="4" t="s">
        <v>44</v>
      </c>
      <c r="C432" s="8">
        <v>6.3</v>
      </c>
      <c r="D432" s="52">
        <v>360</v>
      </c>
      <c r="E432" s="96">
        <f t="shared" si="60"/>
        <v>2268</v>
      </c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>
        <f t="shared" si="63"/>
        <v>0</v>
      </c>
      <c r="AA432">
        <f t="shared" si="64"/>
        <v>0</v>
      </c>
      <c r="AB432" s="11" t="s">
        <v>44</v>
      </c>
      <c r="AC432" s="8">
        <v>6.3</v>
      </c>
      <c r="AD432" s="5">
        <f t="shared" si="65"/>
        <v>360</v>
      </c>
      <c r="AE432" s="5">
        <f t="shared" si="61"/>
        <v>2268</v>
      </c>
      <c r="AG432">
        <v>0</v>
      </c>
      <c r="AH432">
        <f t="shared" si="62"/>
        <v>0</v>
      </c>
    </row>
    <row r="433" spans="2:34">
      <c r="B433" s="4" t="s">
        <v>45</v>
      </c>
      <c r="C433" s="8">
        <v>73</v>
      </c>
      <c r="D433" s="52">
        <v>52</v>
      </c>
      <c r="E433" s="96">
        <f t="shared" si="60"/>
        <v>3796</v>
      </c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>
        <f t="shared" si="63"/>
        <v>0</v>
      </c>
      <c r="AA433">
        <f t="shared" si="64"/>
        <v>0</v>
      </c>
      <c r="AB433" s="11" t="s">
        <v>45</v>
      </c>
      <c r="AC433" s="8">
        <v>73</v>
      </c>
      <c r="AD433" s="5">
        <f t="shared" si="65"/>
        <v>52</v>
      </c>
      <c r="AE433" s="5">
        <f t="shared" si="61"/>
        <v>3796</v>
      </c>
      <c r="AG433">
        <v>0</v>
      </c>
      <c r="AH433">
        <f t="shared" si="62"/>
        <v>0</v>
      </c>
    </row>
    <row r="434" spans="2:34">
      <c r="B434" s="4" t="s">
        <v>46</v>
      </c>
      <c r="C434" s="8">
        <v>172</v>
      </c>
      <c r="D434" s="52">
        <v>12</v>
      </c>
      <c r="E434" s="96">
        <f t="shared" si="60"/>
        <v>2064</v>
      </c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>
        <f t="shared" si="63"/>
        <v>0</v>
      </c>
      <c r="AA434">
        <f t="shared" si="64"/>
        <v>0</v>
      </c>
      <c r="AB434" s="11" t="s">
        <v>46</v>
      </c>
      <c r="AC434" s="8">
        <v>172</v>
      </c>
      <c r="AD434" s="5">
        <f t="shared" si="65"/>
        <v>12</v>
      </c>
      <c r="AE434" s="5">
        <f t="shared" si="61"/>
        <v>2064</v>
      </c>
      <c r="AG434">
        <v>0</v>
      </c>
      <c r="AH434">
        <f t="shared" si="62"/>
        <v>0</v>
      </c>
    </row>
    <row r="435" spans="2:34">
      <c r="B435" s="4" t="s">
        <v>47</v>
      </c>
      <c r="C435" s="8">
        <v>103</v>
      </c>
      <c r="D435" s="52">
        <v>24</v>
      </c>
      <c r="E435" s="96">
        <f t="shared" si="60"/>
        <v>2472</v>
      </c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>
        <f t="shared" si="63"/>
        <v>0</v>
      </c>
      <c r="AA435">
        <f t="shared" si="64"/>
        <v>0</v>
      </c>
      <c r="AB435" s="11" t="s">
        <v>47</v>
      </c>
      <c r="AC435" s="8">
        <v>103</v>
      </c>
      <c r="AD435" s="5">
        <f t="shared" si="65"/>
        <v>24</v>
      </c>
      <c r="AE435" s="5">
        <f t="shared" si="61"/>
        <v>2472</v>
      </c>
      <c r="AG435">
        <v>0</v>
      </c>
      <c r="AH435">
        <f t="shared" si="62"/>
        <v>0</v>
      </c>
    </row>
    <row r="436" spans="2:34">
      <c r="B436" s="4" t="s">
        <v>48</v>
      </c>
      <c r="C436" s="8">
        <v>21</v>
      </c>
      <c r="D436" s="52">
        <v>450</v>
      </c>
      <c r="E436" s="96">
        <f t="shared" si="60"/>
        <v>9450</v>
      </c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>
        <f t="shared" si="63"/>
        <v>0</v>
      </c>
      <c r="AA436">
        <f t="shared" si="64"/>
        <v>0</v>
      </c>
      <c r="AB436" s="11" t="s">
        <v>48</v>
      </c>
      <c r="AC436" s="8">
        <v>21</v>
      </c>
      <c r="AD436" s="5">
        <f t="shared" si="65"/>
        <v>450</v>
      </c>
      <c r="AE436" s="5">
        <f t="shared" si="61"/>
        <v>9450</v>
      </c>
      <c r="AG436">
        <v>0</v>
      </c>
      <c r="AH436">
        <f t="shared" si="62"/>
        <v>0</v>
      </c>
    </row>
    <row r="437" spans="2:34">
      <c r="B437" s="4" t="s">
        <v>49</v>
      </c>
      <c r="C437" s="8">
        <v>118</v>
      </c>
      <c r="D437" s="52">
        <v>18</v>
      </c>
      <c r="E437" s="96">
        <f t="shared" si="60"/>
        <v>2124</v>
      </c>
      <c r="F437" s="40">
        <v>1</v>
      </c>
      <c r="G437" s="40"/>
      <c r="H437" s="40"/>
      <c r="I437" s="40"/>
      <c r="J437" s="40"/>
      <c r="K437" s="40"/>
      <c r="L437" s="40"/>
      <c r="M437" s="40"/>
      <c r="N437" s="40"/>
      <c r="O437" s="40">
        <v>1</v>
      </c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>
        <f t="shared" si="63"/>
        <v>2</v>
      </c>
      <c r="AA437">
        <f t="shared" si="64"/>
        <v>236</v>
      </c>
      <c r="AB437" s="4" t="s">
        <v>49</v>
      </c>
      <c r="AC437" s="8">
        <v>118</v>
      </c>
      <c r="AD437" s="5">
        <f t="shared" si="65"/>
        <v>16</v>
      </c>
      <c r="AE437" s="5">
        <f t="shared" si="61"/>
        <v>1888</v>
      </c>
      <c r="AG437">
        <v>2</v>
      </c>
      <c r="AH437">
        <f t="shared" si="62"/>
        <v>236</v>
      </c>
    </row>
    <row r="438" spans="2:34">
      <c r="B438" s="4" t="s">
        <v>50</v>
      </c>
      <c r="C438" s="8">
        <v>78</v>
      </c>
      <c r="D438" s="52">
        <v>20</v>
      </c>
      <c r="E438" s="96">
        <f t="shared" si="60"/>
        <v>1560</v>
      </c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>
        <v>1</v>
      </c>
      <c r="Y438" s="40"/>
      <c r="Z438">
        <f t="shared" si="63"/>
        <v>1</v>
      </c>
      <c r="AA438">
        <f t="shared" si="64"/>
        <v>78</v>
      </c>
      <c r="AB438" s="4" t="s">
        <v>50</v>
      </c>
      <c r="AC438" s="8">
        <v>78</v>
      </c>
      <c r="AD438" s="5">
        <f t="shared" si="65"/>
        <v>19</v>
      </c>
      <c r="AE438" s="5">
        <f t="shared" si="61"/>
        <v>1482</v>
      </c>
      <c r="AG438">
        <v>1</v>
      </c>
      <c r="AH438">
        <f t="shared" si="62"/>
        <v>78</v>
      </c>
    </row>
    <row r="439" spans="2:34">
      <c r="B439" s="4" t="s">
        <v>17</v>
      </c>
      <c r="C439" s="8">
        <v>22</v>
      </c>
      <c r="D439" s="52">
        <v>20</v>
      </c>
      <c r="E439" s="96">
        <f t="shared" si="60"/>
        <v>440</v>
      </c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>
        <f t="shared" si="63"/>
        <v>0</v>
      </c>
      <c r="AA439">
        <f t="shared" si="64"/>
        <v>0</v>
      </c>
      <c r="AB439" s="4" t="s">
        <v>17</v>
      </c>
      <c r="AC439" s="8">
        <v>22</v>
      </c>
      <c r="AD439" s="5">
        <f t="shared" si="65"/>
        <v>20</v>
      </c>
      <c r="AE439" s="5">
        <f t="shared" si="61"/>
        <v>440</v>
      </c>
      <c r="AG439">
        <v>0</v>
      </c>
      <c r="AH439">
        <f t="shared" si="62"/>
        <v>0</v>
      </c>
    </row>
    <row r="440" spans="2:34">
      <c r="B440" s="4" t="s">
        <v>51</v>
      </c>
      <c r="C440" s="8">
        <v>43</v>
      </c>
      <c r="D440" s="52">
        <v>20</v>
      </c>
      <c r="E440" s="96">
        <f t="shared" si="60"/>
        <v>860</v>
      </c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>
        <f t="shared" si="63"/>
        <v>0</v>
      </c>
      <c r="AA440">
        <f t="shared" si="64"/>
        <v>0</v>
      </c>
      <c r="AB440" s="4" t="s">
        <v>51</v>
      </c>
      <c r="AC440" s="8">
        <v>43</v>
      </c>
      <c r="AD440" s="5">
        <f t="shared" si="65"/>
        <v>20</v>
      </c>
      <c r="AE440" s="5">
        <f t="shared" si="61"/>
        <v>860</v>
      </c>
      <c r="AG440">
        <v>0</v>
      </c>
      <c r="AH440">
        <f t="shared" si="62"/>
        <v>0</v>
      </c>
    </row>
    <row r="441" spans="2:34">
      <c r="B441" s="4" t="s">
        <v>52</v>
      </c>
      <c r="C441" s="8">
        <v>1950</v>
      </c>
      <c r="D441" s="52">
        <v>3</v>
      </c>
      <c r="E441" s="96">
        <f t="shared" si="60"/>
        <v>5850</v>
      </c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>
        <f t="shared" si="63"/>
        <v>0</v>
      </c>
      <c r="AA441">
        <f t="shared" si="64"/>
        <v>0</v>
      </c>
      <c r="AB441" s="11" t="s">
        <v>52</v>
      </c>
      <c r="AC441" s="8">
        <v>1950</v>
      </c>
      <c r="AD441" s="5">
        <f t="shared" si="65"/>
        <v>3</v>
      </c>
      <c r="AE441" s="5">
        <f t="shared" si="61"/>
        <v>5850</v>
      </c>
      <c r="AG441">
        <v>0</v>
      </c>
      <c r="AH441">
        <f t="shared" si="62"/>
        <v>0</v>
      </c>
    </row>
    <row r="442" spans="2:34">
      <c r="B442" s="4" t="s">
        <v>53</v>
      </c>
      <c r="C442" s="8">
        <v>135</v>
      </c>
      <c r="D442" s="52">
        <v>54</v>
      </c>
      <c r="E442" s="96">
        <f t="shared" si="60"/>
        <v>7290</v>
      </c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>
        <f t="shared" si="63"/>
        <v>0</v>
      </c>
      <c r="AA442">
        <f t="shared" si="64"/>
        <v>0</v>
      </c>
      <c r="AB442" s="11" t="s">
        <v>53</v>
      </c>
      <c r="AC442" s="8">
        <v>135</v>
      </c>
      <c r="AD442" s="5">
        <f t="shared" si="65"/>
        <v>54</v>
      </c>
      <c r="AE442" s="5">
        <f t="shared" si="61"/>
        <v>7290</v>
      </c>
      <c r="AG442">
        <v>0</v>
      </c>
      <c r="AH442">
        <f t="shared" si="62"/>
        <v>0</v>
      </c>
    </row>
    <row r="443" spans="2:34">
      <c r="B443" s="4" t="s">
        <v>54</v>
      </c>
      <c r="C443" s="8">
        <v>56</v>
      </c>
      <c r="D443" s="52">
        <v>432</v>
      </c>
      <c r="E443" s="96">
        <f t="shared" si="60"/>
        <v>24192</v>
      </c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>
        <f t="shared" si="63"/>
        <v>0</v>
      </c>
      <c r="AA443">
        <f t="shared" si="64"/>
        <v>0</v>
      </c>
      <c r="AB443" s="11" t="s">
        <v>54</v>
      </c>
      <c r="AC443" s="8">
        <v>56</v>
      </c>
      <c r="AD443" s="5">
        <f t="shared" si="65"/>
        <v>432</v>
      </c>
      <c r="AE443" s="5">
        <f t="shared" si="61"/>
        <v>24192</v>
      </c>
      <c r="AG443">
        <v>0</v>
      </c>
      <c r="AH443">
        <f t="shared" si="62"/>
        <v>0</v>
      </c>
    </row>
    <row r="444" spans="2:34">
      <c r="B444" s="4" t="s">
        <v>54</v>
      </c>
      <c r="C444" s="8">
        <v>56</v>
      </c>
      <c r="D444" s="52">
        <v>18</v>
      </c>
      <c r="E444" s="96">
        <f t="shared" si="60"/>
        <v>1008</v>
      </c>
      <c r="F444" s="40"/>
      <c r="G444" s="40"/>
      <c r="H444" s="40"/>
      <c r="I444" s="40"/>
      <c r="J444" s="40"/>
      <c r="K444" s="40"/>
      <c r="L444" s="40">
        <v>8</v>
      </c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>
        <f t="shared" si="63"/>
        <v>8</v>
      </c>
      <c r="AA444">
        <f t="shared" si="64"/>
        <v>448</v>
      </c>
      <c r="AB444" s="11" t="s">
        <v>54</v>
      </c>
      <c r="AC444" s="8">
        <v>56</v>
      </c>
      <c r="AD444" s="5">
        <f t="shared" si="65"/>
        <v>10</v>
      </c>
      <c r="AE444" s="5">
        <f t="shared" si="61"/>
        <v>560</v>
      </c>
      <c r="AG444">
        <v>8</v>
      </c>
      <c r="AH444">
        <f t="shared" si="62"/>
        <v>448</v>
      </c>
    </row>
    <row r="445" spans="2:34">
      <c r="B445" s="4" t="s">
        <v>55</v>
      </c>
      <c r="C445" s="8">
        <v>48</v>
      </c>
      <c r="D445" s="40">
        <v>200</v>
      </c>
      <c r="E445" s="96">
        <f t="shared" si="60"/>
        <v>9600</v>
      </c>
      <c r="F445" s="40"/>
      <c r="G445" s="40">
        <v>2</v>
      </c>
      <c r="H445" s="40"/>
      <c r="I445" s="40"/>
      <c r="J445" s="40">
        <v>4</v>
      </c>
      <c r="K445" s="40"/>
      <c r="L445" s="40"/>
      <c r="M445" s="40"/>
      <c r="N445" s="40">
        <v>4</v>
      </c>
      <c r="O445" s="40">
        <v>3</v>
      </c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>
        <f t="shared" si="63"/>
        <v>13</v>
      </c>
      <c r="AA445">
        <f t="shared" si="64"/>
        <v>624</v>
      </c>
      <c r="AB445" s="11" t="s">
        <v>55</v>
      </c>
      <c r="AC445" s="8">
        <v>48</v>
      </c>
      <c r="AD445" s="5">
        <f t="shared" si="65"/>
        <v>187</v>
      </c>
      <c r="AE445" s="5">
        <f t="shared" si="61"/>
        <v>8976</v>
      </c>
      <c r="AG445">
        <v>13</v>
      </c>
      <c r="AH445">
        <f t="shared" si="62"/>
        <v>624</v>
      </c>
    </row>
    <row r="446" spans="2:34">
      <c r="B446" s="4" t="s">
        <v>56</v>
      </c>
      <c r="C446" s="8">
        <v>45</v>
      </c>
      <c r="D446" s="40">
        <v>89.5</v>
      </c>
      <c r="E446" s="96">
        <f t="shared" si="60"/>
        <v>4027.5</v>
      </c>
      <c r="F446" s="40"/>
      <c r="G446" s="40"/>
      <c r="H446" s="40"/>
      <c r="I446" s="40"/>
      <c r="J446" s="40">
        <v>2</v>
      </c>
      <c r="K446" s="40"/>
      <c r="L446" s="40"/>
      <c r="M446" s="40"/>
      <c r="N446" s="40"/>
      <c r="O446" s="40">
        <v>4.49</v>
      </c>
      <c r="P446" s="40"/>
      <c r="Q446" s="40"/>
      <c r="R446" s="40">
        <v>0.9</v>
      </c>
      <c r="S446" s="40"/>
      <c r="T446" s="40"/>
      <c r="U446" s="40"/>
      <c r="V446" s="40"/>
      <c r="W446" s="40"/>
      <c r="X446" s="40"/>
      <c r="Y446" s="40"/>
      <c r="Z446">
        <f t="shared" si="63"/>
        <v>7.3900000000000006</v>
      </c>
      <c r="AA446">
        <f t="shared" si="64"/>
        <v>332.55</v>
      </c>
      <c r="AB446" s="72" t="s">
        <v>56</v>
      </c>
      <c r="AC446" s="63">
        <v>45</v>
      </c>
      <c r="AD446" s="5">
        <f t="shared" si="65"/>
        <v>82.11</v>
      </c>
      <c r="AE446" s="5">
        <f t="shared" si="61"/>
        <v>3694.95</v>
      </c>
      <c r="AG446">
        <v>7.39</v>
      </c>
      <c r="AH446">
        <f t="shared" si="62"/>
        <v>332.55</v>
      </c>
    </row>
    <row r="447" spans="2:34">
      <c r="B447" s="4" t="s">
        <v>57</v>
      </c>
      <c r="C447" s="8">
        <v>63</v>
      </c>
      <c r="D447" s="40">
        <v>18</v>
      </c>
      <c r="E447" s="96">
        <f t="shared" si="60"/>
        <v>1134</v>
      </c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>
        <f t="shared" si="63"/>
        <v>0</v>
      </c>
      <c r="AA447">
        <f t="shared" si="64"/>
        <v>0</v>
      </c>
      <c r="AB447" s="11" t="s">
        <v>57</v>
      </c>
      <c r="AC447" s="8">
        <v>63</v>
      </c>
      <c r="AD447" s="5">
        <f t="shared" si="65"/>
        <v>18</v>
      </c>
      <c r="AE447" s="5">
        <f t="shared" si="61"/>
        <v>1134</v>
      </c>
      <c r="AG447">
        <v>0</v>
      </c>
      <c r="AH447">
        <f t="shared" si="62"/>
        <v>0</v>
      </c>
    </row>
    <row r="448" spans="2:34">
      <c r="B448" s="4" t="s">
        <v>58</v>
      </c>
      <c r="C448" s="8">
        <v>47</v>
      </c>
      <c r="D448" s="40">
        <v>31.7</v>
      </c>
      <c r="E448" s="96">
        <f t="shared" si="60"/>
        <v>1489.8999999999999</v>
      </c>
      <c r="F448" s="40">
        <v>0.2</v>
      </c>
      <c r="G448" s="40">
        <v>0.2</v>
      </c>
      <c r="H448" s="40">
        <v>0.2</v>
      </c>
      <c r="I448" s="40">
        <v>0.2</v>
      </c>
      <c r="J448" s="40">
        <v>0.2</v>
      </c>
      <c r="K448" s="40">
        <v>0.2</v>
      </c>
      <c r="L448" s="40">
        <v>0.2</v>
      </c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>
        <f t="shared" si="63"/>
        <v>1.4</v>
      </c>
      <c r="AA448">
        <f t="shared" si="64"/>
        <v>65.8</v>
      </c>
      <c r="AB448" s="11" t="s">
        <v>58</v>
      </c>
      <c r="AC448" s="8">
        <v>47</v>
      </c>
      <c r="AD448" s="5">
        <f t="shared" si="65"/>
        <v>30.3</v>
      </c>
      <c r="AE448" s="5">
        <f t="shared" si="61"/>
        <v>1424.1000000000001</v>
      </c>
      <c r="AG448">
        <v>1.4</v>
      </c>
      <c r="AH448">
        <f t="shared" si="62"/>
        <v>65.8</v>
      </c>
    </row>
    <row r="449" spans="2:34">
      <c r="B449" s="4" t="s">
        <v>59</v>
      </c>
      <c r="C449" s="8">
        <v>63</v>
      </c>
      <c r="D449" s="40">
        <v>20</v>
      </c>
      <c r="E449" s="96">
        <f t="shared" si="60"/>
        <v>1260</v>
      </c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>
        <f t="shared" si="63"/>
        <v>0</v>
      </c>
      <c r="AA449">
        <f t="shared" si="64"/>
        <v>0</v>
      </c>
      <c r="AB449" s="11" t="s">
        <v>59</v>
      </c>
      <c r="AC449" s="8">
        <v>63</v>
      </c>
      <c r="AD449" s="5">
        <f t="shared" si="65"/>
        <v>20</v>
      </c>
      <c r="AE449" s="5">
        <f t="shared" si="61"/>
        <v>1260</v>
      </c>
      <c r="AG449">
        <v>0</v>
      </c>
      <c r="AH449">
        <f t="shared" si="62"/>
        <v>0</v>
      </c>
    </row>
    <row r="450" spans="2:34">
      <c r="B450" s="4" t="s">
        <v>60</v>
      </c>
      <c r="C450" s="8">
        <v>454</v>
      </c>
      <c r="D450" s="40">
        <v>7.6440000000000001</v>
      </c>
      <c r="E450" s="96">
        <v>3470.37</v>
      </c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>
        <f t="shared" ref="Z450:Z481" si="66">SUM(F450:Y450)</f>
        <v>0</v>
      </c>
      <c r="AA450">
        <f t="shared" si="64"/>
        <v>0</v>
      </c>
      <c r="AB450" s="11" t="s">
        <v>60</v>
      </c>
      <c r="AC450" s="8">
        <v>454</v>
      </c>
      <c r="AD450" s="5">
        <f t="shared" si="65"/>
        <v>7.6440000000000001</v>
      </c>
      <c r="AE450" s="5">
        <f t="shared" si="61"/>
        <v>3470.3760000000002</v>
      </c>
      <c r="AG450">
        <v>0</v>
      </c>
      <c r="AH450">
        <f t="shared" si="62"/>
        <v>0</v>
      </c>
    </row>
    <row r="451" spans="2:34">
      <c r="B451" s="4" t="s">
        <v>61</v>
      </c>
      <c r="C451" s="8">
        <v>147</v>
      </c>
      <c r="D451" s="40">
        <v>35.1</v>
      </c>
      <c r="E451" s="96">
        <f t="shared" si="60"/>
        <v>5159.7</v>
      </c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>
        <f t="shared" si="66"/>
        <v>0</v>
      </c>
      <c r="AA451">
        <f t="shared" si="64"/>
        <v>0</v>
      </c>
      <c r="AB451" s="11" t="s">
        <v>61</v>
      </c>
      <c r="AC451" s="8">
        <v>147</v>
      </c>
      <c r="AD451" s="5">
        <f t="shared" si="65"/>
        <v>35.1</v>
      </c>
      <c r="AE451" s="5">
        <f t="shared" si="61"/>
        <v>5159.7</v>
      </c>
      <c r="AG451">
        <v>0</v>
      </c>
      <c r="AH451">
        <f t="shared" si="62"/>
        <v>0</v>
      </c>
    </row>
    <row r="452" spans="2:34">
      <c r="B452" s="4" t="s">
        <v>62</v>
      </c>
      <c r="C452" s="8">
        <v>185</v>
      </c>
      <c r="D452" s="52">
        <v>72.8</v>
      </c>
      <c r="E452" s="96">
        <f t="shared" si="60"/>
        <v>13468</v>
      </c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>
        <f t="shared" si="66"/>
        <v>0</v>
      </c>
      <c r="AA452">
        <f t="shared" si="64"/>
        <v>0</v>
      </c>
      <c r="AB452" s="11" t="s">
        <v>62</v>
      </c>
      <c r="AC452" s="8">
        <v>185</v>
      </c>
      <c r="AD452" s="5">
        <f t="shared" si="65"/>
        <v>72.8</v>
      </c>
      <c r="AE452" s="5">
        <f t="shared" si="61"/>
        <v>13468</v>
      </c>
      <c r="AG452">
        <v>0</v>
      </c>
      <c r="AH452">
        <f t="shared" si="62"/>
        <v>0</v>
      </c>
    </row>
    <row r="453" spans="2:34">
      <c r="B453" s="4" t="s">
        <v>63</v>
      </c>
      <c r="C453" s="8">
        <v>155</v>
      </c>
      <c r="D453" s="52">
        <v>33.299999999999997</v>
      </c>
      <c r="E453" s="96">
        <f t="shared" si="60"/>
        <v>5161.5</v>
      </c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>
        <f t="shared" si="66"/>
        <v>0</v>
      </c>
      <c r="AA453">
        <f t="shared" si="64"/>
        <v>0</v>
      </c>
      <c r="AB453" s="11" t="s">
        <v>63</v>
      </c>
      <c r="AC453" s="8">
        <v>155</v>
      </c>
      <c r="AD453" s="5">
        <f t="shared" si="65"/>
        <v>33.299999999999997</v>
      </c>
      <c r="AE453" s="5">
        <f t="shared" si="61"/>
        <v>5161.5</v>
      </c>
      <c r="AG453">
        <v>0</v>
      </c>
      <c r="AH453">
        <f t="shared" si="62"/>
        <v>0</v>
      </c>
    </row>
    <row r="454" spans="2:34">
      <c r="B454" s="4" t="s">
        <v>64</v>
      </c>
      <c r="C454" s="8">
        <v>195</v>
      </c>
      <c r="D454" s="52">
        <v>30.9</v>
      </c>
      <c r="E454" s="96">
        <f t="shared" si="60"/>
        <v>6025.5</v>
      </c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>
        <f t="shared" si="66"/>
        <v>0</v>
      </c>
      <c r="AA454">
        <f t="shared" si="64"/>
        <v>0</v>
      </c>
      <c r="AB454" s="11" t="s">
        <v>64</v>
      </c>
      <c r="AC454" s="8">
        <v>195</v>
      </c>
      <c r="AD454" s="5">
        <f t="shared" si="65"/>
        <v>30.9</v>
      </c>
      <c r="AE454" s="5">
        <f t="shared" si="61"/>
        <v>6025.5</v>
      </c>
      <c r="AG454">
        <v>0</v>
      </c>
      <c r="AH454">
        <f t="shared" si="62"/>
        <v>0</v>
      </c>
    </row>
    <row r="455" spans="2:34">
      <c r="B455" s="4" t="s">
        <v>65</v>
      </c>
      <c r="C455" s="8">
        <v>320</v>
      </c>
      <c r="D455" s="52">
        <v>50</v>
      </c>
      <c r="E455" s="96">
        <f t="shared" si="60"/>
        <v>16000</v>
      </c>
      <c r="F455" s="40"/>
      <c r="G455" s="40"/>
      <c r="H455" s="40">
        <v>12</v>
      </c>
      <c r="I455" s="40"/>
      <c r="J455" s="40"/>
      <c r="K455" s="4">
        <v>5</v>
      </c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>
        <f t="shared" si="66"/>
        <v>17</v>
      </c>
      <c r="AA455">
        <f t="shared" ref="AA455:AA486" si="67">Z455*C455</f>
        <v>5440</v>
      </c>
      <c r="AB455" s="71" t="s">
        <v>65</v>
      </c>
      <c r="AC455" s="8">
        <v>320</v>
      </c>
      <c r="AD455" s="5">
        <f t="shared" ref="AD455:AD486" si="68">D455-Z455</f>
        <v>33</v>
      </c>
      <c r="AE455" s="5">
        <f t="shared" si="61"/>
        <v>10560</v>
      </c>
      <c r="AG455">
        <v>17</v>
      </c>
      <c r="AH455">
        <f t="shared" si="62"/>
        <v>5440</v>
      </c>
    </row>
    <row r="456" spans="2:34">
      <c r="B456" s="4" t="s">
        <v>18</v>
      </c>
      <c r="C456" s="8">
        <v>141.58000000000001</v>
      </c>
      <c r="D456" s="52">
        <v>19</v>
      </c>
      <c r="E456" s="96">
        <f t="shared" ref="E456:E519" si="69">D456*C456</f>
        <v>2690.0200000000004</v>
      </c>
      <c r="F456" s="40"/>
      <c r="G456" s="40"/>
      <c r="H456" s="40"/>
      <c r="I456" s="40"/>
      <c r="J456" s="40"/>
      <c r="K456" s="40"/>
      <c r="L456" s="40"/>
      <c r="M456" s="40">
        <v>2.7</v>
      </c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>
        <f t="shared" si="66"/>
        <v>2.7</v>
      </c>
      <c r="AA456">
        <f t="shared" si="67"/>
        <v>382.26600000000008</v>
      </c>
      <c r="AB456" s="11" t="s">
        <v>18</v>
      </c>
      <c r="AC456" s="8">
        <v>141.58000000000001</v>
      </c>
      <c r="AD456" s="5">
        <f t="shared" si="68"/>
        <v>16.3</v>
      </c>
      <c r="AE456" s="5">
        <f t="shared" ref="AE456:AE519" si="70">AD456*AC456</f>
        <v>2307.7540000000004</v>
      </c>
      <c r="AG456">
        <v>2.7</v>
      </c>
      <c r="AH456">
        <f t="shared" ref="AH456:AH519" si="71">AG456*AC456</f>
        <v>382.26600000000008</v>
      </c>
    </row>
    <row r="457" spans="2:34">
      <c r="B457" s="4" t="s">
        <v>118</v>
      </c>
      <c r="C457" s="8">
        <v>31.31</v>
      </c>
      <c r="D457" s="52">
        <v>225</v>
      </c>
      <c r="E457" s="96">
        <f t="shared" si="69"/>
        <v>7044.75</v>
      </c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>
        <f t="shared" si="66"/>
        <v>0</v>
      </c>
      <c r="AA457">
        <f t="shared" si="67"/>
        <v>0</v>
      </c>
      <c r="AB457" s="4" t="s">
        <v>118</v>
      </c>
      <c r="AC457" s="8">
        <v>31.31</v>
      </c>
      <c r="AD457" s="5">
        <f t="shared" si="68"/>
        <v>225</v>
      </c>
      <c r="AE457" s="5">
        <f t="shared" si="70"/>
        <v>7044.75</v>
      </c>
      <c r="AG457">
        <v>0</v>
      </c>
      <c r="AH457">
        <f t="shared" si="71"/>
        <v>0</v>
      </c>
    </row>
    <row r="458" spans="2:34">
      <c r="B458" s="4" t="s">
        <v>119</v>
      </c>
      <c r="C458" s="8">
        <v>84.15</v>
      </c>
      <c r="D458" s="52">
        <v>18</v>
      </c>
      <c r="E458" s="96">
        <f t="shared" si="69"/>
        <v>1514.7</v>
      </c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>
        <f t="shared" si="66"/>
        <v>0</v>
      </c>
      <c r="AA458">
        <f t="shared" si="67"/>
        <v>0</v>
      </c>
      <c r="AB458" s="11" t="s">
        <v>119</v>
      </c>
      <c r="AC458" s="8">
        <v>84.15</v>
      </c>
      <c r="AD458" s="5">
        <f t="shared" si="68"/>
        <v>18</v>
      </c>
      <c r="AE458" s="5">
        <f t="shared" si="70"/>
        <v>1514.7</v>
      </c>
      <c r="AG458">
        <v>0</v>
      </c>
      <c r="AH458">
        <f t="shared" si="71"/>
        <v>0</v>
      </c>
    </row>
    <row r="459" spans="2:34">
      <c r="B459" s="4" t="s">
        <v>66</v>
      </c>
      <c r="C459" s="8">
        <v>149.97999999999999</v>
      </c>
      <c r="D459" s="52">
        <v>23</v>
      </c>
      <c r="E459" s="96">
        <f t="shared" si="69"/>
        <v>3449.54</v>
      </c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>
        <f t="shared" si="66"/>
        <v>0</v>
      </c>
      <c r="AA459">
        <f t="shared" si="67"/>
        <v>0</v>
      </c>
      <c r="AB459" s="11" t="s">
        <v>66</v>
      </c>
      <c r="AC459" s="8">
        <v>149.97999999999999</v>
      </c>
      <c r="AD459" s="5">
        <f t="shared" si="68"/>
        <v>23</v>
      </c>
      <c r="AE459" s="5">
        <f t="shared" si="70"/>
        <v>3449.54</v>
      </c>
      <c r="AG459">
        <v>0</v>
      </c>
      <c r="AH459">
        <f t="shared" si="71"/>
        <v>0</v>
      </c>
    </row>
    <row r="460" spans="2:34">
      <c r="B460" s="4" t="s">
        <v>124</v>
      </c>
      <c r="C460" s="8">
        <v>149.66</v>
      </c>
      <c r="D460" s="52">
        <v>23</v>
      </c>
      <c r="E460" s="96">
        <f t="shared" si="69"/>
        <v>3442.18</v>
      </c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>
        <f t="shared" si="66"/>
        <v>0</v>
      </c>
      <c r="AA460">
        <f t="shared" si="67"/>
        <v>0</v>
      </c>
      <c r="AB460" s="4" t="s">
        <v>124</v>
      </c>
      <c r="AC460" s="8">
        <v>149.66</v>
      </c>
      <c r="AD460" s="5">
        <f t="shared" si="68"/>
        <v>23</v>
      </c>
      <c r="AE460" s="5">
        <f t="shared" si="70"/>
        <v>3442.18</v>
      </c>
      <c r="AG460">
        <v>0</v>
      </c>
      <c r="AH460">
        <f t="shared" si="71"/>
        <v>0</v>
      </c>
    </row>
    <row r="461" spans="2:34">
      <c r="B461" s="4" t="s">
        <v>120</v>
      </c>
      <c r="C461" s="8">
        <v>10.44</v>
      </c>
      <c r="D461" s="52">
        <v>225</v>
      </c>
      <c r="E461" s="96">
        <f t="shared" si="69"/>
        <v>2349</v>
      </c>
      <c r="F461" s="40"/>
      <c r="G461" s="40"/>
      <c r="H461" s="40"/>
      <c r="I461" s="40"/>
      <c r="J461" s="40"/>
      <c r="K461" s="40"/>
      <c r="L461" s="40">
        <v>14</v>
      </c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>
        <f t="shared" si="66"/>
        <v>14</v>
      </c>
      <c r="AA461">
        <f t="shared" si="67"/>
        <v>146.16</v>
      </c>
      <c r="AB461" s="11" t="s">
        <v>120</v>
      </c>
      <c r="AC461" s="8">
        <v>10.44</v>
      </c>
      <c r="AD461" s="5">
        <f t="shared" si="68"/>
        <v>211</v>
      </c>
      <c r="AE461" s="5">
        <f t="shared" si="70"/>
        <v>2202.8399999999997</v>
      </c>
      <c r="AG461">
        <v>14</v>
      </c>
      <c r="AH461">
        <f t="shared" si="71"/>
        <v>146.16</v>
      </c>
    </row>
    <row r="462" spans="2:34">
      <c r="B462" s="4" t="s">
        <v>60</v>
      </c>
      <c r="C462" s="8">
        <v>488.82</v>
      </c>
      <c r="D462" s="52">
        <v>7.7380000000000004</v>
      </c>
      <c r="E462" s="96">
        <f t="shared" si="69"/>
        <v>3782.4891600000001</v>
      </c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>
        <f t="shared" si="66"/>
        <v>0</v>
      </c>
      <c r="AA462">
        <f t="shared" si="67"/>
        <v>0</v>
      </c>
      <c r="AB462" s="11" t="s">
        <v>60</v>
      </c>
      <c r="AC462" s="8">
        <v>488.82</v>
      </c>
      <c r="AD462" s="5">
        <f t="shared" si="68"/>
        <v>7.7380000000000004</v>
      </c>
      <c r="AE462" s="5">
        <f t="shared" si="70"/>
        <v>3782.4891600000001</v>
      </c>
      <c r="AG462">
        <v>0</v>
      </c>
      <c r="AH462">
        <f t="shared" si="71"/>
        <v>0</v>
      </c>
    </row>
    <row r="463" spans="2:34">
      <c r="B463" s="4" t="s">
        <v>121</v>
      </c>
      <c r="C463" s="8">
        <v>536.42999999999995</v>
      </c>
      <c r="D463" s="52">
        <v>5</v>
      </c>
      <c r="E463" s="96">
        <f t="shared" si="69"/>
        <v>2682.1499999999996</v>
      </c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>
        <f t="shared" si="66"/>
        <v>0</v>
      </c>
      <c r="AA463">
        <f t="shared" si="67"/>
        <v>0</v>
      </c>
      <c r="AB463" s="11" t="s">
        <v>121</v>
      </c>
      <c r="AC463" s="8">
        <v>536.42999999999995</v>
      </c>
      <c r="AD463" s="5">
        <f t="shared" si="68"/>
        <v>5</v>
      </c>
      <c r="AE463" s="5">
        <f t="shared" si="70"/>
        <v>2682.1499999999996</v>
      </c>
      <c r="AG463">
        <v>0</v>
      </c>
      <c r="AH463">
        <f t="shared" si="71"/>
        <v>0</v>
      </c>
    </row>
    <row r="464" spans="2:34">
      <c r="B464" s="4" t="s">
        <v>122</v>
      </c>
      <c r="C464" s="8">
        <v>324.52999999999997</v>
      </c>
      <c r="D464" s="52">
        <v>12</v>
      </c>
      <c r="E464" s="96">
        <f t="shared" si="69"/>
        <v>3894.3599999999997</v>
      </c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>
        <f t="shared" si="66"/>
        <v>0</v>
      </c>
      <c r="AA464">
        <f t="shared" si="67"/>
        <v>0</v>
      </c>
      <c r="AB464" s="11" t="s">
        <v>122</v>
      </c>
      <c r="AC464" s="8">
        <v>324.52999999999997</v>
      </c>
      <c r="AD464" s="5">
        <f t="shared" si="68"/>
        <v>12</v>
      </c>
      <c r="AE464" s="5">
        <f t="shared" si="70"/>
        <v>3894.3599999999997</v>
      </c>
      <c r="AG464">
        <v>0</v>
      </c>
      <c r="AH464">
        <f t="shared" si="71"/>
        <v>0</v>
      </c>
    </row>
    <row r="465" spans="2:34">
      <c r="B465" s="4" t="s">
        <v>123</v>
      </c>
      <c r="C465" s="8">
        <v>189.74</v>
      </c>
      <c r="D465" s="52">
        <v>12</v>
      </c>
      <c r="E465" s="96">
        <f t="shared" si="69"/>
        <v>2276.88</v>
      </c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>
        <f t="shared" si="66"/>
        <v>0</v>
      </c>
      <c r="AA465">
        <f t="shared" si="67"/>
        <v>0</v>
      </c>
      <c r="AB465" s="11" t="s">
        <v>123</v>
      </c>
      <c r="AC465" s="8">
        <v>189.74</v>
      </c>
      <c r="AD465" s="5">
        <f t="shared" si="68"/>
        <v>12</v>
      </c>
      <c r="AE465" s="5">
        <f t="shared" si="70"/>
        <v>2276.88</v>
      </c>
      <c r="AG465">
        <v>0</v>
      </c>
      <c r="AH465">
        <f t="shared" si="71"/>
        <v>0</v>
      </c>
    </row>
    <row r="466" spans="2:34">
      <c r="B466" s="4" t="s">
        <v>48</v>
      </c>
      <c r="C466" s="8">
        <v>21.86</v>
      </c>
      <c r="D466" s="52">
        <v>225</v>
      </c>
      <c r="E466" s="96">
        <f t="shared" si="69"/>
        <v>4918.5</v>
      </c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>
        <f t="shared" si="66"/>
        <v>0</v>
      </c>
      <c r="AA466">
        <f t="shared" si="67"/>
        <v>0</v>
      </c>
      <c r="AB466" s="11" t="s">
        <v>48</v>
      </c>
      <c r="AC466" s="8">
        <v>21.86</v>
      </c>
      <c r="AD466" s="5">
        <f t="shared" si="68"/>
        <v>225</v>
      </c>
      <c r="AE466" s="5">
        <f t="shared" si="70"/>
        <v>4918.5</v>
      </c>
      <c r="AG466">
        <v>0</v>
      </c>
      <c r="AH466">
        <f t="shared" si="71"/>
        <v>0</v>
      </c>
    </row>
    <row r="467" spans="2:34">
      <c r="B467" s="4" t="s">
        <v>44</v>
      </c>
      <c r="C467" s="8">
        <v>62.19</v>
      </c>
      <c r="D467" s="52">
        <v>36</v>
      </c>
      <c r="E467" s="96">
        <f t="shared" si="69"/>
        <v>2238.84</v>
      </c>
      <c r="F467" s="40"/>
      <c r="G467" s="40"/>
      <c r="H467" s="40"/>
      <c r="I467" s="40"/>
      <c r="J467" s="40"/>
      <c r="K467" s="40"/>
      <c r="L467" s="40"/>
      <c r="M467" s="4">
        <v>1.5</v>
      </c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>
        <f t="shared" si="66"/>
        <v>1.5</v>
      </c>
      <c r="AA467">
        <f t="shared" si="67"/>
        <v>93.284999999999997</v>
      </c>
      <c r="AB467" s="11" t="s">
        <v>44</v>
      </c>
      <c r="AC467" s="8">
        <v>62.19</v>
      </c>
      <c r="AD467" s="5">
        <f t="shared" si="68"/>
        <v>34.5</v>
      </c>
      <c r="AE467" s="5">
        <f t="shared" si="70"/>
        <v>2145.5549999999998</v>
      </c>
      <c r="AG467">
        <v>1.5</v>
      </c>
      <c r="AH467">
        <f t="shared" si="71"/>
        <v>93.284999999999997</v>
      </c>
    </row>
    <row r="468" spans="2:34">
      <c r="B468" s="4" t="s">
        <v>125</v>
      </c>
      <c r="C468" s="8">
        <v>21.63</v>
      </c>
      <c r="D468" s="52">
        <v>248</v>
      </c>
      <c r="E468" s="96">
        <f t="shared" si="69"/>
        <v>5364.24</v>
      </c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>
        <f t="shared" si="66"/>
        <v>0</v>
      </c>
      <c r="AA468">
        <f t="shared" si="67"/>
        <v>0</v>
      </c>
      <c r="AB468" s="11" t="s">
        <v>125</v>
      </c>
      <c r="AC468" s="63">
        <v>21.63</v>
      </c>
      <c r="AD468" s="5">
        <f t="shared" si="68"/>
        <v>248</v>
      </c>
      <c r="AE468" s="5">
        <f t="shared" si="70"/>
        <v>5364.24</v>
      </c>
      <c r="AG468">
        <v>0</v>
      </c>
      <c r="AH468">
        <f t="shared" si="71"/>
        <v>0</v>
      </c>
    </row>
    <row r="469" spans="2:34">
      <c r="B469" s="4" t="s">
        <v>125</v>
      </c>
      <c r="C469" s="8">
        <v>21.63</v>
      </c>
      <c r="D469" s="52">
        <v>280</v>
      </c>
      <c r="E469" s="96">
        <f t="shared" si="69"/>
        <v>6056.4</v>
      </c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>
        <f t="shared" si="66"/>
        <v>0</v>
      </c>
      <c r="AA469">
        <f t="shared" si="67"/>
        <v>0</v>
      </c>
      <c r="AB469" s="11" t="s">
        <v>125</v>
      </c>
      <c r="AC469" s="63">
        <v>21.63</v>
      </c>
      <c r="AD469" s="5">
        <f t="shared" si="68"/>
        <v>280</v>
      </c>
      <c r="AE469" s="5">
        <f t="shared" si="70"/>
        <v>6056.4</v>
      </c>
      <c r="AG469">
        <v>0</v>
      </c>
      <c r="AH469">
        <f t="shared" si="71"/>
        <v>0</v>
      </c>
    </row>
    <row r="470" spans="2:34">
      <c r="B470" s="4" t="s">
        <v>135</v>
      </c>
      <c r="C470" s="8">
        <v>310</v>
      </c>
      <c r="D470" s="52">
        <v>39</v>
      </c>
      <c r="E470" s="96">
        <f t="shared" si="69"/>
        <v>12090</v>
      </c>
      <c r="F470" s="40"/>
      <c r="G470" s="40"/>
      <c r="H470" s="40"/>
      <c r="I470" s="40"/>
      <c r="J470" s="40"/>
      <c r="K470" s="40">
        <v>4.3</v>
      </c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>
        <f t="shared" si="66"/>
        <v>4.3</v>
      </c>
      <c r="AA470">
        <f t="shared" si="67"/>
        <v>1333</v>
      </c>
      <c r="AB470" s="11" t="s">
        <v>135</v>
      </c>
      <c r="AC470" s="63">
        <v>310</v>
      </c>
      <c r="AD470" s="5">
        <f t="shared" si="68"/>
        <v>34.700000000000003</v>
      </c>
      <c r="AE470" s="5">
        <f t="shared" si="70"/>
        <v>10757</v>
      </c>
      <c r="AG470">
        <v>4.3</v>
      </c>
      <c r="AH470">
        <f t="shared" si="71"/>
        <v>1333</v>
      </c>
    </row>
    <row r="471" spans="2:34">
      <c r="B471" s="4" t="s">
        <v>136</v>
      </c>
      <c r="C471" s="8">
        <v>105</v>
      </c>
      <c r="D471" s="52">
        <v>15</v>
      </c>
      <c r="E471" s="96">
        <f t="shared" si="69"/>
        <v>1575</v>
      </c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>
        <f t="shared" si="66"/>
        <v>0</v>
      </c>
      <c r="AA471">
        <f t="shared" si="67"/>
        <v>0</v>
      </c>
      <c r="AB471" s="11" t="s">
        <v>136</v>
      </c>
      <c r="AC471" s="8">
        <v>105</v>
      </c>
      <c r="AD471" s="5">
        <f t="shared" si="68"/>
        <v>15</v>
      </c>
      <c r="AE471" s="5">
        <f t="shared" si="70"/>
        <v>1575</v>
      </c>
      <c r="AG471">
        <v>0</v>
      </c>
      <c r="AH471">
        <f t="shared" si="71"/>
        <v>0</v>
      </c>
    </row>
    <row r="472" spans="2:34">
      <c r="B472" s="4" t="s">
        <v>137</v>
      </c>
      <c r="C472" s="8">
        <v>101</v>
      </c>
      <c r="D472" s="52">
        <v>14</v>
      </c>
      <c r="E472" s="96">
        <f t="shared" si="69"/>
        <v>1414</v>
      </c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>
        <f t="shared" si="66"/>
        <v>0</v>
      </c>
      <c r="AA472">
        <f t="shared" si="67"/>
        <v>0</v>
      </c>
      <c r="AB472" s="11" t="s">
        <v>137</v>
      </c>
      <c r="AC472" s="8">
        <v>101</v>
      </c>
      <c r="AD472" s="5">
        <f t="shared" si="68"/>
        <v>14</v>
      </c>
      <c r="AE472" s="5">
        <f t="shared" si="70"/>
        <v>1414</v>
      </c>
      <c r="AG472">
        <v>0</v>
      </c>
      <c r="AH472">
        <f t="shared" si="71"/>
        <v>0</v>
      </c>
    </row>
    <row r="473" spans="2:34">
      <c r="B473" s="4" t="s">
        <v>37</v>
      </c>
      <c r="C473" s="8">
        <v>61</v>
      </c>
      <c r="D473" s="52">
        <v>20</v>
      </c>
      <c r="E473" s="96">
        <f t="shared" si="69"/>
        <v>1220</v>
      </c>
      <c r="F473" s="40"/>
      <c r="G473" s="40"/>
      <c r="H473" s="40"/>
      <c r="I473" s="40"/>
      <c r="J473" s="40"/>
      <c r="K473" s="40">
        <v>0.2</v>
      </c>
      <c r="L473" s="40">
        <v>0.2</v>
      </c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>
        <f t="shared" si="66"/>
        <v>0.4</v>
      </c>
      <c r="AA473">
        <f t="shared" si="67"/>
        <v>24.400000000000002</v>
      </c>
      <c r="AB473" s="11" t="s">
        <v>37</v>
      </c>
      <c r="AC473" s="8">
        <v>61</v>
      </c>
      <c r="AD473" s="5">
        <f t="shared" si="68"/>
        <v>19.600000000000001</v>
      </c>
      <c r="AE473" s="5">
        <f t="shared" si="70"/>
        <v>1195.6000000000001</v>
      </c>
      <c r="AG473">
        <v>0.4</v>
      </c>
      <c r="AH473">
        <f t="shared" si="71"/>
        <v>24.400000000000002</v>
      </c>
    </row>
    <row r="474" spans="2:34">
      <c r="B474" s="4" t="s">
        <v>31</v>
      </c>
      <c r="C474" s="8">
        <v>74</v>
      </c>
      <c r="D474" s="52">
        <v>48</v>
      </c>
      <c r="E474" s="96">
        <f t="shared" si="69"/>
        <v>3552</v>
      </c>
      <c r="F474" s="40"/>
      <c r="G474" s="40"/>
      <c r="H474" s="40"/>
      <c r="I474" s="40"/>
      <c r="J474" s="40"/>
      <c r="K474" s="40"/>
      <c r="L474" s="40"/>
      <c r="M474" s="40"/>
      <c r="N474" s="40">
        <v>3</v>
      </c>
      <c r="O474" s="40">
        <v>3</v>
      </c>
      <c r="P474" s="40">
        <v>2</v>
      </c>
      <c r="Q474" s="40">
        <v>2</v>
      </c>
      <c r="R474" s="40">
        <v>2</v>
      </c>
      <c r="S474" s="40">
        <v>2</v>
      </c>
      <c r="T474" s="40">
        <v>2</v>
      </c>
      <c r="U474" s="40"/>
      <c r="V474" s="40">
        <v>2</v>
      </c>
      <c r="W474" s="40"/>
      <c r="X474" s="40"/>
      <c r="Y474" s="40"/>
      <c r="Z474">
        <f t="shared" si="66"/>
        <v>18</v>
      </c>
      <c r="AA474">
        <f t="shared" si="67"/>
        <v>1332</v>
      </c>
      <c r="AB474" s="69" t="s">
        <v>31</v>
      </c>
      <c r="AC474" s="8">
        <v>74</v>
      </c>
      <c r="AD474" s="5">
        <f t="shared" si="68"/>
        <v>30</v>
      </c>
      <c r="AE474" s="5">
        <f t="shared" si="70"/>
        <v>2220</v>
      </c>
      <c r="AG474">
        <v>18</v>
      </c>
      <c r="AH474">
        <f t="shared" si="71"/>
        <v>1332</v>
      </c>
    </row>
    <row r="475" spans="2:34">
      <c r="B475" s="4" t="s">
        <v>29</v>
      </c>
      <c r="C475" s="8">
        <v>70</v>
      </c>
      <c r="D475" s="52">
        <v>25</v>
      </c>
      <c r="E475" s="96">
        <f t="shared" si="69"/>
        <v>1750</v>
      </c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>
        <v>2.2999999999999998</v>
      </c>
      <c r="R475" s="40"/>
      <c r="S475" s="40"/>
      <c r="T475" s="40"/>
      <c r="U475" s="40"/>
      <c r="V475" s="40"/>
      <c r="W475" s="40"/>
      <c r="X475" s="40"/>
      <c r="Y475" s="40">
        <v>2</v>
      </c>
      <c r="Z475">
        <f t="shared" si="66"/>
        <v>4.3</v>
      </c>
      <c r="AA475">
        <f t="shared" si="67"/>
        <v>301</v>
      </c>
      <c r="AB475" s="4" t="s">
        <v>29</v>
      </c>
      <c r="AC475" s="8">
        <v>70</v>
      </c>
      <c r="AD475" s="5">
        <f t="shared" si="68"/>
        <v>20.7</v>
      </c>
      <c r="AE475" s="5">
        <f t="shared" si="70"/>
        <v>1449</v>
      </c>
      <c r="AG475">
        <v>4.3</v>
      </c>
      <c r="AH475">
        <f t="shared" si="71"/>
        <v>301</v>
      </c>
    </row>
    <row r="476" spans="2:34">
      <c r="B476" s="4" t="s">
        <v>43</v>
      </c>
      <c r="C476" s="8">
        <v>40</v>
      </c>
      <c r="D476" s="52">
        <v>25</v>
      </c>
      <c r="E476" s="96">
        <f t="shared" si="69"/>
        <v>1000</v>
      </c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>
        <v>2</v>
      </c>
      <c r="T476" s="40"/>
      <c r="U476" s="40"/>
      <c r="V476" s="40"/>
      <c r="W476" s="40"/>
      <c r="X476" s="40"/>
      <c r="Y476" s="40"/>
      <c r="Z476">
        <f t="shared" si="66"/>
        <v>2</v>
      </c>
      <c r="AA476">
        <f t="shared" si="67"/>
        <v>80</v>
      </c>
      <c r="AB476" s="11" t="s">
        <v>43</v>
      </c>
      <c r="AC476" s="8">
        <v>40</v>
      </c>
      <c r="AD476" s="5">
        <f t="shared" si="68"/>
        <v>23</v>
      </c>
      <c r="AE476" s="5">
        <f t="shared" si="70"/>
        <v>920</v>
      </c>
      <c r="AG476">
        <v>2</v>
      </c>
      <c r="AH476">
        <f t="shared" si="71"/>
        <v>80</v>
      </c>
    </row>
    <row r="477" spans="2:34">
      <c r="B477" s="4" t="s">
        <v>52</v>
      </c>
      <c r="C477" s="8">
        <v>2300</v>
      </c>
      <c r="D477" s="52">
        <v>3</v>
      </c>
      <c r="E477" s="96">
        <f t="shared" si="69"/>
        <v>6900</v>
      </c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>
        <f t="shared" si="66"/>
        <v>0</v>
      </c>
      <c r="AA477">
        <f t="shared" si="67"/>
        <v>0</v>
      </c>
      <c r="AB477" s="11" t="s">
        <v>52</v>
      </c>
      <c r="AC477" s="8">
        <v>2300</v>
      </c>
      <c r="AD477" s="5">
        <f t="shared" si="68"/>
        <v>3</v>
      </c>
      <c r="AE477" s="5">
        <f t="shared" si="70"/>
        <v>6900</v>
      </c>
      <c r="AG477">
        <v>0</v>
      </c>
      <c r="AH477">
        <f t="shared" si="71"/>
        <v>0</v>
      </c>
    </row>
    <row r="478" spans="2:34">
      <c r="B478" s="4" t="s">
        <v>61</v>
      </c>
      <c r="C478" s="8">
        <v>147</v>
      </c>
      <c r="D478" s="52">
        <v>61.7</v>
      </c>
      <c r="E478" s="96">
        <f t="shared" si="69"/>
        <v>9069.9</v>
      </c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>
        <f t="shared" si="66"/>
        <v>0</v>
      </c>
      <c r="AA478">
        <f t="shared" si="67"/>
        <v>0</v>
      </c>
      <c r="AB478" s="11" t="s">
        <v>61</v>
      </c>
      <c r="AC478" s="8">
        <v>147</v>
      </c>
      <c r="AD478" s="5">
        <f t="shared" si="68"/>
        <v>61.7</v>
      </c>
      <c r="AE478" s="5">
        <f t="shared" si="70"/>
        <v>9069.9</v>
      </c>
      <c r="AG478">
        <v>0</v>
      </c>
      <c r="AH478">
        <f t="shared" si="71"/>
        <v>0</v>
      </c>
    </row>
    <row r="479" spans="2:34">
      <c r="B479" s="4" t="s">
        <v>62</v>
      </c>
      <c r="C479" s="8">
        <v>172</v>
      </c>
      <c r="D479" s="52">
        <v>32.4</v>
      </c>
      <c r="E479" s="96">
        <f t="shared" si="69"/>
        <v>5572.8</v>
      </c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>
        <f t="shared" si="66"/>
        <v>0</v>
      </c>
      <c r="AA479">
        <f t="shared" si="67"/>
        <v>0</v>
      </c>
      <c r="AB479" s="11" t="s">
        <v>62</v>
      </c>
      <c r="AC479" s="8">
        <v>172</v>
      </c>
      <c r="AD479" s="5">
        <f t="shared" si="68"/>
        <v>32.4</v>
      </c>
      <c r="AE479" s="5">
        <f t="shared" si="70"/>
        <v>5572.8</v>
      </c>
      <c r="AG479">
        <v>0</v>
      </c>
      <c r="AH479">
        <f t="shared" si="71"/>
        <v>0</v>
      </c>
    </row>
    <row r="480" spans="2:34">
      <c r="B480" s="4" t="s">
        <v>138</v>
      </c>
      <c r="C480" s="8">
        <v>265</v>
      </c>
      <c r="D480" s="52">
        <v>16.489999999999998</v>
      </c>
      <c r="E480" s="96">
        <f t="shared" si="69"/>
        <v>4369.8499999999995</v>
      </c>
      <c r="F480" s="40"/>
      <c r="G480" s="40"/>
      <c r="H480" s="40"/>
      <c r="I480" s="40"/>
      <c r="J480" s="40"/>
      <c r="K480" s="40"/>
      <c r="L480" s="40">
        <v>2.99</v>
      </c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>
        <f t="shared" si="66"/>
        <v>2.99</v>
      </c>
      <c r="AA480">
        <f t="shared" si="67"/>
        <v>792.35</v>
      </c>
      <c r="AB480" s="11" t="s">
        <v>138</v>
      </c>
      <c r="AC480" s="8">
        <v>265</v>
      </c>
      <c r="AD480" s="5">
        <f t="shared" si="68"/>
        <v>13.499999999999998</v>
      </c>
      <c r="AE480" s="5">
        <f t="shared" si="70"/>
        <v>3577.4999999999995</v>
      </c>
      <c r="AG480">
        <v>2.99</v>
      </c>
      <c r="AH480">
        <f t="shared" si="71"/>
        <v>792.35</v>
      </c>
    </row>
    <row r="481" spans="2:34">
      <c r="B481" s="4" t="s">
        <v>138</v>
      </c>
      <c r="C481" s="8">
        <v>268</v>
      </c>
      <c r="D481" s="52">
        <v>18.100000000000001</v>
      </c>
      <c r="E481" s="96">
        <f t="shared" si="69"/>
        <v>4850.8</v>
      </c>
      <c r="F481" s="40"/>
      <c r="G481" s="40"/>
      <c r="H481" s="40"/>
      <c r="I481" s="40"/>
      <c r="J481" s="40"/>
      <c r="K481" s="40"/>
      <c r="L481" s="40">
        <v>4.5</v>
      </c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>
        <f t="shared" si="66"/>
        <v>4.5</v>
      </c>
      <c r="AA481">
        <f t="shared" si="67"/>
        <v>1206</v>
      </c>
      <c r="AB481" s="11" t="s">
        <v>138</v>
      </c>
      <c r="AC481" s="8">
        <v>268</v>
      </c>
      <c r="AD481" s="5">
        <f t="shared" si="68"/>
        <v>13.600000000000001</v>
      </c>
      <c r="AE481" s="5">
        <f t="shared" si="70"/>
        <v>3644.8</v>
      </c>
      <c r="AG481">
        <v>4.5</v>
      </c>
      <c r="AH481">
        <f t="shared" si="71"/>
        <v>1206</v>
      </c>
    </row>
    <row r="482" spans="2:34">
      <c r="B482" s="4" t="s">
        <v>138</v>
      </c>
      <c r="C482" s="8">
        <v>277</v>
      </c>
      <c r="D482" s="52">
        <v>7.6</v>
      </c>
      <c r="E482" s="96">
        <f t="shared" si="69"/>
        <v>2105.1999999999998</v>
      </c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>
        <f t="shared" ref="Z482:Z513" si="72">SUM(F482:Y482)</f>
        <v>0</v>
      </c>
      <c r="AA482">
        <f t="shared" si="67"/>
        <v>0</v>
      </c>
      <c r="AB482" s="11" t="s">
        <v>138</v>
      </c>
      <c r="AC482" s="8">
        <v>277</v>
      </c>
      <c r="AD482" s="5">
        <f t="shared" si="68"/>
        <v>7.6</v>
      </c>
      <c r="AE482" s="5">
        <f t="shared" si="70"/>
        <v>2105.1999999999998</v>
      </c>
      <c r="AG482">
        <v>0</v>
      </c>
      <c r="AH482">
        <f t="shared" si="71"/>
        <v>0</v>
      </c>
    </row>
    <row r="483" spans="2:34">
      <c r="B483" s="4" t="s">
        <v>136</v>
      </c>
      <c r="C483" s="8">
        <v>105</v>
      </c>
      <c r="D483" s="52">
        <v>15</v>
      </c>
      <c r="E483" s="96">
        <f t="shared" si="69"/>
        <v>1575</v>
      </c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>
        <f t="shared" si="72"/>
        <v>0</v>
      </c>
      <c r="AA483">
        <f t="shared" si="67"/>
        <v>0</v>
      </c>
      <c r="AB483" s="11" t="s">
        <v>136</v>
      </c>
      <c r="AC483" s="8">
        <v>105</v>
      </c>
      <c r="AD483" s="5">
        <f t="shared" si="68"/>
        <v>15</v>
      </c>
      <c r="AE483" s="5">
        <f t="shared" si="70"/>
        <v>1575</v>
      </c>
      <c r="AG483">
        <v>0</v>
      </c>
      <c r="AH483">
        <f t="shared" si="71"/>
        <v>0</v>
      </c>
    </row>
    <row r="484" spans="2:34">
      <c r="B484" s="4" t="s">
        <v>145</v>
      </c>
      <c r="C484" s="8">
        <v>530</v>
      </c>
      <c r="D484" s="52">
        <v>21</v>
      </c>
      <c r="E484" s="96">
        <f t="shared" si="69"/>
        <v>11130</v>
      </c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>
        <f t="shared" si="72"/>
        <v>0</v>
      </c>
      <c r="AA484">
        <f t="shared" si="67"/>
        <v>0</v>
      </c>
      <c r="AB484" s="4" t="s">
        <v>145</v>
      </c>
      <c r="AC484" s="8">
        <v>530</v>
      </c>
      <c r="AD484" s="5">
        <f t="shared" si="68"/>
        <v>21</v>
      </c>
      <c r="AE484" s="5">
        <f t="shared" si="70"/>
        <v>11130</v>
      </c>
      <c r="AG484">
        <v>0</v>
      </c>
      <c r="AH484">
        <f t="shared" si="71"/>
        <v>0</v>
      </c>
    </row>
    <row r="485" spans="2:34">
      <c r="B485" s="4" t="s">
        <v>31</v>
      </c>
      <c r="C485" s="8">
        <v>74</v>
      </c>
      <c r="D485" s="52">
        <v>24</v>
      </c>
      <c r="E485" s="96">
        <f t="shared" si="69"/>
        <v>1776</v>
      </c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>
        <f t="shared" si="72"/>
        <v>0</v>
      </c>
      <c r="AA485">
        <f t="shared" si="67"/>
        <v>0</v>
      </c>
      <c r="AB485" s="69" t="s">
        <v>31</v>
      </c>
      <c r="AC485" s="8">
        <v>74</v>
      </c>
      <c r="AD485" s="5">
        <f t="shared" si="68"/>
        <v>24</v>
      </c>
      <c r="AE485" s="5">
        <f t="shared" si="70"/>
        <v>1776</v>
      </c>
      <c r="AG485">
        <v>0</v>
      </c>
      <c r="AH485">
        <f t="shared" si="71"/>
        <v>0</v>
      </c>
    </row>
    <row r="486" spans="2:34">
      <c r="B486" s="4" t="s">
        <v>37</v>
      </c>
      <c r="C486" s="8">
        <v>63</v>
      </c>
      <c r="D486" s="52">
        <v>21.5</v>
      </c>
      <c r="E486" s="96">
        <f t="shared" si="69"/>
        <v>1354.5</v>
      </c>
      <c r="F486" s="40"/>
      <c r="G486" s="40"/>
      <c r="H486" s="40"/>
      <c r="I486" s="40"/>
      <c r="J486" s="40"/>
      <c r="K486" s="40"/>
      <c r="L486" s="40"/>
      <c r="M486" s="40"/>
      <c r="N486" s="40">
        <v>0.2</v>
      </c>
      <c r="O486" s="40">
        <v>0.2</v>
      </c>
      <c r="P486" s="40">
        <v>0.2</v>
      </c>
      <c r="Q486" s="40">
        <v>0.3</v>
      </c>
      <c r="R486" s="40"/>
      <c r="S486" s="40"/>
      <c r="T486" s="40"/>
      <c r="U486" s="40"/>
      <c r="V486" s="40"/>
      <c r="W486" s="40"/>
      <c r="X486" s="40"/>
      <c r="Y486" s="40"/>
      <c r="Z486">
        <f t="shared" si="72"/>
        <v>0.90000000000000013</v>
      </c>
      <c r="AA486">
        <f t="shared" si="67"/>
        <v>56.70000000000001</v>
      </c>
      <c r="AB486" s="73" t="s">
        <v>37</v>
      </c>
      <c r="AC486" s="8">
        <v>63</v>
      </c>
      <c r="AD486" s="5">
        <f t="shared" si="68"/>
        <v>20.6</v>
      </c>
      <c r="AE486" s="5">
        <f t="shared" si="70"/>
        <v>1297.8000000000002</v>
      </c>
      <c r="AG486">
        <v>0.9</v>
      </c>
      <c r="AH486">
        <f t="shared" si="71"/>
        <v>56.7</v>
      </c>
    </row>
    <row r="487" spans="2:34">
      <c r="B487" s="4" t="s">
        <v>58</v>
      </c>
      <c r="C487" s="8">
        <v>42</v>
      </c>
      <c r="D487" s="52">
        <v>33.9</v>
      </c>
      <c r="E487" s="96">
        <f t="shared" si="69"/>
        <v>1423.8</v>
      </c>
      <c r="F487" s="40"/>
      <c r="G487" s="40"/>
      <c r="H487" s="40"/>
      <c r="I487" s="40"/>
      <c r="J487" s="40"/>
      <c r="K487" s="40"/>
      <c r="L487" s="40"/>
      <c r="M487" s="40"/>
      <c r="N487" s="40">
        <v>0.2</v>
      </c>
      <c r="O487" s="40">
        <v>0.2</v>
      </c>
      <c r="P487" s="40">
        <v>0.2</v>
      </c>
      <c r="Q487" s="40">
        <v>0.2</v>
      </c>
      <c r="R487" s="40">
        <v>0.2</v>
      </c>
      <c r="S487" s="40">
        <v>0.2</v>
      </c>
      <c r="T487" s="40">
        <v>0.2</v>
      </c>
      <c r="U487" s="40">
        <v>0.2</v>
      </c>
      <c r="V487" s="40">
        <v>0.2</v>
      </c>
      <c r="W487" s="40"/>
      <c r="X487" s="40"/>
      <c r="Y487" s="40"/>
      <c r="Z487">
        <f t="shared" si="72"/>
        <v>1.7999999999999998</v>
      </c>
      <c r="AA487">
        <f t="shared" ref="AA487:AA518" si="73">Z487*C487</f>
        <v>75.599999999999994</v>
      </c>
      <c r="AB487" s="11" t="s">
        <v>58</v>
      </c>
      <c r="AC487" s="8">
        <v>42</v>
      </c>
      <c r="AD487" s="5">
        <f t="shared" ref="AD487:AD518" si="74">D487-Z487</f>
        <v>32.1</v>
      </c>
      <c r="AE487" s="5">
        <f t="shared" si="70"/>
        <v>1348.2</v>
      </c>
      <c r="AG487">
        <v>1.8</v>
      </c>
      <c r="AH487">
        <f t="shared" si="71"/>
        <v>75.600000000000009</v>
      </c>
    </row>
    <row r="488" spans="2:34">
      <c r="B488" s="4" t="s">
        <v>136</v>
      </c>
      <c r="C488" s="8">
        <v>105</v>
      </c>
      <c r="D488" s="52">
        <v>30</v>
      </c>
      <c r="E488" s="96">
        <f t="shared" si="69"/>
        <v>3150</v>
      </c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>
        <f t="shared" si="72"/>
        <v>0</v>
      </c>
      <c r="AA488">
        <f t="shared" si="73"/>
        <v>0</v>
      </c>
      <c r="AB488" s="11" t="s">
        <v>136</v>
      </c>
      <c r="AC488" s="8">
        <v>105</v>
      </c>
      <c r="AD488" s="5">
        <f t="shared" si="74"/>
        <v>30</v>
      </c>
      <c r="AE488" s="5">
        <f t="shared" si="70"/>
        <v>3150</v>
      </c>
      <c r="AG488">
        <v>0</v>
      </c>
      <c r="AH488">
        <f t="shared" si="71"/>
        <v>0</v>
      </c>
    </row>
    <row r="489" spans="2:34">
      <c r="B489" s="4" t="s">
        <v>137</v>
      </c>
      <c r="C489" s="8">
        <v>97</v>
      </c>
      <c r="D489" s="52">
        <v>14</v>
      </c>
      <c r="E489" s="96">
        <f t="shared" si="69"/>
        <v>1358</v>
      </c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>
        <f t="shared" si="72"/>
        <v>0</v>
      </c>
      <c r="AA489">
        <f t="shared" si="73"/>
        <v>0</v>
      </c>
      <c r="AB489" s="11" t="s">
        <v>137</v>
      </c>
      <c r="AC489" s="8">
        <v>97</v>
      </c>
      <c r="AD489" s="5">
        <f t="shared" si="74"/>
        <v>14</v>
      </c>
      <c r="AE489" s="5">
        <f t="shared" si="70"/>
        <v>1358</v>
      </c>
      <c r="AG489">
        <v>0</v>
      </c>
      <c r="AH489">
        <f t="shared" si="71"/>
        <v>0</v>
      </c>
    </row>
    <row r="490" spans="2:34">
      <c r="B490" s="4" t="s">
        <v>27</v>
      </c>
      <c r="C490" s="8">
        <v>193</v>
      </c>
      <c r="D490" s="52">
        <v>45</v>
      </c>
      <c r="E490" s="96">
        <f t="shared" si="69"/>
        <v>8685</v>
      </c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>
        <v>7.22</v>
      </c>
      <c r="Q490" s="40"/>
      <c r="R490" s="40"/>
      <c r="S490" s="40"/>
      <c r="T490" s="40"/>
      <c r="U490" s="40"/>
      <c r="V490" s="40"/>
      <c r="W490" s="40"/>
      <c r="X490" s="40"/>
      <c r="Y490" s="40"/>
      <c r="Z490">
        <f t="shared" si="72"/>
        <v>7.22</v>
      </c>
      <c r="AA490">
        <f t="shared" si="73"/>
        <v>1393.46</v>
      </c>
      <c r="AB490" s="11" t="s">
        <v>27</v>
      </c>
      <c r="AC490" s="8">
        <v>193</v>
      </c>
      <c r="AD490" s="5">
        <f t="shared" si="74"/>
        <v>37.78</v>
      </c>
      <c r="AE490" s="5">
        <f t="shared" si="70"/>
        <v>7291.54</v>
      </c>
      <c r="AG490">
        <v>7.22</v>
      </c>
      <c r="AH490">
        <f t="shared" si="71"/>
        <v>1393.46</v>
      </c>
    </row>
    <row r="491" spans="2:34">
      <c r="B491" s="4" t="s">
        <v>40</v>
      </c>
      <c r="C491" s="8">
        <v>240</v>
      </c>
      <c r="D491" s="52">
        <v>2</v>
      </c>
      <c r="E491" s="96">
        <f t="shared" si="69"/>
        <v>480</v>
      </c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>
        <f t="shared" si="72"/>
        <v>0</v>
      </c>
      <c r="AA491">
        <f t="shared" si="73"/>
        <v>0</v>
      </c>
      <c r="AB491" s="11" t="s">
        <v>40</v>
      </c>
      <c r="AC491" s="8">
        <v>240</v>
      </c>
      <c r="AD491" s="5">
        <f t="shared" si="74"/>
        <v>2</v>
      </c>
      <c r="AE491" s="5">
        <f t="shared" si="70"/>
        <v>480</v>
      </c>
      <c r="AG491">
        <v>0</v>
      </c>
      <c r="AH491">
        <f t="shared" si="71"/>
        <v>0</v>
      </c>
    </row>
    <row r="492" spans="2:34">
      <c r="B492" s="4" t="s">
        <v>156</v>
      </c>
      <c r="C492" s="8">
        <v>540</v>
      </c>
      <c r="D492" s="52">
        <v>2</v>
      </c>
      <c r="E492" s="96">
        <f t="shared" si="69"/>
        <v>1080</v>
      </c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>
        <f t="shared" si="72"/>
        <v>0</v>
      </c>
      <c r="AA492">
        <f t="shared" si="73"/>
        <v>0</v>
      </c>
      <c r="AB492" s="11" t="s">
        <v>156</v>
      </c>
      <c r="AC492" s="63">
        <v>540</v>
      </c>
      <c r="AD492" s="5">
        <f t="shared" si="74"/>
        <v>2</v>
      </c>
      <c r="AE492" s="5">
        <f t="shared" si="70"/>
        <v>1080</v>
      </c>
      <c r="AG492">
        <v>0</v>
      </c>
      <c r="AH492">
        <f t="shared" si="71"/>
        <v>0</v>
      </c>
    </row>
    <row r="493" spans="2:34">
      <c r="B493" s="4" t="s">
        <v>40</v>
      </c>
      <c r="C493" s="8">
        <v>505</v>
      </c>
      <c r="D493" s="52">
        <v>2</v>
      </c>
      <c r="E493" s="96">
        <f t="shared" si="69"/>
        <v>1010</v>
      </c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>
        <f t="shared" si="72"/>
        <v>0</v>
      </c>
      <c r="AA493">
        <f t="shared" si="73"/>
        <v>0</v>
      </c>
      <c r="AB493" s="11" t="s">
        <v>40</v>
      </c>
      <c r="AC493" s="63">
        <v>505</v>
      </c>
      <c r="AD493" s="5">
        <f t="shared" si="74"/>
        <v>2</v>
      </c>
      <c r="AE493" s="5">
        <f t="shared" si="70"/>
        <v>1010</v>
      </c>
      <c r="AG493">
        <v>0</v>
      </c>
      <c r="AH493">
        <f t="shared" si="71"/>
        <v>0</v>
      </c>
    </row>
    <row r="494" spans="2:34">
      <c r="B494" s="4" t="s">
        <v>157</v>
      </c>
      <c r="C494" s="8">
        <v>170</v>
      </c>
      <c r="D494" s="52">
        <v>6</v>
      </c>
      <c r="E494" s="96">
        <f t="shared" si="69"/>
        <v>1020</v>
      </c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>
        <f t="shared" si="72"/>
        <v>0</v>
      </c>
      <c r="AA494">
        <f t="shared" si="73"/>
        <v>0</v>
      </c>
      <c r="AB494" s="11" t="s">
        <v>157</v>
      </c>
      <c r="AC494" s="8">
        <v>170</v>
      </c>
      <c r="AD494" s="5">
        <f t="shared" si="74"/>
        <v>6</v>
      </c>
      <c r="AE494" s="5">
        <f t="shared" si="70"/>
        <v>1020</v>
      </c>
      <c r="AH494">
        <f t="shared" si="71"/>
        <v>0</v>
      </c>
    </row>
    <row r="495" spans="2:34">
      <c r="B495" s="4" t="s">
        <v>158</v>
      </c>
      <c r="C495" s="8">
        <v>182</v>
      </c>
      <c r="D495" s="52">
        <v>15</v>
      </c>
      <c r="E495" s="96">
        <f t="shared" si="69"/>
        <v>2730</v>
      </c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>
        <f t="shared" si="72"/>
        <v>0</v>
      </c>
      <c r="AA495">
        <f t="shared" si="73"/>
        <v>0</v>
      </c>
      <c r="AB495" s="11" t="s">
        <v>158</v>
      </c>
      <c r="AC495" s="8">
        <v>182</v>
      </c>
      <c r="AD495" s="5">
        <f t="shared" si="74"/>
        <v>15</v>
      </c>
      <c r="AE495" s="5">
        <f t="shared" si="70"/>
        <v>2730</v>
      </c>
      <c r="AG495">
        <v>0</v>
      </c>
      <c r="AH495">
        <f t="shared" si="71"/>
        <v>0</v>
      </c>
    </row>
    <row r="496" spans="2:34">
      <c r="B496" s="4" t="s">
        <v>47</v>
      </c>
      <c r="C496" s="8">
        <v>103</v>
      </c>
      <c r="D496" s="52">
        <v>12</v>
      </c>
      <c r="E496" s="96">
        <f t="shared" si="69"/>
        <v>1236</v>
      </c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>
        <v>1</v>
      </c>
      <c r="S496" s="40"/>
      <c r="T496" s="40"/>
      <c r="U496" s="40"/>
      <c r="V496" s="40"/>
      <c r="W496" s="40"/>
      <c r="X496" s="40"/>
      <c r="Y496" s="40"/>
      <c r="Z496">
        <f t="shared" si="72"/>
        <v>1</v>
      </c>
      <c r="AA496">
        <f t="shared" si="73"/>
        <v>103</v>
      </c>
      <c r="AB496" s="11" t="s">
        <v>47</v>
      </c>
      <c r="AC496" s="8">
        <v>103</v>
      </c>
      <c r="AD496" s="5">
        <f t="shared" si="74"/>
        <v>11</v>
      </c>
      <c r="AE496" s="5">
        <f t="shared" si="70"/>
        <v>1133</v>
      </c>
      <c r="AG496">
        <v>1</v>
      </c>
      <c r="AH496">
        <f t="shared" si="71"/>
        <v>103</v>
      </c>
    </row>
    <row r="497" spans="2:34">
      <c r="B497" s="4" t="s">
        <v>159</v>
      </c>
      <c r="C497" s="8">
        <v>218</v>
      </c>
      <c r="D497" s="52">
        <v>12.5</v>
      </c>
      <c r="E497" s="96">
        <f t="shared" si="69"/>
        <v>2725</v>
      </c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>
        <f t="shared" si="72"/>
        <v>0</v>
      </c>
      <c r="AA497">
        <f t="shared" si="73"/>
        <v>0</v>
      </c>
      <c r="AB497" s="11" t="s">
        <v>159</v>
      </c>
      <c r="AC497" s="8">
        <v>218</v>
      </c>
      <c r="AD497" s="5">
        <f t="shared" si="74"/>
        <v>12.5</v>
      </c>
      <c r="AE497" s="5">
        <f t="shared" si="70"/>
        <v>2725</v>
      </c>
      <c r="AG497">
        <v>0</v>
      </c>
      <c r="AH497">
        <f t="shared" si="71"/>
        <v>0</v>
      </c>
    </row>
    <row r="498" spans="2:34">
      <c r="B498" s="4" t="s">
        <v>160</v>
      </c>
      <c r="C498" s="8">
        <v>43</v>
      </c>
      <c r="D498" s="52">
        <v>211</v>
      </c>
      <c r="E498" s="96">
        <f t="shared" si="69"/>
        <v>9073</v>
      </c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>
        <f t="shared" si="72"/>
        <v>0</v>
      </c>
      <c r="AA498">
        <f t="shared" si="73"/>
        <v>0</v>
      </c>
      <c r="AB498" s="11" t="s">
        <v>160</v>
      </c>
      <c r="AC498" s="8">
        <v>43</v>
      </c>
      <c r="AD498" s="5">
        <f t="shared" si="74"/>
        <v>211</v>
      </c>
      <c r="AE498" s="5">
        <f t="shared" si="70"/>
        <v>9073</v>
      </c>
      <c r="AG498">
        <v>0</v>
      </c>
      <c r="AH498">
        <f t="shared" si="71"/>
        <v>0</v>
      </c>
    </row>
    <row r="499" spans="2:34">
      <c r="B499" s="4" t="s">
        <v>161</v>
      </c>
      <c r="C499" s="8">
        <v>52</v>
      </c>
      <c r="D499" s="52">
        <v>211</v>
      </c>
      <c r="E499" s="96">
        <f t="shared" si="69"/>
        <v>10972</v>
      </c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>
        <f t="shared" si="72"/>
        <v>0</v>
      </c>
      <c r="AA499">
        <f t="shared" si="73"/>
        <v>0</v>
      </c>
      <c r="AB499" s="11" t="s">
        <v>161</v>
      </c>
      <c r="AC499" s="8">
        <v>52</v>
      </c>
      <c r="AD499" s="5">
        <f t="shared" si="74"/>
        <v>211</v>
      </c>
      <c r="AE499" s="5">
        <f t="shared" si="70"/>
        <v>10972</v>
      </c>
      <c r="AG499">
        <v>0</v>
      </c>
      <c r="AH499">
        <f t="shared" si="71"/>
        <v>0</v>
      </c>
    </row>
    <row r="500" spans="2:34">
      <c r="B500" s="4" t="s">
        <v>141</v>
      </c>
      <c r="C500" s="8">
        <v>163</v>
      </c>
      <c r="D500" s="52">
        <v>39.6</v>
      </c>
      <c r="E500" s="96">
        <f t="shared" si="69"/>
        <v>6454.8</v>
      </c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>
        <f t="shared" si="72"/>
        <v>0</v>
      </c>
      <c r="AA500">
        <f t="shared" si="73"/>
        <v>0</v>
      </c>
      <c r="AB500" s="11" t="s">
        <v>141</v>
      </c>
      <c r="AC500" s="8">
        <v>163</v>
      </c>
      <c r="AD500" s="5">
        <f t="shared" si="74"/>
        <v>39.6</v>
      </c>
      <c r="AE500" s="5">
        <f t="shared" si="70"/>
        <v>6454.8</v>
      </c>
      <c r="AG500">
        <v>0</v>
      </c>
      <c r="AH500">
        <f t="shared" si="71"/>
        <v>0</v>
      </c>
    </row>
    <row r="501" spans="2:34">
      <c r="B501" s="4" t="s">
        <v>57</v>
      </c>
      <c r="C501" s="8">
        <v>69</v>
      </c>
      <c r="D501" s="52">
        <v>10</v>
      </c>
      <c r="E501" s="96">
        <f t="shared" si="69"/>
        <v>690</v>
      </c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>
        <f t="shared" si="72"/>
        <v>0</v>
      </c>
      <c r="AA501">
        <f t="shared" si="73"/>
        <v>0</v>
      </c>
      <c r="AB501" s="11" t="s">
        <v>57</v>
      </c>
      <c r="AC501" s="8">
        <v>69</v>
      </c>
      <c r="AD501" s="5">
        <f t="shared" si="74"/>
        <v>10</v>
      </c>
      <c r="AE501" s="5">
        <f t="shared" si="70"/>
        <v>690</v>
      </c>
      <c r="AG501">
        <v>0</v>
      </c>
      <c r="AH501">
        <f t="shared" si="71"/>
        <v>0</v>
      </c>
    </row>
    <row r="502" spans="2:34">
      <c r="B502" s="4" t="s">
        <v>59</v>
      </c>
      <c r="C502" s="8">
        <v>105</v>
      </c>
      <c r="D502" s="52">
        <v>10.199999999999999</v>
      </c>
      <c r="E502" s="96">
        <f t="shared" si="69"/>
        <v>1071</v>
      </c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>
        <f t="shared" si="72"/>
        <v>0</v>
      </c>
      <c r="AA502">
        <f t="shared" si="73"/>
        <v>0</v>
      </c>
      <c r="AB502" s="11" t="s">
        <v>59</v>
      </c>
      <c r="AC502" s="63">
        <v>105</v>
      </c>
      <c r="AD502" s="5">
        <f t="shared" si="74"/>
        <v>10.199999999999999</v>
      </c>
      <c r="AE502" s="5">
        <f t="shared" si="70"/>
        <v>1071</v>
      </c>
      <c r="AG502">
        <v>0</v>
      </c>
      <c r="AH502">
        <f t="shared" si="71"/>
        <v>0</v>
      </c>
    </row>
    <row r="503" spans="2:34">
      <c r="B503" s="4" t="s">
        <v>55</v>
      </c>
      <c r="C503" s="8">
        <v>39</v>
      </c>
      <c r="D503" s="52">
        <v>211.4</v>
      </c>
      <c r="E503" s="96">
        <f t="shared" si="69"/>
        <v>8244.6</v>
      </c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>
        <v>2</v>
      </c>
      <c r="S503" s="40"/>
      <c r="T503" s="40">
        <v>7</v>
      </c>
      <c r="U503" s="40">
        <v>4</v>
      </c>
      <c r="V503" s="40"/>
      <c r="W503" s="40"/>
      <c r="X503" s="40">
        <v>2</v>
      </c>
      <c r="Y503" s="40"/>
      <c r="Z503">
        <f t="shared" si="72"/>
        <v>15</v>
      </c>
      <c r="AA503">
        <f t="shared" si="73"/>
        <v>585</v>
      </c>
      <c r="AB503" s="4" t="s">
        <v>55</v>
      </c>
      <c r="AC503" s="8">
        <v>39</v>
      </c>
      <c r="AD503" s="5">
        <f t="shared" si="74"/>
        <v>196.4</v>
      </c>
      <c r="AE503" s="5">
        <f t="shared" si="70"/>
        <v>7659.6</v>
      </c>
      <c r="AG503">
        <v>15</v>
      </c>
      <c r="AH503">
        <f t="shared" si="71"/>
        <v>585</v>
      </c>
    </row>
    <row r="504" spans="2:34">
      <c r="B504" s="4" t="s">
        <v>37</v>
      </c>
      <c r="C504" s="8">
        <v>63</v>
      </c>
      <c r="D504" s="52">
        <v>17.399999999999999</v>
      </c>
      <c r="E504" s="96">
        <f t="shared" si="69"/>
        <v>1096.1999999999998</v>
      </c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>
        <v>0.3</v>
      </c>
      <c r="S504" s="40">
        <v>0.3</v>
      </c>
      <c r="T504" s="40">
        <v>0.2</v>
      </c>
      <c r="U504" s="40">
        <v>0.2</v>
      </c>
      <c r="V504" s="40"/>
      <c r="W504" s="40"/>
      <c r="X504" s="40"/>
      <c r="Y504" s="40"/>
      <c r="Z504">
        <f t="shared" si="72"/>
        <v>1</v>
      </c>
      <c r="AA504">
        <f t="shared" si="73"/>
        <v>63</v>
      </c>
      <c r="AB504" s="73" t="s">
        <v>37</v>
      </c>
      <c r="AC504" s="8">
        <v>63</v>
      </c>
      <c r="AD504" s="5">
        <f t="shared" si="74"/>
        <v>16.399999999999999</v>
      </c>
      <c r="AE504" s="5">
        <f t="shared" si="70"/>
        <v>1033.1999999999998</v>
      </c>
      <c r="AG504">
        <v>1</v>
      </c>
      <c r="AH504">
        <f t="shared" si="71"/>
        <v>63</v>
      </c>
    </row>
    <row r="505" spans="2:34">
      <c r="B505" s="4" t="s">
        <v>65</v>
      </c>
      <c r="C505" s="8">
        <v>320</v>
      </c>
      <c r="D505" s="52">
        <v>25</v>
      </c>
      <c r="E505" s="96">
        <f t="shared" si="69"/>
        <v>8000</v>
      </c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>
        <v>10</v>
      </c>
      <c r="R505" s="40"/>
      <c r="S505" s="40"/>
      <c r="T505" s="40"/>
      <c r="U505" s="40"/>
      <c r="V505" s="40"/>
      <c r="W505" s="40"/>
      <c r="X505" s="40"/>
      <c r="Y505" s="40"/>
      <c r="Z505">
        <f t="shared" si="72"/>
        <v>10</v>
      </c>
      <c r="AA505">
        <f t="shared" si="73"/>
        <v>3200</v>
      </c>
      <c r="AB505" s="11" t="s">
        <v>65</v>
      </c>
      <c r="AC505" s="63">
        <v>320</v>
      </c>
      <c r="AD505" s="5">
        <f t="shared" si="74"/>
        <v>15</v>
      </c>
      <c r="AE505" s="5">
        <f t="shared" si="70"/>
        <v>4800</v>
      </c>
      <c r="AG505">
        <v>10</v>
      </c>
      <c r="AH505">
        <f t="shared" si="71"/>
        <v>3200</v>
      </c>
    </row>
    <row r="506" spans="2:34">
      <c r="B506" s="4" t="s">
        <v>52</v>
      </c>
      <c r="C506" s="8">
        <v>128</v>
      </c>
      <c r="D506" s="52">
        <v>42</v>
      </c>
      <c r="E506" s="96">
        <f t="shared" si="69"/>
        <v>5376</v>
      </c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>
        <f t="shared" si="72"/>
        <v>0</v>
      </c>
      <c r="AA506">
        <f t="shared" si="73"/>
        <v>0</v>
      </c>
      <c r="AB506" s="11" t="s">
        <v>52</v>
      </c>
      <c r="AC506" s="8">
        <v>128</v>
      </c>
      <c r="AD506" s="5">
        <f t="shared" si="74"/>
        <v>42</v>
      </c>
      <c r="AE506" s="5">
        <f t="shared" si="70"/>
        <v>5376</v>
      </c>
      <c r="AG506">
        <v>0</v>
      </c>
      <c r="AH506">
        <f t="shared" si="71"/>
        <v>0</v>
      </c>
    </row>
    <row r="507" spans="2:34">
      <c r="B507" s="4" t="s">
        <v>64</v>
      </c>
      <c r="C507" s="8">
        <v>195</v>
      </c>
      <c r="D507" s="52">
        <v>37.9</v>
      </c>
      <c r="E507" s="96">
        <f t="shared" si="69"/>
        <v>7390.5</v>
      </c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>
        <f t="shared" si="72"/>
        <v>0</v>
      </c>
      <c r="AA507">
        <f t="shared" si="73"/>
        <v>0</v>
      </c>
      <c r="AB507" s="11" t="s">
        <v>64</v>
      </c>
      <c r="AC507" s="8">
        <v>195</v>
      </c>
      <c r="AD507" s="5">
        <f t="shared" si="74"/>
        <v>37.9</v>
      </c>
      <c r="AE507" s="5">
        <f t="shared" si="70"/>
        <v>7390.5</v>
      </c>
      <c r="AG507">
        <v>0</v>
      </c>
      <c r="AH507">
        <f t="shared" si="71"/>
        <v>0</v>
      </c>
    </row>
    <row r="508" spans="2:34">
      <c r="B508" s="4" t="s">
        <v>62</v>
      </c>
      <c r="C508" s="8">
        <v>195</v>
      </c>
      <c r="D508" s="52">
        <v>42.5</v>
      </c>
      <c r="E508" s="96">
        <f t="shared" si="69"/>
        <v>8287.5</v>
      </c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>
        <f t="shared" si="72"/>
        <v>0</v>
      </c>
      <c r="AA508">
        <f t="shared" si="73"/>
        <v>0</v>
      </c>
      <c r="AB508" s="11" t="s">
        <v>62</v>
      </c>
      <c r="AC508" s="8">
        <v>195</v>
      </c>
      <c r="AD508" s="5">
        <f t="shared" si="74"/>
        <v>42.5</v>
      </c>
      <c r="AE508" s="5">
        <f t="shared" si="70"/>
        <v>8287.5</v>
      </c>
      <c r="AG508">
        <v>0</v>
      </c>
      <c r="AH508">
        <f t="shared" si="71"/>
        <v>0</v>
      </c>
    </row>
    <row r="509" spans="2:34">
      <c r="B509" s="4" t="s">
        <v>61</v>
      </c>
      <c r="C509" s="8">
        <v>165</v>
      </c>
      <c r="D509" s="52">
        <v>52.8</v>
      </c>
      <c r="E509" s="96">
        <f t="shared" si="69"/>
        <v>8712</v>
      </c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>
        <f t="shared" si="72"/>
        <v>0</v>
      </c>
      <c r="AA509">
        <f t="shared" si="73"/>
        <v>0</v>
      </c>
      <c r="AB509" s="11" t="s">
        <v>61</v>
      </c>
      <c r="AC509" s="8">
        <v>165</v>
      </c>
      <c r="AD509" s="5">
        <f t="shared" si="74"/>
        <v>52.8</v>
      </c>
      <c r="AE509" s="5">
        <f t="shared" si="70"/>
        <v>8712</v>
      </c>
      <c r="AG509">
        <v>0</v>
      </c>
      <c r="AH509">
        <f t="shared" si="71"/>
        <v>0</v>
      </c>
    </row>
    <row r="510" spans="2:34">
      <c r="B510" s="4" t="s">
        <v>37</v>
      </c>
      <c r="C510" s="8">
        <v>60</v>
      </c>
      <c r="D510" s="52">
        <v>19.100000000000001</v>
      </c>
      <c r="E510" s="96">
        <f t="shared" si="69"/>
        <v>1146</v>
      </c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>
        <v>0.2</v>
      </c>
      <c r="X510" s="40">
        <v>0.36</v>
      </c>
      <c r="Y510" s="40"/>
      <c r="Z510">
        <f t="shared" si="72"/>
        <v>0.56000000000000005</v>
      </c>
      <c r="AA510">
        <f t="shared" si="73"/>
        <v>33.6</v>
      </c>
      <c r="AB510" s="70" t="s">
        <v>37</v>
      </c>
      <c r="AC510" s="8">
        <v>60</v>
      </c>
      <c r="AD510" s="5">
        <f t="shared" si="74"/>
        <v>18.540000000000003</v>
      </c>
      <c r="AE510" s="5">
        <f t="shared" si="70"/>
        <v>1112.4000000000001</v>
      </c>
      <c r="AG510">
        <v>0.56000000000000005</v>
      </c>
      <c r="AH510">
        <f t="shared" si="71"/>
        <v>33.6</v>
      </c>
    </row>
    <row r="511" spans="2:34">
      <c r="B511" s="4" t="s">
        <v>56</v>
      </c>
      <c r="C511" s="8">
        <v>42</v>
      </c>
      <c r="D511" s="52">
        <v>53.4</v>
      </c>
      <c r="E511" s="96">
        <f t="shared" si="69"/>
        <v>2242.7999999999997</v>
      </c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>
        <v>2</v>
      </c>
      <c r="V511" s="40"/>
      <c r="W511" s="40"/>
      <c r="X511" s="40"/>
      <c r="Y511" s="40"/>
      <c r="Z511">
        <f t="shared" si="72"/>
        <v>2</v>
      </c>
      <c r="AA511">
        <f t="shared" si="73"/>
        <v>84</v>
      </c>
      <c r="AB511" s="4" t="s">
        <v>56</v>
      </c>
      <c r="AC511" s="8">
        <v>42</v>
      </c>
      <c r="AD511" s="5">
        <f t="shared" si="74"/>
        <v>51.4</v>
      </c>
      <c r="AE511" s="5">
        <f t="shared" si="70"/>
        <v>2158.7999999999997</v>
      </c>
      <c r="AG511">
        <v>2</v>
      </c>
      <c r="AH511">
        <f t="shared" si="71"/>
        <v>84</v>
      </c>
    </row>
    <row r="512" spans="2:34">
      <c r="B512" s="4" t="s">
        <v>59</v>
      </c>
      <c r="C512" s="8">
        <v>125</v>
      </c>
      <c r="D512" s="52">
        <v>5.35</v>
      </c>
      <c r="E512" s="96">
        <f t="shared" si="69"/>
        <v>668.75</v>
      </c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>
        <f t="shared" si="72"/>
        <v>0</v>
      </c>
      <c r="AA512">
        <f t="shared" si="73"/>
        <v>0</v>
      </c>
      <c r="AB512" s="11" t="s">
        <v>59</v>
      </c>
      <c r="AC512" s="8">
        <v>125</v>
      </c>
      <c r="AD512" s="5">
        <f t="shared" si="74"/>
        <v>5.35</v>
      </c>
      <c r="AE512" s="5">
        <f t="shared" si="70"/>
        <v>668.75</v>
      </c>
      <c r="AG512">
        <v>0</v>
      </c>
      <c r="AH512">
        <f t="shared" si="71"/>
        <v>0</v>
      </c>
    </row>
    <row r="513" spans="2:34">
      <c r="B513" s="4" t="s">
        <v>173</v>
      </c>
      <c r="C513" s="8">
        <v>125</v>
      </c>
      <c r="D513" s="52">
        <v>5.0599999999999996</v>
      </c>
      <c r="E513" s="96">
        <f t="shared" si="69"/>
        <v>632.5</v>
      </c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>
        <f t="shared" si="72"/>
        <v>0</v>
      </c>
      <c r="AA513">
        <f t="shared" si="73"/>
        <v>0</v>
      </c>
      <c r="AB513" s="11" t="s">
        <v>173</v>
      </c>
      <c r="AC513" s="8">
        <v>125</v>
      </c>
      <c r="AD513" s="5">
        <f t="shared" si="74"/>
        <v>5.0599999999999996</v>
      </c>
      <c r="AE513" s="5">
        <f t="shared" si="70"/>
        <v>632.5</v>
      </c>
      <c r="AG513">
        <v>0</v>
      </c>
      <c r="AH513">
        <f t="shared" si="71"/>
        <v>0</v>
      </c>
    </row>
    <row r="514" spans="2:34">
      <c r="B514" s="4" t="s">
        <v>13</v>
      </c>
      <c r="C514" s="8">
        <v>136.38999999999999</v>
      </c>
      <c r="D514" s="52">
        <v>24</v>
      </c>
      <c r="E514" s="96">
        <f t="shared" si="69"/>
        <v>3273.3599999999997</v>
      </c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>
        <f t="shared" ref="Z514:Z515" si="75">SUM(F514:Y514)</f>
        <v>0</v>
      </c>
      <c r="AA514">
        <f t="shared" si="73"/>
        <v>0</v>
      </c>
      <c r="AB514" s="4" t="s">
        <v>13</v>
      </c>
      <c r="AC514" s="8">
        <v>136.38999999999999</v>
      </c>
      <c r="AD514" s="5">
        <f t="shared" si="74"/>
        <v>24</v>
      </c>
      <c r="AE514" s="5">
        <f t="shared" si="70"/>
        <v>3273.3599999999997</v>
      </c>
      <c r="AG514">
        <v>0</v>
      </c>
      <c r="AH514">
        <f t="shared" si="71"/>
        <v>0</v>
      </c>
    </row>
    <row r="515" spans="2:34">
      <c r="B515" s="4" t="s">
        <v>13</v>
      </c>
      <c r="C515" s="8">
        <v>137.47999999999999</v>
      </c>
      <c r="D515" s="52">
        <v>6</v>
      </c>
      <c r="E515" s="96">
        <f t="shared" si="69"/>
        <v>824.87999999999988</v>
      </c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>
        <f t="shared" si="75"/>
        <v>0</v>
      </c>
      <c r="AA515">
        <f t="shared" si="73"/>
        <v>0</v>
      </c>
      <c r="AB515" s="11" t="s">
        <v>13</v>
      </c>
      <c r="AC515" s="8">
        <v>137.47999999999999</v>
      </c>
      <c r="AD515" s="5">
        <f t="shared" si="74"/>
        <v>6</v>
      </c>
      <c r="AE515" s="5">
        <f t="shared" si="70"/>
        <v>824.87999999999988</v>
      </c>
      <c r="AG515">
        <v>0</v>
      </c>
      <c r="AH515">
        <f t="shared" si="71"/>
        <v>0</v>
      </c>
    </row>
    <row r="516" spans="2:34">
      <c r="B516" s="4" t="s">
        <v>179</v>
      </c>
      <c r="C516" s="8">
        <v>153.26</v>
      </c>
      <c r="D516" s="52">
        <v>23</v>
      </c>
      <c r="E516" s="96">
        <f t="shared" si="69"/>
        <v>3524.9799999999996</v>
      </c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AA516">
        <f t="shared" si="73"/>
        <v>0</v>
      </c>
      <c r="AB516" s="4" t="s">
        <v>179</v>
      </c>
      <c r="AC516" s="8">
        <v>153.26</v>
      </c>
      <c r="AD516" s="5">
        <f t="shared" si="74"/>
        <v>23</v>
      </c>
      <c r="AE516" s="5">
        <f t="shared" si="70"/>
        <v>3524.9799999999996</v>
      </c>
      <c r="AH516">
        <f t="shared" si="71"/>
        <v>0</v>
      </c>
    </row>
    <row r="517" spans="2:34">
      <c r="B517" s="4" t="s">
        <v>14</v>
      </c>
      <c r="C517" s="8">
        <v>131.06</v>
      </c>
      <c r="D517" s="52">
        <v>18</v>
      </c>
      <c r="E517" s="96">
        <f t="shared" si="69"/>
        <v>2359.08</v>
      </c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>
        <f t="shared" ref="Z517:Z524" si="76">SUM(F517:Y517)</f>
        <v>0</v>
      </c>
      <c r="AA517">
        <f t="shared" si="73"/>
        <v>0</v>
      </c>
      <c r="AB517" s="4" t="s">
        <v>14</v>
      </c>
      <c r="AC517" s="8">
        <v>131.06</v>
      </c>
      <c r="AD517" s="5">
        <f t="shared" si="74"/>
        <v>18</v>
      </c>
      <c r="AE517" s="5">
        <f t="shared" si="70"/>
        <v>2359.08</v>
      </c>
      <c r="AG517">
        <v>0</v>
      </c>
      <c r="AH517">
        <f t="shared" si="71"/>
        <v>0</v>
      </c>
    </row>
    <row r="518" spans="2:34">
      <c r="B518" s="4" t="s">
        <v>25</v>
      </c>
      <c r="C518" s="8">
        <v>218.42</v>
      </c>
      <c r="D518" s="52">
        <v>20</v>
      </c>
      <c r="E518" s="96">
        <f t="shared" si="69"/>
        <v>4368.3999999999996</v>
      </c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>
        <f t="shared" si="76"/>
        <v>0</v>
      </c>
      <c r="AA518">
        <f t="shared" si="73"/>
        <v>0</v>
      </c>
      <c r="AB518" s="4" t="s">
        <v>25</v>
      </c>
      <c r="AC518" s="8">
        <v>218.42</v>
      </c>
      <c r="AD518" s="5">
        <f t="shared" si="74"/>
        <v>20</v>
      </c>
      <c r="AE518" s="5">
        <f t="shared" si="70"/>
        <v>4368.3999999999996</v>
      </c>
      <c r="AG518">
        <v>0</v>
      </c>
      <c r="AH518">
        <f t="shared" si="71"/>
        <v>0</v>
      </c>
    </row>
    <row r="519" spans="2:34">
      <c r="B519" s="4" t="s">
        <v>180</v>
      </c>
      <c r="C519" s="8">
        <v>107.3</v>
      </c>
      <c r="D519" s="52">
        <v>14</v>
      </c>
      <c r="E519" s="96">
        <f t="shared" si="69"/>
        <v>1502.2</v>
      </c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>
        <f t="shared" si="76"/>
        <v>0</v>
      </c>
      <c r="AA519">
        <f t="shared" ref="AA519:AA550" si="77">Z519*C519</f>
        <v>0</v>
      </c>
      <c r="AB519" s="73" t="s">
        <v>180</v>
      </c>
      <c r="AC519" s="8">
        <v>107.3</v>
      </c>
      <c r="AD519" s="5">
        <f t="shared" ref="AD519:AD550" si="78">D519-Z519</f>
        <v>14</v>
      </c>
      <c r="AE519" s="5">
        <f t="shared" si="70"/>
        <v>1502.2</v>
      </c>
      <c r="AG519">
        <v>0</v>
      </c>
      <c r="AH519">
        <f t="shared" si="71"/>
        <v>0</v>
      </c>
    </row>
    <row r="520" spans="2:34">
      <c r="B520" s="4" t="s">
        <v>181</v>
      </c>
      <c r="C520" s="8">
        <v>38.369999999999997</v>
      </c>
      <c r="D520" s="52">
        <v>44</v>
      </c>
      <c r="E520" s="96">
        <f t="shared" ref="E520:E561" si="79">D520*C520</f>
        <v>1688.28</v>
      </c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>
        <f t="shared" si="76"/>
        <v>0</v>
      </c>
      <c r="AA520">
        <f t="shared" si="77"/>
        <v>0</v>
      </c>
      <c r="AB520" s="11" t="s">
        <v>181</v>
      </c>
      <c r="AC520" s="8">
        <v>38.369999999999997</v>
      </c>
      <c r="AD520" s="5">
        <f t="shared" si="78"/>
        <v>44</v>
      </c>
      <c r="AE520" s="5">
        <f t="shared" ref="AE520:AE561" si="80">AD520*AC520</f>
        <v>1688.28</v>
      </c>
      <c r="AG520">
        <v>0</v>
      </c>
      <c r="AH520">
        <f t="shared" ref="AH520:AH561" si="81">AG520*AC520</f>
        <v>0</v>
      </c>
    </row>
    <row r="521" spans="2:34">
      <c r="B521" s="4" t="s">
        <v>182</v>
      </c>
      <c r="C521" s="8">
        <v>130.35</v>
      </c>
      <c r="D521" s="52">
        <v>6</v>
      </c>
      <c r="E521" s="96">
        <f t="shared" si="79"/>
        <v>782.09999999999991</v>
      </c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>
        <f t="shared" si="76"/>
        <v>0</v>
      </c>
      <c r="AA521">
        <f t="shared" si="77"/>
        <v>0</v>
      </c>
      <c r="AB521" s="11" t="s">
        <v>182</v>
      </c>
      <c r="AC521" s="8">
        <v>130.35</v>
      </c>
      <c r="AD521" s="5">
        <f t="shared" si="78"/>
        <v>6</v>
      </c>
      <c r="AE521" s="5">
        <f t="shared" si="80"/>
        <v>782.09999999999991</v>
      </c>
      <c r="AG521">
        <v>0</v>
      </c>
      <c r="AH521">
        <f t="shared" si="81"/>
        <v>0</v>
      </c>
    </row>
    <row r="522" spans="2:34">
      <c r="B522" s="4" t="s">
        <v>183</v>
      </c>
      <c r="C522" s="8">
        <v>472.08</v>
      </c>
      <c r="D522" s="52">
        <v>4.62</v>
      </c>
      <c r="E522" s="96">
        <f t="shared" si="79"/>
        <v>2181.0095999999999</v>
      </c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>
        <f t="shared" si="76"/>
        <v>0</v>
      </c>
      <c r="AA522">
        <f t="shared" si="77"/>
        <v>0</v>
      </c>
      <c r="AB522" s="11" t="s">
        <v>183</v>
      </c>
      <c r="AC522" s="8">
        <v>472.08</v>
      </c>
      <c r="AD522" s="5">
        <f t="shared" si="78"/>
        <v>4.62</v>
      </c>
      <c r="AE522" s="5">
        <f t="shared" si="80"/>
        <v>2181.0095999999999</v>
      </c>
      <c r="AG522">
        <v>0</v>
      </c>
      <c r="AH522">
        <f t="shared" si="81"/>
        <v>0</v>
      </c>
    </row>
    <row r="523" spans="2:34">
      <c r="B523" s="4" t="s">
        <v>184</v>
      </c>
      <c r="C523" s="8">
        <v>197.5</v>
      </c>
      <c r="D523" s="52">
        <v>44</v>
      </c>
      <c r="E523" s="96">
        <f t="shared" si="79"/>
        <v>8690</v>
      </c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>
        <v>7.9</v>
      </c>
      <c r="U523" s="40"/>
      <c r="V523" s="40"/>
      <c r="W523" s="40"/>
      <c r="X523" s="40"/>
      <c r="Y523" s="40"/>
      <c r="Z523">
        <f t="shared" si="76"/>
        <v>7.9</v>
      </c>
      <c r="AA523">
        <f t="shared" si="77"/>
        <v>1560.25</v>
      </c>
      <c r="AB523" s="11" t="s">
        <v>184</v>
      </c>
      <c r="AC523" s="8">
        <v>197.5</v>
      </c>
      <c r="AD523" s="5">
        <f t="shared" si="78"/>
        <v>36.1</v>
      </c>
      <c r="AE523" s="5">
        <f t="shared" si="80"/>
        <v>7129.75</v>
      </c>
      <c r="AG523">
        <v>7.9</v>
      </c>
      <c r="AH523">
        <f t="shared" si="81"/>
        <v>1560.25</v>
      </c>
    </row>
    <row r="524" spans="2:34">
      <c r="B524" s="4" t="s">
        <v>16</v>
      </c>
      <c r="C524" s="8">
        <v>100.2</v>
      </c>
      <c r="D524" s="52">
        <v>50</v>
      </c>
      <c r="E524" s="96">
        <f t="shared" si="79"/>
        <v>5010</v>
      </c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>
        <f t="shared" si="76"/>
        <v>0</v>
      </c>
      <c r="AA524">
        <f t="shared" si="77"/>
        <v>0</v>
      </c>
      <c r="AB524" s="4" t="s">
        <v>16</v>
      </c>
      <c r="AC524" s="8">
        <v>100.2</v>
      </c>
      <c r="AD524" s="5">
        <f t="shared" si="78"/>
        <v>50</v>
      </c>
      <c r="AE524" s="5">
        <f t="shared" si="80"/>
        <v>5010</v>
      </c>
      <c r="AG524">
        <v>0</v>
      </c>
      <c r="AH524">
        <f t="shared" si="81"/>
        <v>0</v>
      </c>
    </row>
    <row r="525" spans="2:34">
      <c r="B525" s="4" t="s">
        <v>185</v>
      </c>
      <c r="C525" s="8">
        <v>35.979999999999997</v>
      </c>
      <c r="D525" s="52">
        <v>10</v>
      </c>
      <c r="E525" s="96">
        <f t="shared" si="79"/>
        <v>359.79999999999995</v>
      </c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AA525">
        <f t="shared" si="77"/>
        <v>0</v>
      </c>
      <c r="AB525" s="4" t="s">
        <v>185</v>
      </c>
      <c r="AC525" s="8">
        <v>35.979999999999997</v>
      </c>
      <c r="AD525" s="5">
        <f t="shared" si="78"/>
        <v>10</v>
      </c>
      <c r="AE525" s="5">
        <f t="shared" si="80"/>
        <v>359.79999999999995</v>
      </c>
      <c r="AG525">
        <v>0</v>
      </c>
      <c r="AH525">
        <f t="shared" si="81"/>
        <v>0</v>
      </c>
    </row>
    <row r="526" spans="2:34">
      <c r="B526" s="4" t="s">
        <v>29</v>
      </c>
      <c r="C526" s="8">
        <v>80.180000000000007</v>
      </c>
      <c r="D526" s="52">
        <v>50</v>
      </c>
      <c r="E526" s="96">
        <f t="shared" si="79"/>
        <v>4009.0000000000005</v>
      </c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AA526">
        <f t="shared" si="77"/>
        <v>0</v>
      </c>
      <c r="AB526" s="4" t="s">
        <v>29</v>
      </c>
      <c r="AC526" s="8">
        <v>80.180000000000007</v>
      </c>
      <c r="AD526" s="5">
        <f t="shared" si="78"/>
        <v>50</v>
      </c>
      <c r="AE526" s="5">
        <f t="shared" si="80"/>
        <v>4009.0000000000005</v>
      </c>
      <c r="AG526">
        <v>0</v>
      </c>
      <c r="AH526">
        <f t="shared" si="81"/>
        <v>0</v>
      </c>
    </row>
    <row r="527" spans="2:34">
      <c r="B527" s="4" t="s">
        <v>40</v>
      </c>
      <c r="C527" s="8">
        <v>318.68</v>
      </c>
      <c r="D527" s="52">
        <v>6</v>
      </c>
      <c r="E527" s="96">
        <f t="shared" si="79"/>
        <v>1912.08</v>
      </c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>
        <f>SUM(F527:Y527)</f>
        <v>0</v>
      </c>
      <c r="AA527">
        <f t="shared" si="77"/>
        <v>0</v>
      </c>
      <c r="AB527" s="11" t="s">
        <v>40</v>
      </c>
      <c r="AC527" s="8">
        <v>318.68</v>
      </c>
      <c r="AD527" s="5">
        <f t="shared" si="78"/>
        <v>6</v>
      </c>
      <c r="AE527" s="5">
        <f t="shared" si="80"/>
        <v>1912.08</v>
      </c>
      <c r="AG527">
        <v>0</v>
      </c>
      <c r="AH527">
        <f t="shared" si="81"/>
        <v>0</v>
      </c>
    </row>
    <row r="528" spans="2:34">
      <c r="B528" s="4" t="s">
        <v>48</v>
      </c>
      <c r="C528" s="8">
        <v>21.86</v>
      </c>
      <c r="D528" s="52">
        <v>11</v>
      </c>
      <c r="E528" s="96">
        <f t="shared" si="79"/>
        <v>240.45999999999998</v>
      </c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>
        <f>SUM(F528:Y528)</f>
        <v>0</v>
      </c>
      <c r="AA528">
        <f t="shared" si="77"/>
        <v>0</v>
      </c>
      <c r="AB528" s="11" t="s">
        <v>48</v>
      </c>
      <c r="AC528" s="8">
        <v>21.86</v>
      </c>
      <c r="AD528" s="5">
        <f t="shared" si="78"/>
        <v>11</v>
      </c>
      <c r="AE528" s="5">
        <f t="shared" si="80"/>
        <v>240.45999999999998</v>
      </c>
      <c r="AG528">
        <v>0</v>
      </c>
      <c r="AH528">
        <f t="shared" si="81"/>
        <v>0</v>
      </c>
    </row>
    <row r="529" spans="2:34">
      <c r="B529" s="4" t="s">
        <v>186</v>
      </c>
      <c r="C529" s="8">
        <v>21.86</v>
      </c>
      <c r="D529" s="52">
        <v>95</v>
      </c>
      <c r="E529" s="96">
        <f t="shared" si="79"/>
        <v>2076.6999999999998</v>
      </c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AA529">
        <f t="shared" si="77"/>
        <v>0</v>
      </c>
      <c r="AB529" s="4" t="s">
        <v>186</v>
      </c>
      <c r="AC529" s="8">
        <v>21.86</v>
      </c>
      <c r="AD529" s="5">
        <f t="shared" si="78"/>
        <v>95</v>
      </c>
      <c r="AE529" s="5">
        <f t="shared" si="80"/>
        <v>2076.6999999999998</v>
      </c>
      <c r="AG529">
        <v>0</v>
      </c>
      <c r="AH529">
        <f t="shared" si="81"/>
        <v>0</v>
      </c>
    </row>
    <row r="530" spans="2:34">
      <c r="B530" s="4" t="s">
        <v>186</v>
      </c>
      <c r="C530" s="8">
        <v>21.86</v>
      </c>
      <c r="D530" s="52">
        <v>49</v>
      </c>
      <c r="E530" s="96">
        <f t="shared" si="79"/>
        <v>1071.1399999999999</v>
      </c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AA530">
        <f t="shared" si="77"/>
        <v>0</v>
      </c>
      <c r="AB530" s="4" t="s">
        <v>186</v>
      </c>
      <c r="AC530" s="8">
        <v>21.86</v>
      </c>
      <c r="AD530" s="5">
        <f t="shared" si="78"/>
        <v>49</v>
      </c>
      <c r="AE530" s="5">
        <f t="shared" si="80"/>
        <v>1071.1399999999999</v>
      </c>
      <c r="AG530">
        <v>0</v>
      </c>
      <c r="AH530">
        <f t="shared" si="81"/>
        <v>0</v>
      </c>
    </row>
    <row r="531" spans="2:34">
      <c r="B531" s="4" t="s">
        <v>187</v>
      </c>
      <c r="C531" s="8">
        <v>43.33</v>
      </c>
      <c r="D531" s="52">
        <v>75</v>
      </c>
      <c r="E531" s="96">
        <f t="shared" si="79"/>
        <v>3249.75</v>
      </c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>
        <v>3</v>
      </c>
      <c r="X531" s="40"/>
      <c r="Y531" s="40"/>
      <c r="Z531">
        <f t="shared" ref="Z531:Z539" si="82">SUM(F531:Y531)</f>
        <v>3</v>
      </c>
      <c r="AA531">
        <f t="shared" si="77"/>
        <v>129.99</v>
      </c>
      <c r="AB531" s="4" t="s">
        <v>187</v>
      </c>
      <c r="AC531" s="8">
        <v>43.33</v>
      </c>
      <c r="AD531" s="5">
        <f t="shared" si="78"/>
        <v>72</v>
      </c>
      <c r="AE531" s="5">
        <f t="shared" si="80"/>
        <v>3119.7599999999998</v>
      </c>
      <c r="AG531">
        <v>3</v>
      </c>
      <c r="AH531">
        <f t="shared" si="81"/>
        <v>129.99</v>
      </c>
    </row>
    <row r="532" spans="2:34">
      <c r="B532" s="4" t="s">
        <v>188</v>
      </c>
      <c r="C532" s="8">
        <v>361.5</v>
      </c>
      <c r="D532" s="52">
        <v>4.3600000000000003</v>
      </c>
      <c r="E532" s="96">
        <f t="shared" si="79"/>
        <v>1576.14</v>
      </c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>
        <f t="shared" si="82"/>
        <v>0</v>
      </c>
      <c r="AA532">
        <f t="shared" si="77"/>
        <v>0</v>
      </c>
      <c r="AB532" s="4" t="s">
        <v>188</v>
      </c>
      <c r="AC532" s="8">
        <v>361.5</v>
      </c>
      <c r="AD532" s="5">
        <f t="shared" si="78"/>
        <v>4.3600000000000003</v>
      </c>
      <c r="AE532" s="5">
        <f t="shared" si="80"/>
        <v>1576.14</v>
      </c>
      <c r="AG532">
        <v>0</v>
      </c>
      <c r="AH532">
        <f t="shared" si="81"/>
        <v>0</v>
      </c>
    </row>
    <row r="533" spans="2:34">
      <c r="B533" s="4" t="s">
        <v>189</v>
      </c>
      <c r="C533" s="8">
        <v>297.44</v>
      </c>
      <c r="D533" s="52">
        <v>41.3</v>
      </c>
      <c r="E533" s="96">
        <f t="shared" si="79"/>
        <v>12284.271999999999</v>
      </c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>
        <v>5.9</v>
      </c>
      <c r="X533" s="40"/>
      <c r="Y533" s="40"/>
      <c r="Z533">
        <f t="shared" si="82"/>
        <v>5.9</v>
      </c>
      <c r="AA533">
        <f t="shared" si="77"/>
        <v>1754.8960000000002</v>
      </c>
      <c r="AB533" s="11" t="s">
        <v>189</v>
      </c>
      <c r="AC533" s="8">
        <v>297.44</v>
      </c>
      <c r="AD533" s="5">
        <f t="shared" si="78"/>
        <v>35.4</v>
      </c>
      <c r="AE533" s="5">
        <f t="shared" si="80"/>
        <v>10529.376</v>
      </c>
      <c r="AG533">
        <v>5.9</v>
      </c>
      <c r="AH533">
        <f t="shared" si="81"/>
        <v>1754.8960000000002</v>
      </c>
    </row>
    <row r="534" spans="2:34">
      <c r="B534" s="4" t="s">
        <v>26</v>
      </c>
      <c r="C534" s="8">
        <v>70.66</v>
      </c>
      <c r="D534" s="52">
        <v>20</v>
      </c>
      <c r="E534" s="96">
        <f t="shared" si="79"/>
        <v>1413.1999999999998</v>
      </c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>
        <f t="shared" si="82"/>
        <v>0</v>
      </c>
      <c r="AA534">
        <f t="shared" si="77"/>
        <v>0</v>
      </c>
      <c r="AB534" s="4" t="s">
        <v>26</v>
      </c>
      <c r="AC534" s="8">
        <v>70.66</v>
      </c>
      <c r="AD534" s="5">
        <f t="shared" si="78"/>
        <v>20</v>
      </c>
      <c r="AE534" s="5">
        <f t="shared" si="80"/>
        <v>1413.1999999999998</v>
      </c>
      <c r="AG534">
        <v>0</v>
      </c>
      <c r="AH534">
        <f t="shared" si="81"/>
        <v>0</v>
      </c>
    </row>
    <row r="535" spans="2:34">
      <c r="B535" s="4" t="s">
        <v>52</v>
      </c>
      <c r="C535" s="8">
        <v>2360</v>
      </c>
      <c r="D535" s="52">
        <v>1</v>
      </c>
      <c r="E535" s="96">
        <f t="shared" si="79"/>
        <v>2360</v>
      </c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>
        <f t="shared" si="82"/>
        <v>0</v>
      </c>
      <c r="AA535">
        <f t="shared" si="77"/>
        <v>0</v>
      </c>
      <c r="AB535" s="11" t="s">
        <v>52</v>
      </c>
      <c r="AC535" s="8">
        <v>2360</v>
      </c>
      <c r="AD535" s="5">
        <f t="shared" si="78"/>
        <v>1</v>
      </c>
      <c r="AE535" s="5">
        <f t="shared" si="80"/>
        <v>2360</v>
      </c>
      <c r="AG535">
        <v>0</v>
      </c>
      <c r="AH535">
        <f t="shared" si="81"/>
        <v>0</v>
      </c>
    </row>
    <row r="536" spans="2:34">
      <c r="B536" s="4" t="s">
        <v>193</v>
      </c>
      <c r="C536" s="8">
        <v>238</v>
      </c>
      <c r="D536" s="52">
        <v>2</v>
      </c>
      <c r="E536" s="96">
        <f t="shared" si="79"/>
        <v>476</v>
      </c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>
        <f t="shared" si="82"/>
        <v>0</v>
      </c>
      <c r="AA536">
        <f t="shared" si="77"/>
        <v>0</v>
      </c>
      <c r="AB536" s="11" t="s">
        <v>193</v>
      </c>
      <c r="AC536" s="8">
        <v>238</v>
      </c>
      <c r="AD536" s="5">
        <f t="shared" si="78"/>
        <v>2</v>
      </c>
      <c r="AE536" s="5">
        <f t="shared" si="80"/>
        <v>476</v>
      </c>
      <c r="AG536">
        <v>0</v>
      </c>
      <c r="AH536">
        <f t="shared" si="81"/>
        <v>0</v>
      </c>
    </row>
    <row r="537" spans="2:34">
      <c r="B537" s="4" t="s">
        <v>122</v>
      </c>
      <c r="C537" s="8">
        <v>296</v>
      </c>
      <c r="D537" s="52">
        <v>2.5</v>
      </c>
      <c r="E537" s="96">
        <f t="shared" si="79"/>
        <v>740</v>
      </c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>
        <f t="shared" si="82"/>
        <v>0</v>
      </c>
      <c r="AA537">
        <f t="shared" si="77"/>
        <v>0</v>
      </c>
      <c r="AB537" s="11" t="s">
        <v>122</v>
      </c>
      <c r="AC537" s="8">
        <v>295</v>
      </c>
      <c r="AD537" s="5">
        <f t="shared" si="78"/>
        <v>2.5</v>
      </c>
      <c r="AE537" s="5">
        <f t="shared" si="80"/>
        <v>737.5</v>
      </c>
      <c r="AG537">
        <v>0</v>
      </c>
      <c r="AH537">
        <f t="shared" si="81"/>
        <v>0</v>
      </c>
    </row>
    <row r="538" spans="2:34">
      <c r="B538" s="4" t="s">
        <v>198</v>
      </c>
      <c r="C538" s="8">
        <v>159</v>
      </c>
      <c r="D538" s="52">
        <v>22</v>
      </c>
      <c r="E538" s="96">
        <f t="shared" si="79"/>
        <v>3498</v>
      </c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>
        <f t="shared" si="82"/>
        <v>0</v>
      </c>
      <c r="AA538">
        <f t="shared" si="77"/>
        <v>0</v>
      </c>
      <c r="AB538" s="11" t="s">
        <v>198</v>
      </c>
      <c r="AC538" s="8">
        <v>159</v>
      </c>
      <c r="AD538" s="5">
        <f t="shared" si="78"/>
        <v>22</v>
      </c>
      <c r="AE538" s="5">
        <f t="shared" si="80"/>
        <v>3498</v>
      </c>
      <c r="AG538">
        <v>0</v>
      </c>
      <c r="AH538">
        <f t="shared" si="81"/>
        <v>0</v>
      </c>
    </row>
    <row r="539" spans="2:34">
      <c r="B539" s="4" t="s">
        <v>199</v>
      </c>
      <c r="C539" s="8">
        <v>11</v>
      </c>
      <c r="D539" s="52">
        <v>217</v>
      </c>
      <c r="E539" s="96">
        <f t="shared" si="79"/>
        <v>2387</v>
      </c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>
        <f t="shared" si="82"/>
        <v>0</v>
      </c>
      <c r="AA539">
        <f t="shared" si="77"/>
        <v>0</v>
      </c>
      <c r="AB539" s="4" t="s">
        <v>199</v>
      </c>
      <c r="AC539" s="8">
        <v>11</v>
      </c>
      <c r="AD539" s="5">
        <f t="shared" si="78"/>
        <v>217</v>
      </c>
      <c r="AE539" s="5">
        <f t="shared" si="80"/>
        <v>2387</v>
      </c>
      <c r="AH539">
        <f t="shared" si="81"/>
        <v>0</v>
      </c>
    </row>
    <row r="540" spans="2:34">
      <c r="B540" s="4" t="s">
        <v>200</v>
      </c>
      <c r="C540" s="8">
        <v>9.1999999999999993</v>
      </c>
      <c r="D540" s="52">
        <v>217</v>
      </c>
      <c r="E540" s="96">
        <f t="shared" si="79"/>
        <v>1996.3999999999999</v>
      </c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AA540">
        <f t="shared" si="77"/>
        <v>0</v>
      </c>
      <c r="AB540" s="4" t="s">
        <v>200</v>
      </c>
      <c r="AC540" s="8">
        <v>9.1999999999999993</v>
      </c>
      <c r="AD540" s="5">
        <f t="shared" si="78"/>
        <v>217</v>
      </c>
      <c r="AE540" s="5">
        <f t="shared" si="80"/>
        <v>1996.3999999999999</v>
      </c>
      <c r="AG540">
        <v>0</v>
      </c>
      <c r="AH540">
        <f t="shared" si="81"/>
        <v>0</v>
      </c>
    </row>
    <row r="541" spans="2:34">
      <c r="B541" s="4" t="s">
        <v>201</v>
      </c>
      <c r="C541" s="8">
        <v>18</v>
      </c>
      <c r="D541" s="52">
        <v>217</v>
      </c>
      <c r="E541" s="96">
        <f t="shared" si="79"/>
        <v>3906</v>
      </c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>
        <f t="shared" ref="Z541:Z549" si="83">SUM(F541:Y541)</f>
        <v>0</v>
      </c>
      <c r="AA541">
        <f t="shared" si="77"/>
        <v>0</v>
      </c>
      <c r="AB541" s="11" t="s">
        <v>201</v>
      </c>
      <c r="AC541" s="8">
        <v>18</v>
      </c>
      <c r="AD541" s="5">
        <f t="shared" si="78"/>
        <v>217</v>
      </c>
      <c r="AE541" s="5">
        <f t="shared" si="80"/>
        <v>3906</v>
      </c>
      <c r="AG541">
        <v>0</v>
      </c>
      <c r="AH541">
        <f t="shared" si="81"/>
        <v>0</v>
      </c>
    </row>
    <row r="542" spans="2:34">
      <c r="B542" s="4" t="s">
        <v>31</v>
      </c>
      <c r="C542" s="8">
        <v>75</v>
      </c>
      <c r="D542" s="52">
        <v>24</v>
      </c>
      <c r="E542" s="96">
        <f t="shared" si="79"/>
        <v>1800</v>
      </c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>
        <v>1</v>
      </c>
      <c r="Y542" s="40">
        <v>1</v>
      </c>
      <c r="Z542">
        <f t="shared" si="83"/>
        <v>2</v>
      </c>
      <c r="AA542">
        <f t="shared" si="77"/>
        <v>150</v>
      </c>
      <c r="AB542" s="4" t="s">
        <v>31</v>
      </c>
      <c r="AC542" s="8">
        <v>75</v>
      </c>
      <c r="AD542" s="5">
        <f t="shared" si="78"/>
        <v>22</v>
      </c>
      <c r="AE542" s="5">
        <f t="shared" si="80"/>
        <v>1650</v>
      </c>
      <c r="AG542">
        <v>2</v>
      </c>
      <c r="AH542">
        <f t="shared" si="81"/>
        <v>150</v>
      </c>
    </row>
    <row r="543" spans="2:34">
      <c r="B543" s="4" t="s">
        <v>172</v>
      </c>
      <c r="C543" s="8">
        <v>103</v>
      </c>
      <c r="D543" s="52">
        <v>24</v>
      </c>
      <c r="E543" s="96">
        <f t="shared" si="79"/>
        <v>2472</v>
      </c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>
        <f t="shared" si="83"/>
        <v>0</v>
      </c>
      <c r="AA543">
        <f t="shared" si="77"/>
        <v>0</v>
      </c>
      <c r="AB543" s="4" t="s">
        <v>172</v>
      </c>
      <c r="AC543" s="8">
        <v>103</v>
      </c>
      <c r="AD543" s="5">
        <f t="shared" si="78"/>
        <v>24</v>
      </c>
      <c r="AE543" s="5">
        <f t="shared" si="80"/>
        <v>2472</v>
      </c>
      <c r="AG543">
        <v>0</v>
      </c>
      <c r="AH543">
        <f t="shared" si="81"/>
        <v>0</v>
      </c>
    </row>
    <row r="544" spans="2:34">
      <c r="B544" s="4" t="s">
        <v>135</v>
      </c>
      <c r="C544" s="8">
        <v>310</v>
      </c>
      <c r="D544" s="52">
        <v>40</v>
      </c>
      <c r="E544" s="96">
        <f t="shared" si="79"/>
        <v>12400</v>
      </c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>
        <v>4.0999999999999996</v>
      </c>
      <c r="W544" s="40"/>
      <c r="X544" s="40"/>
      <c r="Y544" s="40"/>
      <c r="Z544">
        <f t="shared" si="83"/>
        <v>4.0999999999999996</v>
      </c>
      <c r="AA544">
        <f t="shared" si="77"/>
        <v>1271</v>
      </c>
      <c r="AB544" s="11" t="s">
        <v>135</v>
      </c>
      <c r="AC544" s="8">
        <v>310</v>
      </c>
      <c r="AD544" s="5">
        <f t="shared" si="78"/>
        <v>35.9</v>
      </c>
      <c r="AE544" s="5">
        <f t="shared" si="80"/>
        <v>11129</v>
      </c>
      <c r="AG544">
        <v>4.0999999999999996</v>
      </c>
      <c r="AH544">
        <f t="shared" si="81"/>
        <v>1271</v>
      </c>
    </row>
    <row r="545" spans="2:34">
      <c r="B545" s="4" t="s">
        <v>59</v>
      </c>
      <c r="C545" s="8">
        <v>120</v>
      </c>
      <c r="D545" s="52">
        <v>10</v>
      </c>
      <c r="E545" s="96">
        <f t="shared" si="79"/>
        <v>1200</v>
      </c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>
        <f t="shared" si="83"/>
        <v>0</v>
      </c>
      <c r="AA545">
        <f t="shared" si="77"/>
        <v>0</v>
      </c>
      <c r="AB545" s="11" t="s">
        <v>59</v>
      </c>
      <c r="AC545" s="8">
        <v>120</v>
      </c>
      <c r="AD545" s="5">
        <f t="shared" si="78"/>
        <v>10</v>
      </c>
      <c r="AE545" s="5">
        <f t="shared" si="80"/>
        <v>1200</v>
      </c>
      <c r="AG545">
        <v>0</v>
      </c>
      <c r="AH545">
        <f t="shared" si="81"/>
        <v>0</v>
      </c>
    </row>
    <row r="546" spans="2:34">
      <c r="B546" s="4" t="s">
        <v>57</v>
      </c>
      <c r="C546" s="8">
        <v>65</v>
      </c>
      <c r="D546" s="52">
        <v>15.2</v>
      </c>
      <c r="E546" s="96">
        <f t="shared" si="79"/>
        <v>988</v>
      </c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>
        <f t="shared" si="83"/>
        <v>0</v>
      </c>
      <c r="AA546">
        <f t="shared" si="77"/>
        <v>0</v>
      </c>
      <c r="AB546" s="4" t="s">
        <v>57</v>
      </c>
      <c r="AC546" s="8">
        <v>65</v>
      </c>
      <c r="AD546" s="5">
        <f t="shared" si="78"/>
        <v>15.2</v>
      </c>
      <c r="AE546" s="5">
        <f t="shared" si="80"/>
        <v>988</v>
      </c>
      <c r="AG546">
        <v>0</v>
      </c>
      <c r="AH546">
        <f t="shared" si="81"/>
        <v>0</v>
      </c>
    </row>
    <row r="547" spans="2:34">
      <c r="B547" s="4" t="s">
        <v>52</v>
      </c>
      <c r="C547" s="8">
        <v>123</v>
      </c>
      <c r="D547" s="52">
        <v>24.8</v>
      </c>
      <c r="E547" s="96">
        <f t="shared" si="79"/>
        <v>3050.4</v>
      </c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>
        <f t="shared" si="83"/>
        <v>0</v>
      </c>
      <c r="AA547">
        <f t="shared" si="77"/>
        <v>0</v>
      </c>
      <c r="AB547" s="11" t="s">
        <v>52</v>
      </c>
      <c r="AC547" s="8">
        <v>123</v>
      </c>
      <c r="AD547" s="5">
        <f t="shared" si="78"/>
        <v>24.8</v>
      </c>
      <c r="AE547" s="5">
        <f t="shared" si="80"/>
        <v>3050.4</v>
      </c>
      <c r="AG547">
        <v>0</v>
      </c>
      <c r="AH547">
        <f t="shared" si="81"/>
        <v>0</v>
      </c>
    </row>
    <row r="548" spans="2:34">
      <c r="B548" s="4" t="s">
        <v>141</v>
      </c>
      <c r="C548" s="8">
        <v>155</v>
      </c>
      <c r="D548" s="52">
        <v>31.2</v>
      </c>
      <c r="E548" s="96">
        <f t="shared" si="79"/>
        <v>4836</v>
      </c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>
        <f t="shared" si="83"/>
        <v>0</v>
      </c>
      <c r="AA548">
        <f t="shared" si="77"/>
        <v>0</v>
      </c>
      <c r="AB548" s="11" t="s">
        <v>141</v>
      </c>
      <c r="AC548" s="8">
        <v>155</v>
      </c>
      <c r="AD548" s="5">
        <f t="shared" si="78"/>
        <v>31.2</v>
      </c>
      <c r="AE548" s="5">
        <f t="shared" si="80"/>
        <v>4836</v>
      </c>
      <c r="AG548">
        <v>0</v>
      </c>
      <c r="AH548">
        <f t="shared" si="81"/>
        <v>0</v>
      </c>
    </row>
    <row r="549" spans="2:34">
      <c r="B549" s="4" t="s">
        <v>62</v>
      </c>
      <c r="C549" s="8">
        <v>210</v>
      </c>
      <c r="D549" s="52">
        <v>42.4</v>
      </c>
      <c r="E549" s="96">
        <f t="shared" si="79"/>
        <v>8904</v>
      </c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>
        <f t="shared" si="83"/>
        <v>0</v>
      </c>
      <c r="AA549">
        <f t="shared" si="77"/>
        <v>0</v>
      </c>
      <c r="AB549" s="4" t="s">
        <v>62</v>
      </c>
      <c r="AC549" s="8">
        <v>210</v>
      </c>
      <c r="AD549" s="5">
        <f t="shared" si="78"/>
        <v>42.4</v>
      </c>
      <c r="AE549" s="5">
        <f t="shared" si="80"/>
        <v>8904</v>
      </c>
      <c r="AG549">
        <v>0</v>
      </c>
      <c r="AH549">
        <f t="shared" si="81"/>
        <v>0</v>
      </c>
    </row>
    <row r="550" spans="2:34">
      <c r="B550" s="4" t="s">
        <v>64</v>
      </c>
      <c r="C550" s="8">
        <v>195</v>
      </c>
      <c r="D550" s="52">
        <v>37.1</v>
      </c>
      <c r="E550" s="96">
        <f t="shared" si="79"/>
        <v>7234.5</v>
      </c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AA550">
        <f t="shared" si="77"/>
        <v>0</v>
      </c>
      <c r="AB550" s="4" t="s">
        <v>64</v>
      </c>
      <c r="AC550" s="8">
        <v>195</v>
      </c>
      <c r="AD550" s="5">
        <f t="shared" si="78"/>
        <v>37.1</v>
      </c>
      <c r="AE550" s="5">
        <f t="shared" si="80"/>
        <v>7234.5</v>
      </c>
      <c r="AG550">
        <v>0</v>
      </c>
      <c r="AH550">
        <f t="shared" si="81"/>
        <v>0</v>
      </c>
    </row>
    <row r="551" spans="2:34">
      <c r="B551" s="4" t="s">
        <v>58</v>
      </c>
      <c r="C551" s="8">
        <v>39</v>
      </c>
      <c r="D551" s="52">
        <v>32.4</v>
      </c>
      <c r="E551" s="96">
        <f t="shared" si="79"/>
        <v>1263.5999999999999</v>
      </c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>
        <v>0.2</v>
      </c>
      <c r="X551" s="40">
        <v>0.2</v>
      </c>
      <c r="Y551" s="40">
        <v>0.2</v>
      </c>
      <c r="Z551">
        <f t="shared" ref="Z551:Z562" si="84">SUM(F551:Y551)</f>
        <v>0.60000000000000009</v>
      </c>
      <c r="AA551">
        <f t="shared" ref="AA551:AA561" si="85">Z551*C551</f>
        <v>23.400000000000002</v>
      </c>
      <c r="AB551" s="4" t="s">
        <v>58</v>
      </c>
      <c r="AC551" s="8">
        <v>39</v>
      </c>
      <c r="AD551" s="5">
        <f t="shared" ref="AD551:AD561" si="86">D551-Z551</f>
        <v>31.799999999999997</v>
      </c>
      <c r="AE551" s="5">
        <f t="shared" si="80"/>
        <v>1240.1999999999998</v>
      </c>
      <c r="AG551">
        <v>0.6</v>
      </c>
      <c r="AH551">
        <f t="shared" si="81"/>
        <v>23.4</v>
      </c>
    </row>
    <row r="552" spans="2:34">
      <c r="B552" s="4" t="s">
        <v>204</v>
      </c>
      <c r="C552" s="8">
        <v>185</v>
      </c>
      <c r="D552" s="52">
        <v>1</v>
      </c>
      <c r="E552" s="96">
        <f t="shared" si="79"/>
        <v>185</v>
      </c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>
        <f t="shared" si="84"/>
        <v>0</v>
      </c>
      <c r="AA552">
        <f t="shared" si="85"/>
        <v>0</v>
      </c>
      <c r="AB552" s="4" t="s">
        <v>204</v>
      </c>
      <c r="AC552" s="8">
        <v>185</v>
      </c>
      <c r="AD552" s="5">
        <f t="shared" si="86"/>
        <v>1</v>
      </c>
      <c r="AE552" s="5">
        <f t="shared" si="80"/>
        <v>185</v>
      </c>
      <c r="AG552">
        <v>0</v>
      </c>
      <c r="AH552">
        <f t="shared" si="81"/>
        <v>0</v>
      </c>
    </row>
    <row r="553" spans="2:34">
      <c r="B553" s="4" t="s">
        <v>37</v>
      </c>
      <c r="C553" s="8">
        <v>60</v>
      </c>
      <c r="D553" s="52">
        <v>20</v>
      </c>
      <c r="E553" s="96">
        <f t="shared" si="79"/>
        <v>1200</v>
      </c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>
        <v>0.2</v>
      </c>
      <c r="Z553">
        <f t="shared" si="84"/>
        <v>0.2</v>
      </c>
      <c r="AA553">
        <f t="shared" si="85"/>
        <v>12</v>
      </c>
      <c r="AB553" s="4" t="s">
        <v>37</v>
      </c>
      <c r="AC553" s="8">
        <v>60</v>
      </c>
      <c r="AD553" s="5">
        <f t="shared" si="86"/>
        <v>19.8</v>
      </c>
      <c r="AE553" s="5">
        <f t="shared" si="80"/>
        <v>1188</v>
      </c>
      <c r="AG553">
        <v>0.2</v>
      </c>
      <c r="AH553">
        <f t="shared" si="81"/>
        <v>12</v>
      </c>
    </row>
    <row r="554" spans="2:34">
      <c r="B554" s="4" t="s">
        <v>56</v>
      </c>
      <c r="C554" s="8">
        <v>36</v>
      </c>
      <c r="D554" s="52">
        <v>25.5</v>
      </c>
      <c r="E554" s="96">
        <f t="shared" si="79"/>
        <v>918</v>
      </c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>
        <f t="shared" si="84"/>
        <v>0</v>
      </c>
      <c r="AA554">
        <f t="shared" si="85"/>
        <v>0</v>
      </c>
      <c r="AB554" s="4" t="s">
        <v>56</v>
      </c>
      <c r="AC554" s="8">
        <v>36</v>
      </c>
      <c r="AD554" s="5">
        <f t="shared" si="86"/>
        <v>25.5</v>
      </c>
      <c r="AE554" s="5">
        <f t="shared" si="80"/>
        <v>918</v>
      </c>
      <c r="AG554">
        <v>0</v>
      </c>
      <c r="AH554">
        <f t="shared" si="81"/>
        <v>0</v>
      </c>
    </row>
    <row r="555" spans="2:34">
      <c r="B555" s="4" t="s">
        <v>125</v>
      </c>
      <c r="C555" s="8">
        <v>17</v>
      </c>
      <c r="D555" s="52">
        <v>220</v>
      </c>
      <c r="E555" s="96">
        <f t="shared" si="79"/>
        <v>3740</v>
      </c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>
        <v>3</v>
      </c>
      <c r="Y555" s="40"/>
      <c r="Z555">
        <f t="shared" si="84"/>
        <v>3</v>
      </c>
      <c r="AA555">
        <f t="shared" si="85"/>
        <v>51</v>
      </c>
      <c r="AB555" s="11" t="s">
        <v>125</v>
      </c>
      <c r="AC555" s="8">
        <v>17</v>
      </c>
      <c r="AD555" s="5">
        <f t="shared" si="86"/>
        <v>217</v>
      </c>
      <c r="AE555" s="5">
        <f t="shared" si="80"/>
        <v>3689</v>
      </c>
      <c r="AG555">
        <v>3</v>
      </c>
      <c r="AH555">
        <f t="shared" si="81"/>
        <v>51</v>
      </c>
    </row>
    <row r="556" spans="2:34">
      <c r="B556" s="4" t="s">
        <v>184</v>
      </c>
      <c r="C556" s="8">
        <v>193</v>
      </c>
      <c r="D556" s="52">
        <v>40</v>
      </c>
      <c r="E556" s="96">
        <f t="shared" si="79"/>
        <v>7720</v>
      </c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>
        <v>4.5999999999999996</v>
      </c>
      <c r="Z556">
        <f t="shared" si="84"/>
        <v>4.5999999999999996</v>
      </c>
      <c r="AA556">
        <f t="shared" si="85"/>
        <v>887.8</v>
      </c>
      <c r="AB556" s="4" t="s">
        <v>184</v>
      </c>
      <c r="AC556" s="8">
        <v>193</v>
      </c>
      <c r="AD556" s="5">
        <f t="shared" si="86"/>
        <v>35.4</v>
      </c>
      <c r="AE556" s="5">
        <f t="shared" si="80"/>
        <v>6832.2</v>
      </c>
      <c r="AG556">
        <v>4.5999999999999996</v>
      </c>
      <c r="AH556">
        <f t="shared" si="81"/>
        <v>887.8</v>
      </c>
    </row>
    <row r="557" spans="2:34">
      <c r="B557" s="4" t="s">
        <v>208</v>
      </c>
      <c r="C557" s="8">
        <v>173</v>
      </c>
      <c r="D557" s="52">
        <v>20</v>
      </c>
      <c r="E557" s="96">
        <f t="shared" si="79"/>
        <v>3460</v>
      </c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>
        <f t="shared" si="84"/>
        <v>0</v>
      </c>
      <c r="AA557">
        <f t="shared" si="85"/>
        <v>0</v>
      </c>
      <c r="AB557" s="4" t="s">
        <v>208</v>
      </c>
      <c r="AC557" s="8">
        <v>173</v>
      </c>
      <c r="AD557" s="5">
        <f t="shared" si="86"/>
        <v>20</v>
      </c>
      <c r="AE557" s="5">
        <f t="shared" si="80"/>
        <v>3460</v>
      </c>
      <c r="AG557">
        <v>0</v>
      </c>
      <c r="AH557">
        <f t="shared" si="81"/>
        <v>0</v>
      </c>
    </row>
    <row r="558" spans="2:34">
      <c r="B558" s="4" t="s">
        <v>209</v>
      </c>
      <c r="C558" s="8">
        <v>576</v>
      </c>
      <c r="D558" s="52">
        <v>3</v>
      </c>
      <c r="E558" s="96">
        <f t="shared" si="79"/>
        <v>1728</v>
      </c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>
        <f t="shared" si="84"/>
        <v>0</v>
      </c>
      <c r="AA558">
        <f t="shared" si="85"/>
        <v>0</v>
      </c>
      <c r="AB558" s="4" t="s">
        <v>209</v>
      </c>
      <c r="AC558" s="8">
        <v>576</v>
      </c>
      <c r="AD558" s="5">
        <f t="shared" si="86"/>
        <v>3</v>
      </c>
      <c r="AE558" s="5">
        <f t="shared" si="80"/>
        <v>1728</v>
      </c>
      <c r="AG558">
        <v>0</v>
      </c>
      <c r="AH558">
        <f t="shared" si="81"/>
        <v>0</v>
      </c>
    </row>
    <row r="559" spans="2:34">
      <c r="B559" s="4" t="s">
        <v>210</v>
      </c>
      <c r="C559" s="8">
        <v>290</v>
      </c>
      <c r="D559" s="52">
        <v>2</v>
      </c>
      <c r="E559" s="96">
        <f t="shared" si="79"/>
        <v>580</v>
      </c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>
        <f t="shared" si="84"/>
        <v>0</v>
      </c>
      <c r="AA559">
        <f t="shared" si="85"/>
        <v>0</v>
      </c>
      <c r="AB559" s="4" t="s">
        <v>210</v>
      </c>
      <c r="AC559" s="8">
        <v>290</v>
      </c>
      <c r="AD559" s="5">
        <f t="shared" si="86"/>
        <v>2</v>
      </c>
      <c r="AE559" s="5">
        <f t="shared" si="80"/>
        <v>580</v>
      </c>
      <c r="AG559">
        <v>0</v>
      </c>
      <c r="AH559">
        <f t="shared" si="81"/>
        <v>0</v>
      </c>
    </row>
    <row r="560" spans="2:34">
      <c r="B560" s="4" t="s">
        <v>136</v>
      </c>
      <c r="C560" s="8">
        <v>105</v>
      </c>
      <c r="D560" s="52">
        <v>29</v>
      </c>
      <c r="E560" s="96">
        <f t="shared" si="79"/>
        <v>3045</v>
      </c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>
        <f t="shared" si="84"/>
        <v>0</v>
      </c>
      <c r="AA560">
        <f t="shared" si="85"/>
        <v>0</v>
      </c>
      <c r="AB560" s="11" t="s">
        <v>136</v>
      </c>
      <c r="AC560" s="8">
        <v>105</v>
      </c>
      <c r="AD560" s="5">
        <f t="shared" si="86"/>
        <v>29</v>
      </c>
      <c r="AE560" s="5">
        <f t="shared" si="80"/>
        <v>3045</v>
      </c>
      <c r="AG560">
        <v>0</v>
      </c>
      <c r="AH560">
        <f t="shared" si="81"/>
        <v>0</v>
      </c>
    </row>
    <row r="561" spans="2:34">
      <c r="B561" s="4" t="s">
        <v>137</v>
      </c>
      <c r="C561" s="8">
        <v>97</v>
      </c>
      <c r="D561" s="52">
        <v>14</v>
      </c>
      <c r="E561" s="96">
        <f t="shared" si="79"/>
        <v>1358</v>
      </c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>
        <f t="shared" si="84"/>
        <v>0</v>
      </c>
      <c r="AA561">
        <f t="shared" si="85"/>
        <v>0</v>
      </c>
      <c r="AB561" s="11" t="s">
        <v>137</v>
      </c>
      <c r="AC561" s="8">
        <v>97</v>
      </c>
      <c r="AD561" s="5">
        <f t="shared" si="86"/>
        <v>14</v>
      </c>
      <c r="AE561" s="5">
        <f t="shared" si="80"/>
        <v>1358</v>
      </c>
      <c r="AG561">
        <v>0</v>
      </c>
      <c r="AH561">
        <f t="shared" si="81"/>
        <v>0</v>
      </c>
    </row>
    <row r="562" spans="2:34">
      <c r="B562" s="19"/>
      <c r="C562" s="86"/>
      <c r="D562" s="19"/>
      <c r="E562" s="97">
        <f>SUM(E391:E561)</f>
        <v>663105.02075999987</v>
      </c>
      <c r="F562" s="18">
        <v>2016.39</v>
      </c>
      <c r="G562" s="18">
        <v>1037.81</v>
      </c>
      <c r="H562" s="18">
        <v>4736.59</v>
      </c>
      <c r="I562" s="18">
        <v>1103.3399999999999</v>
      </c>
      <c r="J562" s="18">
        <v>997.71</v>
      </c>
      <c r="K562" s="18">
        <v>3438.05</v>
      </c>
      <c r="L562" s="18">
        <v>2907.27</v>
      </c>
      <c r="M562" s="18">
        <v>1928.46</v>
      </c>
      <c r="N562" s="18">
        <v>1086.95</v>
      </c>
      <c r="O562" s="18">
        <v>1565.05</v>
      </c>
      <c r="P562" s="18">
        <v>1950.75</v>
      </c>
      <c r="Q562" s="18">
        <v>3664.18</v>
      </c>
      <c r="R562" s="18">
        <v>1304.27</v>
      </c>
      <c r="S562" s="98">
        <v>1193.3</v>
      </c>
      <c r="T562" s="18">
        <v>2080.25</v>
      </c>
      <c r="U562" s="98">
        <v>955.11</v>
      </c>
      <c r="V562" s="18">
        <v>1986.49</v>
      </c>
      <c r="W562" s="90">
        <v>2043.27</v>
      </c>
      <c r="X562" s="101">
        <v>935.4</v>
      </c>
      <c r="Y562" s="98">
        <v>1226.5999999999999</v>
      </c>
      <c r="Z562" s="68">
        <f t="shared" si="84"/>
        <v>38157.24</v>
      </c>
      <c r="AA562" s="68">
        <f>SUM(AA391:AA561)</f>
        <v>38157.227999999996</v>
      </c>
      <c r="AD562" s="13">
        <f>SUM(AD391:AD561)</f>
        <v>8537.7019999999993</v>
      </c>
      <c r="AE562" s="13">
        <f>SUM(AE391:AE561)</f>
        <v>624945.26276000007</v>
      </c>
      <c r="AF562">
        <f>AE562+AA562</f>
        <v>663102.49076000007</v>
      </c>
      <c r="AH562">
        <f>SUM(AH391:AH561)</f>
        <v>38217.227999999996</v>
      </c>
    </row>
    <row r="563" spans="2:34"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8"/>
      <c r="X563" s="18"/>
      <c r="Y563" s="18"/>
      <c r="AA563" s="68">
        <f>Z562-AA562</f>
        <v>1.2000000002444722E-2</v>
      </c>
    </row>
    <row r="564" spans="2:34"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8"/>
      <c r="X564" s="18"/>
      <c r="Y564" s="18"/>
      <c r="AA564" s="68"/>
    </row>
    <row r="565" spans="2:34"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8"/>
      <c r="X565" s="18"/>
      <c r="Y565" s="18"/>
      <c r="AA565" s="68"/>
    </row>
    <row r="566" spans="2:34"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8"/>
      <c r="X566" s="18"/>
      <c r="Y566" s="18"/>
      <c r="AA566" s="68"/>
    </row>
    <row r="567" spans="2:34"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8"/>
      <c r="X567" s="18"/>
      <c r="Y567" s="18"/>
      <c r="AA567" s="68"/>
    </row>
    <row r="568" spans="2:34"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8"/>
      <c r="X568" s="18"/>
      <c r="Y568" s="18"/>
      <c r="AA568" s="68"/>
    </row>
    <row r="569" spans="2:34"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8"/>
      <c r="X569" s="18"/>
      <c r="Y569" s="18"/>
      <c r="AA569" s="68"/>
    </row>
    <row r="570" spans="2:34"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8"/>
      <c r="X570" s="18"/>
      <c r="Y570" s="18"/>
      <c r="AA570" s="68"/>
    </row>
    <row r="571" spans="2:34"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8"/>
      <c r="X571" s="18"/>
      <c r="Y571" s="18"/>
      <c r="AA571" s="68"/>
    </row>
    <row r="572" spans="2:34"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8"/>
      <c r="X572" s="18"/>
      <c r="Y572" s="18"/>
      <c r="AA572" s="68"/>
    </row>
    <row r="573" spans="2:34"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8"/>
      <c r="X573" s="18"/>
      <c r="Y573" s="18"/>
      <c r="AA573" s="68"/>
    </row>
    <row r="574" spans="2:34"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8"/>
      <c r="X574" s="18"/>
      <c r="Y574" s="18"/>
      <c r="AA574" s="68"/>
    </row>
    <row r="575" spans="2:34"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8"/>
      <c r="X575" s="18"/>
      <c r="Y575" s="18"/>
      <c r="AA575" s="68"/>
    </row>
    <row r="576" spans="2:34"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8"/>
      <c r="X576" s="18"/>
      <c r="Y576" s="18"/>
      <c r="AA576" s="68"/>
    </row>
    <row r="577" spans="2:27"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8"/>
      <c r="X577" s="18"/>
      <c r="Y577" s="18"/>
      <c r="AA577" s="68"/>
    </row>
    <row r="578" spans="2:27"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8"/>
      <c r="X578" s="18"/>
      <c r="Y578" s="18"/>
      <c r="AA578" s="68"/>
    </row>
    <row r="579" spans="2:27"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8"/>
      <c r="X579" s="18"/>
      <c r="Y579" s="18"/>
      <c r="AA579" s="68"/>
    </row>
    <row r="580" spans="2:27"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8"/>
      <c r="X580" s="18"/>
      <c r="Y580" s="18"/>
      <c r="AA580" s="68"/>
    </row>
    <row r="581" spans="2:27"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8"/>
      <c r="X581" s="18"/>
      <c r="Y581" s="18"/>
      <c r="AA581" s="68"/>
    </row>
    <row r="582" spans="2:27"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8"/>
      <c r="X582" s="18"/>
      <c r="Y582" s="18"/>
      <c r="AA582" s="68"/>
    </row>
    <row r="583" spans="2:27"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8"/>
      <c r="X583" s="18"/>
      <c r="Y583" s="18"/>
      <c r="AA583" s="68"/>
    </row>
    <row r="584" spans="2:27"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8"/>
      <c r="X584" s="18"/>
      <c r="Y584" s="18"/>
      <c r="AA584" s="68"/>
    </row>
    <row r="585" spans="2:27"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8"/>
      <c r="X585" s="18"/>
      <c r="Y585" s="18"/>
      <c r="AA585" s="68"/>
    </row>
    <row r="586" spans="2:27"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8"/>
      <c r="X586" s="18"/>
      <c r="Y586" s="18"/>
      <c r="AA586" s="68"/>
    </row>
    <row r="587" spans="2:27"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8"/>
      <c r="X587" s="18"/>
      <c r="Y587" s="18"/>
      <c r="AA587" s="68"/>
    </row>
    <row r="588" spans="2:27"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8"/>
      <c r="X588" s="18"/>
      <c r="Y588" s="18"/>
      <c r="AA588" s="68"/>
    </row>
    <row r="589" spans="2:27"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8"/>
      <c r="X589" s="18"/>
      <c r="Y589" s="18"/>
      <c r="AA589" s="68"/>
    </row>
    <row r="590" spans="2:27"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8"/>
      <c r="X590" s="18"/>
      <c r="Y590" s="18"/>
      <c r="AA590" s="68"/>
    </row>
    <row r="591" spans="2:27"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8"/>
      <c r="X591" s="18"/>
      <c r="Y591" s="18"/>
      <c r="AA591" s="68"/>
    </row>
    <row r="592" spans="2:27"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8"/>
      <c r="X592" s="18"/>
      <c r="Y592" s="18"/>
      <c r="AA592" s="68"/>
    </row>
    <row r="593" spans="2:27"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8"/>
      <c r="X593" s="18"/>
      <c r="Y593" s="18"/>
      <c r="AA593" s="68"/>
    </row>
    <row r="594" spans="2:27"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8"/>
      <c r="X594" s="18"/>
      <c r="Y594" s="18"/>
      <c r="AA594" s="68"/>
    </row>
    <row r="595" spans="2:27"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8"/>
      <c r="X595" s="18"/>
      <c r="Y595" s="18"/>
      <c r="AA595" s="68"/>
    </row>
    <row r="596" spans="2:27"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8"/>
      <c r="X596" s="18"/>
      <c r="Y596" s="18"/>
      <c r="AA596" s="68"/>
    </row>
    <row r="597" spans="2:27"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8"/>
      <c r="X597" s="18"/>
      <c r="Y597" s="18"/>
      <c r="AA597" s="68"/>
    </row>
    <row r="598" spans="2:27"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8"/>
      <c r="X598" s="18"/>
      <c r="Y598" s="18"/>
      <c r="AA598" s="68"/>
    </row>
    <row r="599" spans="2:27"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8"/>
      <c r="X599" s="18"/>
      <c r="Y599" s="18"/>
      <c r="AA599" s="68"/>
    </row>
    <row r="600" spans="2:27"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8"/>
      <c r="X600" s="18"/>
      <c r="Y600" s="18"/>
      <c r="AA600" s="68"/>
    </row>
    <row r="601" spans="2:27"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8"/>
      <c r="X601" s="18"/>
      <c r="Y601" s="18"/>
      <c r="AA601" s="68"/>
    </row>
    <row r="602" spans="2:27"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8"/>
      <c r="X602" s="18"/>
      <c r="Y602" s="18"/>
      <c r="AA602" s="68"/>
    </row>
    <row r="603" spans="2:27"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8"/>
      <c r="X603" s="18"/>
      <c r="Y603" s="18"/>
      <c r="AA603" s="68"/>
    </row>
    <row r="604" spans="2:27"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8"/>
      <c r="X604" s="18"/>
      <c r="Y604" s="18"/>
      <c r="AA604" s="68"/>
    </row>
    <row r="605" spans="2:27"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8"/>
      <c r="X605" s="18"/>
      <c r="Y605" s="18"/>
      <c r="AA605" s="68"/>
    </row>
    <row r="606" spans="2:27"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8"/>
      <c r="X606" s="18"/>
      <c r="Y606" s="18"/>
      <c r="AA606" s="68"/>
    </row>
    <row r="607" spans="2:27">
      <c r="B607" s="19"/>
      <c r="C607" s="19"/>
      <c r="D607" s="275" t="s">
        <v>240</v>
      </c>
      <c r="E607" s="276"/>
      <c r="F607" s="276"/>
      <c r="G607" s="276"/>
      <c r="H607" s="276"/>
      <c r="I607" s="276"/>
      <c r="J607" s="276"/>
      <c r="K607" s="276"/>
      <c r="L607" s="276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8"/>
      <c r="X607" s="18"/>
      <c r="Y607" s="18"/>
      <c r="AA607" s="68"/>
    </row>
    <row r="608" spans="2:27">
      <c r="D608" s="277"/>
      <c r="E608" s="277"/>
      <c r="F608" s="277"/>
      <c r="G608" s="277"/>
      <c r="H608" s="277"/>
      <c r="I608" s="277"/>
      <c r="J608" s="277"/>
      <c r="K608" s="277"/>
      <c r="L608" s="277"/>
      <c r="AA608" t="s">
        <v>215</v>
      </c>
    </row>
    <row r="609" spans="2:15">
      <c r="B609" s="270" t="s">
        <v>2</v>
      </c>
      <c r="C609" s="270" t="s">
        <v>3</v>
      </c>
      <c r="D609" s="5" t="s">
        <v>217</v>
      </c>
      <c r="E609" s="5"/>
      <c r="F609" s="5" t="s">
        <v>218</v>
      </c>
      <c r="G609" s="5"/>
      <c r="H609" s="5" t="s">
        <v>219</v>
      </c>
      <c r="I609" s="5"/>
      <c r="J609" s="272" t="s">
        <v>238</v>
      </c>
      <c r="K609" s="273"/>
      <c r="L609" s="5" t="s">
        <v>220</v>
      </c>
      <c r="M609" s="5"/>
      <c r="N609" s="5" t="s">
        <v>4</v>
      </c>
      <c r="O609" s="5"/>
    </row>
    <row r="610" spans="2:15">
      <c r="B610" s="271"/>
      <c r="C610" s="271"/>
      <c r="D610" s="5" t="s">
        <v>8</v>
      </c>
      <c r="E610" s="5" t="s">
        <v>9</v>
      </c>
      <c r="F610" s="5" t="s">
        <v>8</v>
      </c>
      <c r="G610" s="5" t="s">
        <v>9</v>
      </c>
      <c r="H610" s="5" t="s">
        <v>8</v>
      </c>
      <c r="I610" s="5" t="s">
        <v>9</v>
      </c>
      <c r="J610" s="5" t="s">
        <v>8</v>
      </c>
      <c r="K610" s="5" t="s">
        <v>9</v>
      </c>
      <c r="L610" s="5" t="s">
        <v>221</v>
      </c>
      <c r="M610" s="5" t="s">
        <v>9</v>
      </c>
      <c r="N610" s="5" t="s">
        <v>8</v>
      </c>
      <c r="O610" s="5" t="s">
        <v>9</v>
      </c>
    </row>
    <row r="611" spans="2:15">
      <c r="B611" s="4" t="s">
        <v>10</v>
      </c>
      <c r="C611" s="8">
        <v>65</v>
      </c>
      <c r="D611" s="40">
        <v>5</v>
      </c>
      <c r="E611" s="96">
        <f>D611*C611</f>
        <v>325</v>
      </c>
      <c r="F611" s="40"/>
      <c r="G611" s="5"/>
      <c r="H611" s="5">
        <v>1</v>
      </c>
      <c r="I611" s="102">
        <f>H611*C611</f>
        <v>65</v>
      </c>
      <c r="J611" s="5">
        <v>2</v>
      </c>
      <c r="K611" s="102">
        <f t="shared" ref="K611:K642" si="87">J611*C611</f>
        <v>130</v>
      </c>
      <c r="L611" s="5">
        <v>2</v>
      </c>
      <c r="M611" s="102">
        <f t="shared" ref="M611:M642" si="88">L611*C611</f>
        <v>130</v>
      </c>
      <c r="N611" s="5">
        <v>0</v>
      </c>
      <c r="O611" s="5">
        <f t="shared" ref="O611:O625" si="89">N611*C611</f>
        <v>0</v>
      </c>
    </row>
    <row r="612" spans="2:15">
      <c r="B612" s="4" t="s">
        <v>11</v>
      </c>
      <c r="C612" s="8">
        <v>110.96</v>
      </c>
      <c r="D612" s="40">
        <v>9</v>
      </c>
      <c r="E612" s="96">
        <f t="shared" ref="E612:E675" si="90">D612*C612</f>
        <v>998.64</v>
      </c>
      <c r="F612" s="40"/>
      <c r="G612" s="5"/>
      <c r="H612" s="5">
        <v>0</v>
      </c>
      <c r="I612" s="102">
        <f t="shared" ref="I612:I675" si="91">H612*C612</f>
        <v>0</v>
      </c>
      <c r="J612" s="5">
        <v>9</v>
      </c>
      <c r="K612" s="102">
        <f t="shared" si="87"/>
        <v>998.64</v>
      </c>
      <c r="L612" s="5">
        <v>0</v>
      </c>
      <c r="M612" s="102">
        <f t="shared" si="88"/>
        <v>0</v>
      </c>
      <c r="N612" s="5">
        <v>0</v>
      </c>
      <c r="O612" s="5">
        <f t="shared" si="89"/>
        <v>0</v>
      </c>
    </row>
    <row r="613" spans="2:15">
      <c r="B613" s="4" t="s">
        <v>12</v>
      </c>
      <c r="C613" s="8">
        <v>35</v>
      </c>
      <c r="D613" s="40">
        <v>6</v>
      </c>
      <c r="E613" s="96">
        <f t="shared" si="90"/>
        <v>210</v>
      </c>
      <c r="F613" s="40"/>
      <c r="G613" s="5"/>
      <c r="H613" s="5">
        <v>0</v>
      </c>
      <c r="I613" s="102">
        <f t="shared" si="91"/>
        <v>0</v>
      </c>
      <c r="J613" s="5">
        <v>4</v>
      </c>
      <c r="K613" s="102">
        <f t="shared" si="87"/>
        <v>140</v>
      </c>
      <c r="L613" s="5">
        <v>2</v>
      </c>
      <c r="M613" s="102">
        <f t="shared" si="88"/>
        <v>70</v>
      </c>
      <c r="N613" s="5">
        <v>0</v>
      </c>
      <c r="O613" s="5">
        <f t="shared" si="89"/>
        <v>0</v>
      </c>
    </row>
    <row r="614" spans="2:15">
      <c r="B614" s="4" t="s">
        <v>13</v>
      </c>
      <c r="C614" s="8">
        <v>130.01</v>
      </c>
      <c r="D614" s="40">
        <v>3</v>
      </c>
      <c r="E614" s="96">
        <f t="shared" si="90"/>
        <v>390.03</v>
      </c>
      <c r="F614" s="40"/>
      <c r="G614" s="5"/>
      <c r="H614" s="5">
        <v>0</v>
      </c>
      <c r="I614" s="102">
        <f t="shared" si="91"/>
        <v>0</v>
      </c>
      <c r="J614" s="5">
        <v>3</v>
      </c>
      <c r="K614" s="102">
        <f t="shared" si="87"/>
        <v>390.03</v>
      </c>
      <c r="L614" s="5">
        <v>0</v>
      </c>
      <c r="M614" s="102">
        <f t="shared" si="88"/>
        <v>0</v>
      </c>
      <c r="N614" s="5">
        <v>0</v>
      </c>
      <c r="O614" s="5">
        <f t="shared" si="89"/>
        <v>0</v>
      </c>
    </row>
    <row r="615" spans="2:15">
      <c r="B615" s="4" t="s">
        <v>14</v>
      </c>
      <c r="C615" s="8">
        <v>113.33</v>
      </c>
      <c r="D615" s="40">
        <v>4</v>
      </c>
      <c r="E615" s="96">
        <f t="shared" si="90"/>
        <v>453.32</v>
      </c>
      <c r="F615" s="40"/>
      <c r="G615" s="5"/>
      <c r="H615" s="5">
        <v>0</v>
      </c>
      <c r="I615" s="102">
        <f t="shared" si="91"/>
        <v>0</v>
      </c>
      <c r="J615" s="5">
        <v>2</v>
      </c>
      <c r="K615" s="102">
        <f t="shared" si="87"/>
        <v>226.66</v>
      </c>
      <c r="L615" s="5">
        <v>2</v>
      </c>
      <c r="M615" s="102">
        <f t="shared" si="88"/>
        <v>226.66</v>
      </c>
      <c r="N615" s="5">
        <v>0</v>
      </c>
      <c r="O615" s="5">
        <f t="shared" si="89"/>
        <v>0</v>
      </c>
    </row>
    <row r="616" spans="2:15">
      <c r="B616" s="4" t="s">
        <v>15</v>
      </c>
      <c r="C616" s="8">
        <v>74.900000000000006</v>
      </c>
      <c r="D616" s="40">
        <v>36</v>
      </c>
      <c r="E616" s="96">
        <f t="shared" si="90"/>
        <v>2696.4</v>
      </c>
      <c r="F616" s="40"/>
      <c r="G616" s="5"/>
      <c r="H616" s="5">
        <v>0</v>
      </c>
      <c r="I616" s="102">
        <f t="shared" si="91"/>
        <v>0</v>
      </c>
      <c r="J616" s="5">
        <v>17.100000000000001</v>
      </c>
      <c r="K616" s="102">
        <f t="shared" si="87"/>
        <v>1280.7900000000002</v>
      </c>
      <c r="L616" s="5">
        <v>18.899999999999999</v>
      </c>
      <c r="M616" s="102">
        <f t="shared" si="88"/>
        <v>1415.61</v>
      </c>
      <c r="N616" s="5">
        <v>0</v>
      </c>
      <c r="O616" s="5">
        <f t="shared" si="89"/>
        <v>0</v>
      </c>
    </row>
    <row r="617" spans="2:15">
      <c r="B617" s="4" t="s">
        <v>16</v>
      </c>
      <c r="C617" s="8">
        <v>72</v>
      </c>
      <c r="D617" s="40">
        <v>12</v>
      </c>
      <c r="E617" s="96">
        <f t="shared" si="90"/>
        <v>864</v>
      </c>
      <c r="F617" s="40"/>
      <c r="G617" s="5"/>
      <c r="H617" s="5">
        <v>0</v>
      </c>
      <c r="I617" s="102">
        <f t="shared" si="91"/>
        <v>0</v>
      </c>
      <c r="J617" s="5">
        <v>5</v>
      </c>
      <c r="K617" s="102">
        <f t="shared" si="87"/>
        <v>360</v>
      </c>
      <c r="L617" s="5">
        <v>7</v>
      </c>
      <c r="M617" s="102">
        <f t="shared" si="88"/>
        <v>504</v>
      </c>
      <c r="N617" s="5">
        <v>0</v>
      </c>
      <c r="O617" s="5">
        <f t="shared" si="89"/>
        <v>0</v>
      </c>
    </row>
    <row r="618" spans="2:15">
      <c r="B618" s="4" t="s">
        <v>17</v>
      </c>
      <c r="C618" s="8">
        <v>20</v>
      </c>
      <c r="D618" s="40">
        <v>10</v>
      </c>
      <c r="E618" s="96">
        <f t="shared" si="90"/>
        <v>200</v>
      </c>
      <c r="F618" s="40"/>
      <c r="G618" s="5"/>
      <c r="H618" s="5">
        <v>0</v>
      </c>
      <c r="I618" s="102">
        <f t="shared" si="91"/>
        <v>0</v>
      </c>
      <c r="J618" s="5">
        <v>6</v>
      </c>
      <c r="K618" s="102">
        <f t="shared" si="87"/>
        <v>120</v>
      </c>
      <c r="L618" s="5">
        <v>3</v>
      </c>
      <c r="M618" s="102">
        <f t="shared" si="88"/>
        <v>60</v>
      </c>
      <c r="N618" s="5">
        <v>1</v>
      </c>
      <c r="O618" s="5">
        <f t="shared" si="89"/>
        <v>20</v>
      </c>
    </row>
    <row r="619" spans="2:15">
      <c r="B619" s="4" t="s">
        <v>18</v>
      </c>
      <c r="C619" s="8">
        <v>118.04</v>
      </c>
      <c r="D619" s="40"/>
      <c r="E619" s="40">
        <f t="shared" si="90"/>
        <v>0</v>
      </c>
      <c r="F619" s="52">
        <v>42</v>
      </c>
      <c r="G619" s="5">
        <f>F619*C619</f>
        <v>4957.68</v>
      </c>
      <c r="H619" s="5">
        <v>0</v>
      </c>
      <c r="I619" s="102">
        <f t="shared" si="91"/>
        <v>0</v>
      </c>
      <c r="J619" s="5">
        <v>31</v>
      </c>
      <c r="K619" s="102">
        <f t="shared" si="87"/>
        <v>3659.2400000000002</v>
      </c>
      <c r="L619" s="5">
        <v>11</v>
      </c>
      <c r="M619" s="102">
        <f t="shared" si="88"/>
        <v>1298.44</v>
      </c>
      <c r="N619" s="5">
        <v>0</v>
      </c>
      <c r="O619" s="5">
        <f t="shared" si="89"/>
        <v>0</v>
      </c>
    </row>
    <row r="620" spans="2:15">
      <c r="B620" s="4" t="s">
        <v>19</v>
      </c>
      <c r="C620" s="8">
        <v>180.94</v>
      </c>
      <c r="D620" s="40"/>
      <c r="E620" s="40">
        <f t="shared" si="90"/>
        <v>0</v>
      </c>
      <c r="F620" s="52">
        <v>8</v>
      </c>
      <c r="G620" s="5">
        <f t="shared" ref="G620:G683" si="92">F620*C620</f>
        <v>1447.52</v>
      </c>
      <c r="H620" s="5">
        <v>0</v>
      </c>
      <c r="I620" s="102">
        <f t="shared" si="91"/>
        <v>0</v>
      </c>
      <c r="J620" s="5">
        <v>4</v>
      </c>
      <c r="K620" s="102">
        <f t="shared" si="87"/>
        <v>723.76</v>
      </c>
      <c r="L620" s="5">
        <v>3</v>
      </c>
      <c r="M620" s="102">
        <f t="shared" si="88"/>
        <v>542.81999999999994</v>
      </c>
      <c r="N620" s="5">
        <v>1</v>
      </c>
      <c r="O620" s="102">
        <f>SUM(G620-K620-M620)</f>
        <v>180.94000000000005</v>
      </c>
    </row>
    <row r="621" spans="2:15">
      <c r="B621" s="4" t="s">
        <v>14</v>
      </c>
      <c r="C621" s="8">
        <v>131.06</v>
      </c>
      <c r="D621" s="5"/>
      <c r="E621" s="5">
        <f t="shared" si="90"/>
        <v>0</v>
      </c>
      <c r="F621" s="6">
        <v>9</v>
      </c>
      <c r="G621" s="5">
        <f t="shared" si="92"/>
        <v>1179.54</v>
      </c>
      <c r="H621" s="5">
        <v>0</v>
      </c>
      <c r="I621" s="102">
        <f t="shared" si="91"/>
        <v>0</v>
      </c>
      <c r="J621" s="5">
        <v>8</v>
      </c>
      <c r="K621" s="102">
        <f t="shared" si="87"/>
        <v>1048.48</v>
      </c>
      <c r="L621" s="5">
        <v>1</v>
      </c>
      <c r="M621" s="102">
        <f t="shared" si="88"/>
        <v>131.06</v>
      </c>
      <c r="N621" s="5">
        <v>0</v>
      </c>
      <c r="O621" s="5">
        <f t="shared" si="89"/>
        <v>0</v>
      </c>
    </row>
    <row r="622" spans="2:15">
      <c r="B622" s="4" t="s">
        <v>20</v>
      </c>
      <c r="C622" s="8">
        <v>52.95</v>
      </c>
      <c r="D622" s="5"/>
      <c r="E622" s="5">
        <f t="shared" si="90"/>
        <v>0</v>
      </c>
      <c r="F622" s="6">
        <v>24</v>
      </c>
      <c r="G622" s="102">
        <f t="shared" si="92"/>
        <v>1270.8000000000002</v>
      </c>
      <c r="H622" s="5">
        <v>2</v>
      </c>
      <c r="I622" s="102">
        <f t="shared" si="91"/>
        <v>105.9</v>
      </c>
      <c r="J622" s="5">
        <v>16</v>
      </c>
      <c r="K622" s="102">
        <f t="shared" si="87"/>
        <v>847.2</v>
      </c>
      <c r="L622" s="5">
        <v>6</v>
      </c>
      <c r="M622" s="102">
        <f t="shared" si="88"/>
        <v>317.70000000000005</v>
      </c>
      <c r="N622" s="5">
        <v>0</v>
      </c>
      <c r="O622" s="5">
        <f t="shared" si="89"/>
        <v>0</v>
      </c>
    </row>
    <row r="623" spans="2:15">
      <c r="B623" s="4" t="s">
        <v>21</v>
      </c>
      <c r="C623" s="8">
        <v>129.78</v>
      </c>
      <c r="D623" s="5"/>
      <c r="E623" s="5">
        <f t="shared" si="90"/>
        <v>0</v>
      </c>
      <c r="F623" s="6">
        <v>4</v>
      </c>
      <c r="G623" s="5">
        <f t="shared" si="92"/>
        <v>519.12</v>
      </c>
      <c r="H623" s="5"/>
      <c r="I623" s="102">
        <f t="shared" si="91"/>
        <v>0</v>
      </c>
      <c r="J623" s="5">
        <v>0</v>
      </c>
      <c r="K623" s="102">
        <f t="shared" si="87"/>
        <v>0</v>
      </c>
      <c r="L623" s="5">
        <v>4</v>
      </c>
      <c r="M623" s="102">
        <f t="shared" si="88"/>
        <v>519.12</v>
      </c>
      <c r="N623" s="5"/>
      <c r="O623" s="5">
        <f t="shared" si="89"/>
        <v>0</v>
      </c>
    </row>
    <row r="624" spans="2:15">
      <c r="B624" s="4" t="s">
        <v>22</v>
      </c>
      <c r="C624" s="8">
        <v>129.78</v>
      </c>
      <c r="D624" s="5"/>
      <c r="E624" s="5">
        <f t="shared" si="90"/>
        <v>0</v>
      </c>
      <c r="F624" s="6">
        <v>4</v>
      </c>
      <c r="G624" s="5">
        <f t="shared" si="92"/>
        <v>519.12</v>
      </c>
      <c r="H624" s="5">
        <v>0</v>
      </c>
      <c r="I624" s="102">
        <f t="shared" si="91"/>
        <v>0</v>
      </c>
      <c r="J624" s="5">
        <v>4</v>
      </c>
      <c r="K624" s="102">
        <f t="shared" si="87"/>
        <v>519.12</v>
      </c>
      <c r="L624" s="5">
        <v>0</v>
      </c>
      <c r="M624" s="102">
        <f t="shared" si="88"/>
        <v>0</v>
      </c>
      <c r="N624" s="5">
        <v>0</v>
      </c>
      <c r="O624" s="5">
        <f t="shared" si="89"/>
        <v>0</v>
      </c>
    </row>
    <row r="625" spans="2:17">
      <c r="B625" s="4" t="s">
        <v>23</v>
      </c>
      <c r="C625" s="8">
        <v>48.39</v>
      </c>
      <c r="D625" s="5"/>
      <c r="E625" s="5">
        <f t="shared" si="90"/>
        <v>0</v>
      </c>
      <c r="F625" s="6">
        <v>24</v>
      </c>
      <c r="G625" s="5">
        <f t="shared" si="92"/>
        <v>1161.3600000000001</v>
      </c>
      <c r="H625" s="5">
        <v>2</v>
      </c>
      <c r="I625" s="102">
        <f t="shared" si="91"/>
        <v>96.78</v>
      </c>
      <c r="J625" s="5">
        <v>15</v>
      </c>
      <c r="K625" s="102">
        <f t="shared" si="87"/>
        <v>725.85</v>
      </c>
      <c r="L625" s="5">
        <v>7</v>
      </c>
      <c r="M625" s="102">
        <f t="shared" si="88"/>
        <v>338.73</v>
      </c>
      <c r="N625" s="5">
        <v>0</v>
      </c>
      <c r="O625" s="5">
        <f t="shared" si="89"/>
        <v>0</v>
      </c>
    </row>
    <row r="626" spans="2:17">
      <c r="B626" s="4" t="s">
        <v>24</v>
      </c>
      <c r="C626" s="8">
        <v>129.94999999999999</v>
      </c>
      <c r="D626" s="5"/>
      <c r="E626" s="5">
        <f t="shared" si="90"/>
        <v>0</v>
      </c>
      <c r="F626" s="6">
        <v>48</v>
      </c>
      <c r="G626" s="102">
        <f t="shared" si="92"/>
        <v>6237.5999999999995</v>
      </c>
      <c r="H626" s="5">
        <v>4</v>
      </c>
      <c r="I626" s="102">
        <f t="shared" si="91"/>
        <v>519.79999999999995</v>
      </c>
      <c r="J626" s="5">
        <v>21</v>
      </c>
      <c r="K626" s="102">
        <f t="shared" si="87"/>
        <v>2728.95</v>
      </c>
      <c r="L626" s="5">
        <v>14</v>
      </c>
      <c r="M626" s="102">
        <f t="shared" si="88"/>
        <v>1819.2999999999997</v>
      </c>
      <c r="N626" s="5">
        <v>9</v>
      </c>
      <c r="O626" s="102">
        <f>SUM(G626-I626-K626-M626)</f>
        <v>1169.5499999999997</v>
      </c>
    </row>
    <row r="627" spans="2:17">
      <c r="B627" s="4" t="s">
        <v>25</v>
      </c>
      <c r="C627" s="8">
        <v>225.95</v>
      </c>
      <c r="D627" s="5"/>
      <c r="E627" s="5">
        <f t="shared" si="90"/>
        <v>0</v>
      </c>
      <c r="F627" s="6">
        <v>30</v>
      </c>
      <c r="G627" s="102">
        <f t="shared" si="92"/>
        <v>6778.5</v>
      </c>
      <c r="H627" s="5">
        <v>0</v>
      </c>
      <c r="I627" s="102">
        <f t="shared" si="91"/>
        <v>0</v>
      </c>
      <c r="J627" s="5">
        <v>16.399999999999999</v>
      </c>
      <c r="K627" s="102">
        <f t="shared" si="87"/>
        <v>3705.5799999999995</v>
      </c>
      <c r="L627" s="5">
        <v>13.6</v>
      </c>
      <c r="M627" s="102">
        <f t="shared" si="88"/>
        <v>3072.9199999999996</v>
      </c>
      <c r="N627" s="5"/>
      <c r="O627" s="102">
        <f t="shared" ref="O627:O690" si="93">SUM(G627-I627-K627-M627)</f>
        <v>9.0949470177292824E-13</v>
      </c>
    </row>
    <row r="628" spans="2:17">
      <c r="B628" s="4" t="s">
        <v>26</v>
      </c>
      <c r="C628" s="8">
        <v>42.39</v>
      </c>
      <c r="D628" s="5"/>
      <c r="E628" s="5">
        <f t="shared" si="90"/>
        <v>0</v>
      </c>
      <c r="F628" s="6">
        <v>20</v>
      </c>
      <c r="G628" s="102">
        <f t="shared" si="92"/>
        <v>847.8</v>
      </c>
      <c r="H628" s="5">
        <v>0</v>
      </c>
      <c r="I628" s="102">
        <f t="shared" si="91"/>
        <v>0</v>
      </c>
      <c r="J628" s="5">
        <v>12</v>
      </c>
      <c r="K628" s="102">
        <f t="shared" si="87"/>
        <v>508.68</v>
      </c>
      <c r="L628" s="5">
        <v>8</v>
      </c>
      <c r="M628" s="102">
        <f t="shared" si="88"/>
        <v>339.12</v>
      </c>
      <c r="N628" s="5"/>
      <c r="O628" s="102">
        <f t="shared" si="93"/>
        <v>-5.6843418860808015E-14</v>
      </c>
    </row>
    <row r="629" spans="2:17">
      <c r="B629" s="4" t="s">
        <v>27</v>
      </c>
      <c r="C629" s="8">
        <v>217.89</v>
      </c>
      <c r="D629" s="5"/>
      <c r="E629" s="5">
        <f t="shared" si="90"/>
        <v>0</v>
      </c>
      <c r="F629" s="6">
        <v>45</v>
      </c>
      <c r="G629" s="102">
        <f t="shared" si="92"/>
        <v>9805.0499999999993</v>
      </c>
      <c r="H629" s="5">
        <v>5.6</v>
      </c>
      <c r="I629" s="102">
        <f t="shared" si="91"/>
        <v>1220.1839999999997</v>
      </c>
      <c r="J629" s="5">
        <v>22.6</v>
      </c>
      <c r="K629" s="102">
        <f t="shared" si="87"/>
        <v>4924.3140000000003</v>
      </c>
      <c r="L629" s="5">
        <v>16.8</v>
      </c>
      <c r="M629" s="102">
        <f t="shared" si="88"/>
        <v>3660.5520000000001</v>
      </c>
      <c r="N629" s="5"/>
      <c r="O629" s="102">
        <f t="shared" si="93"/>
        <v>-4.5474735088646412E-13</v>
      </c>
    </row>
    <row r="630" spans="2:17">
      <c r="B630" s="4" t="s">
        <v>28</v>
      </c>
      <c r="C630" s="8">
        <v>103.43</v>
      </c>
      <c r="D630" s="5"/>
      <c r="E630" s="5">
        <f t="shared" si="90"/>
        <v>0</v>
      </c>
      <c r="F630" s="6">
        <v>50</v>
      </c>
      <c r="G630" s="102">
        <f t="shared" si="92"/>
        <v>5171.5</v>
      </c>
      <c r="H630" s="5">
        <v>13.4</v>
      </c>
      <c r="I630" s="102">
        <f t="shared" si="91"/>
        <v>1385.9620000000002</v>
      </c>
      <c r="J630" s="5">
        <v>21.5</v>
      </c>
      <c r="K630" s="102">
        <f t="shared" si="87"/>
        <v>2223.7450000000003</v>
      </c>
      <c r="L630" s="5">
        <v>15.1</v>
      </c>
      <c r="M630" s="102">
        <f t="shared" si="88"/>
        <v>1561.7930000000001</v>
      </c>
      <c r="N630" s="5"/>
      <c r="O630" s="102">
        <f t="shared" si="93"/>
        <v>-9.0949470177292824E-13</v>
      </c>
    </row>
    <row r="631" spans="2:17">
      <c r="B631" s="4" t="s">
        <v>29</v>
      </c>
      <c r="C631" s="8">
        <v>71.25</v>
      </c>
      <c r="D631" s="5"/>
      <c r="E631" s="5">
        <f t="shared" si="90"/>
        <v>0</v>
      </c>
      <c r="F631" s="6">
        <v>50</v>
      </c>
      <c r="G631" s="102">
        <f t="shared" si="92"/>
        <v>3562.5</v>
      </c>
      <c r="H631" s="5">
        <v>12.7</v>
      </c>
      <c r="I631" s="102">
        <f t="shared" si="91"/>
        <v>904.875</v>
      </c>
      <c r="J631" s="5">
        <v>17.2</v>
      </c>
      <c r="K631" s="102">
        <f t="shared" si="87"/>
        <v>1225.5</v>
      </c>
      <c r="L631" s="5">
        <v>20.100000000000001</v>
      </c>
      <c r="M631" s="102">
        <f t="shared" si="88"/>
        <v>1432.125</v>
      </c>
      <c r="N631" s="5"/>
      <c r="O631" s="102">
        <f t="shared" si="93"/>
        <v>0</v>
      </c>
    </row>
    <row r="632" spans="2:17">
      <c r="B632" s="4" t="s">
        <v>12</v>
      </c>
      <c r="C632" s="8">
        <v>34.32</v>
      </c>
      <c r="D632" s="5"/>
      <c r="E632" s="5">
        <f t="shared" si="90"/>
        <v>0</v>
      </c>
      <c r="F632" s="6">
        <v>20</v>
      </c>
      <c r="G632" s="102">
        <f t="shared" si="92"/>
        <v>686.4</v>
      </c>
      <c r="H632" s="5">
        <v>0</v>
      </c>
      <c r="I632" s="102">
        <f t="shared" si="91"/>
        <v>0</v>
      </c>
      <c r="J632" s="5">
        <v>3.5</v>
      </c>
      <c r="K632" s="102">
        <f t="shared" si="87"/>
        <v>120.12</v>
      </c>
      <c r="L632" s="5">
        <v>1.5</v>
      </c>
      <c r="M632" s="102">
        <f t="shared" si="88"/>
        <v>51.480000000000004</v>
      </c>
      <c r="N632" s="5">
        <v>15</v>
      </c>
      <c r="O632" s="102">
        <f t="shared" si="93"/>
        <v>514.79999999999995</v>
      </c>
    </row>
    <row r="633" spans="2:17">
      <c r="B633" s="4" t="s">
        <v>12</v>
      </c>
      <c r="C633" s="8">
        <v>37.96</v>
      </c>
      <c r="D633" s="5"/>
      <c r="E633" s="5">
        <f t="shared" si="90"/>
        <v>0</v>
      </c>
      <c r="F633" s="6">
        <v>5</v>
      </c>
      <c r="G633" s="102">
        <f t="shared" si="92"/>
        <v>189.8</v>
      </c>
      <c r="H633" s="5">
        <v>0</v>
      </c>
      <c r="I633" s="102">
        <f t="shared" si="91"/>
        <v>0</v>
      </c>
      <c r="J633" s="5">
        <v>2.5</v>
      </c>
      <c r="K633" s="102">
        <f t="shared" si="87"/>
        <v>94.9</v>
      </c>
      <c r="L633" s="5">
        <v>2.5</v>
      </c>
      <c r="M633" s="102">
        <f t="shared" si="88"/>
        <v>94.9</v>
      </c>
      <c r="N633" s="5">
        <v>0</v>
      </c>
      <c r="O633" s="102">
        <f t="shared" si="93"/>
        <v>0</v>
      </c>
    </row>
    <row r="634" spans="2:17">
      <c r="B634" s="4" t="s">
        <v>15</v>
      </c>
      <c r="C634" s="8">
        <v>69.16</v>
      </c>
      <c r="D634" s="5"/>
      <c r="E634" s="5">
        <f t="shared" si="90"/>
        <v>0</v>
      </c>
      <c r="F634" s="6">
        <v>50</v>
      </c>
      <c r="G634" s="102">
        <f t="shared" si="92"/>
        <v>3458</v>
      </c>
      <c r="H634" s="5">
        <v>1.5</v>
      </c>
      <c r="I634" s="102">
        <f t="shared" si="91"/>
        <v>103.74</v>
      </c>
      <c r="J634" s="5">
        <v>17.100000000000001</v>
      </c>
      <c r="K634" s="102">
        <f t="shared" si="87"/>
        <v>1182.636</v>
      </c>
      <c r="L634" s="5">
        <v>14.9</v>
      </c>
      <c r="M634" s="102">
        <f t="shared" si="88"/>
        <v>1030.4839999999999</v>
      </c>
      <c r="N634" s="5">
        <v>16.5</v>
      </c>
      <c r="O634" s="102">
        <f t="shared" si="93"/>
        <v>1141.1400000000003</v>
      </c>
    </row>
    <row r="635" spans="2:17">
      <c r="B635" s="4" t="s">
        <v>30</v>
      </c>
      <c r="C635" s="8">
        <v>323.35000000000002</v>
      </c>
      <c r="D635" s="5"/>
      <c r="E635" s="5">
        <f t="shared" si="90"/>
        <v>0</v>
      </c>
      <c r="F635" s="6">
        <v>7</v>
      </c>
      <c r="G635" s="102">
        <f t="shared" si="92"/>
        <v>2263.4500000000003</v>
      </c>
      <c r="H635" s="5">
        <v>0</v>
      </c>
      <c r="I635" s="102">
        <f t="shared" si="91"/>
        <v>0</v>
      </c>
      <c r="J635" s="5">
        <v>6.6</v>
      </c>
      <c r="K635" s="102">
        <f t="shared" si="87"/>
        <v>2134.11</v>
      </c>
      <c r="L635" s="5">
        <v>0.4</v>
      </c>
      <c r="M635" s="102">
        <f t="shared" si="88"/>
        <v>129.34</v>
      </c>
      <c r="N635" s="5">
        <v>0</v>
      </c>
      <c r="O635" s="102">
        <f t="shared" si="93"/>
        <v>1.4210854715202004E-13</v>
      </c>
    </row>
    <row r="636" spans="2:17">
      <c r="B636" s="4" t="s">
        <v>31</v>
      </c>
      <c r="C636" s="8">
        <v>60.58</v>
      </c>
      <c r="D636" s="5"/>
      <c r="E636" s="5">
        <f t="shared" si="90"/>
        <v>0</v>
      </c>
      <c r="F636" s="6">
        <v>60</v>
      </c>
      <c r="G636" s="102">
        <f t="shared" si="92"/>
        <v>3634.7999999999997</v>
      </c>
      <c r="H636" s="5">
        <v>21</v>
      </c>
      <c r="I636" s="102">
        <f t="shared" si="91"/>
        <v>1272.18</v>
      </c>
      <c r="J636" s="5">
        <v>25</v>
      </c>
      <c r="K636" s="102">
        <f t="shared" si="87"/>
        <v>1514.5</v>
      </c>
      <c r="L636" s="5">
        <v>14</v>
      </c>
      <c r="M636" s="102">
        <f t="shared" si="88"/>
        <v>848.12</v>
      </c>
      <c r="N636" s="5">
        <v>0</v>
      </c>
      <c r="O636" s="102">
        <f t="shared" si="93"/>
        <v>-1.1368683772161603E-13</v>
      </c>
    </row>
    <row r="637" spans="2:17">
      <c r="B637" s="4" t="s">
        <v>32</v>
      </c>
      <c r="C637" s="8">
        <v>65.98</v>
      </c>
      <c r="D637" s="5"/>
      <c r="E637" s="5">
        <f t="shared" si="90"/>
        <v>0</v>
      </c>
      <c r="F637" s="6">
        <v>18</v>
      </c>
      <c r="G637" s="102">
        <f t="shared" si="92"/>
        <v>1187.6400000000001</v>
      </c>
      <c r="H637" s="5">
        <v>0</v>
      </c>
      <c r="I637" s="102">
        <f t="shared" si="91"/>
        <v>0</v>
      </c>
      <c r="J637" s="5">
        <v>0</v>
      </c>
      <c r="K637" s="102">
        <f t="shared" si="87"/>
        <v>0</v>
      </c>
      <c r="L637" s="5">
        <v>0</v>
      </c>
      <c r="M637" s="102">
        <f t="shared" si="88"/>
        <v>0</v>
      </c>
      <c r="N637" s="5">
        <v>18</v>
      </c>
      <c r="O637" s="102">
        <f t="shared" si="93"/>
        <v>1187.6400000000001</v>
      </c>
    </row>
    <row r="638" spans="2:17">
      <c r="B638" s="4" t="s">
        <v>33</v>
      </c>
      <c r="C638" s="8">
        <v>54.15</v>
      </c>
      <c r="D638" s="5"/>
      <c r="E638" s="5">
        <f t="shared" si="90"/>
        <v>0</v>
      </c>
      <c r="F638" s="6">
        <v>18</v>
      </c>
      <c r="G638" s="102">
        <f t="shared" si="92"/>
        <v>974.69999999999993</v>
      </c>
      <c r="H638" s="5">
        <v>2</v>
      </c>
      <c r="I638" s="102">
        <f t="shared" si="91"/>
        <v>108.3</v>
      </c>
      <c r="J638" s="5">
        <v>10.5</v>
      </c>
      <c r="K638" s="102">
        <f t="shared" si="87"/>
        <v>568.57499999999993</v>
      </c>
      <c r="L638" s="5">
        <v>5.5</v>
      </c>
      <c r="M638" s="102">
        <f t="shared" si="88"/>
        <v>297.82499999999999</v>
      </c>
      <c r="N638" s="5">
        <v>0</v>
      </c>
      <c r="O638" s="102">
        <f t="shared" si="93"/>
        <v>5.6843418860808015E-14</v>
      </c>
      <c r="Q638" s="68">
        <f>SUM(G619:G638)</f>
        <v>55852.88</v>
      </c>
    </row>
    <row r="639" spans="2:17">
      <c r="B639" s="4" t="s">
        <v>34</v>
      </c>
      <c r="C639" s="8">
        <v>26</v>
      </c>
      <c r="D639" s="5"/>
      <c r="E639" s="5">
        <f t="shared" si="90"/>
        <v>0</v>
      </c>
      <c r="F639" s="6">
        <v>520</v>
      </c>
      <c r="G639" s="102">
        <f t="shared" si="92"/>
        <v>13520</v>
      </c>
      <c r="H639" s="5">
        <v>54</v>
      </c>
      <c r="I639" s="102">
        <f t="shared" si="91"/>
        <v>1404</v>
      </c>
      <c r="J639" s="5">
        <v>250</v>
      </c>
      <c r="K639" s="102">
        <f t="shared" si="87"/>
        <v>6500</v>
      </c>
      <c r="L639" s="5">
        <v>216</v>
      </c>
      <c r="M639" s="102">
        <f t="shared" si="88"/>
        <v>5616</v>
      </c>
      <c r="N639" s="5"/>
      <c r="O639" s="102">
        <f t="shared" si="93"/>
        <v>0</v>
      </c>
    </row>
    <row r="640" spans="2:17">
      <c r="B640" s="4" t="s">
        <v>35</v>
      </c>
      <c r="C640" s="8">
        <v>12</v>
      </c>
      <c r="D640" s="5"/>
      <c r="E640" s="5">
        <f t="shared" si="90"/>
        <v>0</v>
      </c>
      <c r="F640" s="6">
        <v>335</v>
      </c>
      <c r="G640" s="102">
        <f t="shared" si="92"/>
        <v>4020</v>
      </c>
      <c r="H640" s="5"/>
      <c r="I640" s="102">
        <f t="shared" si="91"/>
        <v>0</v>
      </c>
      <c r="J640" s="5">
        <v>335</v>
      </c>
      <c r="K640" s="102">
        <f t="shared" si="87"/>
        <v>4020</v>
      </c>
      <c r="L640" s="5">
        <v>0</v>
      </c>
      <c r="M640" s="102">
        <f t="shared" si="88"/>
        <v>0</v>
      </c>
      <c r="N640" s="5"/>
      <c r="O640" s="102">
        <f t="shared" si="93"/>
        <v>0</v>
      </c>
      <c r="Q640">
        <v>17540</v>
      </c>
    </row>
    <row r="641" spans="2:17">
      <c r="B641" s="4" t="s">
        <v>36</v>
      </c>
      <c r="C641" s="8">
        <v>260</v>
      </c>
      <c r="D641" s="5"/>
      <c r="E641" s="5">
        <f t="shared" si="90"/>
        <v>0</v>
      </c>
      <c r="F641" s="107">
        <v>246.2</v>
      </c>
      <c r="G641" s="102">
        <f t="shared" si="92"/>
        <v>64012</v>
      </c>
      <c r="H641" s="5">
        <v>24</v>
      </c>
      <c r="I641" s="102">
        <f t="shared" si="91"/>
        <v>6240</v>
      </c>
      <c r="J641" s="5">
        <v>85.02</v>
      </c>
      <c r="K641" s="102">
        <f t="shared" si="87"/>
        <v>22105.200000000001</v>
      </c>
      <c r="L641" s="5">
        <v>64.41</v>
      </c>
      <c r="M641" s="102">
        <f t="shared" si="88"/>
        <v>16746.599999999999</v>
      </c>
      <c r="N641" s="5">
        <v>72.77</v>
      </c>
      <c r="O641" s="102">
        <f t="shared" si="93"/>
        <v>18920.200000000004</v>
      </c>
      <c r="Q641">
        <v>64012</v>
      </c>
    </row>
    <row r="642" spans="2:17">
      <c r="B642" s="4" t="s">
        <v>37</v>
      </c>
      <c r="C642" s="8">
        <v>61</v>
      </c>
      <c r="D642" s="5"/>
      <c r="E642" s="5">
        <f t="shared" si="90"/>
        <v>0</v>
      </c>
      <c r="F642" s="6">
        <v>20</v>
      </c>
      <c r="G642" s="102">
        <f t="shared" si="92"/>
        <v>1220</v>
      </c>
      <c r="H642" s="5">
        <v>1</v>
      </c>
      <c r="I642" s="102">
        <f t="shared" si="91"/>
        <v>61</v>
      </c>
      <c r="J642" s="5">
        <v>11.4</v>
      </c>
      <c r="K642" s="102">
        <f t="shared" si="87"/>
        <v>695.4</v>
      </c>
      <c r="L642" s="5">
        <v>7.6</v>
      </c>
      <c r="M642" s="102">
        <f t="shared" si="88"/>
        <v>463.59999999999997</v>
      </c>
      <c r="N642" s="5">
        <v>0</v>
      </c>
      <c r="O642" s="102">
        <f t="shared" si="93"/>
        <v>5.6843418860808015E-14</v>
      </c>
    </row>
    <row r="643" spans="2:17">
      <c r="B643" s="4" t="s">
        <v>13</v>
      </c>
      <c r="C643" s="8">
        <v>140</v>
      </c>
      <c r="D643" s="5"/>
      <c r="E643" s="5">
        <f t="shared" si="90"/>
        <v>0</v>
      </c>
      <c r="F643" s="6">
        <v>30</v>
      </c>
      <c r="G643" s="102">
        <f t="shared" si="92"/>
        <v>4200</v>
      </c>
      <c r="H643" s="5">
        <v>0</v>
      </c>
      <c r="I643" s="102">
        <f t="shared" si="91"/>
        <v>0</v>
      </c>
      <c r="J643" s="5">
        <v>17</v>
      </c>
      <c r="K643" s="102">
        <f t="shared" ref="K643:K674" si="94">J643*C643</f>
        <v>2380</v>
      </c>
      <c r="L643" s="5">
        <v>13</v>
      </c>
      <c r="M643" s="102">
        <f t="shared" ref="M643:M674" si="95">L643*C643</f>
        <v>1820</v>
      </c>
      <c r="N643" s="5">
        <v>0</v>
      </c>
      <c r="O643" s="102">
        <f t="shared" si="93"/>
        <v>0</v>
      </c>
    </row>
    <row r="644" spans="2:17">
      <c r="B644" s="4" t="s">
        <v>22</v>
      </c>
      <c r="C644" s="8">
        <v>55</v>
      </c>
      <c r="D644" s="5"/>
      <c r="E644" s="5">
        <f t="shared" si="90"/>
        <v>0</v>
      </c>
      <c r="F644" s="6">
        <v>21</v>
      </c>
      <c r="G644" s="102">
        <f t="shared" si="92"/>
        <v>1155</v>
      </c>
      <c r="H644" s="5">
        <v>0</v>
      </c>
      <c r="I644" s="102">
        <f t="shared" si="91"/>
        <v>0</v>
      </c>
      <c r="J644" s="5">
        <v>0</v>
      </c>
      <c r="K644" s="102">
        <f t="shared" si="94"/>
        <v>0</v>
      </c>
      <c r="L644" s="5">
        <v>11</v>
      </c>
      <c r="M644" s="102">
        <f t="shared" si="95"/>
        <v>605</v>
      </c>
      <c r="N644" s="5">
        <v>10</v>
      </c>
      <c r="O644" s="102">
        <f t="shared" si="93"/>
        <v>550</v>
      </c>
    </row>
    <row r="645" spans="2:17">
      <c r="B645" s="4" t="s">
        <v>22</v>
      </c>
      <c r="C645" s="8">
        <v>87</v>
      </c>
      <c r="D645" s="5"/>
      <c r="E645" s="5">
        <f t="shared" si="90"/>
        <v>0</v>
      </c>
      <c r="F645" s="6">
        <v>5</v>
      </c>
      <c r="G645" s="102">
        <f t="shared" si="92"/>
        <v>435</v>
      </c>
      <c r="H645" s="5">
        <v>0</v>
      </c>
      <c r="I645" s="102">
        <f t="shared" si="91"/>
        <v>0</v>
      </c>
      <c r="J645" s="5">
        <v>2</v>
      </c>
      <c r="K645" s="102">
        <f t="shared" si="94"/>
        <v>174</v>
      </c>
      <c r="L645" s="5">
        <v>3</v>
      </c>
      <c r="M645" s="102">
        <f t="shared" si="95"/>
        <v>261</v>
      </c>
      <c r="N645" s="5">
        <v>0</v>
      </c>
      <c r="O645" s="102">
        <f t="shared" si="93"/>
        <v>0</v>
      </c>
    </row>
    <row r="646" spans="2:17">
      <c r="B646" s="4" t="s">
        <v>39</v>
      </c>
      <c r="C646" s="8">
        <v>175</v>
      </c>
      <c r="D646" s="5"/>
      <c r="E646" s="5">
        <f t="shared" si="90"/>
        <v>0</v>
      </c>
      <c r="F646" s="6">
        <v>5</v>
      </c>
      <c r="G646" s="102">
        <f t="shared" si="92"/>
        <v>875</v>
      </c>
      <c r="H646" s="5">
        <v>0</v>
      </c>
      <c r="I646" s="102">
        <f t="shared" si="91"/>
        <v>0</v>
      </c>
      <c r="J646" s="5">
        <v>0</v>
      </c>
      <c r="K646" s="102">
        <f t="shared" si="94"/>
        <v>0</v>
      </c>
      <c r="L646" s="5">
        <v>5</v>
      </c>
      <c r="M646" s="102">
        <f t="shared" si="95"/>
        <v>875</v>
      </c>
      <c r="N646" s="5">
        <v>0</v>
      </c>
      <c r="O646" s="102">
        <f t="shared" si="93"/>
        <v>0</v>
      </c>
    </row>
    <row r="647" spans="2:17">
      <c r="B647" s="4" t="s">
        <v>40</v>
      </c>
      <c r="C647" s="8">
        <v>218</v>
      </c>
      <c r="D647" s="5"/>
      <c r="E647" s="5">
        <f t="shared" si="90"/>
        <v>0</v>
      </c>
      <c r="F647" s="6">
        <v>5</v>
      </c>
      <c r="G647" s="102">
        <f t="shared" si="92"/>
        <v>1090</v>
      </c>
      <c r="H647" s="5"/>
      <c r="I647" s="102">
        <f t="shared" si="91"/>
        <v>0</v>
      </c>
      <c r="J647" s="5">
        <v>5</v>
      </c>
      <c r="K647" s="102">
        <f t="shared" si="94"/>
        <v>1090</v>
      </c>
      <c r="L647" s="5">
        <v>0</v>
      </c>
      <c r="M647" s="102">
        <f t="shared" si="95"/>
        <v>0</v>
      </c>
      <c r="N647" s="5">
        <v>0</v>
      </c>
      <c r="O647" s="102">
        <f t="shared" si="93"/>
        <v>0</v>
      </c>
    </row>
    <row r="648" spans="2:17">
      <c r="B648" s="4" t="s">
        <v>41</v>
      </c>
      <c r="C648" s="8">
        <v>173</v>
      </c>
      <c r="D648" s="5"/>
      <c r="E648" s="5">
        <f t="shared" si="90"/>
        <v>0</v>
      </c>
      <c r="F648" s="6">
        <v>6</v>
      </c>
      <c r="G648" s="102">
        <f t="shared" si="92"/>
        <v>1038</v>
      </c>
      <c r="H648" s="5">
        <v>0</v>
      </c>
      <c r="I648" s="102">
        <f t="shared" si="91"/>
        <v>0</v>
      </c>
      <c r="J648" s="5">
        <v>6</v>
      </c>
      <c r="K648" s="102">
        <f t="shared" si="94"/>
        <v>1038</v>
      </c>
      <c r="L648" s="5">
        <v>0</v>
      </c>
      <c r="M648" s="102">
        <f t="shared" si="95"/>
        <v>0</v>
      </c>
      <c r="N648" s="5">
        <v>0</v>
      </c>
      <c r="O648" s="102">
        <f t="shared" si="93"/>
        <v>0</v>
      </c>
    </row>
    <row r="649" spans="2:17">
      <c r="B649" s="4" t="s">
        <v>42</v>
      </c>
      <c r="C649" s="8">
        <v>162</v>
      </c>
      <c r="D649" s="5"/>
      <c r="E649" s="5">
        <f t="shared" si="90"/>
        <v>0</v>
      </c>
      <c r="F649" s="6">
        <v>6</v>
      </c>
      <c r="G649" s="102">
        <f t="shared" si="92"/>
        <v>972</v>
      </c>
      <c r="H649" s="5">
        <v>0</v>
      </c>
      <c r="I649" s="102">
        <f t="shared" si="91"/>
        <v>0</v>
      </c>
      <c r="J649" s="5">
        <v>6</v>
      </c>
      <c r="K649" s="102">
        <f t="shared" si="94"/>
        <v>972</v>
      </c>
      <c r="L649" s="5">
        <v>0</v>
      </c>
      <c r="M649" s="102">
        <f t="shared" si="95"/>
        <v>0</v>
      </c>
      <c r="N649" s="5"/>
      <c r="O649" s="102">
        <f t="shared" si="93"/>
        <v>0</v>
      </c>
    </row>
    <row r="650" spans="2:17">
      <c r="B650" s="4" t="s">
        <v>43</v>
      </c>
      <c r="C650" s="8">
        <v>40</v>
      </c>
      <c r="D650" s="5"/>
      <c r="E650" s="5">
        <f t="shared" si="90"/>
        <v>0</v>
      </c>
      <c r="F650" s="6">
        <v>50</v>
      </c>
      <c r="G650" s="102">
        <f t="shared" si="92"/>
        <v>2000</v>
      </c>
      <c r="H650" s="5">
        <v>8</v>
      </c>
      <c r="I650" s="102">
        <f t="shared" si="91"/>
        <v>320</v>
      </c>
      <c r="J650" s="5">
        <v>21.2</v>
      </c>
      <c r="K650" s="102">
        <f t="shared" si="94"/>
        <v>848</v>
      </c>
      <c r="L650" s="5">
        <v>20.8</v>
      </c>
      <c r="M650" s="102">
        <f t="shared" si="95"/>
        <v>832</v>
      </c>
      <c r="N650" s="5">
        <v>0</v>
      </c>
      <c r="O650" s="102">
        <f t="shared" si="93"/>
        <v>0</v>
      </c>
    </row>
    <row r="651" spans="2:17">
      <c r="B651" s="4" t="s">
        <v>10</v>
      </c>
      <c r="C651" s="8">
        <v>65</v>
      </c>
      <c r="D651" s="5"/>
      <c r="E651" s="5">
        <f t="shared" si="90"/>
        <v>0</v>
      </c>
      <c r="F651" s="6">
        <v>40</v>
      </c>
      <c r="G651" s="102">
        <f t="shared" si="92"/>
        <v>2600</v>
      </c>
      <c r="H651" s="5">
        <v>0</v>
      </c>
      <c r="I651" s="102">
        <f t="shared" si="91"/>
        <v>0</v>
      </c>
      <c r="J651" s="5">
        <v>17</v>
      </c>
      <c r="K651" s="102">
        <f t="shared" si="94"/>
        <v>1105</v>
      </c>
      <c r="L651" s="5">
        <v>16</v>
      </c>
      <c r="M651" s="102">
        <f t="shared" si="95"/>
        <v>1040</v>
      </c>
      <c r="N651" s="5">
        <v>7</v>
      </c>
      <c r="O651" s="102">
        <f t="shared" si="93"/>
        <v>455</v>
      </c>
    </row>
    <row r="652" spans="2:17">
      <c r="B652" s="4" t="s">
        <v>44</v>
      </c>
      <c r="C652" s="8">
        <v>6.3</v>
      </c>
      <c r="D652" s="5"/>
      <c r="E652" s="5">
        <f t="shared" si="90"/>
        <v>0</v>
      </c>
      <c r="F652" s="6">
        <v>360</v>
      </c>
      <c r="G652" s="102">
        <f t="shared" si="92"/>
        <v>2268</v>
      </c>
      <c r="H652" s="5">
        <v>0</v>
      </c>
      <c r="I652" s="102">
        <f t="shared" si="91"/>
        <v>0</v>
      </c>
      <c r="J652" s="5">
        <v>220</v>
      </c>
      <c r="K652" s="102">
        <f t="shared" si="94"/>
        <v>1386</v>
      </c>
      <c r="L652" s="4">
        <v>140</v>
      </c>
      <c r="M652" s="102">
        <f t="shared" si="95"/>
        <v>882</v>
      </c>
      <c r="N652" s="5">
        <v>0</v>
      </c>
      <c r="O652" s="102">
        <f t="shared" si="93"/>
        <v>0</v>
      </c>
    </row>
    <row r="653" spans="2:17">
      <c r="B653" s="4" t="s">
        <v>45</v>
      </c>
      <c r="C653" s="8">
        <v>73</v>
      </c>
      <c r="D653" s="5"/>
      <c r="E653" s="5">
        <f t="shared" si="90"/>
        <v>0</v>
      </c>
      <c r="F653" s="6">
        <v>52</v>
      </c>
      <c r="G653" s="102">
        <f t="shared" si="92"/>
        <v>3796</v>
      </c>
      <c r="H653" s="5">
        <v>0</v>
      </c>
      <c r="I653" s="102">
        <f t="shared" si="91"/>
        <v>0</v>
      </c>
      <c r="J653" s="5">
        <v>22</v>
      </c>
      <c r="K653" s="102">
        <f t="shared" si="94"/>
        <v>1606</v>
      </c>
      <c r="L653" s="5">
        <v>30</v>
      </c>
      <c r="M653" s="102">
        <f t="shared" si="95"/>
        <v>2190</v>
      </c>
      <c r="N653" s="5">
        <v>0</v>
      </c>
      <c r="O653" s="102">
        <f t="shared" si="93"/>
        <v>0</v>
      </c>
    </row>
    <row r="654" spans="2:17">
      <c r="B654" s="4" t="s">
        <v>46</v>
      </c>
      <c r="C654" s="8">
        <v>172</v>
      </c>
      <c r="D654" s="5"/>
      <c r="E654" s="5">
        <f t="shared" si="90"/>
        <v>0</v>
      </c>
      <c r="F654" s="6">
        <v>12</v>
      </c>
      <c r="G654" s="102">
        <f t="shared" si="92"/>
        <v>2064</v>
      </c>
      <c r="H654" s="5">
        <v>0</v>
      </c>
      <c r="I654" s="102">
        <f t="shared" si="91"/>
        <v>0</v>
      </c>
      <c r="J654" s="5">
        <v>7</v>
      </c>
      <c r="K654" s="102">
        <f t="shared" si="94"/>
        <v>1204</v>
      </c>
      <c r="L654" s="5">
        <v>5</v>
      </c>
      <c r="M654" s="102">
        <f t="shared" si="95"/>
        <v>860</v>
      </c>
      <c r="N654" s="5">
        <v>0</v>
      </c>
      <c r="O654" s="102">
        <f t="shared" si="93"/>
        <v>0</v>
      </c>
    </row>
    <row r="655" spans="2:17">
      <c r="B655" s="4" t="s">
        <v>47</v>
      </c>
      <c r="C655" s="8">
        <v>103</v>
      </c>
      <c r="D655" s="5"/>
      <c r="E655" s="5">
        <f t="shared" si="90"/>
        <v>0</v>
      </c>
      <c r="F655" s="6">
        <v>24</v>
      </c>
      <c r="G655" s="102">
        <f t="shared" si="92"/>
        <v>2472</v>
      </c>
      <c r="H655" s="5">
        <v>0</v>
      </c>
      <c r="I655" s="102">
        <f t="shared" si="91"/>
        <v>0</v>
      </c>
      <c r="J655" s="5">
        <v>17</v>
      </c>
      <c r="K655" s="102">
        <f t="shared" si="94"/>
        <v>1751</v>
      </c>
      <c r="L655" s="5">
        <v>7</v>
      </c>
      <c r="M655" s="102">
        <f t="shared" si="95"/>
        <v>721</v>
      </c>
      <c r="N655" s="5">
        <v>0</v>
      </c>
      <c r="O655" s="102">
        <f t="shared" si="93"/>
        <v>0</v>
      </c>
    </row>
    <row r="656" spans="2:17">
      <c r="B656" s="4" t="s">
        <v>48</v>
      </c>
      <c r="C656" s="8">
        <v>21</v>
      </c>
      <c r="D656" s="5"/>
      <c r="E656" s="5">
        <f t="shared" si="90"/>
        <v>0</v>
      </c>
      <c r="F656" s="6">
        <v>450</v>
      </c>
      <c r="G656" s="102">
        <f t="shared" si="92"/>
        <v>9450</v>
      </c>
      <c r="H656" s="5">
        <v>0</v>
      </c>
      <c r="I656" s="102">
        <f t="shared" si="91"/>
        <v>0</v>
      </c>
      <c r="J656" s="5">
        <v>311</v>
      </c>
      <c r="K656" s="102">
        <f t="shared" si="94"/>
        <v>6531</v>
      </c>
      <c r="L656" s="5">
        <v>139</v>
      </c>
      <c r="M656" s="102">
        <f t="shared" si="95"/>
        <v>2919</v>
      </c>
      <c r="N656" s="5">
        <v>0</v>
      </c>
      <c r="O656" s="102">
        <f t="shared" si="93"/>
        <v>0</v>
      </c>
    </row>
    <row r="657" spans="2:17">
      <c r="B657" s="4" t="s">
        <v>49</v>
      </c>
      <c r="C657" s="8">
        <v>118</v>
      </c>
      <c r="D657" s="5"/>
      <c r="E657" s="5">
        <f t="shared" si="90"/>
        <v>0</v>
      </c>
      <c r="F657" s="6">
        <v>18</v>
      </c>
      <c r="G657" s="102">
        <f t="shared" si="92"/>
        <v>2124</v>
      </c>
      <c r="H657" s="5">
        <v>2</v>
      </c>
      <c r="I657" s="102">
        <f t="shared" si="91"/>
        <v>236</v>
      </c>
      <c r="J657" s="5">
        <v>2.6</v>
      </c>
      <c r="K657" s="102">
        <f t="shared" si="94"/>
        <v>306.8</v>
      </c>
      <c r="L657" s="5">
        <v>3.4</v>
      </c>
      <c r="M657" s="102">
        <f t="shared" si="95"/>
        <v>401.2</v>
      </c>
      <c r="N657" s="5">
        <v>10</v>
      </c>
      <c r="O657" s="102">
        <f t="shared" si="93"/>
        <v>1180</v>
      </c>
    </row>
    <row r="658" spans="2:17">
      <c r="B658" s="4" t="s">
        <v>50</v>
      </c>
      <c r="C658" s="8">
        <v>78</v>
      </c>
      <c r="D658" s="5"/>
      <c r="E658" s="5">
        <f t="shared" si="90"/>
        <v>0</v>
      </c>
      <c r="F658" s="6">
        <v>20</v>
      </c>
      <c r="G658" s="102">
        <f t="shared" si="92"/>
        <v>1560</v>
      </c>
      <c r="H658" s="5">
        <v>1</v>
      </c>
      <c r="I658" s="102">
        <f t="shared" si="91"/>
        <v>78</v>
      </c>
      <c r="J658" s="5">
        <v>9</v>
      </c>
      <c r="K658" s="102">
        <f t="shared" si="94"/>
        <v>702</v>
      </c>
      <c r="L658" s="5">
        <v>6</v>
      </c>
      <c r="M658" s="102">
        <f t="shared" si="95"/>
        <v>468</v>
      </c>
      <c r="N658" s="5">
        <v>4</v>
      </c>
      <c r="O658" s="102">
        <f t="shared" si="93"/>
        <v>312</v>
      </c>
    </row>
    <row r="659" spans="2:17">
      <c r="B659" s="4" t="s">
        <v>17</v>
      </c>
      <c r="C659" s="8">
        <v>22</v>
      </c>
      <c r="D659" s="5"/>
      <c r="E659" s="5">
        <f t="shared" si="90"/>
        <v>0</v>
      </c>
      <c r="F659" s="6">
        <v>20</v>
      </c>
      <c r="G659" s="102">
        <f t="shared" si="92"/>
        <v>440</v>
      </c>
      <c r="H659" s="5">
        <v>0</v>
      </c>
      <c r="I659" s="102">
        <f t="shared" si="91"/>
        <v>0</v>
      </c>
      <c r="J659" s="5">
        <v>6</v>
      </c>
      <c r="K659" s="102">
        <f t="shared" si="94"/>
        <v>132</v>
      </c>
      <c r="L659" s="5">
        <v>6</v>
      </c>
      <c r="M659" s="102">
        <f t="shared" si="95"/>
        <v>132</v>
      </c>
      <c r="N659" s="5">
        <v>8</v>
      </c>
      <c r="O659" s="102">
        <f t="shared" si="93"/>
        <v>176</v>
      </c>
    </row>
    <row r="660" spans="2:17">
      <c r="B660" s="4" t="s">
        <v>51</v>
      </c>
      <c r="C660" s="8">
        <v>43</v>
      </c>
      <c r="D660" s="5"/>
      <c r="E660" s="5">
        <f t="shared" si="90"/>
        <v>0</v>
      </c>
      <c r="F660" s="6">
        <v>20</v>
      </c>
      <c r="G660" s="102">
        <f t="shared" si="92"/>
        <v>860</v>
      </c>
      <c r="H660" s="5">
        <v>0</v>
      </c>
      <c r="I660" s="102">
        <f t="shared" si="91"/>
        <v>0</v>
      </c>
      <c r="J660" s="5">
        <v>12</v>
      </c>
      <c r="K660" s="102">
        <f t="shared" si="94"/>
        <v>516</v>
      </c>
      <c r="L660" s="5">
        <v>8</v>
      </c>
      <c r="M660" s="102">
        <f t="shared" si="95"/>
        <v>344</v>
      </c>
      <c r="N660" s="5">
        <v>0</v>
      </c>
      <c r="O660" s="102">
        <f t="shared" si="93"/>
        <v>0</v>
      </c>
    </row>
    <row r="661" spans="2:17">
      <c r="B661" s="4" t="s">
        <v>52</v>
      </c>
      <c r="C661" s="8">
        <v>1950</v>
      </c>
      <c r="D661" s="5"/>
      <c r="E661" s="5">
        <f t="shared" si="90"/>
        <v>0</v>
      </c>
      <c r="F661" s="6">
        <v>3</v>
      </c>
      <c r="G661" s="102">
        <f t="shared" si="92"/>
        <v>5850</v>
      </c>
      <c r="H661" s="5">
        <v>0</v>
      </c>
      <c r="I661" s="102">
        <f t="shared" si="91"/>
        <v>0</v>
      </c>
      <c r="J661" s="5">
        <v>3</v>
      </c>
      <c r="K661" s="102">
        <f t="shared" si="94"/>
        <v>5850</v>
      </c>
      <c r="L661" s="5">
        <v>0</v>
      </c>
      <c r="M661" s="102">
        <f t="shared" si="95"/>
        <v>0</v>
      </c>
      <c r="N661" s="5">
        <v>0</v>
      </c>
      <c r="O661" s="102">
        <f t="shared" si="93"/>
        <v>0</v>
      </c>
    </row>
    <row r="662" spans="2:17">
      <c r="B662" s="4" t="s">
        <v>53</v>
      </c>
      <c r="C662" s="8">
        <v>135</v>
      </c>
      <c r="D662" s="5"/>
      <c r="E662" s="5">
        <f t="shared" si="90"/>
        <v>0</v>
      </c>
      <c r="F662" s="6">
        <v>54</v>
      </c>
      <c r="G662" s="102">
        <f t="shared" si="92"/>
        <v>7290</v>
      </c>
      <c r="H662" s="5">
        <v>0</v>
      </c>
      <c r="I662" s="102">
        <f t="shared" si="91"/>
        <v>0</v>
      </c>
      <c r="J662" s="5">
        <v>38.909999999999997</v>
      </c>
      <c r="K662" s="102">
        <f t="shared" si="94"/>
        <v>5252.8499999999995</v>
      </c>
      <c r="L662" s="5">
        <v>15.09</v>
      </c>
      <c r="M662" s="102">
        <f t="shared" si="95"/>
        <v>2037.15</v>
      </c>
      <c r="N662" s="5">
        <v>0</v>
      </c>
      <c r="O662" s="102">
        <f t="shared" si="93"/>
        <v>4.5474735088646412E-13</v>
      </c>
    </row>
    <row r="663" spans="2:17">
      <c r="B663" s="4" t="s">
        <v>54</v>
      </c>
      <c r="C663" s="8">
        <v>56</v>
      </c>
      <c r="D663" s="5"/>
      <c r="E663" s="5">
        <f t="shared" si="90"/>
        <v>0</v>
      </c>
      <c r="F663" s="6">
        <v>432</v>
      </c>
      <c r="G663" s="102">
        <f t="shared" si="92"/>
        <v>24192</v>
      </c>
      <c r="H663" s="5">
        <v>0</v>
      </c>
      <c r="I663" s="102">
        <f t="shared" si="91"/>
        <v>0</v>
      </c>
      <c r="J663" s="5">
        <v>380</v>
      </c>
      <c r="K663" s="102">
        <f t="shared" si="94"/>
        <v>21280</v>
      </c>
      <c r="L663" s="5">
        <v>52</v>
      </c>
      <c r="M663" s="102">
        <f t="shared" si="95"/>
        <v>2912</v>
      </c>
      <c r="N663" s="5">
        <v>0</v>
      </c>
      <c r="O663" s="102">
        <f t="shared" si="93"/>
        <v>0</v>
      </c>
    </row>
    <row r="664" spans="2:17">
      <c r="B664" s="4" t="s">
        <v>54</v>
      </c>
      <c r="C664" s="8">
        <v>56</v>
      </c>
      <c r="D664" s="5"/>
      <c r="E664" s="5">
        <f t="shared" si="90"/>
        <v>0</v>
      </c>
      <c r="F664" s="6">
        <v>18</v>
      </c>
      <c r="G664" s="102">
        <f t="shared" si="92"/>
        <v>1008</v>
      </c>
      <c r="H664" s="5">
        <v>8</v>
      </c>
      <c r="I664" s="102">
        <f t="shared" si="91"/>
        <v>448</v>
      </c>
      <c r="J664" s="5">
        <v>10</v>
      </c>
      <c r="K664" s="102">
        <f t="shared" si="94"/>
        <v>560</v>
      </c>
      <c r="L664" s="5">
        <v>0</v>
      </c>
      <c r="M664" s="102">
        <f t="shared" si="95"/>
        <v>0</v>
      </c>
      <c r="N664" s="5">
        <v>0</v>
      </c>
      <c r="O664" s="102">
        <f t="shared" si="93"/>
        <v>0</v>
      </c>
    </row>
    <row r="665" spans="2:17">
      <c r="B665" s="4" t="s">
        <v>55</v>
      </c>
      <c r="C665" s="8">
        <v>48</v>
      </c>
      <c r="D665" s="5"/>
      <c r="E665" s="5">
        <f t="shared" si="90"/>
        <v>0</v>
      </c>
      <c r="F665" s="5">
        <v>200</v>
      </c>
      <c r="G665" s="102">
        <f t="shared" si="92"/>
        <v>9600</v>
      </c>
      <c r="H665" s="5">
        <v>13</v>
      </c>
      <c r="I665" s="102">
        <f t="shared" si="91"/>
        <v>624</v>
      </c>
      <c r="J665" s="5">
        <v>119.5</v>
      </c>
      <c r="K665" s="102">
        <f t="shared" si="94"/>
        <v>5736</v>
      </c>
      <c r="L665" s="5">
        <v>67.5</v>
      </c>
      <c r="M665" s="102">
        <f t="shared" si="95"/>
        <v>3240</v>
      </c>
      <c r="N665" s="5">
        <v>0</v>
      </c>
      <c r="O665" s="102">
        <f t="shared" si="93"/>
        <v>0</v>
      </c>
    </row>
    <row r="666" spans="2:17">
      <c r="B666" s="4" t="s">
        <v>56</v>
      </c>
      <c r="C666" s="8">
        <v>45</v>
      </c>
      <c r="D666" s="5"/>
      <c r="E666" s="5">
        <f t="shared" si="90"/>
        <v>0</v>
      </c>
      <c r="F666" s="5">
        <v>89.5</v>
      </c>
      <c r="G666" s="102">
        <f t="shared" si="92"/>
        <v>4027.5</v>
      </c>
      <c r="H666" s="5">
        <v>7.39</v>
      </c>
      <c r="I666" s="102">
        <f t="shared" si="91"/>
        <v>332.55</v>
      </c>
      <c r="J666" s="5">
        <v>43.25</v>
      </c>
      <c r="K666" s="102">
        <f t="shared" si="94"/>
        <v>1946.25</v>
      </c>
      <c r="L666" s="5">
        <v>38.86</v>
      </c>
      <c r="M666" s="102">
        <f t="shared" si="95"/>
        <v>1748.7</v>
      </c>
      <c r="N666" s="5">
        <v>0</v>
      </c>
      <c r="O666" s="102">
        <f t="shared" si="93"/>
        <v>-2.2737367544323206E-13</v>
      </c>
    </row>
    <row r="667" spans="2:17">
      <c r="B667" s="4" t="s">
        <v>57</v>
      </c>
      <c r="C667" s="8">
        <v>63</v>
      </c>
      <c r="D667" s="5"/>
      <c r="E667" s="5">
        <f t="shared" si="90"/>
        <v>0</v>
      </c>
      <c r="F667" s="5">
        <v>18</v>
      </c>
      <c r="G667" s="102">
        <f t="shared" si="92"/>
        <v>1134</v>
      </c>
      <c r="H667" s="5">
        <v>0</v>
      </c>
      <c r="I667" s="102">
        <f t="shared" si="91"/>
        <v>0</v>
      </c>
      <c r="J667" s="5">
        <v>16.8</v>
      </c>
      <c r="K667" s="102">
        <f t="shared" si="94"/>
        <v>1058.4000000000001</v>
      </c>
      <c r="L667" s="5">
        <v>1.2</v>
      </c>
      <c r="M667" s="102">
        <f t="shared" si="95"/>
        <v>75.599999999999994</v>
      </c>
      <c r="N667" s="5">
        <v>0</v>
      </c>
      <c r="O667" s="102">
        <f t="shared" si="93"/>
        <v>-8.5265128291212022E-14</v>
      </c>
    </row>
    <row r="668" spans="2:17">
      <c r="B668" s="4" t="s">
        <v>58</v>
      </c>
      <c r="C668" s="8">
        <v>47</v>
      </c>
      <c r="D668" s="5"/>
      <c r="E668" s="5">
        <f t="shared" si="90"/>
        <v>0</v>
      </c>
      <c r="F668" s="5">
        <v>31.7</v>
      </c>
      <c r="G668" s="102">
        <f t="shared" si="92"/>
        <v>1489.8999999999999</v>
      </c>
      <c r="H668" s="5">
        <v>1.4</v>
      </c>
      <c r="I668" s="102">
        <f t="shared" si="91"/>
        <v>65.8</v>
      </c>
      <c r="J668" s="5">
        <v>20.43</v>
      </c>
      <c r="K668" s="102">
        <f t="shared" si="94"/>
        <v>960.21</v>
      </c>
      <c r="L668" s="5">
        <v>9.8699999999999992</v>
      </c>
      <c r="M668" s="102">
        <f t="shared" si="95"/>
        <v>463.89</v>
      </c>
      <c r="N668" s="5">
        <v>0</v>
      </c>
      <c r="O668" s="102">
        <f t="shared" si="93"/>
        <v>-1.1368683772161603E-13</v>
      </c>
    </row>
    <row r="669" spans="2:17">
      <c r="B669" s="4" t="s">
        <v>59</v>
      </c>
      <c r="C669" s="8">
        <v>63</v>
      </c>
      <c r="D669" s="5"/>
      <c r="E669" s="5">
        <f t="shared" si="90"/>
        <v>0</v>
      </c>
      <c r="F669" s="5">
        <v>20</v>
      </c>
      <c r="G669" s="102">
        <f t="shared" si="92"/>
        <v>1260</v>
      </c>
      <c r="H669" s="5">
        <v>0</v>
      </c>
      <c r="I669" s="102">
        <f t="shared" si="91"/>
        <v>0</v>
      </c>
      <c r="J669" s="5">
        <v>16</v>
      </c>
      <c r="K669" s="102">
        <f t="shared" si="94"/>
        <v>1008</v>
      </c>
      <c r="L669" s="5">
        <v>4</v>
      </c>
      <c r="M669" s="102">
        <f t="shared" si="95"/>
        <v>252</v>
      </c>
      <c r="N669" s="5">
        <v>0</v>
      </c>
      <c r="O669" s="102">
        <f t="shared" si="93"/>
        <v>0</v>
      </c>
    </row>
    <row r="670" spans="2:17">
      <c r="B670" s="4" t="s">
        <v>60</v>
      </c>
      <c r="C670" s="8">
        <v>454</v>
      </c>
      <c r="D670" s="5"/>
      <c r="E670" s="5">
        <f t="shared" si="90"/>
        <v>0</v>
      </c>
      <c r="F670" s="5">
        <v>7.6440000000000001</v>
      </c>
      <c r="G670" s="105">
        <v>3470.37</v>
      </c>
      <c r="H670" s="5">
        <v>0</v>
      </c>
      <c r="I670" s="102">
        <f t="shared" si="91"/>
        <v>0</v>
      </c>
      <c r="J670" s="5">
        <v>4.2439999999999998</v>
      </c>
      <c r="K670" s="102">
        <f t="shared" si="94"/>
        <v>1926.7759999999998</v>
      </c>
      <c r="L670" s="5">
        <v>3.4</v>
      </c>
      <c r="M670" s="102">
        <f t="shared" si="95"/>
        <v>1543.6</v>
      </c>
      <c r="N670" s="5">
        <v>0</v>
      </c>
      <c r="O670" s="102">
        <f t="shared" si="93"/>
        <v>-5.9999999998581188E-3</v>
      </c>
    </row>
    <row r="671" spans="2:17">
      <c r="B671" s="4" t="s">
        <v>61</v>
      </c>
      <c r="C671" s="8">
        <v>147</v>
      </c>
      <c r="D671" s="5"/>
      <c r="E671" s="5">
        <f t="shared" si="90"/>
        <v>0</v>
      </c>
      <c r="F671" s="5">
        <v>35.1</v>
      </c>
      <c r="G671" s="102">
        <f t="shared" si="92"/>
        <v>5159.7</v>
      </c>
      <c r="H671" s="5">
        <v>0</v>
      </c>
      <c r="I671" s="102">
        <f t="shared" si="91"/>
        <v>0</v>
      </c>
      <c r="J671" s="5">
        <v>35.1</v>
      </c>
      <c r="K671" s="102">
        <f t="shared" si="94"/>
        <v>5159.7</v>
      </c>
      <c r="L671" s="5">
        <v>0</v>
      </c>
      <c r="M671" s="102">
        <f t="shared" si="95"/>
        <v>0</v>
      </c>
      <c r="N671" s="5">
        <v>0</v>
      </c>
      <c r="O671" s="102">
        <f t="shared" si="93"/>
        <v>0</v>
      </c>
      <c r="Q671" s="68">
        <f>SUM(G642:G671)</f>
        <v>105100.46999999999</v>
      </c>
    </row>
    <row r="672" spans="2:17">
      <c r="B672" s="4" t="s">
        <v>62</v>
      </c>
      <c r="C672" s="8">
        <v>185</v>
      </c>
      <c r="D672" s="5"/>
      <c r="E672" s="5">
        <f t="shared" si="90"/>
        <v>0</v>
      </c>
      <c r="F672" s="6">
        <v>72.8</v>
      </c>
      <c r="G672" s="102">
        <f t="shared" si="92"/>
        <v>13468</v>
      </c>
      <c r="H672" s="5">
        <v>0</v>
      </c>
      <c r="I672" s="102">
        <f t="shared" si="91"/>
        <v>0</v>
      </c>
      <c r="J672" s="5">
        <v>72.8</v>
      </c>
      <c r="K672" s="102">
        <f t="shared" si="94"/>
        <v>13468</v>
      </c>
      <c r="L672" s="5">
        <v>0</v>
      </c>
      <c r="M672" s="102">
        <f t="shared" si="95"/>
        <v>0</v>
      </c>
      <c r="N672" s="5">
        <v>0</v>
      </c>
      <c r="O672" s="102">
        <f t="shared" si="93"/>
        <v>0</v>
      </c>
    </row>
    <row r="673" spans="2:17">
      <c r="B673" s="4" t="s">
        <v>63</v>
      </c>
      <c r="C673" s="8">
        <v>155</v>
      </c>
      <c r="D673" s="5"/>
      <c r="E673" s="5">
        <f t="shared" si="90"/>
        <v>0</v>
      </c>
      <c r="F673" s="6">
        <v>33.299999999999997</v>
      </c>
      <c r="G673" s="102">
        <f t="shared" si="92"/>
        <v>5161.5</v>
      </c>
      <c r="H673" s="5">
        <v>0</v>
      </c>
      <c r="I673" s="102">
        <f t="shared" si="91"/>
        <v>0</v>
      </c>
      <c r="J673" s="5">
        <v>33.299999999999997</v>
      </c>
      <c r="K673" s="102">
        <f t="shared" si="94"/>
        <v>5161.5</v>
      </c>
      <c r="L673" s="5">
        <v>0</v>
      </c>
      <c r="M673" s="102">
        <f t="shared" si="95"/>
        <v>0</v>
      </c>
      <c r="N673" s="5">
        <v>0</v>
      </c>
      <c r="O673" s="102">
        <f t="shared" si="93"/>
        <v>0</v>
      </c>
    </row>
    <row r="674" spans="2:17">
      <c r="B674" s="4" t="s">
        <v>64</v>
      </c>
      <c r="C674" s="8">
        <v>195</v>
      </c>
      <c r="D674" s="5"/>
      <c r="E674" s="5">
        <f t="shared" si="90"/>
        <v>0</v>
      </c>
      <c r="F674" s="6">
        <v>30.9</v>
      </c>
      <c r="G674" s="102">
        <f t="shared" si="92"/>
        <v>6025.5</v>
      </c>
      <c r="H674" s="5">
        <v>0</v>
      </c>
      <c r="I674" s="102">
        <f t="shared" si="91"/>
        <v>0</v>
      </c>
      <c r="J674" s="5">
        <v>30.9</v>
      </c>
      <c r="K674" s="102">
        <f t="shared" si="94"/>
        <v>6025.5</v>
      </c>
      <c r="L674" s="5">
        <v>0</v>
      </c>
      <c r="M674" s="102">
        <f t="shared" si="95"/>
        <v>0</v>
      </c>
      <c r="N674" s="5">
        <v>0</v>
      </c>
      <c r="O674" s="102">
        <f t="shared" si="93"/>
        <v>0</v>
      </c>
      <c r="Q674" s="68">
        <f>SUM(G672:G674)</f>
        <v>24655</v>
      </c>
    </row>
    <row r="675" spans="2:17">
      <c r="B675" s="4" t="s">
        <v>65</v>
      </c>
      <c r="C675" s="8">
        <v>320</v>
      </c>
      <c r="D675" s="5"/>
      <c r="E675" s="5">
        <f t="shared" si="90"/>
        <v>0</v>
      </c>
      <c r="F675" s="6">
        <v>50</v>
      </c>
      <c r="G675" s="105">
        <f t="shared" si="92"/>
        <v>16000</v>
      </c>
      <c r="H675" s="5">
        <v>17</v>
      </c>
      <c r="I675" s="102">
        <f t="shared" si="91"/>
        <v>5440</v>
      </c>
      <c r="J675" s="5">
        <v>20.9</v>
      </c>
      <c r="K675" s="102">
        <f t="shared" ref="K675:K706" si="96">J675*C675</f>
        <v>6688</v>
      </c>
      <c r="L675" s="5">
        <v>12.1</v>
      </c>
      <c r="M675" s="102">
        <f t="shared" ref="M675:M706" si="97">L675*C675</f>
        <v>3872</v>
      </c>
      <c r="N675" s="5">
        <v>0</v>
      </c>
      <c r="O675" s="102">
        <f t="shared" si="93"/>
        <v>0</v>
      </c>
      <c r="Q675">
        <v>16000</v>
      </c>
    </row>
    <row r="676" spans="2:17">
      <c r="B676" s="4" t="s">
        <v>18</v>
      </c>
      <c r="C676" s="8">
        <v>141.58000000000001</v>
      </c>
      <c r="D676" s="5"/>
      <c r="E676" s="5">
        <f t="shared" ref="E676:E739" si="98">D676*C676</f>
        <v>0</v>
      </c>
      <c r="F676" s="6">
        <v>19</v>
      </c>
      <c r="G676" s="102">
        <f t="shared" si="92"/>
        <v>2690.0200000000004</v>
      </c>
      <c r="H676" s="5">
        <v>2.7</v>
      </c>
      <c r="I676" s="102">
        <f t="shared" ref="I676:I739" si="99">H676*C676</f>
        <v>382.26600000000008</v>
      </c>
      <c r="J676" s="5">
        <v>5</v>
      </c>
      <c r="K676" s="102">
        <f t="shared" si="96"/>
        <v>707.90000000000009</v>
      </c>
      <c r="L676" s="5">
        <v>11.3</v>
      </c>
      <c r="M676" s="102">
        <f t="shared" si="97"/>
        <v>1599.8540000000003</v>
      </c>
      <c r="N676" s="5">
        <v>0</v>
      </c>
      <c r="O676" s="102">
        <f t="shared" si="93"/>
        <v>0</v>
      </c>
    </row>
    <row r="677" spans="2:17">
      <c r="B677" s="4" t="s">
        <v>118</v>
      </c>
      <c r="C677" s="8">
        <v>31.31</v>
      </c>
      <c r="D677" s="5"/>
      <c r="E677" s="5">
        <f t="shared" si="98"/>
        <v>0</v>
      </c>
      <c r="F677" s="6">
        <v>225</v>
      </c>
      <c r="G677" s="102">
        <f t="shared" si="92"/>
        <v>7044.75</v>
      </c>
      <c r="H677" s="5">
        <v>0</v>
      </c>
      <c r="I677" s="102">
        <f t="shared" si="99"/>
        <v>0</v>
      </c>
      <c r="J677" s="5">
        <v>110</v>
      </c>
      <c r="K677" s="102">
        <f t="shared" si="96"/>
        <v>3444.1</v>
      </c>
      <c r="L677" s="5">
        <v>0</v>
      </c>
      <c r="M677" s="102">
        <f t="shared" si="97"/>
        <v>0</v>
      </c>
      <c r="N677" s="5">
        <v>115</v>
      </c>
      <c r="O677" s="102">
        <f t="shared" si="93"/>
        <v>3600.65</v>
      </c>
    </row>
    <row r="678" spans="2:17">
      <c r="B678" s="4" t="s">
        <v>119</v>
      </c>
      <c r="C678" s="8">
        <v>84.15</v>
      </c>
      <c r="D678" s="5"/>
      <c r="E678" s="5">
        <f t="shared" si="98"/>
        <v>0</v>
      </c>
      <c r="F678" s="6">
        <v>18</v>
      </c>
      <c r="G678" s="102">
        <f t="shared" si="92"/>
        <v>1514.7</v>
      </c>
      <c r="H678" s="5">
        <v>0</v>
      </c>
      <c r="I678" s="102">
        <f t="shared" si="99"/>
        <v>0</v>
      </c>
      <c r="J678" s="5">
        <v>0</v>
      </c>
      <c r="K678" s="102">
        <f t="shared" si="96"/>
        <v>0</v>
      </c>
      <c r="L678" s="5">
        <v>18</v>
      </c>
      <c r="M678" s="102">
        <f t="shared" si="97"/>
        <v>1514.7</v>
      </c>
      <c r="N678" s="5">
        <v>0</v>
      </c>
      <c r="O678" s="102">
        <f t="shared" si="93"/>
        <v>0</v>
      </c>
    </row>
    <row r="679" spans="2:17">
      <c r="B679" s="4" t="s">
        <v>66</v>
      </c>
      <c r="C679" s="8">
        <v>149.97999999999999</v>
      </c>
      <c r="D679" s="5"/>
      <c r="E679" s="5">
        <f t="shared" si="98"/>
        <v>0</v>
      </c>
      <c r="F679" s="6">
        <v>23</v>
      </c>
      <c r="G679" s="102">
        <f t="shared" si="92"/>
        <v>3449.54</v>
      </c>
      <c r="H679" s="5">
        <v>0</v>
      </c>
      <c r="I679" s="102">
        <f t="shared" si="99"/>
        <v>0</v>
      </c>
      <c r="J679" s="5">
        <v>23</v>
      </c>
      <c r="K679" s="102">
        <f t="shared" si="96"/>
        <v>3449.54</v>
      </c>
      <c r="L679" s="5">
        <v>0</v>
      </c>
      <c r="M679" s="102">
        <f t="shared" si="97"/>
        <v>0</v>
      </c>
      <c r="N679" s="5">
        <v>0</v>
      </c>
      <c r="O679" s="102">
        <f t="shared" si="93"/>
        <v>0</v>
      </c>
    </row>
    <row r="680" spans="2:17">
      <c r="B680" s="4" t="s">
        <v>124</v>
      </c>
      <c r="C680" s="8">
        <v>149.66</v>
      </c>
      <c r="D680" s="5"/>
      <c r="E680" s="5">
        <f t="shared" si="98"/>
        <v>0</v>
      </c>
      <c r="F680" s="6">
        <v>23</v>
      </c>
      <c r="G680" s="102">
        <f t="shared" si="92"/>
        <v>3442.18</v>
      </c>
      <c r="H680" s="5">
        <v>0</v>
      </c>
      <c r="I680" s="102">
        <f t="shared" si="99"/>
        <v>0</v>
      </c>
      <c r="J680" s="5">
        <v>22</v>
      </c>
      <c r="K680" s="102">
        <f t="shared" si="96"/>
        <v>3292.52</v>
      </c>
      <c r="L680" s="5">
        <v>0</v>
      </c>
      <c r="M680" s="102">
        <f t="shared" si="97"/>
        <v>0</v>
      </c>
      <c r="N680" s="5">
        <v>1</v>
      </c>
      <c r="O680" s="102">
        <f t="shared" si="93"/>
        <v>149.65999999999985</v>
      </c>
    </row>
    <row r="681" spans="2:17">
      <c r="B681" s="4" t="s">
        <v>120</v>
      </c>
      <c r="C681" s="8">
        <v>10.44</v>
      </c>
      <c r="D681" s="5"/>
      <c r="E681" s="5">
        <f t="shared" si="98"/>
        <v>0</v>
      </c>
      <c r="F681" s="6">
        <v>225</v>
      </c>
      <c r="G681" s="102">
        <f t="shared" si="92"/>
        <v>2349</v>
      </c>
      <c r="H681" s="5">
        <v>14</v>
      </c>
      <c r="I681" s="102">
        <f t="shared" si="99"/>
        <v>146.16</v>
      </c>
      <c r="J681" s="5">
        <v>211</v>
      </c>
      <c r="K681" s="102">
        <f t="shared" si="96"/>
        <v>2202.8399999999997</v>
      </c>
      <c r="L681" s="5">
        <v>0</v>
      </c>
      <c r="M681" s="102">
        <f t="shared" si="97"/>
        <v>0</v>
      </c>
      <c r="N681" s="5">
        <v>0</v>
      </c>
      <c r="O681" s="102">
        <f t="shared" si="93"/>
        <v>4.5474735088646412E-13</v>
      </c>
    </row>
    <row r="682" spans="2:17">
      <c r="B682" s="4" t="s">
        <v>60</v>
      </c>
      <c r="C682" s="8">
        <v>488.82</v>
      </c>
      <c r="D682" s="5"/>
      <c r="E682" s="5">
        <f t="shared" si="98"/>
        <v>0</v>
      </c>
      <c r="F682" s="6">
        <v>7.7380000000000004</v>
      </c>
      <c r="G682" s="105">
        <f t="shared" si="92"/>
        <v>3782.4891600000001</v>
      </c>
      <c r="H682" s="5">
        <v>0</v>
      </c>
      <c r="I682" s="102">
        <f t="shared" si="99"/>
        <v>0</v>
      </c>
      <c r="J682" s="5">
        <v>4.5999999999999996</v>
      </c>
      <c r="K682" s="102">
        <f t="shared" si="96"/>
        <v>2248.5719999999997</v>
      </c>
      <c r="L682" s="5">
        <v>3.1379999999999999</v>
      </c>
      <c r="M682" s="102">
        <f t="shared" si="97"/>
        <v>1533.91716</v>
      </c>
      <c r="N682" s="5">
        <v>0</v>
      </c>
      <c r="O682" s="102">
        <f t="shared" si="93"/>
        <v>4.5474735088646412E-13</v>
      </c>
    </row>
    <row r="683" spans="2:17">
      <c r="B683" s="4" t="s">
        <v>121</v>
      </c>
      <c r="C683" s="8">
        <v>536.42999999999995</v>
      </c>
      <c r="D683" s="5"/>
      <c r="E683" s="5">
        <f t="shared" si="98"/>
        <v>0</v>
      </c>
      <c r="F683" s="6">
        <v>5</v>
      </c>
      <c r="G683" s="102">
        <f t="shared" si="92"/>
        <v>2682.1499999999996</v>
      </c>
      <c r="H683" s="5">
        <v>0</v>
      </c>
      <c r="I683" s="102">
        <f t="shared" si="99"/>
        <v>0</v>
      </c>
      <c r="J683" s="5">
        <v>3.8</v>
      </c>
      <c r="K683" s="102">
        <f t="shared" si="96"/>
        <v>2038.4339999999997</v>
      </c>
      <c r="L683" s="5">
        <v>1.2</v>
      </c>
      <c r="M683" s="102">
        <f t="shared" si="97"/>
        <v>643.71599999999989</v>
      </c>
      <c r="N683" s="5">
        <v>0</v>
      </c>
      <c r="O683" s="102">
        <f t="shared" si="93"/>
        <v>0</v>
      </c>
    </row>
    <row r="684" spans="2:17">
      <c r="B684" s="4" t="s">
        <v>122</v>
      </c>
      <c r="C684" s="8">
        <v>324.52999999999997</v>
      </c>
      <c r="D684" s="5"/>
      <c r="E684" s="5">
        <f t="shared" si="98"/>
        <v>0</v>
      </c>
      <c r="F684" s="6">
        <v>12</v>
      </c>
      <c r="G684" s="102">
        <f t="shared" ref="G684:G747" si="100">F684*C684</f>
        <v>3894.3599999999997</v>
      </c>
      <c r="H684" s="5">
        <v>0</v>
      </c>
      <c r="I684" s="102">
        <f t="shared" si="99"/>
        <v>0</v>
      </c>
      <c r="J684" s="5">
        <v>10.9</v>
      </c>
      <c r="K684" s="102">
        <f t="shared" si="96"/>
        <v>3537.377</v>
      </c>
      <c r="L684" s="5">
        <v>1.1000000000000001</v>
      </c>
      <c r="M684" s="102">
        <f t="shared" si="97"/>
        <v>356.983</v>
      </c>
      <c r="N684" s="5">
        <v>0</v>
      </c>
      <c r="O684" s="102">
        <f t="shared" si="93"/>
        <v>-2.8421709430404007E-13</v>
      </c>
    </row>
    <row r="685" spans="2:17">
      <c r="B685" s="4" t="s">
        <v>123</v>
      </c>
      <c r="C685" s="8">
        <v>189.74</v>
      </c>
      <c r="D685" s="5"/>
      <c r="E685" s="5">
        <f t="shared" si="98"/>
        <v>0</v>
      </c>
      <c r="F685" s="6">
        <v>12</v>
      </c>
      <c r="G685" s="102">
        <f t="shared" si="100"/>
        <v>2276.88</v>
      </c>
      <c r="H685" s="5">
        <v>0</v>
      </c>
      <c r="I685" s="102">
        <f t="shared" si="99"/>
        <v>0</v>
      </c>
      <c r="J685" s="5">
        <v>12</v>
      </c>
      <c r="K685" s="102">
        <f t="shared" si="96"/>
        <v>2276.88</v>
      </c>
      <c r="L685" s="5">
        <v>0</v>
      </c>
      <c r="M685" s="102">
        <f t="shared" si="97"/>
        <v>0</v>
      </c>
      <c r="N685" s="5">
        <v>0</v>
      </c>
      <c r="O685" s="102">
        <f t="shared" si="93"/>
        <v>0</v>
      </c>
    </row>
    <row r="686" spans="2:17">
      <c r="B686" s="4" t="s">
        <v>48</v>
      </c>
      <c r="C686" s="8">
        <v>21.86</v>
      </c>
      <c r="D686" s="5"/>
      <c r="E686" s="5">
        <f t="shared" si="98"/>
        <v>0</v>
      </c>
      <c r="F686" s="6">
        <v>225</v>
      </c>
      <c r="G686" s="102">
        <f t="shared" si="100"/>
        <v>4918.5</v>
      </c>
      <c r="H686" s="5">
        <v>0</v>
      </c>
      <c r="I686" s="102">
        <f t="shared" si="99"/>
        <v>0</v>
      </c>
      <c r="J686" s="5">
        <v>225</v>
      </c>
      <c r="K686" s="102">
        <f t="shared" si="96"/>
        <v>4918.5</v>
      </c>
      <c r="L686" s="5">
        <v>0</v>
      </c>
      <c r="M686" s="102">
        <f t="shared" si="97"/>
        <v>0</v>
      </c>
      <c r="N686" s="5">
        <v>0</v>
      </c>
      <c r="O686" s="102">
        <f t="shared" si="93"/>
        <v>0</v>
      </c>
    </row>
    <row r="687" spans="2:17">
      <c r="B687" s="4" t="s">
        <v>44</v>
      </c>
      <c r="C687" s="8">
        <v>62.19</v>
      </c>
      <c r="D687" s="5"/>
      <c r="E687" s="5">
        <f t="shared" si="98"/>
        <v>0</v>
      </c>
      <c r="F687" s="6">
        <v>36</v>
      </c>
      <c r="G687" s="102">
        <f t="shared" si="100"/>
        <v>2238.84</v>
      </c>
      <c r="H687" s="5">
        <v>1.5</v>
      </c>
      <c r="I687" s="102">
        <f t="shared" si="99"/>
        <v>93.284999999999997</v>
      </c>
      <c r="J687" s="5">
        <v>21</v>
      </c>
      <c r="K687" s="102">
        <f t="shared" si="96"/>
        <v>1305.99</v>
      </c>
      <c r="L687" s="104">
        <v>13.5</v>
      </c>
      <c r="M687" s="102">
        <v>839.56</v>
      </c>
      <c r="N687" s="5">
        <v>0</v>
      </c>
      <c r="O687" s="102">
        <f t="shared" si="93"/>
        <v>5.000000000336513E-3</v>
      </c>
      <c r="Q687" s="68">
        <f>SUM(G676:G687)</f>
        <v>40283.409159999996</v>
      </c>
    </row>
    <row r="688" spans="2:17">
      <c r="B688" s="4" t="s">
        <v>125</v>
      </c>
      <c r="C688" s="8">
        <v>21.63</v>
      </c>
      <c r="D688" s="5"/>
      <c r="E688" s="5">
        <f t="shared" si="98"/>
        <v>0</v>
      </c>
      <c r="F688" s="6">
        <v>248</v>
      </c>
      <c r="G688" s="105">
        <f t="shared" si="100"/>
        <v>5364.24</v>
      </c>
      <c r="H688" s="5">
        <v>0</v>
      </c>
      <c r="I688" s="102">
        <f t="shared" si="99"/>
        <v>0</v>
      </c>
      <c r="J688" s="5">
        <v>248</v>
      </c>
      <c r="K688" s="102">
        <f t="shared" si="96"/>
        <v>5364.24</v>
      </c>
      <c r="L688" s="5">
        <v>0</v>
      </c>
      <c r="M688" s="102">
        <f t="shared" si="97"/>
        <v>0</v>
      </c>
      <c r="N688" s="5">
        <v>0</v>
      </c>
      <c r="O688" s="102">
        <f t="shared" si="93"/>
        <v>0</v>
      </c>
    </row>
    <row r="689" spans="2:17">
      <c r="B689" s="4" t="s">
        <v>125</v>
      </c>
      <c r="C689" s="8">
        <v>21.63</v>
      </c>
      <c r="D689" s="5"/>
      <c r="E689" s="5">
        <f t="shared" si="98"/>
        <v>0</v>
      </c>
      <c r="F689" s="6">
        <v>280</v>
      </c>
      <c r="G689" s="105">
        <f t="shared" si="100"/>
        <v>6056.4</v>
      </c>
      <c r="H689" s="5">
        <v>0</v>
      </c>
      <c r="I689" s="102">
        <f t="shared" si="99"/>
        <v>0</v>
      </c>
      <c r="J689" s="5">
        <v>280</v>
      </c>
      <c r="K689" s="102">
        <f t="shared" si="96"/>
        <v>6056.4</v>
      </c>
      <c r="L689" s="5">
        <v>0</v>
      </c>
      <c r="M689" s="102">
        <f t="shared" si="97"/>
        <v>0</v>
      </c>
      <c r="N689" s="5">
        <v>0</v>
      </c>
      <c r="O689" s="102">
        <f t="shared" si="93"/>
        <v>0</v>
      </c>
      <c r="Q689" s="68">
        <f>SUM(G688:G689)</f>
        <v>11420.64</v>
      </c>
    </row>
    <row r="690" spans="2:17">
      <c r="B690" s="4" t="s">
        <v>135</v>
      </c>
      <c r="C690" s="8">
        <v>310</v>
      </c>
      <c r="D690" s="5"/>
      <c r="E690" s="5">
        <f t="shared" si="98"/>
        <v>0</v>
      </c>
      <c r="F690" s="6">
        <v>39</v>
      </c>
      <c r="G690" s="105">
        <f t="shared" si="100"/>
        <v>12090</v>
      </c>
      <c r="H690" s="5">
        <v>4.3</v>
      </c>
      <c r="I690" s="102">
        <f t="shared" si="99"/>
        <v>1333</v>
      </c>
      <c r="J690" s="5">
        <v>21.2</v>
      </c>
      <c r="K690" s="102">
        <f t="shared" si="96"/>
        <v>6572</v>
      </c>
      <c r="L690" s="5">
        <v>13.5</v>
      </c>
      <c r="M690" s="102">
        <f t="shared" si="97"/>
        <v>4185</v>
      </c>
      <c r="N690" s="5">
        <v>0</v>
      </c>
      <c r="O690" s="102">
        <f t="shared" si="93"/>
        <v>0</v>
      </c>
      <c r="Q690">
        <v>12090</v>
      </c>
    </row>
    <row r="691" spans="2:17">
      <c r="B691" s="4" t="s">
        <v>136</v>
      </c>
      <c r="C691" s="8">
        <v>105</v>
      </c>
      <c r="D691" s="5"/>
      <c r="E691" s="5">
        <f t="shared" si="98"/>
        <v>0</v>
      </c>
      <c r="F691" s="6">
        <v>15</v>
      </c>
      <c r="G691" s="102">
        <f t="shared" si="100"/>
        <v>1575</v>
      </c>
      <c r="H691" s="5">
        <v>0</v>
      </c>
      <c r="I691" s="102">
        <f t="shared" si="99"/>
        <v>0</v>
      </c>
      <c r="J691" s="5">
        <v>15</v>
      </c>
      <c r="K691" s="102">
        <f t="shared" si="96"/>
        <v>1575</v>
      </c>
      <c r="L691" s="5">
        <v>0</v>
      </c>
      <c r="M691" s="102">
        <f t="shared" si="97"/>
        <v>0</v>
      </c>
      <c r="N691" s="5">
        <v>0</v>
      </c>
      <c r="O691" s="102">
        <f t="shared" ref="O691:O754" si="101">SUM(G691-I691-K691-M691)</f>
        <v>0</v>
      </c>
    </row>
    <row r="692" spans="2:17">
      <c r="B692" s="4" t="s">
        <v>137</v>
      </c>
      <c r="C692" s="8">
        <v>101</v>
      </c>
      <c r="D692" s="5"/>
      <c r="E692" s="5">
        <f t="shared" si="98"/>
        <v>0</v>
      </c>
      <c r="F692" s="6">
        <v>14</v>
      </c>
      <c r="G692" s="102">
        <f t="shared" si="100"/>
        <v>1414</v>
      </c>
      <c r="H692" s="5">
        <v>0</v>
      </c>
      <c r="I692" s="102">
        <f t="shared" si="99"/>
        <v>0</v>
      </c>
      <c r="J692" s="5">
        <v>14</v>
      </c>
      <c r="K692" s="102">
        <f t="shared" si="96"/>
        <v>1414</v>
      </c>
      <c r="L692" s="5">
        <v>0</v>
      </c>
      <c r="M692" s="102">
        <f t="shared" si="97"/>
        <v>0</v>
      </c>
      <c r="N692" s="5">
        <v>0</v>
      </c>
      <c r="O692" s="102">
        <f t="shared" si="101"/>
        <v>0</v>
      </c>
    </row>
    <row r="693" spans="2:17">
      <c r="B693" s="4" t="s">
        <v>37</v>
      </c>
      <c r="C693" s="8">
        <v>61</v>
      </c>
      <c r="D693" s="5"/>
      <c r="E693" s="5">
        <f t="shared" si="98"/>
        <v>0</v>
      </c>
      <c r="F693" s="6">
        <v>20</v>
      </c>
      <c r="G693" s="102">
        <f t="shared" si="100"/>
        <v>1220</v>
      </c>
      <c r="H693" s="5">
        <v>0.4</v>
      </c>
      <c r="I693" s="102">
        <f t="shared" si="99"/>
        <v>24.400000000000002</v>
      </c>
      <c r="J693" s="5">
        <v>15.64</v>
      </c>
      <c r="K693" s="102">
        <f t="shared" si="96"/>
        <v>954.04000000000008</v>
      </c>
      <c r="L693" s="5">
        <v>3.96</v>
      </c>
      <c r="M693" s="102">
        <f t="shared" si="97"/>
        <v>241.56</v>
      </c>
      <c r="N693" s="5">
        <v>0</v>
      </c>
      <c r="O693" s="102">
        <f t="shared" si="101"/>
        <v>-1.7053025658242404E-13</v>
      </c>
    </row>
    <row r="694" spans="2:17">
      <c r="B694" s="4" t="s">
        <v>31</v>
      </c>
      <c r="C694" s="8">
        <v>74</v>
      </c>
      <c r="D694" s="5"/>
      <c r="E694" s="5">
        <f t="shared" si="98"/>
        <v>0</v>
      </c>
      <c r="F694" s="6">
        <v>48</v>
      </c>
      <c r="G694" s="102">
        <f t="shared" si="100"/>
        <v>3552</v>
      </c>
      <c r="H694" s="5">
        <v>18</v>
      </c>
      <c r="I694" s="102">
        <f t="shared" si="99"/>
        <v>1332</v>
      </c>
      <c r="J694" s="5">
        <v>18</v>
      </c>
      <c r="K694" s="102">
        <f t="shared" si="96"/>
        <v>1332</v>
      </c>
      <c r="L694" s="5">
        <v>12</v>
      </c>
      <c r="M694" s="102">
        <f t="shared" si="97"/>
        <v>888</v>
      </c>
      <c r="N694" s="5">
        <v>0</v>
      </c>
      <c r="O694" s="102">
        <f t="shared" si="101"/>
        <v>0</v>
      </c>
    </row>
    <row r="695" spans="2:17">
      <c r="B695" s="4" t="s">
        <v>29</v>
      </c>
      <c r="C695" s="8">
        <v>70</v>
      </c>
      <c r="D695" s="5"/>
      <c r="E695" s="5">
        <f t="shared" si="98"/>
        <v>0</v>
      </c>
      <c r="F695" s="6">
        <v>25</v>
      </c>
      <c r="G695" s="102">
        <f t="shared" si="100"/>
        <v>1750</v>
      </c>
      <c r="H695" s="5">
        <v>4.3</v>
      </c>
      <c r="I695" s="102">
        <f t="shared" si="99"/>
        <v>301</v>
      </c>
      <c r="J695" s="5">
        <v>10.85</v>
      </c>
      <c r="K695" s="102">
        <f t="shared" si="96"/>
        <v>759.5</v>
      </c>
      <c r="L695" s="5">
        <v>7</v>
      </c>
      <c r="M695" s="102">
        <f t="shared" si="97"/>
        <v>490</v>
      </c>
      <c r="N695" s="5">
        <v>2.85</v>
      </c>
      <c r="O695" s="102">
        <f t="shared" si="101"/>
        <v>199.5</v>
      </c>
    </row>
    <row r="696" spans="2:17">
      <c r="B696" s="4" t="s">
        <v>43</v>
      </c>
      <c r="C696" s="8">
        <v>40</v>
      </c>
      <c r="D696" s="5"/>
      <c r="E696" s="5">
        <f t="shared" si="98"/>
        <v>0</v>
      </c>
      <c r="F696" s="6">
        <v>25</v>
      </c>
      <c r="G696" s="102">
        <f t="shared" si="100"/>
        <v>1000</v>
      </c>
      <c r="H696" s="5">
        <v>2</v>
      </c>
      <c r="I696" s="102">
        <f t="shared" si="99"/>
        <v>80</v>
      </c>
      <c r="J696" s="5">
        <v>22.55</v>
      </c>
      <c r="K696" s="102">
        <f t="shared" si="96"/>
        <v>902</v>
      </c>
      <c r="L696" s="5">
        <v>0.45</v>
      </c>
      <c r="M696" s="102">
        <f t="shared" si="97"/>
        <v>18</v>
      </c>
      <c r="N696" s="5">
        <v>0</v>
      </c>
      <c r="O696" s="102">
        <f t="shared" si="101"/>
        <v>0</v>
      </c>
    </row>
    <row r="697" spans="2:17">
      <c r="B697" s="4" t="s">
        <v>52</v>
      </c>
      <c r="C697" s="8">
        <v>2300</v>
      </c>
      <c r="D697" s="5"/>
      <c r="E697" s="5">
        <f t="shared" si="98"/>
        <v>0</v>
      </c>
      <c r="F697" s="6">
        <v>3</v>
      </c>
      <c r="G697" s="102">
        <f t="shared" si="100"/>
        <v>6900</v>
      </c>
      <c r="H697" s="5">
        <v>0</v>
      </c>
      <c r="I697" s="102">
        <f t="shared" si="99"/>
        <v>0</v>
      </c>
      <c r="J697" s="5">
        <v>3</v>
      </c>
      <c r="K697" s="102">
        <f t="shared" si="96"/>
        <v>6900</v>
      </c>
      <c r="L697" s="5">
        <v>0</v>
      </c>
      <c r="M697" s="102">
        <f t="shared" si="97"/>
        <v>0</v>
      </c>
      <c r="N697" s="5">
        <v>0</v>
      </c>
      <c r="O697" s="102">
        <f t="shared" si="101"/>
        <v>0</v>
      </c>
    </row>
    <row r="698" spans="2:17">
      <c r="B698" s="4" t="s">
        <v>61</v>
      </c>
      <c r="C698" s="8">
        <v>147</v>
      </c>
      <c r="D698" s="5"/>
      <c r="E698" s="5">
        <f t="shared" si="98"/>
        <v>0</v>
      </c>
      <c r="F698" s="6">
        <v>61.7</v>
      </c>
      <c r="G698" s="102">
        <f t="shared" si="100"/>
        <v>9069.9</v>
      </c>
      <c r="H698" s="5">
        <v>0</v>
      </c>
      <c r="I698" s="102">
        <f t="shared" si="99"/>
        <v>0</v>
      </c>
      <c r="J698" s="5">
        <v>61.7</v>
      </c>
      <c r="K698" s="102">
        <f t="shared" si="96"/>
        <v>9069.9</v>
      </c>
      <c r="L698" s="5">
        <v>0</v>
      </c>
      <c r="M698" s="102">
        <f t="shared" si="97"/>
        <v>0</v>
      </c>
      <c r="N698" s="5">
        <v>0</v>
      </c>
      <c r="O698" s="102">
        <f t="shared" si="101"/>
        <v>0</v>
      </c>
    </row>
    <row r="699" spans="2:17">
      <c r="B699" s="4" t="s">
        <v>62</v>
      </c>
      <c r="C699" s="8">
        <v>172</v>
      </c>
      <c r="D699" s="5"/>
      <c r="E699" s="5">
        <f t="shared" si="98"/>
        <v>0</v>
      </c>
      <c r="F699" s="6">
        <v>32.4</v>
      </c>
      <c r="G699" s="102">
        <f t="shared" si="100"/>
        <v>5572.8</v>
      </c>
      <c r="H699" s="5">
        <v>0</v>
      </c>
      <c r="I699" s="102">
        <f t="shared" si="99"/>
        <v>0</v>
      </c>
      <c r="J699" s="5">
        <v>32.4</v>
      </c>
      <c r="K699" s="102">
        <f t="shared" si="96"/>
        <v>5572.8</v>
      </c>
      <c r="L699" s="5">
        <v>0</v>
      </c>
      <c r="M699" s="102">
        <f t="shared" si="97"/>
        <v>0</v>
      </c>
      <c r="N699" s="5">
        <v>0</v>
      </c>
      <c r="O699" s="102">
        <f t="shared" si="101"/>
        <v>0</v>
      </c>
    </row>
    <row r="700" spans="2:17">
      <c r="B700" s="4" t="s">
        <v>138</v>
      </c>
      <c r="C700" s="8">
        <v>265</v>
      </c>
      <c r="D700" s="5"/>
      <c r="E700" s="5">
        <f t="shared" si="98"/>
        <v>0</v>
      </c>
      <c r="F700" s="6">
        <v>16.489999999999998</v>
      </c>
      <c r="G700" s="102">
        <f t="shared" si="100"/>
        <v>4369.8499999999995</v>
      </c>
      <c r="H700" s="5">
        <v>2.99</v>
      </c>
      <c r="I700" s="102">
        <f t="shared" si="99"/>
        <v>792.35</v>
      </c>
      <c r="J700" s="5">
        <v>0</v>
      </c>
      <c r="K700" s="102">
        <f t="shared" si="96"/>
        <v>0</v>
      </c>
      <c r="L700" s="5">
        <v>13.5</v>
      </c>
      <c r="M700" s="102">
        <f t="shared" si="97"/>
        <v>3577.5</v>
      </c>
      <c r="N700" s="5">
        <v>0</v>
      </c>
      <c r="O700" s="102">
        <f t="shared" si="101"/>
        <v>-4.5474735088646412E-13</v>
      </c>
    </row>
    <row r="701" spans="2:17">
      <c r="B701" s="4" t="s">
        <v>138</v>
      </c>
      <c r="C701" s="8">
        <v>268</v>
      </c>
      <c r="D701" s="5"/>
      <c r="E701" s="5">
        <f t="shared" si="98"/>
        <v>0</v>
      </c>
      <c r="F701" s="6">
        <v>18.100000000000001</v>
      </c>
      <c r="G701" s="102">
        <f t="shared" si="100"/>
        <v>4850.8</v>
      </c>
      <c r="H701" s="5">
        <v>4.5</v>
      </c>
      <c r="I701" s="102">
        <f t="shared" si="99"/>
        <v>1206</v>
      </c>
      <c r="J701" s="5">
        <v>13.6</v>
      </c>
      <c r="K701" s="102">
        <f t="shared" si="96"/>
        <v>3644.7999999999997</v>
      </c>
      <c r="L701" s="5">
        <v>0</v>
      </c>
      <c r="M701" s="102">
        <f t="shared" si="97"/>
        <v>0</v>
      </c>
      <c r="N701" s="5">
        <v>0</v>
      </c>
      <c r="O701" s="102">
        <f t="shared" si="101"/>
        <v>4.5474735088646412E-13</v>
      </c>
    </row>
    <row r="702" spans="2:17">
      <c r="B702" s="4" t="s">
        <v>138</v>
      </c>
      <c r="C702" s="8">
        <v>277</v>
      </c>
      <c r="D702" s="5"/>
      <c r="E702" s="5">
        <f t="shared" si="98"/>
        <v>0</v>
      </c>
      <c r="F702" s="6">
        <v>7.6</v>
      </c>
      <c r="G702" s="102">
        <f t="shared" si="100"/>
        <v>2105.1999999999998</v>
      </c>
      <c r="H702" s="5">
        <v>0</v>
      </c>
      <c r="I702" s="102">
        <f t="shared" si="99"/>
        <v>0</v>
      </c>
      <c r="J702" s="5">
        <v>7.6</v>
      </c>
      <c r="K702" s="102">
        <f t="shared" si="96"/>
        <v>2105.1999999999998</v>
      </c>
      <c r="L702" s="5">
        <v>0</v>
      </c>
      <c r="M702" s="102">
        <f t="shared" si="97"/>
        <v>0</v>
      </c>
      <c r="N702" s="5">
        <v>0</v>
      </c>
      <c r="O702" s="102">
        <f t="shared" si="101"/>
        <v>0</v>
      </c>
      <c r="Q702" s="68">
        <f>SUM(G691:G702)</f>
        <v>43379.55</v>
      </c>
    </row>
    <row r="703" spans="2:17">
      <c r="B703" s="4" t="s">
        <v>136</v>
      </c>
      <c r="C703" s="8">
        <v>105</v>
      </c>
      <c r="D703" s="5"/>
      <c r="E703" s="5">
        <f t="shared" si="98"/>
        <v>0</v>
      </c>
      <c r="F703" s="6">
        <v>15</v>
      </c>
      <c r="G703" s="105">
        <f t="shared" si="100"/>
        <v>1575</v>
      </c>
      <c r="H703" s="5">
        <v>0</v>
      </c>
      <c r="I703" s="102">
        <f t="shared" si="99"/>
        <v>0</v>
      </c>
      <c r="J703" s="5">
        <v>15</v>
      </c>
      <c r="K703" s="102">
        <f t="shared" si="96"/>
        <v>1575</v>
      </c>
      <c r="L703" s="5">
        <v>0</v>
      </c>
      <c r="M703" s="102">
        <f t="shared" si="97"/>
        <v>0</v>
      </c>
      <c r="N703" s="5">
        <v>0</v>
      </c>
      <c r="O703" s="102">
        <f t="shared" si="101"/>
        <v>0</v>
      </c>
      <c r="Q703" s="68">
        <v>1575</v>
      </c>
    </row>
    <row r="704" spans="2:17">
      <c r="B704" s="4" t="s">
        <v>145</v>
      </c>
      <c r="C704" s="8">
        <v>530</v>
      </c>
      <c r="D704" s="5"/>
      <c r="E704" s="5">
        <f t="shared" si="98"/>
        <v>0</v>
      </c>
      <c r="F704" s="6">
        <v>21</v>
      </c>
      <c r="G704" s="102">
        <f t="shared" si="100"/>
        <v>11130</v>
      </c>
      <c r="H704" s="5">
        <v>0</v>
      </c>
      <c r="I704" s="102">
        <f t="shared" si="99"/>
        <v>0</v>
      </c>
      <c r="J704" s="5">
        <v>11.54</v>
      </c>
      <c r="K704" s="102">
        <f t="shared" si="96"/>
        <v>6116.2</v>
      </c>
      <c r="L704" s="5">
        <v>9.07</v>
      </c>
      <c r="M704" s="102">
        <f t="shared" si="97"/>
        <v>4807.1000000000004</v>
      </c>
      <c r="N704" s="5">
        <v>0.39</v>
      </c>
      <c r="O704" s="102">
        <f t="shared" si="101"/>
        <v>206.69999999999982</v>
      </c>
    </row>
    <row r="705" spans="2:17">
      <c r="B705" s="4" t="s">
        <v>31</v>
      </c>
      <c r="C705" s="8">
        <v>74</v>
      </c>
      <c r="D705" s="5"/>
      <c r="E705" s="5">
        <f t="shared" si="98"/>
        <v>0</v>
      </c>
      <c r="F705" s="6">
        <v>24</v>
      </c>
      <c r="G705" s="102">
        <f t="shared" si="100"/>
        <v>1776</v>
      </c>
      <c r="H705" s="5">
        <v>0</v>
      </c>
      <c r="I705" s="102">
        <f t="shared" si="99"/>
        <v>0</v>
      </c>
      <c r="J705" s="5">
        <v>20</v>
      </c>
      <c r="K705" s="102">
        <f t="shared" si="96"/>
        <v>1480</v>
      </c>
      <c r="L705" s="5">
        <v>4</v>
      </c>
      <c r="M705" s="102">
        <f t="shared" si="97"/>
        <v>296</v>
      </c>
      <c r="N705" s="5">
        <v>0</v>
      </c>
      <c r="O705" s="102">
        <f t="shared" si="101"/>
        <v>0</v>
      </c>
    </row>
    <row r="706" spans="2:17">
      <c r="B706" s="4" t="s">
        <v>37</v>
      </c>
      <c r="C706" s="8">
        <v>63</v>
      </c>
      <c r="D706" s="5"/>
      <c r="E706" s="5">
        <f t="shared" si="98"/>
        <v>0</v>
      </c>
      <c r="F706" s="6">
        <v>21.5</v>
      </c>
      <c r="G706" s="102">
        <f t="shared" si="100"/>
        <v>1354.5</v>
      </c>
      <c r="H706" s="5">
        <v>0.9</v>
      </c>
      <c r="I706" s="102">
        <f t="shared" si="99"/>
        <v>56.7</v>
      </c>
      <c r="J706" s="5">
        <v>16.7</v>
      </c>
      <c r="K706" s="102">
        <f t="shared" si="96"/>
        <v>1052.0999999999999</v>
      </c>
      <c r="L706" s="5">
        <v>3.9</v>
      </c>
      <c r="M706" s="102">
        <f t="shared" si="97"/>
        <v>245.7</v>
      </c>
      <c r="N706" s="5">
        <v>0</v>
      </c>
      <c r="O706" s="102">
        <f t="shared" si="101"/>
        <v>5.6843418860808015E-14</v>
      </c>
    </row>
    <row r="707" spans="2:17">
      <c r="B707" s="4" t="s">
        <v>58</v>
      </c>
      <c r="C707" s="8">
        <v>42</v>
      </c>
      <c r="D707" s="5"/>
      <c r="E707" s="5">
        <f t="shared" si="98"/>
        <v>0</v>
      </c>
      <c r="F707" s="6">
        <v>33.9</v>
      </c>
      <c r="G707" s="102">
        <f t="shared" si="100"/>
        <v>1423.8</v>
      </c>
      <c r="H707" s="5">
        <v>1.8</v>
      </c>
      <c r="I707" s="102">
        <f t="shared" si="99"/>
        <v>75.600000000000009</v>
      </c>
      <c r="J707" s="5">
        <v>19.16</v>
      </c>
      <c r="K707" s="102">
        <f t="shared" ref="K707:K738" si="102">J707*C707</f>
        <v>804.72</v>
      </c>
      <c r="L707" s="5">
        <v>12.94</v>
      </c>
      <c r="M707" s="102">
        <f t="shared" ref="M707:M738" si="103">L707*C707</f>
        <v>543.48</v>
      </c>
      <c r="N707" s="5">
        <v>0</v>
      </c>
      <c r="O707" s="102">
        <f t="shared" si="101"/>
        <v>0</v>
      </c>
      <c r="Q707" s="68">
        <f>SUM(G704:G707)</f>
        <v>15684.3</v>
      </c>
    </row>
    <row r="708" spans="2:17">
      <c r="B708" s="4" t="s">
        <v>136</v>
      </c>
      <c r="C708" s="8">
        <v>105</v>
      </c>
      <c r="D708" s="5"/>
      <c r="E708" s="5">
        <f t="shared" si="98"/>
        <v>0</v>
      </c>
      <c r="F708" s="6">
        <v>30</v>
      </c>
      <c r="G708" s="102">
        <f t="shared" si="100"/>
        <v>3150</v>
      </c>
      <c r="H708" s="5">
        <v>0</v>
      </c>
      <c r="I708" s="102">
        <f t="shared" si="99"/>
        <v>0</v>
      </c>
      <c r="J708" s="5">
        <v>30</v>
      </c>
      <c r="K708" s="102">
        <f t="shared" si="102"/>
        <v>3150</v>
      </c>
      <c r="L708" s="5">
        <v>0</v>
      </c>
      <c r="M708" s="102">
        <f t="shared" si="103"/>
        <v>0</v>
      </c>
      <c r="N708" s="5">
        <v>0</v>
      </c>
      <c r="O708" s="102">
        <f t="shared" si="101"/>
        <v>0</v>
      </c>
    </row>
    <row r="709" spans="2:17">
      <c r="B709" s="4" t="s">
        <v>137</v>
      </c>
      <c r="C709" s="8">
        <v>97</v>
      </c>
      <c r="D709" s="5"/>
      <c r="E709" s="5">
        <f t="shared" si="98"/>
        <v>0</v>
      </c>
      <c r="F709" s="6">
        <v>14</v>
      </c>
      <c r="G709" s="102">
        <f t="shared" si="100"/>
        <v>1358</v>
      </c>
      <c r="H709" s="5">
        <v>0</v>
      </c>
      <c r="I709" s="102">
        <f t="shared" si="99"/>
        <v>0</v>
      </c>
      <c r="J709" s="5">
        <v>14</v>
      </c>
      <c r="K709" s="102">
        <f t="shared" si="102"/>
        <v>1358</v>
      </c>
      <c r="L709" s="5">
        <v>0</v>
      </c>
      <c r="M709" s="102">
        <f t="shared" si="103"/>
        <v>0</v>
      </c>
      <c r="N709" s="5">
        <v>0</v>
      </c>
      <c r="O709" s="102">
        <f t="shared" si="101"/>
        <v>0</v>
      </c>
    </row>
    <row r="710" spans="2:17">
      <c r="B710" s="4" t="s">
        <v>27</v>
      </c>
      <c r="C710" s="8">
        <v>193</v>
      </c>
      <c r="D710" s="5"/>
      <c r="E710" s="5">
        <f t="shared" si="98"/>
        <v>0</v>
      </c>
      <c r="F710" s="6">
        <v>45</v>
      </c>
      <c r="G710" s="102">
        <f t="shared" si="100"/>
        <v>8685</v>
      </c>
      <c r="H710" s="5">
        <v>7.22</v>
      </c>
      <c r="I710" s="102">
        <f t="shared" si="99"/>
        <v>1393.46</v>
      </c>
      <c r="J710" s="5">
        <v>21.7</v>
      </c>
      <c r="K710" s="102">
        <f t="shared" si="102"/>
        <v>4188.0999999999995</v>
      </c>
      <c r="L710" s="5">
        <v>16.079999999999998</v>
      </c>
      <c r="M710" s="102">
        <f t="shared" si="103"/>
        <v>3103.4399999999996</v>
      </c>
      <c r="N710" s="5">
        <v>0</v>
      </c>
      <c r="O710" s="102">
        <f t="shared" si="101"/>
        <v>9.0949470177292824E-13</v>
      </c>
    </row>
    <row r="711" spans="2:17">
      <c r="B711" s="4" t="s">
        <v>40</v>
      </c>
      <c r="C711" s="8">
        <v>240</v>
      </c>
      <c r="D711" s="5"/>
      <c r="E711" s="5">
        <f t="shared" si="98"/>
        <v>0</v>
      </c>
      <c r="F711" s="6">
        <v>2</v>
      </c>
      <c r="G711" s="102">
        <f t="shared" si="100"/>
        <v>480</v>
      </c>
      <c r="H711" s="5">
        <v>0</v>
      </c>
      <c r="I711" s="102">
        <f t="shared" si="99"/>
        <v>0</v>
      </c>
      <c r="J711" s="5">
        <v>2</v>
      </c>
      <c r="K711" s="102">
        <f t="shared" si="102"/>
        <v>480</v>
      </c>
      <c r="L711" s="5">
        <v>0</v>
      </c>
      <c r="M711" s="102">
        <f t="shared" si="103"/>
        <v>0</v>
      </c>
      <c r="N711" s="5">
        <v>0</v>
      </c>
      <c r="O711" s="102">
        <f t="shared" si="101"/>
        <v>0</v>
      </c>
    </row>
    <row r="712" spans="2:17">
      <c r="B712" s="4" t="s">
        <v>156</v>
      </c>
      <c r="C712" s="8">
        <v>540</v>
      </c>
      <c r="D712" s="5"/>
      <c r="E712" s="5">
        <f t="shared" si="98"/>
        <v>0</v>
      </c>
      <c r="F712" s="6">
        <v>2</v>
      </c>
      <c r="G712" s="102">
        <f t="shared" si="100"/>
        <v>1080</v>
      </c>
      <c r="H712" s="5">
        <v>0</v>
      </c>
      <c r="I712" s="102">
        <f t="shared" si="99"/>
        <v>0</v>
      </c>
      <c r="J712" s="5">
        <v>0</v>
      </c>
      <c r="K712" s="102">
        <f t="shared" si="102"/>
        <v>0</v>
      </c>
      <c r="L712" s="5">
        <v>2</v>
      </c>
      <c r="M712" s="102">
        <f t="shared" si="103"/>
        <v>1080</v>
      </c>
      <c r="N712" s="5">
        <v>0</v>
      </c>
      <c r="O712" s="102">
        <f t="shared" si="101"/>
        <v>0</v>
      </c>
    </row>
    <row r="713" spans="2:17">
      <c r="B713" s="4" t="s">
        <v>40</v>
      </c>
      <c r="C713" s="8">
        <v>505</v>
      </c>
      <c r="D713" s="5"/>
      <c r="E713" s="5">
        <f t="shared" si="98"/>
        <v>0</v>
      </c>
      <c r="F713" s="6">
        <v>2</v>
      </c>
      <c r="G713" s="102">
        <f t="shared" si="100"/>
        <v>1010</v>
      </c>
      <c r="H713" s="5">
        <v>0</v>
      </c>
      <c r="I713" s="102">
        <f t="shared" si="99"/>
        <v>0</v>
      </c>
      <c r="J713" s="5">
        <v>0</v>
      </c>
      <c r="K713" s="102">
        <f t="shared" si="102"/>
        <v>0</v>
      </c>
      <c r="L713" s="5">
        <v>2</v>
      </c>
      <c r="M713" s="102">
        <f t="shared" si="103"/>
        <v>1010</v>
      </c>
      <c r="N713" s="5">
        <v>0</v>
      </c>
      <c r="O713" s="102">
        <f t="shared" si="101"/>
        <v>0</v>
      </c>
    </row>
    <row r="714" spans="2:17">
      <c r="B714" s="4" t="s">
        <v>157</v>
      </c>
      <c r="C714" s="8">
        <v>170</v>
      </c>
      <c r="D714" s="5"/>
      <c r="E714" s="5">
        <f t="shared" si="98"/>
        <v>0</v>
      </c>
      <c r="F714" s="6">
        <v>6</v>
      </c>
      <c r="G714" s="102">
        <f t="shared" si="100"/>
        <v>1020</v>
      </c>
      <c r="H714" s="5"/>
      <c r="I714" s="102">
        <f t="shared" si="99"/>
        <v>0</v>
      </c>
      <c r="J714" s="5">
        <v>6</v>
      </c>
      <c r="K714" s="102">
        <f t="shared" si="102"/>
        <v>1020</v>
      </c>
      <c r="L714" s="5">
        <v>0</v>
      </c>
      <c r="M714" s="102">
        <f t="shared" si="103"/>
        <v>0</v>
      </c>
      <c r="N714" s="5">
        <v>0</v>
      </c>
      <c r="O714" s="102">
        <f t="shared" si="101"/>
        <v>0</v>
      </c>
    </row>
    <row r="715" spans="2:17">
      <c r="B715" s="4" t="s">
        <v>158</v>
      </c>
      <c r="C715" s="8">
        <v>182</v>
      </c>
      <c r="D715" s="5"/>
      <c r="E715" s="5">
        <f t="shared" si="98"/>
        <v>0</v>
      </c>
      <c r="F715" s="6">
        <v>15</v>
      </c>
      <c r="G715" s="102">
        <f t="shared" si="100"/>
        <v>2730</v>
      </c>
      <c r="H715" s="5">
        <v>0</v>
      </c>
      <c r="I715" s="102">
        <f t="shared" si="99"/>
        <v>0</v>
      </c>
      <c r="J715" s="5">
        <v>15</v>
      </c>
      <c r="K715" s="102">
        <f t="shared" si="102"/>
        <v>2730</v>
      </c>
      <c r="L715" s="5">
        <v>0</v>
      </c>
      <c r="M715" s="102">
        <f t="shared" si="103"/>
        <v>0</v>
      </c>
      <c r="N715" s="5">
        <v>0</v>
      </c>
      <c r="O715" s="102">
        <f t="shared" si="101"/>
        <v>0</v>
      </c>
    </row>
    <row r="716" spans="2:17">
      <c r="B716" s="4" t="s">
        <v>47</v>
      </c>
      <c r="C716" s="8">
        <v>103</v>
      </c>
      <c r="D716" s="5"/>
      <c r="E716" s="5">
        <f t="shared" si="98"/>
        <v>0</v>
      </c>
      <c r="F716" s="6">
        <v>12</v>
      </c>
      <c r="G716" s="102">
        <f t="shared" si="100"/>
        <v>1236</v>
      </c>
      <c r="H716" s="5">
        <v>1</v>
      </c>
      <c r="I716" s="102">
        <f t="shared" si="99"/>
        <v>103</v>
      </c>
      <c r="J716" s="5">
        <v>7</v>
      </c>
      <c r="K716" s="102">
        <f t="shared" si="102"/>
        <v>721</v>
      </c>
      <c r="L716" s="5">
        <v>4</v>
      </c>
      <c r="M716" s="102">
        <f t="shared" si="103"/>
        <v>412</v>
      </c>
      <c r="N716" s="5">
        <v>0</v>
      </c>
      <c r="O716" s="102">
        <f t="shared" si="101"/>
        <v>0</v>
      </c>
    </row>
    <row r="717" spans="2:17">
      <c r="B717" s="4" t="s">
        <v>159</v>
      </c>
      <c r="C717" s="8">
        <v>218</v>
      </c>
      <c r="D717" s="5"/>
      <c r="E717" s="5">
        <f t="shared" si="98"/>
        <v>0</v>
      </c>
      <c r="F717" s="6">
        <v>12.5</v>
      </c>
      <c r="G717" s="102">
        <f t="shared" si="100"/>
        <v>2725</v>
      </c>
      <c r="H717" s="5">
        <v>0</v>
      </c>
      <c r="I717" s="102">
        <f t="shared" si="99"/>
        <v>0</v>
      </c>
      <c r="J717" s="5">
        <v>12.5</v>
      </c>
      <c r="K717" s="102">
        <f t="shared" si="102"/>
        <v>2725</v>
      </c>
      <c r="L717" s="5">
        <v>0</v>
      </c>
      <c r="M717" s="102">
        <f t="shared" si="103"/>
        <v>0</v>
      </c>
      <c r="N717" s="5">
        <v>0</v>
      </c>
      <c r="O717" s="102">
        <f t="shared" si="101"/>
        <v>0</v>
      </c>
      <c r="Q717" s="68">
        <f>SUM(G708:G717)</f>
        <v>23474</v>
      </c>
    </row>
    <row r="718" spans="2:17">
      <c r="B718" s="4" t="s">
        <v>160</v>
      </c>
      <c r="C718" s="8">
        <v>43</v>
      </c>
      <c r="D718" s="5"/>
      <c r="E718" s="5">
        <f t="shared" si="98"/>
        <v>0</v>
      </c>
      <c r="F718" s="6">
        <v>211</v>
      </c>
      <c r="G718" s="102">
        <f t="shared" si="100"/>
        <v>9073</v>
      </c>
      <c r="H718" s="5">
        <v>0</v>
      </c>
      <c r="I718" s="102">
        <f t="shared" si="99"/>
        <v>0</v>
      </c>
      <c r="J718" s="5">
        <v>211</v>
      </c>
      <c r="K718" s="102">
        <f t="shared" si="102"/>
        <v>9073</v>
      </c>
      <c r="L718" s="5">
        <v>0</v>
      </c>
      <c r="M718" s="102">
        <f t="shared" si="103"/>
        <v>0</v>
      </c>
      <c r="N718" s="5">
        <v>0</v>
      </c>
      <c r="O718" s="102">
        <f t="shared" si="101"/>
        <v>0</v>
      </c>
    </row>
    <row r="719" spans="2:17">
      <c r="B719" s="4" t="s">
        <v>161</v>
      </c>
      <c r="C719" s="8">
        <v>52</v>
      </c>
      <c r="D719" s="5"/>
      <c r="E719" s="5">
        <f t="shared" si="98"/>
        <v>0</v>
      </c>
      <c r="F719" s="6">
        <v>211</v>
      </c>
      <c r="G719" s="102">
        <f t="shared" si="100"/>
        <v>10972</v>
      </c>
      <c r="H719" s="5">
        <v>0</v>
      </c>
      <c r="I719" s="102">
        <f t="shared" si="99"/>
        <v>0</v>
      </c>
      <c r="J719" s="5">
        <v>211</v>
      </c>
      <c r="K719" s="102">
        <f t="shared" si="102"/>
        <v>10972</v>
      </c>
      <c r="L719" s="5">
        <v>0</v>
      </c>
      <c r="M719" s="102">
        <f t="shared" si="103"/>
        <v>0</v>
      </c>
      <c r="N719" s="5">
        <v>0</v>
      </c>
      <c r="O719" s="102">
        <f t="shared" si="101"/>
        <v>0</v>
      </c>
      <c r="Q719" s="68">
        <f>SUM(G718:G719)</f>
        <v>20045</v>
      </c>
    </row>
    <row r="720" spans="2:17">
      <c r="B720" s="4" t="s">
        <v>141</v>
      </c>
      <c r="C720" s="8">
        <v>163</v>
      </c>
      <c r="D720" s="5"/>
      <c r="E720" s="5">
        <f t="shared" si="98"/>
        <v>0</v>
      </c>
      <c r="F720" s="6">
        <v>39.6</v>
      </c>
      <c r="G720" s="105">
        <f t="shared" si="100"/>
        <v>6454.8</v>
      </c>
      <c r="H720" s="5">
        <v>0</v>
      </c>
      <c r="I720" s="102">
        <f t="shared" si="99"/>
        <v>0</v>
      </c>
      <c r="J720" s="5">
        <v>39.6</v>
      </c>
      <c r="K720" s="102">
        <f t="shared" si="102"/>
        <v>6454.8</v>
      </c>
      <c r="L720" s="5">
        <v>0</v>
      </c>
      <c r="M720" s="102">
        <f t="shared" si="103"/>
        <v>0</v>
      </c>
      <c r="N720" s="5">
        <v>0</v>
      </c>
      <c r="O720" s="102">
        <f t="shared" si="101"/>
        <v>0</v>
      </c>
    </row>
    <row r="721" spans="2:17">
      <c r="B721" s="4" t="s">
        <v>57</v>
      </c>
      <c r="C721" s="8">
        <v>69</v>
      </c>
      <c r="D721" s="5"/>
      <c r="E721" s="5">
        <f t="shared" si="98"/>
        <v>0</v>
      </c>
      <c r="F721" s="6">
        <v>10</v>
      </c>
      <c r="G721" s="105">
        <f t="shared" si="100"/>
        <v>690</v>
      </c>
      <c r="H721" s="5">
        <v>0</v>
      </c>
      <c r="I721" s="102">
        <f t="shared" si="99"/>
        <v>0</v>
      </c>
      <c r="J721" s="5">
        <v>10</v>
      </c>
      <c r="K721" s="102">
        <f t="shared" si="102"/>
        <v>690</v>
      </c>
      <c r="L721" s="5">
        <v>0</v>
      </c>
      <c r="M721" s="102">
        <f t="shared" si="103"/>
        <v>0</v>
      </c>
      <c r="N721" s="5">
        <v>0</v>
      </c>
      <c r="O721" s="102">
        <f t="shared" si="101"/>
        <v>0</v>
      </c>
    </row>
    <row r="722" spans="2:17">
      <c r="B722" s="4" t="s">
        <v>59</v>
      </c>
      <c r="C722" s="8">
        <v>105</v>
      </c>
      <c r="D722" s="5"/>
      <c r="E722" s="5">
        <f t="shared" si="98"/>
        <v>0</v>
      </c>
      <c r="F722" s="6">
        <v>10.199999999999999</v>
      </c>
      <c r="G722" s="105">
        <f t="shared" si="100"/>
        <v>1071</v>
      </c>
      <c r="H722" s="5">
        <v>0</v>
      </c>
      <c r="I722" s="102">
        <f t="shared" si="99"/>
        <v>0</v>
      </c>
      <c r="J722" s="5">
        <v>10.199999999999999</v>
      </c>
      <c r="K722" s="102">
        <f t="shared" si="102"/>
        <v>1071</v>
      </c>
      <c r="L722" s="5">
        <v>0</v>
      </c>
      <c r="M722" s="102">
        <f t="shared" si="103"/>
        <v>0</v>
      </c>
      <c r="N722" s="5">
        <v>0</v>
      </c>
      <c r="O722" s="102">
        <f t="shared" si="101"/>
        <v>0</v>
      </c>
    </row>
    <row r="723" spans="2:17">
      <c r="B723" s="4" t="s">
        <v>55</v>
      </c>
      <c r="C723" s="8">
        <v>39</v>
      </c>
      <c r="D723" s="5"/>
      <c r="E723" s="5">
        <f t="shared" si="98"/>
        <v>0</v>
      </c>
      <c r="F723" s="6">
        <v>211.4</v>
      </c>
      <c r="G723" s="105">
        <f t="shared" si="100"/>
        <v>8244.6</v>
      </c>
      <c r="H723" s="5">
        <v>15</v>
      </c>
      <c r="I723" s="102">
        <f t="shared" si="99"/>
        <v>585</v>
      </c>
      <c r="J723" s="5">
        <v>94.4</v>
      </c>
      <c r="K723" s="102">
        <f t="shared" si="102"/>
        <v>3681.6000000000004</v>
      </c>
      <c r="L723" s="5">
        <v>73.400000000000006</v>
      </c>
      <c r="M723" s="102">
        <f t="shared" si="103"/>
        <v>2862.6000000000004</v>
      </c>
      <c r="N723" s="5">
        <v>28.6</v>
      </c>
      <c r="O723" s="102">
        <f t="shared" si="101"/>
        <v>1115.3999999999996</v>
      </c>
      <c r="Q723" s="68">
        <f>SUM(G720:G723)</f>
        <v>16460.400000000001</v>
      </c>
    </row>
    <row r="724" spans="2:17">
      <c r="B724" s="4" t="s">
        <v>37</v>
      </c>
      <c r="C724" s="8">
        <v>63</v>
      </c>
      <c r="D724" s="5"/>
      <c r="E724" s="5">
        <f t="shared" si="98"/>
        <v>0</v>
      </c>
      <c r="F724" s="6">
        <v>17.399999999999999</v>
      </c>
      <c r="G724" s="105">
        <f t="shared" si="100"/>
        <v>1096.1999999999998</v>
      </c>
      <c r="H724" s="5">
        <v>1</v>
      </c>
      <c r="I724" s="102">
        <f t="shared" si="99"/>
        <v>63</v>
      </c>
      <c r="J724" s="5">
        <v>7.67</v>
      </c>
      <c r="K724" s="102">
        <f t="shared" si="102"/>
        <v>483.21</v>
      </c>
      <c r="L724" s="5">
        <v>8.73</v>
      </c>
      <c r="M724" s="102">
        <f t="shared" si="103"/>
        <v>549.99</v>
      </c>
      <c r="N724" s="5">
        <v>0</v>
      </c>
      <c r="O724" s="102">
        <f t="shared" si="101"/>
        <v>-2.2737367544323206E-13</v>
      </c>
      <c r="Q724" s="68">
        <v>1096.2</v>
      </c>
    </row>
    <row r="725" spans="2:17">
      <c r="B725" s="4" t="s">
        <v>65</v>
      </c>
      <c r="C725" s="8">
        <v>320</v>
      </c>
      <c r="D725" s="5"/>
      <c r="E725" s="5">
        <f t="shared" si="98"/>
        <v>0</v>
      </c>
      <c r="F725" s="6">
        <v>25</v>
      </c>
      <c r="G725" s="105">
        <f t="shared" si="100"/>
        <v>8000</v>
      </c>
      <c r="H725" s="5">
        <v>10</v>
      </c>
      <c r="I725" s="102">
        <f t="shared" si="99"/>
        <v>3200</v>
      </c>
      <c r="J725" s="5">
        <v>1</v>
      </c>
      <c r="K725" s="102">
        <f t="shared" si="102"/>
        <v>320</v>
      </c>
      <c r="L725" s="5">
        <v>14</v>
      </c>
      <c r="M725" s="102">
        <f t="shared" si="103"/>
        <v>4480</v>
      </c>
      <c r="N725" s="5">
        <v>0</v>
      </c>
      <c r="O725" s="102">
        <f t="shared" si="101"/>
        <v>0</v>
      </c>
      <c r="Q725" s="68">
        <v>8000</v>
      </c>
    </row>
    <row r="726" spans="2:17">
      <c r="B726" s="4" t="s">
        <v>52</v>
      </c>
      <c r="C726" s="8">
        <v>128</v>
      </c>
      <c r="D726" s="5"/>
      <c r="E726" s="5">
        <f t="shared" si="98"/>
        <v>0</v>
      </c>
      <c r="F726" s="6">
        <v>42</v>
      </c>
      <c r="G726" s="102">
        <f t="shared" si="100"/>
        <v>5376</v>
      </c>
      <c r="H726" s="5">
        <v>0</v>
      </c>
      <c r="I726" s="102">
        <f t="shared" si="99"/>
        <v>0</v>
      </c>
      <c r="J726" s="5">
        <v>42</v>
      </c>
      <c r="K726" s="102">
        <f t="shared" si="102"/>
        <v>5376</v>
      </c>
      <c r="L726" s="5">
        <v>0</v>
      </c>
      <c r="M726" s="102">
        <f t="shared" si="103"/>
        <v>0</v>
      </c>
      <c r="N726" s="5"/>
      <c r="O726" s="102">
        <f t="shared" si="101"/>
        <v>0</v>
      </c>
    </row>
    <row r="727" spans="2:17">
      <c r="B727" s="4" t="s">
        <v>64</v>
      </c>
      <c r="C727" s="8">
        <v>195</v>
      </c>
      <c r="D727" s="5"/>
      <c r="E727" s="5">
        <f t="shared" si="98"/>
        <v>0</v>
      </c>
      <c r="F727" s="6">
        <v>37.9</v>
      </c>
      <c r="G727" s="102">
        <f t="shared" si="100"/>
        <v>7390.5</v>
      </c>
      <c r="H727" s="5">
        <v>0</v>
      </c>
      <c r="I727" s="102">
        <f t="shared" si="99"/>
        <v>0</v>
      </c>
      <c r="J727" s="5">
        <v>37.9</v>
      </c>
      <c r="K727" s="102">
        <f t="shared" si="102"/>
        <v>7390.5</v>
      </c>
      <c r="L727" s="5">
        <v>0</v>
      </c>
      <c r="M727" s="102">
        <f t="shared" si="103"/>
        <v>0</v>
      </c>
      <c r="N727" s="5">
        <v>0</v>
      </c>
      <c r="O727" s="102">
        <f t="shared" si="101"/>
        <v>0</v>
      </c>
    </row>
    <row r="728" spans="2:17">
      <c r="B728" s="4" t="s">
        <v>62</v>
      </c>
      <c r="C728" s="8">
        <v>195</v>
      </c>
      <c r="D728" s="5"/>
      <c r="E728" s="5">
        <f t="shared" si="98"/>
        <v>0</v>
      </c>
      <c r="F728" s="6">
        <v>42.5</v>
      </c>
      <c r="G728" s="102">
        <f t="shared" si="100"/>
        <v>8287.5</v>
      </c>
      <c r="H728" s="5">
        <v>0</v>
      </c>
      <c r="I728" s="102">
        <f t="shared" si="99"/>
        <v>0</v>
      </c>
      <c r="J728" s="5">
        <v>42.5</v>
      </c>
      <c r="K728" s="102">
        <f t="shared" si="102"/>
        <v>8287.5</v>
      </c>
      <c r="L728" s="5">
        <v>0</v>
      </c>
      <c r="M728" s="102">
        <f t="shared" si="103"/>
        <v>0</v>
      </c>
      <c r="N728" s="5">
        <v>0</v>
      </c>
      <c r="O728" s="102">
        <f t="shared" si="101"/>
        <v>0</v>
      </c>
    </row>
    <row r="729" spans="2:17">
      <c r="B729" s="4" t="s">
        <v>61</v>
      </c>
      <c r="C729" s="8">
        <v>165</v>
      </c>
      <c r="D729" s="5"/>
      <c r="E729" s="5">
        <f t="shared" si="98"/>
        <v>0</v>
      </c>
      <c r="F729" s="6">
        <v>52.8</v>
      </c>
      <c r="G729" s="102">
        <f t="shared" si="100"/>
        <v>8712</v>
      </c>
      <c r="H729" s="5">
        <v>0</v>
      </c>
      <c r="I729" s="102">
        <f t="shared" si="99"/>
        <v>0</v>
      </c>
      <c r="J729" s="5">
        <v>52.8</v>
      </c>
      <c r="K729" s="102">
        <f t="shared" si="102"/>
        <v>8712</v>
      </c>
      <c r="L729" s="5">
        <v>0</v>
      </c>
      <c r="M729" s="102">
        <f t="shared" si="103"/>
        <v>0</v>
      </c>
      <c r="N729" s="5">
        <v>0</v>
      </c>
      <c r="O729" s="102">
        <f t="shared" si="101"/>
        <v>0</v>
      </c>
    </row>
    <row r="730" spans="2:17">
      <c r="B730" s="4" t="s">
        <v>37</v>
      </c>
      <c r="C730" s="8">
        <v>60</v>
      </c>
      <c r="D730" s="5"/>
      <c r="E730" s="5">
        <f t="shared" si="98"/>
        <v>0</v>
      </c>
      <c r="F730" s="6">
        <v>19.100000000000001</v>
      </c>
      <c r="G730" s="102">
        <f t="shared" si="100"/>
        <v>1146</v>
      </c>
      <c r="H730" s="5">
        <v>0.56000000000000005</v>
      </c>
      <c r="I730" s="102">
        <f t="shared" si="99"/>
        <v>33.6</v>
      </c>
      <c r="J730" s="5">
        <v>14.63</v>
      </c>
      <c r="K730" s="102">
        <f t="shared" si="102"/>
        <v>877.80000000000007</v>
      </c>
      <c r="L730" s="5">
        <v>3.91</v>
      </c>
      <c r="M730" s="102">
        <f t="shared" si="103"/>
        <v>234.60000000000002</v>
      </c>
      <c r="N730" s="5">
        <v>0</v>
      </c>
      <c r="O730" s="102">
        <f t="shared" si="101"/>
        <v>0</v>
      </c>
    </row>
    <row r="731" spans="2:17">
      <c r="B731" s="4" t="s">
        <v>56</v>
      </c>
      <c r="C731" s="8">
        <v>42</v>
      </c>
      <c r="D731" s="5"/>
      <c r="E731" s="5">
        <f t="shared" si="98"/>
        <v>0</v>
      </c>
      <c r="F731" s="6">
        <v>53.4</v>
      </c>
      <c r="G731" s="102">
        <f t="shared" si="100"/>
        <v>2242.7999999999997</v>
      </c>
      <c r="H731" s="5">
        <v>2</v>
      </c>
      <c r="I731" s="102">
        <f t="shared" si="99"/>
        <v>84</v>
      </c>
      <c r="J731" s="5">
        <v>32.93</v>
      </c>
      <c r="K731" s="102">
        <f t="shared" si="102"/>
        <v>1383.06</v>
      </c>
      <c r="L731" s="5">
        <v>18.47</v>
      </c>
      <c r="M731" s="102">
        <f t="shared" si="103"/>
        <v>775.74</v>
      </c>
      <c r="N731" s="5">
        <v>0</v>
      </c>
      <c r="O731" s="102">
        <f t="shared" si="101"/>
        <v>-2.2737367544323206E-13</v>
      </c>
    </row>
    <row r="732" spans="2:17">
      <c r="B732" s="4" t="s">
        <v>59</v>
      </c>
      <c r="C732" s="8">
        <v>125</v>
      </c>
      <c r="D732" s="5"/>
      <c r="E732" s="5">
        <f t="shared" si="98"/>
        <v>0</v>
      </c>
      <c r="F732" s="6">
        <v>5.35</v>
      </c>
      <c r="G732" s="102">
        <f t="shared" si="100"/>
        <v>668.75</v>
      </c>
      <c r="H732" s="5">
        <v>0</v>
      </c>
      <c r="I732" s="102">
        <f t="shared" si="99"/>
        <v>0</v>
      </c>
      <c r="J732" s="5">
        <v>5.35</v>
      </c>
      <c r="K732" s="102">
        <f t="shared" si="102"/>
        <v>668.75</v>
      </c>
      <c r="L732" s="5">
        <v>0</v>
      </c>
      <c r="M732" s="102">
        <f t="shared" si="103"/>
        <v>0</v>
      </c>
      <c r="N732" s="5">
        <v>0</v>
      </c>
      <c r="O732" s="102">
        <f t="shared" si="101"/>
        <v>0</v>
      </c>
    </row>
    <row r="733" spans="2:17">
      <c r="B733" s="4" t="s">
        <v>173</v>
      </c>
      <c r="C733" s="8">
        <v>125</v>
      </c>
      <c r="D733" s="5"/>
      <c r="E733" s="5">
        <f t="shared" si="98"/>
        <v>0</v>
      </c>
      <c r="F733" s="6">
        <v>5.0599999999999996</v>
      </c>
      <c r="G733" s="102">
        <f t="shared" si="100"/>
        <v>632.5</v>
      </c>
      <c r="H733" s="5">
        <v>0</v>
      </c>
      <c r="I733" s="102">
        <f t="shared" si="99"/>
        <v>0</v>
      </c>
      <c r="J733" s="5">
        <v>5.0599999999999996</v>
      </c>
      <c r="K733" s="102">
        <f t="shared" si="102"/>
        <v>632.5</v>
      </c>
      <c r="L733" s="5">
        <v>0</v>
      </c>
      <c r="M733" s="102">
        <f t="shared" si="103"/>
        <v>0</v>
      </c>
      <c r="N733" s="5">
        <v>0</v>
      </c>
      <c r="O733" s="102">
        <f t="shared" si="101"/>
        <v>0</v>
      </c>
      <c r="Q733" s="68">
        <f>SUM(G726:G733)</f>
        <v>34456.050000000003</v>
      </c>
    </row>
    <row r="734" spans="2:17">
      <c r="B734" s="4" t="s">
        <v>13</v>
      </c>
      <c r="C734" s="8">
        <v>136.38999999999999</v>
      </c>
      <c r="D734" s="5"/>
      <c r="E734" s="5">
        <f t="shared" si="98"/>
        <v>0</v>
      </c>
      <c r="F734" s="6">
        <v>24</v>
      </c>
      <c r="G734" s="102">
        <f t="shared" si="100"/>
        <v>3273.3599999999997</v>
      </c>
      <c r="H734" s="5">
        <v>0</v>
      </c>
      <c r="I734" s="102">
        <f t="shared" si="99"/>
        <v>0</v>
      </c>
      <c r="J734" s="5">
        <v>1</v>
      </c>
      <c r="K734" s="102">
        <f t="shared" si="102"/>
        <v>136.38999999999999</v>
      </c>
      <c r="L734" s="5">
        <v>1</v>
      </c>
      <c r="M734" s="102">
        <f t="shared" si="103"/>
        <v>136.38999999999999</v>
      </c>
      <c r="N734" s="5">
        <v>22</v>
      </c>
      <c r="O734" s="102">
        <f t="shared" si="101"/>
        <v>3000.58</v>
      </c>
    </row>
    <row r="735" spans="2:17">
      <c r="B735" s="4" t="s">
        <v>13</v>
      </c>
      <c r="C735" s="8">
        <v>137.47999999999999</v>
      </c>
      <c r="D735" s="5"/>
      <c r="E735" s="5">
        <f t="shared" si="98"/>
        <v>0</v>
      </c>
      <c r="F735" s="6">
        <v>6</v>
      </c>
      <c r="G735" s="102">
        <f t="shared" si="100"/>
        <v>824.87999999999988</v>
      </c>
      <c r="H735" s="5">
        <v>0</v>
      </c>
      <c r="I735" s="102">
        <f t="shared" si="99"/>
        <v>0</v>
      </c>
      <c r="J735" s="5">
        <v>3.5</v>
      </c>
      <c r="K735" s="102">
        <f t="shared" si="102"/>
        <v>481.17999999999995</v>
      </c>
      <c r="L735" s="5">
        <v>2.5</v>
      </c>
      <c r="M735" s="102">
        <f t="shared" si="103"/>
        <v>343.7</v>
      </c>
      <c r="N735" s="5">
        <v>0</v>
      </c>
      <c r="O735" s="102">
        <f t="shared" si="101"/>
        <v>-5.6843418860808015E-14</v>
      </c>
    </row>
    <row r="736" spans="2:17">
      <c r="B736" s="4" t="s">
        <v>179</v>
      </c>
      <c r="C736" s="8">
        <v>153.26</v>
      </c>
      <c r="D736" s="5"/>
      <c r="E736" s="5">
        <f t="shared" si="98"/>
        <v>0</v>
      </c>
      <c r="F736" s="6">
        <v>23</v>
      </c>
      <c r="G736" s="102">
        <f t="shared" si="100"/>
        <v>3524.9799999999996</v>
      </c>
      <c r="H736" s="5"/>
      <c r="I736" s="102">
        <f t="shared" si="99"/>
        <v>0</v>
      </c>
      <c r="J736" s="5">
        <v>0</v>
      </c>
      <c r="K736" s="102">
        <f t="shared" si="102"/>
        <v>0</v>
      </c>
      <c r="L736" s="5">
        <v>0</v>
      </c>
      <c r="M736" s="102">
        <f t="shared" si="103"/>
        <v>0</v>
      </c>
      <c r="N736" s="5">
        <v>23</v>
      </c>
      <c r="O736" s="102">
        <f t="shared" si="101"/>
        <v>3524.9799999999996</v>
      </c>
    </row>
    <row r="737" spans="2:17">
      <c r="B737" s="4" t="s">
        <v>14</v>
      </c>
      <c r="C737" s="8">
        <v>131.06</v>
      </c>
      <c r="D737" s="5"/>
      <c r="E737" s="5">
        <f t="shared" si="98"/>
        <v>0</v>
      </c>
      <c r="F737" s="6">
        <v>18</v>
      </c>
      <c r="G737" s="102">
        <f t="shared" si="100"/>
        <v>2359.08</v>
      </c>
      <c r="H737" s="5">
        <v>0</v>
      </c>
      <c r="I737" s="102">
        <f t="shared" si="99"/>
        <v>0</v>
      </c>
      <c r="J737" s="5">
        <v>4</v>
      </c>
      <c r="K737" s="102">
        <f t="shared" si="102"/>
        <v>524.24</v>
      </c>
      <c r="L737" s="5">
        <v>0</v>
      </c>
      <c r="M737" s="102">
        <f t="shared" si="103"/>
        <v>0</v>
      </c>
      <c r="N737" s="5">
        <v>14</v>
      </c>
      <c r="O737" s="102">
        <f t="shared" si="101"/>
        <v>1834.84</v>
      </c>
    </row>
    <row r="738" spans="2:17">
      <c r="B738" s="4" t="s">
        <v>25</v>
      </c>
      <c r="C738" s="8">
        <v>218.42</v>
      </c>
      <c r="D738" s="5"/>
      <c r="E738" s="5">
        <f t="shared" si="98"/>
        <v>0</v>
      </c>
      <c r="F738" s="6">
        <v>20</v>
      </c>
      <c r="G738" s="102">
        <f t="shared" si="100"/>
        <v>4368.3999999999996</v>
      </c>
      <c r="H738" s="5">
        <v>0</v>
      </c>
      <c r="I738" s="102">
        <f t="shared" si="99"/>
        <v>0</v>
      </c>
      <c r="J738" s="5">
        <v>0.9</v>
      </c>
      <c r="K738" s="102">
        <f t="shared" si="102"/>
        <v>196.578</v>
      </c>
      <c r="L738" s="5">
        <v>2.7</v>
      </c>
      <c r="M738" s="102">
        <f t="shared" si="103"/>
        <v>589.73400000000004</v>
      </c>
      <c r="N738" s="5">
        <v>16.399999999999999</v>
      </c>
      <c r="O738" s="102">
        <f t="shared" si="101"/>
        <v>3582.0879999999993</v>
      </c>
    </row>
    <row r="739" spans="2:17">
      <c r="B739" s="4" t="s">
        <v>180</v>
      </c>
      <c r="C739" s="8">
        <v>107.3</v>
      </c>
      <c r="D739" s="5"/>
      <c r="E739" s="5">
        <f t="shared" si="98"/>
        <v>0</v>
      </c>
      <c r="F739" s="6">
        <v>14</v>
      </c>
      <c r="G739" s="102">
        <f t="shared" si="100"/>
        <v>1502.2</v>
      </c>
      <c r="H739" s="5">
        <v>0</v>
      </c>
      <c r="I739" s="102">
        <f t="shared" si="99"/>
        <v>0</v>
      </c>
      <c r="J739" s="5">
        <v>14</v>
      </c>
      <c r="K739" s="102">
        <f t="shared" ref="K739:K770" si="104">J739*C739</f>
        <v>1502.2</v>
      </c>
      <c r="L739" s="5">
        <v>0</v>
      </c>
      <c r="M739" s="102">
        <f t="shared" ref="M739:M770" si="105">L739*C739</f>
        <v>0</v>
      </c>
      <c r="N739" s="5">
        <v>0</v>
      </c>
      <c r="O739" s="102">
        <f t="shared" si="101"/>
        <v>0</v>
      </c>
    </row>
    <row r="740" spans="2:17">
      <c r="B740" s="4" t="s">
        <v>181</v>
      </c>
      <c r="C740" s="8">
        <v>38.369999999999997</v>
      </c>
      <c r="D740" s="5"/>
      <c r="E740" s="5">
        <f t="shared" ref="E740:E781" si="106">D740*C740</f>
        <v>0</v>
      </c>
      <c r="F740" s="6">
        <v>44</v>
      </c>
      <c r="G740" s="102">
        <f t="shared" si="100"/>
        <v>1688.28</v>
      </c>
      <c r="H740" s="5">
        <v>0</v>
      </c>
      <c r="I740" s="102">
        <f t="shared" ref="I740:I781" si="107">H740*C740</f>
        <v>0</v>
      </c>
      <c r="J740" s="5">
        <v>44</v>
      </c>
      <c r="K740" s="102">
        <f t="shared" si="104"/>
        <v>1688.28</v>
      </c>
      <c r="L740" s="5">
        <v>0</v>
      </c>
      <c r="M740" s="102">
        <f t="shared" si="105"/>
        <v>0</v>
      </c>
      <c r="N740" s="5">
        <v>0</v>
      </c>
      <c r="O740" s="102">
        <f t="shared" si="101"/>
        <v>0</v>
      </c>
    </row>
    <row r="741" spans="2:17">
      <c r="B741" s="4" t="s">
        <v>182</v>
      </c>
      <c r="C741" s="8">
        <v>130.35</v>
      </c>
      <c r="D741" s="5"/>
      <c r="E741" s="5">
        <f t="shared" si="106"/>
        <v>0</v>
      </c>
      <c r="F741" s="6">
        <v>6</v>
      </c>
      <c r="G741" s="102">
        <f t="shared" si="100"/>
        <v>782.09999999999991</v>
      </c>
      <c r="H741" s="5">
        <v>0</v>
      </c>
      <c r="I741" s="102">
        <f t="shared" si="107"/>
        <v>0</v>
      </c>
      <c r="J741" s="5">
        <v>6</v>
      </c>
      <c r="K741" s="102">
        <f t="shared" si="104"/>
        <v>782.09999999999991</v>
      </c>
      <c r="L741" s="5">
        <v>0</v>
      </c>
      <c r="M741" s="102">
        <f t="shared" si="105"/>
        <v>0</v>
      </c>
      <c r="N741" s="5">
        <v>0</v>
      </c>
      <c r="O741" s="102">
        <f t="shared" si="101"/>
        <v>0</v>
      </c>
    </row>
    <row r="742" spans="2:17">
      <c r="B742" s="4" t="s">
        <v>183</v>
      </c>
      <c r="C742" s="8">
        <v>472.08</v>
      </c>
      <c r="D742" s="5"/>
      <c r="E742" s="5">
        <f t="shared" si="106"/>
        <v>0</v>
      </c>
      <c r="F742" s="106">
        <v>4.62</v>
      </c>
      <c r="G742" s="102">
        <f t="shared" si="100"/>
        <v>2181.0095999999999</v>
      </c>
      <c r="H742" s="5">
        <v>0</v>
      </c>
      <c r="I742" s="102">
        <f t="shared" si="107"/>
        <v>0</v>
      </c>
      <c r="J742" s="5">
        <v>4.62</v>
      </c>
      <c r="K742" s="102">
        <f t="shared" si="104"/>
        <v>2181.0095999999999</v>
      </c>
      <c r="L742" s="5">
        <v>0</v>
      </c>
      <c r="M742" s="102">
        <f t="shared" si="105"/>
        <v>0</v>
      </c>
      <c r="N742" s="5">
        <v>0</v>
      </c>
      <c r="O742" s="102">
        <f t="shared" si="101"/>
        <v>0</v>
      </c>
    </row>
    <row r="743" spans="2:17">
      <c r="B743" s="4" t="s">
        <v>184</v>
      </c>
      <c r="C743" s="8">
        <v>197.5</v>
      </c>
      <c r="D743" s="5"/>
      <c r="E743" s="5">
        <f t="shared" si="106"/>
        <v>0</v>
      </c>
      <c r="F743" s="6">
        <v>44</v>
      </c>
      <c r="G743" s="102">
        <f t="shared" si="100"/>
        <v>8690</v>
      </c>
      <c r="H743" s="5">
        <v>7.9</v>
      </c>
      <c r="I743" s="102">
        <f t="shared" si="107"/>
        <v>1560.25</v>
      </c>
      <c r="J743" s="5">
        <v>21.8</v>
      </c>
      <c r="K743" s="102">
        <f t="shared" si="104"/>
        <v>4305.5</v>
      </c>
      <c r="L743" s="5">
        <v>14.3</v>
      </c>
      <c r="M743" s="102">
        <f t="shared" si="105"/>
        <v>2824.25</v>
      </c>
      <c r="N743" s="5">
        <v>0</v>
      </c>
      <c r="O743" s="102">
        <f t="shared" si="101"/>
        <v>0</v>
      </c>
    </row>
    <row r="744" spans="2:17">
      <c r="B744" s="4" t="s">
        <v>16</v>
      </c>
      <c r="C744" s="8">
        <v>100.2</v>
      </c>
      <c r="D744" s="5"/>
      <c r="E744" s="5">
        <f t="shared" si="106"/>
        <v>0</v>
      </c>
      <c r="F744" s="6">
        <v>50</v>
      </c>
      <c r="G744" s="102">
        <f t="shared" si="100"/>
        <v>5010</v>
      </c>
      <c r="H744" s="5">
        <v>0</v>
      </c>
      <c r="I744" s="102">
        <f t="shared" si="107"/>
        <v>0</v>
      </c>
      <c r="J744" s="5">
        <v>10.85</v>
      </c>
      <c r="K744" s="102">
        <f t="shared" si="104"/>
        <v>1087.17</v>
      </c>
      <c r="L744" s="5">
        <v>7.1</v>
      </c>
      <c r="M744" s="102">
        <f t="shared" si="105"/>
        <v>711.42</v>
      </c>
      <c r="N744" s="5">
        <v>32.049999999999997</v>
      </c>
      <c r="O744" s="102">
        <f t="shared" si="101"/>
        <v>3211.41</v>
      </c>
    </row>
    <row r="745" spans="2:17">
      <c r="B745" s="4" t="s">
        <v>185</v>
      </c>
      <c r="C745" s="8">
        <v>35.979999999999997</v>
      </c>
      <c r="D745" s="5"/>
      <c r="E745" s="5">
        <f t="shared" si="106"/>
        <v>0</v>
      </c>
      <c r="F745" s="6">
        <v>10</v>
      </c>
      <c r="G745" s="102">
        <f t="shared" si="100"/>
        <v>359.79999999999995</v>
      </c>
      <c r="H745" s="5">
        <v>0</v>
      </c>
      <c r="I745" s="102">
        <f t="shared" si="107"/>
        <v>0</v>
      </c>
      <c r="J745" s="5">
        <v>0</v>
      </c>
      <c r="K745" s="102">
        <f t="shared" si="104"/>
        <v>0</v>
      </c>
      <c r="L745" s="5">
        <v>0</v>
      </c>
      <c r="M745" s="102">
        <f t="shared" si="105"/>
        <v>0</v>
      </c>
      <c r="N745" s="5">
        <v>10</v>
      </c>
      <c r="O745" s="102">
        <f t="shared" si="101"/>
        <v>359.79999999999995</v>
      </c>
    </row>
    <row r="746" spans="2:17">
      <c r="B746" s="4" t="s">
        <v>29</v>
      </c>
      <c r="C746" s="8">
        <v>80.180000000000007</v>
      </c>
      <c r="D746" s="5"/>
      <c r="E746" s="5">
        <f t="shared" si="106"/>
        <v>0</v>
      </c>
      <c r="F746" s="6">
        <v>50</v>
      </c>
      <c r="G746" s="102">
        <f t="shared" si="100"/>
        <v>4009.0000000000005</v>
      </c>
      <c r="H746" s="5">
        <v>0</v>
      </c>
      <c r="I746" s="102">
        <f t="shared" si="107"/>
        <v>0</v>
      </c>
      <c r="J746" s="5">
        <v>0</v>
      </c>
      <c r="K746" s="102">
        <f t="shared" si="104"/>
        <v>0</v>
      </c>
      <c r="L746" s="5">
        <v>0</v>
      </c>
      <c r="M746" s="102">
        <f t="shared" si="105"/>
        <v>0</v>
      </c>
      <c r="N746" s="5">
        <v>50</v>
      </c>
      <c r="O746" s="102">
        <f t="shared" si="101"/>
        <v>4009.0000000000005</v>
      </c>
    </row>
    <row r="747" spans="2:17">
      <c r="B747" s="4" t="s">
        <v>40</v>
      </c>
      <c r="C747" s="8">
        <v>318.68</v>
      </c>
      <c r="D747" s="5"/>
      <c r="E747" s="5">
        <f t="shared" si="106"/>
        <v>0</v>
      </c>
      <c r="F747" s="6">
        <v>6</v>
      </c>
      <c r="G747" s="102">
        <f t="shared" si="100"/>
        <v>1912.08</v>
      </c>
      <c r="H747" s="5">
        <v>0</v>
      </c>
      <c r="I747" s="102">
        <f t="shared" si="107"/>
        <v>0</v>
      </c>
      <c r="J747" s="5">
        <v>6</v>
      </c>
      <c r="K747" s="102">
        <f t="shared" si="104"/>
        <v>1912.08</v>
      </c>
      <c r="L747" s="5">
        <v>0</v>
      </c>
      <c r="M747" s="102">
        <f t="shared" si="105"/>
        <v>0</v>
      </c>
      <c r="N747" s="5">
        <v>0</v>
      </c>
      <c r="O747" s="102">
        <f t="shared" si="101"/>
        <v>0</v>
      </c>
    </row>
    <row r="748" spans="2:17">
      <c r="B748" s="4" t="s">
        <v>48</v>
      </c>
      <c r="C748" s="8">
        <v>21.86</v>
      </c>
      <c r="D748" s="5"/>
      <c r="E748" s="5">
        <f t="shared" si="106"/>
        <v>0</v>
      </c>
      <c r="F748" s="6">
        <v>11</v>
      </c>
      <c r="G748" s="102">
        <f t="shared" ref="G748:G781" si="108">F748*C748</f>
        <v>240.45999999999998</v>
      </c>
      <c r="H748" s="5">
        <v>0</v>
      </c>
      <c r="I748" s="102">
        <f t="shared" si="107"/>
        <v>0</v>
      </c>
      <c r="J748" s="5">
        <v>11</v>
      </c>
      <c r="K748" s="102">
        <f t="shared" si="104"/>
        <v>240.45999999999998</v>
      </c>
      <c r="L748" s="5">
        <v>0</v>
      </c>
      <c r="M748" s="102">
        <f t="shared" si="105"/>
        <v>0</v>
      </c>
      <c r="N748" s="5">
        <v>0</v>
      </c>
      <c r="O748" s="102">
        <f t="shared" si="101"/>
        <v>0</v>
      </c>
    </row>
    <row r="749" spans="2:17">
      <c r="B749" s="4" t="s">
        <v>186</v>
      </c>
      <c r="C749" s="8">
        <v>21.86</v>
      </c>
      <c r="D749" s="5"/>
      <c r="E749" s="5">
        <f t="shared" si="106"/>
        <v>0</v>
      </c>
      <c r="F749" s="6">
        <v>95</v>
      </c>
      <c r="G749" s="102">
        <f t="shared" si="108"/>
        <v>2076.6999999999998</v>
      </c>
      <c r="H749" s="5">
        <v>0</v>
      </c>
      <c r="I749" s="102">
        <f t="shared" si="107"/>
        <v>0</v>
      </c>
      <c r="J749" s="5">
        <v>0</v>
      </c>
      <c r="K749" s="102">
        <f t="shared" si="104"/>
        <v>0</v>
      </c>
      <c r="L749" s="5">
        <v>0</v>
      </c>
      <c r="M749" s="102">
        <f t="shared" si="105"/>
        <v>0</v>
      </c>
      <c r="N749" s="5">
        <v>95</v>
      </c>
      <c r="O749" s="102">
        <f t="shared" si="101"/>
        <v>2076.6999999999998</v>
      </c>
    </row>
    <row r="750" spans="2:17">
      <c r="B750" s="4" t="s">
        <v>186</v>
      </c>
      <c r="C750" s="8">
        <v>21.86</v>
      </c>
      <c r="D750" s="5"/>
      <c r="E750" s="5">
        <f t="shared" si="106"/>
        <v>0</v>
      </c>
      <c r="F750" s="6">
        <v>49</v>
      </c>
      <c r="G750" s="102">
        <f t="shared" si="108"/>
        <v>1071.1399999999999</v>
      </c>
      <c r="H750" s="5">
        <v>0</v>
      </c>
      <c r="I750" s="102">
        <f t="shared" si="107"/>
        <v>0</v>
      </c>
      <c r="J750" s="5">
        <v>0</v>
      </c>
      <c r="K750" s="102">
        <f t="shared" si="104"/>
        <v>0</v>
      </c>
      <c r="L750" s="5">
        <v>0</v>
      </c>
      <c r="M750" s="102">
        <f t="shared" si="105"/>
        <v>0</v>
      </c>
      <c r="N750" s="5">
        <v>49</v>
      </c>
      <c r="O750" s="102">
        <f t="shared" si="101"/>
        <v>1071.1399999999999</v>
      </c>
    </row>
    <row r="751" spans="2:17">
      <c r="B751" s="4" t="s">
        <v>187</v>
      </c>
      <c r="C751" s="8">
        <v>43.33</v>
      </c>
      <c r="D751" s="5"/>
      <c r="E751" s="5">
        <f t="shared" si="106"/>
        <v>0</v>
      </c>
      <c r="F751" s="6">
        <v>75</v>
      </c>
      <c r="G751" s="102">
        <f t="shared" si="108"/>
        <v>3249.75</v>
      </c>
      <c r="H751" s="5">
        <v>3</v>
      </c>
      <c r="I751" s="102">
        <f t="shared" si="107"/>
        <v>129.99</v>
      </c>
      <c r="J751" s="5">
        <v>0</v>
      </c>
      <c r="K751" s="102">
        <f t="shared" si="104"/>
        <v>0</v>
      </c>
      <c r="L751" s="5">
        <v>6.3</v>
      </c>
      <c r="M751" s="102">
        <f t="shared" si="105"/>
        <v>272.97899999999998</v>
      </c>
      <c r="N751" s="5">
        <v>65.7</v>
      </c>
      <c r="O751" s="102">
        <f t="shared" si="101"/>
        <v>2846.7810000000004</v>
      </c>
      <c r="Q751" s="68">
        <f>SUM(G734:G751)</f>
        <v>47123.219600000004</v>
      </c>
    </row>
    <row r="752" spans="2:17">
      <c r="B752" s="4" t="s">
        <v>188</v>
      </c>
      <c r="C752" s="8">
        <v>361.5</v>
      </c>
      <c r="D752" s="5"/>
      <c r="E752" s="5">
        <f t="shared" si="106"/>
        <v>0</v>
      </c>
      <c r="F752" s="108">
        <v>4.3600000000000003</v>
      </c>
      <c r="G752" s="105">
        <f t="shared" si="108"/>
        <v>1576.14</v>
      </c>
      <c r="H752" s="5">
        <v>0</v>
      </c>
      <c r="I752" s="102">
        <f t="shared" si="107"/>
        <v>0</v>
      </c>
      <c r="J752" s="5">
        <v>0</v>
      </c>
      <c r="K752" s="102">
        <f t="shared" si="104"/>
        <v>0</v>
      </c>
      <c r="L752" s="5">
        <v>0.5</v>
      </c>
      <c r="M752" s="102">
        <f t="shared" si="105"/>
        <v>180.75</v>
      </c>
      <c r="N752" s="5">
        <v>3.86</v>
      </c>
      <c r="O752" s="102">
        <f t="shared" si="101"/>
        <v>1395.39</v>
      </c>
      <c r="Q752">
        <v>1576.14</v>
      </c>
    </row>
    <row r="753" spans="2:17">
      <c r="B753" s="4" t="s">
        <v>189</v>
      </c>
      <c r="C753" s="8">
        <v>297.44</v>
      </c>
      <c r="D753" s="5"/>
      <c r="E753" s="5">
        <f t="shared" si="106"/>
        <v>0</v>
      </c>
      <c r="F753" s="6">
        <v>41.3</v>
      </c>
      <c r="G753" s="102">
        <f t="shared" si="108"/>
        <v>12284.271999999999</v>
      </c>
      <c r="H753" s="5">
        <v>5.9</v>
      </c>
      <c r="I753" s="102">
        <f t="shared" si="107"/>
        <v>1754.8960000000002</v>
      </c>
      <c r="J753" s="5">
        <v>21.8</v>
      </c>
      <c r="K753" s="102">
        <f t="shared" si="104"/>
        <v>6484.192</v>
      </c>
      <c r="L753" s="5">
        <v>13.6</v>
      </c>
      <c r="M753" s="102">
        <f t="shared" si="105"/>
        <v>4045.1839999999997</v>
      </c>
      <c r="N753" s="5">
        <v>0</v>
      </c>
      <c r="O753" s="102">
        <f t="shared" si="101"/>
        <v>-1.3642420526593924E-12</v>
      </c>
      <c r="Q753">
        <v>12284.27</v>
      </c>
    </row>
    <row r="754" spans="2:17">
      <c r="B754" s="4" t="s">
        <v>26</v>
      </c>
      <c r="C754" s="8">
        <v>70.66</v>
      </c>
      <c r="D754" s="5"/>
      <c r="E754" s="5">
        <f t="shared" si="106"/>
        <v>0</v>
      </c>
      <c r="F754" s="6">
        <v>20</v>
      </c>
      <c r="G754" s="102">
        <f t="shared" si="108"/>
        <v>1413.1999999999998</v>
      </c>
      <c r="H754" s="5">
        <v>0</v>
      </c>
      <c r="I754" s="102">
        <f t="shared" si="107"/>
        <v>0</v>
      </c>
      <c r="J754" s="5">
        <v>9</v>
      </c>
      <c r="K754" s="102">
        <f t="shared" si="104"/>
        <v>635.93999999999994</v>
      </c>
      <c r="L754" s="5">
        <v>4</v>
      </c>
      <c r="M754" s="102">
        <f t="shared" si="105"/>
        <v>282.64</v>
      </c>
      <c r="N754" s="5">
        <v>7</v>
      </c>
      <c r="O754" s="102">
        <f t="shared" si="101"/>
        <v>494.61999999999989</v>
      </c>
      <c r="Q754" s="68">
        <v>1413.2</v>
      </c>
    </row>
    <row r="755" spans="2:17">
      <c r="B755" s="4" t="s">
        <v>52</v>
      </c>
      <c r="C755" s="8">
        <v>2360</v>
      </c>
      <c r="D755" s="5"/>
      <c r="E755" s="5">
        <f t="shared" si="106"/>
        <v>0</v>
      </c>
      <c r="F755" s="6">
        <v>1</v>
      </c>
      <c r="G755" s="102">
        <f t="shared" si="108"/>
        <v>2360</v>
      </c>
      <c r="H755" s="5">
        <v>0</v>
      </c>
      <c r="I755" s="102">
        <f t="shared" si="107"/>
        <v>0</v>
      </c>
      <c r="J755" s="5">
        <v>1</v>
      </c>
      <c r="K755" s="102">
        <f t="shared" si="104"/>
        <v>2360</v>
      </c>
      <c r="L755" s="5">
        <v>0</v>
      </c>
      <c r="M755" s="102">
        <f t="shared" si="105"/>
        <v>0</v>
      </c>
      <c r="N755" s="5">
        <v>0</v>
      </c>
      <c r="O755" s="102">
        <f t="shared" ref="O755:O781" si="109">SUM(G755-I755-K755-M755)</f>
        <v>0</v>
      </c>
    </row>
    <row r="756" spans="2:17">
      <c r="B756" s="4" t="s">
        <v>193</v>
      </c>
      <c r="C756" s="8">
        <v>238</v>
      </c>
      <c r="D756" s="5"/>
      <c r="E756" s="5">
        <f t="shared" si="106"/>
        <v>0</v>
      </c>
      <c r="F756" s="6">
        <v>2</v>
      </c>
      <c r="G756" s="102">
        <f t="shared" si="108"/>
        <v>476</v>
      </c>
      <c r="H756" s="5">
        <v>0</v>
      </c>
      <c r="I756" s="102">
        <f t="shared" si="107"/>
        <v>0</v>
      </c>
      <c r="J756" s="5">
        <v>0</v>
      </c>
      <c r="K756" s="102">
        <f t="shared" si="104"/>
        <v>0</v>
      </c>
      <c r="L756" s="5">
        <v>2</v>
      </c>
      <c r="M756" s="102">
        <f t="shared" si="105"/>
        <v>476</v>
      </c>
      <c r="N756" s="5">
        <v>0</v>
      </c>
      <c r="O756" s="102">
        <f t="shared" si="109"/>
        <v>0</v>
      </c>
    </row>
    <row r="757" spans="2:17">
      <c r="B757" s="4" t="s">
        <v>122</v>
      </c>
      <c r="C757" s="8">
        <v>296</v>
      </c>
      <c r="D757" s="5"/>
      <c r="E757" s="5">
        <f t="shared" si="106"/>
        <v>0</v>
      </c>
      <c r="F757" s="6">
        <v>2.5</v>
      </c>
      <c r="G757" s="102">
        <f t="shared" si="108"/>
        <v>740</v>
      </c>
      <c r="H757" s="5">
        <v>0</v>
      </c>
      <c r="I757" s="102">
        <f t="shared" si="107"/>
        <v>0</v>
      </c>
      <c r="J757" s="5">
        <v>0</v>
      </c>
      <c r="K757" s="102">
        <f t="shared" si="104"/>
        <v>0</v>
      </c>
      <c r="L757" s="5">
        <v>2.5</v>
      </c>
      <c r="M757" s="102">
        <f t="shared" si="105"/>
        <v>740</v>
      </c>
      <c r="N757" s="5">
        <v>0</v>
      </c>
      <c r="O757" s="102">
        <f t="shared" si="109"/>
        <v>0</v>
      </c>
      <c r="Q757" s="68">
        <f>SUM(G755:G757)</f>
        <v>3576</v>
      </c>
    </row>
    <row r="758" spans="2:17">
      <c r="B758" s="4" t="s">
        <v>198</v>
      </c>
      <c r="C758" s="8">
        <v>159</v>
      </c>
      <c r="D758" s="5"/>
      <c r="E758" s="5">
        <f t="shared" si="106"/>
        <v>0</v>
      </c>
      <c r="F758" s="6">
        <v>22</v>
      </c>
      <c r="G758" s="102">
        <f t="shared" si="108"/>
        <v>3498</v>
      </c>
      <c r="H758" s="5">
        <v>0</v>
      </c>
      <c r="I758" s="102">
        <f t="shared" si="107"/>
        <v>0</v>
      </c>
      <c r="J758" s="5">
        <v>22</v>
      </c>
      <c r="K758" s="102">
        <f t="shared" si="104"/>
        <v>3498</v>
      </c>
      <c r="L758" s="5">
        <v>0</v>
      </c>
      <c r="M758" s="102">
        <f t="shared" si="105"/>
        <v>0</v>
      </c>
      <c r="N758" s="5">
        <v>0</v>
      </c>
      <c r="O758" s="102">
        <f t="shared" si="109"/>
        <v>0</v>
      </c>
    </row>
    <row r="759" spans="2:17">
      <c r="B759" s="4" t="s">
        <v>199</v>
      </c>
      <c r="C759" s="8">
        <v>11</v>
      </c>
      <c r="D759" s="5"/>
      <c r="E759" s="5">
        <f t="shared" si="106"/>
        <v>0</v>
      </c>
      <c r="F759" s="6">
        <v>217</v>
      </c>
      <c r="G759" s="102">
        <f t="shared" si="108"/>
        <v>2387</v>
      </c>
      <c r="H759" s="5"/>
      <c r="I759" s="102">
        <f t="shared" si="107"/>
        <v>0</v>
      </c>
      <c r="J759" s="5">
        <v>217</v>
      </c>
      <c r="K759" s="102">
        <f t="shared" si="104"/>
        <v>2387</v>
      </c>
      <c r="L759" s="5">
        <v>0</v>
      </c>
      <c r="M759" s="102">
        <f t="shared" si="105"/>
        <v>0</v>
      </c>
      <c r="N759" s="5">
        <v>0</v>
      </c>
      <c r="O759" s="102">
        <f t="shared" si="109"/>
        <v>0</v>
      </c>
    </row>
    <row r="760" spans="2:17">
      <c r="B760" s="4" t="s">
        <v>200</v>
      </c>
      <c r="C760" s="8">
        <v>9.1999999999999993</v>
      </c>
      <c r="D760" s="5"/>
      <c r="E760" s="5">
        <f t="shared" si="106"/>
        <v>0</v>
      </c>
      <c r="F760" s="6">
        <v>217</v>
      </c>
      <c r="G760" s="102">
        <f t="shared" si="108"/>
        <v>1996.3999999999999</v>
      </c>
      <c r="H760" s="5">
        <v>0</v>
      </c>
      <c r="I760" s="102">
        <f t="shared" si="107"/>
        <v>0</v>
      </c>
      <c r="J760" s="5">
        <v>0</v>
      </c>
      <c r="K760" s="102">
        <f t="shared" si="104"/>
        <v>0</v>
      </c>
      <c r="L760" s="5">
        <v>0</v>
      </c>
      <c r="M760" s="102">
        <f t="shared" si="105"/>
        <v>0</v>
      </c>
      <c r="N760" s="5">
        <v>217</v>
      </c>
      <c r="O760" s="102">
        <f t="shared" si="109"/>
        <v>1996.3999999999999</v>
      </c>
    </row>
    <row r="761" spans="2:17">
      <c r="B761" s="4" t="s">
        <v>201</v>
      </c>
      <c r="C761" s="8">
        <v>18</v>
      </c>
      <c r="D761" s="5"/>
      <c r="E761" s="5">
        <f t="shared" si="106"/>
        <v>0</v>
      </c>
      <c r="F761" s="6">
        <v>217</v>
      </c>
      <c r="G761" s="102">
        <f t="shared" si="108"/>
        <v>3906</v>
      </c>
      <c r="H761" s="5">
        <v>0</v>
      </c>
      <c r="I761" s="102">
        <f t="shared" si="107"/>
        <v>0</v>
      </c>
      <c r="J761" s="5">
        <v>217</v>
      </c>
      <c r="K761" s="102">
        <f t="shared" si="104"/>
        <v>3906</v>
      </c>
      <c r="L761" s="5">
        <v>0</v>
      </c>
      <c r="M761" s="102">
        <f t="shared" si="105"/>
        <v>0</v>
      </c>
      <c r="N761" s="5">
        <v>0</v>
      </c>
      <c r="O761" s="102">
        <f t="shared" si="109"/>
        <v>0</v>
      </c>
    </row>
    <row r="762" spans="2:17">
      <c r="B762" s="4" t="s">
        <v>31</v>
      </c>
      <c r="C762" s="8">
        <v>75</v>
      </c>
      <c r="D762" s="5"/>
      <c r="E762" s="5">
        <f t="shared" si="106"/>
        <v>0</v>
      </c>
      <c r="F762" s="6">
        <v>24</v>
      </c>
      <c r="G762" s="102">
        <f t="shared" si="108"/>
        <v>1800</v>
      </c>
      <c r="H762" s="5">
        <v>2</v>
      </c>
      <c r="I762" s="102">
        <f t="shared" si="107"/>
        <v>150</v>
      </c>
      <c r="J762" s="5">
        <v>0</v>
      </c>
      <c r="K762" s="102">
        <f t="shared" si="104"/>
        <v>0</v>
      </c>
      <c r="L762" s="5">
        <v>4</v>
      </c>
      <c r="M762" s="102">
        <f t="shared" si="105"/>
        <v>300</v>
      </c>
      <c r="N762" s="5">
        <v>18</v>
      </c>
      <c r="O762" s="102">
        <f t="shared" si="109"/>
        <v>1350</v>
      </c>
    </row>
    <row r="763" spans="2:17">
      <c r="B763" s="4" t="s">
        <v>172</v>
      </c>
      <c r="C763" s="8">
        <v>103</v>
      </c>
      <c r="D763" s="5"/>
      <c r="E763" s="5">
        <f t="shared" si="106"/>
        <v>0</v>
      </c>
      <c r="F763" s="6">
        <v>24</v>
      </c>
      <c r="G763" s="102">
        <f t="shared" si="108"/>
        <v>2472</v>
      </c>
      <c r="H763" s="5">
        <v>0</v>
      </c>
      <c r="I763" s="102">
        <f t="shared" si="107"/>
        <v>0</v>
      </c>
      <c r="J763" s="5">
        <v>4</v>
      </c>
      <c r="K763" s="102">
        <f t="shared" si="104"/>
        <v>412</v>
      </c>
      <c r="L763" s="5">
        <v>5</v>
      </c>
      <c r="M763" s="102">
        <f t="shared" si="105"/>
        <v>515</v>
      </c>
      <c r="N763" s="5">
        <v>15</v>
      </c>
      <c r="O763" s="102">
        <f t="shared" si="109"/>
        <v>1545</v>
      </c>
      <c r="Q763" s="68">
        <f>SUM(G758:G763)</f>
        <v>16059.4</v>
      </c>
    </row>
    <row r="764" spans="2:17">
      <c r="B764" s="4" t="s">
        <v>135</v>
      </c>
      <c r="C764" s="8">
        <v>310</v>
      </c>
      <c r="D764" s="5"/>
      <c r="E764" s="5">
        <f t="shared" si="106"/>
        <v>0</v>
      </c>
      <c r="F764" s="6">
        <v>40</v>
      </c>
      <c r="G764" s="105">
        <f t="shared" si="108"/>
        <v>12400</v>
      </c>
      <c r="H764" s="5">
        <v>4.0999999999999996</v>
      </c>
      <c r="I764" s="102">
        <f t="shared" si="107"/>
        <v>1271</v>
      </c>
      <c r="J764" s="5">
        <v>21.7</v>
      </c>
      <c r="K764" s="102">
        <f t="shared" si="104"/>
        <v>6727</v>
      </c>
      <c r="L764" s="5">
        <v>14.2</v>
      </c>
      <c r="M764" s="102">
        <f t="shared" si="105"/>
        <v>4402</v>
      </c>
      <c r="N764" s="5">
        <v>0</v>
      </c>
      <c r="O764" s="102">
        <f t="shared" si="109"/>
        <v>0</v>
      </c>
      <c r="Q764">
        <v>12400</v>
      </c>
    </row>
    <row r="765" spans="2:17">
      <c r="B765" s="4" t="s">
        <v>59</v>
      </c>
      <c r="C765" s="8">
        <v>120</v>
      </c>
      <c r="D765" s="5"/>
      <c r="E765" s="5">
        <f t="shared" si="106"/>
        <v>0</v>
      </c>
      <c r="F765" s="6">
        <v>10</v>
      </c>
      <c r="G765" s="105">
        <f t="shared" si="108"/>
        <v>1200</v>
      </c>
      <c r="H765" s="5">
        <v>0</v>
      </c>
      <c r="I765" s="102">
        <f t="shared" si="107"/>
        <v>0</v>
      </c>
      <c r="J765" s="5">
        <v>10</v>
      </c>
      <c r="K765" s="102">
        <f t="shared" si="104"/>
        <v>1200</v>
      </c>
      <c r="L765" s="5">
        <v>0</v>
      </c>
      <c r="M765" s="102">
        <f t="shared" si="105"/>
        <v>0</v>
      </c>
      <c r="N765" s="5">
        <v>0</v>
      </c>
      <c r="O765" s="102">
        <f t="shared" si="109"/>
        <v>0</v>
      </c>
    </row>
    <row r="766" spans="2:17">
      <c r="B766" s="4" t="s">
        <v>57</v>
      </c>
      <c r="C766" s="8">
        <v>65</v>
      </c>
      <c r="D766" s="5"/>
      <c r="E766" s="5">
        <f t="shared" si="106"/>
        <v>0</v>
      </c>
      <c r="F766" s="6">
        <v>15.2</v>
      </c>
      <c r="G766" s="102">
        <f t="shared" si="108"/>
        <v>988</v>
      </c>
      <c r="H766" s="5">
        <v>0</v>
      </c>
      <c r="I766" s="102">
        <f t="shared" si="107"/>
        <v>0</v>
      </c>
      <c r="J766" s="5">
        <v>1.9</v>
      </c>
      <c r="K766" s="102">
        <f t="shared" si="104"/>
        <v>123.5</v>
      </c>
      <c r="L766" s="5">
        <v>0</v>
      </c>
      <c r="M766" s="102">
        <f t="shared" si="105"/>
        <v>0</v>
      </c>
      <c r="N766" s="5">
        <v>13.3</v>
      </c>
      <c r="O766" s="102">
        <f t="shared" si="109"/>
        <v>864.5</v>
      </c>
    </row>
    <row r="767" spans="2:17">
      <c r="B767" s="4" t="s">
        <v>52</v>
      </c>
      <c r="C767" s="8">
        <v>123</v>
      </c>
      <c r="D767" s="5"/>
      <c r="E767" s="5">
        <f t="shared" si="106"/>
        <v>0</v>
      </c>
      <c r="F767" s="6">
        <v>24.8</v>
      </c>
      <c r="G767" s="102">
        <f t="shared" si="108"/>
        <v>3050.4</v>
      </c>
      <c r="H767" s="5">
        <v>0</v>
      </c>
      <c r="I767" s="102">
        <f t="shared" si="107"/>
        <v>0</v>
      </c>
      <c r="J767" s="5">
        <v>24.8</v>
      </c>
      <c r="K767" s="102">
        <f t="shared" si="104"/>
        <v>3050.4</v>
      </c>
      <c r="L767" s="5">
        <v>0</v>
      </c>
      <c r="M767" s="102">
        <f t="shared" si="105"/>
        <v>0</v>
      </c>
      <c r="N767" s="5">
        <v>0</v>
      </c>
      <c r="O767" s="102">
        <f t="shared" si="109"/>
        <v>0</v>
      </c>
    </row>
    <row r="768" spans="2:17">
      <c r="B768" s="4" t="s">
        <v>141</v>
      </c>
      <c r="C768" s="8">
        <v>155</v>
      </c>
      <c r="D768" s="5"/>
      <c r="E768" s="5">
        <f t="shared" si="106"/>
        <v>0</v>
      </c>
      <c r="F768" s="6">
        <v>31.2</v>
      </c>
      <c r="G768" s="102">
        <f t="shared" si="108"/>
        <v>4836</v>
      </c>
      <c r="H768" s="5">
        <v>0</v>
      </c>
      <c r="I768" s="102">
        <f t="shared" si="107"/>
        <v>0</v>
      </c>
      <c r="J768" s="5">
        <v>31.2</v>
      </c>
      <c r="K768" s="102">
        <f t="shared" si="104"/>
        <v>4836</v>
      </c>
      <c r="L768" s="5">
        <v>0</v>
      </c>
      <c r="M768" s="102">
        <f t="shared" si="105"/>
        <v>0</v>
      </c>
      <c r="N768" s="5">
        <v>0</v>
      </c>
      <c r="O768" s="102">
        <f t="shared" si="109"/>
        <v>0</v>
      </c>
    </row>
    <row r="769" spans="2:17">
      <c r="B769" s="4" t="s">
        <v>62</v>
      </c>
      <c r="C769" s="8">
        <v>210</v>
      </c>
      <c r="D769" s="5"/>
      <c r="E769" s="5">
        <f t="shared" si="106"/>
        <v>0</v>
      </c>
      <c r="F769" s="6">
        <v>42.4</v>
      </c>
      <c r="G769" s="102">
        <f t="shared" si="108"/>
        <v>8904</v>
      </c>
      <c r="H769" s="5">
        <v>0</v>
      </c>
      <c r="I769" s="102">
        <f t="shared" si="107"/>
        <v>0</v>
      </c>
      <c r="J769" s="5">
        <v>42.4</v>
      </c>
      <c r="K769" s="102">
        <f t="shared" si="104"/>
        <v>8904</v>
      </c>
      <c r="L769" s="5">
        <v>0</v>
      </c>
      <c r="M769" s="102">
        <f t="shared" si="105"/>
        <v>0</v>
      </c>
      <c r="N769" s="5">
        <v>0</v>
      </c>
      <c r="O769" s="102">
        <f t="shared" si="109"/>
        <v>0</v>
      </c>
    </row>
    <row r="770" spans="2:17">
      <c r="B770" s="4" t="s">
        <v>64</v>
      </c>
      <c r="C770" s="8">
        <v>195</v>
      </c>
      <c r="D770" s="5"/>
      <c r="E770" s="5">
        <f t="shared" si="106"/>
        <v>0</v>
      </c>
      <c r="F770" s="6">
        <v>37.1</v>
      </c>
      <c r="G770" s="102">
        <f t="shared" si="108"/>
        <v>7234.5</v>
      </c>
      <c r="H770" s="5">
        <v>0</v>
      </c>
      <c r="I770" s="102">
        <f t="shared" si="107"/>
        <v>0</v>
      </c>
      <c r="J770" s="5">
        <v>0</v>
      </c>
      <c r="K770" s="102">
        <f t="shared" si="104"/>
        <v>0</v>
      </c>
      <c r="L770" s="5">
        <v>0</v>
      </c>
      <c r="M770" s="102">
        <f t="shared" si="105"/>
        <v>0</v>
      </c>
      <c r="N770" s="5">
        <v>37.1</v>
      </c>
      <c r="O770" s="102">
        <f t="shared" si="109"/>
        <v>7234.5</v>
      </c>
    </row>
    <row r="771" spans="2:17">
      <c r="B771" s="4" t="s">
        <v>58</v>
      </c>
      <c r="C771" s="8">
        <v>39</v>
      </c>
      <c r="D771" s="5"/>
      <c r="E771" s="5">
        <f t="shared" si="106"/>
        <v>0</v>
      </c>
      <c r="F771" s="6">
        <v>32.4</v>
      </c>
      <c r="G771" s="102">
        <f t="shared" si="108"/>
        <v>1263.5999999999999</v>
      </c>
      <c r="H771" s="5">
        <v>0.6</v>
      </c>
      <c r="I771" s="102">
        <f t="shared" si="107"/>
        <v>23.4</v>
      </c>
      <c r="J771" s="5">
        <v>5.59</v>
      </c>
      <c r="K771" s="102">
        <f t="shared" ref="K771:K781" si="110">J771*C771</f>
        <v>218.01</v>
      </c>
      <c r="L771" s="5">
        <v>5.55</v>
      </c>
      <c r="M771" s="102">
        <f t="shared" ref="M771:M781" si="111">L771*C771</f>
        <v>216.45</v>
      </c>
      <c r="N771" s="5">
        <v>20.66</v>
      </c>
      <c r="O771" s="102">
        <f t="shared" si="109"/>
        <v>805.73999999999978</v>
      </c>
    </row>
    <row r="772" spans="2:17">
      <c r="B772" s="4" t="s">
        <v>204</v>
      </c>
      <c r="C772" s="8">
        <v>185</v>
      </c>
      <c r="D772" s="5"/>
      <c r="E772" s="5">
        <f t="shared" si="106"/>
        <v>0</v>
      </c>
      <c r="F772" s="6">
        <v>1</v>
      </c>
      <c r="G772" s="102">
        <f t="shared" si="108"/>
        <v>185</v>
      </c>
      <c r="H772" s="5">
        <v>0</v>
      </c>
      <c r="I772" s="102">
        <f t="shared" si="107"/>
        <v>0</v>
      </c>
      <c r="J772" s="5">
        <v>0.15</v>
      </c>
      <c r="K772" s="102">
        <f t="shared" si="110"/>
        <v>27.75</v>
      </c>
      <c r="L772" s="5">
        <v>0</v>
      </c>
      <c r="M772" s="102">
        <f t="shared" si="111"/>
        <v>0</v>
      </c>
      <c r="N772" s="5">
        <v>0.85</v>
      </c>
      <c r="O772" s="102">
        <f t="shared" si="109"/>
        <v>157.25</v>
      </c>
    </row>
    <row r="773" spans="2:17">
      <c r="B773" s="4" t="s">
        <v>37</v>
      </c>
      <c r="C773" s="8">
        <v>60</v>
      </c>
      <c r="D773" s="5"/>
      <c r="E773" s="5">
        <f t="shared" si="106"/>
        <v>0</v>
      </c>
      <c r="F773" s="6">
        <v>20</v>
      </c>
      <c r="G773" s="102">
        <f t="shared" si="108"/>
        <v>1200</v>
      </c>
      <c r="H773" s="5">
        <v>0.2</v>
      </c>
      <c r="I773" s="102">
        <f t="shared" si="107"/>
        <v>12</v>
      </c>
      <c r="J773" s="5">
        <v>3.26</v>
      </c>
      <c r="K773" s="102">
        <f t="shared" si="110"/>
        <v>195.6</v>
      </c>
      <c r="L773" s="5">
        <v>1.3</v>
      </c>
      <c r="M773" s="102">
        <f t="shared" si="111"/>
        <v>78</v>
      </c>
      <c r="N773" s="5">
        <v>15.24</v>
      </c>
      <c r="O773" s="102">
        <f t="shared" si="109"/>
        <v>914.4</v>
      </c>
      <c r="Q773" s="68">
        <f>SUM(G765:G773)</f>
        <v>28861.5</v>
      </c>
    </row>
    <row r="774" spans="2:17">
      <c r="B774" s="4" t="s">
        <v>56</v>
      </c>
      <c r="C774" s="8">
        <v>36</v>
      </c>
      <c r="D774" s="5"/>
      <c r="E774" s="5">
        <f t="shared" si="106"/>
        <v>0</v>
      </c>
      <c r="F774" s="6">
        <v>25.5</v>
      </c>
      <c r="G774" s="102">
        <f t="shared" si="108"/>
        <v>918</v>
      </c>
      <c r="H774" s="5">
        <v>0</v>
      </c>
      <c r="I774" s="102">
        <f t="shared" si="107"/>
        <v>0</v>
      </c>
      <c r="J774" s="5">
        <v>7.57</v>
      </c>
      <c r="K774" s="102">
        <f t="shared" si="110"/>
        <v>272.52</v>
      </c>
      <c r="L774" s="5">
        <v>0</v>
      </c>
      <c r="M774" s="102">
        <f t="shared" si="111"/>
        <v>0</v>
      </c>
      <c r="N774" s="5">
        <v>17.93</v>
      </c>
      <c r="O774" s="102">
        <f t="shared" si="109"/>
        <v>645.48</v>
      </c>
    </row>
    <row r="775" spans="2:17">
      <c r="B775" s="4" t="s">
        <v>125</v>
      </c>
      <c r="C775" s="8">
        <v>17</v>
      </c>
      <c r="D775" s="5"/>
      <c r="E775" s="5">
        <f t="shared" si="106"/>
        <v>0</v>
      </c>
      <c r="F775" s="6">
        <v>220</v>
      </c>
      <c r="G775" s="102">
        <f t="shared" si="108"/>
        <v>3740</v>
      </c>
      <c r="H775" s="5">
        <v>3</v>
      </c>
      <c r="I775" s="102">
        <f t="shared" si="107"/>
        <v>51</v>
      </c>
      <c r="J775" s="5">
        <v>217</v>
      </c>
      <c r="K775" s="102">
        <f t="shared" si="110"/>
        <v>3689</v>
      </c>
      <c r="L775" s="5">
        <v>0</v>
      </c>
      <c r="M775" s="102">
        <f t="shared" si="111"/>
        <v>0</v>
      </c>
      <c r="N775" s="5">
        <v>0</v>
      </c>
      <c r="O775" s="102">
        <f t="shared" si="109"/>
        <v>0</v>
      </c>
    </row>
    <row r="776" spans="2:17">
      <c r="B776" s="4" t="s">
        <v>184</v>
      </c>
      <c r="C776" s="8">
        <v>193</v>
      </c>
      <c r="D776" s="5"/>
      <c r="E776" s="5">
        <f t="shared" si="106"/>
        <v>0</v>
      </c>
      <c r="F776" s="6">
        <v>40</v>
      </c>
      <c r="G776" s="102">
        <f t="shared" si="108"/>
        <v>7720</v>
      </c>
      <c r="H776" s="5">
        <v>4.5999999999999996</v>
      </c>
      <c r="I776" s="102">
        <f t="shared" si="107"/>
        <v>887.8</v>
      </c>
      <c r="J776" s="5">
        <v>21.8</v>
      </c>
      <c r="K776" s="102">
        <f t="shared" si="110"/>
        <v>4207.4000000000005</v>
      </c>
      <c r="L776" s="5">
        <v>13.6</v>
      </c>
      <c r="M776" s="102">
        <f t="shared" si="111"/>
        <v>2624.7999999999997</v>
      </c>
      <c r="N776" s="5">
        <v>0</v>
      </c>
      <c r="O776" s="102">
        <f t="shared" si="109"/>
        <v>-4.5474735088646412E-13</v>
      </c>
    </row>
    <row r="777" spans="2:17">
      <c r="B777" s="4" t="s">
        <v>208</v>
      </c>
      <c r="C777" s="8">
        <v>173</v>
      </c>
      <c r="D777" s="5"/>
      <c r="E777" s="5">
        <f t="shared" si="106"/>
        <v>0</v>
      </c>
      <c r="F777" s="6">
        <v>20</v>
      </c>
      <c r="G777" s="102">
        <f t="shared" si="108"/>
        <v>3460</v>
      </c>
      <c r="H777" s="5">
        <v>0</v>
      </c>
      <c r="I777" s="102">
        <f t="shared" si="107"/>
        <v>0</v>
      </c>
      <c r="J777" s="5">
        <v>2</v>
      </c>
      <c r="K777" s="102">
        <f t="shared" si="110"/>
        <v>346</v>
      </c>
      <c r="L777" s="5">
        <v>8</v>
      </c>
      <c r="M777" s="102">
        <f t="shared" si="111"/>
        <v>1384</v>
      </c>
      <c r="N777" s="5">
        <v>10</v>
      </c>
      <c r="O777" s="102">
        <f t="shared" si="109"/>
        <v>1730</v>
      </c>
    </row>
    <row r="778" spans="2:17">
      <c r="B778" s="4" t="s">
        <v>209</v>
      </c>
      <c r="C778" s="8">
        <v>576</v>
      </c>
      <c r="D778" s="5"/>
      <c r="E778" s="5">
        <f t="shared" si="106"/>
        <v>0</v>
      </c>
      <c r="F778" s="6">
        <v>3</v>
      </c>
      <c r="G778" s="102">
        <f t="shared" si="108"/>
        <v>1728</v>
      </c>
      <c r="H778" s="5">
        <v>0</v>
      </c>
      <c r="I778" s="102">
        <f t="shared" si="107"/>
        <v>0</v>
      </c>
      <c r="J778" s="5">
        <v>3</v>
      </c>
      <c r="K778" s="102">
        <f t="shared" si="110"/>
        <v>1728</v>
      </c>
      <c r="L778" s="5">
        <v>0</v>
      </c>
      <c r="M778" s="102">
        <f t="shared" si="111"/>
        <v>0</v>
      </c>
      <c r="N778" s="5">
        <v>0</v>
      </c>
      <c r="O778" s="102">
        <f t="shared" si="109"/>
        <v>0</v>
      </c>
    </row>
    <row r="779" spans="2:17">
      <c r="B779" s="4" t="s">
        <v>210</v>
      </c>
      <c r="C779" s="8">
        <v>290</v>
      </c>
      <c r="D779" s="5"/>
      <c r="E779" s="5">
        <f t="shared" si="106"/>
        <v>0</v>
      </c>
      <c r="F779" s="6">
        <v>2</v>
      </c>
      <c r="G779" s="102">
        <f t="shared" si="108"/>
        <v>580</v>
      </c>
      <c r="H779" s="5">
        <v>0</v>
      </c>
      <c r="I779" s="102">
        <f t="shared" si="107"/>
        <v>0</v>
      </c>
      <c r="J779" s="5">
        <v>2</v>
      </c>
      <c r="K779" s="102">
        <f t="shared" si="110"/>
        <v>580</v>
      </c>
      <c r="L779" s="5">
        <v>0</v>
      </c>
      <c r="M779" s="102">
        <f t="shared" si="111"/>
        <v>0</v>
      </c>
      <c r="N779" s="5">
        <v>0</v>
      </c>
      <c r="O779" s="102">
        <f t="shared" si="109"/>
        <v>0</v>
      </c>
    </row>
    <row r="780" spans="2:17">
      <c r="B780" s="4" t="s">
        <v>136</v>
      </c>
      <c r="C780" s="8">
        <v>105</v>
      </c>
      <c r="D780" s="5"/>
      <c r="E780" s="5">
        <f t="shared" si="106"/>
        <v>0</v>
      </c>
      <c r="F780" s="6">
        <v>29</v>
      </c>
      <c r="G780" s="102">
        <f t="shared" si="108"/>
        <v>3045</v>
      </c>
      <c r="H780" s="5">
        <v>0</v>
      </c>
      <c r="I780" s="102">
        <f t="shared" si="107"/>
        <v>0</v>
      </c>
      <c r="J780" s="5">
        <v>29</v>
      </c>
      <c r="K780" s="102">
        <f t="shared" si="110"/>
        <v>3045</v>
      </c>
      <c r="L780" s="5">
        <v>0</v>
      </c>
      <c r="M780" s="102">
        <f t="shared" si="111"/>
        <v>0</v>
      </c>
      <c r="N780" s="5">
        <v>0</v>
      </c>
      <c r="O780" s="102">
        <f t="shared" si="109"/>
        <v>0</v>
      </c>
    </row>
    <row r="781" spans="2:17">
      <c r="B781" s="4" t="s">
        <v>137</v>
      </c>
      <c r="C781" s="8">
        <v>97</v>
      </c>
      <c r="D781" s="5"/>
      <c r="E781" s="5">
        <f t="shared" si="106"/>
        <v>0</v>
      </c>
      <c r="F781" s="6">
        <v>14</v>
      </c>
      <c r="G781" s="102">
        <f t="shared" si="108"/>
        <v>1358</v>
      </c>
      <c r="H781" s="5">
        <v>0</v>
      </c>
      <c r="I781" s="102">
        <f t="shared" si="107"/>
        <v>0</v>
      </c>
      <c r="J781" s="5">
        <v>14</v>
      </c>
      <c r="K781" s="102">
        <f t="shared" si="110"/>
        <v>1358</v>
      </c>
      <c r="L781" s="5">
        <v>0</v>
      </c>
      <c r="M781" s="102">
        <f t="shared" si="111"/>
        <v>0</v>
      </c>
      <c r="N781" s="5">
        <v>0</v>
      </c>
      <c r="O781" s="102">
        <f t="shared" si="109"/>
        <v>0</v>
      </c>
      <c r="Q781" s="68">
        <f>SUM(G774:G781)</f>
        <v>22549</v>
      </c>
    </row>
    <row r="782" spans="2:17">
      <c r="E782">
        <f>SUM(E611:E781)</f>
        <v>6137.3899999999994</v>
      </c>
      <c r="G782" s="68">
        <f>SUM(G619:G781)</f>
        <v>656967.63075999985</v>
      </c>
      <c r="I782" s="103">
        <f>SUM(I611:I781)</f>
        <v>38157.227999999996</v>
      </c>
      <c r="K782" s="68">
        <f>SUM(K611:K781)</f>
        <v>419591.83860000002</v>
      </c>
      <c r="M782" s="103">
        <f>SUM(M611:M781)</f>
        <v>129626.17616</v>
      </c>
      <c r="O782" s="102">
        <f>SUM(E782+G782-I782-K782-M782)</f>
        <v>75729.777999999846</v>
      </c>
      <c r="P782" s="68">
        <f>SUM(O618:O781)</f>
        <v>75729.777999999991</v>
      </c>
      <c r="Q782" s="68">
        <f>SUM(Q638:Q781)</f>
        <v>656967.62875999999</v>
      </c>
    </row>
    <row r="784" spans="2:17">
      <c r="E784" s="274">
        <f>SUM(E782+G782)</f>
        <v>663105.02075999987</v>
      </c>
      <c r="F784" s="274"/>
      <c r="G784" s="68">
        <f>E784-I782-K782-M782</f>
        <v>75729.777999999846</v>
      </c>
    </row>
  </sheetData>
  <mergeCells count="5">
    <mergeCell ref="B609:B610"/>
    <mergeCell ref="C609:C610"/>
    <mergeCell ref="J609:K609"/>
    <mergeCell ref="E784:F784"/>
    <mergeCell ref="D607:L608"/>
  </mergeCells>
  <pageMargins left="0.25" right="0.25" top="0.75" bottom="0.75" header="0.3" footer="0.3"/>
  <pageSetup paperSize="9" scale="6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W69"/>
  <sheetViews>
    <sheetView zoomScale="78" zoomScaleNormal="78" workbookViewId="0">
      <selection activeCell="M66" sqref="M66"/>
    </sheetView>
  </sheetViews>
  <sheetFormatPr defaultRowHeight="15"/>
  <cols>
    <col min="2" max="2" width="18.7109375" customWidth="1"/>
    <col min="5" max="5" width="10" customWidth="1"/>
    <col min="6" max="6" width="10.28515625" customWidth="1"/>
    <col min="9" max="10" width="10.85546875" customWidth="1"/>
    <col min="17" max="17" width="8.5703125" customWidth="1"/>
    <col min="18" max="18" width="9" customWidth="1"/>
    <col min="19" max="19" width="19.28515625" customWidth="1"/>
    <col min="23" max="23" width="10" customWidth="1"/>
  </cols>
  <sheetData>
    <row r="1" spans="1:22">
      <c r="B1" t="s">
        <v>231</v>
      </c>
      <c r="F1">
        <v>217</v>
      </c>
      <c r="G1">
        <v>135</v>
      </c>
    </row>
    <row r="2" spans="1:22">
      <c r="B2" s="1" t="s">
        <v>2</v>
      </c>
      <c r="C2" s="1" t="s">
        <v>3</v>
      </c>
      <c r="D2" s="5" t="s">
        <v>8</v>
      </c>
      <c r="E2" s="5" t="s">
        <v>9</v>
      </c>
      <c r="F2" s="6" t="s">
        <v>5</v>
      </c>
      <c r="G2" s="6" t="s">
        <v>6</v>
      </c>
      <c r="H2" s="6" t="s">
        <v>7</v>
      </c>
      <c r="I2" s="94" t="s">
        <v>5</v>
      </c>
      <c r="J2" s="6" t="s">
        <v>6</v>
      </c>
      <c r="K2" s="6"/>
      <c r="L2" s="6" t="s">
        <v>7</v>
      </c>
      <c r="M2" s="94" t="s">
        <v>5</v>
      </c>
      <c r="N2" s="94"/>
      <c r="O2" s="6" t="s">
        <v>6</v>
      </c>
      <c r="P2" s="6" t="s">
        <v>7</v>
      </c>
      <c r="S2" s="1" t="s">
        <v>2</v>
      </c>
      <c r="T2" s="1" t="s">
        <v>3</v>
      </c>
      <c r="U2" s="5" t="s">
        <v>8</v>
      </c>
      <c r="V2" s="5" t="s">
        <v>9</v>
      </c>
    </row>
    <row r="3" spans="1:22">
      <c r="B3" s="1"/>
      <c r="C3" s="1"/>
      <c r="D3" s="5" t="s">
        <v>228</v>
      </c>
      <c r="E3" s="5"/>
      <c r="F3" s="5">
        <v>1</v>
      </c>
      <c r="G3" s="5">
        <v>1</v>
      </c>
      <c r="H3" s="5">
        <v>1</v>
      </c>
      <c r="I3" s="5">
        <v>4</v>
      </c>
      <c r="J3" s="5">
        <v>4</v>
      </c>
      <c r="K3" s="5"/>
      <c r="L3" s="5">
        <v>4</v>
      </c>
      <c r="M3" s="5">
        <v>5</v>
      </c>
      <c r="N3" s="5"/>
      <c r="O3" s="5">
        <v>5</v>
      </c>
      <c r="P3" s="5">
        <v>5</v>
      </c>
      <c r="S3" s="1"/>
      <c r="T3" s="1"/>
      <c r="U3" s="5" t="s">
        <v>228</v>
      </c>
      <c r="V3" s="5"/>
    </row>
    <row r="4" spans="1:22">
      <c r="A4" s="7">
        <v>1</v>
      </c>
      <c r="B4" s="4" t="s">
        <v>19</v>
      </c>
      <c r="C4" s="8">
        <v>180.94</v>
      </c>
      <c r="D4" s="5">
        <v>1</v>
      </c>
      <c r="E4" s="5">
        <f>D4*C4</f>
        <v>180.94</v>
      </c>
      <c r="F4" s="5"/>
      <c r="G4" s="5"/>
      <c r="H4" s="5"/>
      <c r="I4" s="5">
        <v>1</v>
      </c>
      <c r="J4" s="5"/>
      <c r="K4" s="5">
        <f>J4*T4</f>
        <v>0</v>
      </c>
      <c r="L4" s="5"/>
      <c r="M4" s="5"/>
      <c r="N4" s="5">
        <f>M4*T4</f>
        <v>0</v>
      </c>
      <c r="O4" s="5"/>
      <c r="P4" s="5"/>
      <c r="Q4">
        <f>SUM(F4:L4)</f>
        <v>1</v>
      </c>
      <c r="R4">
        <f t="shared" ref="R4:R35" si="0">Q4*C4</f>
        <v>180.94</v>
      </c>
      <c r="S4" s="4" t="s">
        <v>19</v>
      </c>
      <c r="T4" s="8">
        <v>180.94</v>
      </c>
      <c r="U4" s="5">
        <f t="shared" ref="U4:U35" si="1">D4-Q4</f>
        <v>0</v>
      </c>
      <c r="V4" s="5">
        <f t="shared" ref="V4:V35" si="2">U4*C4</f>
        <v>0</v>
      </c>
    </row>
    <row r="5" spans="1:22">
      <c r="A5" s="7">
        <v>9</v>
      </c>
      <c r="B5" s="4" t="s">
        <v>24</v>
      </c>
      <c r="C5" s="8">
        <v>129.94999999999999</v>
      </c>
      <c r="D5" s="5">
        <v>9</v>
      </c>
      <c r="E5" s="5">
        <f t="shared" ref="E5:E61" si="3">D5*C5</f>
        <v>1169.55</v>
      </c>
      <c r="F5" s="5"/>
      <c r="G5" s="5"/>
      <c r="H5" s="5"/>
      <c r="I5" s="5"/>
      <c r="J5" s="5"/>
      <c r="K5" s="5">
        <f t="shared" ref="K5:K61" si="4">J5*T5</f>
        <v>0</v>
      </c>
      <c r="L5" s="5"/>
      <c r="M5" s="5"/>
      <c r="N5" s="5">
        <f t="shared" ref="N5:N61" si="5">M5*T5</f>
        <v>0</v>
      </c>
      <c r="O5" s="5"/>
      <c r="P5" s="5"/>
      <c r="R5">
        <f t="shared" si="0"/>
        <v>0</v>
      </c>
      <c r="S5" s="4" t="s">
        <v>24</v>
      </c>
      <c r="T5" s="8">
        <v>129.94999999999999</v>
      </c>
      <c r="U5" s="5">
        <f t="shared" si="1"/>
        <v>9</v>
      </c>
      <c r="V5" s="5">
        <f t="shared" si="2"/>
        <v>1169.55</v>
      </c>
    </row>
    <row r="6" spans="1:22">
      <c r="A6" s="7">
        <v>15</v>
      </c>
      <c r="B6" s="4" t="s">
        <v>12</v>
      </c>
      <c r="C6" s="8">
        <v>34.32</v>
      </c>
      <c r="D6" s="5">
        <v>15</v>
      </c>
      <c r="E6" s="5">
        <f t="shared" si="3"/>
        <v>514.79999999999995</v>
      </c>
      <c r="F6" s="5"/>
      <c r="G6" s="5">
        <v>1.5</v>
      </c>
      <c r="H6" s="5"/>
      <c r="I6" s="5">
        <v>1</v>
      </c>
      <c r="J6" s="5">
        <v>0.5</v>
      </c>
      <c r="K6" s="5">
        <f t="shared" si="4"/>
        <v>17.16</v>
      </c>
      <c r="L6" s="5"/>
      <c r="M6" s="5"/>
      <c r="N6" s="5">
        <f t="shared" si="5"/>
        <v>0</v>
      </c>
      <c r="O6" s="5"/>
      <c r="P6" s="5"/>
      <c r="Q6">
        <f>SUM(F6:L6)</f>
        <v>20.16</v>
      </c>
      <c r="R6">
        <f t="shared" si="0"/>
        <v>691.89120000000003</v>
      </c>
      <c r="S6" s="4" t="s">
        <v>12</v>
      </c>
      <c r="T6" s="8">
        <v>34.32</v>
      </c>
      <c r="U6" s="5">
        <f t="shared" si="1"/>
        <v>-5.16</v>
      </c>
      <c r="V6" s="5">
        <f t="shared" si="2"/>
        <v>-177.09120000000001</v>
      </c>
    </row>
    <row r="7" spans="1:22">
      <c r="A7" s="7">
        <v>16.5</v>
      </c>
      <c r="B7" s="4" t="s">
        <v>15</v>
      </c>
      <c r="C7" s="8">
        <v>69.16</v>
      </c>
      <c r="D7" s="5">
        <v>16.5</v>
      </c>
      <c r="E7" s="5">
        <f t="shared" si="3"/>
        <v>1141.1399999999999</v>
      </c>
      <c r="F7" s="5">
        <v>4.3</v>
      </c>
      <c r="G7" s="5">
        <v>2.7</v>
      </c>
      <c r="H7" s="5"/>
      <c r="I7" s="5"/>
      <c r="J7" s="5"/>
      <c r="K7" s="5">
        <f t="shared" si="4"/>
        <v>0</v>
      </c>
      <c r="L7" s="5"/>
      <c r="M7" s="5"/>
      <c r="N7" s="5">
        <f t="shared" si="5"/>
        <v>0</v>
      </c>
      <c r="O7" s="5"/>
      <c r="P7" s="5"/>
      <c r="Q7">
        <f>SUM(F7:L7)</f>
        <v>7</v>
      </c>
      <c r="R7">
        <f t="shared" si="0"/>
        <v>484.12</v>
      </c>
      <c r="S7" s="4" t="s">
        <v>15</v>
      </c>
      <c r="T7" s="8">
        <v>69.16</v>
      </c>
      <c r="U7" s="5">
        <f t="shared" si="1"/>
        <v>9.5</v>
      </c>
      <c r="V7" s="5">
        <f t="shared" si="2"/>
        <v>657.02</v>
      </c>
    </row>
    <row r="8" spans="1:22">
      <c r="A8" s="7">
        <v>18</v>
      </c>
      <c r="B8" s="4" t="s">
        <v>32</v>
      </c>
      <c r="C8" s="8">
        <v>65.977999999999994</v>
      </c>
      <c r="D8" s="5">
        <v>18</v>
      </c>
      <c r="E8" s="5">
        <f t="shared" si="3"/>
        <v>1187.6039999999998</v>
      </c>
      <c r="F8" s="5"/>
      <c r="G8" s="5"/>
      <c r="H8" s="5"/>
      <c r="I8" s="5"/>
      <c r="J8" s="5"/>
      <c r="K8" s="5">
        <f t="shared" si="4"/>
        <v>0</v>
      </c>
      <c r="L8" s="5"/>
      <c r="M8" s="5"/>
      <c r="N8" s="5">
        <f t="shared" si="5"/>
        <v>0</v>
      </c>
      <c r="O8" s="5"/>
      <c r="P8" s="5"/>
      <c r="R8">
        <f t="shared" si="0"/>
        <v>0</v>
      </c>
      <c r="S8" s="4" t="s">
        <v>32</v>
      </c>
      <c r="T8" s="8">
        <v>65.977999999999994</v>
      </c>
      <c r="U8" s="5">
        <f t="shared" si="1"/>
        <v>18</v>
      </c>
      <c r="V8" s="5">
        <f t="shared" si="2"/>
        <v>1187.6039999999998</v>
      </c>
    </row>
    <row r="9" spans="1:22">
      <c r="A9" s="7">
        <v>72.77</v>
      </c>
      <c r="B9" s="73" t="s">
        <v>36</v>
      </c>
      <c r="C9" s="8">
        <v>260</v>
      </c>
      <c r="D9" s="5">
        <v>72.77</v>
      </c>
      <c r="E9" s="5">
        <f t="shared" si="3"/>
        <v>18920.2</v>
      </c>
      <c r="F9" s="7">
        <v>11.1</v>
      </c>
      <c r="G9" s="5">
        <v>8.1</v>
      </c>
      <c r="H9" s="5">
        <v>2</v>
      </c>
      <c r="I9" s="5"/>
      <c r="J9" s="5"/>
      <c r="K9" s="5">
        <f t="shared" si="4"/>
        <v>0</v>
      </c>
      <c r="L9" s="5"/>
      <c r="M9" s="5">
        <v>10.7</v>
      </c>
      <c r="N9" s="5">
        <f t="shared" si="5"/>
        <v>2782</v>
      </c>
      <c r="O9" s="5">
        <v>6.7</v>
      </c>
      <c r="P9" s="5">
        <v>2</v>
      </c>
      <c r="Q9">
        <f>SUM(F9:L9)</f>
        <v>21.2</v>
      </c>
      <c r="R9">
        <f t="shared" si="0"/>
        <v>5512</v>
      </c>
      <c r="S9" s="73" t="s">
        <v>36</v>
      </c>
      <c r="T9" s="8">
        <v>260</v>
      </c>
      <c r="U9" s="5">
        <f t="shared" si="1"/>
        <v>51.569999999999993</v>
      </c>
      <c r="V9" s="5">
        <f t="shared" si="2"/>
        <v>13408.199999999999</v>
      </c>
    </row>
    <row r="10" spans="1:22">
      <c r="A10" s="7">
        <v>10</v>
      </c>
      <c r="B10" s="4" t="s">
        <v>22</v>
      </c>
      <c r="C10" s="8">
        <v>55</v>
      </c>
      <c r="D10" s="5">
        <v>10</v>
      </c>
      <c r="E10" s="5">
        <f t="shared" si="3"/>
        <v>550</v>
      </c>
      <c r="F10" s="5">
        <v>4</v>
      </c>
      <c r="G10" s="5">
        <v>6</v>
      </c>
      <c r="H10" s="5"/>
      <c r="I10" s="5"/>
      <c r="J10" s="5"/>
      <c r="K10" s="5">
        <f t="shared" si="4"/>
        <v>0</v>
      </c>
      <c r="L10" s="5"/>
      <c r="M10" s="5"/>
      <c r="N10" s="5">
        <f t="shared" si="5"/>
        <v>0</v>
      </c>
      <c r="O10" s="5"/>
      <c r="P10" s="5"/>
      <c r="Q10">
        <f>SUM(F10:L10)</f>
        <v>10</v>
      </c>
      <c r="R10">
        <f t="shared" si="0"/>
        <v>550</v>
      </c>
      <c r="S10" s="11" t="s">
        <v>22</v>
      </c>
      <c r="T10" s="8">
        <v>55</v>
      </c>
      <c r="U10" s="5">
        <f t="shared" si="1"/>
        <v>0</v>
      </c>
      <c r="V10" s="5">
        <f t="shared" si="2"/>
        <v>0</v>
      </c>
    </row>
    <row r="11" spans="1:22">
      <c r="A11" s="7">
        <v>7</v>
      </c>
      <c r="B11" s="4" t="s">
        <v>10</v>
      </c>
      <c r="C11" s="8">
        <v>65</v>
      </c>
      <c r="D11" s="5">
        <v>7</v>
      </c>
      <c r="E11" s="5">
        <f t="shared" si="3"/>
        <v>455</v>
      </c>
      <c r="F11" s="5">
        <v>2</v>
      </c>
      <c r="G11" s="5">
        <v>1</v>
      </c>
      <c r="H11" s="5"/>
      <c r="I11" s="5">
        <v>1</v>
      </c>
      <c r="J11" s="5">
        <v>1</v>
      </c>
      <c r="K11" s="5">
        <f t="shared" si="4"/>
        <v>65</v>
      </c>
      <c r="L11" s="5"/>
      <c r="M11" s="5">
        <v>1</v>
      </c>
      <c r="N11" s="5">
        <f t="shared" si="5"/>
        <v>65</v>
      </c>
      <c r="O11" s="5">
        <v>1</v>
      </c>
      <c r="P11" s="5"/>
      <c r="Q11">
        <f>SUM(F11:O11)</f>
        <v>137</v>
      </c>
      <c r="R11">
        <f t="shared" si="0"/>
        <v>8905</v>
      </c>
      <c r="S11" s="4" t="s">
        <v>10</v>
      </c>
      <c r="T11" s="8">
        <v>65</v>
      </c>
      <c r="U11" s="5">
        <f t="shared" si="1"/>
        <v>-130</v>
      </c>
      <c r="V11" s="5">
        <f t="shared" si="2"/>
        <v>-8450</v>
      </c>
    </row>
    <row r="12" spans="1:22">
      <c r="A12" s="7">
        <v>10</v>
      </c>
      <c r="B12" s="4" t="s">
        <v>49</v>
      </c>
      <c r="C12" s="8">
        <v>118</v>
      </c>
      <c r="D12" s="5">
        <v>10</v>
      </c>
      <c r="E12" s="5">
        <f t="shared" si="3"/>
        <v>1180</v>
      </c>
      <c r="F12" s="5"/>
      <c r="G12" s="5"/>
      <c r="H12" s="5">
        <v>1</v>
      </c>
      <c r="I12" s="5"/>
      <c r="J12" s="5"/>
      <c r="K12" s="5">
        <f t="shared" si="4"/>
        <v>0</v>
      </c>
      <c r="L12" s="5"/>
      <c r="M12" s="5"/>
      <c r="N12" s="5">
        <f t="shared" si="5"/>
        <v>0</v>
      </c>
      <c r="O12" s="5"/>
      <c r="P12" s="5"/>
      <c r="Q12">
        <f>SUM(F12:L12)</f>
        <v>1</v>
      </c>
      <c r="R12">
        <f t="shared" si="0"/>
        <v>118</v>
      </c>
      <c r="S12" s="4" t="s">
        <v>49</v>
      </c>
      <c r="T12" s="8">
        <v>118</v>
      </c>
      <c r="U12" s="5">
        <f t="shared" si="1"/>
        <v>9</v>
      </c>
      <c r="V12" s="5">
        <f t="shared" si="2"/>
        <v>1062</v>
      </c>
    </row>
    <row r="13" spans="1:22">
      <c r="A13" s="7">
        <v>4</v>
      </c>
      <c r="B13" s="4" t="s">
        <v>50</v>
      </c>
      <c r="C13" s="8">
        <v>78</v>
      </c>
      <c r="D13" s="5">
        <v>4</v>
      </c>
      <c r="E13" s="5">
        <f t="shared" si="3"/>
        <v>312</v>
      </c>
      <c r="F13" s="5"/>
      <c r="G13" s="5"/>
      <c r="H13" s="5"/>
      <c r="I13" s="5"/>
      <c r="J13" s="5"/>
      <c r="K13" s="5">
        <f t="shared" si="4"/>
        <v>0</v>
      </c>
      <c r="L13" s="5"/>
      <c r="M13" s="5"/>
      <c r="N13" s="5">
        <f t="shared" si="5"/>
        <v>0</v>
      </c>
      <c r="O13" s="5"/>
      <c r="P13" s="5"/>
      <c r="R13">
        <f t="shared" si="0"/>
        <v>0</v>
      </c>
      <c r="S13" s="4" t="s">
        <v>50</v>
      </c>
      <c r="T13" s="8">
        <v>78</v>
      </c>
      <c r="U13" s="5">
        <f t="shared" si="1"/>
        <v>4</v>
      </c>
      <c r="V13" s="5">
        <f t="shared" si="2"/>
        <v>312</v>
      </c>
    </row>
    <row r="14" spans="1:22">
      <c r="A14" s="7">
        <v>8</v>
      </c>
      <c r="B14" s="4" t="s">
        <v>17</v>
      </c>
      <c r="C14" s="8">
        <v>22</v>
      </c>
      <c r="D14" s="5">
        <v>8</v>
      </c>
      <c r="E14" s="5">
        <f t="shared" si="3"/>
        <v>176</v>
      </c>
      <c r="F14" s="5"/>
      <c r="G14" s="5">
        <v>1</v>
      </c>
      <c r="H14" s="5"/>
      <c r="I14" s="5">
        <v>1</v>
      </c>
      <c r="J14" s="5"/>
      <c r="K14" s="5">
        <f t="shared" si="4"/>
        <v>0</v>
      </c>
      <c r="L14" s="5"/>
      <c r="M14" s="5">
        <v>1</v>
      </c>
      <c r="N14" s="5">
        <f t="shared" si="5"/>
        <v>22</v>
      </c>
      <c r="O14" s="5"/>
      <c r="P14" s="5"/>
      <c r="Q14">
        <f>SUM(F14:L14)</f>
        <v>2</v>
      </c>
      <c r="R14">
        <f t="shared" si="0"/>
        <v>44</v>
      </c>
      <c r="S14" s="4" t="s">
        <v>17</v>
      </c>
      <c r="T14" s="8">
        <v>22</v>
      </c>
      <c r="U14" s="5">
        <f t="shared" si="1"/>
        <v>6</v>
      </c>
      <c r="V14" s="5">
        <f t="shared" si="2"/>
        <v>132</v>
      </c>
    </row>
    <row r="15" spans="1:22">
      <c r="A15" s="7">
        <v>115</v>
      </c>
      <c r="B15" s="4" t="s">
        <v>118</v>
      </c>
      <c r="C15" s="8">
        <v>31.31</v>
      </c>
      <c r="D15" s="5">
        <v>115</v>
      </c>
      <c r="E15" s="5">
        <f t="shared" si="3"/>
        <v>3600.6499999999996</v>
      </c>
      <c r="F15" s="5">
        <v>115</v>
      </c>
      <c r="G15" s="5"/>
      <c r="H15" s="5"/>
      <c r="I15" s="5"/>
      <c r="J15" s="5"/>
      <c r="K15" s="5">
        <f t="shared" si="4"/>
        <v>0</v>
      </c>
      <c r="L15" s="5"/>
      <c r="M15" s="5"/>
      <c r="N15" s="5">
        <f t="shared" si="5"/>
        <v>0</v>
      </c>
      <c r="O15" s="5"/>
      <c r="P15" s="5"/>
      <c r="Q15">
        <f>SUM(F15:L15)</f>
        <v>115</v>
      </c>
      <c r="R15">
        <f t="shared" si="0"/>
        <v>3600.6499999999996</v>
      </c>
      <c r="S15" s="11" t="s">
        <v>118</v>
      </c>
      <c r="T15" s="8">
        <v>31.31</v>
      </c>
      <c r="U15" s="5">
        <f t="shared" si="1"/>
        <v>0</v>
      </c>
      <c r="V15" s="5">
        <f t="shared" si="2"/>
        <v>0</v>
      </c>
    </row>
    <row r="16" spans="1:22">
      <c r="A16" s="7">
        <v>1</v>
      </c>
      <c r="B16" s="4" t="s">
        <v>124</v>
      </c>
      <c r="C16" s="8">
        <v>149.66</v>
      </c>
      <c r="D16" s="5">
        <v>1</v>
      </c>
      <c r="E16" s="5">
        <f t="shared" si="3"/>
        <v>149.66</v>
      </c>
      <c r="F16" s="5"/>
      <c r="G16" s="5"/>
      <c r="H16" s="5"/>
      <c r="I16" s="5"/>
      <c r="J16" s="5"/>
      <c r="K16" s="5">
        <f t="shared" si="4"/>
        <v>0</v>
      </c>
      <c r="L16" s="5"/>
      <c r="M16" s="5">
        <v>1</v>
      </c>
      <c r="N16" s="5">
        <f t="shared" si="5"/>
        <v>149.66</v>
      </c>
      <c r="O16" s="5"/>
      <c r="P16" s="5"/>
      <c r="R16">
        <f t="shared" si="0"/>
        <v>0</v>
      </c>
      <c r="S16" s="4" t="s">
        <v>124</v>
      </c>
      <c r="T16" s="8">
        <v>149.66</v>
      </c>
      <c r="U16" s="5">
        <f t="shared" si="1"/>
        <v>1</v>
      </c>
      <c r="V16" s="5">
        <f t="shared" si="2"/>
        <v>149.66</v>
      </c>
    </row>
    <row r="17" spans="1:22">
      <c r="A17" s="7">
        <v>2.85</v>
      </c>
      <c r="B17" s="4" t="s">
        <v>29</v>
      </c>
      <c r="C17" s="8">
        <v>70</v>
      </c>
      <c r="D17" s="5">
        <v>2.85</v>
      </c>
      <c r="E17" s="5">
        <f t="shared" si="3"/>
        <v>199.5</v>
      </c>
      <c r="F17" s="5"/>
      <c r="G17" s="5"/>
      <c r="H17" s="5"/>
      <c r="I17" s="5"/>
      <c r="J17" s="5"/>
      <c r="K17" s="5">
        <f t="shared" si="4"/>
        <v>0</v>
      </c>
      <c r="L17" s="5"/>
      <c r="M17" s="5"/>
      <c r="N17" s="5">
        <f t="shared" si="5"/>
        <v>0</v>
      </c>
      <c r="O17" s="5"/>
      <c r="P17" s="5"/>
      <c r="R17">
        <f t="shared" si="0"/>
        <v>0</v>
      </c>
      <c r="S17" s="4" t="s">
        <v>29</v>
      </c>
      <c r="T17" s="8">
        <v>70</v>
      </c>
      <c r="U17" s="5">
        <f t="shared" si="1"/>
        <v>2.85</v>
      </c>
      <c r="V17" s="5">
        <f t="shared" si="2"/>
        <v>199.5</v>
      </c>
    </row>
    <row r="18" spans="1:22">
      <c r="A18" s="7">
        <v>0.39</v>
      </c>
      <c r="B18" s="4" t="s">
        <v>145</v>
      </c>
      <c r="C18" s="8">
        <v>530</v>
      </c>
      <c r="D18" s="5">
        <v>0.39</v>
      </c>
      <c r="E18" s="5">
        <f t="shared" si="3"/>
        <v>206.70000000000002</v>
      </c>
      <c r="F18" s="5"/>
      <c r="G18" s="5"/>
      <c r="H18" s="5"/>
      <c r="I18" s="5"/>
      <c r="J18" s="5"/>
      <c r="K18" s="5">
        <f t="shared" si="4"/>
        <v>0</v>
      </c>
      <c r="L18" s="5"/>
      <c r="M18" s="5"/>
      <c r="N18" s="5">
        <f t="shared" si="5"/>
        <v>0</v>
      </c>
      <c r="O18" s="5"/>
      <c r="P18" s="5"/>
      <c r="R18">
        <f t="shared" si="0"/>
        <v>0</v>
      </c>
      <c r="S18" s="11" t="s">
        <v>145</v>
      </c>
      <c r="T18" s="8">
        <v>530</v>
      </c>
      <c r="U18" s="5">
        <f t="shared" si="1"/>
        <v>0.39</v>
      </c>
      <c r="V18" s="5">
        <f t="shared" si="2"/>
        <v>206.70000000000002</v>
      </c>
    </row>
    <row r="19" spans="1:22">
      <c r="A19" s="7">
        <v>28.6</v>
      </c>
      <c r="B19" s="4" t="s">
        <v>55</v>
      </c>
      <c r="C19" s="8">
        <v>39</v>
      </c>
      <c r="D19" s="5">
        <v>28.6</v>
      </c>
      <c r="E19" s="5">
        <f t="shared" si="3"/>
        <v>1115.4000000000001</v>
      </c>
      <c r="F19" s="5"/>
      <c r="G19" s="5"/>
      <c r="H19" s="5"/>
      <c r="I19" s="5"/>
      <c r="J19" s="5"/>
      <c r="K19" s="5">
        <f t="shared" si="4"/>
        <v>0</v>
      </c>
      <c r="L19" s="5"/>
      <c r="M19" s="5">
        <v>28.6</v>
      </c>
      <c r="N19" s="5">
        <f t="shared" si="5"/>
        <v>1115.4000000000001</v>
      </c>
      <c r="O19" s="5"/>
      <c r="P19" s="5"/>
      <c r="R19">
        <f t="shared" si="0"/>
        <v>0</v>
      </c>
      <c r="S19" s="4" t="s">
        <v>55</v>
      </c>
      <c r="T19" s="8">
        <v>39</v>
      </c>
      <c r="U19" s="5">
        <f t="shared" si="1"/>
        <v>28.6</v>
      </c>
      <c r="V19" s="5">
        <f t="shared" si="2"/>
        <v>1115.4000000000001</v>
      </c>
    </row>
    <row r="20" spans="1:22">
      <c r="A20" s="7">
        <v>22</v>
      </c>
      <c r="B20" s="4" t="s">
        <v>13</v>
      </c>
      <c r="C20" s="8">
        <v>136.38999999999999</v>
      </c>
      <c r="D20" s="5">
        <v>22</v>
      </c>
      <c r="E20" s="5">
        <f t="shared" si="3"/>
        <v>3000.58</v>
      </c>
      <c r="F20" s="5">
        <v>2</v>
      </c>
      <c r="G20" s="5">
        <v>1</v>
      </c>
      <c r="H20" s="5"/>
      <c r="I20" s="5">
        <v>2</v>
      </c>
      <c r="J20" s="5">
        <v>1</v>
      </c>
      <c r="K20" s="5">
        <f t="shared" si="4"/>
        <v>136.38999999999999</v>
      </c>
      <c r="L20" s="5"/>
      <c r="M20" s="5">
        <v>1</v>
      </c>
      <c r="N20" s="5">
        <f t="shared" si="5"/>
        <v>136.38999999999999</v>
      </c>
      <c r="O20" s="5">
        <v>1</v>
      </c>
      <c r="P20" s="5"/>
      <c r="Q20">
        <f>SUM(F20:O20)</f>
        <v>280.77999999999997</v>
      </c>
      <c r="R20">
        <f t="shared" si="0"/>
        <v>38295.58419999999</v>
      </c>
      <c r="S20" s="4" t="s">
        <v>13</v>
      </c>
      <c r="T20" s="8">
        <v>136.38999999999999</v>
      </c>
      <c r="U20" s="5">
        <f t="shared" si="1"/>
        <v>-258.77999999999997</v>
      </c>
      <c r="V20" s="5">
        <f t="shared" si="2"/>
        <v>-35295.004199999996</v>
      </c>
    </row>
    <row r="21" spans="1:22">
      <c r="A21" s="7">
        <v>23</v>
      </c>
      <c r="B21" s="4" t="s">
        <v>179</v>
      </c>
      <c r="C21" s="8">
        <v>153.26</v>
      </c>
      <c r="D21" s="5">
        <v>23</v>
      </c>
      <c r="E21" s="5">
        <f t="shared" si="3"/>
        <v>3524.9799999999996</v>
      </c>
      <c r="F21" s="5"/>
      <c r="G21" s="5"/>
      <c r="H21" s="5"/>
      <c r="I21" s="5"/>
      <c r="J21" s="5"/>
      <c r="K21" s="5">
        <f t="shared" si="4"/>
        <v>0</v>
      </c>
      <c r="L21" s="5"/>
      <c r="M21" s="5">
        <v>21</v>
      </c>
      <c r="N21" s="5">
        <f t="shared" si="5"/>
        <v>3218.46</v>
      </c>
      <c r="O21" s="5"/>
      <c r="P21" s="5"/>
      <c r="R21">
        <f t="shared" si="0"/>
        <v>0</v>
      </c>
      <c r="S21" s="4" t="s">
        <v>179</v>
      </c>
      <c r="T21" s="8">
        <v>153.26</v>
      </c>
      <c r="U21" s="5">
        <f t="shared" si="1"/>
        <v>23</v>
      </c>
      <c r="V21" s="5">
        <f t="shared" si="2"/>
        <v>3524.9799999999996</v>
      </c>
    </row>
    <row r="22" spans="1:22">
      <c r="A22" s="7">
        <v>14</v>
      </c>
      <c r="B22" s="4" t="s">
        <v>14</v>
      </c>
      <c r="C22" s="8">
        <v>131.06</v>
      </c>
      <c r="D22" s="5">
        <v>14</v>
      </c>
      <c r="E22" s="5">
        <f t="shared" si="3"/>
        <v>1834.8400000000001</v>
      </c>
      <c r="F22" s="5">
        <v>1</v>
      </c>
      <c r="G22" s="5"/>
      <c r="H22" s="5"/>
      <c r="I22" s="5">
        <v>1</v>
      </c>
      <c r="J22" s="5"/>
      <c r="K22" s="5">
        <f t="shared" si="4"/>
        <v>0</v>
      </c>
      <c r="L22" s="5"/>
      <c r="M22" s="5"/>
      <c r="N22" s="5">
        <f t="shared" si="5"/>
        <v>0</v>
      </c>
      <c r="O22" s="5"/>
      <c r="P22" s="5"/>
      <c r="Q22">
        <f>SUM(F22:L22)</f>
        <v>2</v>
      </c>
      <c r="R22">
        <f t="shared" si="0"/>
        <v>262.12</v>
      </c>
      <c r="S22" s="4" t="s">
        <v>14</v>
      </c>
      <c r="T22" s="8">
        <v>131.06</v>
      </c>
      <c r="U22" s="5">
        <f t="shared" si="1"/>
        <v>12</v>
      </c>
      <c r="V22" s="5">
        <f t="shared" si="2"/>
        <v>1572.72</v>
      </c>
    </row>
    <row r="23" spans="1:22">
      <c r="A23" s="7">
        <v>16.399999999999999</v>
      </c>
      <c r="B23" s="4" t="s">
        <v>25</v>
      </c>
      <c r="C23" s="8">
        <v>218.42</v>
      </c>
      <c r="D23" s="5">
        <v>16.399999999999999</v>
      </c>
      <c r="E23" s="5">
        <f t="shared" si="3"/>
        <v>3582.0879999999993</v>
      </c>
      <c r="F23" s="5">
        <v>4.3</v>
      </c>
      <c r="G23" s="5">
        <v>2.7</v>
      </c>
      <c r="H23" s="5"/>
      <c r="I23" s="5"/>
      <c r="J23" s="5"/>
      <c r="K23" s="5">
        <f t="shared" si="4"/>
        <v>0</v>
      </c>
      <c r="L23" s="5"/>
      <c r="M23" s="5"/>
      <c r="N23" s="5">
        <f t="shared" si="5"/>
        <v>0</v>
      </c>
      <c r="O23" s="5"/>
      <c r="P23" s="5"/>
      <c r="Q23">
        <f>SUM(F23:L23)</f>
        <v>7</v>
      </c>
      <c r="R23">
        <f t="shared" si="0"/>
        <v>1528.9399999999998</v>
      </c>
      <c r="S23" s="4" t="s">
        <v>25</v>
      </c>
      <c r="T23" s="8">
        <v>218.42</v>
      </c>
      <c r="U23" s="5">
        <f t="shared" si="1"/>
        <v>9.3999999999999986</v>
      </c>
      <c r="V23" s="5">
        <f t="shared" si="2"/>
        <v>2053.1479999999997</v>
      </c>
    </row>
    <row r="24" spans="1:22">
      <c r="A24" s="7">
        <v>32.049999999999997</v>
      </c>
      <c r="B24" s="4" t="s">
        <v>16</v>
      </c>
      <c r="C24" s="8">
        <v>100.2</v>
      </c>
      <c r="D24" s="5">
        <v>32.049999999999997</v>
      </c>
      <c r="E24" s="5">
        <f t="shared" si="3"/>
        <v>3211.41</v>
      </c>
      <c r="F24" s="5"/>
      <c r="G24" s="5"/>
      <c r="H24" s="5"/>
      <c r="I24" s="5">
        <v>11</v>
      </c>
      <c r="J24" s="5">
        <v>6</v>
      </c>
      <c r="K24" s="5">
        <f t="shared" si="4"/>
        <v>601.20000000000005</v>
      </c>
      <c r="L24" s="5">
        <v>3</v>
      </c>
      <c r="M24" s="5"/>
      <c r="N24" s="5">
        <f t="shared" si="5"/>
        <v>0</v>
      </c>
      <c r="O24" s="5"/>
      <c r="P24" s="5"/>
      <c r="Q24">
        <f>SUM(F24:L24)</f>
        <v>621.20000000000005</v>
      </c>
      <c r="R24">
        <f t="shared" si="0"/>
        <v>62244.240000000005</v>
      </c>
      <c r="S24" s="4" t="s">
        <v>16</v>
      </c>
      <c r="T24" s="8">
        <v>100.2</v>
      </c>
      <c r="U24" s="5">
        <f t="shared" si="1"/>
        <v>-589.15000000000009</v>
      </c>
      <c r="V24" s="5">
        <f t="shared" si="2"/>
        <v>-59032.830000000009</v>
      </c>
    </row>
    <row r="25" spans="1:22">
      <c r="A25" s="7">
        <v>10</v>
      </c>
      <c r="B25" s="4" t="s">
        <v>185</v>
      </c>
      <c r="C25" s="8">
        <v>35.979999999999997</v>
      </c>
      <c r="D25" s="5">
        <v>10</v>
      </c>
      <c r="E25" s="5">
        <f t="shared" si="3"/>
        <v>359.79999999999995</v>
      </c>
      <c r="F25" s="5"/>
      <c r="G25" s="5"/>
      <c r="H25" s="5"/>
      <c r="I25" s="5"/>
      <c r="J25" s="5"/>
      <c r="K25" s="5">
        <f t="shared" si="4"/>
        <v>0</v>
      </c>
      <c r="L25" s="5"/>
      <c r="M25" s="5">
        <v>4.3</v>
      </c>
      <c r="N25" s="5">
        <f t="shared" si="5"/>
        <v>154.71399999999997</v>
      </c>
      <c r="O25" s="5">
        <v>2.2999999999999998</v>
      </c>
      <c r="P25" s="5">
        <v>0.4</v>
      </c>
      <c r="R25">
        <f t="shared" si="0"/>
        <v>0</v>
      </c>
      <c r="S25" s="4" t="s">
        <v>185</v>
      </c>
      <c r="T25" s="8">
        <v>35.979999999999997</v>
      </c>
      <c r="U25" s="5">
        <f t="shared" si="1"/>
        <v>10</v>
      </c>
      <c r="V25" s="5">
        <f t="shared" si="2"/>
        <v>359.79999999999995</v>
      </c>
    </row>
    <row r="26" spans="1:22">
      <c r="A26" s="7">
        <v>50</v>
      </c>
      <c r="B26" s="4" t="s">
        <v>29</v>
      </c>
      <c r="C26" s="8">
        <v>80.180000000000007</v>
      </c>
      <c r="D26" s="5">
        <v>50</v>
      </c>
      <c r="E26" s="5">
        <f t="shared" si="3"/>
        <v>4009.0000000000005</v>
      </c>
      <c r="F26" s="5"/>
      <c r="G26" s="5"/>
      <c r="H26" s="5"/>
      <c r="I26" s="5"/>
      <c r="J26" s="5"/>
      <c r="K26" s="5">
        <f t="shared" si="4"/>
        <v>0</v>
      </c>
      <c r="L26" s="5"/>
      <c r="M26" s="5"/>
      <c r="N26" s="5">
        <f t="shared" si="5"/>
        <v>0</v>
      </c>
      <c r="O26" s="5"/>
      <c r="P26" s="5"/>
      <c r="R26">
        <f t="shared" si="0"/>
        <v>0</v>
      </c>
      <c r="S26" s="4" t="s">
        <v>29</v>
      </c>
      <c r="T26" s="8">
        <v>80.180000000000007</v>
      </c>
      <c r="U26" s="5">
        <f t="shared" si="1"/>
        <v>50</v>
      </c>
      <c r="V26" s="5">
        <f t="shared" si="2"/>
        <v>4009.0000000000005</v>
      </c>
    </row>
    <row r="27" spans="1:22">
      <c r="A27" s="7">
        <v>95</v>
      </c>
      <c r="B27" s="4" t="s">
        <v>186</v>
      </c>
      <c r="C27" s="8">
        <v>21.86</v>
      </c>
      <c r="D27" s="5">
        <v>95</v>
      </c>
      <c r="E27" s="5">
        <f t="shared" si="3"/>
        <v>2076.6999999999998</v>
      </c>
      <c r="F27" s="5"/>
      <c r="G27" s="5"/>
      <c r="H27" s="5"/>
      <c r="I27" s="5"/>
      <c r="J27" s="5"/>
      <c r="K27" s="5">
        <f t="shared" si="4"/>
        <v>0</v>
      </c>
      <c r="L27" s="5"/>
      <c r="M27" s="5"/>
      <c r="N27" s="5">
        <f t="shared" si="5"/>
        <v>0</v>
      </c>
      <c r="O27" s="5"/>
      <c r="P27" s="5"/>
      <c r="R27">
        <f t="shared" si="0"/>
        <v>0</v>
      </c>
      <c r="S27" s="4" t="s">
        <v>186</v>
      </c>
      <c r="T27" s="8">
        <v>21.86</v>
      </c>
      <c r="U27" s="5">
        <f t="shared" si="1"/>
        <v>95</v>
      </c>
      <c r="V27" s="5">
        <f t="shared" si="2"/>
        <v>2076.6999999999998</v>
      </c>
    </row>
    <row r="28" spans="1:22">
      <c r="A28" s="7">
        <v>49</v>
      </c>
      <c r="B28" s="4" t="s">
        <v>186</v>
      </c>
      <c r="C28" s="8">
        <v>21.86</v>
      </c>
      <c r="D28" s="5">
        <v>49</v>
      </c>
      <c r="E28" s="5">
        <f t="shared" si="3"/>
        <v>1071.1399999999999</v>
      </c>
      <c r="F28" s="5"/>
      <c r="G28" s="5"/>
      <c r="H28" s="5"/>
      <c r="I28" s="5"/>
      <c r="J28" s="5"/>
      <c r="K28" s="5">
        <f t="shared" si="4"/>
        <v>0</v>
      </c>
      <c r="L28" s="5"/>
      <c r="M28" s="5"/>
      <c r="N28" s="5">
        <f t="shared" si="5"/>
        <v>0</v>
      </c>
      <c r="O28" s="5"/>
      <c r="P28" s="5"/>
      <c r="R28">
        <f t="shared" si="0"/>
        <v>0</v>
      </c>
      <c r="S28" s="4" t="s">
        <v>186</v>
      </c>
      <c r="T28" s="8">
        <v>21.86</v>
      </c>
      <c r="U28" s="5">
        <f t="shared" si="1"/>
        <v>49</v>
      </c>
      <c r="V28" s="5">
        <f t="shared" si="2"/>
        <v>1071.1399999999999</v>
      </c>
    </row>
    <row r="29" spans="1:22">
      <c r="A29" s="7">
        <v>65.7</v>
      </c>
      <c r="B29" s="4" t="s">
        <v>187</v>
      </c>
      <c r="C29" s="8">
        <v>43.33</v>
      </c>
      <c r="D29" s="5">
        <v>65.7</v>
      </c>
      <c r="E29" s="5">
        <f t="shared" si="3"/>
        <v>2846.7809999999999</v>
      </c>
      <c r="F29" s="5">
        <v>11</v>
      </c>
      <c r="G29" s="5">
        <v>6.8</v>
      </c>
      <c r="H29" s="5">
        <v>2</v>
      </c>
      <c r="I29" s="5"/>
      <c r="J29" s="5"/>
      <c r="K29" s="5">
        <f t="shared" si="4"/>
        <v>0</v>
      </c>
      <c r="L29" s="5"/>
      <c r="M29" s="5"/>
      <c r="N29" s="5">
        <f t="shared" si="5"/>
        <v>0</v>
      </c>
      <c r="O29" s="5"/>
      <c r="P29" s="5"/>
      <c r="Q29">
        <f>SUM(F29:L29)</f>
        <v>19.8</v>
      </c>
      <c r="R29">
        <f t="shared" si="0"/>
        <v>857.93399999999997</v>
      </c>
      <c r="S29" s="4" t="s">
        <v>187</v>
      </c>
      <c r="T29" s="8">
        <v>43.33</v>
      </c>
      <c r="U29" s="5">
        <f t="shared" si="1"/>
        <v>45.900000000000006</v>
      </c>
      <c r="V29" s="5">
        <f t="shared" si="2"/>
        <v>1988.8470000000002</v>
      </c>
    </row>
    <row r="30" spans="1:22">
      <c r="A30" s="7">
        <v>3.86</v>
      </c>
      <c r="B30" s="4" t="s">
        <v>188</v>
      </c>
      <c r="C30" s="8">
        <v>361.5</v>
      </c>
      <c r="D30" s="5">
        <v>3.86</v>
      </c>
      <c r="E30" s="5">
        <f t="shared" si="3"/>
        <v>1395.3899999999999</v>
      </c>
      <c r="F30" s="5"/>
      <c r="G30" s="5"/>
      <c r="H30" s="5"/>
      <c r="I30" s="5"/>
      <c r="J30" s="5"/>
      <c r="K30" s="5">
        <f t="shared" si="4"/>
        <v>0</v>
      </c>
      <c r="L30" s="5"/>
      <c r="M30" s="5"/>
      <c r="N30" s="5">
        <f t="shared" si="5"/>
        <v>0</v>
      </c>
      <c r="O30" s="5"/>
      <c r="P30" s="5"/>
      <c r="R30">
        <f t="shared" si="0"/>
        <v>0</v>
      </c>
      <c r="S30" s="4" t="s">
        <v>188</v>
      </c>
      <c r="T30" s="8">
        <v>361.5</v>
      </c>
      <c r="U30" s="5">
        <f t="shared" si="1"/>
        <v>3.86</v>
      </c>
      <c r="V30" s="5">
        <f t="shared" si="2"/>
        <v>1395.3899999999999</v>
      </c>
    </row>
    <row r="31" spans="1:22">
      <c r="A31" s="7">
        <v>7</v>
      </c>
      <c r="B31" s="4" t="s">
        <v>26</v>
      </c>
      <c r="C31" s="8">
        <v>70.66</v>
      </c>
      <c r="D31" s="5">
        <v>7</v>
      </c>
      <c r="E31" s="5">
        <f t="shared" si="3"/>
        <v>494.62</v>
      </c>
      <c r="F31" s="5"/>
      <c r="G31" s="5"/>
      <c r="H31" s="5"/>
      <c r="I31" s="5"/>
      <c r="J31" s="5"/>
      <c r="K31" s="5">
        <f t="shared" si="4"/>
        <v>0</v>
      </c>
      <c r="L31" s="5"/>
      <c r="M31" s="5"/>
      <c r="N31" s="5">
        <f t="shared" si="5"/>
        <v>0</v>
      </c>
      <c r="O31" s="5"/>
      <c r="P31" s="5"/>
      <c r="R31">
        <f t="shared" si="0"/>
        <v>0</v>
      </c>
      <c r="S31" s="4" t="s">
        <v>26</v>
      </c>
      <c r="T31" s="8">
        <v>70.66</v>
      </c>
      <c r="U31" s="5">
        <f t="shared" si="1"/>
        <v>7</v>
      </c>
      <c r="V31" s="5">
        <f t="shared" si="2"/>
        <v>494.62</v>
      </c>
    </row>
    <row r="32" spans="1:22">
      <c r="A32" s="7">
        <v>217</v>
      </c>
      <c r="B32" s="4" t="s">
        <v>200</v>
      </c>
      <c r="C32" s="8">
        <v>9.1999999999999993</v>
      </c>
      <c r="D32" s="5">
        <v>217</v>
      </c>
      <c r="E32" s="5">
        <f t="shared" si="3"/>
        <v>1996.3999999999999</v>
      </c>
      <c r="F32" s="5">
        <v>217</v>
      </c>
      <c r="G32" s="5"/>
      <c r="H32" s="5"/>
      <c r="I32" s="5"/>
      <c r="J32" s="5"/>
      <c r="K32" s="5">
        <f t="shared" si="4"/>
        <v>0</v>
      </c>
      <c r="L32" s="5"/>
      <c r="M32" s="5"/>
      <c r="N32" s="5">
        <f t="shared" si="5"/>
        <v>0</v>
      </c>
      <c r="O32" s="5"/>
      <c r="P32" s="5"/>
      <c r="Q32">
        <f>SUM(F32:L32)</f>
        <v>217</v>
      </c>
      <c r="R32">
        <f t="shared" si="0"/>
        <v>1996.3999999999999</v>
      </c>
      <c r="S32" s="11" t="s">
        <v>200</v>
      </c>
      <c r="T32" s="8">
        <v>9.1999999999999993</v>
      </c>
      <c r="U32" s="5">
        <f t="shared" si="1"/>
        <v>0</v>
      </c>
      <c r="V32" s="5">
        <f t="shared" si="2"/>
        <v>0</v>
      </c>
    </row>
    <row r="33" spans="1:22">
      <c r="A33" s="7">
        <v>18</v>
      </c>
      <c r="B33" s="4" t="s">
        <v>31</v>
      </c>
      <c r="C33" s="8">
        <v>75</v>
      </c>
      <c r="D33" s="5">
        <v>18</v>
      </c>
      <c r="E33" s="5">
        <f t="shared" si="3"/>
        <v>1350</v>
      </c>
      <c r="F33" s="5"/>
      <c r="G33" s="5"/>
      <c r="H33" s="5">
        <v>1</v>
      </c>
      <c r="I33" s="5"/>
      <c r="J33" s="5"/>
      <c r="K33" s="5">
        <f t="shared" si="4"/>
        <v>0</v>
      </c>
      <c r="L33" s="5">
        <v>1</v>
      </c>
      <c r="M33" s="5"/>
      <c r="N33" s="5">
        <f t="shared" si="5"/>
        <v>0</v>
      </c>
      <c r="O33" s="5"/>
      <c r="P33" s="5">
        <v>1</v>
      </c>
      <c r="Q33">
        <f>SUM(F33:L33)</f>
        <v>2</v>
      </c>
      <c r="R33">
        <f t="shared" si="0"/>
        <v>150</v>
      </c>
      <c r="S33" s="4" t="s">
        <v>31</v>
      </c>
      <c r="T33" s="8">
        <v>75</v>
      </c>
      <c r="U33" s="5">
        <f t="shared" si="1"/>
        <v>16</v>
      </c>
      <c r="V33" s="5">
        <f t="shared" si="2"/>
        <v>1200</v>
      </c>
    </row>
    <row r="34" spans="1:22">
      <c r="A34" s="7">
        <v>15</v>
      </c>
      <c r="B34" s="4" t="s">
        <v>172</v>
      </c>
      <c r="C34" s="8">
        <v>103</v>
      </c>
      <c r="D34" s="5">
        <v>15</v>
      </c>
      <c r="E34" s="5">
        <f t="shared" si="3"/>
        <v>1545</v>
      </c>
      <c r="F34" s="5"/>
      <c r="G34" s="5"/>
      <c r="H34" s="5"/>
      <c r="I34" s="5"/>
      <c r="J34" s="5"/>
      <c r="K34" s="5">
        <f t="shared" si="4"/>
        <v>0</v>
      </c>
      <c r="L34" s="5"/>
      <c r="M34" s="5">
        <v>5</v>
      </c>
      <c r="N34" s="5">
        <f t="shared" si="5"/>
        <v>515</v>
      </c>
      <c r="O34" s="5">
        <v>3</v>
      </c>
      <c r="P34" s="5"/>
      <c r="R34">
        <f t="shared" si="0"/>
        <v>0</v>
      </c>
      <c r="S34" s="4" t="s">
        <v>172</v>
      </c>
      <c r="T34" s="8">
        <v>103</v>
      </c>
      <c r="U34" s="5">
        <f t="shared" si="1"/>
        <v>15</v>
      </c>
      <c r="V34" s="5">
        <f t="shared" si="2"/>
        <v>1545</v>
      </c>
    </row>
    <row r="35" spans="1:22">
      <c r="A35" s="7">
        <v>13.3</v>
      </c>
      <c r="B35" s="4" t="s">
        <v>57</v>
      </c>
      <c r="C35" s="8">
        <v>65</v>
      </c>
      <c r="D35" s="5">
        <v>13.3</v>
      </c>
      <c r="E35" s="5">
        <f t="shared" si="3"/>
        <v>864.5</v>
      </c>
      <c r="F35" s="7">
        <v>8.6199999999999992</v>
      </c>
      <c r="G35" s="5">
        <v>4.68</v>
      </c>
      <c r="H35" s="5"/>
      <c r="I35" s="5"/>
      <c r="J35" s="5"/>
      <c r="K35" s="5">
        <f t="shared" si="4"/>
        <v>0</v>
      </c>
      <c r="L35" s="5"/>
      <c r="M35" s="5"/>
      <c r="N35" s="5">
        <f t="shared" si="5"/>
        <v>0</v>
      </c>
      <c r="O35" s="5"/>
      <c r="P35" s="5"/>
      <c r="Q35">
        <f>SUM(F35:L35)</f>
        <v>13.299999999999999</v>
      </c>
      <c r="R35">
        <f t="shared" si="0"/>
        <v>864.49999999999989</v>
      </c>
      <c r="S35" s="4" t="s">
        <v>57</v>
      </c>
      <c r="T35" s="8">
        <v>65</v>
      </c>
      <c r="U35" s="5">
        <f t="shared" si="1"/>
        <v>0</v>
      </c>
      <c r="V35" s="5">
        <f t="shared" si="2"/>
        <v>0</v>
      </c>
    </row>
    <row r="36" spans="1:22">
      <c r="A36" s="7">
        <v>37.1</v>
      </c>
      <c r="B36" s="4" t="s">
        <v>64</v>
      </c>
      <c r="C36" s="8">
        <v>195</v>
      </c>
      <c r="D36" s="5">
        <v>37.1</v>
      </c>
      <c r="E36" s="5">
        <f t="shared" si="3"/>
        <v>7234.5</v>
      </c>
      <c r="F36" s="5">
        <v>37.1</v>
      </c>
      <c r="G36" s="5"/>
      <c r="H36" s="5"/>
      <c r="I36" s="5"/>
      <c r="J36" s="5"/>
      <c r="K36" s="5">
        <f t="shared" si="4"/>
        <v>0</v>
      </c>
      <c r="L36" s="5"/>
      <c r="M36" s="5"/>
      <c r="N36" s="5">
        <f t="shared" si="5"/>
        <v>0</v>
      </c>
      <c r="O36" s="5"/>
      <c r="P36" s="5"/>
      <c r="Q36">
        <f>SUM(F36:L36)</f>
        <v>37.1</v>
      </c>
      <c r="R36">
        <f t="shared" ref="R36:R61" si="6">Q36*C36</f>
        <v>7234.5</v>
      </c>
      <c r="S36" s="11" t="s">
        <v>64</v>
      </c>
      <c r="T36" s="8">
        <v>195</v>
      </c>
      <c r="U36" s="5">
        <f t="shared" ref="U36:U57" si="7">D36-Q36</f>
        <v>0</v>
      </c>
      <c r="V36" s="5">
        <f t="shared" ref="V36:V57" si="8">U36*C36</f>
        <v>0</v>
      </c>
    </row>
    <row r="37" spans="1:22">
      <c r="A37" s="7">
        <v>20.66</v>
      </c>
      <c r="B37" s="4" t="s">
        <v>58</v>
      </c>
      <c r="C37" s="8">
        <v>39</v>
      </c>
      <c r="D37" s="5">
        <v>20.66</v>
      </c>
      <c r="E37" s="5">
        <f t="shared" si="3"/>
        <v>805.74</v>
      </c>
      <c r="F37" s="7">
        <v>2.17</v>
      </c>
      <c r="G37" s="5">
        <v>1.3</v>
      </c>
      <c r="H37" s="5"/>
      <c r="I37" s="5">
        <v>4.01</v>
      </c>
      <c r="J37" s="7">
        <v>1.1000000000000001</v>
      </c>
      <c r="K37" s="5">
        <f t="shared" si="4"/>
        <v>42.900000000000006</v>
      </c>
      <c r="L37" s="5"/>
      <c r="M37" s="5">
        <v>2.2000000000000002</v>
      </c>
      <c r="N37" s="5">
        <f t="shared" si="5"/>
        <v>85.800000000000011</v>
      </c>
      <c r="O37" s="5">
        <v>1.1000000000000001</v>
      </c>
      <c r="P37" s="5"/>
      <c r="Q37">
        <f>SUM(F37:O37)</f>
        <v>140.58000000000001</v>
      </c>
      <c r="R37">
        <f t="shared" si="6"/>
        <v>5482.6200000000008</v>
      </c>
      <c r="S37" s="4" t="s">
        <v>58</v>
      </c>
      <c r="T37" s="8">
        <v>39</v>
      </c>
      <c r="U37" s="5">
        <f t="shared" si="7"/>
        <v>-119.92000000000002</v>
      </c>
      <c r="V37" s="5">
        <f t="shared" si="8"/>
        <v>-4676.880000000001</v>
      </c>
    </row>
    <row r="38" spans="1:22">
      <c r="A38" s="7">
        <v>0.85</v>
      </c>
      <c r="B38" s="4" t="s">
        <v>204</v>
      </c>
      <c r="C38" s="8">
        <v>185</v>
      </c>
      <c r="D38" s="5">
        <v>0.85</v>
      </c>
      <c r="E38" s="5">
        <f t="shared" si="3"/>
        <v>157.25</v>
      </c>
      <c r="F38" s="5">
        <v>0.2</v>
      </c>
      <c r="G38" s="5">
        <v>0.1</v>
      </c>
      <c r="H38" s="5"/>
      <c r="I38" s="5"/>
      <c r="J38" s="5"/>
      <c r="K38" s="5">
        <f t="shared" si="4"/>
        <v>0</v>
      </c>
      <c r="L38" s="5"/>
      <c r="M38" s="5">
        <v>0.1</v>
      </c>
      <c r="N38" s="5">
        <f t="shared" si="5"/>
        <v>18.5</v>
      </c>
      <c r="O38" s="5"/>
      <c r="P38" s="5"/>
      <c r="Q38">
        <f>SUM(F38:L38)</f>
        <v>0.30000000000000004</v>
      </c>
      <c r="R38">
        <f t="shared" si="6"/>
        <v>55.500000000000007</v>
      </c>
      <c r="S38" s="4" t="s">
        <v>204</v>
      </c>
      <c r="T38" s="8">
        <v>185</v>
      </c>
      <c r="U38" s="5">
        <f t="shared" si="7"/>
        <v>0.54999999999999993</v>
      </c>
      <c r="V38" s="5">
        <f t="shared" si="8"/>
        <v>101.74999999999999</v>
      </c>
    </row>
    <row r="39" spans="1:22">
      <c r="A39" s="7">
        <v>15.24</v>
      </c>
      <c r="B39" s="4" t="s">
        <v>37</v>
      </c>
      <c r="C39" s="8">
        <v>60</v>
      </c>
      <c r="D39" s="5">
        <v>15.24</v>
      </c>
      <c r="E39" s="5">
        <f t="shared" si="3"/>
        <v>914.4</v>
      </c>
      <c r="F39" s="7">
        <v>2.2000000000000002</v>
      </c>
      <c r="G39" s="5">
        <v>1.42</v>
      </c>
      <c r="H39" s="5"/>
      <c r="I39" s="5">
        <v>2.6</v>
      </c>
      <c r="J39" s="5">
        <v>0.73</v>
      </c>
      <c r="K39" s="5">
        <f t="shared" si="4"/>
        <v>43.8</v>
      </c>
      <c r="L39" s="5"/>
      <c r="M39" s="5"/>
      <c r="N39" s="5">
        <f t="shared" si="5"/>
        <v>0</v>
      </c>
      <c r="O39" s="5"/>
      <c r="P39" s="5"/>
      <c r="Q39">
        <f>SUM(F39:L39)</f>
        <v>50.75</v>
      </c>
      <c r="R39">
        <f t="shared" si="6"/>
        <v>3045</v>
      </c>
      <c r="S39" s="4" t="s">
        <v>37</v>
      </c>
      <c r="T39" s="8">
        <v>60</v>
      </c>
      <c r="U39" s="5">
        <f t="shared" si="7"/>
        <v>-35.51</v>
      </c>
      <c r="V39" s="5">
        <f t="shared" si="8"/>
        <v>-2130.6</v>
      </c>
    </row>
    <row r="40" spans="1:22">
      <c r="A40" s="7">
        <v>17.93</v>
      </c>
      <c r="B40" s="4" t="s">
        <v>56</v>
      </c>
      <c r="C40" s="8">
        <v>36</v>
      </c>
      <c r="D40" s="5">
        <v>17.93</v>
      </c>
      <c r="E40" s="5">
        <f t="shared" si="3"/>
        <v>645.48</v>
      </c>
      <c r="F40" s="5"/>
      <c r="G40" s="5"/>
      <c r="H40" s="5"/>
      <c r="I40" s="5">
        <v>7</v>
      </c>
      <c r="J40" s="5"/>
      <c r="K40" s="5">
        <f t="shared" si="4"/>
        <v>0</v>
      </c>
      <c r="L40" s="5"/>
      <c r="M40" s="5"/>
      <c r="N40" s="5">
        <f t="shared" si="5"/>
        <v>0</v>
      </c>
      <c r="O40" s="5"/>
      <c r="P40" s="5"/>
      <c r="Q40">
        <f>SUM(F40:L40)</f>
        <v>7</v>
      </c>
      <c r="R40">
        <f t="shared" si="6"/>
        <v>252</v>
      </c>
      <c r="S40" s="4" t="s">
        <v>56</v>
      </c>
      <c r="T40" s="8">
        <v>36</v>
      </c>
      <c r="U40" s="5">
        <f t="shared" si="7"/>
        <v>10.93</v>
      </c>
      <c r="V40" s="5">
        <f t="shared" si="8"/>
        <v>393.48</v>
      </c>
    </row>
    <row r="41" spans="1:22">
      <c r="A41" s="7">
        <v>10</v>
      </c>
      <c r="B41" s="4" t="s">
        <v>208</v>
      </c>
      <c r="C41" s="8">
        <v>173</v>
      </c>
      <c r="D41" s="5">
        <v>10</v>
      </c>
      <c r="E41" s="5">
        <f t="shared" si="3"/>
        <v>1730</v>
      </c>
      <c r="F41" s="5"/>
      <c r="G41" s="5"/>
      <c r="H41" s="5"/>
      <c r="I41" s="5">
        <v>4</v>
      </c>
      <c r="J41" s="5"/>
      <c r="K41" s="5">
        <f t="shared" si="4"/>
        <v>0</v>
      </c>
      <c r="L41" s="5"/>
      <c r="M41" s="5"/>
      <c r="N41" s="5">
        <f t="shared" si="5"/>
        <v>0</v>
      </c>
      <c r="O41" s="5"/>
      <c r="P41" s="5"/>
      <c r="Q41">
        <f>SUM(F41:L41)</f>
        <v>4</v>
      </c>
      <c r="R41">
        <f t="shared" si="6"/>
        <v>692</v>
      </c>
      <c r="S41" s="4" t="s">
        <v>208</v>
      </c>
      <c r="T41" s="8">
        <v>173</v>
      </c>
      <c r="U41" s="5">
        <f t="shared" si="7"/>
        <v>6</v>
      </c>
      <c r="V41" s="5">
        <f t="shared" si="8"/>
        <v>1038</v>
      </c>
    </row>
    <row r="42" spans="1:22">
      <c r="A42" s="9"/>
      <c r="B42" s="91" t="s">
        <v>34</v>
      </c>
      <c r="C42" s="92">
        <v>26</v>
      </c>
      <c r="D42" s="58"/>
      <c r="E42" s="58">
        <f t="shared" si="3"/>
        <v>0</v>
      </c>
      <c r="F42" s="58">
        <v>13</v>
      </c>
      <c r="G42" s="58">
        <v>9</v>
      </c>
      <c r="H42" s="58">
        <v>3</v>
      </c>
      <c r="I42" s="5">
        <v>13</v>
      </c>
      <c r="J42" s="5">
        <v>11</v>
      </c>
      <c r="K42" s="5">
        <f t="shared" si="4"/>
        <v>286</v>
      </c>
      <c r="L42" s="5">
        <v>4</v>
      </c>
      <c r="M42" s="5"/>
      <c r="N42" s="5">
        <f t="shared" si="5"/>
        <v>0</v>
      </c>
      <c r="O42" s="5"/>
      <c r="P42" s="5"/>
      <c r="Q42">
        <f>SUM(F42:L42)</f>
        <v>339</v>
      </c>
      <c r="R42">
        <f t="shared" si="6"/>
        <v>8814</v>
      </c>
      <c r="S42" s="71" t="s">
        <v>34</v>
      </c>
      <c r="T42" s="8">
        <v>26</v>
      </c>
      <c r="U42" s="5">
        <f t="shared" si="7"/>
        <v>-339</v>
      </c>
      <c r="V42" s="5">
        <f t="shared" si="8"/>
        <v>-8814</v>
      </c>
    </row>
    <row r="43" spans="1:22">
      <c r="A43" s="9"/>
      <c r="B43" s="4" t="s">
        <v>161</v>
      </c>
      <c r="C43" s="8">
        <v>52</v>
      </c>
      <c r="D43" s="6">
        <v>220</v>
      </c>
      <c r="E43" s="5">
        <f t="shared" si="3"/>
        <v>11440</v>
      </c>
      <c r="F43" s="5"/>
      <c r="G43" s="5"/>
      <c r="H43" s="5"/>
      <c r="I43" s="5"/>
      <c r="J43" s="5"/>
      <c r="K43" s="5">
        <f t="shared" si="4"/>
        <v>0</v>
      </c>
      <c r="L43" s="5"/>
      <c r="M43" s="5"/>
      <c r="N43" s="5">
        <f t="shared" si="5"/>
        <v>0</v>
      </c>
      <c r="O43" s="5"/>
      <c r="P43" s="5"/>
      <c r="Q43" s="30"/>
      <c r="R43">
        <f t="shared" si="6"/>
        <v>0</v>
      </c>
      <c r="S43" s="4" t="s">
        <v>161</v>
      </c>
      <c r="T43" s="8">
        <v>52</v>
      </c>
      <c r="U43" s="5">
        <f t="shared" si="7"/>
        <v>220</v>
      </c>
      <c r="V43" s="5">
        <f t="shared" si="8"/>
        <v>11440</v>
      </c>
    </row>
    <row r="44" spans="1:22">
      <c r="A44" s="9"/>
      <c r="B44" s="4" t="s">
        <v>160</v>
      </c>
      <c r="C44" s="8">
        <v>43</v>
      </c>
      <c r="D44" s="6">
        <v>220</v>
      </c>
      <c r="E44" s="5">
        <f t="shared" si="3"/>
        <v>9460</v>
      </c>
      <c r="F44" s="5"/>
      <c r="G44" s="5"/>
      <c r="H44" s="5"/>
      <c r="I44" s="5">
        <v>117</v>
      </c>
      <c r="J44" s="5"/>
      <c r="K44" s="5">
        <f t="shared" si="4"/>
        <v>0</v>
      </c>
      <c r="L44" s="5">
        <v>3</v>
      </c>
      <c r="M44" s="5"/>
      <c r="N44" s="5">
        <f t="shared" si="5"/>
        <v>0</v>
      </c>
      <c r="O44" s="5"/>
      <c r="P44" s="5"/>
      <c r="Q44" s="14">
        <f>SUM(F44:L44)</f>
        <v>120</v>
      </c>
      <c r="R44">
        <f t="shared" si="6"/>
        <v>5160</v>
      </c>
      <c r="S44" s="4" t="s">
        <v>160</v>
      </c>
      <c r="T44" s="8">
        <v>43</v>
      </c>
      <c r="U44" s="5">
        <f t="shared" si="7"/>
        <v>100</v>
      </c>
      <c r="V44" s="5">
        <f t="shared" si="8"/>
        <v>4300</v>
      </c>
    </row>
    <row r="45" spans="1:22">
      <c r="A45" s="9"/>
      <c r="B45" s="4" t="s">
        <v>60</v>
      </c>
      <c r="C45" s="8">
        <v>670</v>
      </c>
      <c r="D45" s="6">
        <v>8.7780000000000005</v>
      </c>
      <c r="E45" s="5">
        <f t="shared" si="3"/>
        <v>5881.26</v>
      </c>
      <c r="F45" s="5"/>
      <c r="G45" s="5">
        <v>1.3</v>
      </c>
      <c r="H45" s="5"/>
      <c r="I45" s="5"/>
      <c r="J45" s="5"/>
      <c r="K45" s="5">
        <f t="shared" si="4"/>
        <v>0</v>
      </c>
      <c r="L45" s="5"/>
      <c r="M45" s="5"/>
      <c r="N45" s="5">
        <f t="shared" si="5"/>
        <v>0</v>
      </c>
      <c r="O45" s="5"/>
      <c r="P45" s="5"/>
      <c r="Q45" s="14">
        <f>SUM(F45:L45)</f>
        <v>1.3</v>
      </c>
      <c r="R45">
        <f t="shared" si="6"/>
        <v>871</v>
      </c>
      <c r="S45" s="4" t="s">
        <v>60</v>
      </c>
      <c r="T45" s="8">
        <v>670</v>
      </c>
      <c r="U45" s="5">
        <f t="shared" si="7"/>
        <v>7.4780000000000006</v>
      </c>
      <c r="V45" s="5">
        <f t="shared" si="8"/>
        <v>5010.26</v>
      </c>
    </row>
    <row r="46" spans="1:22">
      <c r="A46" s="9"/>
      <c r="B46" s="4" t="s">
        <v>96</v>
      </c>
      <c r="C46" s="8">
        <v>15.5</v>
      </c>
      <c r="D46" s="6">
        <v>73</v>
      </c>
      <c r="E46" s="5">
        <f t="shared" si="3"/>
        <v>1131.5</v>
      </c>
      <c r="F46" s="5"/>
      <c r="G46" s="5"/>
      <c r="H46" s="5"/>
      <c r="I46" s="5"/>
      <c r="J46" s="5"/>
      <c r="K46" s="5">
        <f t="shared" si="4"/>
        <v>0</v>
      </c>
      <c r="L46" s="5"/>
      <c r="M46" s="5"/>
      <c r="N46" s="5">
        <f t="shared" si="5"/>
        <v>0</v>
      </c>
      <c r="O46" s="5"/>
      <c r="P46" s="5"/>
      <c r="Q46" s="30"/>
      <c r="R46">
        <f t="shared" si="6"/>
        <v>0</v>
      </c>
      <c r="S46" s="4" t="s">
        <v>96</v>
      </c>
      <c r="T46" s="8">
        <v>15.5</v>
      </c>
      <c r="U46" s="5">
        <f t="shared" si="7"/>
        <v>73</v>
      </c>
      <c r="V46" s="5">
        <f t="shared" si="8"/>
        <v>1131.5</v>
      </c>
    </row>
    <row r="47" spans="1:22">
      <c r="A47" s="9"/>
      <c r="B47" s="4" t="s">
        <v>45</v>
      </c>
      <c r="C47" s="8">
        <v>31</v>
      </c>
      <c r="D47" s="6">
        <v>30</v>
      </c>
      <c r="E47" s="5">
        <f t="shared" si="3"/>
        <v>930</v>
      </c>
      <c r="F47" s="5"/>
      <c r="G47" s="5"/>
      <c r="H47" s="5"/>
      <c r="I47" s="5">
        <v>19</v>
      </c>
      <c r="J47" s="5">
        <v>11</v>
      </c>
      <c r="K47" s="5">
        <f t="shared" si="4"/>
        <v>341</v>
      </c>
      <c r="L47" s="5"/>
      <c r="M47" s="5"/>
      <c r="N47" s="5">
        <f t="shared" si="5"/>
        <v>0</v>
      </c>
      <c r="O47" s="5"/>
      <c r="P47" s="5"/>
      <c r="Q47" s="30">
        <f>SUM(F47:L47)</f>
        <v>371</v>
      </c>
      <c r="R47">
        <f t="shared" si="6"/>
        <v>11501</v>
      </c>
      <c r="S47" s="4" t="s">
        <v>45</v>
      </c>
      <c r="T47" s="8">
        <v>31</v>
      </c>
      <c r="U47" s="5">
        <f t="shared" si="7"/>
        <v>-341</v>
      </c>
      <c r="V47" s="5">
        <f t="shared" si="8"/>
        <v>-10571</v>
      </c>
    </row>
    <row r="48" spans="1:22">
      <c r="A48" s="9"/>
      <c r="B48" s="4" t="s">
        <v>22</v>
      </c>
      <c r="C48" s="8">
        <v>108</v>
      </c>
      <c r="D48" s="6">
        <v>16</v>
      </c>
      <c r="E48" s="5">
        <f t="shared" si="3"/>
        <v>1728</v>
      </c>
      <c r="F48" s="5"/>
      <c r="G48" s="5"/>
      <c r="H48" s="5"/>
      <c r="I48" s="5"/>
      <c r="J48" s="5"/>
      <c r="K48" s="5">
        <f t="shared" si="4"/>
        <v>0</v>
      </c>
      <c r="L48" s="5"/>
      <c r="M48" s="5"/>
      <c r="N48" s="5">
        <f t="shared" si="5"/>
        <v>0</v>
      </c>
      <c r="O48" s="5"/>
      <c r="P48" s="5"/>
      <c r="Q48" s="30">
        <f>SUM(F48:L48)</f>
        <v>0</v>
      </c>
      <c r="R48">
        <f t="shared" si="6"/>
        <v>0</v>
      </c>
      <c r="S48" s="4" t="s">
        <v>22</v>
      </c>
      <c r="T48" s="8">
        <v>108</v>
      </c>
      <c r="U48" s="5">
        <f t="shared" si="7"/>
        <v>16</v>
      </c>
      <c r="V48" s="5">
        <f t="shared" si="8"/>
        <v>1728</v>
      </c>
    </row>
    <row r="49" spans="1:23">
      <c r="A49" s="9"/>
      <c r="B49" s="4" t="s">
        <v>22</v>
      </c>
      <c r="C49" s="8">
        <v>173</v>
      </c>
      <c r="D49" s="6">
        <v>9</v>
      </c>
      <c r="E49" s="5">
        <f t="shared" si="3"/>
        <v>1557</v>
      </c>
      <c r="F49" s="5"/>
      <c r="G49" s="5"/>
      <c r="H49" s="5"/>
      <c r="I49" s="5"/>
      <c r="J49" s="5"/>
      <c r="K49" s="5">
        <f t="shared" si="4"/>
        <v>0</v>
      </c>
      <c r="L49" s="5"/>
      <c r="M49" s="5"/>
      <c r="N49" s="5">
        <f t="shared" si="5"/>
        <v>0</v>
      </c>
      <c r="O49" s="5"/>
      <c r="P49" s="5"/>
      <c r="Q49" s="30"/>
      <c r="R49">
        <f t="shared" si="6"/>
        <v>0</v>
      </c>
      <c r="S49" s="4" t="s">
        <v>22</v>
      </c>
      <c r="T49" s="8">
        <v>173</v>
      </c>
      <c r="U49" s="5">
        <f t="shared" si="7"/>
        <v>9</v>
      </c>
      <c r="V49" s="5">
        <f t="shared" si="8"/>
        <v>1557</v>
      </c>
    </row>
    <row r="50" spans="1:23">
      <c r="A50" s="9"/>
      <c r="B50" s="4" t="s">
        <v>118</v>
      </c>
      <c r="C50" s="8">
        <v>37</v>
      </c>
      <c r="D50" s="6">
        <v>60</v>
      </c>
      <c r="E50" s="5">
        <f t="shared" si="3"/>
        <v>2220</v>
      </c>
      <c r="F50" s="5">
        <v>60</v>
      </c>
      <c r="G50" s="5"/>
      <c r="H50" s="5"/>
      <c r="I50" s="5"/>
      <c r="J50" s="5"/>
      <c r="K50" s="5">
        <f t="shared" si="4"/>
        <v>0</v>
      </c>
      <c r="L50" s="5"/>
      <c r="M50" s="5"/>
      <c r="N50" s="5">
        <f t="shared" si="5"/>
        <v>0</v>
      </c>
      <c r="O50" s="5"/>
      <c r="P50" s="5"/>
      <c r="Q50" s="30">
        <f>SUM(F50:L50)</f>
        <v>60</v>
      </c>
      <c r="R50">
        <f t="shared" si="6"/>
        <v>2220</v>
      </c>
      <c r="S50" s="11" t="s">
        <v>118</v>
      </c>
      <c r="T50" s="8">
        <v>37</v>
      </c>
      <c r="U50" s="5">
        <f t="shared" si="7"/>
        <v>0</v>
      </c>
      <c r="V50" s="5">
        <f t="shared" si="8"/>
        <v>0</v>
      </c>
    </row>
    <row r="51" spans="1:23">
      <c r="A51" s="9"/>
      <c r="B51" s="4" t="s">
        <v>118</v>
      </c>
      <c r="C51" s="8">
        <v>37</v>
      </c>
      <c r="D51" s="6">
        <v>45</v>
      </c>
      <c r="E51" s="5">
        <f t="shared" si="3"/>
        <v>1665</v>
      </c>
      <c r="F51" s="7">
        <v>42</v>
      </c>
      <c r="G51" s="5"/>
      <c r="H51" s="5"/>
      <c r="I51" s="5"/>
      <c r="J51" s="5"/>
      <c r="K51" s="5">
        <f t="shared" si="4"/>
        <v>0</v>
      </c>
      <c r="L51" s="5"/>
      <c r="M51" s="5"/>
      <c r="N51" s="5">
        <f t="shared" si="5"/>
        <v>0</v>
      </c>
      <c r="O51" s="5"/>
      <c r="P51" s="5"/>
      <c r="Q51" s="30">
        <f>SUM(F51:L51)</f>
        <v>42</v>
      </c>
      <c r="R51">
        <f t="shared" si="6"/>
        <v>1554</v>
      </c>
      <c r="S51" s="11" t="s">
        <v>118</v>
      </c>
      <c r="T51" s="8">
        <v>37</v>
      </c>
      <c r="U51" s="5">
        <f t="shared" si="7"/>
        <v>3</v>
      </c>
      <c r="V51" s="5">
        <f t="shared" si="8"/>
        <v>111</v>
      </c>
    </row>
    <row r="52" spans="1:23">
      <c r="A52" s="9"/>
      <c r="B52" s="4" t="s">
        <v>145</v>
      </c>
      <c r="C52" s="8">
        <v>525</v>
      </c>
      <c r="D52" s="6">
        <v>10</v>
      </c>
      <c r="E52" s="5">
        <f t="shared" si="3"/>
        <v>5250</v>
      </c>
      <c r="F52" s="5"/>
      <c r="G52" s="5">
        <v>1.3</v>
      </c>
      <c r="H52" s="5"/>
      <c r="I52" s="5">
        <v>2.17</v>
      </c>
      <c r="J52" s="5"/>
      <c r="K52" s="5">
        <f t="shared" si="4"/>
        <v>0</v>
      </c>
      <c r="L52" s="5"/>
      <c r="M52" s="5"/>
      <c r="N52" s="5">
        <f t="shared" si="5"/>
        <v>0</v>
      </c>
      <c r="O52" s="5"/>
      <c r="P52" s="5"/>
      <c r="Q52" s="14">
        <f>SUM(F52:L52)</f>
        <v>3.4699999999999998</v>
      </c>
      <c r="R52">
        <f t="shared" si="6"/>
        <v>1821.7499999999998</v>
      </c>
      <c r="S52" s="4" t="s">
        <v>145</v>
      </c>
      <c r="T52" s="8">
        <v>525</v>
      </c>
      <c r="U52" s="5">
        <f t="shared" si="7"/>
        <v>6.53</v>
      </c>
      <c r="V52" s="5">
        <f t="shared" si="8"/>
        <v>3428.25</v>
      </c>
    </row>
    <row r="53" spans="1:23">
      <c r="A53" s="9"/>
      <c r="B53" s="4" t="s">
        <v>10</v>
      </c>
      <c r="C53" s="8">
        <v>65</v>
      </c>
      <c r="D53" s="6">
        <v>40</v>
      </c>
      <c r="E53" s="5">
        <f t="shared" si="3"/>
        <v>2600</v>
      </c>
      <c r="F53" s="5"/>
      <c r="G53" s="5"/>
      <c r="H53" s="5"/>
      <c r="I53" s="5"/>
      <c r="J53" s="5"/>
      <c r="K53" s="5">
        <f t="shared" si="4"/>
        <v>0</v>
      </c>
      <c r="L53" s="5"/>
      <c r="M53" s="5"/>
      <c r="N53" s="5">
        <f t="shared" si="5"/>
        <v>0</v>
      </c>
      <c r="O53" s="5"/>
      <c r="P53" s="5"/>
      <c r="Q53" s="30"/>
      <c r="R53">
        <f t="shared" si="6"/>
        <v>0</v>
      </c>
      <c r="S53" s="4" t="s">
        <v>10</v>
      </c>
      <c r="T53" s="8">
        <v>65</v>
      </c>
      <c r="U53" s="5">
        <f t="shared" si="7"/>
        <v>40</v>
      </c>
      <c r="V53" s="5">
        <f t="shared" si="8"/>
        <v>2600</v>
      </c>
    </row>
    <row r="54" spans="1:23">
      <c r="A54" s="9"/>
      <c r="B54" s="4" t="s">
        <v>51</v>
      </c>
      <c r="C54" s="8">
        <v>47</v>
      </c>
      <c r="D54" s="6">
        <v>20</v>
      </c>
      <c r="E54" s="5">
        <f t="shared" si="3"/>
        <v>940</v>
      </c>
      <c r="F54" s="5"/>
      <c r="G54" s="5">
        <v>1</v>
      </c>
      <c r="H54" s="5"/>
      <c r="I54" s="5">
        <v>1</v>
      </c>
      <c r="J54" s="5"/>
      <c r="K54" s="5">
        <f t="shared" si="4"/>
        <v>0</v>
      </c>
      <c r="L54" s="5"/>
      <c r="M54" s="5"/>
      <c r="N54" s="5">
        <f t="shared" si="5"/>
        <v>0</v>
      </c>
      <c r="O54" s="5"/>
      <c r="P54" s="5"/>
      <c r="Q54" s="30">
        <f>SUM(F54:L54)</f>
        <v>2</v>
      </c>
      <c r="R54">
        <f t="shared" si="6"/>
        <v>94</v>
      </c>
      <c r="S54" s="4" t="s">
        <v>51</v>
      </c>
      <c r="T54" s="8">
        <v>47</v>
      </c>
      <c r="U54" s="5">
        <f t="shared" si="7"/>
        <v>18</v>
      </c>
      <c r="V54" s="5">
        <f t="shared" si="8"/>
        <v>846</v>
      </c>
    </row>
    <row r="55" spans="1:23">
      <c r="A55" s="9"/>
      <c r="B55" s="4" t="s">
        <v>31</v>
      </c>
      <c r="C55" s="8">
        <v>75</v>
      </c>
      <c r="D55" s="6">
        <v>36</v>
      </c>
      <c r="E55" s="5">
        <f t="shared" si="3"/>
        <v>2700</v>
      </c>
      <c r="F55" s="5"/>
      <c r="G55" s="5"/>
      <c r="H55" s="5"/>
      <c r="I55" s="5"/>
      <c r="J55" s="5"/>
      <c r="K55" s="5">
        <f t="shared" si="4"/>
        <v>0</v>
      </c>
      <c r="L55" s="5"/>
      <c r="M55" s="5"/>
      <c r="N55" s="5">
        <f t="shared" si="5"/>
        <v>0</v>
      </c>
      <c r="O55" s="5"/>
      <c r="P55" s="5"/>
      <c r="Q55" s="30"/>
      <c r="R55">
        <f t="shared" si="6"/>
        <v>0</v>
      </c>
      <c r="S55" s="4" t="s">
        <v>31</v>
      </c>
      <c r="T55" s="8">
        <v>75</v>
      </c>
      <c r="U55" s="5">
        <f t="shared" si="7"/>
        <v>36</v>
      </c>
      <c r="V55" s="5">
        <f t="shared" si="8"/>
        <v>2700</v>
      </c>
    </row>
    <row r="56" spans="1:23">
      <c r="A56" s="9"/>
      <c r="B56" s="4" t="s">
        <v>232</v>
      </c>
      <c r="C56" s="8">
        <v>175</v>
      </c>
      <c r="D56" s="6">
        <v>8</v>
      </c>
      <c r="E56" s="5">
        <f t="shared" si="3"/>
        <v>1400</v>
      </c>
      <c r="F56" s="5"/>
      <c r="G56" s="5"/>
      <c r="H56" s="5"/>
      <c r="I56" s="5"/>
      <c r="J56" s="5"/>
      <c r="K56" s="5">
        <f t="shared" si="4"/>
        <v>0</v>
      </c>
      <c r="L56" s="5"/>
      <c r="M56" s="5"/>
      <c r="N56" s="5">
        <f t="shared" si="5"/>
        <v>0</v>
      </c>
      <c r="O56" s="5"/>
      <c r="P56" s="5"/>
      <c r="Q56" s="30"/>
      <c r="R56">
        <f t="shared" si="6"/>
        <v>0</v>
      </c>
      <c r="S56" s="4" t="s">
        <v>232</v>
      </c>
      <c r="T56" s="8">
        <v>175</v>
      </c>
      <c r="U56" s="5">
        <f t="shared" si="7"/>
        <v>8</v>
      </c>
      <c r="V56" s="5">
        <f t="shared" si="8"/>
        <v>1400</v>
      </c>
    </row>
    <row r="57" spans="1:23">
      <c r="A57" s="9"/>
      <c r="B57" s="4" t="s">
        <v>65</v>
      </c>
      <c r="C57" s="8">
        <v>320</v>
      </c>
      <c r="D57" s="6">
        <v>40</v>
      </c>
      <c r="E57" s="6">
        <f t="shared" si="3"/>
        <v>12800</v>
      </c>
      <c r="F57" s="5"/>
      <c r="G57" s="5"/>
      <c r="H57" s="5"/>
      <c r="I57" s="5">
        <v>21.8</v>
      </c>
      <c r="J57" s="5">
        <v>11.8</v>
      </c>
      <c r="K57" s="5">
        <f t="shared" si="4"/>
        <v>3776</v>
      </c>
      <c r="L57" s="5">
        <v>6.4</v>
      </c>
      <c r="M57" s="5"/>
      <c r="N57" s="5">
        <f t="shared" si="5"/>
        <v>0</v>
      </c>
      <c r="O57" s="5"/>
      <c r="P57" s="5"/>
      <c r="Q57" s="30">
        <f>SUM(F57:L57)</f>
        <v>3816</v>
      </c>
      <c r="R57">
        <f t="shared" si="6"/>
        <v>1221120</v>
      </c>
      <c r="S57" s="4" t="s">
        <v>65</v>
      </c>
      <c r="T57" s="8">
        <v>320</v>
      </c>
      <c r="U57" s="5">
        <f t="shared" si="7"/>
        <v>-3776</v>
      </c>
      <c r="V57" s="5">
        <f t="shared" si="8"/>
        <v>-1208320</v>
      </c>
    </row>
    <row r="58" spans="1:23">
      <c r="A58" s="9"/>
      <c r="B58" s="4" t="s">
        <v>141</v>
      </c>
      <c r="C58" s="8">
        <v>155</v>
      </c>
      <c r="D58" s="6">
        <v>31.8</v>
      </c>
      <c r="E58" s="6">
        <f t="shared" si="3"/>
        <v>4929</v>
      </c>
      <c r="F58" s="5"/>
      <c r="G58" s="5"/>
      <c r="H58" s="5"/>
      <c r="I58" s="5"/>
      <c r="J58" s="5"/>
      <c r="K58" s="5">
        <f t="shared" si="4"/>
        <v>0</v>
      </c>
      <c r="L58" s="5"/>
      <c r="M58" s="5"/>
      <c r="N58" s="5">
        <f t="shared" si="5"/>
        <v>0</v>
      </c>
      <c r="O58" s="5"/>
      <c r="P58" s="5"/>
      <c r="Q58" s="30"/>
      <c r="R58">
        <f t="shared" si="6"/>
        <v>0</v>
      </c>
      <c r="S58" s="4" t="s">
        <v>141</v>
      </c>
      <c r="T58" s="8">
        <v>155</v>
      </c>
      <c r="U58" s="6">
        <v>31.8</v>
      </c>
      <c r="V58" s="6">
        <f t="shared" ref="V58:V61" si="9">U58*T58</f>
        <v>4929</v>
      </c>
    </row>
    <row r="59" spans="1:23">
      <c r="A59" s="9"/>
      <c r="B59" s="4" t="s">
        <v>106</v>
      </c>
      <c r="C59" s="8">
        <v>125</v>
      </c>
      <c r="D59" s="6">
        <v>45.7</v>
      </c>
      <c r="E59" s="6">
        <f t="shared" si="3"/>
        <v>5712.5</v>
      </c>
      <c r="F59" s="5"/>
      <c r="G59" s="5"/>
      <c r="H59" s="5"/>
      <c r="I59" s="5">
        <v>45.7</v>
      </c>
      <c r="J59" s="5"/>
      <c r="K59" s="5">
        <f t="shared" si="4"/>
        <v>0</v>
      </c>
      <c r="L59" s="5"/>
      <c r="M59" s="5"/>
      <c r="N59" s="5">
        <f t="shared" si="5"/>
        <v>0</v>
      </c>
      <c r="O59" s="5"/>
      <c r="P59" s="5"/>
      <c r="Q59" s="30">
        <f>SUM(F59:L59)</f>
        <v>45.7</v>
      </c>
      <c r="R59" s="14">
        <f t="shared" si="6"/>
        <v>5712.5</v>
      </c>
      <c r="S59" s="4" t="s">
        <v>106</v>
      </c>
      <c r="T59" s="8">
        <v>125</v>
      </c>
      <c r="U59" s="6">
        <v>45.7</v>
      </c>
      <c r="V59" s="6">
        <f t="shared" si="9"/>
        <v>5712.5</v>
      </c>
    </row>
    <row r="60" spans="1:23">
      <c r="A60" s="9"/>
      <c r="B60" s="4" t="s">
        <v>64</v>
      </c>
      <c r="C60" s="8">
        <v>225</v>
      </c>
      <c r="D60" s="6">
        <v>36.299999999999997</v>
      </c>
      <c r="E60" s="6">
        <f t="shared" si="3"/>
        <v>8167.4999999999991</v>
      </c>
      <c r="F60" s="5"/>
      <c r="G60" s="5"/>
      <c r="H60" s="5"/>
      <c r="I60" s="5"/>
      <c r="J60" s="5"/>
      <c r="K60" s="5">
        <f t="shared" si="4"/>
        <v>0</v>
      </c>
      <c r="L60" s="5"/>
      <c r="M60" s="5">
        <v>36.299999999999997</v>
      </c>
      <c r="N60" s="5">
        <f t="shared" si="5"/>
        <v>8167.4999999999991</v>
      </c>
      <c r="O60" s="5"/>
      <c r="P60" s="5"/>
      <c r="Q60" s="30"/>
      <c r="R60" s="14">
        <f t="shared" si="6"/>
        <v>0</v>
      </c>
      <c r="S60" s="4" t="s">
        <v>64</v>
      </c>
      <c r="T60" s="8">
        <v>225</v>
      </c>
      <c r="U60" s="6">
        <v>36.299999999999997</v>
      </c>
      <c r="V60" s="6">
        <f t="shared" si="9"/>
        <v>8167.4999999999991</v>
      </c>
    </row>
    <row r="61" spans="1:23">
      <c r="A61" s="9"/>
      <c r="B61" s="4" t="s">
        <v>58</v>
      </c>
      <c r="C61" s="8">
        <v>31.7</v>
      </c>
      <c r="D61" s="6">
        <v>41</v>
      </c>
      <c r="E61" s="6">
        <f t="shared" si="3"/>
        <v>1299.7</v>
      </c>
      <c r="F61" s="5"/>
      <c r="G61" s="5"/>
      <c r="H61" s="5"/>
      <c r="I61" s="5"/>
      <c r="J61" s="5"/>
      <c r="K61" s="5">
        <f t="shared" si="4"/>
        <v>0</v>
      </c>
      <c r="L61" s="5"/>
      <c r="M61" s="5"/>
      <c r="N61" s="5">
        <f t="shared" si="5"/>
        <v>0</v>
      </c>
      <c r="O61" s="5"/>
      <c r="P61" s="5"/>
      <c r="Q61" s="30"/>
      <c r="R61" s="14">
        <f t="shared" si="6"/>
        <v>0</v>
      </c>
      <c r="S61" s="4" t="s">
        <v>58</v>
      </c>
      <c r="T61" s="8">
        <v>31.7</v>
      </c>
      <c r="U61" s="6">
        <v>41</v>
      </c>
      <c r="V61" s="6">
        <f t="shared" si="9"/>
        <v>1299.7</v>
      </c>
    </row>
    <row r="62" spans="1:23">
      <c r="E62">
        <f>SUM(E4:E61)</f>
        <v>157521.20299999998</v>
      </c>
      <c r="F62" s="13">
        <v>23110.54</v>
      </c>
      <c r="G62" s="13">
        <v>6075.08</v>
      </c>
      <c r="H62">
        <v>877.66</v>
      </c>
      <c r="I62">
        <v>22897.439999999999</v>
      </c>
      <c r="J62" s="14">
        <v>5309.45</v>
      </c>
      <c r="K62" s="13">
        <f>SUM(K4:K61)</f>
        <v>5309.45</v>
      </c>
      <c r="L62" s="14">
        <v>2656.6</v>
      </c>
      <c r="M62" s="14"/>
      <c r="N62" s="13">
        <f>SUM(N4:N61)</f>
        <v>16430.423999999999</v>
      </c>
      <c r="O62" s="14"/>
      <c r="P62" s="14"/>
      <c r="Q62">
        <f>SUM(F62:L62)</f>
        <v>66236.22</v>
      </c>
      <c r="R62">
        <f>SUM(R4:R61)</f>
        <v>1401916.1894</v>
      </c>
      <c r="U62" s="13">
        <f>SUM(U4:U61)</f>
        <v>-4409.1620000000003</v>
      </c>
      <c r="V62" s="13">
        <f>SUM(V4:V61)</f>
        <v>-1238682.4864000001</v>
      </c>
      <c r="W62">
        <f>V62+R62</f>
        <v>163233.70299999998</v>
      </c>
    </row>
    <row r="63" spans="1:23">
      <c r="F63">
        <v>22897.5</v>
      </c>
      <c r="J63">
        <v>5310</v>
      </c>
      <c r="K63" s="13">
        <f>K62-J63</f>
        <v>-0.5500000000001819</v>
      </c>
      <c r="L63">
        <v>60</v>
      </c>
      <c r="N63">
        <v>22897.5</v>
      </c>
    </row>
    <row r="64" spans="1:23">
      <c r="F64">
        <f>F62-F63</f>
        <v>213.04000000000087</v>
      </c>
      <c r="N64">
        <f>N63-N62</f>
        <v>6467.0760000000009</v>
      </c>
    </row>
    <row r="66" spans="1:23">
      <c r="W66" t="s">
        <v>236</v>
      </c>
    </row>
    <row r="68" spans="1:23">
      <c r="A68" t="s">
        <v>227</v>
      </c>
      <c r="B68" t="s">
        <v>222</v>
      </c>
      <c r="C68" t="s">
        <v>233</v>
      </c>
      <c r="D68" t="s">
        <v>36</v>
      </c>
      <c r="E68" t="s">
        <v>234</v>
      </c>
      <c r="F68" t="s">
        <v>235</v>
      </c>
    </row>
    <row r="69" spans="1:23">
      <c r="A69">
        <v>75709.7</v>
      </c>
      <c r="B69">
        <v>50660.76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B2:W1312"/>
  <sheetViews>
    <sheetView topLeftCell="A782" zoomScale="64" zoomScaleNormal="64" workbookViewId="0">
      <selection activeCell="A784" sqref="A784:R815"/>
    </sheetView>
  </sheetViews>
  <sheetFormatPr defaultRowHeight="15"/>
  <cols>
    <col min="2" max="2" width="18.7109375" customWidth="1"/>
    <col min="18" max="18" width="13.42578125" customWidth="1"/>
  </cols>
  <sheetData>
    <row r="2" spans="2:18" ht="18.75">
      <c r="E2" s="15"/>
      <c r="H2" s="16" t="s">
        <v>67</v>
      </c>
      <c r="I2" s="16"/>
      <c r="J2" s="17"/>
      <c r="K2" s="17"/>
      <c r="M2" s="17"/>
      <c r="R2" s="19"/>
    </row>
    <row r="3" spans="2:18" ht="18.75">
      <c r="E3" s="15"/>
      <c r="F3" s="15"/>
      <c r="H3" s="16" t="s">
        <v>68</v>
      </c>
      <c r="I3" s="16"/>
      <c r="J3" s="16"/>
      <c r="K3" s="16"/>
      <c r="L3" s="17"/>
      <c r="M3" s="21"/>
    </row>
    <row r="4" spans="2:18" ht="18.75">
      <c r="E4" s="23" t="s">
        <v>70</v>
      </c>
      <c r="F4" s="23"/>
      <c r="G4" s="23"/>
    </row>
    <row r="5" spans="2:18">
      <c r="B5" s="53">
        <v>44470</v>
      </c>
      <c r="N5" s="21"/>
    </row>
    <row r="6" spans="2:18">
      <c r="B6" s="24" t="s">
        <v>149</v>
      </c>
      <c r="C6" s="24" t="s">
        <v>74</v>
      </c>
      <c r="E6" s="25"/>
      <c r="F6" s="28"/>
      <c r="G6" s="28" t="s">
        <v>75</v>
      </c>
      <c r="H6" s="27"/>
      <c r="I6" s="21"/>
      <c r="J6" s="21"/>
      <c r="K6" s="21"/>
      <c r="L6" s="21"/>
      <c r="M6" s="21"/>
      <c r="N6" s="21"/>
      <c r="O6" s="21"/>
      <c r="P6" s="21"/>
      <c r="Q6" s="21"/>
      <c r="R6" s="19"/>
    </row>
    <row r="7" spans="2:18">
      <c r="B7" s="29" t="s">
        <v>76</v>
      </c>
      <c r="C7" s="24"/>
      <c r="D7" s="20"/>
      <c r="E7" s="20"/>
      <c r="F7" s="27"/>
      <c r="G7" s="27"/>
      <c r="H7" s="27"/>
      <c r="I7" s="21"/>
      <c r="J7" s="21"/>
      <c r="K7" s="21"/>
      <c r="L7" s="21"/>
      <c r="M7" s="21"/>
      <c r="N7" s="21"/>
      <c r="O7" s="21"/>
      <c r="P7" s="21"/>
      <c r="Q7" s="21"/>
      <c r="R7" s="19"/>
    </row>
    <row r="8" spans="2:18">
      <c r="B8" s="30"/>
      <c r="C8" s="29"/>
      <c r="D8" s="29"/>
      <c r="E8" s="29"/>
      <c r="F8" s="21"/>
      <c r="G8" s="27"/>
      <c r="H8" s="27"/>
      <c r="I8" s="21"/>
      <c r="J8" s="21"/>
      <c r="K8" s="21"/>
      <c r="L8" s="21"/>
      <c r="M8" s="21"/>
      <c r="N8" s="28"/>
      <c r="O8" s="21"/>
      <c r="P8" s="21"/>
      <c r="Q8">
        <v>217</v>
      </c>
      <c r="R8" s="19"/>
    </row>
    <row r="9" spans="2:18">
      <c r="B9" s="31" t="s">
        <v>77</v>
      </c>
      <c r="C9" s="32"/>
      <c r="D9" s="33" t="s">
        <v>78</v>
      </c>
      <c r="E9" s="34"/>
      <c r="F9" s="34" t="s">
        <v>79</v>
      </c>
      <c r="G9" s="34"/>
      <c r="H9" s="34" t="s">
        <v>80</v>
      </c>
      <c r="I9" s="34" t="s">
        <v>81</v>
      </c>
      <c r="J9" s="34"/>
      <c r="K9" s="34"/>
      <c r="L9" s="34"/>
      <c r="M9" s="34" t="s">
        <v>82</v>
      </c>
      <c r="O9" s="34"/>
      <c r="P9" s="35" t="s">
        <v>83</v>
      </c>
      <c r="Q9" s="36" t="s">
        <v>3</v>
      </c>
      <c r="R9" s="36" t="s">
        <v>9</v>
      </c>
    </row>
    <row r="10" spans="2:18">
      <c r="B10" s="5"/>
      <c r="C10" s="38" t="s">
        <v>84</v>
      </c>
      <c r="D10" s="39" t="s">
        <v>85</v>
      </c>
      <c r="E10" s="37" t="s">
        <v>86</v>
      </c>
      <c r="F10" s="37" t="s">
        <v>87</v>
      </c>
      <c r="G10" s="37" t="s">
        <v>88</v>
      </c>
      <c r="H10" s="37"/>
      <c r="I10" s="37" t="s">
        <v>89</v>
      </c>
      <c r="J10" s="37" t="s">
        <v>90</v>
      </c>
      <c r="K10" s="37" t="s">
        <v>91</v>
      </c>
      <c r="L10" s="37" t="s">
        <v>92</v>
      </c>
      <c r="M10" s="37" t="s">
        <v>93</v>
      </c>
      <c r="N10" s="37" t="s">
        <v>94</v>
      </c>
      <c r="O10" s="37" t="s">
        <v>95</v>
      </c>
      <c r="P10" s="40"/>
      <c r="Q10" s="4"/>
      <c r="R10" s="40"/>
    </row>
    <row r="11" spans="2:18">
      <c r="B11" s="45" t="s">
        <v>174</v>
      </c>
      <c r="C11" s="45"/>
      <c r="D11" s="37">
        <v>200</v>
      </c>
      <c r="E11" s="37">
        <v>1.2</v>
      </c>
      <c r="F11" s="37">
        <v>4</v>
      </c>
      <c r="G11" s="37">
        <v>2.7</v>
      </c>
      <c r="H11" s="37">
        <v>260</v>
      </c>
      <c r="I11" s="37">
        <v>0.26</v>
      </c>
      <c r="J11" s="37">
        <v>40</v>
      </c>
      <c r="K11" s="37">
        <v>122</v>
      </c>
      <c r="L11" s="37">
        <v>128</v>
      </c>
      <c r="M11" s="37">
        <v>146</v>
      </c>
      <c r="N11" s="37">
        <v>56</v>
      </c>
      <c r="O11" s="37">
        <v>2</v>
      </c>
      <c r="P11" s="4"/>
      <c r="Q11" s="46"/>
      <c r="R11" s="47"/>
    </row>
    <row r="12" spans="2:18">
      <c r="B12" s="45" t="s">
        <v>36</v>
      </c>
      <c r="C12" s="45">
        <v>2.5000000000000001E-2</v>
      </c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4">
        <v>11.1</v>
      </c>
      <c r="Q12" s="46">
        <v>260</v>
      </c>
      <c r="R12" s="47">
        <f>Q12*P12</f>
        <v>2886</v>
      </c>
    </row>
    <row r="13" spans="2:18">
      <c r="B13" s="45" t="s">
        <v>175</v>
      </c>
      <c r="C13" s="45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4">
        <v>11</v>
      </c>
      <c r="Q13" s="46">
        <v>43.33</v>
      </c>
      <c r="R13" s="47">
        <f t="shared" ref="R13:R34" si="0">Q13*P13</f>
        <v>476.63</v>
      </c>
    </row>
    <row r="14" spans="2:18">
      <c r="B14" s="45" t="s">
        <v>58</v>
      </c>
      <c r="C14" s="45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4">
        <v>2.17</v>
      </c>
      <c r="Q14" s="46">
        <v>39</v>
      </c>
      <c r="R14" s="47">
        <f t="shared" si="0"/>
        <v>84.63</v>
      </c>
    </row>
    <row r="15" spans="2:18">
      <c r="B15" s="45" t="s">
        <v>13</v>
      </c>
      <c r="C15" s="45">
        <v>3</v>
      </c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4">
        <v>1.5</v>
      </c>
      <c r="Q15" s="46">
        <v>136.38999999999999</v>
      </c>
      <c r="R15" s="47">
        <f t="shared" si="0"/>
        <v>204.58499999999998</v>
      </c>
    </row>
    <row r="16" spans="2:18">
      <c r="B16" s="45" t="s">
        <v>103</v>
      </c>
      <c r="C16" s="45"/>
      <c r="D16" s="37"/>
      <c r="E16" s="37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4">
        <v>2.2000000000000002</v>
      </c>
      <c r="Q16" s="46">
        <v>60</v>
      </c>
      <c r="R16" s="47">
        <f t="shared" si="0"/>
        <v>132</v>
      </c>
    </row>
    <row r="17" spans="2:18">
      <c r="B17" s="45" t="s">
        <v>10</v>
      </c>
      <c r="C17" s="45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4">
        <v>2</v>
      </c>
      <c r="Q17" s="46">
        <v>65</v>
      </c>
      <c r="R17" s="47">
        <f t="shared" si="0"/>
        <v>130</v>
      </c>
    </row>
    <row r="18" spans="2:18">
      <c r="B18" s="45" t="s">
        <v>14</v>
      </c>
      <c r="C18" s="45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4">
        <v>1</v>
      </c>
      <c r="Q18" s="46">
        <v>131.06</v>
      </c>
      <c r="R18" s="47">
        <f t="shared" si="0"/>
        <v>131.06</v>
      </c>
    </row>
    <row r="19" spans="2:18">
      <c r="B19" s="45" t="s">
        <v>207</v>
      </c>
      <c r="C19" s="45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4"/>
      <c r="Q19" s="46">
        <v>185</v>
      </c>
      <c r="R19" s="47">
        <f t="shared" si="0"/>
        <v>0</v>
      </c>
    </row>
    <row r="20" spans="2:18">
      <c r="B20" s="31" t="s">
        <v>229</v>
      </c>
      <c r="C20" s="45">
        <v>70</v>
      </c>
      <c r="D20" s="37">
        <v>70</v>
      </c>
      <c r="E20" s="37">
        <v>4.8</v>
      </c>
      <c r="F20" s="37">
        <v>5.8</v>
      </c>
      <c r="G20" s="37">
        <v>18.399999999999999</v>
      </c>
      <c r="H20" s="37">
        <v>112</v>
      </c>
      <c r="I20" s="37">
        <v>1.62</v>
      </c>
      <c r="J20" s="37">
        <v>15.75</v>
      </c>
      <c r="K20" s="37">
        <v>128</v>
      </c>
      <c r="L20" s="37">
        <v>106</v>
      </c>
      <c r="M20" s="37">
        <v>55.5</v>
      </c>
      <c r="N20" s="37">
        <v>54</v>
      </c>
      <c r="O20" s="37">
        <v>1.45</v>
      </c>
      <c r="P20" s="4"/>
      <c r="Q20" s="46"/>
      <c r="R20" s="47">
        <f t="shared" si="0"/>
        <v>0</v>
      </c>
    </row>
    <row r="21" spans="2:18">
      <c r="B21" s="45" t="s">
        <v>57</v>
      </c>
      <c r="C21" s="45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4">
        <v>8.6199999999999992</v>
      </c>
      <c r="Q21" s="46">
        <v>65</v>
      </c>
      <c r="R21" s="47">
        <f t="shared" si="0"/>
        <v>560.29999999999995</v>
      </c>
    </row>
    <row r="22" spans="2:18">
      <c r="B22" s="45" t="s">
        <v>13</v>
      </c>
      <c r="C22" s="45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4">
        <v>0.5</v>
      </c>
      <c r="Q22" s="46">
        <v>136.38999999999999</v>
      </c>
      <c r="R22" s="47">
        <f t="shared" si="0"/>
        <v>68.194999999999993</v>
      </c>
    </row>
    <row r="23" spans="2:18">
      <c r="B23" s="45" t="s">
        <v>207</v>
      </c>
      <c r="C23" s="45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4">
        <v>0.2</v>
      </c>
      <c r="Q23" s="46">
        <v>185</v>
      </c>
      <c r="R23" s="47">
        <f t="shared" si="0"/>
        <v>37</v>
      </c>
    </row>
    <row r="24" spans="2:18">
      <c r="B24" s="44" t="s">
        <v>34</v>
      </c>
      <c r="C24" s="45">
        <v>30</v>
      </c>
      <c r="D24" s="31">
        <v>30</v>
      </c>
      <c r="E24" s="37">
        <v>0.6</v>
      </c>
      <c r="F24" s="37"/>
      <c r="G24" s="37">
        <v>15.5</v>
      </c>
      <c r="H24" s="37"/>
      <c r="I24" s="37">
        <v>0.04</v>
      </c>
      <c r="J24" s="37"/>
      <c r="K24" s="37">
        <v>0.24</v>
      </c>
      <c r="L24" s="37">
        <v>0.8</v>
      </c>
      <c r="M24" s="37">
        <v>24</v>
      </c>
      <c r="N24" s="37"/>
      <c r="O24" s="37">
        <v>22</v>
      </c>
      <c r="P24" s="52"/>
      <c r="Q24" s="46"/>
      <c r="R24" s="47">
        <f t="shared" si="0"/>
        <v>0</v>
      </c>
    </row>
    <row r="25" spans="2:18">
      <c r="B25" s="45" t="s">
        <v>34</v>
      </c>
      <c r="C25" s="45">
        <v>10</v>
      </c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4">
        <v>13</v>
      </c>
      <c r="Q25" s="61">
        <v>26</v>
      </c>
      <c r="R25" s="47">
        <f t="shared" si="0"/>
        <v>338</v>
      </c>
    </row>
    <row r="26" spans="2:18">
      <c r="B26" s="45" t="s">
        <v>22</v>
      </c>
      <c r="C26" s="4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4">
        <v>4</v>
      </c>
      <c r="Q26" s="61">
        <v>55</v>
      </c>
      <c r="R26" s="47">
        <f t="shared" si="0"/>
        <v>220</v>
      </c>
    </row>
    <row r="27" spans="2:18">
      <c r="B27" s="44" t="s">
        <v>163</v>
      </c>
      <c r="C27" s="45">
        <v>20</v>
      </c>
      <c r="D27" s="37">
        <v>200</v>
      </c>
      <c r="E27" s="37">
        <v>0.6</v>
      </c>
      <c r="F27" s="37"/>
      <c r="G27" s="37">
        <v>30.1</v>
      </c>
      <c r="H27" s="37">
        <v>130</v>
      </c>
      <c r="I27" s="37">
        <v>0.04</v>
      </c>
      <c r="J27" s="37"/>
      <c r="K27" s="37">
        <v>0.05</v>
      </c>
      <c r="L27" s="37">
        <v>135</v>
      </c>
      <c r="M27" s="37">
        <v>46</v>
      </c>
      <c r="N27" s="37"/>
      <c r="O27" s="37">
        <v>0.5</v>
      </c>
      <c r="P27" s="40"/>
      <c r="Q27" s="40"/>
      <c r="R27" s="47">
        <f t="shared" si="0"/>
        <v>0</v>
      </c>
    </row>
    <row r="28" spans="2:18">
      <c r="B28" s="45" t="s">
        <v>25</v>
      </c>
      <c r="C28" s="4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40">
        <v>4.3</v>
      </c>
      <c r="Q28" s="40">
        <v>218.42</v>
      </c>
      <c r="R28" s="47">
        <f t="shared" si="0"/>
        <v>939.2059999999999</v>
      </c>
    </row>
    <row r="29" spans="2:18">
      <c r="B29" s="45" t="s">
        <v>15</v>
      </c>
      <c r="C29" s="45">
        <v>20</v>
      </c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52">
        <v>4.3</v>
      </c>
      <c r="Q29" s="52">
        <v>69.16</v>
      </c>
      <c r="R29" s="47">
        <f t="shared" si="0"/>
        <v>297.38799999999998</v>
      </c>
    </row>
    <row r="30" spans="2:18">
      <c r="B30" s="45" t="s">
        <v>64</v>
      </c>
      <c r="C30" s="45"/>
      <c r="D30" s="40">
        <v>150</v>
      </c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52">
        <v>37.1</v>
      </c>
      <c r="Q30" s="52">
        <v>195</v>
      </c>
      <c r="R30" s="47">
        <f t="shared" si="0"/>
        <v>7234.5</v>
      </c>
    </row>
    <row r="31" spans="2:18">
      <c r="B31" s="45" t="s">
        <v>230</v>
      </c>
      <c r="C31" s="45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52">
        <v>217</v>
      </c>
      <c r="Q31" s="52">
        <v>9.1999999999999993</v>
      </c>
      <c r="R31" s="47">
        <f t="shared" si="0"/>
        <v>1996.3999999999999</v>
      </c>
    </row>
    <row r="32" spans="2:18">
      <c r="B32" s="45" t="s">
        <v>118</v>
      </c>
      <c r="C32" s="45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52">
        <v>115</v>
      </c>
      <c r="Q32" s="52">
        <v>31.31</v>
      </c>
      <c r="R32" s="47">
        <f t="shared" si="0"/>
        <v>3600.6499999999996</v>
      </c>
    </row>
    <row r="33" spans="2:18">
      <c r="B33" s="45" t="s">
        <v>118</v>
      </c>
      <c r="C33" s="45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52">
        <v>60</v>
      </c>
      <c r="Q33" s="52">
        <v>37</v>
      </c>
      <c r="R33" s="47">
        <f t="shared" si="0"/>
        <v>2220</v>
      </c>
    </row>
    <row r="34" spans="2:18">
      <c r="B34" s="45" t="s">
        <v>118</v>
      </c>
      <c r="C34" s="45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52">
        <v>42</v>
      </c>
      <c r="Q34" s="52">
        <v>37</v>
      </c>
      <c r="R34" s="47">
        <f t="shared" si="0"/>
        <v>1554</v>
      </c>
    </row>
    <row r="35" spans="2:18">
      <c r="E35" t="s">
        <v>98</v>
      </c>
      <c r="K35" t="s">
        <v>99</v>
      </c>
      <c r="R35" s="67">
        <f>SUM(R12:R34)</f>
        <v>23110.543999999998</v>
      </c>
    </row>
    <row r="36" spans="2:18">
      <c r="E36" s="48" t="s">
        <v>100</v>
      </c>
      <c r="F36" s="48"/>
      <c r="G36" s="51"/>
      <c r="H36" s="48"/>
      <c r="I36" s="48"/>
      <c r="J36" s="48"/>
      <c r="K36" s="48" t="s">
        <v>99</v>
      </c>
      <c r="L36" s="48"/>
      <c r="O36" t="s">
        <v>99</v>
      </c>
      <c r="Q36" s="30"/>
      <c r="R36" s="14"/>
    </row>
    <row r="37" spans="2:18">
      <c r="E37" s="48"/>
      <c r="F37" s="48"/>
      <c r="G37" s="51"/>
      <c r="H37" s="48"/>
      <c r="I37" s="48"/>
      <c r="J37" s="48"/>
      <c r="K37" s="48"/>
      <c r="L37" s="48"/>
      <c r="Q37" s="30"/>
      <c r="R37" s="14"/>
    </row>
    <row r="38" spans="2:18">
      <c r="E38" s="48"/>
      <c r="F38" s="48"/>
      <c r="G38" s="51"/>
      <c r="H38" s="48"/>
      <c r="I38" s="48"/>
      <c r="J38" s="48"/>
      <c r="K38" s="48"/>
      <c r="L38" s="48"/>
      <c r="Q38" s="30"/>
      <c r="R38" s="14"/>
    </row>
    <row r="39" spans="2:18">
      <c r="E39" s="48"/>
      <c r="F39" s="48"/>
      <c r="G39" s="51"/>
      <c r="H39" s="48"/>
      <c r="I39" s="48"/>
      <c r="J39" s="48"/>
      <c r="K39" s="48"/>
      <c r="L39" s="48"/>
      <c r="Q39" s="30"/>
      <c r="R39" s="14"/>
    </row>
    <row r="40" spans="2:18">
      <c r="E40" s="48"/>
      <c r="F40" s="48"/>
      <c r="G40" s="51"/>
      <c r="H40" s="48"/>
      <c r="I40" s="48"/>
      <c r="J40" s="48"/>
      <c r="K40" s="48"/>
      <c r="L40" s="48"/>
      <c r="Q40" s="30"/>
      <c r="R40" s="14"/>
    </row>
    <row r="41" spans="2:18">
      <c r="E41" s="48"/>
      <c r="F41" s="48"/>
      <c r="G41" s="51"/>
      <c r="H41" s="48"/>
      <c r="I41" s="48"/>
      <c r="J41" s="48"/>
      <c r="K41" s="48"/>
      <c r="L41" s="48"/>
      <c r="Q41" s="30"/>
      <c r="R41" s="14"/>
    </row>
    <row r="42" spans="2:18">
      <c r="E42" s="48"/>
      <c r="F42" s="48"/>
      <c r="G42" s="51"/>
      <c r="H42" s="48"/>
      <c r="I42" s="48"/>
      <c r="J42" s="48"/>
      <c r="K42" s="48"/>
      <c r="L42" s="48"/>
      <c r="Q42" s="30"/>
      <c r="R42" s="14"/>
    </row>
    <row r="43" spans="2:18">
      <c r="E43" s="48"/>
      <c r="F43" s="48"/>
      <c r="G43" s="51"/>
      <c r="H43" s="48"/>
      <c r="I43" s="48"/>
      <c r="J43" s="48"/>
      <c r="K43" s="48"/>
      <c r="L43" s="48"/>
      <c r="Q43" s="30"/>
      <c r="R43" s="14"/>
    </row>
    <row r="44" spans="2:18">
      <c r="E44" s="48"/>
      <c r="F44" s="48"/>
      <c r="G44" s="51"/>
      <c r="H44" s="48"/>
      <c r="I44" s="48"/>
      <c r="J44" s="48"/>
      <c r="K44" s="48"/>
      <c r="L44" s="48"/>
      <c r="Q44" s="30"/>
      <c r="R44" s="14"/>
    </row>
    <row r="45" spans="2:18">
      <c r="E45" s="48"/>
      <c r="F45" s="48"/>
      <c r="G45" s="51"/>
      <c r="H45" s="48"/>
      <c r="I45" s="48"/>
      <c r="J45" s="48"/>
      <c r="K45" s="48"/>
      <c r="L45" s="48"/>
      <c r="Q45" s="30"/>
      <c r="R45" s="14"/>
    </row>
    <row r="46" spans="2:18">
      <c r="E46" s="48"/>
      <c r="F46" s="48"/>
      <c r="G46" s="51"/>
      <c r="H46" s="48"/>
      <c r="I46" s="48"/>
      <c r="J46" s="48"/>
      <c r="K46" s="48"/>
      <c r="L46" s="48"/>
      <c r="Q46" s="30"/>
      <c r="R46" s="14"/>
    </row>
    <row r="47" spans="2:18" ht="18.75">
      <c r="E47" s="15"/>
      <c r="H47" s="16" t="s">
        <v>67</v>
      </c>
      <c r="I47" s="16"/>
      <c r="J47" s="17"/>
      <c r="K47" s="17"/>
      <c r="M47" s="17"/>
      <c r="R47" s="19"/>
    </row>
    <row r="48" spans="2:18" ht="18.75">
      <c r="E48" s="15"/>
      <c r="F48" s="15"/>
      <c r="H48" s="16" t="s">
        <v>68</v>
      </c>
      <c r="I48" s="16"/>
      <c r="J48" s="16"/>
      <c r="K48" s="16"/>
      <c r="L48" s="17"/>
      <c r="M48" s="21"/>
    </row>
    <row r="49" spans="2:18" ht="18.75">
      <c r="E49" s="23" t="s">
        <v>70</v>
      </c>
      <c r="F49" s="23"/>
      <c r="G49" s="23"/>
    </row>
    <row r="50" spans="2:18">
      <c r="B50" s="53">
        <v>44470</v>
      </c>
      <c r="N50" s="21"/>
    </row>
    <row r="51" spans="2:18">
      <c r="B51" s="24" t="s">
        <v>149</v>
      </c>
      <c r="C51" s="24" t="s">
        <v>74</v>
      </c>
      <c r="E51" s="25"/>
      <c r="F51" s="28"/>
      <c r="G51" s="28" t="s">
        <v>6</v>
      </c>
      <c r="H51" s="27"/>
      <c r="I51" s="21"/>
      <c r="J51" s="21"/>
      <c r="K51" s="21"/>
      <c r="L51" s="21"/>
      <c r="M51" s="21"/>
      <c r="N51" s="21"/>
      <c r="O51" s="21"/>
      <c r="P51" s="21"/>
      <c r="Q51" s="21"/>
      <c r="R51" s="19"/>
    </row>
    <row r="52" spans="2:18">
      <c r="B52" s="29" t="s">
        <v>76</v>
      </c>
      <c r="C52" s="24"/>
      <c r="D52" s="20"/>
      <c r="E52" s="20"/>
      <c r="F52" s="27"/>
      <c r="G52" s="27"/>
      <c r="H52" s="27"/>
      <c r="I52" s="21"/>
      <c r="J52" s="21"/>
      <c r="K52" s="21"/>
      <c r="L52" s="21"/>
      <c r="M52" s="21"/>
      <c r="N52" s="21"/>
      <c r="O52" s="21"/>
      <c r="P52" s="21"/>
      <c r="Q52" s="21"/>
      <c r="R52" s="19"/>
    </row>
    <row r="53" spans="2:18">
      <c r="B53" s="30"/>
      <c r="C53" s="29"/>
      <c r="D53" s="29"/>
      <c r="E53" s="29"/>
      <c r="F53" s="21"/>
      <c r="G53" s="27"/>
      <c r="H53" s="27"/>
      <c r="I53" s="21"/>
      <c r="J53" s="21"/>
      <c r="K53" s="21"/>
      <c r="L53" s="21"/>
      <c r="M53" s="21"/>
      <c r="N53" s="28"/>
      <c r="O53" s="21"/>
      <c r="P53" s="21"/>
      <c r="Q53">
        <v>135</v>
      </c>
      <c r="R53" s="19"/>
    </row>
    <row r="54" spans="2:18">
      <c r="B54" s="31" t="s">
        <v>77</v>
      </c>
      <c r="C54" s="32"/>
      <c r="D54" s="33" t="s">
        <v>78</v>
      </c>
      <c r="E54" s="34"/>
      <c r="F54" s="34" t="s">
        <v>79</v>
      </c>
      <c r="G54" s="34"/>
      <c r="H54" s="34" t="s">
        <v>80</v>
      </c>
      <c r="I54" s="34" t="s">
        <v>81</v>
      </c>
      <c r="J54" s="34"/>
      <c r="K54" s="34"/>
      <c r="L54" s="34"/>
      <c r="M54" s="34" t="s">
        <v>82</v>
      </c>
      <c r="O54" s="34"/>
      <c r="P54" s="35" t="s">
        <v>83</v>
      </c>
      <c r="Q54" s="36" t="s">
        <v>3</v>
      </c>
      <c r="R54" s="36" t="s">
        <v>9</v>
      </c>
    </row>
    <row r="55" spans="2:18">
      <c r="B55" s="5"/>
      <c r="C55" s="38" t="s">
        <v>84</v>
      </c>
      <c r="D55" s="39" t="s">
        <v>85</v>
      </c>
      <c r="E55" s="37" t="s">
        <v>86</v>
      </c>
      <c r="F55" s="37" t="s">
        <v>87</v>
      </c>
      <c r="G55" s="37" t="s">
        <v>88</v>
      </c>
      <c r="H55" s="37"/>
      <c r="I55" s="37" t="s">
        <v>89</v>
      </c>
      <c r="J55" s="37" t="s">
        <v>90</v>
      </c>
      <c r="K55" s="37" t="s">
        <v>91</v>
      </c>
      <c r="L55" s="37" t="s">
        <v>92</v>
      </c>
      <c r="M55" s="37" t="s">
        <v>93</v>
      </c>
      <c r="N55" s="37" t="s">
        <v>94</v>
      </c>
      <c r="O55" s="37" t="s">
        <v>95</v>
      </c>
      <c r="P55" s="40"/>
      <c r="Q55" s="4"/>
      <c r="R55" s="40"/>
    </row>
    <row r="56" spans="2:18">
      <c r="B56" s="45" t="s">
        <v>174</v>
      </c>
      <c r="C56" s="45"/>
      <c r="D56" s="37">
        <v>200</v>
      </c>
      <c r="E56" s="37">
        <v>1.2</v>
      </c>
      <c r="F56" s="37">
        <v>4</v>
      </c>
      <c r="G56" s="37">
        <v>2.7</v>
      </c>
      <c r="H56" s="37">
        <v>260</v>
      </c>
      <c r="I56" s="37">
        <v>0.26</v>
      </c>
      <c r="J56" s="37">
        <v>40</v>
      </c>
      <c r="K56" s="37">
        <v>122</v>
      </c>
      <c r="L56" s="37">
        <v>128</v>
      </c>
      <c r="M56" s="37">
        <v>146</v>
      </c>
      <c r="N56" s="37">
        <v>56</v>
      </c>
      <c r="O56" s="37">
        <v>2</v>
      </c>
      <c r="P56" s="4"/>
      <c r="Q56" s="46"/>
      <c r="R56" s="47"/>
    </row>
    <row r="57" spans="2:18">
      <c r="B57" s="45" t="s">
        <v>36</v>
      </c>
      <c r="C57" s="45">
        <v>2.5000000000000001E-2</v>
      </c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4">
        <v>8.1</v>
      </c>
      <c r="Q57" s="46">
        <v>260</v>
      </c>
      <c r="R57" s="47">
        <f>Q57*P57</f>
        <v>2106</v>
      </c>
    </row>
    <row r="58" spans="2:18">
      <c r="B58" s="45" t="s">
        <v>175</v>
      </c>
      <c r="C58" s="45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4">
        <v>6.8</v>
      </c>
      <c r="Q58" s="46">
        <v>43.33</v>
      </c>
      <c r="R58" s="47">
        <f t="shared" ref="R58:R74" si="1">Q58*P58</f>
        <v>294.64400000000001</v>
      </c>
    </row>
    <row r="59" spans="2:18">
      <c r="B59" s="45" t="s">
        <v>58</v>
      </c>
      <c r="C59" s="45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4">
        <v>1.3</v>
      </c>
      <c r="Q59" s="46">
        <v>39</v>
      </c>
      <c r="R59" s="47">
        <f t="shared" si="1"/>
        <v>50.7</v>
      </c>
    </row>
    <row r="60" spans="2:18">
      <c r="B60" s="45" t="s">
        <v>13</v>
      </c>
      <c r="C60" s="45">
        <v>3</v>
      </c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4">
        <v>0.7</v>
      </c>
      <c r="Q60" s="46">
        <v>136.38999999999999</v>
      </c>
      <c r="R60" s="47">
        <f>Q60*P60</f>
        <v>95.472999999999985</v>
      </c>
    </row>
    <row r="61" spans="2:18">
      <c r="B61" s="45" t="s">
        <v>103</v>
      </c>
      <c r="C61" s="45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4">
        <v>1.42</v>
      </c>
      <c r="Q61" s="46">
        <v>60</v>
      </c>
      <c r="R61" s="47">
        <f t="shared" si="1"/>
        <v>85.199999999999989</v>
      </c>
    </row>
    <row r="62" spans="2:18">
      <c r="B62" s="45" t="s">
        <v>10</v>
      </c>
      <c r="C62" s="45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4">
        <v>1</v>
      </c>
      <c r="Q62" s="46">
        <v>65</v>
      </c>
      <c r="R62" s="47">
        <f t="shared" si="1"/>
        <v>65</v>
      </c>
    </row>
    <row r="63" spans="2:18">
      <c r="B63" s="45" t="s">
        <v>12</v>
      </c>
      <c r="C63" s="45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4">
        <v>1.5</v>
      </c>
      <c r="Q63" s="46">
        <v>34.32</v>
      </c>
      <c r="R63" s="47">
        <f t="shared" si="1"/>
        <v>51.480000000000004</v>
      </c>
    </row>
    <row r="64" spans="2:18">
      <c r="B64" s="45" t="s">
        <v>17</v>
      </c>
      <c r="C64" s="45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4">
        <v>1</v>
      </c>
      <c r="Q64" s="46">
        <v>22</v>
      </c>
      <c r="R64" s="47">
        <f t="shared" si="1"/>
        <v>22</v>
      </c>
    </row>
    <row r="65" spans="2:19">
      <c r="B65" s="45" t="s">
        <v>51</v>
      </c>
      <c r="C65" s="45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4">
        <v>1</v>
      </c>
      <c r="Q65" s="46">
        <v>47</v>
      </c>
      <c r="R65" s="47">
        <f t="shared" si="1"/>
        <v>47</v>
      </c>
    </row>
    <row r="66" spans="2:19">
      <c r="B66" s="31" t="s">
        <v>229</v>
      </c>
      <c r="C66" s="45">
        <v>70</v>
      </c>
      <c r="D66" s="37">
        <v>70</v>
      </c>
      <c r="E66" s="37">
        <v>4.8</v>
      </c>
      <c r="F66" s="37">
        <v>5.8</v>
      </c>
      <c r="G66" s="37">
        <v>18.399999999999999</v>
      </c>
      <c r="H66" s="37">
        <v>112</v>
      </c>
      <c r="I66" s="37">
        <v>1.62</v>
      </c>
      <c r="J66" s="37">
        <v>15.75</v>
      </c>
      <c r="K66" s="37">
        <v>128</v>
      </c>
      <c r="L66" s="37">
        <v>106</v>
      </c>
      <c r="M66" s="37">
        <v>55.5</v>
      </c>
      <c r="N66" s="37">
        <v>54</v>
      </c>
      <c r="O66" s="37">
        <v>1.45</v>
      </c>
      <c r="P66" s="4"/>
      <c r="Q66" s="46"/>
      <c r="R66" s="47">
        <f t="shared" si="1"/>
        <v>0</v>
      </c>
    </row>
    <row r="67" spans="2:19">
      <c r="B67" s="45" t="s">
        <v>57</v>
      </c>
      <c r="C67" s="45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4">
        <v>4.68</v>
      </c>
      <c r="Q67" s="46">
        <v>65</v>
      </c>
      <c r="R67" s="47">
        <f t="shared" si="1"/>
        <v>304.2</v>
      </c>
    </row>
    <row r="68" spans="2:19">
      <c r="B68" s="45" t="s">
        <v>13</v>
      </c>
      <c r="C68" s="45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4">
        <v>0.3</v>
      </c>
      <c r="Q68" s="46">
        <v>136.38999999999999</v>
      </c>
      <c r="R68" s="47">
        <f t="shared" si="1"/>
        <v>40.916999999999994</v>
      </c>
    </row>
    <row r="69" spans="2:19">
      <c r="B69" s="45" t="s">
        <v>207</v>
      </c>
      <c r="C69" s="45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4">
        <v>0.1</v>
      </c>
      <c r="Q69" s="46">
        <v>185</v>
      </c>
      <c r="R69" s="47">
        <f t="shared" si="1"/>
        <v>18.5</v>
      </c>
    </row>
    <row r="70" spans="2:19">
      <c r="B70" s="44" t="s">
        <v>34</v>
      </c>
      <c r="C70" s="45">
        <v>30</v>
      </c>
      <c r="D70" s="31">
        <v>30</v>
      </c>
      <c r="E70" s="37">
        <v>0.6</v>
      </c>
      <c r="F70" s="37"/>
      <c r="G70" s="37">
        <v>15.5</v>
      </c>
      <c r="H70" s="37"/>
      <c r="I70" s="37">
        <v>0.04</v>
      </c>
      <c r="J70" s="37"/>
      <c r="K70" s="37">
        <v>0.24</v>
      </c>
      <c r="L70" s="37">
        <v>0.8</v>
      </c>
      <c r="M70" s="37">
        <v>24</v>
      </c>
      <c r="N70" s="37"/>
      <c r="O70" s="37">
        <v>22</v>
      </c>
      <c r="P70" s="52"/>
      <c r="Q70" s="46"/>
      <c r="R70" s="47">
        <f t="shared" si="1"/>
        <v>0</v>
      </c>
    </row>
    <row r="71" spans="2:19">
      <c r="B71" s="45" t="s">
        <v>34</v>
      </c>
      <c r="C71" s="45">
        <v>10</v>
      </c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4">
        <v>9</v>
      </c>
      <c r="Q71" s="61">
        <v>26</v>
      </c>
      <c r="R71" s="47">
        <f t="shared" si="1"/>
        <v>234</v>
      </c>
    </row>
    <row r="72" spans="2:19">
      <c r="B72" s="45" t="s">
        <v>121</v>
      </c>
      <c r="C72" s="4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4">
        <v>1.3</v>
      </c>
      <c r="Q72" s="61">
        <v>525</v>
      </c>
      <c r="R72" s="47">
        <f t="shared" si="1"/>
        <v>682.5</v>
      </c>
    </row>
    <row r="73" spans="2:19">
      <c r="B73" s="45" t="s">
        <v>60</v>
      </c>
      <c r="C73" s="4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4">
        <v>1.3</v>
      </c>
      <c r="Q73" s="61">
        <v>670</v>
      </c>
      <c r="R73" s="47">
        <f t="shared" si="1"/>
        <v>871</v>
      </c>
    </row>
    <row r="74" spans="2:19">
      <c r="B74" s="45" t="s">
        <v>22</v>
      </c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40">
        <v>6</v>
      </c>
      <c r="Q74" s="40">
        <v>55</v>
      </c>
      <c r="R74" s="47">
        <f t="shared" si="1"/>
        <v>330</v>
      </c>
    </row>
    <row r="75" spans="2:19">
      <c r="B75" s="44" t="s">
        <v>163</v>
      </c>
      <c r="C75" s="45">
        <v>20</v>
      </c>
      <c r="D75" s="37">
        <v>200</v>
      </c>
      <c r="E75" s="37">
        <v>0.6</v>
      </c>
      <c r="F75" s="37"/>
      <c r="G75" s="37">
        <v>30.1</v>
      </c>
      <c r="H75" s="37">
        <v>130</v>
      </c>
      <c r="I75" s="37">
        <v>0.04</v>
      </c>
      <c r="J75" s="37"/>
      <c r="K75" s="37">
        <v>0.05</v>
      </c>
      <c r="L75" s="37">
        <v>135</v>
      </c>
      <c r="M75" s="37">
        <v>46</v>
      </c>
      <c r="N75" s="37"/>
      <c r="O75" s="37">
        <v>0.5</v>
      </c>
      <c r="P75" s="40"/>
      <c r="Q75" s="40"/>
      <c r="R75" s="40"/>
    </row>
    <row r="76" spans="2:19">
      <c r="B76" s="45" t="s">
        <v>25</v>
      </c>
      <c r="C76" s="4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40">
        <v>2.7</v>
      </c>
      <c r="Q76" s="40">
        <v>218.42</v>
      </c>
      <c r="R76" s="47">
        <f>Q76*P76</f>
        <v>589.73400000000004</v>
      </c>
    </row>
    <row r="77" spans="2:19">
      <c r="B77" s="45" t="s">
        <v>15</v>
      </c>
      <c r="C77" s="45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52">
        <v>2.7</v>
      </c>
      <c r="Q77" s="52">
        <v>69.16</v>
      </c>
      <c r="R77" s="47">
        <f>Q77*P77</f>
        <v>186.732</v>
      </c>
    </row>
    <row r="78" spans="2:19">
      <c r="B78" s="93"/>
      <c r="E78" t="s">
        <v>98</v>
      </c>
      <c r="K78" t="s">
        <v>99</v>
      </c>
      <c r="P78" s="19"/>
      <c r="Q78" s="19"/>
      <c r="R78" s="67">
        <f>SUM(R57:R77)</f>
        <v>6075.08</v>
      </c>
    </row>
    <row r="79" spans="2:19">
      <c r="E79" s="48" t="s">
        <v>100</v>
      </c>
      <c r="F79" s="48"/>
      <c r="G79" s="51"/>
      <c r="H79" s="48"/>
      <c r="I79" s="48"/>
      <c r="J79" s="48"/>
      <c r="K79" s="48" t="s">
        <v>99</v>
      </c>
      <c r="L79" s="48"/>
      <c r="O79" t="s">
        <v>99</v>
      </c>
      <c r="Q79" s="30"/>
      <c r="R79" s="14"/>
      <c r="S79" s="30"/>
    </row>
    <row r="80" spans="2:19">
      <c r="R80" s="68"/>
    </row>
    <row r="81" spans="5:18">
      <c r="R81" s="68"/>
    </row>
    <row r="82" spans="5:18">
      <c r="R82" s="68"/>
    </row>
    <row r="83" spans="5:18">
      <c r="R83" s="68"/>
    </row>
    <row r="84" spans="5:18">
      <c r="R84" s="68"/>
    </row>
    <row r="85" spans="5:18">
      <c r="R85" s="68"/>
    </row>
    <row r="86" spans="5:18">
      <c r="R86" s="68"/>
    </row>
    <row r="87" spans="5:18">
      <c r="R87" s="68"/>
    </row>
    <row r="88" spans="5:18">
      <c r="R88" s="68"/>
    </row>
    <row r="89" spans="5:18">
      <c r="R89" s="68"/>
    </row>
    <row r="90" spans="5:18">
      <c r="R90" s="68"/>
    </row>
    <row r="91" spans="5:18">
      <c r="R91" s="68"/>
    </row>
    <row r="92" spans="5:18">
      <c r="R92" s="68"/>
    </row>
    <row r="93" spans="5:18">
      <c r="R93" s="68"/>
    </row>
    <row r="94" spans="5:18" ht="18.75">
      <c r="E94" s="15"/>
      <c r="H94" s="16" t="s">
        <v>67</v>
      </c>
      <c r="I94" s="16"/>
      <c r="J94" s="17"/>
      <c r="K94" s="17"/>
      <c r="M94" s="17"/>
      <c r="R94" s="19"/>
    </row>
    <row r="95" spans="5:18" ht="18.75">
      <c r="E95" s="15"/>
      <c r="F95" s="15"/>
      <c r="H95" s="16" t="s">
        <v>68</v>
      </c>
      <c r="I95" s="16"/>
      <c r="J95" s="16"/>
      <c r="K95" s="16"/>
      <c r="L95" s="17"/>
      <c r="M95" s="21"/>
    </row>
    <row r="96" spans="5:18" ht="18.75">
      <c r="E96" s="23" t="s">
        <v>70</v>
      </c>
      <c r="F96" s="23"/>
      <c r="G96" s="23"/>
    </row>
    <row r="97" spans="2:18">
      <c r="N97" s="21"/>
    </row>
    <row r="98" spans="2:18">
      <c r="B98" s="53">
        <v>44470</v>
      </c>
      <c r="C98" s="24" t="s">
        <v>74</v>
      </c>
      <c r="E98" s="25"/>
      <c r="F98" s="28"/>
      <c r="G98" s="28" t="s">
        <v>7</v>
      </c>
      <c r="H98" s="27"/>
      <c r="I98" s="21"/>
      <c r="J98" s="21"/>
      <c r="K98" s="21"/>
      <c r="L98" s="21"/>
      <c r="M98" s="21"/>
      <c r="N98" s="21"/>
      <c r="O98" s="21"/>
      <c r="P98" s="21"/>
      <c r="Q98" s="21"/>
      <c r="R98" s="19"/>
    </row>
    <row r="99" spans="2:18">
      <c r="B99" s="24" t="s">
        <v>149</v>
      </c>
      <c r="C99" s="24"/>
      <c r="D99" s="20"/>
      <c r="E99" s="20"/>
      <c r="F99" s="27"/>
      <c r="G99" s="27"/>
      <c r="H99" s="27"/>
      <c r="I99" s="21"/>
      <c r="J99" s="21"/>
      <c r="K99" s="21"/>
      <c r="L99" s="21"/>
      <c r="M99" s="21"/>
      <c r="N99" s="21"/>
      <c r="O99" s="21"/>
      <c r="P99" s="21"/>
      <c r="Q99" s="21"/>
      <c r="R99" s="19"/>
    </row>
    <row r="100" spans="2:18">
      <c r="B100" s="29" t="s">
        <v>76</v>
      </c>
      <c r="C100" s="29"/>
      <c r="D100" s="29"/>
      <c r="E100" s="29"/>
      <c r="F100" s="21"/>
      <c r="G100" s="27"/>
      <c r="H100" s="27"/>
      <c r="I100" s="21"/>
      <c r="J100" s="21"/>
      <c r="K100" s="21"/>
      <c r="L100" s="21"/>
      <c r="M100" s="21"/>
      <c r="N100" s="28"/>
      <c r="O100" s="21"/>
      <c r="P100" s="21"/>
      <c r="R100" s="19"/>
    </row>
    <row r="101" spans="2:18">
      <c r="B101" s="30"/>
      <c r="C101" s="32"/>
      <c r="D101" s="33" t="s">
        <v>78</v>
      </c>
      <c r="E101" s="34"/>
      <c r="F101" s="34" t="s">
        <v>79</v>
      </c>
      <c r="G101" s="34"/>
      <c r="H101" s="34" t="s">
        <v>80</v>
      </c>
      <c r="I101" s="34" t="s">
        <v>81</v>
      </c>
      <c r="J101" s="34"/>
      <c r="K101" s="34"/>
      <c r="L101" s="34"/>
      <c r="M101" s="34" t="s">
        <v>82</v>
      </c>
      <c r="O101" s="34"/>
      <c r="P101" s="35" t="s">
        <v>83</v>
      </c>
      <c r="Q101" s="36" t="s">
        <v>3</v>
      </c>
      <c r="R101" s="36" t="s">
        <v>9</v>
      </c>
    </row>
    <row r="102" spans="2:18">
      <c r="B102" s="31" t="s">
        <v>77</v>
      </c>
      <c r="C102" s="38" t="s">
        <v>84</v>
      </c>
      <c r="D102" s="39" t="s">
        <v>85</v>
      </c>
      <c r="E102" s="37" t="s">
        <v>86</v>
      </c>
      <c r="F102" s="37" t="s">
        <v>87</v>
      </c>
      <c r="G102" s="37" t="s">
        <v>88</v>
      </c>
      <c r="H102" s="37"/>
      <c r="I102" s="37" t="s">
        <v>89</v>
      </c>
      <c r="J102" s="37" t="s">
        <v>90</v>
      </c>
      <c r="K102" s="37" t="s">
        <v>91</v>
      </c>
      <c r="L102" s="37" t="s">
        <v>92</v>
      </c>
      <c r="M102" s="37" t="s">
        <v>93</v>
      </c>
      <c r="N102" s="37" t="s">
        <v>94</v>
      </c>
      <c r="O102" s="37" t="s">
        <v>95</v>
      </c>
      <c r="P102" s="40"/>
      <c r="Q102" s="4"/>
      <c r="R102" s="40"/>
    </row>
    <row r="103" spans="2:18">
      <c r="B103" s="5"/>
      <c r="C103" s="45"/>
      <c r="D103" s="37">
        <v>200</v>
      </c>
      <c r="E103" s="37">
        <v>1.2</v>
      </c>
      <c r="F103" s="37">
        <v>4</v>
      </c>
      <c r="G103" s="37">
        <v>2.7</v>
      </c>
      <c r="H103" s="37">
        <v>260</v>
      </c>
      <c r="I103" s="37">
        <v>0.26</v>
      </c>
      <c r="J103" s="37">
        <v>40</v>
      </c>
      <c r="K103" s="37">
        <v>122</v>
      </c>
      <c r="L103" s="37">
        <v>128</v>
      </c>
      <c r="M103" s="37">
        <v>146</v>
      </c>
      <c r="N103" s="37">
        <v>56</v>
      </c>
      <c r="O103" s="37">
        <v>2</v>
      </c>
      <c r="P103" s="4"/>
      <c r="Q103" s="46"/>
      <c r="R103" s="47"/>
    </row>
    <row r="104" spans="2:18">
      <c r="B104" s="45" t="s">
        <v>174</v>
      </c>
      <c r="C104" s="45">
        <v>2.5000000000000001E-2</v>
      </c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4">
        <v>2</v>
      </c>
      <c r="Q104" s="46">
        <v>260</v>
      </c>
      <c r="R104" s="47">
        <f>Q104*P104</f>
        <v>520</v>
      </c>
    </row>
    <row r="105" spans="2:18">
      <c r="B105" s="45" t="s">
        <v>36</v>
      </c>
      <c r="C105" s="45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4">
        <v>2</v>
      </c>
      <c r="Q105" s="46">
        <v>43.33</v>
      </c>
      <c r="R105" s="47">
        <f t="shared" ref="R105:R106" si="2">Q105*P105</f>
        <v>86.66</v>
      </c>
    </row>
    <row r="106" spans="2:18">
      <c r="B106" s="45" t="s">
        <v>175</v>
      </c>
      <c r="C106" s="45">
        <v>30</v>
      </c>
      <c r="D106" s="31">
        <v>30</v>
      </c>
      <c r="E106" s="37">
        <v>0.6</v>
      </c>
      <c r="F106" s="37"/>
      <c r="G106" s="37">
        <v>15.5</v>
      </c>
      <c r="H106" s="37"/>
      <c r="I106" s="37">
        <v>0.04</v>
      </c>
      <c r="J106" s="37"/>
      <c r="K106" s="37">
        <v>0.24</v>
      </c>
      <c r="L106" s="37">
        <v>0.8</v>
      </c>
      <c r="M106" s="37">
        <v>24</v>
      </c>
      <c r="N106" s="37"/>
      <c r="O106" s="37">
        <v>22</v>
      </c>
      <c r="P106" s="52"/>
      <c r="Q106" s="46"/>
      <c r="R106" s="47">
        <f t="shared" si="2"/>
        <v>0</v>
      </c>
    </row>
    <row r="107" spans="2:18">
      <c r="B107" s="44" t="s">
        <v>34</v>
      </c>
      <c r="C107" s="45">
        <v>10</v>
      </c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40"/>
      <c r="Q107" s="5"/>
      <c r="R107" s="5"/>
    </row>
    <row r="108" spans="2:18">
      <c r="B108" s="45" t="s">
        <v>34</v>
      </c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4">
        <v>3</v>
      </c>
      <c r="Q108" s="61">
        <v>26</v>
      </c>
      <c r="R108" s="47">
        <f>Q108*P108</f>
        <v>78</v>
      </c>
    </row>
    <row r="109" spans="2:18">
      <c r="B109" s="44" t="s">
        <v>108</v>
      </c>
      <c r="C109" s="45">
        <v>20</v>
      </c>
      <c r="D109" s="37">
        <v>200</v>
      </c>
      <c r="E109" s="37">
        <v>0.6</v>
      </c>
      <c r="F109" s="37"/>
      <c r="G109" s="37">
        <v>30.1</v>
      </c>
      <c r="H109" s="37">
        <v>130</v>
      </c>
      <c r="I109" s="37">
        <v>0.04</v>
      </c>
      <c r="J109" s="37"/>
      <c r="K109" s="37">
        <v>0.05</v>
      </c>
      <c r="L109" s="37">
        <v>135</v>
      </c>
      <c r="M109" s="37">
        <v>46</v>
      </c>
      <c r="N109" s="37"/>
      <c r="O109" s="37">
        <v>0.5</v>
      </c>
      <c r="P109" s="40"/>
      <c r="Q109" s="5"/>
      <c r="R109" s="5"/>
    </row>
    <row r="110" spans="2:18">
      <c r="B110" s="45" t="s">
        <v>31</v>
      </c>
      <c r="C110" s="45">
        <v>20</v>
      </c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40">
        <v>1</v>
      </c>
      <c r="Q110" s="5">
        <v>75</v>
      </c>
      <c r="R110" s="47">
        <f>Q110*P110</f>
        <v>75</v>
      </c>
    </row>
    <row r="111" spans="2:18">
      <c r="B111" s="45" t="s">
        <v>49</v>
      </c>
      <c r="C111" s="45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52">
        <v>1</v>
      </c>
      <c r="Q111" s="6">
        <v>118</v>
      </c>
      <c r="R111" s="47">
        <f>Q111*P111</f>
        <v>118</v>
      </c>
    </row>
    <row r="112" spans="2:18">
      <c r="E112" t="s">
        <v>98</v>
      </c>
      <c r="K112" t="s">
        <v>99</v>
      </c>
      <c r="R112" s="67">
        <f>SUM(R104:R111)</f>
        <v>877.66</v>
      </c>
    </row>
    <row r="113" spans="5:19">
      <c r="E113" s="48" t="s">
        <v>100</v>
      </c>
      <c r="F113" s="48"/>
      <c r="G113" s="51"/>
      <c r="H113" s="48"/>
      <c r="I113" s="48"/>
      <c r="J113" s="48"/>
      <c r="K113" s="48" t="s">
        <v>99</v>
      </c>
      <c r="L113" s="48"/>
      <c r="O113" t="s">
        <v>99</v>
      </c>
      <c r="R113" s="14"/>
      <c r="S113" s="30"/>
    </row>
    <row r="114" spans="5:19">
      <c r="R114" s="68"/>
    </row>
    <row r="139" spans="2:19" ht="18.75">
      <c r="E139" s="15"/>
      <c r="H139" s="16" t="s">
        <v>67</v>
      </c>
      <c r="I139" s="16"/>
      <c r="J139" s="17"/>
      <c r="K139" s="17"/>
      <c r="M139" s="17"/>
      <c r="R139" s="19"/>
      <c r="S139" s="19"/>
    </row>
    <row r="140" spans="2:19" ht="18.75">
      <c r="E140" s="15"/>
      <c r="F140" s="15"/>
      <c r="H140" s="16" t="s">
        <v>68</v>
      </c>
      <c r="I140" s="16"/>
      <c r="J140" s="16"/>
      <c r="K140" s="16"/>
      <c r="L140" s="17"/>
      <c r="M140" s="21"/>
    </row>
    <row r="141" spans="2:19" ht="18.75">
      <c r="E141" s="23" t="s">
        <v>70</v>
      </c>
      <c r="F141" s="23"/>
      <c r="G141" s="23"/>
    </row>
    <row r="142" spans="2:19">
      <c r="B142" s="53">
        <v>44470</v>
      </c>
      <c r="N142" s="21"/>
    </row>
    <row r="143" spans="2:19">
      <c r="B143" s="24" t="s">
        <v>149</v>
      </c>
      <c r="C143" s="24" t="s">
        <v>74</v>
      </c>
      <c r="E143" s="25"/>
      <c r="F143" s="28"/>
      <c r="G143" s="28" t="s">
        <v>75</v>
      </c>
      <c r="H143" s="27"/>
      <c r="I143" s="21"/>
      <c r="J143" s="21"/>
      <c r="K143" s="21"/>
      <c r="L143" s="21"/>
      <c r="M143" s="21"/>
      <c r="N143" s="21"/>
      <c r="O143" s="21"/>
      <c r="P143" s="21"/>
      <c r="Q143" s="21"/>
      <c r="R143" s="19"/>
      <c r="S143" s="19"/>
    </row>
    <row r="144" spans="2:19">
      <c r="B144" s="29" t="s">
        <v>76</v>
      </c>
      <c r="C144" s="24"/>
      <c r="D144" s="20"/>
      <c r="E144" s="20"/>
      <c r="F144" s="27"/>
      <c r="G144" s="27"/>
      <c r="H144" s="27"/>
      <c r="I144" s="21"/>
      <c r="J144" s="21"/>
      <c r="K144" s="21"/>
      <c r="L144" s="21"/>
      <c r="M144" s="21"/>
      <c r="N144" s="21"/>
      <c r="O144" s="21"/>
      <c r="P144" s="21"/>
      <c r="Q144" s="21"/>
      <c r="R144" s="19"/>
      <c r="S144" s="19"/>
    </row>
    <row r="145" spans="2:21">
      <c r="B145" s="30"/>
      <c r="C145" s="29"/>
      <c r="D145" s="29"/>
      <c r="E145" s="29"/>
      <c r="F145" s="21"/>
      <c r="G145" s="27"/>
      <c r="H145" s="27"/>
      <c r="I145" s="21"/>
      <c r="J145" s="21"/>
      <c r="K145" s="21"/>
      <c r="L145" s="21"/>
      <c r="M145" s="21"/>
      <c r="N145" s="28"/>
      <c r="O145" s="21"/>
      <c r="P145" s="21"/>
      <c r="Q145">
        <v>215</v>
      </c>
      <c r="R145" s="19"/>
      <c r="S145" s="19"/>
    </row>
    <row r="146" spans="2:21">
      <c r="B146" s="31" t="s">
        <v>77</v>
      </c>
      <c r="C146" s="32"/>
      <c r="D146" s="33" t="s">
        <v>78</v>
      </c>
      <c r="E146" s="34"/>
      <c r="F146" s="34" t="s">
        <v>79</v>
      </c>
      <c r="G146" s="34"/>
      <c r="H146" s="34" t="s">
        <v>80</v>
      </c>
      <c r="I146" s="34" t="s">
        <v>81</v>
      </c>
      <c r="J146" s="34"/>
      <c r="K146" s="34"/>
      <c r="L146" s="34"/>
      <c r="M146" s="34" t="s">
        <v>82</v>
      </c>
      <c r="O146" s="34"/>
      <c r="P146" s="35" t="s">
        <v>83</v>
      </c>
      <c r="Q146" s="36" t="s">
        <v>3</v>
      </c>
      <c r="R146" s="36" t="s">
        <v>9</v>
      </c>
      <c r="S146" s="109"/>
    </row>
    <row r="147" spans="2:21">
      <c r="B147" s="5"/>
      <c r="C147" s="38" t="s">
        <v>84</v>
      </c>
      <c r="D147" s="39" t="s">
        <v>85</v>
      </c>
      <c r="E147" s="37" t="s">
        <v>86</v>
      </c>
      <c r="F147" s="37" t="s">
        <v>87</v>
      </c>
      <c r="G147" s="37" t="s">
        <v>88</v>
      </c>
      <c r="H147" s="37"/>
      <c r="I147" s="37" t="s">
        <v>89</v>
      </c>
      <c r="J147" s="37" t="s">
        <v>90</v>
      </c>
      <c r="K147" s="37" t="s">
        <v>91</v>
      </c>
      <c r="L147" s="37" t="s">
        <v>92</v>
      </c>
      <c r="M147" s="37" t="s">
        <v>93</v>
      </c>
      <c r="N147" s="37" t="s">
        <v>94</v>
      </c>
      <c r="O147" s="37" t="s">
        <v>95</v>
      </c>
      <c r="P147" s="40"/>
      <c r="Q147" s="4"/>
      <c r="R147" s="40"/>
      <c r="S147" s="110"/>
    </row>
    <row r="148" spans="2:21">
      <c r="B148" s="45" t="s">
        <v>174</v>
      </c>
      <c r="C148" s="45"/>
      <c r="D148" s="37">
        <v>200</v>
      </c>
      <c r="E148" s="37">
        <v>1.2</v>
      </c>
      <c r="F148" s="37">
        <v>4</v>
      </c>
      <c r="G148" s="37">
        <v>2.7</v>
      </c>
      <c r="H148" s="37">
        <v>260</v>
      </c>
      <c r="I148" s="37">
        <v>0.26</v>
      </c>
      <c r="J148" s="37">
        <v>40</v>
      </c>
      <c r="K148" s="37">
        <v>122</v>
      </c>
      <c r="L148" s="37">
        <v>128</v>
      </c>
      <c r="M148" s="37">
        <v>146</v>
      </c>
      <c r="N148" s="37">
        <v>56</v>
      </c>
      <c r="O148" s="37">
        <v>2</v>
      </c>
      <c r="P148" s="4"/>
      <c r="Q148" s="46"/>
      <c r="R148" s="47"/>
      <c r="S148" s="50"/>
    </row>
    <row r="149" spans="2:21">
      <c r="B149" s="45" t="s">
        <v>36</v>
      </c>
      <c r="C149" s="45">
        <v>2.5000000000000001E-2</v>
      </c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4">
        <v>11.1</v>
      </c>
      <c r="Q149" s="46">
        <v>260</v>
      </c>
      <c r="R149" s="47">
        <f t="shared" ref="R149:R171" si="3">Q149*P149</f>
        <v>2886</v>
      </c>
      <c r="S149" s="50"/>
    </row>
    <row r="150" spans="2:21">
      <c r="B150" s="45" t="s">
        <v>175</v>
      </c>
      <c r="C150" s="45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4">
        <v>11</v>
      </c>
      <c r="Q150" s="46">
        <v>43.33</v>
      </c>
      <c r="R150" s="47">
        <f t="shared" si="3"/>
        <v>476.63</v>
      </c>
      <c r="S150" s="50"/>
    </row>
    <row r="151" spans="2:21">
      <c r="B151" s="45" t="s">
        <v>58</v>
      </c>
      <c r="C151" s="45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4">
        <v>2.17</v>
      </c>
      <c r="Q151" s="46">
        <v>39</v>
      </c>
      <c r="R151" s="47">
        <f t="shared" si="3"/>
        <v>84.63</v>
      </c>
      <c r="S151" s="50"/>
    </row>
    <row r="152" spans="2:21">
      <c r="B152" s="45" t="s">
        <v>13</v>
      </c>
      <c r="C152" s="45">
        <v>3</v>
      </c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4">
        <v>1.5</v>
      </c>
      <c r="Q152" s="46">
        <v>136.38999999999999</v>
      </c>
      <c r="R152" s="47">
        <f t="shared" si="3"/>
        <v>204.58499999999998</v>
      </c>
      <c r="S152" s="50"/>
    </row>
    <row r="153" spans="2:21">
      <c r="B153" s="45" t="s">
        <v>103</v>
      </c>
      <c r="C153" s="45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4">
        <v>1.9</v>
      </c>
      <c r="Q153" s="46">
        <v>60</v>
      </c>
      <c r="R153" s="47">
        <f t="shared" si="3"/>
        <v>114</v>
      </c>
      <c r="S153" s="50"/>
    </row>
    <row r="154" spans="2:21">
      <c r="B154" s="45" t="s">
        <v>10</v>
      </c>
      <c r="C154" s="45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4">
        <v>2</v>
      </c>
      <c r="Q154" s="46">
        <v>65</v>
      </c>
      <c r="R154" s="47">
        <f t="shared" si="3"/>
        <v>130</v>
      </c>
      <c r="S154" s="50"/>
    </row>
    <row r="155" spans="2:21">
      <c r="B155" s="45" t="s">
        <v>14</v>
      </c>
      <c r="C155" s="45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4">
        <v>1</v>
      </c>
      <c r="Q155" s="46">
        <v>131.06</v>
      </c>
      <c r="R155" s="47">
        <f t="shared" si="3"/>
        <v>131.06</v>
      </c>
      <c r="S155" s="50"/>
    </row>
    <row r="156" spans="2:21">
      <c r="B156" s="45" t="s">
        <v>207</v>
      </c>
      <c r="C156" s="45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4"/>
      <c r="Q156" s="46">
        <v>185</v>
      </c>
      <c r="R156" s="47">
        <f t="shared" si="3"/>
        <v>0</v>
      </c>
      <c r="S156" s="50"/>
      <c r="T156">
        <v>4026.91</v>
      </c>
      <c r="U156">
        <f>T156/Q145</f>
        <v>18.729813953488371</v>
      </c>
    </row>
    <row r="157" spans="2:21">
      <c r="B157" s="31" t="s">
        <v>229</v>
      </c>
      <c r="C157" s="45">
        <v>70</v>
      </c>
      <c r="D157" s="37">
        <v>70</v>
      </c>
      <c r="E157" s="37">
        <v>4.8</v>
      </c>
      <c r="F157" s="37">
        <v>5.8</v>
      </c>
      <c r="G157" s="37">
        <v>18.399999999999999</v>
      </c>
      <c r="H157" s="37">
        <v>112</v>
      </c>
      <c r="I157" s="37">
        <v>1.62</v>
      </c>
      <c r="J157" s="37">
        <v>15.75</v>
      </c>
      <c r="K157" s="37">
        <v>128</v>
      </c>
      <c r="L157" s="37">
        <v>106</v>
      </c>
      <c r="M157" s="37">
        <v>55.5</v>
      </c>
      <c r="N157" s="37">
        <v>54</v>
      </c>
      <c r="O157" s="37">
        <v>1.45</v>
      </c>
      <c r="P157" s="4"/>
      <c r="Q157" s="46"/>
      <c r="R157" s="47">
        <f t="shared" si="3"/>
        <v>0</v>
      </c>
      <c r="S157" s="50"/>
    </row>
    <row r="158" spans="2:21">
      <c r="B158" s="45" t="s">
        <v>57</v>
      </c>
      <c r="C158" s="45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4">
        <v>5.62</v>
      </c>
      <c r="Q158" s="46">
        <v>65</v>
      </c>
      <c r="R158" s="47">
        <f t="shared" si="3"/>
        <v>365.3</v>
      </c>
      <c r="S158" s="50"/>
    </row>
    <row r="159" spans="2:21">
      <c r="B159" s="45" t="s">
        <v>13</v>
      </c>
      <c r="C159" s="45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4">
        <v>0.5</v>
      </c>
      <c r="Q159" s="46">
        <v>136.38999999999999</v>
      </c>
      <c r="R159" s="47">
        <f t="shared" si="3"/>
        <v>68.194999999999993</v>
      </c>
      <c r="S159" s="50"/>
    </row>
    <row r="160" spans="2:21">
      <c r="B160" s="45" t="s">
        <v>207</v>
      </c>
      <c r="C160" s="45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4">
        <v>0.2</v>
      </c>
      <c r="Q160" s="46">
        <v>185</v>
      </c>
      <c r="R160" s="47">
        <f t="shared" si="3"/>
        <v>37</v>
      </c>
      <c r="S160" s="50"/>
      <c r="T160">
        <v>470.5</v>
      </c>
      <c r="U160">
        <f>T160/Q145</f>
        <v>2.188372093023256</v>
      </c>
    </row>
    <row r="161" spans="2:22">
      <c r="B161" s="44" t="s">
        <v>34</v>
      </c>
      <c r="C161" s="45">
        <v>30</v>
      </c>
      <c r="D161" s="31">
        <v>30</v>
      </c>
      <c r="E161" s="37">
        <v>0.6</v>
      </c>
      <c r="F161" s="37"/>
      <c r="G161" s="37">
        <v>15.5</v>
      </c>
      <c r="H161" s="37"/>
      <c r="I161" s="37">
        <v>0.04</v>
      </c>
      <c r="J161" s="37"/>
      <c r="K161" s="37">
        <v>0.24</v>
      </c>
      <c r="L161" s="37">
        <v>0.8</v>
      </c>
      <c r="M161" s="37">
        <v>24</v>
      </c>
      <c r="N161" s="37"/>
      <c r="O161" s="37">
        <v>22</v>
      </c>
      <c r="P161" s="52"/>
      <c r="Q161" s="46"/>
      <c r="R161" s="47">
        <f t="shared" si="3"/>
        <v>0</v>
      </c>
      <c r="S161" s="50"/>
    </row>
    <row r="162" spans="2:22">
      <c r="B162" s="45" t="s">
        <v>34</v>
      </c>
      <c r="C162" s="45">
        <v>10</v>
      </c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4">
        <v>13</v>
      </c>
      <c r="Q162" s="61">
        <v>26</v>
      </c>
      <c r="R162" s="47">
        <f t="shared" si="3"/>
        <v>338</v>
      </c>
      <c r="S162" s="50"/>
      <c r="T162">
        <f>R162/Q145</f>
        <v>1.5720930232558139</v>
      </c>
    </row>
    <row r="163" spans="2:22">
      <c r="B163" s="45" t="s">
        <v>22</v>
      </c>
      <c r="C163" s="4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4">
        <v>4</v>
      </c>
      <c r="Q163" s="61">
        <v>55</v>
      </c>
      <c r="R163" s="47">
        <f t="shared" si="3"/>
        <v>220</v>
      </c>
      <c r="S163" s="50"/>
      <c r="T163">
        <f>R163/Q145</f>
        <v>1.0232558139534884</v>
      </c>
    </row>
    <row r="164" spans="2:22">
      <c r="B164" s="44" t="s">
        <v>163</v>
      </c>
      <c r="C164" s="45">
        <v>20</v>
      </c>
      <c r="D164" s="37">
        <v>200</v>
      </c>
      <c r="E164" s="37">
        <v>0.6</v>
      </c>
      <c r="F164" s="37"/>
      <c r="G164" s="37">
        <v>30.1</v>
      </c>
      <c r="H164" s="37">
        <v>130</v>
      </c>
      <c r="I164" s="37">
        <v>0.04</v>
      </c>
      <c r="J164" s="37"/>
      <c r="K164" s="37">
        <v>0.05</v>
      </c>
      <c r="L164" s="37">
        <v>135</v>
      </c>
      <c r="M164" s="37">
        <v>46</v>
      </c>
      <c r="N164" s="37"/>
      <c r="O164" s="37">
        <v>0.5</v>
      </c>
      <c r="P164" s="40"/>
      <c r="Q164" s="40"/>
      <c r="R164" s="47">
        <f t="shared" si="3"/>
        <v>0</v>
      </c>
      <c r="S164" s="50"/>
    </row>
    <row r="165" spans="2:22">
      <c r="B165" s="45" t="s">
        <v>25</v>
      </c>
      <c r="C165" s="4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40">
        <v>4.3</v>
      </c>
      <c r="Q165" s="40">
        <v>218.42</v>
      </c>
      <c r="R165" s="47">
        <f>Q165*P165</f>
        <v>939.2059999999999</v>
      </c>
      <c r="S165" s="50"/>
    </row>
    <row r="166" spans="2:22">
      <c r="B166" s="45" t="s">
        <v>15</v>
      </c>
      <c r="C166" s="45">
        <v>20</v>
      </c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52">
        <v>4.3</v>
      </c>
      <c r="Q166" s="52">
        <v>69.16</v>
      </c>
      <c r="R166" s="47">
        <f>Q166*P166</f>
        <v>297.38799999999998</v>
      </c>
      <c r="S166" s="50"/>
      <c r="T166">
        <v>1236.5899999999999</v>
      </c>
      <c r="U166">
        <f>T166/Q145</f>
        <v>5.7515813953488371</v>
      </c>
    </row>
    <row r="167" spans="2:22">
      <c r="B167" s="45" t="s">
        <v>64</v>
      </c>
      <c r="C167" s="45"/>
      <c r="D167" s="40">
        <v>150</v>
      </c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52">
        <v>37.1</v>
      </c>
      <c r="Q167" s="52">
        <v>195</v>
      </c>
      <c r="R167" s="47">
        <f t="shared" si="3"/>
        <v>7234.5</v>
      </c>
      <c r="S167" s="50"/>
      <c r="T167">
        <f>R167/Q145</f>
        <v>33.648837209302329</v>
      </c>
    </row>
    <row r="168" spans="2:22">
      <c r="B168" s="45" t="s">
        <v>230</v>
      </c>
      <c r="C168" s="45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52">
        <v>217</v>
      </c>
      <c r="Q168" s="52">
        <v>9.1999999999999993</v>
      </c>
      <c r="R168" s="47">
        <f t="shared" si="3"/>
        <v>1996.3999999999999</v>
      </c>
      <c r="S168" s="50"/>
      <c r="T168">
        <f>R168/Q145</f>
        <v>9.2855813953488369</v>
      </c>
    </row>
    <row r="169" spans="2:22">
      <c r="B169" s="45" t="s">
        <v>118</v>
      </c>
      <c r="C169" s="45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52">
        <v>115</v>
      </c>
      <c r="Q169" s="52">
        <v>31.31</v>
      </c>
      <c r="R169" s="47">
        <f t="shared" si="3"/>
        <v>3600.6499999999996</v>
      </c>
      <c r="S169" s="50"/>
      <c r="T169">
        <f>R169/Q145</f>
        <v>16.747209302325579</v>
      </c>
    </row>
    <row r="170" spans="2:22">
      <c r="B170" s="45" t="s">
        <v>118</v>
      </c>
      <c r="C170" s="45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52">
        <v>60</v>
      </c>
      <c r="Q170" s="52">
        <v>37</v>
      </c>
      <c r="R170" s="47">
        <f t="shared" si="3"/>
        <v>2220</v>
      </c>
      <c r="S170" s="50"/>
      <c r="T170">
        <f>R170/Q145</f>
        <v>10.325581395348838</v>
      </c>
    </row>
    <row r="171" spans="2:22">
      <c r="B171" s="45" t="s">
        <v>118</v>
      </c>
      <c r="C171" s="45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52">
        <v>42</v>
      </c>
      <c r="Q171" s="52">
        <v>37</v>
      </c>
      <c r="R171" s="47">
        <f t="shared" si="3"/>
        <v>1554</v>
      </c>
      <c r="S171" s="50"/>
      <c r="T171">
        <f>R171/Q145</f>
        <v>7.2279069767441859</v>
      </c>
      <c r="V171">
        <f>U156+U160+T162+T163+U166+T167+T168+T169+T170+T171</f>
        <v>106.50023255813953</v>
      </c>
    </row>
    <row r="172" spans="2:22">
      <c r="E172" t="s">
        <v>98</v>
      </c>
      <c r="K172" t="s">
        <v>99</v>
      </c>
      <c r="R172" s="67">
        <f>SUM(R149:R171)</f>
        <v>22897.543999999998</v>
      </c>
      <c r="S172" s="67"/>
    </row>
    <row r="173" spans="2:22">
      <c r="E173" s="48" t="s">
        <v>100</v>
      </c>
      <c r="F173" s="48"/>
      <c r="G173" s="51"/>
      <c r="H173" s="48"/>
      <c r="I173" s="48"/>
      <c r="J173" s="48"/>
      <c r="K173" s="48" t="s">
        <v>99</v>
      </c>
      <c r="L173" s="48"/>
      <c r="O173" t="s">
        <v>99</v>
      </c>
      <c r="Q173" s="30"/>
      <c r="R173" s="14"/>
      <c r="S173" s="14"/>
    </row>
    <row r="174" spans="2:22">
      <c r="E174" s="48"/>
      <c r="F174" s="48"/>
      <c r="G174" s="51"/>
      <c r="H174" s="48"/>
      <c r="I174" s="48"/>
      <c r="J174" s="48"/>
      <c r="K174" s="48"/>
      <c r="L174" s="48"/>
      <c r="Q174" s="30"/>
      <c r="R174" s="14"/>
      <c r="S174" s="14"/>
    </row>
    <row r="175" spans="2:22">
      <c r="E175" s="48"/>
      <c r="F175" s="48"/>
      <c r="G175" s="51"/>
      <c r="H175" s="48"/>
      <c r="I175" s="48"/>
      <c r="J175" s="48"/>
      <c r="K175" s="48"/>
      <c r="L175" s="48"/>
      <c r="Q175" s="30"/>
      <c r="R175" s="14"/>
      <c r="S175" s="14"/>
    </row>
    <row r="176" spans="2:22">
      <c r="E176" s="48"/>
      <c r="F176" s="48"/>
      <c r="G176" s="51"/>
      <c r="H176" s="48"/>
      <c r="I176" s="48"/>
      <c r="J176" s="48"/>
      <c r="K176" s="48"/>
      <c r="L176" s="48"/>
      <c r="Q176" s="30"/>
      <c r="R176" s="14"/>
      <c r="S176" s="14"/>
    </row>
    <row r="177" spans="2:19">
      <c r="E177" s="48"/>
      <c r="F177" s="48"/>
      <c r="G177" s="51"/>
      <c r="H177" s="48"/>
      <c r="I177" s="48"/>
      <c r="J177" s="48"/>
      <c r="K177" s="48"/>
      <c r="L177" s="48"/>
      <c r="Q177" s="30"/>
      <c r="R177" s="14"/>
      <c r="S177" s="14"/>
    </row>
    <row r="178" spans="2:19">
      <c r="E178" s="48"/>
      <c r="F178" s="48"/>
      <c r="G178" s="51"/>
      <c r="H178" s="48"/>
      <c r="I178" s="48"/>
      <c r="J178" s="48"/>
      <c r="K178" s="48"/>
      <c r="L178" s="48"/>
      <c r="Q178" s="30"/>
      <c r="R178" s="14"/>
      <c r="S178" s="14"/>
    </row>
    <row r="179" spans="2:19">
      <c r="E179" s="48"/>
      <c r="F179" s="48"/>
      <c r="G179" s="51"/>
      <c r="H179" s="48"/>
      <c r="I179" s="48"/>
      <c r="J179" s="48"/>
      <c r="K179" s="48"/>
      <c r="L179" s="48"/>
      <c r="Q179" s="30"/>
      <c r="R179" s="14"/>
      <c r="S179" s="14"/>
    </row>
    <row r="180" spans="2:19">
      <c r="E180" s="48"/>
      <c r="F180" s="48"/>
      <c r="G180" s="51"/>
      <c r="H180" s="48"/>
      <c r="I180" s="48"/>
      <c r="J180" s="48"/>
      <c r="K180" s="48"/>
      <c r="L180" s="48"/>
      <c r="Q180" s="30"/>
      <c r="R180" s="14"/>
      <c r="S180" s="14"/>
    </row>
    <row r="181" spans="2:19">
      <c r="E181" s="48"/>
      <c r="F181" s="48"/>
      <c r="G181" s="51"/>
      <c r="H181" s="48"/>
      <c r="I181" s="48"/>
      <c r="J181" s="48"/>
      <c r="K181" s="48"/>
      <c r="L181" s="48"/>
      <c r="Q181" s="30"/>
      <c r="R181" s="14"/>
      <c r="S181" s="14"/>
    </row>
    <row r="182" spans="2:19">
      <c r="E182" s="48"/>
      <c r="F182" s="48"/>
      <c r="G182" s="51"/>
      <c r="H182" s="48"/>
      <c r="I182" s="48"/>
      <c r="J182" s="48"/>
      <c r="K182" s="48"/>
      <c r="L182" s="48"/>
      <c r="Q182" s="30"/>
      <c r="R182" s="14"/>
      <c r="S182" s="14"/>
    </row>
    <row r="183" spans="2:19">
      <c r="E183" s="48"/>
      <c r="F183" s="48"/>
      <c r="G183" s="51"/>
      <c r="H183" s="48"/>
      <c r="I183" s="48"/>
      <c r="J183" s="48"/>
      <c r="K183" s="48"/>
      <c r="L183" s="48"/>
      <c r="Q183" s="30"/>
      <c r="R183" s="14"/>
      <c r="S183" s="14"/>
    </row>
    <row r="184" spans="2:19">
      <c r="E184" s="48"/>
      <c r="F184" s="48"/>
      <c r="G184" s="51"/>
      <c r="H184" s="48"/>
      <c r="I184" s="48"/>
      <c r="J184" s="48"/>
      <c r="K184" s="48"/>
      <c r="L184" s="48"/>
      <c r="Q184" s="30"/>
      <c r="R184" s="14"/>
      <c r="S184" s="14"/>
    </row>
    <row r="185" spans="2:19" ht="18.75">
      <c r="E185" s="15"/>
      <c r="H185" s="16" t="s">
        <v>67</v>
      </c>
      <c r="I185" s="16"/>
      <c r="J185" s="17"/>
      <c r="K185" s="17"/>
      <c r="M185" s="17"/>
      <c r="R185" s="19"/>
      <c r="S185" s="19"/>
    </row>
    <row r="186" spans="2:19" ht="18.75">
      <c r="E186" s="15"/>
      <c r="F186" s="15"/>
      <c r="H186" s="16" t="s">
        <v>68</v>
      </c>
      <c r="I186" s="16"/>
      <c r="J186" s="16"/>
      <c r="K186" s="16"/>
      <c r="L186" s="17"/>
      <c r="M186" s="21"/>
    </row>
    <row r="187" spans="2:19" ht="18.75">
      <c r="E187" s="23" t="s">
        <v>70</v>
      </c>
      <c r="F187" s="23"/>
      <c r="G187" s="23"/>
    </row>
    <row r="188" spans="2:19">
      <c r="B188" s="53">
        <v>44470</v>
      </c>
      <c r="N188" s="21"/>
    </row>
    <row r="189" spans="2:19">
      <c r="B189" s="24" t="s">
        <v>149</v>
      </c>
      <c r="C189" s="24" t="s">
        <v>74</v>
      </c>
      <c r="E189" s="25"/>
      <c r="F189" s="28"/>
      <c r="G189" s="28" t="s">
        <v>6</v>
      </c>
      <c r="H189" s="27"/>
      <c r="I189" s="21"/>
      <c r="J189" s="21"/>
      <c r="K189" s="21"/>
      <c r="L189" s="21"/>
      <c r="M189" s="21"/>
      <c r="N189" s="21"/>
      <c r="O189" s="21"/>
      <c r="P189" s="21"/>
      <c r="Q189" s="21"/>
      <c r="R189" s="19"/>
      <c r="S189" s="19"/>
    </row>
    <row r="190" spans="2:19">
      <c r="B190" s="29" t="s">
        <v>76</v>
      </c>
      <c r="C190" s="24"/>
      <c r="D190" s="20"/>
      <c r="E190" s="20"/>
      <c r="F190" s="27"/>
      <c r="G190" s="27"/>
      <c r="H190" s="27"/>
      <c r="I190" s="21"/>
      <c r="J190" s="21"/>
      <c r="K190" s="21"/>
      <c r="L190" s="21"/>
      <c r="M190" s="21"/>
      <c r="N190" s="21"/>
      <c r="O190" s="21"/>
      <c r="P190" s="21"/>
      <c r="Q190" s="21"/>
      <c r="R190" s="19"/>
      <c r="S190" s="19"/>
    </row>
    <row r="191" spans="2:19">
      <c r="B191" s="30"/>
      <c r="C191" s="29"/>
      <c r="D191" s="29"/>
      <c r="E191" s="29"/>
      <c r="F191" s="21"/>
      <c r="G191" s="27"/>
      <c r="H191" s="27"/>
      <c r="I191" s="21"/>
      <c r="J191" s="21"/>
      <c r="K191" s="21"/>
      <c r="L191" s="21"/>
      <c r="M191" s="21"/>
      <c r="N191" s="28"/>
      <c r="O191" s="21"/>
      <c r="P191" s="21"/>
      <c r="Q191">
        <v>135</v>
      </c>
      <c r="R191" s="19"/>
      <c r="S191" s="19"/>
    </row>
    <row r="192" spans="2:19">
      <c r="B192" s="31" t="s">
        <v>77</v>
      </c>
      <c r="C192" s="32"/>
      <c r="D192" s="33" t="s">
        <v>78</v>
      </c>
      <c r="E192" s="34"/>
      <c r="F192" s="34" t="s">
        <v>79</v>
      </c>
      <c r="G192" s="34"/>
      <c r="H192" s="34" t="s">
        <v>80</v>
      </c>
      <c r="I192" s="34" t="s">
        <v>81</v>
      </c>
      <c r="J192" s="34"/>
      <c r="K192" s="34"/>
      <c r="L192" s="34"/>
      <c r="M192" s="34" t="s">
        <v>82</v>
      </c>
      <c r="O192" s="34"/>
      <c r="P192" s="35" t="s">
        <v>83</v>
      </c>
      <c r="Q192" s="36" t="s">
        <v>3</v>
      </c>
      <c r="R192" s="36" t="s">
        <v>9</v>
      </c>
      <c r="S192" s="109"/>
    </row>
    <row r="193" spans="2:21">
      <c r="B193" s="5"/>
      <c r="C193" s="38" t="s">
        <v>84</v>
      </c>
      <c r="D193" s="39" t="s">
        <v>85</v>
      </c>
      <c r="E193" s="37" t="s">
        <v>86</v>
      </c>
      <c r="F193" s="37" t="s">
        <v>87</v>
      </c>
      <c r="G193" s="37" t="s">
        <v>88</v>
      </c>
      <c r="H193" s="37"/>
      <c r="I193" s="37" t="s">
        <v>89</v>
      </c>
      <c r="J193" s="37" t="s">
        <v>90</v>
      </c>
      <c r="K193" s="37" t="s">
        <v>91</v>
      </c>
      <c r="L193" s="37" t="s">
        <v>92</v>
      </c>
      <c r="M193" s="37" t="s">
        <v>93</v>
      </c>
      <c r="N193" s="37" t="s">
        <v>94</v>
      </c>
      <c r="O193" s="37" t="s">
        <v>95</v>
      </c>
      <c r="P193" s="40"/>
      <c r="Q193" s="4"/>
      <c r="R193" s="40"/>
      <c r="S193" s="110"/>
    </row>
    <row r="194" spans="2:21">
      <c r="B194" s="45" t="s">
        <v>174</v>
      </c>
      <c r="C194" s="45"/>
      <c r="D194" s="37">
        <v>200</v>
      </c>
      <c r="E194" s="37">
        <v>1.2</v>
      </c>
      <c r="F194" s="37">
        <v>4</v>
      </c>
      <c r="G194" s="37">
        <v>2.7</v>
      </c>
      <c r="H194" s="37">
        <v>260</v>
      </c>
      <c r="I194" s="37">
        <v>0.26</v>
      </c>
      <c r="J194" s="37">
        <v>40</v>
      </c>
      <c r="K194" s="37">
        <v>122</v>
      </c>
      <c r="L194" s="37">
        <v>128</v>
      </c>
      <c r="M194" s="37">
        <v>146</v>
      </c>
      <c r="N194" s="37">
        <v>56</v>
      </c>
      <c r="O194" s="37">
        <v>2</v>
      </c>
      <c r="P194" s="4"/>
      <c r="Q194" s="46"/>
      <c r="R194" s="47"/>
      <c r="S194" s="50"/>
    </row>
    <row r="195" spans="2:21">
      <c r="B195" s="45" t="s">
        <v>36</v>
      </c>
      <c r="C195" s="45">
        <v>2.5000000000000001E-2</v>
      </c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4">
        <v>8.1</v>
      </c>
      <c r="Q195" s="46">
        <v>260</v>
      </c>
      <c r="R195" s="47">
        <f t="shared" ref="R195:R212" si="4">Q195*P195</f>
        <v>2106</v>
      </c>
      <c r="S195" s="50"/>
    </row>
    <row r="196" spans="2:21">
      <c r="B196" s="45" t="s">
        <v>175</v>
      </c>
      <c r="C196" s="45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4">
        <v>6.8</v>
      </c>
      <c r="Q196" s="46">
        <v>43.33</v>
      </c>
      <c r="R196" s="47">
        <f t="shared" si="4"/>
        <v>294.64400000000001</v>
      </c>
      <c r="S196" s="50"/>
    </row>
    <row r="197" spans="2:21">
      <c r="B197" s="45" t="s">
        <v>58</v>
      </c>
      <c r="C197" s="45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4">
        <v>1.3</v>
      </c>
      <c r="Q197" s="46">
        <v>39</v>
      </c>
      <c r="R197" s="47">
        <f t="shared" si="4"/>
        <v>50.7</v>
      </c>
      <c r="S197" s="50"/>
    </row>
    <row r="198" spans="2:21">
      <c r="B198" s="45" t="s">
        <v>13</v>
      </c>
      <c r="C198" s="45">
        <v>3</v>
      </c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4">
        <v>0.7</v>
      </c>
      <c r="Q198" s="46">
        <v>136.38999999999999</v>
      </c>
      <c r="R198" s="47">
        <f t="shared" si="4"/>
        <v>95.472999999999985</v>
      </c>
      <c r="S198" s="50"/>
    </row>
    <row r="199" spans="2:21">
      <c r="B199" s="45" t="s">
        <v>103</v>
      </c>
      <c r="C199" s="45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4">
        <v>1.42</v>
      </c>
      <c r="Q199" s="46">
        <v>60</v>
      </c>
      <c r="R199" s="47">
        <f t="shared" si="4"/>
        <v>85.199999999999989</v>
      </c>
      <c r="S199" s="50"/>
    </row>
    <row r="200" spans="2:21">
      <c r="B200" s="45" t="s">
        <v>10</v>
      </c>
      <c r="C200" s="45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4">
        <v>1</v>
      </c>
      <c r="Q200" s="46">
        <v>65</v>
      </c>
      <c r="R200" s="47">
        <f t="shared" si="4"/>
        <v>65</v>
      </c>
      <c r="S200" s="50"/>
    </row>
    <row r="201" spans="2:21">
      <c r="B201" s="45" t="s">
        <v>12</v>
      </c>
      <c r="C201" s="45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4">
        <v>1.5</v>
      </c>
      <c r="Q201" s="46">
        <v>34.32</v>
      </c>
      <c r="R201" s="47">
        <f t="shared" si="4"/>
        <v>51.480000000000004</v>
      </c>
      <c r="S201" s="50"/>
    </row>
    <row r="202" spans="2:21">
      <c r="B202" s="45" t="s">
        <v>17</v>
      </c>
      <c r="C202" s="45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4">
        <v>1</v>
      </c>
      <c r="Q202" s="46">
        <v>22</v>
      </c>
      <c r="R202" s="47">
        <f t="shared" si="4"/>
        <v>22</v>
      </c>
      <c r="S202" s="50"/>
    </row>
    <row r="203" spans="2:21">
      <c r="B203" s="45" t="s">
        <v>51</v>
      </c>
      <c r="C203" s="45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4">
        <v>1</v>
      </c>
      <c r="Q203" s="46">
        <v>47</v>
      </c>
      <c r="R203" s="47">
        <f t="shared" si="4"/>
        <v>47</v>
      </c>
      <c r="S203" s="50"/>
      <c r="T203">
        <v>2817.5</v>
      </c>
      <c r="U203">
        <f>T203/Q191</f>
        <v>20.87037037037037</v>
      </c>
    </row>
    <row r="204" spans="2:21">
      <c r="B204" s="31" t="s">
        <v>229</v>
      </c>
      <c r="C204" s="45">
        <v>70</v>
      </c>
      <c r="D204" s="37">
        <v>70</v>
      </c>
      <c r="E204" s="37">
        <v>4.8</v>
      </c>
      <c r="F204" s="37">
        <v>5.8</v>
      </c>
      <c r="G204" s="37">
        <v>18.399999999999999</v>
      </c>
      <c r="H204" s="37">
        <v>112</v>
      </c>
      <c r="I204" s="37">
        <v>1.62</v>
      </c>
      <c r="J204" s="37">
        <v>15.75</v>
      </c>
      <c r="K204" s="37">
        <v>128</v>
      </c>
      <c r="L204" s="37">
        <v>106</v>
      </c>
      <c r="M204" s="37">
        <v>55.5</v>
      </c>
      <c r="N204" s="37">
        <v>54</v>
      </c>
      <c r="O204" s="37">
        <v>1.45</v>
      </c>
      <c r="P204" s="4"/>
      <c r="Q204" s="46"/>
      <c r="R204" s="47">
        <f t="shared" si="4"/>
        <v>0</v>
      </c>
      <c r="S204" s="50"/>
    </row>
    <row r="205" spans="2:21">
      <c r="B205" s="45" t="s">
        <v>57</v>
      </c>
      <c r="C205" s="45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4">
        <v>4.68</v>
      </c>
      <c r="Q205" s="46">
        <v>65</v>
      </c>
      <c r="R205" s="47">
        <f t="shared" si="4"/>
        <v>304.2</v>
      </c>
      <c r="S205" s="50"/>
    </row>
    <row r="206" spans="2:21">
      <c r="B206" s="45" t="s">
        <v>13</v>
      </c>
      <c r="C206" s="45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4">
        <v>0.3</v>
      </c>
      <c r="Q206" s="46">
        <v>136.38999999999999</v>
      </c>
      <c r="R206" s="47">
        <f t="shared" si="4"/>
        <v>40.916999999999994</v>
      </c>
      <c r="S206" s="50"/>
    </row>
    <row r="207" spans="2:21">
      <c r="B207" s="45" t="s">
        <v>207</v>
      </c>
      <c r="C207" s="45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4">
        <v>0.1</v>
      </c>
      <c r="Q207" s="46">
        <v>185</v>
      </c>
      <c r="R207" s="47">
        <f t="shared" si="4"/>
        <v>18.5</v>
      </c>
      <c r="S207" s="50"/>
      <c r="T207">
        <v>363.62</v>
      </c>
      <c r="U207">
        <f>T207/Q191</f>
        <v>2.6934814814814816</v>
      </c>
    </row>
    <row r="208" spans="2:21">
      <c r="B208" s="44" t="s">
        <v>34</v>
      </c>
      <c r="C208" s="45">
        <v>30</v>
      </c>
      <c r="D208" s="31">
        <v>30</v>
      </c>
      <c r="E208" s="37">
        <v>0.6</v>
      </c>
      <c r="F208" s="37"/>
      <c r="G208" s="37">
        <v>15.5</v>
      </c>
      <c r="H208" s="37"/>
      <c r="I208" s="37">
        <v>0.04</v>
      </c>
      <c r="J208" s="37"/>
      <c r="K208" s="37">
        <v>0.24</v>
      </c>
      <c r="L208" s="37">
        <v>0.8</v>
      </c>
      <c r="M208" s="37">
        <v>24</v>
      </c>
      <c r="N208" s="37"/>
      <c r="O208" s="37">
        <v>22</v>
      </c>
      <c r="P208" s="52"/>
      <c r="Q208" s="46"/>
      <c r="R208" s="47">
        <f t="shared" si="4"/>
        <v>0</v>
      </c>
      <c r="S208" s="50"/>
    </row>
    <row r="209" spans="2:23">
      <c r="B209" s="45" t="s">
        <v>34</v>
      </c>
      <c r="C209" s="45">
        <v>10</v>
      </c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4">
        <v>9</v>
      </c>
      <c r="Q209" s="61">
        <v>26</v>
      </c>
      <c r="R209" s="47">
        <f t="shared" si="4"/>
        <v>234</v>
      </c>
      <c r="S209" s="50"/>
      <c r="T209">
        <f>R209/Q191</f>
        <v>1.7333333333333334</v>
      </c>
    </row>
    <row r="210" spans="2:23">
      <c r="B210" s="45" t="s">
        <v>121</v>
      </c>
      <c r="C210" s="4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4">
        <v>1.3</v>
      </c>
      <c r="Q210" s="61">
        <v>525</v>
      </c>
      <c r="R210" s="47">
        <f t="shared" si="4"/>
        <v>682.5</v>
      </c>
      <c r="S210" s="50"/>
      <c r="T210">
        <f>R210/Q191</f>
        <v>5.0555555555555554</v>
      </c>
    </row>
    <row r="211" spans="2:23">
      <c r="B211" s="45" t="s">
        <v>60</v>
      </c>
      <c r="C211" s="4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4">
        <v>1.3</v>
      </c>
      <c r="Q211" s="61">
        <v>670</v>
      </c>
      <c r="R211" s="47">
        <f t="shared" si="4"/>
        <v>871</v>
      </c>
      <c r="S211" s="50"/>
      <c r="T211">
        <f>R211/Q191</f>
        <v>6.4518518518518517</v>
      </c>
    </row>
    <row r="212" spans="2:23">
      <c r="B212" s="45" t="s">
        <v>22</v>
      </c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40">
        <v>6</v>
      </c>
      <c r="Q212" s="40">
        <v>55</v>
      </c>
      <c r="R212" s="47">
        <f t="shared" si="4"/>
        <v>330</v>
      </c>
      <c r="S212" s="50"/>
      <c r="T212">
        <f>R212/Q191</f>
        <v>2.4444444444444446</v>
      </c>
    </row>
    <row r="213" spans="2:23">
      <c r="B213" s="44" t="s">
        <v>163</v>
      </c>
      <c r="C213" s="45">
        <v>20</v>
      </c>
      <c r="D213" s="37">
        <v>200</v>
      </c>
      <c r="E213" s="37">
        <v>0.6</v>
      </c>
      <c r="F213" s="37"/>
      <c r="G213" s="37">
        <v>30.1</v>
      </c>
      <c r="H213" s="37">
        <v>130</v>
      </c>
      <c r="I213" s="37">
        <v>0.04</v>
      </c>
      <c r="J213" s="37"/>
      <c r="K213" s="37">
        <v>0.05</v>
      </c>
      <c r="L213" s="37">
        <v>135</v>
      </c>
      <c r="M213" s="37">
        <v>46</v>
      </c>
      <c r="N213" s="37"/>
      <c r="O213" s="37">
        <v>0.5</v>
      </c>
      <c r="P213" s="40"/>
      <c r="Q213" s="40"/>
      <c r="R213" s="40"/>
      <c r="S213" s="110"/>
    </row>
    <row r="214" spans="2:23">
      <c r="B214" s="45" t="s">
        <v>25</v>
      </c>
      <c r="C214" s="4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40">
        <v>2.7</v>
      </c>
      <c r="Q214" s="40">
        <v>218.42</v>
      </c>
      <c r="R214" s="47">
        <f>Q214*P214</f>
        <v>589.73400000000004</v>
      </c>
      <c r="S214" s="50"/>
    </row>
    <row r="215" spans="2:23">
      <c r="B215" s="45" t="s">
        <v>15</v>
      </c>
      <c r="C215" s="45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52">
        <v>2.7</v>
      </c>
      <c r="Q215" s="52">
        <v>69.16</v>
      </c>
      <c r="R215" s="47">
        <f>Q215*P215</f>
        <v>186.732</v>
      </c>
      <c r="S215" s="50"/>
      <c r="T215">
        <v>776.47</v>
      </c>
      <c r="U215">
        <f>T215/Q191</f>
        <v>5.7516296296296296</v>
      </c>
      <c r="W215">
        <f>U203+U207+T209+T210+T211+T212+U215</f>
        <v>45.00066666666666</v>
      </c>
    </row>
    <row r="216" spans="2:23">
      <c r="B216" s="93"/>
      <c r="E216" t="s">
        <v>98</v>
      </c>
      <c r="K216" t="s">
        <v>99</v>
      </c>
      <c r="P216" s="19"/>
      <c r="Q216" s="19"/>
      <c r="R216" s="67">
        <f>SUM(R195:R215)</f>
        <v>6075.08</v>
      </c>
      <c r="S216" s="67"/>
    </row>
    <row r="217" spans="2:23">
      <c r="E217" s="48" t="s">
        <v>100</v>
      </c>
      <c r="F217" s="48"/>
      <c r="G217" s="51"/>
      <c r="H217" s="48"/>
      <c r="I217" s="48"/>
      <c r="J217" s="48"/>
      <c r="K217" s="48" t="s">
        <v>99</v>
      </c>
      <c r="L217" s="48"/>
      <c r="O217" t="s">
        <v>99</v>
      </c>
      <c r="Q217" s="30"/>
      <c r="R217" s="14"/>
      <c r="S217" s="14"/>
      <c r="T217" s="30"/>
    </row>
    <row r="218" spans="2:23">
      <c r="R218" s="68"/>
      <c r="S218" s="68"/>
    </row>
    <row r="219" spans="2:23">
      <c r="R219" s="68"/>
      <c r="S219" s="68"/>
    </row>
    <row r="220" spans="2:23">
      <c r="R220" s="68"/>
      <c r="S220" s="68"/>
    </row>
    <row r="221" spans="2:23">
      <c r="R221" s="68"/>
      <c r="S221" s="68"/>
    </row>
    <row r="222" spans="2:23">
      <c r="R222" s="68"/>
      <c r="S222" s="68"/>
    </row>
    <row r="223" spans="2:23">
      <c r="R223" s="68"/>
      <c r="S223" s="68"/>
    </row>
    <row r="224" spans="2:23">
      <c r="R224" s="68"/>
      <c r="S224" s="68"/>
    </row>
    <row r="225" spans="2:19">
      <c r="R225" s="68"/>
      <c r="S225" s="68"/>
    </row>
    <row r="226" spans="2:19">
      <c r="R226" s="68"/>
      <c r="S226" s="68"/>
    </row>
    <row r="227" spans="2:19">
      <c r="R227" s="68"/>
      <c r="S227" s="68"/>
    </row>
    <row r="228" spans="2:19">
      <c r="R228" s="68"/>
      <c r="S228" s="68"/>
    </row>
    <row r="229" spans="2:19">
      <c r="R229" s="68"/>
      <c r="S229" s="68"/>
    </row>
    <row r="230" spans="2:19">
      <c r="R230" s="68"/>
      <c r="S230" s="68"/>
    </row>
    <row r="231" spans="2:19">
      <c r="R231" s="68"/>
      <c r="S231" s="68"/>
    </row>
    <row r="232" spans="2:19" ht="18.75">
      <c r="E232" s="15"/>
      <c r="H232" s="16" t="s">
        <v>67</v>
      </c>
      <c r="I232" s="16"/>
      <c r="J232" s="17"/>
      <c r="K232" s="17"/>
      <c r="M232" s="17"/>
      <c r="R232" s="19"/>
      <c r="S232" s="19"/>
    </row>
    <row r="233" spans="2:19" ht="18.75">
      <c r="E233" s="15"/>
      <c r="F233" s="15"/>
      <c r="H233" s="16" t="s">
        <v>68</v>
      </c>
      <c r="I233" s="16"/>
      <c r="J233" s="16"/>
      <c r="K233" s="16"/>
      <c r="L233" s="17"/>
      <c r="M233" s="21"/>
    </row>
    <row r="234" spans="2:19" ht="18.75">
      <c r="E234" s="23" t="s">
        <v>70</v>
      </c>
      <c r="F234" s="23"/>
      <c r="G234" s="23"/>
    </row>
    <row r="235" spans="2:19">
      <c r="N235" s="21"/>
    </row>
    <row r="236" spans="2:19">
      <c r="B236" s="53">
        <v>44470</v>
      </c>
      <c r="C236" s="24" t="s">
        <v>74</v>
      </c>
      <c r="E236" s="25"/>
      <c r="F236" s="28"/>
      <c r="G236" s="28" t="s">
        <v>7</v>
      </c>
      <c r="H236" s="27"/>
      <c r="I236" s="21"/>
      <c r="J236" s="21"/>
      <c r="K236" s="21"/>
      <c r="L236" s="21"/>
      <c r="M236" s="21"/>
      <c r="N236" s="21"/>
      <c r="O236" s="21"/>
      <c r="P236" s="21"/>
      <c r="Q236" s="21"/>
      <c r="R236" s="19"/>
      <c r="S236" s="19"/>
    </row>
    <row r="237" spans="2:19">
      <c r="B237" s="24" t="s">
        <v>149</v>
      </c>
      <c r="C237" s="24"/>
      <c r="D237" s="20"/>
      <c r="E237" s="20"/>
      <c r="F237" s="27"/>
      <c r="G237" s="27"/>
      <c r="H237" s="27"/>
      <c r="I237" s="21"/>
      <c r="J237" s="21"/>
      <c r="K237" s="21"/>
      <c r="L237" s="21"/>
      <c r="M237" s="21"/>
      <c r="N237" s="21"/>
      <c r="O237" s="21"/>
      <c r="P237" s="21"/>
      <c r="Q237" s="21"/>
      <c r="R237" s="19"/>
      <c r="S237" s="19"/>
    </row>
    <row r="238" spans="2:19">
      <c r="B238" s="29" t="s">
        <v>76</v>
      </c>
      <c r="C238" s="29"/>
      <c r="D238" s="29"/>
      <c r="E238" s="29"/>
      <c r="F238" s="21"/>
      <c r="G238" s="27"/>
      <c r="H238" s="27"/>
      <c r="I238" s="21"/>
      <c r="J238" s="21"/>
      <c r="K238" s="21"/>
      <c r="L238" s="21"/>
      <c r="M238" s="21"/>
      <c r="N238" s="28"/>
      <c r="O238" s="21"/>
      <c r="P238" s="21"/>
      <c r="R238" s="19"/>
      <c r="S238" s="19"/>
    </row>
    <row r="239" spans="2:19">
      <c r="B239" s="30"/>
      <c r="C239" s="32"/>
      <c r="D239" s="33" t="s">
        <v>78</v>
      </c>
      <c r="E239" s="34"/>
      <c r="F239" s="34" t="s">
        <v>79</v>
      </c>
      <c r="G239" s="34"/>
      <c r="H239" s="34" t="s">
        <v>80</v>
      </c>
      <c r="I239" s="34" t="s">
        <v>81</v>
      </c>
      <c r="J239" s="34"/>
      <c r="K239" s="34"/>
      <c r="L239" s="34"/>
      <c r="M239" s="34" t="s">
        <v>82</v>
      </c>
      <c r="O239" s="34"/>
      <c r="P239" s="35" t="s">
        <v>83</v>
      </c>
      <c r="Q239" s="36" t="s">
        <v>3</v>
      </c>
      <c r="R239" s="36" t="s">
        <v>9</v>
      </c>
      <c r="S239" s="109"/>
    </row>
    <row r="240" spans="2:19">
      <c r="B240" s="31" t="s">
        <v>77</v>
      </c>
      <c r="C240" s="38" t="s">
        <v>84</v>
      </c>
      <c r="D240" s="39" t="s">
        <v>85</v>
      </c>
      <c r="E240" s="37" t="s">
        <v>86</v>
      </c>
      <c r="F240" s="37" t="s">
        <v>87</v>
      </c>
      <c r="G240" s="37" t="s">
        <v>88</v>
      </c>
      <c r="H240" s="37"/>
      <c r="I240" s="37" t="s">
        <v>89</v>
      </c>
      <c r="J240" s="37" t="s">
        <v>90</v>
      </c>
      <c r="K240" s="37" t="s">
        <v>91</v>
      </c>
      <c r="L240" s="37" t="s">
        <v>92</v>
      </c>
      <c r="M240" s="37" t="s">
        <v>93</v>
      </c>
      <c r="N240" s="37" t="s">
        <v>94</v>
      </c>
      <c r="O240" s="37" t="s">
        <v>95</v>
      </c>
      <c r="P240" s="40"/>
      <c r="Q240" s="4"/>
      <c r="R240" s="40"/>
      <c r="S240" s="110"/>
    </row>
    <row r="241" spans="2:20">
      <c r="B241" s="5"/>
      <c r="C241" s="45"/>
      <c r="D241" s="37">
        <v>200</v>
      </c>
      <c r="E241" s="37">
        <v>1.2</v>
      </c>
      <c r="F241" s="37">
        <v>4</v>
      </c>
      <c r="G241" s="37">
        <v>2.7</v>
      </c>
      <c r="H241" s="37">
        <v>260</v>
      </c>
      <c r="I241" s="37">
        <v>0.26</v>
      </c>
      <c r="J241" s="37">
        <v>40</v>
      </c>
      <c r="K241" s="37">
        <v>122</v>
      </c>
      <c r="L241" s="37">
        <v>128</v>
      </c>
      <c r="M241" s="37">
        <v>146</v>
      </c>
      <c r="N241" s="37">
        <v>56</v>
      </c>
      <c r="O241" s="37">
        <v>2</v>
      </c>
      <c r="P241" s="4"/>
      <c r="Q241" s="46"/>
      <c r="R241" s="47"/>
      <c r="S241" s="50"/>
    </row>
    <row r="242" spans="2:20">
      <c r="B242" s="45" t="s">
        <v>174</v>
      </c>
      <c r="C242" s="45">
        <v>2.5000000000000001E-2</v>
      </c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4">
        <v>2</v>
      </c>
      <c r="Q242" s="46">
        <v>260</v>
      </c>
      <c r="R242" s="47">
        <f>Q242*P242</f>
        <v>520</v>
      </c>
      <c r="S242" s="50"/>
    </row>
    <row r="243" spans="2:20">
      <c r="B243" s="45" t="s">
        <v>36</v>
      </c>
      <c r="C243" s="45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4">
        <v>2</v>
      </c>
      <c r="Q243" s="46">
        <v>43.33</v>
      </c>
      <c r="R243" s="47">
        <f>Q243*P243</f>
        <v>86.66</v>
      </c>
      <c r="S243" s="50"/>
    </row>
    <row r="244" spans="2:20">
      <c r="B244" s="45" t="s">
        <v>175</v>
      </c>
      <c r="C244" s="45">
        <v>30</v>
      </c>
      <c r="D244" s="31">
        <v>30</v>
      </c>
      <c r="E244" s="37">
        <v>0.6</v>
      </c>
      <c r="F244" s="37"/>
      <c r="G244" s="37">
        <v>15.5</v>
      </c>
      <c r="H244" s="37"/>
      <c r="I244" s="37">
        <v>0.04</v>
      </c>
      <c r="J244" s="37"/>
      <c r="K244" s="37">
        <v>0.24</v>
      </c>
      <c r="L244" s="37">
        <v>0.8</v>
      </c>
      <c r="M244" s="37">
        <v>24</v>
      </c>
      <c r="N244" s="37"/>
      <c r="O244" s="37">
        <v>22</v>
      </c>
      <c r="P244" s="52"/>
      <c r="Q244" s="46"/>
      <c r="R244" s="47">
        <f>Q244*P244</f>
        <v>0</v>
      </c>
      <c r="S244" s="50"/>
    </row>
    <row r="245" spans="2:20">
      <c r="B245" s="44" t="s">
        <v>34</v>
      </c>
      <c r="C245" s="45">
        <v>10</v>
      </c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40"/>
      <c r="Q245" s="5"/>
      <c r="R245" s="5"/>
      <c r="S245" s="30"/>
    </row>
    <row r="246" spans="2:20">
      <c r="B246" s="45" t="s">
        <v>34</v>
      </c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4">
        <v>3</v>
      </c>
      <c r="Q246" s="61">
        <v>26</v>
      </c>
      <c r="R246" s="47">
        <f>Q246*P246</f>
        <v>78</v>
      </c>
      <c r="S246" s="50"/>
    </row>
    <row r="247" spans="2:20">
      <c r="B247" s="44" t="s">
        <v>108</v>
      </c>
      <c r="C247" s="45">
        <v>20</v>
      </c>
      <c r="D247" s="37">
        <v>200</v>
      </c>
      <c r="E247" s="37">
        <v>0.6</v>
      </c>
      <c r="F247" s="37"/>
      <c r="G247" s="37">
        <v>30.1</v>
      </c>
      <c r="H247" s="37">
        <v>130</v>
      </c>
      <c r="I247" s="37">
        <v>0.04</v>
      </c>
      <c r="J247" s="37"/>
      <c r="K247" s="37">
        <v>0.05</v>
      </c>
      <c r="L247" s="37">
        <v>135</v>
      </c>
      <c r="M247" s="37">
        <v>46</v>
      </c>
      <c r="N247" s="37"/>
      <c r="O247" s="37">
        <v>0.5</v>
      </c>
      <c r="P247" s="40"/>
      <c r="Q247" s="5"/>
      <c r="R247" s="5"/>
      <c r="S247" s="30"/>
    </row>
    <row r="248" spans="2:20">
      <c r="B248" s="45" t="s">
        <v>31</v>
      </c>
      <c r="C248" s="45">
        <v>20</v>
      </c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40">
        <v>1</v>
      </c>
      <c r="Q248" s="5">
        <v>75</v>
      </c>
      <c r="R248" s="47">
        <f>Q248*P248</f>
        <v>75</v>
      </c>
      <c r="S248" s="50"/>
    </row>
    <row r="249" spans="2:20">
      <c r="B249" s="45" t="s">
        <v>49</v>
      </c>
      <c r="C249" s="45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52">
        <v>1</v>
      </c>
      <c r="Q249" s="6">
        <v>118</v>
      </c>
      <c r="R249" s="47">
        <f>Q249*P249</f>
        <v>118</v>
      </c>
      <c r="S249" s="50"/>
    </row>
    <row r="250" spans="2:20">
      <c r="E250" t="s">
        <v>98</v>
      </c>
      <c r="K250" t="s">
        <v>99</v>
      </c>
      <c r="R250" s="67">
        <f>SUM(R242:R249)</f>
        <v>877.66</v>
      </c>
      <c r="S250" s="67"/>
    </row>
    <row r="251" spans="2:20">
      <c r="E251" s="48" t="s">
        <v>100</v>
      </c>
      <c r="F251" s="48"/>
      <c r="G251" s="51"/>
      <c r="H251" s="48"/>
      <c r="I251" s="48"/>
      <c r="J251" s="48"/>
      <c r="K251" s="48" t="s">
        <v>99</v>
      </c>
      <c r="L251" s="48"/>
      <c r="O251" t="s">
        <v>99</v>
      </c>
      <c r="R251" s="14"/>
      <c r="S251" s="14"/>
      <c r="T251" s="30"/>
    </row>
    <row r="252" spans="2:20">
      <c r="E252" s="48"/>
      <c r="F252" s="48"/>
      <c r="G252" s="51"/>
      <c r="H252" s="48"/>
      <c r="I252" s="48"/>
      <c r="J252" s="48"/>
      <c r="K252" s="48"/>
      <c r="L252" s="48"/>
      <c r="R252" s="14"/>
      <c r="S252" s="14"/>
      <c r="T252" s="30"/>
    </row>
    <row r="253" spans="2:20">
      <c r="E253" s="48"/>
      <c r="F253" s="48"/>
      <c r="G253" s="51"/>
      <c r="H253" s="48"/>
      <c r="I253" s="48"/>
      <c r="J253" s="48"/>
      <c r="K253" s="48"/>
      <c r="L253" s="48"/>
      <c r="R253" s="14"/>
      <c r="S253" s="14"/>
      <c r="T253" s="30"/>
    </row>
    <row r="254" spans="2:20">
      <c r="E254" s="48"/>
      <c r="F254" s="48"/>
      <c r="G254" s="51"/>
      <c r="H254" s="48"/>
      <c r="I254" s="48"/>
      <c r="J254" s="48"/>
      <c r="K254" s="48"/>
      <c r="L254" s="48"/>
      <c r="R254" s="14"/>
      <c r="S254" s="14"/>
      <c r="T254" s="30"/>
    </row>
    <row r="255" spans="2:20">
      <c r="E255" s="48"/>
      <c r="F255" s="48"/>
      <c r="G255" s="51"/>
      <c r="H255" s="48"/>
      <c r="I255" s="48"/>
      <c r="J255" s="48"/>
      <c r="K255" s="48"/>
      <c r="L255" s="48"/>
      <c r="R255" s="14"/>
      <c r="S255" s="14"/>
      <c r="T255" s="30"/>
    </row>
    <row r="256" spans="2:20">
      <c r="E256" s="48"/>
      <c r="F256" s="48"/>
      <c r="G256" s="51"/>
      <c r="H256" s="48"/>
      <c r="I256" s="48"/>
      <c r="J256" s="48"/>
      <c r="K256" s="48"/>
      <c r="L256" s="48"/>
      <c r="R256" s="14"/>
      <c r="S256" s="14"/>
      <c r="T256" s="30"/>
    </row>
    <row r="257" spans="5:20">
      <c r="E257" s="48"/>
      <c r="F257" s="48"/>
      <c r="G257" s="51"/>
      <c r="H257" s="48"/>
      <c r="I257" s="48"/>
      <c r="J257" s="48"/>
      <c r="K257" s="48"/>
      <c r="L257" s="48"/>
      <c r="R257" s="14"/>
      <c r="S257" s="14"/>
      <c r="T257" s="30"/>
    </row>
    <row r="258" spans="5:20">
      <c r="E258" s="48"/>
      <c r="F258" s="48"/>
      <c r="G258" s="51"/>
      <c r="H258" s="48"/>
      <c r="I258" s="48"/>
      <c r="J258" s="48"/>
      <c r="K258" s="48"/>
      <c r="L258" s="48"/>
      <c r="R258" s="14"/>
      <c r="S258" s="14"/>
      <c r="T258" s="30"/>
    </row>
    <row r="259" spans="5:20">
      <c r="E259" s="48"/>
      <c r="F259" s="48"/>
      <c r="G259" s="51"/>
      <c r="H259" s="48"/>
      <c r="I259" s="48"/>
      <c r="J259" s="48"/>
      <c r="K259" s="48"/>
      <c r="L259" s="48"/>
      <c r="R259" s="14"/>
      <c r="S259" s="14"/>
      <c r="T259" s="30"/>
    </row>
    <row r="260" spans="5:20">
      <c r="E260" s="48"/>
      <c r="F260" s="48"/>
      <c r="G260" s="51"/>
      <c r="H260" s="48"/>
      <c r="I260" s="48"/>
      <c r="J260" s="48"/>
      <c r="K260" s="48"/>
      <c r="L260" s="48"/>
      <c r="R260" s="14"/>
      <c r="S260" s="14"/>
      <c r="T260" s="30"/>
    </row>
    <row r="261" spans="5:20">
      <c r="E261" s="48"/>
      <c r="F261" s="48"/>
      <c r="G261" s="51"/>
      <c r="H261" s="48"/>
      <c r="I261" s="48"/>
      <c r="J261" s="48"/>
      <c r="K261" s="48"/>
      <c r="L261" s="48"/>
      <c r="R261" s="14"/>
      <c r="S261" s="14"/>
      <c r="T261" s="30"/>
    </row>
    <row r="262" spans="5:20">
      <c r="E262" s="48"/>
      <c r="F262" s="48"/>
      <c r="G262" s="51"/>
      <c r="H262" s="48"/>
      <c r="I262" s="48"/>
      <c r="J262" s="48"/>
      <c r="K262" s="48"/>
      <c r="L262" s="48"/>
      <c r="R262" s="14"/>
      <c r="S262" s="14"/>
      <c r="T262" s="30"/>
    </row>
    <row r="263" spans="5:20">
      <c r="E263" s="48"/>
      <c r="F263" s="48"/>
      <c r="G263" s="51"/>
      <c r="H263" s="48"/>
      <c r="I263" s="48"/>
      <c r="J263" s="48"/>
      <c r="K263" s="48"/>
      <c r="L263" s="48"/>
      <c r="R263" s="14"/>
      <c r="S263" s="14"/>
      <c r="T263" s="30"/>
    </row>
    <row r="264" spans="5:20">
      <c r="E264" s="48"/>
      <c r="F264" s="48"/>
      <c r="G264" s="51"/>
      <c r="H264" s="48"/>
      <c r="I264" s="48"/>
      <c r="J264" s="48"/>
      <c r="K264" s="48"/>
      <c r="L264" s="48"/>
      <c r="R264" s="14"/>
      <c r="S264" s="14"/>
      <c r="T264" s="30"/>
    </row>
    <row r="265" spans="5:20">
      <c r="E265" s="48"/>
      <c r="F265" s="48"/>
      <c r="G265" s="51"/>
      <c r="H265" s="48"/>
      <c r="I265" s="48"/>
      <c r="J265" s="48"/>
      <c r="K265" s="48"/>
      <c r="L265" s="48"/>
      <c r="R265" s="14"/>
      <c r="S265" s="14"/>
      <c r="T265" s="30"/>
    </row>
    <row r="266" spans="5:20">
      <c r="E266" s="48"/>
      <c r="F266" s="48"/>
      <c r="G266" s="51"/>
      <c r="H266" s="48"/>
      <c r="I266" s="48"/>
      <c r="J266" s="48"/>
      <c r="K266" s="48"/>
      <c r="L266" s="48"/>
      <c r="R266" s="14"/>
      <c r="S266" s="14"/>
      <c r="T266" s="30"/>
    </row>
    <row r="267" spans="5:20">
      <c r="E267" s="48"/>
      <c r="F267" s="48"/>
      <c r="G267" s="51"/>
      <c r="H267" s="48"/>
      <c r="I267" s="48"/>
      <c r="J267" s="48"/>
      <c r="K267" s="48"/>
      <c r="L267" s="48"/>
      <c r="R267" s="14"/>
      <c r="S267" s="14"/>
      <c r="T267" s="30"/>
    </row>
    <row r="268" spans="5:20">
      <c r="E268" s="48"/>
      <c r="F268" s="48"/>
      <c r="G268" s="51"/>
      <c r="H268" s="48"/>
      <c r="I268" s="48"/>
      <c r="J268" s="48"/>
      <c r="K268" s="48"/>
      <c r="L268" s="48"/>
      <c r="R268" s="14"/>
      <c r="S268" s="14"/>
      <c r="T268" s="30"/>
    </row>
    <row r="269" spans="5:20">
      <c r="E269" s="48"/>
      <c r="F269" s="48"/>
      <c r="G269" s="51"/>
      <c r="H269" s="48"/>
      <c r="I269" s="48"/>
      <c r="J269" s="48"/>
      <c r="K269" s="48"/>
      <c r="L269" s="48"/>
      <c r="R269" s="14"/>
      <c r="S269" s="14"/>
      <c r="T269" s="30"/>
    </row>
    <row r="270" spans="5:20">
      <c r="E270" s="48"/>
      <c r="F270" s="48"/>
      <c r="G270" s="51"/>
      <c r="H270" s="48"/>
      <c r="I270" s="48"/>
      <c r="J270" s="48"/>
      <c r="K270" s="48"/>
      <c r="L270" s="48"/>
      <c r="R270" s="14"/>
      <c r="S270" s="14"/>
      <c r="T270" s="30"/>
    </row>
    <row r="271" spans="5:20">
      <c r="E271" s="48"/>
      <c r="F271" s="48"/>
      <c r="G271" s="51"/>
      <c r="H271" s="48"/>
      <c r="I271" s="48"/>
      <c r="J271" s="48"/>
      <c r="K271" s="48"/>
      <c r="L271" s="48"/>
      <c r="R271" s="14"/>
      <c r="S271" s="14"/>
      <c r="T271" s="30"/>
    </row>
    <row r="272" spans="5:20">
      <c r="E272" s="48"/>
      <c r="F272" s="48"/>
      <c r="G272" s="51"/>
      <c r="H272" s="48"/>
      <c r="I272" s="48"/>
      <c r="J272" s="48"/>
      <c r="K272" s="48"/>
      <c r="L272" s="48"/>
      <c r="R272" s="14"/>
      <c r="S272" s="14"/>
      <c r="T272" s="30"/>
    </row>
    <row r="273" spans="2:20">
      <c r="E273" s="48"/>
      <c r="F273" s="48"/>
      <c r="G273" s="51"/>
      <c r="H273" s="48"/>
      <c r="I273" s="48"/>
      <c r="J273" s="48"/>
      <c r="K273" s="48"/>
      <c r="L273" s="48"/>
      <c r="R273" s="14"/>
      <c r="S273" s="14"/>
      <c r="T273" s="30"/>
    </row>
    <row r="274" spans="2:20">
      <c r="E274" s="48"/>
      <c r="F274" s="48"/>
      <c r="G274" s="51"/>
      <c r="H274" s="48"/>
      <c r="I274" s="48"/>
      <c r="J274" s="48"/>
      <c r="K274" s="48"/>
      <c r="L274" s="48"/>
      <c r="R274" s="14"/>
      <c r="S274" s="14"/>
      <c r="T274" s="30"/>
    </row>
    <row r="275" spans="2:20">
      <c r="E275" s="48"/>
      <c r="F275" s="48"/>
      <c r="G275" s="51"/>
      <c r="H275" s="48"/>
      <c r="I275" s="48"/>
      <c r="J275" s="48"/>
      <c r="K275" s="48"/>
      <c r="L275" s="48"/>
      <c r="R275" s="14"/>
      <c r="S275" s="14"/>
      <c r="T275" s="30"/>
    </row>
    <row r="276" spans="2:20">
      <c r="E276" s="48"/>
      <c r="F276" s="48"/>
      <c r="G276" s="51"/>
      <c r="H276" s="48"/>
      <c r="I276" s="48"/>
      <c r="J276" s="48"/>
      <c r="K276" s="48"/>
      <c r="L276" s="48"/>
      <c r="R276" s="14"/>
      <c r="S276" s="14"/>
      <c r="T276" s="30"/>
    </row>
    <row r="277" spans="2:20" ht="18.75">
      <c r="E277" s="15"/>
      <c r="H277" s="16" t="s">
        <v>67</v>
      </c>
      <c r="I277" s="16"/>
      <c r="J277" s="17"/>
      <c r="K277" s="17"/>
      <c r="M277" s="17"/>
      <c r="R277" s="19"/>
      <c r="S277" s="19"/>
    </row>
    <row r="278" spans="2:20" ht="18.75">
      <c r="E278" s="15"/>
      <c r="F278" s="15"/>
      <c r="H278" s="16" t="s">
        <v>68</v>
      </c>
      <c r="I278" s="16"/>
      <c r="J278" s="16"/>
      <c r="K278" s="16"/>
      <c r="L278" s="17"/>
      <c r="M278" s="21"/>
    </row>
    <row r="279" spans="2:20" ht="18.75">
      <c r="E279" s="23" t="s">
        <v>70</v>
      </c>
      <c r="F279" s="23"/>
      <c r="G279" s="23"/>
    </row>
    <row r="280" spans="2:20">
      <c r="B280" s="53">
        <v>44473</v>
      </c>
      <c r="N280" s="21"/>
    </row>
    <row r="281" spans="2:20">
      <c r="B281" s="24" t="s">
        <v>149</v>
      </c>
      <c r="C281" s="24" t="s">
        <v>74</v>
      </c>
      <c r="E281" s="25"/>
      <c r="F281" s="28"/>
      <c r="G281" s="28" t="s">
        <v>75</v>
      </c>
      <c r="H281" s="27"/>
      <c r="I281" s="21"/>
      <c r="J281" s="21"/>
      <c r="K281" s="21"/>
      <c r="L281" s="21"/>
      <c r="M281" s="21"/>
      <c r="N281" s="21"/>
      <c r="O281" s="21"/>
      <c r="P281" s="21"/>
      <c r="Q281" s="21"/>
      <c r="R281" s="19"/>
      <c r="S281" s="19"/>
    </row>
    <row r="282" spans="2:20">
      <c r="B282" s="29" t="s">
        <v>76</v>
      </c>
      <c r="C282" s="24"/>
      <c r="D282" s="20"/>
      <c r="E282" s="20"/>
      <c r="F282" s="27"/>
      <c r="G282" s="27"/>
      <c r="H282" s="27"/>
      <c r="I282" s="21"/>
      <c r="J282" s="21"/>
      <c r="K282" s="21"/>
      <c r="L282" s="21"/>
      <c r="M282" s="21"/>
      <c r="N282" s="21"/>
      <c r="O282" s="21"/>
      <c r="P282" s="21"/>
      <c r="Q282" s="21"/>
      <c r="R282" s="19"/>
      <c r="S282" s="19"/>
    </row>
    <row r="283" spans="2:20">
      <c r="B283" s="30"/>
      <c r="C283" s="29"/>
      <c r="D283" s="29"/>
      <c r="E283" s="29"/>
      <c r="F283" s="21"/>
      <c r="G283" s="27"/>
      <c r="H283" s="27"/>
      <c r="I283" s="21"/>
      <c r="J283" s="21"/>
      <c r="K283" s="21"/>
      <c r="L283" s="21"/>
      <c r="M283" s="21"/>
      <c r="N283" s="28"/>
      <c r="O283" s="21"/>
      <c r="P283" s="21"/>
      <c r="Q283">
        <v>215</v>
      </c>
      <c r="R283" s="19"/>
      <c r="S283" s="19"/>
    </row>
    <row r="284" spans="2:20">
      <c r="B284" s="31" t="s">
        <v>77</v>
      </c>
      <c r="C284" s="32"/>
      <c r="D284" s="33" t="s">
        <v>78</v>
      </c>
      <c r="E284" s="34"/>
      <c r="F284" s="34" t="s">
        <v>79</v>
      </c>
      <c r="G284" s="34"/>
      <c r="H284" s="34" t="s">
        <v>80</v>
      </c>
      <c r="I284" s="34" t="s">
        <v>81</v>
      </c>
      <c r="J284" s="34"/>
      <c r="K284" s="34"/>
      <c r="L284" s="34"/>
      <c r="M284" s="34" t="s">
        <v>82</v>
      </c>
      <c r="O284" s="34"/>
      <c r="P284" s="35" t="s">
        <v>83</v>
      </c>
      <c r="Q284" s="36" t="s">
        <v>3</v>
      </c>
      <c r="R284" s="36" t="s">
        <v>9</v>
      </c>
      <c r="S284" s="109"/>
    </row>
    <row r="285" spans="2:20">
      <c r="B285" s="5"/>
      <c r="C285" s="38" t="s">
        <v>84</v>
      </c>
      <c r="D285" s="39" t="s">
        <v>85</v>
      </c>
      <c r="E285" s="37" t="s">
        <v>86</v>
      </c>
      <c r="F285" s="37" t="s">
        <v>87</v>
      </c>
      <c r="G285" s="37" t="s">
        <v>88</v>
      </c>
      <c r="H285" s="37"/>
      <c r="I285" s="37" t="s">
        <v>89</v>
      </c>
      <c r="J285" s="37" t="s">
        <v>90</v>
      </c>
      <c r="K285" s="37" t="s">
        <v>91</v>
      </c>
      <c r="L285" s="37" t="s">
        <v>92</v>
      </c>
      <c r="M285" s="37" t="s">
        <v>93</v>
      </c>
      <c r="N285" s="37" t="s">
        <v>94</v>
      </c>
      <c r="O285" s="37" t="s">
        <v>95</v>
      </c>
      <c r="P285" s="40"/>
      <c r="Q285" s="4"/>
      <c r="R285" s="40"/>
      <c r="S285" s="110"/>
    </row>
    <row r="286" spans="2:20">
      <c r="B286" s="45" t="s">
        <v>241</v>
      </c>
      <c r="C286" s="45"/>
      <c r="D286" s="37">
        <v>200</v>
      </c>
      <c r="E286" s="37">
        <v>1.2</v>
      </c>
      <c r="F286" s="37">
        <v>4</v>
      </c>
      <c r="G286" s="37">
        <v>2.7</v>
      </c>
      <c r="H286" s="37">
        <v>260</v>
      </c>
      <c r="I286" s="37">
        <v>0.26</v>
      </c>
      <c r="J286" s="37">
        <v>40</v>
      </c>
      <c r="K286" s="37">
        <v>122</v>
      </c>
      <c r="L286" s="37">
        <v>128</v>
      </c>
      <c r="M286" s="37">
        <v>146</v>
      </c>
      <c r="N286" s="37">
        <v>56</v>
      </c>
      <c r="O286" s="37">
        <v>2</v>
      </c>
      <c r="P286" s="4"/>
      <c r="Q286" s="46"/>
      <c r="R286" s="47"/>
      <c r="S286" s="50"/>
    </row>
    <row r="287" spans="2:20">
      <c r="B287" s="45" t="s">
        <v>65</v>
      </c>
      <c r="C287" s="45">
        <v>2.5000000000000001E-2</v>
      </c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4">
        <v>21.6</v>
      </c>
      <c r="Q287" s="46">
        <v>320</v>
      </c>
      <c r="R287" s="47">
        <f t="shared" ref="R287:R301" si="5">Q287*P287</f>
        <v>6912</v>
      </c>
      <c r="S287" s="50"/>
    </row>
    <row r="288" spans="2:20">
      <c r="B288" s="45" t="s">
        <v>16</v>
      </c>
      <c r="C288" s="45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4">
        <v>10.75</v>
      </c>
      <c r="Q288" s="46">
        <v>100.2</v>
      </c>
      <c r="R288" s="47">
        <f t="shared" si="5"/>
        <v>1077.1500000000001</v>
      </c>
      <c r="S288" s="50"/>
    </row>
    <row r="289" spans="2:21">
      <c r="B289" s="45" t="s">
        <v>58</v>
      </c>
      <c r="C289" s="45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4">
        <v>2.2400000000000002</v>
      </c>
      <c r="Q289" s="46">
        <v>39</v>
      </c>
      <c r="R289" s="47">
        <f t="shared" si="5"/>
        <v>87.360000000000014</v>
      </c>
      <c r="S289" s="50"/>
    </row>
    <row r="290" spans="2:21">
      <c r="B290" s="45" t="s">
        <v>13</v>
      </c>
      <c r="C290" s="45">
        <v>3</v>
      </c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4">
        <v>1</v>
      </c>
      <c r="Q290" s="46">
        <v>136.38999999999999</v>
      </c>
      <c r="R290" s="47">
        <f t="shared" si="5"/>
        <v>136.38999999999999</v>
      </c>
      <c r="S290" s="50"/>
    </row>
    <row r="291" spans="2:21">
      <c r="B291" s="45" t="s">
        <v>103</v>
      </c>
      <c r="C291" s="45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4">
        <v>2.2000000000000002</v>
      </c>
      <c r="Q291" s="46">
        <v>60</v>
      </c>
      <c r="R291" s="47">
        <f t="shared" si="5"/>
        <v>132</v>
      </c>
      <c r="S291" s="50"/>
    </row>
    <row r="292" spans="2:21">
      <c r="B292" s="45" t="s">
        <v>12</v>
      </c>
      <c r="C292" s="45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4">
        <v>0.5</v>
      </c>
      <c r="Q292" s="46">
        <v>34.32</v>
      </c>
      <c r="R292" s="47">
        <f t="shared" si="5"/>
        <v>17.16</v>
      </c>
      <c r="S292" s="50"/>
    </row>
    <row r="293" spans="2:21">
      <c r="B293" s="45" t="s">
        <v>10</v>
      </c>
      <c r="C293" s="45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4">
        <v>1</v>
      </c>
      <c r="Q293" s="46">
        <v>65</v>
      </c>
      <c r="R293" s="47">
        <f t="shared" si="5"/>
        <v>65</v>
      </c>
      <c r="S293" s="50"/>
    </row>
    <row r="294" spans="2:21">
      <c r="B294" s="45" t="s">
        <v>14</v>
      </c>
      <c r="C294" s="45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4">
        <v>1</v>
      </c>
      <c r="Q294" s="46">
        <v>131.06</v>
      </c>
      <c r="R294" s="47">
        <f t="shared" si="5"/>
        <v>131.06</v>
      </c>
      <c r="S294" s="50"/>
      <c r="T294">
        <v>8558.1200000000008</v>
      </c>
      <c r="U294">
        <f>T294/Q283</f>
        <v>39.805209302325586</v>
      </c>
    </row>
    <row r="295" spans="2:21">
      <c r="B295" s="44" t="s">
        <v>34</v>
      </c>
      <c r="C295" s="45">
        <v>30</v>
      </c>
      <c r="D295" s="31">
        <v>30</v>
      </c>
      <c r="E295" s="37">
        <v>0.6</v>
      </c>
      <c r="F295" s="37"/>
      <c r="G295" s="37">
        <v>15.5</v>
      </c>
      <c r="H295" s="37"/>
      <c r="I295" s="37">
        <v>0.04</v>
      </c>
      <c r="J295" s="37"/>
      <c r="K295" s="37">
        <v>0.24</v>
      </c>
      <c r="L295" s="37">
        <v>0.8</v>
      </c>
      <c r="M295" s="37">
        <v>24</v>
      </c>
      <c r="N295" s="37"/>
      <c r="O295" s="37">
        <v>22</v>
      </c>
      <c r="P295" s="52"/>
      <c r="Q295" s="46"/>
      <c r="R295" s="47">
        <f t="shared" si="5"/>
        <v>0</v>
      </c>
      <c r="S295" s="50"/>
    </row>
    <row r="296" spans="2:21">
      <c r="B296" s="45" t="s">
        <v>34</v>
      </c>
      <c r="C296" s="45">
        <v>10</v>
      </c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4">
        <v>13</v>
      </c>
      <c r="Q296" s="61">
        <v>26</v>
      </c>
      <c r="R296" s="47">
        <f t="shared" si="5"/>
        <v>338</v>
      </c>
      <c r="S296" s="50"/>
      <c r="T296">
        <f>R296/Q283</f>
        <v>1.5720930232558139</v>
      </c>
    </row>
    <row r="297" spans="2:21">
      <c r="B297" s="45" t="s">
        <v>121</v>
      </c>
      <c r="C297" s="4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4">
        <v>2.17</v>
      </c>
      <c r="Q297" s="61">
        <v>525</v>
      </c>
      <c r="R297" s="47">
        <f t="shared" si="5"/>
        <v>1139.25</v>
      </c>
      <c r="S297" s="50"/>
      <c r="T297">
        <f>R297/Q283</f>
        <v>5.2988372093023255</v>
      </c>
    </row>
    <row r="298" spans="2:21">
      <c r="B298" s="45" t="s">
        <v>60</v>
      </c>
      <c r="C298" s="4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4">
        <v>2.17</v>
      </c>
      <c r="Q298" s="61">
        <v>670</v>
      </c>
      <c r="R298" s="47">
        <f t="shared" si="5"/>
        <v>1453.8999999999999</v>
      </c>
      <c r="S298" s="50"/>
      <c r="T298">
        <f>R298/Q283</f>
        <v>6.7623255813953485</v>
      </c>
    </row>
    <row r="299" spans="2:21">
      <c r="B299" s="44" t="s">
        <v>45</v>
      </c>
      <c r="C299" s="45">
        <v>20</v>
      </c>
      <c r="D299" s="37">
        <v>200</v>
      </c>
      <c r="E299" s="37">
        <v>0.6</v>
      </c>
      <c r="F299" s="37"/>
      <c r="G299" s="37">
        <v>30.1</v>
      </c>
      <c r="H299" s="37">
        <v>130</v>
      </c>
      <c r="I299" s="37">
        <v>0.04</v>
      </c>
      <c r="J299" s="37"/>
      <c r="K299" s="37">
        <v>0.05</v>
      </c>
      <c r="L299" s="37">
        <v>135</v>
      </c>
      <c r="M299" s="37">
        <v>46</v>
      </c>
      <c r="N299" s="37"/>
      <c r="O299" s="37">
        <v>0.5</v>
      </c>
      <c r="P299" s="40"/>
      <c r="Q299" s="40"/>
      <c r="R299" s="47">
        <f t="shared" si="5"/>
        <v>0</v>
      </c>
      <c r="S299" s="50"/>
    </row>
    <row r="300" spans="2:21">
      <c r="B300" s="45" t="s">
        <v>45</v>
      </c>
      <c r="C300" s="4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40">
        <v>19</v>
      </c>
      <c r="Q300" s="40">
        <v>31</v>
      </c>
      <c r="R300" s="47">
        <f t="shared" si="5"/>
        <v>589</v>
      </c>
      <c r="S300" s="50"/>
      <c r="T300">
        <f>R300/Q283</f>
        <v>2.7395348837209301</v>
      </c>
    </row>
    <row r="301" spans="2:21">
      <c r="B301" s="45" t="s">
        <v>242</v>
      </c>
      <c r="C301" s="45"/>
      <c r="D301" s="40">
        <v>150</v>
      </c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52">
        <v>47.04</v>
      </c>
      <c r="Q301" s="52">
        <v>230</v>
      </c>
      <c r="R301" s="47">
        <f t="shared" si="5"/>
        <v>10819.199999999999</v>
      </c>
      <c r="S301" s="50"/>
      <c r="T301">
        <f>R301/Q283</f>
        <v>50.321860465116274</v>
      </c>
      <c r="U301">
        <f>U294+T296+T297+T298+T300+T301</f>
        <v>106.49986046511629</v>
      </c>
    </row>
    <row r="302" spans="2:21">
      <c r="E302" t="s">
        <v>98</v>
      </c>
      <c r="K302" t="s">
        <v>99</v>
      </c>
      <c r="R302" s="67">
        <f>SUM(R287:R301)</f>
        <v>22897.469999999998</v>
      </c>
      <c r="S302" s="67"/>
    </row>
    <row r="303" spans="2:21">
      <c r="E303" s="48" t="s">
        <v>100</v>
      </c>
      <c r="F303" s="48"/>
      <c r="G303" s="51"/>
      <c r="H303" s="48"/>
      <c r="I303" s="48"/>
      <c r="J303" s="48"/>
      <c r="K303" s="48" t="s">
        <v>99</v>
      </c>
      <c r="L303" s="48"/>
      <c r="O303" t="s">
        <v>99</v>
      </c>
      <c r="Q303" s="30"/>
      <c r="R303" s="18"/>
      <c r="S303" s="18"/>
      <c r="T303" s="68"/>
    </row>
    <row r="304" spans="2:21">
      <c r="E304" s="48"/>
      <c r="F304" s="48"/>
      <c r="G304" s="51"/>
      <c r="H304" s="48"/>
      <c r="I304" s="48"/>
      <c r="J304" s="48"/>
      <c r="K304" s="48"/>
      <c r="L304" s="48"/>
      <c r="Q304" s="30"/>
      <c r="R304" s="18"/>
      <c r="S304" s="18"/>
      <c r="T304" s="68"/>
    </row>
    <row r="305" spans="5:20">
      <c r="E305" s="48"/>
      <c r="F305" s="48"/>
      <c r="G305" s="51"/>
      <c r="H305" s="48"/>
      <c r="I305" s="48"/>
      <c r="J305" s="48"/>
      <c r="K305" s="48"/>
      <c r="L305" s="48"/>
      <c r="Q305" s="30"/>
      <c r="R305" s="18"/>
      <c r="S305" s="18"/>
      <c r="T305" s="68"/>
    </row>
    <row r="306" spans="5:20">
      <c r="E306" s="48"/>
      <c r="F306" s="48"/>
      <c r="G306" s="51"/>
      <c r="H306" s="48"/>
      <c r="I306" s="48"/>
      <c r="J306" s="48"/>
      <c r="K306" s="48"/>
      <c r="L306" s="48"/>
      <c r="Q306" s="30"/>
      <c r="R306" s="18"/>
      <c r="S306" s="18"/>
      <c r="T306" s="68"/>
    </row>
    <row r="307" spans="5:20">
      <c r="E307" s="48"/>
      <c r="F307" s="48"/>
      <c r="G307" s="51"/>
      <c r="H307" s="48"/>
      <c r="I307" s="48"/>
      <c r="J307" s="48"/>
      <c r="K307" s="48"/>
      <c r="L307" s="48"/>
      <c r="Q307" s="30"/>
      <c r="R307" s="18"/>
      <c r="S307" s="18"/>
      <c r="T307" s="68"/>
    </row>
    <row r="308" spans="5:20">
      <c r="E308" s="48"/>
      <c r="F308" s="48"/>
      <c r="G308" s="51"/>
      <c r="H308" s="48"/>
      <c r="I308" s="48"/>
      <c r="J308" s="48"/>
      <c r="K308" s="48"/>
      <c r="L308" s="48"/>
      <c r="Q308" s="30"/>
      <c r="R308" s="18"/>
      <c r="S308" s="18"/>
      <c r="T308" s="68"/>
    </row>
    <row r="309" spans="5:20">
      <c r="E309" s="48"/>
      <c r="F309" s="48"/>
      <c r="G309" s="51"/>
      <c r="H309" s="48"/>
      <c r="I309" s="48"/>
      <c r="J309" s="48"/>
      <c r="K309" s="48"/>
      <c r="L309" s="48"/>
      <c r="Q309" s="30"/>
      <c r="R309" s="18"/>
      <c r="S309" s="18"/>
      <c r="T309" s="68"/>
    </row>
    <row r="310" spans="5:20">
      <c r="E310" s="48"/>
      <c r="F310" s="48"/>
      <c r="G310" s="51"/>
      <c r="H310" s="48"/>
      <c r="I310" s="48"/>
      <c r="J310" s="48"/>
      <c r="K310" s="48"/>
      <c r="L310" s="48"/>
      <c r="Q310" s="30"/>
      <c r="R310" s="18"/>
      <c r="S310" s="18"/>
      <c r="T310" s="68"/>
    </row>
    <row r="311" spans="5:20">
      <c r="E311" s="48"/>
      <c r="F311" s="48"/>
      <c r="G311" s="51"/>
      <c r="H311" s="48"/>
      <c r="I311" s="48"/>
      <c r="J311" s="48"/>
      <c r="K311" s="48"/>
      <c r="L311" s="48"/>
      <c r="Q311" s="30"/>
      <c r="R311" s="18"/>
      <c r="S311" s="18"/>
      <c r="T311" s="68"/>
    </row>
    <row r="312" spans="5:20">
      <c r="E312" s="48"/>
      <c r="F312" s="48"/>
      <c r="G312" s="51"/>
      <c r="H312" s="48"/>
      <c r="I312" s="48"/>
      <c r="J312" s="48"/>
      <c r="K312" s="48"/>
      <c r="L312" s="48"/>
      <c r="Q312" s="30"/>
      <c r="R312" s="18"/>
      <c r="S312" s="18"/>
      <c r="T312" s="68"/>
    </row>
    <row r="313" spans="5:20">
      <c r="E313" s="48"/>
      <c r="F313" s="48"/>
      <c r="G313" s="51"/>
      <c r="H313" s="48"/>
      <c r="I313" s="48"/>
      <c r="J313" s="48"/>
      <c r="K313" s="48"/>
      <c r="L313" s="48"/>
      <c r="Q313" s="30"/>
      <c r="R313" s="18"/>
      <c r="S313" s="18"/>
      <c r="T313" s="68"/>
    </row>
    <row r="314" spans="5:20">
      <c r="E314" s="48"/>
      <c r="F314" s="48"/>
      <c r="G314" s="51"/>
      <c r="H314" s="48"/>
      <c r="I314" s="48"/>
      <c r="J314" s="48"/>
      <c r="K314" s="48"/>
      <c r="L314" s="48"/>
      <c r="Q314" s="30"/>
      <c r="R314" s="18"/>
      <c r="S314" s="18"/>
      <c r="T314" s="68"/>
    </row>
    <row r="315" spans="5:20">
      <c r="E315" s="48"/>
      <c r="F315" s="48"/>
      <c r="G315" s="51"/>
      <c r="H315" s="48"/>
      <c r="I315" s="48"/>
      <c r="J315" s="48"/>
      <c r="K315" s="48"/>
      <c r="L315" s="48"/>
      <c r="Q315" s="30"/>
      <c r="R315" s="18"/>
      <c r="S315" s="18"/>
      <c r="T315" s="68"/>
    </row>
    <row r="316" spans="5:20">
      <c r="E316" s="48"/>
      <c r="F316" s="48"/>
      <c r="G316" s="51"/>
      <c r="H316" s="48"/>
      <c r="I316" s="48"/>
      <c r="J316" s="48"/>
      <c r="K316" s="48"/>
      <c r="L316" s="48"/>
      <c r="Q316" s="30"/>
      <c r="R316" s="18"/>
      <c r="S316" s="18"/>
      <c r="T316" s="68"/>
    </row>
    <row r="317" spans="5:20">
      <c r="E317" s="48"/>
      <c r="F317" s="48"/>
      <c r="G317" s="51"/>
      <c r="H317" s="48"/>
      <c r="I317" s="48"/>
      <c r="J317" s="48"/>
      <c r="K317" s="48"/>
      <c r="L317" s="48"/>
      <c r="Q317" s="30"/>
      <c r="R317" s="18"/>
      <c r="S317" s="18"/>
      <c r="T317" s="68"/>
    </row>
    <row r="318" spans="5:20">
      <c r="E318" s="48"/>
      <c r="F318" s="48"/>
      <c r="G318" s="51"/>
      <c r="H318" s="48"/>
      <c r="I318" s="48"/>
      <c r="J318" s="48"/>
      <c r="K318" s="48"/>
      <c r="L318" s="48"/>
      <c r="Q318" s="30"/>
      <c r="R318" s="18"/>
      <c r="S318" s="18"/>
      <c r="T318" s="68"/>
    </row>
    <row r="319" spans="5:20">
      <c r="E319" s="48"/>
      <c r="F319" s="48"/>
      <c r="G319" s="51"/>
      <c r="H319" s="48"/>
      <c r="I319" s="48"/>
      <c r="J319" s="48"/>
      <c r="K319" s="48"/>
      <c r="L319" s="48"/>
      <c r="Q319" s="30"/>
      <c r="R319" s="18"/>
      <c r="S319" s="18"/>
      <c r="T319" s="68"/>
    </row>
    <row r="320" spans="5:20">
      <c r="E320" s="48"/>
      <c r="F320" s="48"/>
      <c r="G320" s="51"/>
      <c r="H320" s="48"/>
      <c r="I320" s="48"/>
      <c r="J320" s="48"/>
      <c r="K320" s="48"/>
      <c r="L320" s="48"/>
      <c r="Q320" s="30"/>
      <c r="R320" s="18"/>
      <c r="S320" s="18"/>
      <c r="T320" s="68"/>
    </row>
    <row r="321" spans="2:20">
      <c r="E321" s="48"/>
      <c r="F321" s="48"/>
      <c r="G321" s="51"/>
      <c r="H321" s="48"/>
      <c r="I321" s="48"/>
      <c r="J321" s="48"/>
      <c r="K321" s="48"/>
      <c r="L321" s="48"/>
      <c r="Q321" s="30"/>
      <c r="R321" s="18"/>
      <c r="S321" s="18"/>
      <c r="T321" s="68"/>
    </row>
    <row r="322" spans="2:20">
      <c r="E322" s="48"/>
      <c r="F322" s="48"/>
      <c r="G322" s="51"/>
      <c r="H322" s="48"/>
      <c r="I322" s="48"/>
      <c r="J322" s="48"/>
      <c r="K322" s="48"/>
      <c r="L322" s="48"/>
      <c r="Q322" s="30"/>
      <c r="R322" s="18"/>
      <c r="S322" s="18"/>
      <c r="T322" s="68"/>
    </row>
    <row r="323" spans="2:20">
      <c r="E323" s="48"/>
      <c r="F323" s="48"/>
      <c r="G323" s="51"/>
      <c r="H323" s="48"/>
      <c r="I323" s="48"/>
      <c r="J323" s="48"/>
      <c r="K323" s="48"/>
      <c r="L323" s="48"/>
      <c r="Q323" s="30"/>
      <c r="R323" s="18"/>
      <c r="S323" s="18"/>
      <c r="T323" s="68"/>
    </row>
    <row r="324" spans="2:20" ht="18.75">
      <c r="E324" s="15"/>
      <c r="H324" s="16" t="s">
        <v>67</v>
      </c>
      <c r="I324" s="16"/>
      <c r="J324" s="17"/>
      <c r="K324" s="17"/>
      <c r="M324" s="17"/>
      <c r="R324" s="19"/>
      <c r="S324" s="19"/>
    </row>
    <row r="325" spans="2:20" ht="18.75">
      <c r="E325" s="15"/>
      <c r="F325" s="15"/>
      <c r="H325" s="16" t="s">
        <v>68</v>
      </c>
      <c r="I325" s="16"/>
      <c r="J325" s="16"/>
      <c r="K325" s="16"/>
      <c r="L325" s="17"/>
      <c r="M325" s="21"/>
      <c r="R325" s="19"/>
      <c r="S325" s="19"/>
    </row>
    <row r="326" spans="2:20" ht="18.75">
      <c r="E326" s="23" t="s">
        <v>70</v>
      </c>
      <c r="F326" s="23"/>
      <c r="G326" s="23"/>
      <c r="R326" s="19"/>
      <c r="S326" s="19"/>
    </row>
    <row r="327" spans="2:20">
      <c r="B327" s="53">
        <v>44473</v>
      </c>
      <c r="N327" s="21"/>
      <c r="R327" s="19"/>
      <c r="S327" s="19"/>
    </row>
    <row r="328" spans="2:20">
      <c r="B328" s="24" t="s">
        <v>149</v>
      </c>
      <c r="C328" s="24" t="s">
        <v>74</v>
      </c>
      <c r="E328" s="25"/>
      <c r="F328" s="28"/>
      <c r="G328" s="28" t="s">
        <v>6</v>
      </c>
      <c r="H328" s="27"/>
      <c r="I328" s="21"/>
      <c r="J328" s="21"/>
      <c r="K328" s="21"/>
      <c r="L328" s="21"/>
      <c r="M328" s="21"/>
      <c r="N328" s="21"/>
      <c r="O328" s="21"/>
      <c r="P328" s="21"/>
      <c r="Q328" s="21"/>
      <c r="R328" s="19"/>
      <c r="S328" s="19"/>
    </row>
    <row r="329" spans="2:20">
      <c r="B329" s="29" t="s">
        <v>76</v>
      </c>
      <c r="C329" s="24"/>
      <c r="D329" s="20"/>
      <c r="E329" s="20"/>
      <c r="F329" s="27"/>
      <c r="G329" s="27"/>
      <c r="H329" s="27"/>
      <c r="I329" s="21"/>
      <c r="J329" s="21"/>
      <c r="K329" s="21"/>
      <c r="L329" s="21"/>
      <c r="M329" s="21"/>
      <c r="N329" s="21"/>
      <c r="O329" s="21"/>
      <c r="P329" s="21"/>
      <c r="Q329" s="21"/>
      <c r="R329" s="19"/>
      <c r="S329" s="19"/>
    </row>
    <row r="330" spans="2:20">
      <c r="B330" s="30"/>
      <c r="C330" s="29"/>
      <c r="D330" s="29"/>
      <c r="E330" s="29"/>
      <c r="F330" s="21"/>
      <c r="G330" s="27"/>
      <c r="H330" s="27"/>
      <c r="I330" s="21"/>
      <c r="J330" s="21"/>
      <c r="K330" s="21"/>
      <c r="L330" s="21"/>
      <c r="M330" s="21"/>
      <c r="N330" s="28"/>
      <c r="O330" s="21"/>
      <c r="P330" s="21"/>
      <c r="Q330">
        <v>118</v>
      </c>
      <c r="R330" s="19"/>
      <c r="S330" s="19"/>
    </row>
    <row r="331" spans="2:20">
      <c r="B331" s="31" t="s">
        <v>77</v>
      </c>
      <c r="C331" s="32"/>
      <c r="D331" s="33" t="s">
        <v>78</v>
      </c>
      <c r="E331" s="34"/>
      <c r="F331" s="34" t="s">
        <v>79</v>
      </c>
      <c r="G331" s="34"/>
      <c r="H331" s="34" t="s">
        <v>80</v>
      </c>
      <c r="I331" s="34" t="s">
        <v>81</v>
      </c>
      <c r="J331" s="34"/>
      <c r="K331" s="34"/>
      <c r="L331" s="34"/>
      <c r="M331" s="34" t="s">
        <v>82</v>
      </c>
      <c r="O331" s="34"/>
      <c r="P331" s="35" t="s">
        <v>83</v>
      </c>
      <c r="Q331" s="36" t="s">
        <v>3</v>
      </c>
      <c r="R331" s="36" t="s">
        <v>9</v>
      </c>
      <c r="S331" s="109"/>
    </row>
    <row r="332" spans="2:20">
      <c r="B332" s="5"/>
      <c r="C332" s="38" t="s">
        <v>84</v>
      </c>
      <c r="D332" s="39" t="s">
        <v>85</v>
      </c>
      <c r="E332" s="37" t="s">
        <v>86</v>
      </c>
      <c r="F332" s="37" t="s">
        <v>87</v>
      </c>
      <c r="G332" s="37" t="s">
        <v>88</v>
      </c>
      <c r="H332" s="37"/>
      <c r="I332" s="37" t="s">
        <v>89</v>
      </c>
      <c r="J332" s="37" t="s">
        <v>90</v>
      </c>
      <c r="K332" s="37" t="s">
        <v>91</v>
      </c>
      <c r="L332" s="37" t="s">
        <v>92</v>
      </c>
      <c r="M332" s="37" t="s">
        <v>93</v>
      </c>
      <c r="N332" s="37" t="s">
        <v>94</v>
      </c>
      <c r="O332" s="37" t="s">
        <v>95</v>
      </c>
      <c r="P332" s="40"/>
      <c r="Q332" s="4"/>
      <c r="R332" s="40"/>
      <c r="S332" s="110"/>
    </row>
    <row r="333" spans="2:20">
      <c r="B333" s="45" t="s">
        <v>241</v>
      </c>
      <c r="C333" s="45"/>
      <c r="D333" s="37">
        <v>200</v>
      </c>
      <c r="E333" s="37">
        <v>1.2</v>
      </c>
      <c r="F333" s="37">
        <v>4</v>
      </c>
      <c r="G333" s="37">
        <v>2.7</v>
      </c>
      <c r="H333" s="37">
        <v>260</v>
      </c>
      <c r="I333" s="37">
        <v>0.26</v>
      </c>
      <c r="J333" s="37">
        <v>40</v>
      </c>
      <c r="K333" s="37">
        <v>122</v>
      </c>
      <c r="L333" s="37">
        <v>128</v>
      </c>
      <c r="M333" s="37">
        <v>146</v>
      </c>
      <c r="N333" s="37">
        <v>56</v>
      </c>
      <c r="O333" s="37">
        <v>2</v>
      </c>
      <c r="P333" s="4"/>
      <c r="Q333" s="46"/>
      <c r="R333" s="47"/>
      <c r="S333" s="50"/>
    </row>
    <row r="334" spans="2:20">
      <c r="B334" s="45" t="s">
        <v>65</v>
      </c>
      <c r="C334" s="45">
        <v>2.5000000000000001E-2</v>
      </c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4">
        <v>11.8</v>
      </c>
      <c r="Q334" s="46">
        <v>320</v>
      </c>
      <c r="R334" s="47">
        <f t="shared" ref="R334:R344" si="6">Q334*P334</f>
        <v>3776</v>
      </c>
      <c r="S334" s="50"/>
    </row>
    <row r="335" spans="2:20">
      <c r="B335" s="45" t="s">
        <v>16</v>
      </c>
      <c r="C335" s="45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4">
        <v>6</v>
      </c>
      <c r="Q335" s="46">
        <v>100.2</v>
      </c>
      <c r="R335" s="47">
        <f t="shared" si="6"/>
        <v>601.20000000000005</v>
      </c>
      <c r="S335" s="50"/>
    </row>
    <row r="336" spans="2:20">
      <c r="B336" s="45" t="s">
        <v>58</v>
      </c>
      <c r="C336" s="45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4">
        <v>1.1000000000000001</v>
      </c>
      <c r="Q336" s="46">
        <v>39</v>
      </c>
      <c r="R336" s="47">
        <f t="shared" si="6"/>
        <v>42.900000000000006</v>
      </c>
      <c r="S336" s="50"/>
    </row>
    <row r="337" spans="2:21">
      <c r="B337" s="45" t="s">
        <v>13</v>
      </c>
      <c r="C337" s="45">
        <v>3</v>
      </c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4">
        <v>1</v>
      </c>
      <c r="Q337" s="46">
        <v>136.38999999999999</v>
      </c>
      <c r="R337" s="47">
        <f t="shared" si="6"/>
        <v>136.38999999999999</v>
      </c>
      <c r="S337" s="50"/>
    </row>
    <row r="338" spans="2:21">
      <c r="B338" s="45" t="s">
        <v>103</v>
      </c>
      <c r="C338" s="45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4">
        <v>0.73</v>
      </c>
      <c r="Q338" s="46">
        <v>60</v>
      </c>
      <c r="R338" s="47">
        <f t="shared" si="6"/>
        <v>43.8</v>
      </c>
      <c r="S338" s="50"/>
    </row>
    <row r="339" spans="2:21">
      <c r="B339" s="45" t="s">
        <v>12</v>
      </c>
      <c r="C339" s="45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4">
        <v>0.5</v>
      </c>
      <c r="Q339" s="46">
        <v>34.32</v>
      </c>
      <c r="R339" s="47">
        <f t="shared" si="6"/>
        <v>17.16</v>
      </c>
      <c r="S339" s="50"/>
    </row>
    <row r="340" spans="2:21">
      <c r="B340" s="45" t="s">
        <v>10</v>
      </c>
      <c r="C340" s="45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4">
        <v>1</v>
      </c>
      <c r="Q340" s="46">
        <v>65</v>
      </c>
      <c r="R340" s="47">
        <f t="shared" si="6"/>
        <v>65</v>
      </c>
      <c r="S340" s="50"/>
      <c r="T340">
        <v>4682.45</v>
      </c>
      <c r="U340">
        <f>T340/Q330</f>
        <v>39.681779661016947</v>
      </c>
    </row>
    <row r="341" spans="2:21">
      <c r="B341" s="44" t="s">
        <v>34</v>
      </c>
      <c r="C341" s="45">
        <v>30</v>
      </c>
      <c r="D341" s="31">
        <v>30</v>
      </c>
      <c r="E341" s="37">
        <v>0.6</v>
      </c>
      <c r="F341" s="37"/>
      <c r="G341" s="37">
        <v>15.5</v>
      </c>
      <c r="H341" s="37"/>
      <c r="I341" s="37">
        <v>0.04</v>
      </c>
      <c r="J341" s="37"/>
      <c r="K341" s="37">
        <v>0.24</v>
      </c>
      <c r="L341" s="37">
        <v>0.8</v>
      </c>
      <c r="M341" s="37">
        <v>24</v>
      </c>
      <c r="N341" s="37"/>
      <c r="O341" s="37">
        <v>22</v>
      </c>
      <c r="P341" s="52"/>
      <c r="Q341" s="46"/>
      <c r="R341" s="47">
        <f t="shared" si="6"/>
        <v>0</v>
      </c>
      <c r="S341" s="50"/>
    </row>
    <row r="342" spans="2:21">
      <c r="B342" s="45" t="s">
        <v>34</v>
      </c>
      <c r="C342" s="45">
        <v>10</v>
      </c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4">
        <v>11</v>
      </c>
      <c r="Q342" s="61">
        <v>26</v>
      </c>
      <c r="R342" s="47">
        <f t="shared" si="6"/>
        <v>286</v>
      </c>
      <c r="S342" s="50"/>
      <c r="T342">
        <f>R342/Q330</f>
        <v>2.4237288135593222</v>
      </c>
    </row>
    <row r="343" spans="2:21">
      <c r="B343" s="44" t="s">
        <v>45</v>
      </c>
      <c r="C343" s="45">
        <v>20</v>
      </c>
      <c r="D343" s="37">
        <v>200</v>
      </c>
      <c r="E343" s="37">
        <v>0.6</v>
      </c>
      <c r="F343" s="37"/>
      <c r="G343" s="37">
        <v>30.1</v>
      </c>
      <c r="H343" s="37">
        <v>130</v>
      </c>
      <c r="I343" s="37">
        <v>0.04</v>
      </c>
      <c r="J343" s="37"/>
      <c r="K343" s="37">
        <v>0.05</v>
      </c>
      <c r="L343" s="37">
        <v>135</v>
      </c>
      <c r="M343" s="37">
        <v>46</v>
      </c>
      <c r="N343" s="37"/>
      <c r="O343" s="37">
        <v>0.5</v>
      </c>
      <c r="P343" s="40"/>
      <c r="Q343" s="40"/>
      <c r="R343" s="47">
        <f t="shared" si="6"/>
        <v>0</v>
      </c>
      <c r="S343" s="50"/>
    </row>
    <row r="344" spans="2:21">
      <c r="B344" s="45" t="s">
        <v>45</v>
      </c>
      <c r="C344" s="4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40">
        <v>11</v>
      </c>
      <c r="Q344" s="40">
        <v>31</v>
      </c>
      <c r="R344" s="47">
        <f t="shared" si="6"/>
        <v>341</v>
      </c>
      <c r="S344" s="50"/>
      <c r="T344">
        <f>R344/Q330</f>
        <v>2.8898305084745761</v>
      </c>
    </row>
    <row r="345" spans="2:21">
      <c r="E345" t="s">
        <v>98</v>
      </c>
      <c r="K345" t="s">
        <v>99</v>
      </c>
      <c r="R345" s="67">
        <f>SUM(R334:R344)</f>
        <v>5309.45</v>
      </c>
      <c r="S345" s="67"/>
      <c r="T345">
        <f>R345/Q330</f>
        <v>44.995338983050843</v>
      </c>
      <c r="U345">
        <f>U340+T342+T344</f>
        <v>44.995338983050843</v>
      </c>
    </row>
    <row r="346" spans="2:21">
      <c r="E346" s="48" t="s">
        <v>100</v>
      </c>
      <c r="F346" s="48"/>
      <c r="G346" s="51"/>
      <c r="H346" s="48"/>
      <c r="I346" s="48"/>
      <c r="J346" s="48"/>
      <c r="K346" s="48" t="s">
        <v>99</v>
      </c>
      <c r="L346" s="48"/>
      <c r="O346" t="s">
        <v>99</v>
      </c>
      <c r="Q346" s="30"/>
      <c r="R346" s="18"/>
      <c r="S346" s="18"/>
    </row>
    <row r="347" spans="2:21">
      <c r="E347" s="48"/>
      <c r="F347" s="48"/>
      <c r="G347" s="51"/>
      <c r="H347" s="48"/>
      <c r="I347" s="48"/>
      <c r="J347" s="48"/>
      <c r="K347" s="48"/>
      <c r="L347" s="48"/>
      <c r="Q347" s="30"/>
      <c r="R347" s="18"/>
      <c r="S347" s="18"/>
    </row>
    <row r="348" spans="2:21">
      <c r="E348" s="48"/>
      <c r="F348" s="48"/>
      <c r="G348" s="51"/>
      <c r="H348" s="48"/>
      <c r="I348" s="48"/>
      <c r="J348" s="48"/>
      <c r="K348" s="48"/>
      <c r="L348" s="48"/>
      <c r="Q348" s="30"/>
      <c r="R348" s="18"/>
      <c r="S348" s="18"/>
    </row>
    <row r="349" spans="2:21">
      <c r="E349" s="48"/>
      <c r="F349" s="48"/>
      <c r="G349" s="51"/>
      <c r="H349" s="48"/>
      <c r="I349" s="48"/>
      <c r="J349" s="48"/>
      <c r="K349" s="48"/>
      <c r="L349" s="48"/>
      <c r="Q349" s="30"/>
      <c r="R349" s="18"/>
      <c r="S349" s="18"/>
    </row>
    <row r="350" spans="2:21">
      <c r="E350" s="48"/>
      <c r="F350" s="48"/>
      <c r="G350" s="51"/>
      <c r="H350" s="48"/>
      <c r="I350" s="48"/>
      <c r="J350" s="48"/>
      <c r="K350" s="48"/>
      <c r="L350" s="48"/>
      <c r="Q350" s="30"/>
      <c r="R350" s="18"/>
      <c r="S350" s="18"/>
    </row>
    <row r="351" spans="2:21">
      <c r="E351" s="48"/>
      <c r="F351" s="48"/>
      <c r="G351" s="51"/>
      <c r="H351" s="48"/>
      <c r="I351" s="48"/>
      <c r="J351" s="48"/>
      <c r="K351" s="48"/>
      <c r="L351" s="48"/>
      <c r="Q351" s="30"/>
      <c r="R351" s="18"/>
      <c r="S351" s="18"/>
    </row>
    <row r="352" spans="2:21">
      <c r="E352" s="48"/>
      <c r="F352" s="48"/>
      <c r="G352" s="51"/>
      <c r="H352" s="48"/>
      <c r="I352" s="48"/>
      <c r="J352" s="48"/>
      <c r="K352" s="48"/>
      <c r="L352" s="48"/>
      <c r="Q352" s="30"/>
      <c r="R352" s="18"/>
      <c r="S352" s="18"/>
    </row>
    <row r="353" spans="5:19">
      <c r="E353" s="48"/>
      <c r="F353" s="48"/>
      <c r="G353" s="51"/>
      <c r="H353" s="48"/>
      <c r="I353" s="48"/>
      <c r="J353" s="48"/>
      <c r="K353" s="48"/>
      <c r="L353" s="48"/>
      <c r="Q353" s="30"/>
      <c r="R353" s="18"/>
      <c r="S353" s="18"/>
    </row>
    <row r="354" spans="5:19">
      <c r="E354" s="48"/>
      <c r="F354" s="48"/>
      <c r="G354" s="51"/>
      <c r="H354" s="48"/>
      <c r="I354" s="48"/>
      <c r="J354" s="48"/>
      <c r="K354" s="48"/>
      <c r="L354" s="48"/>
      <c r="Q354" s="30"/>
      <c r="R354" s="18"/>
      <c r="S354" s="18"/>
    </row>
    <row r="355" spans="5:19">
      <c r="E355" s="48"/>
      <c r="F355" s="48"/>
      <c r="G355" s="51"/>
      <c r="H355" s="48"/>
      <c r="I355" s="48"/>
      <c r="J355" s="48"/>
      <c r="K355" s="48"/>
      <c r="L355" s="48"/>
      <c r="Q355" s="30"/>
      <c r="R355" s="18"/>
      <c r="S355" s="18"/>
    </row>
    <row r="356" spans="5:19">
      <c r="E356" s="48"/>
      <c r="F356" s="48"/>
      <c r="G356" s="51"/>
      <c r="H356" s="48"/>
      <c r="I356" s="48"/>
      <c r="J356" s="48"/>
      <c r="K356" s="48"/>
      <c r="L356" s="48"/>
      <c r="Q356" s="30"/>
      <c r="R356" s="18"/>
      <c r="S356" s="18"/>
    </row>
    <row r="357" spans="5:19">
      <c r="E357" s="48"/>
      <c r="F357" s="48"/>
      <c r="G357" s="51"/>
      <c r="H357" s="48"/>
      <c r="I357" s="48"/>
      <c r="J357" s="48"/>
      <c r="K357" s="48"/>
      <c r="L357" s="48"/>
      <c r="Q357" s="30"/>
      <c r="R357" s="18"/>
      <c r="S357" s="18"/>
    </row>
    <row r="358" spans="5:19">
      <c r="E358" s="48"/>
      <c r="F358" s="48"/>
      <c r="G358" s="51"/>
      <c r="H358" s="48"/>
      <c r="I358" s="48"/>
      <c r="J358" s="48"/>
      <c r="K358" s="48"/>
      <c r="L358" s="48"/>
      <c r="Q358" s="30"/>
      <c r="R358" s="18"/>
      <c r="S358" s="18"/>
    </row>
    <row r="359" spans="5:19">
      <c r="E359" s="48"/>
      <c r="F359" s="48"/>
      <c r="G359" s="51"/>
      <c r="H359" s="48"/>
      <c r="I359" s="48"/>
      <c r="J359" s="48"/>
      <c r="K359" s="48"/>
      <c r="L359" s="48"/>
      <c r="Q359" s="30"/>
      <c r="R359" s="18"/>
      <c r="S359" s="18"/>
    </row>
    <row r="360" spans="5:19">
      <c r="E360" s="48"/>
      <c r="F360" s="48"/>
      <c r="G360" s="51"/>
      <c r="H360" s="48"/>
      <c r="I360" s="48"/>
      <c r="J360" s="48"/>
      <c r="K360" s="48"/>
      <c r="L360" s="48"/>
      <c r="Q360" s="30"/>
      <c r="R360" s="18"/>
      <c r="S360" s="18"/>
    </row>
    <row r="361" spans="5:19">
      <c r="E361" s="48"/>
      <c r="F361" s="48"/>
      <c r="G361" s="51"/>
      <c r="H361" s="48"/>
      <c r="I361" s="48"/>
      <c r="J361" s="48"/>
      <c r="K361" s="48"/>
      <c r="L361" s="48"/>
      <c r="Q361" s="30"/>
      <c r="R361" s="18"/>
      <c r="S361" s="18"/>
    </row>
    <row r="362" spans="5:19">
      <c r="E362" s="48"/>
      <c r="F362" s="48"/>
      <c r="G362" s="51"/>
      <c r="H362" s="48"/>
      <c r="I362" s="48"/>
      <c r="J362" s="48"/>
      <c r="K362" s="48"/>
      <c r="L362" s="48"/>
      <c r="Q362" s="30"/>
      <c r="R362" s="18"/>
      <c r="S362" s="18"/>
    </row>
    <row r="363" spans="5:19">
      <c r="E363" s="48"/>
      <c r="F363" s="48"/>
      <c r="G363" s="51"/>
      <c r="H363" s="48"/>
      <c r="I363" s="48"/>
      <c r="J363" s="48"/>
      <c r="K363" s="48"/>
      <c r="L363" s="48"/>
      <c r="Q363" s="30"/>
      <c r="R363" s="18"/>
      <c r="S363" s="18"/>
    </row>
    <row r="364" spans="5:19">
      <c r="E364" s="48"/>
      <c r="F364" s="48"/>
      <c r="G364" s="51"/>
      <c r="H364" s="48"/>
      <c r="I364" s="48"/>
      <c r="J364" s="48"/>
      <c r="K364" s="48"/>
      <c r="L364" s="48"/>
      <c r="Q364" s="30"/>
      <c r="R364" s="18"/>
      <c r="S364" s="18"/>
    </row>
    <row r="365" spans="5:19">
      <c r="E365" s="48"/>
      <c r="F365" s="48"/>
      <c r="G365" s="51"/>
      <c r="H365" s="48"/>
      <c r="I365" s="48"/>
      <c r="J365" s="48"/>
      <c r="K365" s="48"/>
      <c r="L365" s="48"/>
      <c r="Q365" s="30"/>
      <c r="R365" s="18"/>
      <c r="S365" s="18"/>
    </row>
    <row r="366" spans="5:19">
      <c r="E366" s="48"/>
      <c r="F366" s="48"/>
      <c r="G366" s="51"/>
      <c r="H366" s="48"/>
      <c r="I366" s="48"/>
      <c r="J366" s="48"/>
      <c r="K366" s="48"/>
      <c r="L366" s="48"/>
      <c r="Q366" s="30"/>
      <c r="R366" s="18"/>
      <c r="S366" s="18"/>
    </row>
    <row r="367" spans="5:19">
      <c r="E367" s="48"/>
      <c r="F367" s="48"/>
      <c r="G367" s="51"/>
      <c r="H367" s="48"/>
      <c r="I367" s="48"/>
      <c r="J367" s="48"/>
      <c r="K367" s="48"/>
      <c r="L367" s="48"/>
      <c r="Q367" s="30"/>
      <c r="R367" s="18"/>
      <c r="S367" s="18"/>
    </row>
    <row r="368" spans="5:19">
      <c r="E368" s="48"/>
      <c r="F368" s="48"/>
      <c r="G368" s="51"/>
      <c r="H368" s="48"/>
      <c r="I368" s="48"/>
      <c r="J368" s="48"/>
      <c r="K368" s="48"/>
      <c r="L368" s="48"/>
      <c r="Q368" s="30"/>
      <c r="R368" s="18"/>
      <c r="S368" s="18"/>
    </row>
    <row r="369" spans="2:19">
      <c r="E369" s="48"/>
      <c r="F369" s="48"/>
      <c r="G369" s="51"/>
      <c r="H369" s="48"/>
      <c r="I369" s="48"/>
      <c r="J369" s="48"/>
      <c r="K369" s="48"/>
      <c r="L369" s="48"/>
      <c r="Q369" s="30"/>
      <c r="R369" s="18"/>
      <c r="S369" s="18"/>
    </row>
    <row r="370" spans="2:19" ht="18.75">
      <c r="E370" s="15"/>
      <c r="H370" s="16" t="s">
        <v>67</v>
      </c>
      <c r="I370" s="16"/>
      <c r="J370" s="17"/>
      <c r="K370" s="17"/>
      <c r="M370" s="17"/>
      <c r="R370" s="19"/>
      <c r="S370" s="19"/>
    </row>
    <row r="371" spans="2:19" ht="18.75">
      <c r="E371" s="15"/>
      <c r="F371" s="15"/>
      <c r="H371" s="16" t="s">
        <v>68</v>
      </c>
      <c r="I371" s="16"/>
      <c r="J371" s="16"/>
      <c r="K371" s="16"/>
      <c r="L371" s="17"/>
      <c r="M371" s="21"/>
      <c r="R371" s="19"/>
      <c r="S371" s="19"/>
    </row>
    <row r="372" spans="2:19" ht="18.75">
      <c r="E372" s="23" t="s">
        <v>70</v>
      </c>
      <c r="F372" s="23"/>
      <c r="G372" s="23"/>
      <c r="R372" s="19"/>
      <c r="S372" s="19"/>
    </row>
    <row r="373" spans="2:19">
      <c r="B373" s="53">
        <v>44473</v>
      </c>
      <c r="N373" s="21"/>
      <c r="R373" s="19"/>
      <c r="S373" s="19"/>
    </row>
    <row r="374" spans="2:19">
      <c r="B374" s="24" t="s">
        <v>149</v>
      </c>
      <c r="C374" s="24" t="s">
        <v>74</v>
      </c>
      <c r="E374" s="25"/>
      <c r="F374" s="28"/>
      <c r="G374" s="28" t="s">
        <v>7</v>
      </c>
      <c r="H374" s="27"/>
      <c r="I374" s="21"/>
      <c r="J374" s="21"/>
      <c r="K374" s="21"/>
      <c r="L374" s="21"/>
      <c r="M374" s="21"/>
      <c r="N374" s="21"/>
      <c r="O374" s="21"/>
      <c r="P374" s="21"/>
      <c r="Q374" s="21"/>
      <c r="R374" s="19"/>
      <c r="S374" s="19"/>
    </row>
    <row r="375" spans="2:19">
      <c r="B375" s="29" t="s">
        <v>76</v>
      </c>
      <c r="C375" s="24"/>
      <c r="D375" s="20"/>
      <c r="E375" s="20"/>
      <c r="F375" s="27"/>
      <c r="G375" s="27"/>
      <c r="H375" s="27"/>
      <c r="I375" s="21"/>
      <c r="J375" s="21"/>
      <c r="K375" s="21"/>
      <c r="L375" s="21"/>
      <c r="M375" s="21"/>
      <c r="N375" s="21"/>
      <c r="O375" s="21"/>
      <c r="P375" s="21"/>
      <c r="Q375" s="21"/>
      <c r="R375" s="19"/>
      <c r="S375" s="19"/>
    </row>
    <row r="376" spans="2:19">
      <c r="B376" s="30"/>
      <c r="C376" s="29"/>
      <c r="D376" s="29"/>
      <c r="E376" s="29"/>
      <c r="F376" s="21"/>
      <c r="G376" s="27"/>
      <c r="H376" s="27"/>
      <c r="I376" s="21"/>
      <c r="J376" s="21"/>
      <c r="K376" s="21"/>
      <c r="L376" s="21"/>
      <c r="M376" s="21"/>
      <c r="N376" s="28"/>
      <c r="O376" s="21"/>
      <c r="P376" s="21"/>
      <c r="R376" s="19"/>
      <c r="S376" s="19"/>
    </row>
    <row r="377" spans="2:19">
      <c r="B377" s="31" t="s">
        <v>77</v>
      </c>
      <c r="C377" s="32"/>
      <c r="D377" s="33" t="s">
        <v>78</v>
      </c>
      <c r="E377" s="34"/>
      <c r="F377" s="34" t="s">
        <v>79</v>
      </c>
      <c r="G377" s="34"/>
      <c r="H377" s="34" t="s">
        <v>80</v>
      </c>
      <c r="I377" s="34" t="s">
        <v>81</v>
      </c>
      <c r="J377" s="34"/>
      <c r="K377" s="34"/>
      <c r="L377" s="34"/>
      <c r="M377" s="34" t="s">
        <v>82</v>
      </c>
      <c r="O377" s="34"/>
      <c r="P377" s="35" t="s">
        <v>83</v>
      </c>
      <c r="Q377" s="36" t="s">
        <v>3</v>
      </c>
      <c r="R377" s="36" t="s">
        <v>9</v>
      </c>
      <c r="S377" s="109"/>
    </row>
    <row r="378" spans="2:19">
      <c r="B378" s="5"/>
      <c r="C378" s="38" t="s">
        <v>84</v>
      </c>
      <c r="D378" s="39" t="s">
        <v>85</v>
      </c>
      <c r="E378" s="37" t="s">
        <v>86</v>
      </c>
      <c r="F378" s="37" t="s">
        <v>87</v>
      </c>
      <c r="G378" s="37" t="s">
        <v>88</v>
      </c>
      <c r="H378" s="37"/>
      <c r="I378" s="37" t="s">
        <v>89</v>
      </c>
      <c r="J378" s="37" t="s">
        <v>90</v>
      </c>
      <c r="K378" s="37" t="s">
        <v>91</v>
      </c>
      <c r="L378" s="37" t="s">
        <v>92</v>
      </c>
      <c r="M378" s="37" t="s">
        <v>93</v>
      </c>
      <c r="N378" s="37" t="s">
        <v>94</v>
      </c>
      <c r="O378" s="37" t="s">
        <v>95</v>
      </c>
      <c r="P378" s="40"/>
      <c r="Q378" s="4"/>
      <c r="R378" s="40"/>
      <c r="S378" s="110"/>
    </row>
    <row r="379" spans="2:19">
      <c r="B379" s="45" t="s">
        <v>241</v>
      </c>
      <c r="C379" s="45"/>
      <c r="D379" s="37">
        <v>200</v>
      </c>
      <c r="E379" s="37">
        <v>1.2</v>
      </c>
      <c r="F379" s="37">
        <v>4</v>
      </c>
      <c r="G379" s="37">
        <v>2.7</v>
      </c>
      <c r="H379" s="37">
        <v>260</v>
      </c>
      <c r="I379" s="37">
        <v>0.26</v>
      </c>
      <c r="J379" s="37">
        <v>40</v>
      </c>
      <c r="K379" s="37">
        <v>122</v>
      </c>
      <c r="L379" s="37">
        <v>128</v>
      </c>
      <c r="M379" s="37">
        <v>146</v>
      </c>
      <c r="N379" s="37">
        <v>56</v>
      </c>
      <c r="O379" s="37">
        <v>2</v>
      </c>
      <c r="P379" s="4"/>
      <c r="Q379" s="46"/>
      <c r="R379" s="47"/>
      <c r="S379" s="50"/>
    </row>
    <row r="380" spans="2:19">
      <c r="B380" s="45" t="s">
        <v>65</v>
      </c>
      <c r="C380" s="45">
        <v>2.5000000000000001E-2</v>
      </c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4">
        <v>6.6</v>
      </c>
      <c r="Q380" s="46">
        <v>320</v>
      </c>
      <c r="R380" s="47">
        <f t="shared" ref="R380:R386" si="7">Q380*P380</f>
        <v>2112</v>
      </c>
      <c r="S380" s="50"/>
    </row>
    <row r="381" spans="2:19">
      <c r="B381" s="45" t="s">
        <v>16</v>
      </c>
      <c r="C381" s="45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4">
        <v>3</v>
      </c>
      <c r="Q381" s="46">
        <v>100.2</v>
      </c>
      <c r="R381" s="47">
        <f t="shared" si="7"/>
        <v>300.60000000000002</v>
      </c>
      <c r="S381" s="50"/>
    </row>
    <row r="382" spans="2:19">
      <c r="B382" s="44" t="s">
        <v>34</v>
      </c>
      <c r="C382" s="45">
        <v>30</v>
      </c>
      <c r="D382" s="31">
        <v>30</v>
      </c>
      <c r="E382" s="37">
        <v>0.6</v>
      </c>
      <c r="F382" s="37"/>
      <c r="G382" s="37">
        <v>15.5</v>
      </c>
      <c r="H382" s="37"/>
      <c r="I382" s="37">
        <v>0.04</v>
      </c>
      <c r="J382" s="37"/>
      <c r="K382" s="37">
        <v>0.24</v>
      </c>
      <c r="L382" s="37">
        <v>0.8</v>
      </c>
      <c r="M382" s="37">
        <v>24</v>
      </c>
      <c r="N382" s="37"/>
      <c r="O382" s="37">
        <v>22</v>
      </c>
      <c r="P382" s="52"/>
      <c r="Q382" s="46"/>
      <c r="R382" s="47">
        <f t="shared" si="7"/>
        <v>0</v>
      </c>
      <c r="S382" s="50"/>
    </row>
    <row r="383" spans="2:19">
      <c r="B383" s="45" t="s">
        <v>34</v>
      </c>
      <c r="C383" s="45">
        <v>10</v>
      </c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4">
        <v>1</v>
      </c>
      <c r="Q383" s="61">
        <v>26</v>
      </c>
      <c r="R383" s="47">
        <f t="shared" si="7"/>
        <v>26</v>
      </c>
      <c r="S383" s="50"/>
    </row>
    <row r="384" spans="2:19">
      <c r="B384" s="44" t="s">
        <v>117</v>
      </c>
      <c r="C384" s="45">
        <v>20</v>
      </c>
      <c r="D384" s="37">
        <v>200</v>
      </c>
      <c r="E384" s="37">
        <v>0.6</v>
      </c>
      <c r="F384" s="37"/>
      <c r="G384" s="37">
        <v>30.1</v>
      </c>
      <c r="H384" s="37">
        <v>130</v>
      </c>
      <c r="I384" s="37">
        <v>0.04</v>
      </c>
      <c r="J384" s="37"/>
      <c r="K384" s="37">
        <v>0.05</v>
      </c>
      <c r="L384" s="37">
        <v>135</v>
      </c>
      <c r="M384" s="37">
        <v>46</v>
      </c>
      <c r="N384" s="37"/>
      <c r="O384" s="37">
        <v>0.5</v>
      </c>
      <c r="P384" s="40"/>
      <c r="Q384" s="40"/>
      <c r="R384" s="47">
        <f t="shared" si="7"/>
        <v>0</v>
      </c>
      <c r="S384" s="50"/>
    </row>
    <row r="385" spans="2:19">
      <c r="B385" s="45" t="s">
        <v>15</v>
      </c>
      <c r="C385" s="4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40">
        <v>0.8</v>
      </c>
      <c r="Q385" s="40">
        <v>69.16</v>
      </c>
      <c r="R385" s="47">
        <f t="shared" si="7"/>
        <v>55.328000000000003</v>
      </c>
      <c r="S385" s="50"/>
    </row>
    <row r="386" spans="2:19">
      <c r="B386" s="45" t="s">
        <v>109</v>
      </c>
      <c r="C386" s="45"/>
      <c r="D386" s="40">
        <v>150</v>
      </c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52"/>
      <c r="Q386" s="52">
        <v>118</v>
      </c>
      <c r="R386" s="47">
        <f t="shared" si="7"/>
        <v>0</v>
      </c>
      <c r="S386" s="50"/>
    </row>
    <row r="387" spans="2:19">
      <c r="E387" t="s">
        <v>98</v>
      </c>
      <c r="K387" t="s">
        <v>99</v>
      </c>
      <c r="R387" s="67">
        <f>SUM(R380:R386)</f>
        <v>2493.9279999999999</v>
      </c>
      <c r="S387" s="67"/>
    </row>
    <row r="388" spans="2:19">
      <c r="E388" s="48" t="s">
        <v>100</v>
      </c>
      <c r="F388" s="48"/>
      <c r="G388" s="51"/>
      <c r="H388" s="48"/>
      <c r="I388" s="48"/>
      <c r="J388" s="48"/>
      <c r="K388" s="48" t="s">
        <v>99</v>
      </c>
      <c r="L388" s="48"/>
      <c r="O388" t="s">
        <v>99</v>
      </c>
      <c r="Q388" s="30"/>
      <c r="R388" s="18"/>
      <c r="S388" s="18"/>
    </row>
    <row r="389" spans="2:19">
      <c r="E389" s="48"/>
      <c r="F389" s="48"/>
      <c r="G389" s="51"/>
      <c r="H389" s="48"/>
      <c r="I389" s="48"/>
      <c r="J389" s="48"/>
      <c r="K389" s="48"/>
      <c r="L389" s="48"/>
      <c r="Q389" s="30"/>
      <c r="R389" s="18"/>
      <c r="S389" s="18"/>
    </row>
    <row r="390" spans="2:19">
      <c r="E390" s="48"/>
      <c r="F390" s="48"/>
      <c r="G390" s="51"/>
      <c r="H390" s="48"/>
      <c r="I390" s="48"/>
      <c r="J390" s="48"/>
      <c r="K390" s="48"/>
      <c r="L390" s="48"/>
      <c r="Q390" s="30"/>
      <c r="R390" s="18"/>
      <c r="S390" s="18"/>
    </row>
    <row r="391" spans="2:19">
      <c r="E391" s="48"/>
      <c r="F391" s="48"/>
      <c r="G391" s="51"/>
      <c r="H391" s="48"/>
      <c r="I391" s="48"/>
      <c r="J391" s="48"/>
      <c r="K391" s="48"/>
      <c r="L391" s="48"/>
      <c r="Q391" s="30"/>
      <c r="R391" s="18"/>
      <c r="S391" s="18"/>
    </row>
    <row r="392" spans="2:19">
      <c r="E392" s="48"/>
      <c r="F392" s="48"/>
      <c r="G392" s="51"/>
      <c r="H392" s="48"/>
      <c r="I392" s="48"/>
      <c r="J392" s="48"/>
      <c r="K392" s="48"/>
      <c r="L392" s="48"/>
      <c r="Q392" s="30"/>
      <c r="R392" s="18"/>
      <c r="S392" s="18"/>
    </row>
    <row r="393" spans="2:19">
      <c r="E393" s="48"/>
      <c r="F393" s="48"/>
      <c r="G393" s="51"/>
      <c r="H393" s="48"/>
      <c r="I393" s="48"/>
      <c r="J393" s="48"/>
      <c r="K393" s="48"/>
      <c r="L393" s="48"/>
      <c r="Q393" s="30"/>
      <c r="R393" s="18"/>
      <c r="S393" s="18"/>
    </row>
    <row r="394" spans="2:19">
      <c r="E394" s="48"/>
      <c r="F394" s="48"/>
      <c r="G394" s="51"/>
      <c r="H394" s="48"/>
      <c r="I394" s="48"/>
      <c r="J394" s="48"/>
      <c r="K394" s="48"/>
      <c r="L394" s="48"/>
      <c r="Q394" s="30"/>
      <c r="R394" s="18"/>
      <c r="S394" s="18"/>
    </row>
    <row r="395" spans="2:19">
      <c r="E395" s="48"/>
      <c r="F395" s="48"/>
      <c r="G395" s="51"/>
      <c r="H395" s="48"/>
      <c r="I395" s="48"/>
      <c r="J395" s="48"/>
      <c r="K395" s="48"/>
      <c r="L395" s="48"/>
      <c r="Q395" s="30"/>
      <c r="R395" s="18"/>
      <c r="S395" s="18"/>
    </row>
    <row r="396" spans="2:19">
      <c r="E396" s="48"/>
      <c r="F396" s="48"/>
      <c r="G396" s="51"/>
      <c r="H396" s="48"/>
      <c r="I396" s="48"/>
      <c r="J396" s="48"/>
      <c r="K396" s="48"/>
      <c r="L396" s="48"/>
      <c r="Q396" s="30"/>
      <c r="R396" s="18"/>
      <c r="S396" s="18"/>
    </row>
    <row r="397" spans="2:19">
      <c r="E397" s="48"/>
      <c r="F397" s="48"/>
      <c r="G397" s="51"/>
      <c r="H397" s="48"/>
      <c r="I397" s="48"/>
      <c r="J397" s="48"/>
      <c r="K397" s="48"/>
      <c r="L397" s="48"/>
      <c r="Q397" s="30"/>
      <c r="R397" s="18"/>
      <c r="S397" s="18"/>
    </row>
    <row r="398" spans="2:19">
      <c r="E398" s="48"/>
      <c r="F398" s="48"/>
      <c r="G398" s="51"/>
      <c r="H398" s="48"/>
      <c r="I398" s="48"/>
      <c r="J398" s="48"/>
      <c r="K398" s="48"/>
      <c r="L398" s="48"/>
      <c r="Q398" s="30"/>
      <c r="R398" s="18"/>
      <c r="S398" s="18"/>
    </row>
    <row r="399" spans="2:19">
      <c r="E399" s="48"/>
      <c r="F399" s="48"/>
      <c r="G399" s="51"/>
      <c r="H399" s="48"/>
      <c r="I399" s="48"/>
      <c r="J399" s="48"/>
      <c r="K399" s="48"/>
      <c r="L399" s="48"/>
      <c r="Q399" s="30"/>
      <c r="R399" s="18"/>
      <c r="S399" s="18"/>
    </row>
    <row r="400" spans="2:19">
      <c r="E400" s="48"/>
      <c r="F400" s="48"/>
      <c r="G400" s="51"/>
      <c r="H400" s="48"/>
      <c r="I400" s="48"/>
      <c r="J400" s="48"/>
      <c r="K400" s="48"/>
      <c r="L400" s="48"/>
      <c r="Q400" s="30"/>
      <c r="R400" s="18"/>
      <c r="S400" s="18"/>
    </row>
    <row r="401" spans="5:19">
      <c r="E401" s="48"/>
      <c r="F401" s="48"/>
      <c r="G401" s="51"/>
      <c r="H401" s="48"/>
      <c r="I401" s="48"/>
      <c r="J401" s="48"/>
      <c r="K401" s="48"/>
      <c r="L401" s="48"/>
      <c r="Q401" s="30"/>
      <c r="R401" s="18"/>
      <c r="S401" s="18"/>
    </row>
    <row r="402" spans="5:19">
      <c r="E402" s="48"/>
      <c r="F402" s="48"/>
      <c r="G402" s="51"/>
      <c r="H402" s="48"/>
      <c r="I402" s="48"/>
      <c r="J402" s="48"/>
      <c r="K402" s="48"/>
      <c r="L402" s="48"/>
      <c r="Q402" s="30"/>
      <c r="R402" s="18"/>
      <c r="S402" s="18"/>
    </row>
    <row r="403" spans="5:19">
      <c r="E403" s="48"/>
      <c r="F403" s="48"/>
      <c r="G403" s="51"/>
      <c r="H403" s="48"/>
      <c r="I403" s="48"/>
      <c r="J403" s="48"/>
      <c r="K403" s="48"/>
      <c r="L403" s="48"/>
      <c r="Q403" s="30"/>
      <c r="R403" s="18"/>
      <c r="S403" s="18"/>
    </row>
    <row r="404" spans="5:19">
      <c r="E404" s="48"/>
      <c r="F404" s="48"/>
      <c r="G404" s="51"/>
      <c r="H404" s="48"/>
      <c r="I404" s="48"/>
      <c r="J404" s="48"/>
      <c r="K404" s="48"/>
      <c r="L404" s="48"/>
      <c r="Q404" s="30"/>
      <c r="R404" s="18"/>
      <c r="S404" s="18"/>
    </row>
    <row r="405" spans="5:19">
      <c r="E405" s="48"/>
      <c r="F405" s="48"/>
      <c r="G405" s="51"/>
      <c r="H405" s="48"/>
      <c r="I405" s="48"/>
      <c r="J405" s="48"/>
      <c r="K405" s="48"/>
      <c r="L405" s="48"/>
      <c r="Q405" s="30"/>
      <c r="R405" s="18"/>
      <c r="S405" s="18"/>
    </row>
    <row r="406" spans="5:19">
      <c r="E406" s="48"/>
      <c r="F406" s="48"/>
      <c r="G406" s="51"/>
      <c r="H406" s="48"/>
      <c r="I406" s="48"/>
      <c r="J406" s="48"/>
      <c r="K406" s="48"/>
      <c r="L406" s="48"/>
      <c r="Q406" s="30"/>
      <c r="R406" s="18"/>
      <c r="S406" s="18"/>
    </row>
    <row r="407" spans="5:19">
      <c r="E407" s="48"/>
      <c r="F407" s="48"/>
      <c r="G407" s="51"/>
      <c r="H407" s="48"/>
      <c r="I407" s="48"/>
      <c r="J407" s="48"/>
      <c r="K407" s="48"/>
      <c r="L407" s="48"/>
      <c r="Q407" s="30"/>
      <c r="R407" s="18"/>
      <c r="S407" s="18"/>
    </row>
    <row r="408" spans="5:19">
      <c r="E408" s="48"/>
      <c r="F408" s="48"/>
      <c r="G408" s="51"/>
      <c r="H408" s="48"/>
      <c r="I408" s="48"/>
      <c r="J408" s="48"/>
      <c r="K408" s="48"/>
      <c r="L408" s="48"/>
      <c r="Q408" s="30"/>
      <c r="R408" s="18"/>
      <c r="S408" s="18"/>
    </row>
    <row r="409" spans="5:19">
      <c r="E409" s="48"/>
      <c r="F409" s="48"/>
      <c r="G409" s="51"/>
      <c r="H409" s="48"/>
      <c r="I409" s="48"/>
      <c r="J409" s="48"/>
      <c r="K409" s="48"/>
      <c r="L409" s="48"/>
      <c r="Q409" s="30"/>
      <c r="R409" s="18"/>
      <c r="S409" s="18"/>
    </row>
    <row r="410" spans="5:19">
      <c r="E410" s="48"/>
      <c r="F410" s="48"/>
      <c r="G410" s="51"/>
      <c r="H410" s="48"/>
      <c r="I410" s="48"/>
      <c r="J410" s="48"/>
      <c r="K410" s="48"/>
      <c r="L410" s="48"/>
      <c r="Q410" s="30"/>
      <c r="R410" s="18"/>
      <c r="S410" s="18"/>
    </row>
    <row r="411" spans="5:19">
      <c r="E411" s="48"/>
      <c r="F411" s="48"/>
      <c r="G411" s="51"/>
      <c r="H411" s="48"/>
      <c r="I411" s="48"/>
      <c r="J411" s="48"/>
      <c r="K411" s="48"/>
      <c r="L411" s="48"/>
      <c r="Q411" s="30"/>
      <c r="R411" s="18"/>
      <c r="S411" s="18"/>
    </row>
    <row r="412" spans="5:19">
      <c r="E412" s="48"/>
      <c r="F412" s="48"/>
      <c r="G412" s="51"/>
      <c r="H412" s="48"/>
      <c r="I412" s="48"/>
      <c r="J412" s="48"/>
      <c r="K412" s="48"/>
      <c r="L412" s="48"/>
      <c r="Q412" s="30"/>
      <c r="R412" s="18"/>
      <c r="S412" s="18"/>
    </row>
    <row r="413" spans="5:19">
      <c r="E413" s="48"/>
      <c r="F413" s="48"/>
      <c r="G413" s="51"/>
      <c r="H413" s="48"/>
      <c r="I413" s="48"/>
      <c r="J413" s="48"/>
      <c r="K413" s="48"/>
      <c r="L413" s="48"/>
      <c r="Q413" s="30"/>
      <c r="R413" s="18"/>
      <c r="S413" s="18"/>
    </row>
    <row r="414" spans="5:19">
      <c r="E414" s="48"/>
      <c r="F414" s="48"/>
      <c r="G414" s="51"/>
      <c r="H414" s="48"/>
      <c r="I414" s="48"/>
      <c r="J414" s="48"/>
      <c r="K414" s="48"/>
      <c r="L414" s="48"/>
      <c r="Q414" s="30"/>
      <c r="R414" s="18"/>
      <c r="S414" s="18"/>
    </row>
    <row r="415" spans="5:19">
      <c r="E415" s="48"/>
      <c r="F415" s="48"/>
      <c r="G415" s="51"/>
      <c r="H415" s="48"/>
      <c r="I415" s="48"/>
      <c r="J415" s="48"/>
      <c r="K415" s="48"/>
      <c r="L415" s="48"/>
      <c r="Q415" s="30"/>
      <c r="R415" s="18"/>
      <c r="S415" s="18"/>
    </row>
    <row r="416" spans="5:19" ht="18.75">
      <c r="E416" s="15"/>
      <c r="H416" s="16" t="s">
        <v>67</v>
      </c>
      <c r="I416" s="16"/>
      <c r="J416" s="17"/>
      <c r="K416" s="17"/>
      <c r="M416" s="17"/>
      <c r="R416" s="19"/>
      <c r="S416" s="19"/>
    </row>
    <row r="417" spans="2:19" ht="18.75">
      <c r="E417" s="15"/>
      <c r="F417" s="15"/>
      <c r="H417" s="16" t="s">
        <v>68</v>
      </c>
      <c r="I417" s="16"/>
      <c r="J417" s="16"/>
      <c r="K417" s="16"/>
      <c r="L417" s="17"/>
      <c r="M417" s="21"/>
      <c r="R417" s="19"/>
      <c r="S417" s="19"/>
    </row>
    <row r="418" spans="2:19" ht="18.75">
      <c r="E418" s="23" t="s">
        <v>70</v>
      </c>
      <c r="F418" s="23"/>
      <c r="G418" s="23"/>
      <c r="R418" s="19"/>
      <c r="S418" s="19"/>
    </row>
    <row r="419" spans="2:19">
      <c r="B419" s="53">
        <v>44474</v>
      </c>
      <c r="N419" s="21"/>
      <c r="R419" s="19"/>
      <c r="S419" s="19"/>
    </row>
    <row r="420" spans="2:19">
      <c r="B420" s="24" t="s">
        <v>149</v>
      </c>
      <c r="C420" s="24" t="s">
        <v>74</v>
      </c>
      <c r="E420" s="25"/>
      <c r="F420" s="28"/>
      <c r="G420" s="28" t="s">
        <v>75</v>
      </c>
      <c r="H420" s="27"/>
      <c r="I420" s="21"/>
      <c r="J420" s="21"/>
      <c r="K420" s="21"/>
      <c r="L420" s="21"/>
      <c r="M420" s="21"/>
      <c r="N420" s="21"/>
      <c r="O420" s="21"/>
      <c r="P420" s="21"/>
      <c r="Q420" s="21"/>
      <c r="R420" s="19"/>
      <c r="S420" s="19"/>
    </row>
    <row r="421" spans="2:19">
      <c r="B421" s="29" t="s">
        <v>76</v>
      </c>
      <c r="C421" s="24"/>
      <c r="D421" s="20"/>
      <c r="E421" s="20"/>
      <c r="F421" s="27"/>
      <c r="G421" s="27"/>
      <c r="H421" s="27"/>
      <c r="I421" s="21"/>
      <c r="J421" s="21"/>
      <c r="K421" s="21"/>
      <c r="L421" s="21"/>
      <c r="M421" s="21"/>
      <c r="N421" s="21"/>
      <c r="O421" s="21"/>
      <c r="P421" s="21"/>
      <c r="Q421" s="21"/>
      <c r="R421" s="19"/>
      <c r="S421" s="19"/>
    </row>
    <row r="422" spans="2:19">
      <c r="B422" s="30"/>
      <c r="C422" s="29"/>
      <c r="D422" s="29"/>
      <c r="E422" s="29"/>
      <c r="F422" s="21"/>
      <c r="G422" s="27"/>
      <c r="H422" s="27"/>
      <c r="I422" s="21"/>
      <c r="J422" s="21"/>
      <c r="K422" s="21"/>
      <c r="L422" s="21"/>
      <c r="M422" s="21"/>
      <c r="N422" s="28"/>
      <c r="O422" s="21"/>
      <c r="P422" s="21"/>
      <c r="Q422">
        <v>176</v>
      </c>
      <c r="R422" s="19"/>
      <c r="S422" s="19"/>
    </row>
    <row r="423" spans="2:19">
      <c r="B423" s="31" t="s">
        <v>77</v>
      </c>
      <c r="C423" s="32"/>
      <c r="D423" s="33" t="s">
        <v>78</v>
      </c>
      <c r="E423" s="34"/>
      <c r="F423" s="34" t="s">
        <v>79</v>
      </c>
      <c r="G423" s="34"/>
      <c r="H423" s="34" t="s">
        <v>80</v>
      </c>
      <c r="I423" s="34" t="s">
        <v>81</v>
      </c>
      <c r="J423" s="34"/>
      <c r="K423" s="34"/>
      <c r="L423" s="34"/>
      <c r="M423" s="34" t="s">
        <v>82</v>
      </c>
      <c r="O423" s="34"/>
      <c r="P423" s="35" t="s">
        <v>83</v>
      </c>
      <c r="Q423" s="36" t="s">
        <v>3</v>
      </c>
      <c r="R423" s="36" t="s">
        <v>9</v>
      </c>
      <c r="S423" s="109"/>
    </row>
    <row r="424" spans="2:19">
      <c r="B424" s="5"/>
      <c r="C424" s="38" t="s">
        <v>84</v>
      </c>
      <c r="D424" s="39" t="s">
        <v>85</v>
      </c>
      <c r="E424" s="37" t="s">
        <v>86</v>
      </c>
      <c r="F424" s="37" t="s">
        <v>87</v>
      </c>
      <c r="G424" s="37" t="s">
        <v>88</v>
      </c>
      <c r="H424" s="37"/>
      <c r="I424" s="37" t="s">
        <v>89</v>
      </c>
      <c r="J424" s="37" t="s">
        <v>90</v>
      </c>
      <c r="K424" s="37" t="s">
        <v>91</v>
      </c>
      <c r="L424" s="37" t="s">
        <v>92</v>
      </c>
      <c r="M424" s="37" t="s">
        <v>93</v>
      </c>
      <c r="N424" s="37" t="s">
        <v>94</v>
      </c>
      <c r="O424" s="37" t="s">
        <v>95</v>
      </c>
      <c r="P424" s="40"/>
      <c r="Q424" s="4"/>
      <c r="R424" s="40"/>
      <c r="S424" s="110"/>
    </row>
    <row r="425" spans="2:19">
      <c r="B425" s="45" t="s">
        <v>243</v>
      </c>
      <c r="C425" s="45"/>
      <c r="D425" s="37">
        <v>200</v>
      </c>
      <c r="E425" s="37">
        <v>1.2</v>
      </c>
      <c r="F425" s="37">
        <v>4</v>
      </c>
      <c r="G425" s="37">
        <v>2.7</v>
      </c>
      <c r="H425" s="37">
        <v>260</v>
      </c>
      <c r="I425" s="37">
        <v>0.26</v>
      </c>
      <c r="J425" s="37">
        <v>40</v>
      </c>
      <c r="K425" s="37">
        <v>122</v>
      </c>
      <c r="L425" s="37">
        <v>128</v>
      </c>
      <c r="M425" s="37">
        <v>146</v>
      </c>
      <c r="N425" s="37">
        <v>56</v>
      </c>
      <c r="O425" s="37">
        <v>2</v>
      </c>
      <c r="P425" s="4"/>
      <c r="Q425" s="46"/>
      <c r="R425" s="47"/>
      <c r="S425" s="50"/>
    </row>
    <row r="426" spans="2:19">
      <c r="B426" s="45" t="s">
        <v>36</v>
      </c>
      <c r="C426" s="45">
        <v>2.5000000000000001E-2</v>
      </c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4">
        <v>8.8000000000000007</v>
      </c>
      <c r="Q426" s="46">
        <v>260</v>
      </c>
      <c r="R426" s="47">
        <f t="shared" ref="R426:R439" si="8">Q426*P426</f>
        <v>2288</v>
      </c>
      <c r="S426" s="50"/>
    </row>
    <row r="427" spans="2:19">
      <c r="B427" s="45" t="s">
        <v>110</v>
      </c>
      <c r="C427" s="45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4">
        <v>4.3</v>
      </c>
      <c r="Q427" s="46">
        <v>35.979999999999997</v>
      </c>
      <c r="R427" s="47">
        <f t="shared" si="8"/>
        <v>154.71399999999997</v>
      </c>
      <c r="S427" s="50"/>
    </row>
    <row r="428" spans="2:19">
      <c r="B428" s="45" t="s">
        <v>58</v>
      </c>
      <c r="C428" s="45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4">
        <v>1.62</v>
      </c>
      <c r="Q428" s="46">
        <v>39</v>
      </c>
      <c r="R428" s="47">
        <f t="shared" si="8"/>
        <v>63.180000000000007</v>
      </c>
      <c r="S428" s="50"/>
    </row>
    <row r="429" spans="2:19">
      <c r="B429" s="45" t="s">
        <v>13</v>
      </c>
      <c r="C429" s="45">
        <v>3</v>
      </c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4"/>
      <c r="Q429" s="46">
        <v>136.38999999999999</v>
      </c>
      <c r="R429" s="47">
        <f t="shared" si="8"/>
        <v>0</v>
      </c>
      <c r="S429" s="50"/>
    </row>
    <row r="430" spans="2:19">
      <c r="B430" s="45" t="s">
        <v>103</v>
      </c>
      <c r="C430" s="45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4">
        <v>2.09</v>
      </c>
      <c r="Q430" s="46">
        <v>60</v>
      </c>
      <c r="R430" s="47">
        <f t="shared" si="8"/>
        <v>125.39999999999999</v>
      </c>
      <c r="S430" s="50"/>
    </row>
    <row r="431" spans="2:19">
      <c r="B431" s="45" t="s">
        <v>10</v>
      </c>
      <c r="C431" s="45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4">
        <v>1</v>
      </c>
      <c r="Q431" s="46">
        <v>65</v>
      </c>
      <c r="R431" s="47">
        <f t="shared" si="8"/>
        <v>65</v>
      </c>
      <c r="S431" s="50"/>
    </row>
    <row r="432" spans="2:19">
      <c r="B432" s="45" t="s">
        <v>17</v>
      </c>
      <c r="C432" s="45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4">
        <v>1</v>
      </c>
      <c r="Q432" s="46">
        <v>22</v>
      </c>
      <c r="R432" s="47">
        <f t="shared" si="8"/>
        <v>22</v>
      </c>
      <c r="S432" s="50"/>
    </row>
    <row r="433" spans="2:21">
      <c r="B433" s="45" t="s">
        <v>55</v>
      </c>
      <c r="C433" s="45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4">
        <v>15</v>
      </c>
      <c r="Q433" s="46">
        <v>39</v>
      </c>
      <c r="R433" s="47">
        <f t="shared" si="8"/>
        <v>585</v>
      </c>
      <c r="S433" s="50"/>
      <c r="T433">
        <v>3303.29</v>
      </c>
      <c r="U433">
        <f>T433/Q422</f>
        <v>18.768693181818183</v>
      </c>
    </row>
    <row r="434" spans="2:21">
      <c r="B434" s="44" t="s">
        <v>34</v>
      </c>
      <c r="C434" s="45">
        <v>30</v>
      </c>
      <c r="D434" s="31">
        <v>30</v>
      </c>
      <c r="E434" s="37">
        <v>0.6</v>
      </c>
      <c r="F434" s="37"/>
      <c r="G434" s="37">
        <v>15.5</v>
      </c>
      <c r="H434" s="37"/>
      <c r="I434" s="37">
        <v>0.04</v>
      </c>
      <c r="J434" s="37"/>
      <c r="K434" s="37">
        <v>0.24</v>
      </c>
      <c r="L434" s="37">
        <v>0.8</v>
      </c>
      <c r="M434" s="37">
        <v>24</v>
      </c>
      <c r="N434" s="37"/>
      <c r="O434" s="37">
        <v>22</v>
      </c>
      <c r="P434" s="52"/>
      <c r="Q434" s="46"/>
      <c r="R434" s="47">
        <f t="shared" si="8"/>
        <v>0</v>
      </c>
      <c r="S434" s="50"/>
    </row>
    <row r="435" spans="2:21">
      <c r="B435" s="45" t="s">
        <v>34</v>
      </c>
      <c r="C435" s="45">
        <v>10</v>
      </c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4">
        <v>13</v>
      </c>
      <c r="Q435" s="61">
        <v>26</v>
      </c>
      <c r="R435" s="47">
        <f t="shared" si="8"/>
        <v>338</v>
      </c>
      <c r="S435" s="50"/>
      <c r="T435">
        <f>R435/Q422</f>
        <v>1.9204545454545454</v>
      </c>
    </row>
    <row r="436" spans="2:21">
      <c r="B436" s="44" t="s">
        <v>155</v>
      </c>
      <c r="C436" s="45">
        <v>20</v>
      </c>
      <c r="D436" s="37">
        <v>200</v>
      </c>
      <c r="E436" s="37">
        <v>0.6</v>
      </c>
      <c r="F436" s="37"/>
      <c r="G436" s="37">
        <v>30.1</v>
      </c>
      <c r="H436" s="37">
        <v>130</v>
      </c>
      <c r="I436" s="37">
        <v>0.04</v>
      </c>
      <c r="J436" s="37"/>
      <c r="K436" s="37">
        <v>0.05</v>
      </c>
      <c r="L436" s="37">
        <v>135</v>
      </c>
      <c r="M436" s="37">
        <v>46</v>
      </c>
      <c r="N436" s="37"/>
      <c r="O436" s="37">
        <v>0.5</v>
      </c>
      <c r="P436" s="40"/>
      <c r="Q436" s="40"/>
      <c r="R436" s="47">
        <f t="shared" si="8"/>
        <v>0</v>
      </c>
      <c r="S436" s="50"/>
    </row>
    <row r="437" spans="2:21">
      <c r="B437" s="45" t="s">
        <v>155</v>
      </c>
      <c r="C437" s="4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40">
        <v>17</v>
      </c>
      <c r="Q437" s="40">
        <v>153.26</v>
      </c>
      <c r="R437" s="47">
        <f t="shared" si="8"/>
        <v>2605.42</v>
      </c>
      <c r="S437" s="50"/>
      <c r="T437">
        <f>R437/Q422</f>
        <v>14.803522727272728</v>
      </c>
    </row>
    <row r="438" spans="2:21">
      <c r="B438" s="45" t="s">
        <v>141</v>
      </c>
      <c r="C438" s="45"/>
      <c r="D438" s="40">
        <v>150</v>
      </c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52">
        <v>31.8</v>
      </c>
      <c r="Q438" s="52">
        <v>155</v>
      </c>
      <c r="R438" s="47">
        <f t="shared" si="8"/>
        <v>4929</v>
      </c>
      <c r="S438" s="50"/>
      <c r="T438">
        <f>R438/Q422</f>
        <v>28.005681818181817</v>
      </c>
    </row>
    <row r="439" spans="2:21">
      <c r="B439" s="45" t="s">
        <v>244</v>
      </c>
      <c r="C439" s="45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52">
        <v>176</v>
      </c>
      <c r="Q439" s="52">
        <v>43</v>
      </c>
      <c r="R439" s="47">
        <f t="shared" si="8"/>
        <v>7568</v>
      </c>
      <c r="S439" s="50"/>
      <c r="T439">
        <f>R439/Q422</f>
        <v>43</v>
      </c>
    </row>
    <row r="440" spans="2:21">
      <c r="E440" t="s">
        <v>98</v>
      </c>
      <c r="K440" t="s">
        <v>99</v>
      </c>
      <c r="R440" s="67">
        <f>SUM(R426:R439)</f>
        <v>18743.714</v>
      </c>
      <c r="S440" s="67"/>
      <c r="T440">
        <f>R440/Q422</f>
        <v>106.498375</v>
      </c>
    </row>
    <row r="441" spans="2:21">
      <c r="E441" s="48" t="s">
        <v>100</v>
      </c>
      <c r="F441" s="48"/>
      <c r="G441" s="51"/>
      <c r="H441" s="48"/>
      <c r="I441" s="48"/>
      <c r="J441" s="48"/>
      <c r="K441" s="48" t="s">
        <v>99</v>
      </c>
      <c r="L441" s="48"/>
      <c r="O441" t="s">
        <v>99</v>
      </c>
      <c r="Q441" s="30"/>
      <c r="R441" s="18"/>
      <c r="S441" s="18"/>
    </row>
    <row r="442" spans="2:21">
      <c r="E442" s="48"/>
      <c r="F442" s="48"/>
      <c r="G442" s="51"/>
      <c r="H442" s="48"/>
      <c r="I442" s="48"/>
      <c r="J442" s="48"/>
      <c r="K442" s="48"/>
      <c r="L442" s="48"/>
      <c r="Q442" s="30"/>
      <c r="R442" s="18"/>
      <c r="S442" s="18"/>
    </row>
    <row r="443" spans="2:21">
      <c r="E443" s="48"/>
      <c r="F443" s="48"/>
      <c r="G443" s="51"/>
      <c r="H443" s="48"/>
      <c r="I443" s="48"/>
      <c r="J443" s="48"/>
      <c r="K443" s="48"/>
      <c r="L443" s="48"/>
      <c r="Q443" s="30"/>
      <c r="R443" s="18"/>
      <c r="S443" s="18"/>
    </row>
    <row r="444" spans="2:21">
      <c r="E444" s="48"/>
      <c r="F444" s="48"/>
      <c r="G444" s="51"/>
      <c r="H444" s="48"/>
      <c r="I444" s="48"/>
      <c r="J444" s="48"/>
      <c r="K444" s="48"/>
      <c r="L444" s="48"/>
      <c r="Q444" s="30"/>
      <c r="R444" s="18"/>
      <c r="S444" s="18"/>
    </row>
    <row r="445" spans="2:21">
      <c r="E445" s="48"/>
      <c r="F445" s="48"/>
      <c r="G445" s="51"/>
      <c r="H445" s="48"/>
      <c r="I445" s="48"/>
      <c r="J445" s="48"/>
      <c r="K445" s="48"/>
      <c r="L445" s="48"/>
      <c r="Q445" s="30"/>
      <c r="R445" s="18"/>
      <c r="S445" s="18"/>
    </row>
    <row r="446" spans="2:21">
      <c r="E446" s="48"/>
      <c r="F446" s="48"/>
      <c r="G446" s="51"/>
      <c r="H446" s="48"/>
      <c r="I446" s="48"/>
      <c r="J446" s="48"/>
      <c r="K446" s="48"/>
      <c r="L446" s="48"/>
      <c r="Q446" s="30"/>
      <c r="R446" s="18"/>
      <c r="S446" s="18"/>
    </row>
    <row r="447" spans="2:21">
      <c r="E447" s="48"/>
      <c r="F447" s="48"/>
      <c r="G447" s="51"/>
      <c r="H447" s="48"/>
      <c r="I447" s="48"/>
      <c r="J447" s="48"/>
      <c r="K447" s="48"/>
      <c r="L447" s="48"/>
      <c r="Q447" s="30"/>
      <c r="R447" s="18"/>
      <c r="S447" s="18"/>
    </row>
    <row r="448" spans="2:21">
      <c r="E448" s="48"/>
      <c r="F448" s="48"/>
      <c r="G448" s="51"/>
      <c r="H448" s="48"/>
      <c r="I448" s="48"/>
      <c r="J448" s="48"/>
      <c r="K448" s="48"/>
      <c r="L448" s="48"/>
      <c r="Q448" s="30"/>
      <c r="R448" s="18"/>
      <c r="S448" s="18"/>
    </row>
    <row r="449" spans="5:19">
      <c r="E449" s="48"/>
      <c r="F449" s="48"/>
      <c r="G449" s="51"/>
      <c r="H449" s="48"/>
      <c r="I449" s="48"/>
      <c r="J449" s="48"/>
      <c r="K449" s="48"/>
      <c r="L449" s="48"/>
      <c r="Q449" s="30"/>
      <c r="R449" s="18"/>
      <c r="S449" s="18"/>
    </row>
    <row r="450" spans="5:19">
      <c r="E450" s="48"/>
      <c r="F450" s="48"/>
      <c r="G450" s="51"/>
      <c r="H450" s="48"/>
      <c r="I450" s="48"/>
      <c r="J450" s="48"/>
      <c r="K450" s="48"/>
      <c r="L450" s="48"/>
      <c r="Q450" s="30"/>
      <c r="R450" s="18"/>
      <c r="S450" s="18"/>
    </row>
    <row r="451" spans="5:19">
      <c r="E451" s="48"/>
      <c r="F451" s="48"/>
      <c r="G451" s="51"/>
      <c r="H451" s="48"/>
      <c r="I451" s="48"/>
      <c r="J451" s="48"/>
      <c r="K451" s="48"/>
      <c r="L451" s="48"/>
      <c r="Q451" s="30"/>
      <c r="R451" s="18"/>
      <c r="S451" s="18"/>
    </row>
    <row r="452" spans="5:19">
      <c r="E452" s="48"/>
      <c r="F452" s="48"/>
      <c r="G452" s="51"/>
      <c r="H452" s="48"/>
      <c r="I452" s="48"/>
      <c r="J452" s="48"/>
      <c r="K452" s="48"/>
      <c r="L452" s="48"/>
      <c r="Q452" s="30"/>
      <c r="R452" s="18"/>
      <c r="S452" s="18"/>
    </row>
    <row r="453" spans="5:19">
      <c r="E453" s="48"/>
      <c r="F453" s="48"/>
      <c r="G453" s="51"/>
      <c r="H453" s="48"/>
      <c r="I453" s="48"/>
      <c r="J453" s="48"/>
      <c r="K453" s="48"/>
      <c r="L453" s="48"/>
      <c r="Q453" s="30"/>
      <c r="R453" s="18"/>
      <c r="S453" s="18"/>
    </row>
    <row r="454" spans="5:19">
      <c r="E454" s="48"/>
      <c r="F454" s="48"/>
      <c r="G454" s="51"/>
      <c r="H454" s="48"/>
      <c r="I454" s="48"/>
      <c r="J454" s="48"/>
      <c r="K454" s="48"/>
      <c r="L454" s="48"/>
      <c r="Q454" s="30"/>
      <c r="R454" s="18"/>
      <c r="S454" s="18"/>
    </row>
    <row r="455" spans="5:19">
      <c r="E455" s="48"/>
      <c r="F455" s="48"/>
      <c r="G455" s="51"/>
      <c r="H455" s="48"/>
      <c r="I455" s="48"/>
      <c r="J455" s="48"/>
      <c r="K455" s="48"/>
      <c r="L455" s="48"/>
      <c r="Q455" s="30"/>
      <c r="R455" s="18"/>
      <c r="S455" s="18"/>
    </row>
    <row r="456" spans="5:19">
      <c r="E456" s="48"/>
      <c r="F456" s="48"/>
      <c r="G456" s="51"/>
      <c r="H456" s="48"/>
      <c r="I456" s="48"/>
      <c r="J456" s="48"/>
      <c r="K456" s="48"/>
      <c r="L456" s="48"/>
      <c r="Q456" s="30"/>
      <c r="R456" s="18"/>
      <c r="S456" s="18"/>
    </row>
    <row r="457" spans="5:19">
      <c r="E457" s="48"/>
      <c r="F457" s="48"/>
      <c r="G457" s="51"/>
      <c r="H457" s="48"/>
      <c r="I457" s="48"/>
      <c r="J457" s="48"/>
      <c r="K457" s="48"/>
      <c r="L457" s="48"/>
      <c r="Q457" s="30"/>
      <c r="R457" s="18"/>
      <c r="S457" s="18"/>
    </row>
    <row r="458" spans="5:19">
      <c r="E458" s="48"/>
      <c r="F458" s="48"/>
      <c r="G458" s="51"/>
      <c r="H458" s="48"/>
      <c r="I458" s="48"/>
      <c r="J458" s="48"/>
      <c r="K458" s="48"/>
      <c r="L458" s="48"/>
      <c r="Q458" s="30"/>
      <c r="R458" s="18"/>
      <c r="S458" s="18"/>
    </row>
    <row r="459" spans="5:19">
      <c r="E459" s="48"/>
      <c r="F459" s="48"/>
      <c r="G459" s="51"/>
      <c r="H459" s="48"/>
      <c r="I459" s="48"/>
      <c r="J459" s="48"/>
      <c r="K459" s="48"/>
      <c r="L459" s="48"/>
      <c r="Q459" s="30"/>
      <c r="R459" s="18"/>
      <c r="S459" s="18"/>
    </row>
    <row r="460" spans="5:19">
      <c r="E460" s="48"/>
      <c r="F460" s="48"/>
      <c r="G460" s="51"/>
      <c r="H460" s="48"/>
      <c r="I460" s="48"/>
      <c r="J460" s="48"/>
      <c r="K460" s="48"/>
      <c r="L460" s="48"/>
      <c r="Q460" s="30"/>
      <c r="R460" s="18"/>
      <c r="S460" s="18"/>
    </row>
    <row r="461" spans="5:19">
      <c r="E461" s="48"/>
      <c r="F461" s="48"/>
      <c r="G461" s="51"/>
      <c r="H461" s="48"/>
      <c r="I461" s="48"/>
      <c r="J461" s="48"/>
      <c r="K461" s="48"/>
      <c r="L461" s="48"/>
      <c r="Q461" s="30"/>
      <c r="R461" s="18"/>
      <c r="S461" s="18"/>
    </row>
    <row r="462" spans="5:19" ht="18.75">
      <c r="E462" s="15"/>
      <c r="H462" s="16" t="s">
        <v>67</v>
      </c>
      <c r="I462" s="16"/>
      <c r="J462" s="17"/>
      <c r="K462" s="17"/>
      <c r="M462" s="17"/>
      <c r="R462" s="19"/>
      <c r="S462" s="19"/>
    </row>
    <row r="463" spans="5:19" ht="18.75">
      <c r="E463" s="15"/>
      <c r="F463" s="15"/>
      <c r="H463" s="16" t="s">
        <v>68</v>
      </c>
      <c r="I463" s="16"/>
      <c r="J463" s="16"/>
      <c r="K463" s="16"/>
      <c r="L463" s="17"/>
      <c r="M463" s="21"/>
      <c r="R463" s="19"/>
      <c r="S463" s="19"/>
    </row>
    <row r="464" spans="5:19" ht="18.75">
      <c r="E464" s="23" t="s">
        <v>70</v>
      </c>
      <c r="F464" s="23"/>
      <c r="G464" s="23"/>
      <c r="R464" s="19"/>
      <c r="S464" s="19"/>
    </row>
    <row r="465" spans="2:21">
      <c r="B465" s="53">
        <v>44474</v>
      </c>
      <c r="N465" s="21"/>
      <c r="R465" s="19"/>
      <c r="S465" s="19"/>
    </row>
    <row r="466" spans="2:21">
      <c r="B466" s="24" t="s">
        <v>149</v>
      </c>
      <c r="C466" s="24" t="s">
        <v>74</v>
      </c>
      <c r="E466" s="25"/>
      <c r="F466" s="28"/>
      <c r="G466" s="28" t="s">
        <v>6</v>
      </c>
      <c r="H466" s="27"/>
      <c r="I466" s="21"/>
      <c r="J466" s="21"/>
      <c r="K466" s="21"/>
      <c r="L466" s="21"/>
      <c r="M466" s="21"/>
      <c r="N466" s="21"/>
      <c r="O466" s="21"/>
      <c r="P466" s="21"/>
      <c r="Q466" s="21"/>
      <c r="R466" s="19"/>
      <c r="S466" s="19"/>
    </row>
    <row r="467" spans="2:21">
      <c r="B467" s="29" t="s">
        <v>76</v>
      </c>
      <c r="C467" s="24"/>
      <c r="D467" s="20"/>
      <c r="E467" s="20"/>
      <c r="F467" s="27"/>
      <c r="G467" s="27"/>
      <c r="H467" s="27"/>
      <c r="I467" s="21"/>
      <c r="J467" s="21"/>
      <c r="K467" s="21"/>
      <c r="L467" s="21"/>
      <c r="M467" s="21"/>
      <c r="N467" s="21"/>
      <c r="O467" s="21"/>
      <c r="P467" s="21"/>
      <c r="Q467" s="21"/>
      <c r="R467" s="19"/>
      <c r="S467" s="19"/>
    </row>
    <row r="468" spans="2:21">
      <c r="B468" s="30"/>
      <c r="C468" s="29"/>
      <c r="D468" s="29"/>
      <c r="E468" s="29"/>
      <c r="F468" s="21"/>
      <c r="G468" s="27"/>
      <c r="H468" s="27"/>
      <c r="I468" s="21"/>
      <c r="J468" s="21"/>
      <c r="K468" s="21"/>
      <c r="L468" s="21"/>
      <c r="M468" s="21"/>
      <c r="N468" s="28"/>
      <c r="O468" s="21"/>
      <c r="P468" s="21"/>
      <c r="Q468">
        <v>118</v>
      </c>
      <c r="R468" s="19"/>
      <c r="S468" s="19"/>
    </row>
    <row r="469" spans="2:21">
      <c r="B469" s="31" t="s">
        <v>77</v>
      </c>
      <c r="C469" s="32"/>
      <c r="D469" s="33" t="s">
        <v>78</v>
      </c>
      <c r="E469" s="34"/>
      <c r="F469" s="34" t="s">
        <v>79</v>
      </c>
      <c r="G469" s="34"/>
      <c r="H469" s="34" t="s">
        <v>80</v>
      </c>
      <c r="I469" s="34" t="s">
        <v>81</v>
      </c>
      <c r="J469" s="34"/>
      <c r="K469" s="34"/>
      <c r="L469" s="34"/>
      <c r="M469" s="34" t="s">
        <v>82</v>
      </c>
      <c r="O469" s="34"/>
      <c r="P469" s="35" t="s">
        <v>83</v>
      </c>
      <c r="Q469" s="36" t="s">
        <v>3</v>
      </c>
      <c r="R469" s="36" t="s">
        <v>9</v>
      </c>
      <c r="S469" s="109"/>
    </row>
    <row r="470" spans="2:21">
      <c r="B470" s="5"/>
      <c r="C470" s="38" t="s">
        <v>84</v>
      </c>
      <c r="D470" s="39" t="s">
        <v>85</v>
      </c>
      <c r="E470" s="37" t="s">
        <v>86</v>
      </c>
      <c r="F470" s="37" t="s">
        <v>87</v>
      </c>
      <c r="G470" s="37" t="s">
        <v>88</v>
      </c>
      <c r="H470" s="37"/>
      <c r="I470" s="37" t="s">
        <v>89</v>
      </c>
      <c r="J470" s="37" t="s">
        <v>90</v>
      </c>
      <c r="K470" s="37" t="s">
        <v>91</v>
      </c>
      <c r="L470" s="37" t="s">
        <v>92</v>
      </c>
      <c r="M470" s="37" t="s">
        <v>93</v>
      </c>
      <c r="N470" s="37" t="s">
        <v>94</v>
      </c>
      <c r="O470" s="37" t="s">
        <v>95</v>
      </c>
      <c r="P470" s="40"/>
      <c r="Q470" s="4"/>
      <c r="R470" s="40"/>
      <c r="S470" s="110"/>
    </row>
    <row r="471" spans="2:21">
      <c r="B471" s="45" t="s">
        <v>243</v>
      </c>
      <c r="C471" s="45"/>
      <c r="D471" s="37">
        <v>200</v>
      </c>
      <c r="E471" s="37">
        <v>1.2</v>
      </c>
      <c r="F471" s="37">
        <v>4</v>
      </c>
      <c r="G471" s="37">
        <v>2.7</v>
      </c>
      <c r="H471" s="37">
        <v>260</v>
      </c>
      <c r="I471" s="37">
        <v>0.26</v>
      </c>
      <c r="J471" s="37">
        <v>40</v>
      </c>
      <c r="K471" s="37">
        <v>122</v>
      </c>
      <c r="L471" s="37">
        <v>128</v>
      </c>
      <c r="M471" s="37">
        <v>146</v>
      </c>
      <c r="N471" s="37">
        <v>56</v>
      </c>
      <c r="O471" s="37">
        <v>2</v>
      </c>
      <c r="P471" s="4"/>
      <c r="Q471" s="46"/>
      <c r="R471" s="47"/>
      <c r="S471" s="50"/>
    </row>
    <row r="472" spans="2:21">
      <c r="B472" s="45" t="s">
        <v>36</v>
      </c>
      <c r="C472" s="45">
        <v>2.5000000000000001E-2</v>
      </c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4">
        <v>5.9</v>
      </c>
      <c r="Q472" s="46">
        <v>260</v>
      </c>
      <c r="R472" s="47">
        <f t="shared" ref="R472:R489" si="9">Q472*P472</f>
        <v>1534</v>
      </c>
      <c r="S472" s="50"/>
    </row>
    <row r="473" spans="2:21">
      <c r="B473" s="45" t="s">
        <v>110</v>
      </c>
      <c r="C473" s="45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4">
        <v>2.2999999999999998</v>
      </c>
      <c r="Q473" s="46">
        <v>35.979999999999997</v>
      </c>
      <c r="R473" s="47">
        <f t="shared" si="9"/>
        <v>82.753999999999991</v>
      </c>
      <c r="S473" s="50"/>
    </row>
    <row r="474" spans="2:21">
      <c r="B474" s="45" t="s">
        <v>58</v>
      </c>
      <c r="C474" s="45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4">
        <v>1.1000000000000001</v>
      </c>
      <c r="Q474" s="46">
        <v>39</v>
      </c>
      <c r="R474" s="47">
        <f t="shared" si="9"/>
        <v>42.900000000000006</v>
      </c>
      <c r="S474" s="50"/>
    </row>
    <row r="475" spans="2:21">
      <c r="B475" s="45" t="s">
        <v>13</v>
      </c>
      <c r="C475" s="45">
        <v>3</v>
      </c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4">
        <v>0.7</v>
      </c>
      <c r="Q475" s="46">
        <v>136.38999999999999</v>
      </c>
      <c r="R475" s="47">
        <f t="shared" si="9"/>
        <v>95.472999999999985</v>
      </c>
      <c r="S475" s="50"/>
    </row>
    <row r="476" spans="2:21">
      <c r="B476" s="45" t="s">
        <v>103</v>
      </c>
      <c r="C476" s="45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4">
        <v>1.1000000000000001</v>
      </c>
      <c r="Q476" s="46">
        <v>60</v>
      </c>
      <c r="R476" s="47">
        <f t="shared" si="9"/>
        <v>66</v>
      </c>
      <c r="S476" s="50"/>
    </row>
    <row r="477" spans="2:21">
      <c r="B477" s="45" t="s">
        <v>10</v>
      </c>
      <c r="C477" s="45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4">
        <v>1</v>
      </c>
      <c r="Q477" s="46">
        <v>65</v>
      </c>
      <c r="R477" s="47">
        <f t="shared" si="9"/>
        <v>65</v>
      </c>
      <c r="S477" s="50"/>
    </row>
    <row r="478" spans="2:21">
      <c r="B478" s="45" t="s">
        <v>51</v>
      </c>
      <c r="C478" s="45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4">
        <v>1</v>
      </c>
      <c r="Q478" s="46">
        <v>47</v>
      </c>
      <c r="R478" s="47">
        <f t="shared" si="9"/>
        <v>47</v>
      </c>
      <c r="S478" s="50"/>
    </row>
    <row r="479" spans="2:21">
      <c r="B479" s="45" t="s">
        <v>17</v>
      </c>
      <c r="C479" s="45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4">
        <v>1</v>
      </c>
      <c r="Q479" s="46">
        <v>22</v>
      </c>
      <c r="R479" s="47">
        <f t="shared" si="9"/>
        <v>22</v>
      </c>
      <c r="S479" s="50"/>
    </row>
    <row r="480" spans="2:21">
      <c r="B480" s="45" t="s">
        <v>55</v>
      </c>
      <c r="C480" s="45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4">
        <v>10.78</v>
      </c>
      <c r="Q480" s="46">
        <v>39</v>
      </c>
      <c r="R480" s="47">
        <f t="shared" si="9"/>
        <v>420.41999999999996</v>
      </c>
      <c r="S480" s="50"/>
      <c r="T480">
        <v>2375.5500000000002</v>
      </c>
      <c r="U480">
        <f>T480/Q468</f>
        <v>20.131779661016949</v>
      </c>
    </row>
    <row r="481" spans="2:22">
      <c r="B481" s="31" t="s">
        <v>229</v>
      </c>
      <c r="C481" s="45"/>
      <c r="D481" s="37">
        <v>70</v>
      </c>
      <c r="E481" s="37">
        <v>4.5</v>
      </c>
      <c r="F481" s="37">
        <v>5.4</v>
      </c>
      <c r="G481" s="37">
        <v>7.1</v>
      </c>
      <c r="H481" s="37">
        <v>98</v>
      </c>
      <c r="I481" s="37">
        <v>1.61</v>
      </c>
      <c r="J481" s="37">
        <v>13.2</v>
      </c>
      <c r="K481" s="37">
        <v>118</v>
      </c>
      <c r="L481" s="37">
        <v>180</v>
      </c>
      <c r="M481" s="37">
        <v>121</v>
      </c>
      <c r="N481" s="37">
        <v>122</v>
      </c>
      <c r="O481" s="37">
        <v>4.9000000000000004</v>
      </c>
      <c r="P481" s="4"/>
      <c r="Q481" s="46"/>
      <c r="R481" s="47">
        <f t="shared" si="9"/>
        <v>0</v>
      </c>
      <c r="S481" s="50"/>
    </row>
    <row r="482" spans="2:22">
      <c r="B482" s="45" t="s">
        <v>57</v>
      </c>
      <c r="C482" s="45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4">
        <v>7</v>
      </c>
      <c r="Q482" s="46">
        <v>65</v>
      </c>
      <c r="R482" s="47">
        <f>Q482*P482</f>
        <v>455</v>
      </c>
      <c r="S482" s="50"/>
    </row>
    <row r="483" spans="2:22">
      <c r="B483" s="45" t="s">
        <v>13</v>
      </c>
      <c r="C483" s="45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4">
        <v>0.3</v>
      </c>
      <c r="Q483" s="46">
        <v>136.38999999999999</v>
      </c>
      <c r="R483" s="47">
        <f t="shared" ref="R483:R484" si="10">Q483*P483</f>
        <v>40.916999999999994</v>
      </c>
      <c r="S483" s="50"/>
    </row>
    <row r="484" spans="2:22">
      <c r="B484" s="45" t="s">
        <v>207</v>
      </c>
      <c r="C484" s="45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4">
        <v>0.2</v>
      </c>
      <c r="Q484" s="46">
        <v>185</v>
      </c>
      <c r="R484" s="47">
        <f t="shared" si="10"/>
        <v>37</v>
      </c>
      <c r="S484" s="50"/>
      <c r="T484">
        <v>532.91999999999996</v>
      </c>
      <c r="U484">
        <f>T484/Q468</f>
        <v>4.5162711864406777</v>
      </c>
    </row>
    <row r="485" spans="2:22">
      <c r="B485" s="44" t="s">
        <v>34</v>
      </c>
      <c r="C485" s="45">
        <v>30</v>
      </c>
      <c r="D485" s="31">
        <v>30</v>
      </c>
      <c r="E485" s="37">
        <v>0.6</v>
      </c>
      <c r="F485" s="37"/>
      <c r="G485" s="37">
        <v>15.5</v>
      </c>
      <c r="H485" s="37"/>
      <c r="I485" s="37">
        <v>0.04</v>
      </c>
      <c r="J485" s="37"/>
      <c r="K485" s="37">
        <v>0.24</v>
      </c>
      <c r="L485" s="37">
        <v>0.8</v>
      </c>
      <c r="M485" s="37">
        <v>24</v>
      </c>
      <c r="N485" s="37"/>
      <c r="O485" s="37">
        <v>22</v>
      </c>
      <c r="P485" s="52"/>
      <c r="Q485" s="46"/>
      <c r="R485" s="47">
        <f t="shared" si="9"/>
        <v>0</v>
      </c>
      <c r="S485" s="50"/>
    </row>
    <row r="486" spans="2:22">
      <c r="B486" s="45" t="s">
        <v>34</v>
      </c>
      <c r="C486" s="45">
        <v>10</v>
      </c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4">
        <v>11</v>
      </c>
      <c r="Q486" s="61">
        <v>26</v>
      </c>
      <c r="R486" s="47">
        <f t="shared" si="9"/>
        <v>286</v>
      </c>
      <c r="S486" s="50"/>
      <c r="T486">
        <f>R486/Q468</f>
        <v>2.4237288135593222</v>
      </c>
    </row>
    <row r="487" spans="2:22">
      <c r="B487" s="44" t="s">
        <v>155</v>
      </c>
      <c r="C487" s="45">
        <v>20</v>
      </c>
      <c r="D487" s="37">
        <v>200</v>
      </c>
      <c r="E487" s="37">
        <v>0.6</v>
      </c>
      <c r="F487" s="37"/>
      <c r="G487" s="37">
        <v>30.1</v>
      </c>
      <c r="H487" s="37">
        <v>130</v>
      </c>
      <c r="I487" s="37">
        <v>0.04</v>
      </c>
      <c r="J487" s="37"/>
      <c r="K487" s="37">
        <v>0.05</v>
      </c>
      <c r="L487" s="37">
        <v>135</v>
      </c>
      <c r="M487" s="37">
        <v>46</v>
      </c>
      <c r="N487" s="37"/>
      <c r="O487" s="37">
        <v>0.5</v>
      </c>
      <c r="P487" s="40"/>
      <c r="Q487" s="40"/>
      <c r="R487" s="47">
        <f t="shared" si="9"/>
        <v>0</v>
      </c>
      <c r="S487" s="50"/>
    </row>
    <row r="488" spans="2:22">
      <c r="B488" s="45" t="s">
        <v>245</v>
      </c>
      <c r="C488" s="4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40">
        <v>73</v>
      </c>
      <c r="Q488" s="40">
        <v>15.5</v>
      </c>
      <c r="R488" s="47">
        <f t="shared" si="9"/>
        <v>1131.5</v>
      </c>
      <c r="S488" s="50"/>
      <c r="T488">
        <f>R488/Q468</f>
        <v>9.5889830508474585</v>
      </c>
      <c r="U488">
        <f>T488+T489</f>
        <v>17.925423728813559</v>
      </c>
    </row>
    <row r="489" spans="2:22">
      <c r="B489" s="45" t="s">
        <v>246</v>
      </c>
      <c r="C489" s="45"/>
      <c r="D489" s="40">
        <v>150</v>
      </c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52">
        <v>45</v>
      </c>
      <c r="Q489" s="52">
        <v>21.86</v>
      </c>
      <c r="R489" s="47">
        <f t="shared" si="9"/>
        <v>983.69999999999993</v>
      </c>
      <c r="S489" s="50"/>
      <c r="T489">
        <f>R489/Q468</f>
        <v>8.3364406779661007</v>
      </c>
    </row>
    <row r="490" spans="2:22">
      <c r="E490" t="s">
        <v>98</v>
      </c>
      <c r="K490" t="s">
        <v>99</v>
      </c>
      <c r="R490" s="67">
        <f>SUM(R472:R489)</f>
        <v>5309.6639999999998</v>
      </c>
      <c r="S490" s="67"/>
      <c r="T490">
        <f>R490/Q468</f>
        <v>44.997152542372881</v>
      </c>
      <c r="U490">
        <f>U480+U484+T486+T488+T489</f>
        <v>44.99720338983051</v>
      </c>
      <c r="V490">
        <f>U480+U484+T486+U488</f>
        <v>44.997203389830503</v>
      </c>
    </row>
    <row r="491" spans="2:22">
      <c r="E491" s="48" t="s">
        <v>100</v>
      </c>
      <c r="F491" s="48"/>
      <c r="G491" s="51"/>
      <c r="H491" s="48"/>
      <c r="I491" s="48"/>
      <c r="J491" s="48"/>
      <c r="K491" s="48" t="s">
        <v>99</v>
      </c>
      <c r="L491" s="48"/>
      <c r="O491" t="s">
        <v>99</v>
      </c>
      <c r="Q491" s="30"/>
      <c r="R491" s="18"/>
      <c r="S491" s="18"/>
    </row>
    <row r="492" spans="2:22">
      <c r="E492" s="48"/>
      <c r="F492" s="48"/>
      <c r="G492" s="51"/>
      <c r="H492" s="48"/>
      <c r="I492" s="48"/>
      <c r="J492" s="48"/>
      <c r="K492" s="48"/>
      <c r="L492" s="48"/>
      <c r="Q492" s="30"/>
      <c r="R492" s="18"/>
      <c r="S492" s="18"/>
    </row>
    <row r="493" spans="2:22">
      <c r="E493" s="48"/>
      <c r="F493" s="48"/>
      <c r="G493" s="51"/>
      <c r="H493" s="48"/>
      <c r="I493" s="48"/>
      <c r="J493" s="48"/>
      <c r="K493" s="48"/>
      <c r="L493" s="48"/>
      <c r="Q493" s="30"/>
      <c r="R493" s="18"/>
      <c r="S493" s="18"/>
    </row>
    <row r="494" spans="2:22">
      <c r="E494" s="48"/>
      <c r="F494" s="48"/>
      <c r="G494" s="51"/>
      <c r="H494" s="48"/>
      <c r="I494" s="48"/>
      <c r="J494" s="48"/>
      <c r="K494" s="48"/>
      <c r="L494" s="48"/>
      <c r="Q494" s="30"/>
      <c r="R494" s="18"/>
      <c r="S494" s="18"/>
    </row>
    <row r="495" spans="2:22">
      <c r="E495" s="48"/>
      <c r="F495" s="48"/>
      <c r="G495" s="51"/>
      <c r="H495" s="48"/>
      <c r="I495" s="48"/>
      <c r="J495" s="48"/>
      <c r="K495" s="48"/>
      <c r="L495" s="48"/>
      <c r="Q495" s="30"/>
      <c r="R495" s="18"/>
      <c r="S495" s="18"/>
    </row>
    <row r="496" spans="2:22">
      <c r="E496" s="48"/>
      <c r="F496" s="48"/>
      <c r="G496" s="51"/>
      <c r="H496" s="48"/>
      <c r="I496" s="48"/>
      <c r="J496" s="48"/>
      <c r="K496" s="48"/>
      <c r="L496" s="48"/>
      <c r="Q496" s="30"/>
      <c r="R496" s="18"/>
      <c r="S496" s="18"/>
    </row>
    <row r="497" spans="2:19">
      <c r="E497" s="48"/>
      <c r="F497" s="48"/>
      <c r="G497" s="51"/>
      <c r="H497" s="48"/>
      <c r="I497" s="48"/>
      <c r="J497" s="48"/>
      <c r="K497" s="48"/>
      <c r="L497" s="48"/>
      <c r="Q497" s="30"/>
      <c r="R497" s="18"/>
      <c r="S497" s="18"/>
    </row>
    <row r="498" spans="2:19">
      <c r="E498" s="48"/>
      <c r="F498" s="48"/>
      <c r="G498" s="51"/>
      <c r="H498" s="48"/>
      <c r="I498" s="48"/>
      <c r="J498" s="48"/>
      <c r="K498" s="48"/>
      <c r="L498" s="48"/>
      <c r="Q498" s="30"/>
      <c r="R498" s="18"/>
      <c r="S498" s="18"/>
    </row>
    <row r="499" spans="2:19">
      <c r="E499" s="48"/>
      <c r="F499" s="48"/>
      <c r="G499" s="51"/>
      <c r="H499" s="48"/>
      <c r="I499" s="48"/>
      <c r="J499" s="48"/>
      <c r="K499" s="48"/>
      <c r="L499" s="48"/>
      <c r="Q499" s="30"/>
      <c r="R499" s="18"/>
      <c r="S499" s="18"/>
    </row>
    <row r="500" spans="2:19">
      <c r="E500" s="48"/>
      <c r="F500" s="48"/>
      <c r="G500" s="51"/>
      <c r="H500" s="48"/>
      <c r="I500" s="48"/>
      <c r="J500" s="48"/>
      <c r="K500" s="48"/>
      <c r="L500" s="48"/>
      <c r="Q500" s="30"/>
      <c r="R500" s="18"/>
      <c r="S500" s="18"/>
    </row>
    <row r="501" spans="2:19">
      <c r="E501" s="48"/>
      <c r="F501" s="48"/>
      <c r="G501" s="51"/>
      <c r="H501" s="48"/>
      <c r="I501" s="48"/>
      <c r="J501" s="48"/>
      <c r="K501" s="48"/>
      <c r="L501" s="48"/>
      <c r="Q501" s="30"/>
      <c r="R501" s="18"/>
      <c r="S501" s="18"/>
    </row>
    <row r="502" spans="2:19">
      <c r="E502" s="48"/>
      <c r="F502" s="48"/>
      <c r="G502" s="51"/>
      <c r="H502" s="48"/>
      <c r="I502" s="48"/>
      <c r="J502" s="48"/>
      <c r="K502" s="48"/>
      <c r="L502" s="48"/>
      <c r="Q502" s="30"/>
      <c r="R502" s="18"/>
      <c r="S502" s="18"/>
    </row>
    <row r="503" spans="2:19">
      <c r="E503" s="48"/>
      <c r="F503" s="48"/>
      <c r="G503" s="51"/>
      <c r="H503" s="48"/>
      <c r="I503" s="48"/>
      <c r="J503" s="48"/>
      <c r="K503" s="48"/>
      <c r="L503" s="48"/>
      <c r="Q503" s="30"/>
      <c r="R503" s="18"/>
      <c r="S503" s="18"/>
    </row>
    <row r="504" spans="2:19">
      <c r="E504" s="48"/>
      <c r="F504" s="48"/>
      <c r="G504" s="51"/>
      <c r="H504" s="48"/>
      <c r="I504" s="48"/>
      <c r="J504" s="48"/>
      <c r="K504" s="48"/>
      <c r="L504" s="48"/>
      <c r="Q504" s="30"/>
      <c r="R504" s="18"/>
      <c r="S504" s="18"/>
    </row>
    <row r="505" spans="2:19">
      <c r="E505" s="48"/>
      <c r="F505" s="48"/>
      <c r="G505" s="51"/>
      <c r="H505" s="48"/>
      <c r="I505" s="48"/>
      <c r="J505" s="48"/>
      <c r="K505" s="48"/>
      <c r="L505" s="48"/>
      <c r="Q505" s="30"/>
      <c r="R505" s="18"/>
      <c r="S505" s="18"/>
    </row>
    <row r="506" spans="2:19">
      <c r="E506" s="48"/>
      <c r="F506" s="48"/>
      <c r="G506" s="51"/>
      <c r="H506" s="48"/>
      <c r="I506" s="48"/>
      <c r="J506" s="48"/>
      <c r="K506" s="48"/>
      <c r="L506" s="48"/>
      <c r="Q506" s="30"/>
      <c r="R506" s="18"/>
      <c r="S506" s="18"/>
    </row>
    <row r="507" spans="2:19">
      <c r="E507" s="48"/>
      <c r="F507" s="48"/>
      <c r="G507" s="51"/>
      <c r="H507" s="48"/>
      <c r="I507" s="48"/>
      <c r="J507" s="48"/>
      <c r="K507" s="48"/>
      <c r="L507" s="48"/>
      <c r="Q507" s="30"/>
      <c r="R507" s="18"/>
      <c r="S507" s="18"/>
    </row>
    <row r="508" spans="2:19" ht="18.75">
      <c r="E508" s="15"/>
      <c r="H508" s="16" t="s">
        <v>67</v>
      </c>
      <c r="I508" s="16"/>
      <c r="J508" s="17"/>
      <c r="K508" s="17"/>
      <c r="M508" s="17"/>
      <c r="R508" s="19"/>
      <c r="S508" s="19"/>
    </row>
    <row r="509" spans="2:19" ht="18.75">
      <c r="E509" s="15"/>
      <c r="F509" s="15"/>
      <c r="H509" s="16" t="s">
        <v>68</v>
      </c>
      <c r="I509" s="16"/>
      <c r="J509" s="16"/>
      <c r="K509" s="16"/>
      <c r="L509" s="17"/>
      <c r="M509" s="21"/>
      <c r="R509" s="19"/>
      <c r="S509" s="19"/>
    </row>
    <row r="510" spans="2:19" ht="18.75">
      <c r="E510" s="23" t="s">
        <v>70</v>
      </c>
      <c r="F510" s="23"/>
      <c r="G510" s="23"/>
      <c r="R510" s="19"/>
      <c r="S510" s="19"/>
    </row>
    <row r="511" spans="2:19">
      <c r="B511" s="53">
        <v>44474</v>
      </c>
      <c r="N511" s="21"/>
      <c r="R511" s="19"/>
      <c r="S511" s="19"/>
    </row>
    <row r="512" spans="2:19">
      <c r="B512" s="24" t="s">
        <v>149</v>
      </c>
      <c r="C512" s="24" t="s">
        <v>74</v>
      </c>
      <c r="E512" s="25"/>
      <c r="F512" s="28"/>
      <c r="G512" s="28" t="s">
        <v>7</v>
      </c>
      <c r="H512" s="27"/>
      <c r="I512" s="21"/>
      <c r="J512" s="21"/>
      <c r="K512" s="21"/>
      <c r="L512" s="21"/>
      <c r="M512" s="21"/>
      <c r="N512" s="21"/>
      <c r="O512" s="21"/>
      <c r="P512" s="21"/>
      <c r="Q512" s="21"/>
      <c r="R512" s="19"/>
      <c r="S512" s="19"/>
    </row>
    <row r="513" spans="2:19">
      <c r="B513" s="29" t="s">
        <v>76</v>
      </c>
      <c r="C513" s="24"/>
      <c r="D513" s="20"/>
      <c r="E513" s="20"/>
      <c r="F513" s="27"/>
      <c r="G513" s="27"/>
      <c r="H513" s="27"/>
      <c r="I513" s="21"/>
      <c r="J513" s="21"/>
      <c r="K513" s="21"/>
      <c r="L513" s="21"/>
      <c r="M513" s="21"/>
      <c r="N513" s="21"/>
      <c r="O513" s="21"/>
      <c r="P513" s="21"/>
      <c r="Q513" s="21"/>
      <c r="R513" s="19"/>
      <c r="S513" s="19"/>
    </row>
    <row r="514" spans="2:19">
      <c r="B514" s="30"/>
      <c r="C514" s="29"/>
      <c r="D514" s="29"/>
      <c r="E514" s="29"/>
      <c r="F514" s="21"/>
      <c r="G514" s="27"/>
      <c r="H514" s="27"/>
      <c r="I514" s="21"/>
      <c r="J514" s="21"/>
      <c r="K514" s="21"/>
      <c r="L514" s="21"/>
      <c r="M514" s="21"/>
      <c r="N514" s="28"/>
      <c r="O514" s="21"/>
      <c r="P514" s="21"/>
      <c r="R514" s="19"/>
      <c r="S514" s="19"/>
    </row>
    <row r="515" spans="2:19">
      <c r="B515" s="31" t="s">
        <v>77</v>
      </c>
      <c r="C515" s="32"/>
      <c r="D515" s="33" t="s">
        <v>78</v>
      </c>
      <c r="E515" s="34"/>
      <c r="F515" s="34" t="s">
        <v>79</v>
      </c>
      <c r="G515" s="34"/>
      <c r="H515" s="34" t="s">
        <v>80</v>
      </c>
      <c r="I515" s="34" t="s">
        <v>81</v>
      </c>
      <c r="J515" s="34"/>
      <c r="K515" s="34"/>
      <c r="L515" s="34"/>
      <c r="M515" s="34" t="s">
        <v>82</v>
      </c>
      <c r="O515" s="34"/>
      <c r="P515" s="35" t="s">
        <v>83</v>
      </c>
      <c r="Q515" s="36" t="s">
        <v>3</v>
      </c>
      <c r="R515" s="36" t="s">
        <v>9</v>
      </c>
      <c r="S515" s="109"/>
    </row>
    <row r="516" spans="2:19">
      <c r="B516" s="5"/>
      <c r="C516" s="38" t="s">
        <v>84</v>
      </c>
      <c r="D516" s="39" t="s">
        <v>85</v>
      </c>
      <c r="E516" s="37" t="s">
        <v>86</v>
      </c>
      <c r="F516" s="37" t="s">
        <v>87</v>
      </c>
      <c r="G516" s="37" t="s">
        <v>88</v>
      </c>
      <c r="H516" s="37"/>
      <c r="I516" s="37" t="s">
        <v>89</v>
      </c>
      <c r="J516" s="37" t="s">
        <v>90</v>
      </c>
      <c r="K516" s="37" t="s">
        <v>91</v>
      </c>
      <c r="L516" s="37" t="s">
        <v>92</v>
      </c>
      <c r="M516" s="37" t="s">
        <v>93</v>
      </c>
      <c r="N516" s="37" t="s">
        <v>94</v>
      </c>
      <c r="O516" s="37" t="s">
        <v>95</v>
      </c>
      <c r="P516" s="40"/>
      <c r="Q516" s="4"/>
      <c r="R516" s="40"/>
      <c r="S516" s="110"/>
    </row>
    <row r="517" spans="2:19">
      <c r="B517" s="45" t="s">
        <v>243</v>
      </c>
      <c r="C517" s="45"/>
      <c r="D517" s="37">
        <v>200</v>
      </c>
      <c r="E517" s="37">
        <v>1.2</v>
      </c>
      <c r="F517" s="37">
        <v>4</v>
      </c>
      <c r="G517" s="37">
        <v>2.7</v>
      </c>
      <c r="H517" s="37">
        <v>260</v>
      </c>
      <c r="I517" s="37">
        <v>0.26</v>
      </c>
      <c r="J517" s="37">
        <v>40</v>
      </c>
      <c r="K517" s="37">
        <v>122</v>
      </c>
      <c r="L517" s="37">
        <v>128</v>
      </c>
      <c r="M517" s="37">
        <v>146</v>
      </c>
      <c r="N517" s="37">
        <v>56</v>
      </c>
      <c r="O517" s="37">
        <v>2</v>
      </c>
      <c r="P517" s="4"/>
      <c r="Q517" s="46"/>
      <c r="R517" s="47"/>
      <c r="S517" s="50"/>
    </row>
    <row r="518" spans="2:19">
      <c r="B518" s="45" t="s">
        <v>36</v>
      </c>
      <c r="C518" s="45">
        <v>2.5000000000000001E-2</v>
      </c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4">
        <v>2</v>
      </c>
      <c r="Q518" s="46">
        <v>260</v>
      </c>
      <c r="R518" s="47">
        <f t="shared" ref="R518:R527" si="11">Q518*P518</f>
        <v>520</v>
      </c>
      <c r="S518" s="50"/>
    </row>
    <row r="519" spans="2:19">
      <c r="B519" s="45" t="s">
        <v>110</v>
      </c>
      <c r="C519" s="45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4">
        <v>0.4</v>
      </c>
      <c r="Q519" s="46">
        <v>35.979999999999997</v>
      </c>
      <c r="R519" s="47">
        <f t="shared" si="11"/>
        <v>14.391999999999999</v>
      </c>
      <c r="S519" s="50"/>
    </row>
    <row r="520" spans="2:19">
      <c r="B520" s="45" t="s">
        <v>58</v>
      </c>
      <c r="C520" s="45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4">
        <v>0.1</v>
      </c>
      <c r="Q520" s="46">
        <v>39</v>
      </c>
      <c r="R520" s="47">
        <f t="shared" si="11"/>
        <v>3.9000000000000004</v>
      </c>
      <c r="S520" s="50"/>
    </row>
    <row r="521" spans="2:19">
      <c r="B521" s="45" t="s">
        <v>103</v>
      </c>
      <c r="C521" s="45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4">
        <v>0.1</v>
      </c>
      <c r="Q521" s="46">
        <v>60</v>
      </c>
      <c r="R521" s="47">
        <f t="shared" si="11"/>
        <v>6</v>
      </c>
      <c r="S521" s="50"/>
    </row>
    <row r="522" spans="2:19">
      <c r="B522" s="45" t="s">
        <v>55</v>
      </c>
      <c r="C522" s="45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4">
        <v>2</v>
      </c>
      <c r="Q522" s="46">
        <v>39</v>
      </c>
      <c r="R522" s="47">
        <f t="shared" si="11"/>
        <v>78</v>
      </c>
      <c r="S522" s="50"/>
    </row>
    <row r="523" spans="2:19">
      <c r="B523" s="44" t="s">
        <v>34</v>
      </c>
      <c r="C523" s="45">
        <v>30</v>
      </c>
      <c r="D523" s="31">
        <v>30</v>
      </c>
      <c r="E523" s="37">
        <v>0.6</v>
      </c>
      <c r="F523" s="37"/>
      <c r="G523" s="37">
        <v>15.5</v>
      </c>
      <c r="H523" s="37"/>
      <c r="I523" s="37">
        <v>0.04</v>
      </c>
      <c r="J523" s="37"/>
      <c r="K523" s="37">
        <v>0.24</v>
      </c>
      <c r="L523" s="37">
        <v>0.8</v>
      </c>
      <c r="M523" s="37">
        <v>24</v>
      </c>
      <c r="N523" s="37"/>
      <c r="O523" s="37">
        <v>22</v>
      </c>
      <c r="P523" s="52"/>
      <c r="Q523" s="46"/>
      <c r="R523" s="47">
        <f t="shared" si="11"/>
        <v>0</v>
      </c>
      <c r="S523" s="50"/>
    </row>
    <row r="524" spans="2:19">
      <c r="B524" s="45" t="s">
        <v>34</v>
      </c>
      <c r="C524" s="45">
        <v>10</v>
      </c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4">
        <v>1</v>
      </c>
      <c r="Q524" s="61">
        <v>26</v>
      </c>
      <c r="R524" s="47">
        <f t="shared" si="11"/>
        <v>26</v>
      </c>
      <c r="S524" s="50"/>
    </row>
    <row r="525" spans="2:19">
      <c r="B525" s="44" t="s">
        <v>108</v>
      </c>
      <c r="C525" s="45">
        <v>20</v>
      </c>
      <c r="D525" s="37">
        <v>200</v>
      </c>
      <c r="E525" s="37">
        <v>0.6</v>
      </c>
      <c r="F525" s="37"/>
      <c r="G525" s="37">
        <v>30.1</v>
      </c>
      <c r="H525" s="37">
        <v>130</v>
      </c>
      <c r="I525" s="37">
        <v>0.04</v>
      </c>
      <c r="J525" s="37"/>
      <c r="K525" s="37">
        <v>0.05</v>
      </c>
      <c r="L525" s="37">
        <v>135</v>
      </c>
      <c r="M525" s="37">
        <v>46</v>
      </c>
      <c r="N525" s="37"/>
      <c r="O525" s="37">
        <v>0.5</v>
      </c>
      <c r="P525" s="40"/>
      <c r="Q525" s="40"/>
      <c r="R525" s="47">
        <f t="shared" si="11"/>
        <v>0</v>
      </c>
      <c r="S525" s="50"/>
    </row>
    <row r="526" spans="2:19">
      <c r="B526" s="45" t="s">
        <v>31</v>
      </c>
      <c r="C526" s="4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40">
        <v>1</v>
      </c>
      <c r="Q526" s="40">
        <v>75</v>
      </c>
      <c r="R526" s="47">
        <f t="shared" si="11"/>
        <v>75</v>
      </c>
      <c r="S526" s="50"/>
    </row>
    <row r="527" spans="2:19">
      <c r="B527" s="45" t="s">
        <v>109</v>
      </c>
      <c r="C527" s="45"/>
      <c r="D527" s="40">
        <v>150</v>
      </c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52"/>
      <c r="Q527" s="52">
        <v>21.86</v>
      </c>
      <c r="R527" s="47">
        <f t="shared" si="11"/>
        <v>0</v>
      </c>
      <c r="S527" s="50"/>
    </row>
    <row r="528" spans="2:19">
      <c r="E528" t="s">
        <v>98</v>
      </c>
      <c r="K528" t="s">
        <v>99</v>
      </c>
      <c r="R528" s="67">
        <f>SUM(R518:R527)</f>
        <v>723.29200000000003</v>
      </c>
      <c r="S528" s="67"/>
    </row>
    <row r="529" spans="5:19">
      <c r="E529" s="48" t="s">
        <v>100</v>
      </c>
      <c r="F529" s="48"/>
      <c r="G529" s="51"/>
      <c r="H529" s="48"/>
      <c r="I529" s="48"/>
      <c r="J529" s="48"/>
      <c r="K529" s="48" t="s">
        <v>99</v>
      </c>
      <c r="L529" s="48"/>
      <c r="O529" t="s">
        <v>99</v>
      </c>
      <c r="Q529" s="30"/>
      <c r="R529" s="18"/>
      <c r="S529" s="18"/>
    </row>
    <row r="530" spans="5:19">
      <c r="E530" s="48"/>
      <c r="F530" s="48"/>
      <c r="G530" s="51"/>
      <c r="H530" s="48"/>
      <c r="I530" s="48"/>
      <c r="J530" s="48"/>
      <c r="K530" s="48"/>
      <c r="L530" s="48"/>
      <c r="Q530" s="30"/>
      <c r="R530" s="18"/>
      <c r="S530" s="18"/>
    </row>
    <row r="531" spans="5:19">
      <c r="E531" s="48"/>
      <c r="F531" s="48"/>
      <c r="G531" s="51"/>
      <c r="H531" s="48"/>
      <c r="I531" s="48"/>
      <c r="J531" s="48"/>
      <c r="K531" s="48"/>
      <c r="L531" s="48"/>
      <c r="Q531" s="30"/>
      <c r="R531" s="18"/>
      <c r="S531" s="18"/>
    </row>
    <row r="532" spans="5:19">
      <c r="E532" s="48"/>
      <c r="F532" s="48"/>
      <c r="G532" s="51"/>
      <c r="H532" s="48"/>
      <c r="I532" s="48"/>
      <c r="J532" s="48"/>
      <c r="K532" s="48"/>
      <c r="L532" s="48"/>
      <c r="Q532" s="30"/>
      <c r="R532" s="18"/>
      <c r="S532" s="18"/>
    </row>
    <row r="533" spans="5:19">
      <c r="E533" s="48"/>
      <c r="F533" s="48"/>
      <c r="G533" s="51"/>
      <c r="H533" s="48"/>
      <c r="I533" s="48"/>
      <c r="J533" s="48"/>
      <c r="K533" s="48"/>
      <c r="L533" s="48"/>
      <c r="Q533" s="30"/>
      <c r="R533" s="18"/>
      <c r="S533" s="18"/>
    </row>
    <row r="534" spans="5:19">
      <c r="E534" s="48"/>
      <c r="F534" s="48"/>
      <c r="G534" s="51"/>
      <c r="H534" s="48"/>
      <c r="I534" s="48"/>
      <c r="J534" s="48"/>
      <c r="K534" s="48"/>
      <c r="L534" s="48"/>
      <c r="Q534" s="30"/>
      <c r="R534" s="18"/>
      <c r="S534" s="18"/>
    </row>
    <row r="535" spans="5:19">
      <c r="E535" s="48"/>
      <c r="F535" s="48"/>
      <c r="G535" s="51"/>
      <c r="H535" s="48"/>
      <c r="I535" s="48"/>
      <c r="J535" s="48"/>
      <c r="K535" s="48"/>
      <c r="L535" s="48"/>
      <c r="Q535" s="30"/>
      <c r="R535" s="18"/>
      <c r="S535" s="18"/>
    </row>
    <row r="536" spans="5:19">
      <c r="E536" s="48"/>
      <c r="F536" s="48"/>
      <c r="G536" s="51"/>
      <c r="H536" s="48"/>
      <c r="I536" s="48"/>
      <c r="J536" s="48"/>
      <c r="K536" s="48"/>
      <c r="L536" s="48"/>
      <c r="Q536" s="30"/>
      <c r="R536" s="18"/>
      <c r="S536" s="18"/>
    </row>
    <row r="537" spans="5:19">
      <c r="E537" s="48"/>
      <c r="F537" s="48"/>
      <c r="G537" s="51"/>
      <c r="H537" s="48"/>
      <c r="I537" s="48"/>
      <c r="J537" s="48"/>
      <c r="K537" s="48"/>
      <c r="L537" s="48"/>
      <c r="Q537" s="30"/>
      <c r="R537" s="18"/>
      <c r="S537" s="18"/>
    </row>
    <row r="538" spans="5:19">
      <c r="E538" s="48"/>
      <c r="F538" s="48"/>
      <c r="G538" s="51"/>
      <c r="H538" s="48"/>
      <c r="I538" s="48"/>
      <c r="J538" s="48"/>
      <c r="K538" s="48"/>
      <c r="L538" s="48"/>
      <c r="Q538" s="30"/>
      <c r="R538" s="18"/>
      <c r="S538" s="18"/>
    </row>
    <row r="539" spans="5:19">
      <c r="E539" s="48"/>
      <c r="F539" s="48"/>
      <c r="G539" s="51"/>
      <c r="H539" s="48"/>
      <c r="I539" s="48"/>
      <c r="J539" s="48"/>
      <c r="K539" s="48"/>
      <c r="L539" s="48"/>
      <c r="Q539" s="30"/>
      <c r="R539" s="18"/>
      <c r="S539" s="18"/>
    </row>
    <row r="540" spans="5:19">
      <c r="E540" s="48"/>
      <c r="F540" s="48"/>
      <c r="G540" s="51"/>
      <c r="H540" s="48"/>
      <c r="I540" s="48"/>
      <c r="J540" s="48"/>
      <c r="K540" s="48"/>
      <c r="L540" s="48"/>
      <c r="Q540" s="30"/>
      <c r="R540" s="18"/>
      <c r="S540" s="18"/>
    </row>
    <row r="541" spans="5:19">
      <c r="E541" s="48"/>
      <c r="F541" s="48"/>
      <c r="G541" s="51"/>
      <c r="H541" s="48"/>
      <c r="I541" s="48"/>
      <c r="J541" s="48"/>
      <c r="K541" s="48"/>
      <c r="L541" s="48"/>
      <c r="Q541" s="30"/>
      <c r="R541" s="18"/>
      <c r="S541" s="18"/>
    </row>
    <row r="542" spans="5:19">
      <c r="E542" s="48"/>
      <c r="F542" s="48"/>
      <c r="G542" s="51"/>
      <c r="H542" s="48"/>
      <c r="I542" s="48"/>
      <c r="J542" s="48"/>
      <c r="K542" s="48"/>
      <c r="L542" s="48"/>
      <c r="Q542" s="30"/>
      <c r="R542" s="18"/>
      <c r="S542" s="18"/>
    </row>
    <row r="543" spans="5:19">
      <c r="E543" s="48"/>
      <c r="F543" s="48"/>
      <c r="G543" s="51"/>
      <c r="H543" s="48"/>
      <c r="I543" s="48"/>
      <c r="J543" s="48"/>
      <c r="K543" s="48"/>
      <c r="L543" s="48"/>
      <c r="Q543" s="30"/>
      <c r="R543" s="18"/>
      <c r="S543" s="18"/>
    </row>
    <row r="544" spans="5:19">
      <c r="E544" s="48"/>
      <c r="F544" s="48"/>
      <c r="G544" s="51"/>
      <c r="H544" s="48"/>
      <c r="I544" s="48"/>
      <c r="J544" s="48"/>
      <c r="K544" s="48"/>
      <c r="L544" s="48"/>
      <c r="Q544" s="30"/>
      <c r="R544" s="18"/>
      <c r="S544" s="18"/>
    </row>
    <row r="545" spans="2:19">
      <c r="E545" s="48"/>
      <c r="F545" s="48"/>
      <c r="G545" s="51"/>
      <c r="H545" s="48"/>
      <c r="I545" s="48"/>
      <c r="J545" s="48"/>
      <c r="K545" s="48"/>
      <c r="L545" s="48"/>
      <c r="Q545" s="30"/>
      <c r="R545" s="18"/>
      <c r="S545" s="18"/>
    </row>
    <row r="546" spans="2:19">
      <c r="E546" s="48"/>
      <c r="F546" s="48"/>
      <c r="G546" s="51"/>
      <c r="H546" s="48"/>
      <c r="I546" s="48"/>
      <c r="J546" s="48"/>
      <c r="K546" s="48"/>
      <c r="L546" s="48"/>
      <c r="Q546" s="30"/>
      <c r="R546" s="18"/>
      <c r="S546" s="18"/>
    </row>
    <row r="547" spans="2:19">
      <c r="E547" s="48"/>
      <c r="F547" s="48"/>
      <c r="G547" s="51"/>
      <c r="H547" s="48"/>
      <c r="I547" s="48"/>
      <c r="J547" s="48"/>
      <c r="K547" s="48"/>
      <c r="L547" s="48"/>
      <c r="Q547" s="30"/>
      <c r="R547" s="18"/>
      <c r="S547" s="18"/>
    </row>
    <row r="548" spans="2:19">
      <c r="E548" s="48"/>
      <c r="F548" s="48"/>
      <c r="G548" s="51"/>
      <c r="H548" s="48"/>
      <c r="I548" s="48"/>
      <c r="J548" s="48"/>
      <c r="K548" s="48"/>
      <c r="L548" s="48"/>
      <c r="Q548" s="30"/>
      <c r="R548" s="18"/>
      <c r="S548" s="18"/>
    </row>
    <row r="549" spans="2:19">
      <c r="E549" s="48"/>
      <c r="F549" s="48"/>
      <c r="G549" s="51"/>
      <c r="H549" s="48"/>
      <c r="I549" s="48"/>
      <c r="J549" s="48"/>
      <c r="K549" s="48"/>
      <c r="L549" s="48"/>
      <c r="Q549" s="30"/>
      <c r="R549" s="18"/>
      <c r="S549" s="18"/>
    </row>
    <row r="550" spans="2:19">
      <c r="E550" s="48"/>
      <c r="F550" s="48"/>
      <c r="G550" s="51"/>
      <c r="H550" s="48"/>
      <c r="I550" s="48"/>
      <c r="J550" s="48"/>
      <c r="K550" s="48"/>
      <c r="L550" s="48"/>
      <c r="Q550" s="30"/>
      <c r="R550" s="18"/>
      <c r="S550" s="18"/>
    </row>
    <row r="551" spans="2:19">
      <c r="E551" s="48"/>
      <c r="F551" s="48"/>
      <c r="G551" s="51"/>
      <c r="H551" s="48"/>
      <c r="I551" s="48"/>
      <c r="J551" s="48"/>
      <c r="K551" s="48"/>
      <c r="L551" s="48"/>
      <c r="Q551" s="30"/>
      <c r="R551" s="18"/>
      <c r="S551" s="18"/>
    </row>
    <row r="552" spans="2:19">
      <c r="E552" s="48"/>
      <c r="F552" s="48"/>
      <c r="G552" s="51"/>
      <c r="H552" s="48"/>
      <c r="I552" s="48"/>
      <c r="J552" s="48"/>
      <c r="K552" s="48"/>
      <c r="L552" s="48"/>
      <c r="Q552" s="30"/>
      <c r="R552" s="18"/>
      <c r="S552" s="18"/>
    </row>
    <row r="553" spans="2:19">
      <c r="E553" s="48"/>
      <c r="F553" s="48"/>
      <c r="G553" s="51"/>
      <c r="H553" s="48"/>
      <c r="I553" s="48"/>
      <c r="J553" s="48"/>
      <c r="K553" s="48"/>
      <c r="L553" s="48"/>
      <c r="Q553" s="30"/>
      <c r="R553" s="18"/>
      <c r="S553" s="18"/>
    </row>
    <row r="554" spans="2:19" ht="18.75">
      <c r="E554" s="15"/>
      <c r="H554" s="16" t="s">
        <v>67</v>
      </c>
      <c r="I554" s="16"/>
      <c r="J554" s="17"/>
      <c r="K554" s="17"/>
      <c r="M554" s="17"/>
      <c r="R554" s="19"/>
      <c r="S554" s="19"/>
    </row>
    <row r="555" spans="2:19" ht="18.75">
      <c r="E555" s="15"/>
      <c r="F555" s="15"/>
      <c r="H555" s="16" t="s">
        <v>68</v>
      </c>
      <c r="I555" s="16"/>
      <c r="J555" s="16"/>
      <c r="K555" s="16"/>
      <c r="L555" s="17"/>
      <c r="M555" s="21"/>
      <c r="R555" s="19"/>
      <c r="S555" s="19"/>
    </row>
    <row r="556" spans="2:19" ht="18.75">
      <c r="E556" s="23" t="s">
        <v>70</v>
      </c>
      <c r="F556" s="23"/>
      <c r="G556" s="23"/>
      <c r="R556" s="19"/>
      <c r="S556" s="19"/>
    </row>
    <row r="557" spans="2:19">
      <c r="B557" s="53">
        <v>44475</v>
      </c>
      <c r="N557" s="21"/>
      <c r="R557" s="19"/>
      <c r="S557" s="19"/>
    </row>
    <row r="558" spans="2:19">
      <c r="B558" s="24" t="s">
        <v>149</v>
      </c>
      <c r="C558" s="24" t="s">
        <v>74</v>
      </c>
      <c r="E558" s="25"/>
      <c r="F558" s="28"/>
      <c r="G558" s="28" t="s">
        <v>75</v>
      </c>
      <c r="H558" s="27"/>
      <c r="I558" s="21"/>
      <c r="J558" s="21"/>
      <c r="K558" s="21"/>
      <c r="L558" s="21"/>
      <c r="M558" s="21"/>
      <c r="N558" s="21"/>
      <c r="O558" s="21"/>
      <c r="P558" s="21"/>
      <c r="Q558" s="21"/>
      <c r="R558" s="19"/>
      <c r="S558" s="19"/>
    </row>
    <row r="559" spans="2:19">
      <c r="B559" s="29" t="s">
        <v>76</v>
      </c>
      <c r="C559" s="24"/>
      <c r="D559" s="20"/>
      <c r="E559" s="20"/>
      <c r="F559" s="27"/>
      <c r="G559" s="27"/>
      <c r="H559" s="27"/>
      <c r="I559" s="21"/>
      <c r="J559" s="21"/>
      <c r="K559" s="21"/>
      <c r="L559" s="21"/>
      <c r="M559" s="21"/>
      <c r="N559" s="21"/>
      <c r="O559" s="21"/>
      <c r="P559" s="21"/>
      <c r="Q559" s="21"/>
      <c r="R559" s="19"/>
      <c r="S559" s="19"/>
    </row>
    <row r="560" spans="2:19">
      <c r="B560" s="30"/>
      <c r="C560" s="29"/>
      <c r="D560" s="29"/>
      <c r="E560" s="29"/>
      <c r="F560" s="21"/>
      <c r="G560" s="27"/>
      <c r="H560" s="27"/>
      <c r="I560" s="21"/>
      <c r="J560" s="21"/>
      <c r="K560" s="21"/>
      <c r="L560" s="21"/>
      <c r="M560" s="21"/>
      <c r="N560" s="28"/>
      <c r="O560" s="21"/>
      <c r="P560" s="21"/>
      <c r="Q560">
        <v>176</v>
      </c>
      <c r="R560" s="19"/>
      <c r="S560" s="19"/>
    </row>
    <row r="561" spans="2:21">
      <c r="B561" s="31" t="s">
        <v>77</v>
      </c>
      <c r="C561" s="32"/>
      <c r="D561" s="33" t="s">
        <v>78</v>
      </c>
      <c r="E561" s="34"/>
      <c r="F561" s="34" t="s">
        <v>79</v>
      </c>
      <c r="G561" s="34"/>
      <c r="H561" s="34" t="s">
        <v>80</v>
      </c>
      <c r="I561" s="34" t="s">
        <v>81</v>
      </c>
      <c r="J561" s="34"/>
      <c r="K561" s="34"/>
      <c r="L561" s="34"/>
      <c r="M561" s="34" t="s">
        <v>82</v>
      </c>
      <c r="O561" s="34"/>
      <c r="P561" s="35" t="s">
        <v>83</v>
      </c>
      <c r="Q561" s="36" t="s">
        <v>3</v>
      </c>
      <c r="R561" s="36" t="s">
        <v>9</v>
      </c>
      <c r="S561" s="109"/>
    </row>
    <row r="562" spans="2:21">
      <c r="B562" s="5"/>
      <c r="C562" s="38" t="s">
        <v>84</v>
      </c>
      <c r="D562" s="39" t="s">
        <v>85</v>
      </c>
      <c r="E562" s="37" t="s">
        <v>86</v>
      </c>
      <c r="F562" s="37" t="s">
        <v>87</v>
      </c>
      <c r="G562" s="37" t="s">
        <v>88</v>
      </c>
      <c r="H562" s="37"/>
      <c r="I562" s="37" t="s">
        <v>89</v>
      </c>
      <c r="J562" s="37" t="s">
        <v>90</v>
      </c>
      <c r="K562" s="37" t="s">
        <v>91</v>
      </c>
      <c r="L562" s="37" t="s">
        <v>92</v>
      </c>
      <c r="M562" s="37" t="s">
        <v>93</v>
      </c>
      <c r="N562" s="37" t="s">
        <v>94</v>
      </c>
      <c r="O562" s="37" t="s">
        <v>95</v>
      </c>
      <c r="P562" s="40"/>
      <c r="Q562" s="4"/>
      <c r="R562" s="40"/>
      <c r="S562" s="110"/>
    </row>
    <row r="563" spans="2:21">
      <c r="B563" s="45" t="s">
        <v>247</v>
      </c>
      <c r="C563" s="45"/>
      <c r="D563" s="37">
        <v>200</v>
      </c>
      <c r="E563" s="37">
        <v>1.2</v>
      </c>
      <c r="F563" s="37">
        <v>4</v>
      </c>
      <c r="G563" s="37">
        <v>2.7</v>
      </c>
      <c r="H563" s="37">
        <v>260</v>
      </c>
      <c r="I563" s="37">
        <v>0.26</v>
      </c>
      <c r="J563" s="37">
        <v>40</v>
      </c>
      <c r="K563" s="37">
        <v>122</v>
      </c>
      <c r="L563" s="37">
        <v>128</v>
      </c>
      <c r="M563" s="37">
        <v>146</v>
      </c>
      <c r="N563" s="37">
        <v>56</v>
      </c>
      <c r="O563" s="37">
        <v>2</v>
      </c>
      <c r="P563" s="4"/>
      <c r="Q563" s="46"/>
      <c r="R563" s="47"/>
      <c r="S563" s="50"/>
    </row>
    <row r="564" spans="2:21">
      <c r="B564" s="45" t="s">
        <v>36</v>
      </c>
      <c r="C564" s="45">
        <v>2.5000000000000001E-2</v>
      </c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4">
        <v>10.5</v>
      </c>
      <c r="Q564" s="46">
        <v>260</v>
      </c>
      <c r="R564" s="47">
        <f t="shared" ref="R564:R593" si="12">Q564*P564</f>
        <v>2730</v>
      </c>
      <c r="S564" s="50"/>
    </row>
    <row r="565" spans="2:21">
      <c r="B565" s="45" t="s">
        <v>29</v>
      </c>
      <c r="C565" s="45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4">
        <v>2.85</v>
      </c>
      <c r="Q565" s="46">
        <v>70</v>
      </c>
      <c r="R565" s="47">
        <f t="shared" si="12"/>
        <v>199.5</v>
      </c>
      <c r="S565" s="50"/>
    </row>
    <row r="566" spans="2:21">
      <c r="B566" s="45" t="s">
        <v>248</v>
      </c>
      <c r="C566" s="45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4">
        <v>6</v>
      </c>
      <c r="Q566" s="46">
        <v>80.180000000000007</v>
      </c>
      <c r="R566" s="47">
        <f t="shared" si="12"/>
        <v>481.08000000000004</v>
      </c>
      <c r="S566" s="50"/>
    </row>
    <row r="567" spans="2:21">
      <c r="B567" s="45" t="s">
        <v>58</v>
      </c>
      <c r="C567" s="45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4">
        <v>2.2000000000000002</v>
      </c>
      <c r="Q567" s="46">
        <v>39</v>
      </c>
      <c r="R567" s="47">
        <f t="shared" si="12"/>
        <v>85.800000000000011</v>
      </c>
      <c r="S567" s="50"/>
    </row>
    <row r="568" spans="2:21">
      <c r="B568" s="45" t="s">
        <v>13</v>
      </c>
      <c r="C568" s="45">
        <v>3</v>
      </c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4">
        <v>1.5</v>
      </c>
      <c r="Q568" s="46">
        <v>136.38999999999999</v>
      </c>
      <c r="R568" s="47">
        <f t="shared" si="12"/>
        <v>204.58499999999998</v>
      </c>
      <c r="S568" s="50"/>
    </row>
    <row r="569" spans="2:21">
      <c r="B569" s="45" t="s">
        <v>103</v>
      </c>
      <c r="C569" s="45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4">
        <v>2.2000000000000002</v>
      </c>
      <c r="Q569" s="46">
        <v>60</v>
      </c>
      <c r="R569" s="47">
        <f t="shared" si="12"/>
        <v>132</v>
      </c>
      <c r="S569" s="50"/>
    </row>
    <row r="570" spans="2:21">
      <c r="B570" s="45" t="s">
        <v>10</v>
      </c>
      <c r="C570" s="45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4">
        <v>1</v>
      </c>
      <c r="Q570" s="46">
        <v>65</v>
      </c>
      <c r="R570" s="47">
        <f t="shared" si="12"/>
        <v>65</v>
      </c>
      <c r="S570" s="50"/>
    </row>
    <row r="571" spans="2:21">
      <c r="B571" s="45" t="s">
        <v>14</v>
      </c>
      <c r="C571" s="45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4">
        <v>1</v>
      </c>
      <c r="Q571" s="46">
        <v>131.06</v>
      </c>
      <c r="R571" s="47">
        <f t="shared" si="12"/>
        <v>131.06</v>
      </c>
      <c r="S571" s="50"/>
    </row>
    <row r="572" spans="2:21">
      <c r="B572" s="45" t="s">
        <v>17</v>
      </c>
      <c r="C572" s="45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4">
        <v>1</v>
      </c>
      <c r="Q572" s="46">
        <v>22</v>
      </c>
      <c r="R572" s="47">
        <f t="shared" si="12"/>
        <v>22</v>
      </c>
      <c r="S572" s="50"/>
    </row>
    <row r="573" spans="2:21">
      <c r="B573" s="45" t="s">
        <v>12</v>
      </c>
      <c r="C573" s="45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4">
        <v>1</v>
      </c>
      <c r="Q573" s="46">
        <v>34.32</v>
      </c>
      <c r="R573" s="47">
        <f t="shared" si="12"/>
        <v>34.32</v>
      </c>
      <c r="S573" s="50"/>
    </row>
    <row r="574" spans="2:21">
      <c r="B574" s="45" t="s">
        <v>51</v>
      </c>
      <c r="C574" s="45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4">
        <v>1</v>
      </c>
      <c r="Q574" s="46">
        <v>47</v>
      </c>
      <c r="R574" s="47">
        <f t="shared" si="12"/>
        <v>47</v>
      </c>
      <c r="S574" s="50"/>
      <c r="T574">
        <v>4132.3500000000004</v>
      </c>
      <c r="U574">
        <f>T574/Q560</f>
        <v>23.479261363636365</v>
      </c>
    </row>
    <row r="575" spans="2:21">
      <c r="B575" s="31" t="s">
        <v>249</v>
      </c>
      <c r="C575" s="45"/>
      <c r="D575" s="37">
        <v>70</v>
      </c>
      <c r="E575" s="37">
        <v>4.5999999999999996</v>
      </c>
      <c r="F575" s="37">
        <v>5.2</v>
      </c>
      <c r="G575" s="37">
        <v>7.2</v>
      </c>
      <c r="H575" s="37">
        <v>105</v>
      </c>
      <c r="I575" s="37">
        <v>1.5</v>
      </c>
      <c r="J575" s="37">
        <v>13.5</v>
      </c>
      <c r="K575" s="37">
        <v>51</v>
      </c>
      <c r="L575" s="37">
        <v>98</v>
      </c>
      <c r="M575" s="37">
        <v>52</v>
      </c>
      <c r="N575" s="37">
        <v>51</v>
      </c>
      <c r="O575" s="37">
        <v>2.25</v>
      </c>
      <c r="P575" s="4"/>
      <c r="Q575" s="46"/>
      <c r="R575" s="47">
        <f t="shared" si="12"/>
        <v>0</v>
      </c>
      <c r="S575" s="50"/>
    </row>
    <row r="576" spans="2:21">
      <c r="B576" s="45" t="s">
        <v>55</v>
      </c>
      <c r="C576" s="45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4"/>
      <c r="Q576" s="46"/>
      <c r="R576" s="47">
        <f t="shared" si="12"/>
        <v>0</v>
      </c>
      <c r="S576" s="50"/>
    </row>
    <row r="577" spans="2:21">
      <c r="B577" s="45" t="s">
        <v>57</v>
      </c>
      <c r="C577" s="45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4">
        <v>5.26</v>
      </c>
      <c r="Q577" s="46">
        <v>65</v>
      </c>
      <c r="R577" s="47">
        <f t="shared" si="12"/>
        <v>341.9</v>
      </c>
      <c r="S577" s="50"/>
    </row>
    <row r="578" spans="2:21">
      <c r="B578" s="45" t="s">
        <v>58</v>
      </c>
      <c r="C578" s="45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4">
        <v>1.9</v>
      </c>
      <c r="Q578" s="46">
        <v>39</v>
      </c>
      <c r="R578" s="47">
        <f t="shared" si="12"/>
        <v>74.099999999999994</v>
      </c>
      <c r="S578" s="50"/>
    </row>
    <row r="579" spans="2:21">
      <c r="B579" s="45" t="s">
        <v>56</v>
      </c>
      <c r="C579" s="45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4">
        <v>2</v>
      </c>
      <c r="Q579" s="46">
        <v>36</v>
      </c>
      <c r="R579" s="47">
        <f t="shared" si="12"/>
        <v>72</v>
      </c>
      <c r="S579" s="50"/>
      <c r="U579" s="68"/>
    </row>
    <row r="580" spans="2:21">
      <c r="B580" s="45" t="s">
        <v>37</v>
      </c>
      <c r="C580" s="45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4">
        <v>1.9</v>
      </c>
      <c r="Q580" s="46">
        <v>60</v>
      </c>
      <c r="R580" s="47">
        <f t="shared" si="12"/>
        <v>114</v>
      </c>
      <c r="S580" s="50"/>
    </row>
    <row r="581" spans="2:21">
      <c r="B581" s="45" t="s">
        <v>154</v>
      </c>
      <c r="C581" s="45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4">
        <v>2</v>
      </c>
      <c r="Q581" s="46">
        <v>103</v>
      </c>
      <c r="R581" s="47">
        <f t="shared" si="12"/>
        <v>206</v>
      </c>
      <c r="S581" s="50"/>
    </row>
    <row r="582" spans="2:21">
      <c r="B582" s="45" t="s">
        <v>13</v>
      </c>
      <c r="C582" s="45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4">
        <v>0.5</v>
      </c>
      <c r="Q582" s="46">
        <v>136.38999999999999</v>
      </c>
      <c r="R582" s="47">
        <f t="shared" si="12"/>
        <v>68.194999999999993</v>
      </c>
      <c r="S582" s="50"/>
      <c r="T582">
        <v>876.2</v>
      </c>
      <c r="U582">
        <f>T582/Q560</f>
        <v>4.978409090909091</v>
      </c>
    </row>
    <row r="583" spans="2:21">
      <c r="B583" s="44" t="s">
        <v>34</v>
      </c>
      <c r="C583" s="45">
        <v>30</v>
      </c>
      <c r="D583" s="31">
        <v>30</v>
      </c>
      <c r="E583" s="37">
        <v>0.6</v>
      </c>
      <c r="F583" s="37"/>
      <c r="G583" s="37">
        <v>15.5</v>
      </c>
      <c r="H583" s="37"/>
      <c r="I583" s="37">
        <v>0.04</v>
      </c>
      <c r="J583" s="37"/>
      <c r="K583" s="37">
        <v>0.24</v>
      </c>
      <c r="L583" s="37">
        <v>0.8</v>
      </c>
      <c r="M583" s="37">
        <v>24</v>
      </c>
      <c r="N583" s="37"/>
      <c r="O583" s="37">
        <v>22</v>
      </c>
      <c r="P583" s="52"/>
      <c r="Q583" s="46"/>
      <c r="R583" s="47">
        <f t="shared" si="12"/>
        <v>0</v>
      </c>
      <c r="S583" s="50"/>
    </row>
    <row r="584" spans="2:21">
      <c r="B584" s="45" t="s">
        <v>34</v>
      </c>
      <c r="C584" s="45">
        <v>10</v>
      </c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4">
        <v>13</v>
      </c>
      <c r="Q584" s="61">
        <v>26</v>
      </c>
      <c r="R584" s="47">
        <f t="shared" si="12"/>
        <v>338</v>
      </c>
      <c r="S584" s="50"/>
      <c r="T584">
        <f>R584/Q560</f>
        <v>1.9204545454545454</v>
      </c>
    </row>
    <row r="585" spans="2:21">
      <c r="B585" s="45" t="s">
        <v>121</v>
      </c>
      <c r="C585" s="4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4">
        <v>2.17</v>
      </c>
      <c r="Q585" s="61">
        <v>525</v>
      </c>
      <c r="R585" s="47">
        <f t="shared" si="12"/>
        <v>1139.25</v>
      </c>
      <c r="S585" s="50"/>
      <c r="T585">
        <f>R585/Q560</f>
        <v>6.4730113636363633</v>
      </c>
    </row>
    <row r="586" spans="2:21">
      <c r="B586" s="45" t="s">
        <v>60</v>
      </c>
      <c r="C586" s="4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4">
        <v>2.17</v>
      </c>
      <c r="Q586" s="61">
        <v>670</v>
      </c>
      <c r="R586" s="47">
        <f t="shared" si="12"/>
        <v>1453.8999999999999</v>
      </c>
      <c r="S586" s="50"/>
      <c r="T586">
        <f>R586/Q560</f>
        <v>8.2607954545454536</v>
      </c>
    </row>
    <row r="587" spans="2:21">
      <c r="B587" s="44" t="s">
        <v>250</v>
      </c>
      <c r="C587" s="45">
        <v>20</v>
      </c>
      <c r="D587" s="37">
        <v>200</v>
      </c>
      <c r="E587" s="37">
        <v>0.6</v>
      </c>
      <c r="F587" s="37"/>
      <c r="G587" s="37">
        <v>30.1</v>
      </c>
      <c r="H587" s="37">
        <v>130</v>
      </c>
      <c r="I587" s="37">
        <v>0.04</v>
      </c>
      <c r="J587" s="37"/>
      <c r="K587" s="37">
        <v>0.05</v>
      </c>
      <c r="L587" s="37">
        <v>135</v>
      </c>
      <c r="M587" s="37">
        <v>46</v>
      </c>
      <c r="N587" s="37"/>
      <c r="O587" s="37">
        <v>0.5</v>
      </c>
      <c r="P587" s="40"/>
      <c r="Q587" s="40"/>
      <c r="R587" s="47">
        <f t="shared" si="12"/>
        <v>0</v>
      </c>
      <c r="S587" s="50"/>
    </row>
    <row r="588" spans="2:21">
      <c r="B588" s="45" t="s">
        <v>49</v>
      </c>
      <c r="C588" s="4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40">
        <v>1</v>
      </c>
      <c r="Q588" s="40">
        <v>118</v>
      </c>
      <c r="R588" s="47">
        <f t="shared" si="12"/>
        <v>118</v>
      </c>
      <c r="S588" s="50"/>
    </row>
    <row r="589" spans="2:21">
      <c r="B589" s="45" t="s">
        <v>15</v>
      </c>
      <c r="C589" s="45"/>
      <c r="D589" s="40">
        <v>150</v>
      </c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52">
        <v>2.6</v>
      </c>
      <c r="Q589" s="52">
        <v>69.16</v>
      </c>
      <c r="R589" s="47">
        <f t="shared" si="12"/>
        <v>179.816</v>
      </c>
      <c r="S589" s="50"/>
    </row>
    <row r="590" spans="2:21">
      <c r="B590" s="45" t="s">
        <v>188</v>
      </c>
      <c r="C590" s="45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52">
        <v>1.81</v>
      </c>
      <c r="Q590" s="52">
        <v>361.5</v>
      </c>
      <c r="R590" s="47">
        <f t="shared" si="12"/>
        <v>654.31500000000005</v>
      </c>
      <c r="S590" s="50"/>
    </row>
    <row r="591" spans="2:21">
      <c r="B591" s="45" t="s">
        <v>161</v>
      </c>
      <c r="C591" s="45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52">
        <v>176</v>
      </c>
      <c r="Q591" s="52">
        <v>52</v>
      </c>
      <c r="R591" s="47">
        <f t="shared" si="12"/>
        <v>9152</v>
      </c>
      <c r="S591" s="50">
        <f>R591/Q560</f>
        <v>52</v>
      </c>
      <c r="T591">
        <v>952.13</v>
      </c>
      <c r="U591">
        <f>T591/Q560</f>
        <v>5.4098295454545458</v>
      </c>
    </row>
    <row r="592" spans="2:21">
      <c r="B592" s="45" t="s">
        <v>251</v>
      </c>
      <c r="C592" s="45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52">
        <v>1</v>
      </c>
      <c r="Q592" s="52">
        <v>180.94</v>
      </c>
      <c r="R592" s="47">
        <f t="shared" si="12"/>
        <v>180.94</v>
      </c>
      <c r="S592" s="50"/>
      <c r="T592">
        <v>180.94</v>
      </c>
      <c r="U592">
        <f>T592/Q560</f>
        <v>1.0280681818181818</v>
      </c>
    </row>
    <row r="593" spans="2:20">
      <c r="B593" s="45" t="s">
        <v>252</v>
      </c>
      <c r="C593" s="45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52">
        <v>3</v>
      </c>
      <c r="Q593" s="52">
        <v>173</v>
      </c>
      <c r="R593" s="47">
        <f t="shared" si="12"/>
        <v>519</v>
      </c>
      <c r="S593" s="50"/>
      <c r="T593">
        <f>R593/Q560</f>
        <v>2.9488636363636362</v>
      </c>
    </row>
    <row r="594" spans="2:20">
      <c r="B594" s="93"/>
      <c r="E594" t="s">
        <v>98</v>
      </c>
      <c r="K594" t="s">
        <v>99</v>
      </c>
      <c r="R594" s="67">
        <f>SUM(R564:R593)</f>
        <v>18743.760999999999</v>
      </c>
      <c r="S594" s="67"/>
      <c r="T594">
        <f>R594/Q560</f>
        <v>106.49864204545453</v>
      </c>
    </row>
    <row r="595" spans="2:20">
      <c r="B595" s="93"/>
      <c r="E595" s="48" t="s">
        <v>100</v>
      </c>
      <c r="F595" s="48"/>
      <c r="G595" s="51"/>
      <c r="H595" s="48"/>
      <c r="I595" s="48"/>
      <c r="J595" s="48"/>
      <c r="K595" s="48" t="s">
        <v>99</v>
      </c>
      <c r="L595" s="48"/>
      <c r="O595" t="s">
        <v>99</v>
      </c>
      <c r="R595" s="67"/>
      <c r="S595" s="67"/>
    </row>
    <row r="596" spans="2:20">
      <c r="B596" s="93"/>
      <c r="E596" s="48"/>
      <c r="F596" s="48"/>
      <c r="G596" s="51"/>
      <c r="H596" s="48"/>
      <c r="I596" s="48"/>
      <c r="J596" s="48"/>
      <c r="K596" s="48"/>
      <c r="L596" s="48"/>
      <c r="R596" s="67"/>
      <c r="S596" s="67"/>
    </row>
    <row r="597" spans="2:20">
      <c r="B597" s="93"/>
      <c r="E597" s="48"/>
      <c r="F597" s="48"/>
      <c r="G597" s="51"/>
      <c r="H597" s="48"/>
      <c r="I597" s="48"/>
      <c r="J597" s="48"/>
      <c r="K597" s="48"/>
      <c r="L597" s="48"/>
      <c r="R597" s="67"/>
      <c r="S597" s="67"/>
    </row>
    <row r="598" spans="2:20">
      <c r="B598" s="93"/>
      <c r="E598" s="48"/>
      <c r="F598" s="48"/>
      <c r="G598" s="51"/>
      <c r="H598" s="48"/>
      <c r="I598" s="48"/>
      <c r="J598" s="48"/>
      <c r="K598" s="48"/>
      <c r="L598" s="48"/>
      <c r="R598" s="67"/>
      <c r="S598" s="67"/>
    </row>
    <row r="599" spans="2:20">
      <c r="B599" s="93"/>
      <c r="E599" s="48"/>
      <c r="F599" s="48"/>
      <c r="G599" s="51"/>
      <c r="H599" s="48"/>
      <c r="I599" s="48"/>
      <c r="J599" s="48"/>
      <c r="K599" s="48"/>
      <c r="L599" s="48"/>
      <c r="R599" s="67"/>
      <c r="S599" s="67"/>
    </row>
    <row r="600" spans="2:20" ht="18.75">
      <c r="E600" s="15"/>
      <c r="H600" s="16" t="s">
        <v>67</v>
      </c>
      <c r="I600" s="16"/>
      <c r="J600" s="17"/>
      <c r="K600" s="17"/>
      <c r="M600" s="17"/>
      <c r="R600" s="19"/>
      <c r="S600" s="19"/>
    </row>
    <row r="601" spans="2:20" ht="18.75">
      <c r="E601" s="15"/>
      <c r="F601" s="15"/>
      <c r="H601" s="16" t="s">
        <v>68</v>
      </c>
      <c r="I601" s="16"/>
      <c r="J601" s="16"/>
      <c r="K601" s="16"/>
      <c r="L601" s="17"/>
      <c r="M601" s="21"/>
      <c r="R601" s="19"/>
      <c r="S601" s="19"/>
    </row>
    <row r="602" spans="2:20" ht="18.75">
      <c r="E602" s="23" t="s">
        <v>70</v>
      </c>
      <c r="F602" s="23"/>
      <c r="G602" s="23"/>
      <c r="R602" s="19"/>
      <c r="S602" s="19"/>
    </row>
    <row r="603" spans="2:20">
      <c r="B603" s="53">
        <v>44475</v>
      </c>
      <c r="N603" s="21"/>
      <c r="R603" s="19"/>
      <c r="S603" s="19"/>
    </row>
    <row r="604" spans="2:20">
      <c r="B604" s="24" t="s">
        <v>149</v>
      </c>
      <c r="C604" s="24" t="s">
        <v>74</v>
      </c>
      <c r="E604" s="25"/>
      <c r="F604" s="28"/>
      <c r="G604" s="28" t="s">
        <v>6</v>
      </c>
      <c r="H604" s="27"/>
      <c r="I604" s="21"/>
      <c r="J604" s="21"/>
      <c r="K604" s="21"/>
      <c r="L604" s="21"/>
      <c r="M604" s="21"/>
      <c r="N604" s="21"/>
      <c r="O604" s="21"/>
      <c r="P604" s="21"/>
      <c r="Q604" s="21"/>
      <c r="R604" s="19"/>
      <c r="S604" s="19"/>
    </row>
    <row r="605" spans="2:20">
      <c r="B605" s="29" t="s">
        <v>76</v>
      </c>
      <c r="C605" s="24"/>
      <c r="D605" s="20"/>
      <c r="E605" s="20"/>
      <c r="F605" s="27"/>
      <c r="G605" s="27"/>
      <c r="H605" s="27"/>
      <c r="I605" s="21"/>
      <c r="J605" s="21"/>
      <c r="K605" s="21"/>
      <c r="L605" s="21"/>
      <c r="M605" s="21"/>
      <c r="N605" s="21"/>
      <c r="O605" s="21"/>
      <c r="P605" s="21"/>
      <c r="Q605" s="21"/>
      <c r="R605" s="19"/>
      <c r="S605" s="19"/>
    </row>
    <row r="606" spans="2:20">
      <c r="B606" s="30"/>
      <c r="C606" s="29"/>
      <c r="D606" s="29"/>
      <c r="E606" s="29"/>
      <c r="F606" s="21"/>
      <c r="G606" s="27"/>
      <c r="H606" s="27"/>
      <c r="I606" s="21"/>
      <c r="J606" s="21"/>
      <c r="K606" s="21"/>
      <c r="L606" s="21"/>
      <c r="M606" s="21"/>
      <c r="N606" s="28"/>
      <c r="O606" s="21"/>
      <c r="P606" s="21"/>
      <c r="Q606">
        <v>118</v>
      </c>
      <c r="R606" s="19"/>
      <c r="S606" s="19"/>
    </row>
    <row r="607" spans="2:20">
      <c r="B607" s="31" t="s">
        <v>77</v>
      </c>
      <c r="C607" s="32"/>
      <c r="D607" s="33" t="s">
        <v>78</v>
      </c>
      <c r="E607" s="34"/>
      <c r="F607" s="34" t="s">
        <v>79</v>
      </c>
      <c r="G607" s="34"/>
      <c r="H607" s="34" t="s">
        <v>80</v>
      </c>
      <c r="I607" s="34" t="s">
        <v>81</v>
      </c>
      <c r="J607" s="34"/>
      <c r="K607" s="34"/>
      <c r="L607" s="34"/>
      <c r="M607" s="34" t="s">
        <v>82</v>
      </c>
      <c r="O607" s="34"/>
      <c r="P607" s="35" t="s">
        <v>83</v>
      </c>
      <c r="Q607" s="36" t="s">
        <v>3</v>
      </c>
      <c r="R607" s="36" t="s">
        <v>9</v>
      </c>
      <c r="S607" s="109"/>
    </row>
    <row r="608" spans="2:20">
      <c r="B608" s="5"/>
      <c r="C608" s="38" t="s">
        <v>84</v>
      </c>
      <c r="D608" s="39" t="s">
        <v>85</v>
      </c>
      <c r="E608" s="37" t="s">
        <v>86</v>
      </c>
      <c r="F608" s="37" t="s">
        <v>87</v>
      </c>
      <c r="G608" s="37" t="s">
        <v>88</v>
      </c>
      <c r="H608" s="37"/>
      <c r="I608" s="37" t="s">
        <v>89</v>
      </c>
      <c r="J608" s="37" t="s">
        <v>90</v>
      </c>
      <c r="K608" s="37" t="s">
        <v>91</v>
      </c>
      <c r="L608" s="37" t="s">
        <v>92</v>
      </c>
      <c r="M608" s="37" t="s">
        <v>93</v>
      </c>
      <c r="N608" s="37" t="s">
        <v>94</v>
      </c>
      <c r="O608" s="37" t="s">
        <v>95</v>
      </c>
      <c r="P608" s="40"/>
      <c r="Q608" s="4"/>
      <c r="R608" s="40"/>
      <c r="S608" s="110"/>
    </row>
    <row r="609" spans="2:21">
      <c r="B609" s="45" t="s">
        <v>247</v>
      </c>
      <c r="C609" s="45"/>
      <c r="D609" s="37">
        <v>200</v>
      </c>
      <c r="E609" s="37">
        <v>1.2</v>
      </c>
      <c r="F609" s="37">
        <v>4</v>
      </c>
      <c r="G609" s="37">
        <v>2.7</v>
      </c>
      <c r="H609" s="37">
        <v>260</v>
      </c>
      <c r="I609" s="37">
        <v>0.26</v>
      </c>
      <c r="J609" s="37">
        <v>40</v>
      </c>
      <c r="K609" s="37">
        <v>122</v>
      </c>
      <c r="L609" s="37">
        <v>128</v>
      </c>
      <c r="M609" s="37">
        <v>146</v>
      </c>
      <c r="N609" s="37">
        <v>56</v>
      </c>
      <c r="O609" s="37">
        <v>2</v>
      </c>
      <c r="P609" s="4"/>
      <c r="Q609" s="46"/>
      <c r="R609" s="47"/>
      <c r="S609" s="50"/>
    </row>
    <row r="610" spans="2:21">
      <c r="B610" s="45" t="s">
        <v>36</v>
      </c>
      <c r="C610" s="45">
        <v>2.5000000000000001E-2</v>
      </c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4">
        <v>7</v>
      </c>
      <c r="Q610" s="46">
        <v>260</v>
      </c>
      <c r="R610" s="47">
        <f t="shared" ref="R610:R632" si="13">Q610*P610</f>
        <v>1820</v>
      </c>
      <c r="S610" s="50"/>
    </row>
    <row r="611" spans="2:21">
      <c r="B611" s="45" t="s">
        <v>248</v>
      </c>
      <c r="C611" s="45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4">
        <v>5.9</v>
      </c>
      <c r="Q611" s="46">
        <v>80.180000000000007</v>
      </c>
      <c r="R611" s="47">
        <f t="shared" si="13"/>
        <v>473.06200000000007</v>
      </c>
      <c r="S611" s="50"/>
    </row>
    <row r="612" spans="2:21">
      <c r="B612" s="45" t="s">
        <v>58</v>
      </c>
      <c r="C612" s="45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4">
        <v>1</v>
      </c>
      <c r="Q612" s="46">
        <v>39</v>
      </c>
      <c r="R612" s="47">
        <f t="shared" si="13"/>
        <v>39</v>
      </c>
      <c r="S612" s="50"/>
    </row>
    <row r="613" spans="2:21">
      <c r="B613" s="45" t="s">
        <v>13</v>
      </c>
      <c r="C613" s="45">
        <v>3</v>
      </c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4">
        <v>0.7</v>
      </c>
      <c r="Q613" s="46">
        <v>136.38999999999999</v>
      </c>
      <c r="R613" s="47">
        <f t="shared" si="13"/>
        <v>95.472999999999985</v>
      </c>
      <c r="S613" s="50"/>
    </row>
    <row r="614" spans="2:21">
      <c r="B614" s="45" t="s">
        <v>103</v>
      </c>
      <c r="C614" s="45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4">
        <v>1</v>
      </c>
      <c r="Q614" s="46">
        <v>60</v>
      </c>
      <c r="R614" s="47">
        <f t="shared" si="13"/>
        <v>60</v>
      </c>
      <c r="S614" s="50"/>
    </row>
    <row r="615" spans="2:21">
      <c r="B615" s="45" t="s">
        <v>10</v>
      </c>
      <c r="C615" s="45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4">
        <v>1</v>
      </c>
      <c r="Q615" s="46">
        <v>65</v>
      </c>
      <c r="R615" s="47">
        <f t="shared" si="13"/>
        <v>65</v>
      </c>
      <c r="S615" s="50"/>
    </row>
    <row r="616" spans="2:21">
      <c r="B616" s="45" t="s">
        <v>17</v>
      </c>
      <c r="C616" s="45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4">
        <v>1</v>
      </c>
      <c r="Q616" s="46">
        <v>22</v>
      </c>
      <c r="R616" s="47">
        <f t="shared" si="13"/>
        <v>22</v>
      </c>
      <c r="S616" s="50"/>
    </row>
    <row r="617" spans="2:21">
      <c r="B617" s="45" t="s">
        <v>51</v>
      </c>
      <c r="C617" s="45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4">
        <v>1</v>
      </c>
      <c r="Q617" s="46">
        <v>47</v>
      </c>
      <c r="R617" s="47">
        <f t="shared" si="13"/>
        <v>47</v>
      </c>
      <c r="S617" s="50"/>
      <c r="T617">
        <v>2651.54</v>
      </c>
      <c r="U617">
        <f>T617/Q606</f>
        <v>22.470677966101693</v>
      </c>
    </row>
    <row r="618" spans="2:21">
      <c r="B618" s="31" t="s">
        <v>249</v>
      </c>
      <c r="C618" s="45"/>
      <c r="D618" s="37">
        <v>70</v>
      </c>
      <c r="E618" s="37">
        <v>4.5999999999999996</v>
      </c>
      <c r="F618" s="37">
        <v>5.2</v>
      </c>
      <c r="G618" s="37">
        <v>7.2</v>
      </c>
      <c r="H618" s="37">
        <v>105</v>
      </c>
      <c r="I618" s="37">
        <v>1.5</v>
      </c>
      <c r="J618" s="37">
        <v>13.5</v>
      </c>
      <c r="K618" s="37">
        <v>51</v>
      </c>
      <c r="L618" s="37">
        <v>98</v>
      </c>
      <c r="M618" s="37">
        <v>52</v>
      </c>
      <c r="N618" s="37">
        <v>51</v>
      </c>
      <c r="O618" s="37">
        <v>2.25</v>
      </c>
      <c r="P618" s="4"/>
      <c r="Q618" s="46"/>
      <c r="R618" s="47">
        <f t="shared" si="13"/>
        <v>0</v>
      </c>
      <c r="S618" s="50"/>
    </row>
    <row r="619" spans="2:21">
      <c r="B619" s="45" t="s">
        <v>55</v>
      </c>
      <c r="C619" s="45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4"/>
      <c r="Q619" s="46"/>
      <c r="R619" s="47">
        <f t="shared" si="13"/>
        <v>0</v>
      </c>
      <c r="S619" s="50"/>
    </row>
    <row r="620" spans="2:21">
      <c r="B620" s="45" t="s">
        <v>57</v>
      </c>
      <c r="C620" s="45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4">
        <v>3</v>
      </c>
      <c r="Q620" s="46">
        <v>65</v>
      </c>
      <c r="R620" s="47">
        <f t="shared" si="13"/>
        <v>195</v>
      </c>
      <c r="S620" s="50"/>
    </row>
    <row r="621" spans="2:21">
      <c r="B621" s="45" t="s">
        <v>58</v>
      </c>
      <c r="C621" s="45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4">
        <v>1</v>
      </c>
      <c r="Q621" s="46">
        <v>39</v>
      </c>
      <c r="R621" s="47">
        <f t="shared" si="13"/>
        <v>39</v>
      </c>
      <c r="S621" s="50"/>
    </row>
    <row r="622" spans="2:21">
      <c r="B622" s="45" t="s">
        <v>37</v>
      </c>
      <c r="C622" s="45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4">
        <v>1</v>
      </c>
      <c r="Q622" s="46">
        <v>60</v>
      </c>
      <c r="R622" s="47">
        <f t="shared" si="13"/>
        <v>60</v>
      </c>
      <c r="S622" s="50"/>
    </row>
    <row r="623" spans="2:21">
      <c r="B623" s="45" t="s">
        <v>154</v>
      </c>
      <c r="C623" s="45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4">
        <v>1</v>
      </c>
      <c r="Q623" s="46">
        <v>103</v>
      </c>
      <c r="R623" s="47">
        <f t="shared" si="13"/>
        <v>103</v>
      </c>
      <c r="S623" s="50"/>
    </row>
    <row r="624" spans="2:21">
      <c r="B624" s="45" t="s">
        <v>13</v>
      </c>
      <c r="C624" s="45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4">
        <v>0.3</v>
      </c>
      <c r="Q624" s="46">
        <v>136.38999999999999</v>
      </c>
      <c r="R624" s="47">
        <f t="shared" si="13"/>
        <v>40.916999999999994</v>
      </c>
      <c r="S624" s="50"/>
      <c r="T624">
        <v>437.92</v>
      </c>
      <c r="U624">
        <f>T624/Q606</f>
        <v>3.7111864406779662</v>
      </c>
    </row>
    <row r="625" spans="2:21">
      <c r="B625" s="44" t="s">
        <v>34</v>
      </c>
      <c r="C625" s="45">
        <v>30</v>
      </c>
      <c r="D625" s="31">
        <v>30</v>
      </c>
      <c r="E625" s="37">
        <v>0.6</v>
      </c>
      <c r="F625" s="37"/>
      <c r="G625" s="37">
        <v>15.5</v>
      </c>
      <c r="H625" s="37"/>
      <c r="I625" s="37">
        <v>0.04</v>
      </c>
      <c r="J625" s="37"/>
      <c r="K625" s="37">
        <v>0.24</v>
      </c>
      <c r="L625" s="37">
        <v>0.8</v>
      </c>
      <c r="M625" s="37">
        <v>24</v>
      </c>
      <c r="N625" s="37"/>
      <c r="O625" s="37">
        <v>22</v>
      </c>
      <c r="P625" s="52"/>
      <c r="Q625" s="46"/>
      <c r="R625" s="47">
        <f t="shared" si="13"/>
        <v>0</v>
      </c>
      <c r="S625" s="50"/>
    </row>
    <row r="626" spans="2:21">
      <c r="B626" s="45" t="s">
        <v>34</v>
      </c>
      <c r="C626" s="45">
        <v>10</v>
      </c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4">
        <v>12</v>
      </c>
      <c r="Q626" s="61">
        <v>26</v>
      </c>
      <c r="R626" s="47">
        <f t="shared" si="13"/>
        <v>312</v>
      </c>
      <c r="S626" s="50"/>
      <c r="T626">
        <f>R626/Q606</f>
        <v>2.6440677966101696</v>
      </c>
    </row>
    <row r="627" spans="2:21">
      <c r="B627" s="44" t="s">
        <v>250</v>
      </c>
      <c r="C627" s="45">
        <v>20</v>
      </c>
      <c r="D627" s="37">
        <v>200</v>
      </c>
      <c r="E627" s="37">
        <v>0.6</v>
      </c>
      <c r="F627" s="37"/>
      <c r="G627" s="37">
        <v>30.1</v>
      </c>
      <c r="H627" s="37">
        <v>130</v>
      </c>
      <c r="I627" s="37">
        <v>0.04</v>
      </c>
      <c r="J627" s="37"/>
      <c r="K627" s="37">
        <v>0.05</v>
      </c>
      <c r="L627" s="37">
        <v>135</v>
      </c>
      <c r="M627" s="37">
        <v>46</v>
      </c>
      <c r="N627" s="37"/>
      <c r="O627" s="37">
        <v>0.5</v>
      </c>
      <c r="P627" s="40"/>
      <c r="Q627" s="40"/>
      <c r="R627" s="47">
        <f t="shared" si="13"/>
        <v>0</v>
      </c>
      <c r="S627" s="50"/>
    </row>
    <row r="628" spans="2:21">
      <c r="B628" s="45" t="s">
        <v>49</v>
      </c>
      <c r="C628" s="4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40"/>
      <c r="Q628" s="40">
        <v>118</v>
      </c>
      <c r="R628" s="47">
        <f t="shared" si="13"/>
        <v>0</v>
      </c>
      <c r="S628" s="50"/>
    </row>
    <row r="629" spans="2:21">
      <c r="B629" s="45" t="s">
        <v>15</v>
      </c>
      <c r="C629" s="45"/>
      <c r="D629" s="40">
        <v>150</v>
      </c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52">
        <v>1.7</v>
      </c>
      <c r="Q629" s="52">
        <v>69.16</v>
      </c>
      <c r="R629" s="47">
        <f t="shared" si="13"/>
        <v>117.57199999999999</v>
      </c>
      <c r="S629" s="50"/>
    </row>
    <row r="630" spans="2:21">
      <c r="B630" s="45" t="s">
        <v>188</v>
      </c>
      <c r="C630" s="45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52">
        <v>1</v>
      </c>
      <c r="Q630" s="52">
        <v>361.5</v>
      </c>
      <c r="R630" s="47">
        <f t="shared" si="13"/>
        <v>361.5</v>
      </c>
      <c r="S630" s="50"/>
      <c r="T630">
        <v>479</v>
      </c>
      <c r="U630">
        <f>T630/Q606</f>
        <v>4.0593220338983054</v>
      </c>
    </row>
    <row r="631" spans="2:21">
      <c r="B631" s="45" t="s">
        <v>252</v>
      </c>
      <c r="C631" s="45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52">
        <v>4</v>
      </c>
      <c r="Q631" s="52">
        <v>108</v>
      </c>
      <c r="R631" s="47">
        <f t="shared" si="13"/>
        <v>432</v>
      </c>
      <c r="S631" s="50"/>
      <c r="T631">
        <f>R631/Q606</f>
        <v>3.6610169491525424</v>
      </c>
    </row>
    <row r="632" spans="2:21">
      <c r="B632" s="45" t="s">
        <v>253</v>
      </c>
      <c r="C632" s="45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52">
        <v>3.51</v>
      </c>
      <c r="Q632" s="52">
        <v>293</v>
      </c>
      <c r="R632" s="47">
        <f t="shared" si="13"/>
        <v>1028.4299999999998</v>
      </c>
      <c r="S632" s="50"/>
      <c r="T632">
        <f>R632/Q606</f>
        <v>8.7155084745762696</v>
      </c>
      <c r="U632">
        <f>U617+U624+T626+U630+T631+T632</f>
        <v>45.261779661016945</v>
      </c>
    </row>
    <row r="633" spans="2:21">
      <c r="B633" s="93"/>
      <c r="E633" t="s">
        <v>98</v>
      </c>
      <c r="K633" t="s">
        <v>99</v>
      </c>
      <c r="R633" s="67">
        <f>SUM(R610:R632)</f>
        <v>5310.9539999999997</v>
      </c>
      <c r="S633" s="67"/>
    </row>
    <row r="634" spans="2:21">
      <c r="E634" s="48" t="s">
        <v>100</v>
      </c>
      <c r="F634" s="48"/>
      <c r="G634" s="51"/>
      <c r="H634" s="48"/>
      <c r="I634" s="48"/>
      <c r="J634" s="48"/>
      <c r="K634" s="48" t="s">
        <v>99</v>
      </c>
      <c r="L634" s="48"/>
      <c r="O634" t="s">
        <v>99</v>
      </c>
      <c r="R634" s="67"/>
      <c r="S634" s="67"/>
    </row>
    <row r="635" spans="2:21">
      <c r="E635" s="48"/>
      <c r="F635" s="48"/>
      <c r="G635" s="51"/>
      <c r="H635" s="48"/>
      <c r="I635" s="48"/>
      <c r="J635" s="48"/>
      <c r="K635" s="48"/>
      <c r="L635" s="48"/>
      <c r="R635" s="67"/>
      <c r="S635" s="67"/>
    </row>
    <row r="636" spans="2:21">
      <c r="E636" s="48"/>
      <c r="F636" s="48"/>
      <c r="G636" s="51"/>
      <c r="H636" s="48"/>
      <c r="I636" s="48"/>
      <c r="J636" s="48"/>
      <c r="K636" s="48"/>
      <c r="L636" s="48"/>
      <c r="R636" s="67"/>
      <c r="S636" s="67"/>
    </row>
    <row r="637" spans="2:21">
      <c r="E637" s="48"/>
      <c r="F637" s="48"/>
      <c r="G637" s="51"/>
      <c r="H637" s="48"/>
      <c r="I637" s="48"/>
      <c r="J637" s="48"/>
      <c r="K637" s="48"/>
      <c r="L637" s="48"/>
      <c r="R637" s="67"/>
      <c r="S637" s="67"/>
    </row>
    <row r="638" spans="2:21">
      <c r="E638" s="48"/>
      <c r="F638" s="48"/>
      <c r="G638" s="51"/>
      <c r="H638" s="48"/>
      <c r="I638" s="48"/>
      <c r="J638" s="48"/>
      <c r="K638" s="48"/>
      <c r="L638" s="48"/>
      <c r="R638" s="67"/>
      <c r="S638" s="67"/>
    </row>
    <row r="639" spans="2:21">
      <c r="E639" s="48"/>
      <c r="F639" s="48"/>
      <c r="G639" s="51"/>
      <c r="H639" s="48"/>
      <c r="I639" s="48"/>
      <c r="J639" s="48"/>
      <c r="K639" s="48"/>
      <c r="L639" s="48"/>
      <c r="R639" s="67"/>
      <c r="S639" s="67"/>
    </row>
    <row r="640" spans="2:21">
      <c r="E640" s="48"/>
      <c r="F640" s="48"/>
      <c r="G640" s="51"/>
      <c r="H640" s="48"/>
      <c r="I640" s="48"/>
      <c r="J640" s="48"/>
      <c r="K640" s="48"/>
      <c r="L640" s="48"/>
      <c r="R640" s="67"/>
      <c r="S640" s="67"/>
    </row>
    <row r="641" spans="2:19">
      <c r="E641" s="48"/>
      <c r="F641" s="48"/>
      <c r="G641" s="51"/>
      <c r="H641" s="48"/>
      <c r="I641" s="48"/>
      <c r="J641" s="48"/>
      <c r="K641" s="48"/>
      <c r="L641" s="48"/>
      <c r="R641" s="67"/>
      <c r="S641" s="67"/>
    </row>
    <row r="642" spans="2:19">
      <c r="E642" s="48"/>
      <c r="F642" s="48"/>
      <c r="G642" s="51"/>
      <c r="H642" s="48"/>
      <c r="I642" s="48"/>
      <c r="J642" s="48"/>
      <c r="K642" s="48"/>
      <c r="L642" s="48"/>
      <c r="R642" s="67"/>
      <c r="S642" s="67"/>
    </row>
    <row r="643" spans="2:19">
      <c r="E643" s="48"/>
      <c r="F643" s="48"/>
      <c r="G643" s="51"/>
      <c r="H643" s="48"/>
      <c r="I643" s="48"/>
      <c r="J643" s="48"/>
      <c r="K643" s="48"/>
      <c r="L643" s="48"/>
      <c r="R643" s="67"/>
      <c r="S643" s="67"/>
    </row>
    <row r="644" spans="2:19">
      <c r="E644" s="48"/>
      <c r="F644" s="48"/>
      <c r="G644" s="51"/>
      <c r="H644" s="48"/>
      <c r="I644" s="48"/>
      <c r="J644" s="48"/>
      <c r="K644" s="48"/>
      <c r="L644" s="48"/>
      <c r="R644" s="67"/>
      <c r="S644" s="67"/>
    </row>
    <row r="645" spans="2:19">
      <c r="E645" s="48"/>
      <c r="F645" s="48"/>
      <c r="G645" s="51"/>
      <c r="H645" s="48"/>
      <c r="I645" s="48"/>
      <c r="J645" s="48"/>
      <c r="K645" s="48"/>
      <c r="L645" s="48"/>
      <c r="R645" s="67"/>
      <c r="S645" s="67"/>
    </row>
    <row r="646" spans="2:19" ht="18.75">
      <c r="E646" s="15"/>
      <c r="H646" s="16" t="s">
        <v>67</v>
      </c>
      <c r="I646" s="16"/>
      <c r="J646" s="17"/>
      <c r="K646" s="17"/>
      <c r="M646" s="17"/>
      <c r="R646" s="19"/>
      <c r="S646" s="19"/>
    </row>
    <row r="647" spans="2:19" ht="18.75">
      <c r="E647" s="15"/>
      <c r="F647" s="15"/>
      <c r="H647" s="16" t="s">
        <v>68</v>
      </c>
      <c r="I647" s="16"/>
      <c r="J647" s="16"/>
      <c r="K647" s="16"/>
      <c r="L647" s="17"/>
      <c r="M647" s="21"/>
      <c r="R647" s="19"/>
      <c r="S647" s="19"/>
    </row>
    <row r="648" spans="2:19" ht="18.75">
      <c r="E648" s="23" t="s">
        <v>70</v>
      </c>
      <c r="F648" s="23"/>
      <c r="G648" s="23"/>
      <c r="R648" s="19"/>
      <c r="S648" s="19"/>
    </row>
    <row r="649" spans="2:19">
      <c r="B649" s="53">
        <v>44476</v>
      </c>
      <c r="N649" s="21"/>
      <c r="R649" s="19"/>
      <c r="S649" s="19"/>
    </row>
    <row r="650" spans="2:19">
      <c r="B650" s="24" t="s">
        <v>149</v>
      </c>
      <c r="C650" s="24" t="s">
        <v>74</v>
      </c>
      <c r="E650" s="25"/>
      <c r="F650" s="28"/>
      <c r="G650" s="28" t="s">
        <v>75</v>
      </c>
      <c r="H650" s="27"/>
      <c r="I650" s="21"/>
      <c r="J650" s="21"/>
      <c r="K650" s="21"/>
      <c r="L650" s="21"/>
      <c r="M650" s="21"/>
      <c r="N650" s="21"/>
      <c r="O650" s="21"/>
      <c r="P650" s="21"/>
      <c r="Q650" s="21"/>
      <c r="R650" s="19"/>
      <c r="S650" s="19"/>
    </row>
    <row r="651" spans="2:19">
      <c r="B651" s="29" t="s">
        <v>76</v>
      </c>
      <c r="C651" s="24"/>
      <c r="D651" s="20"/>
      <c r="E651" s="20"/>
      <c r="F651" s="27"/>
      <c r="G651" s="27"/>
      <c r="H651" s="27"/>
      <c r="I651" s="21"/>
      <c r="J651" s="21"/>
      <c r="K651" s="21"/>
      <c r="L651" s="21"/>
      <c r="M651" s="21"/>
      <c r="N651" s="21"/>
      <c r="O651" s="21"/>
      <c r="P651" s="21"/>
      <c r="Q651" s="21"/>
      <c r="R651" s="19"/>
      <c r="S651" s="19"/>
    </row>
    <row r="652" spans="2:19">
      <c r="B652" s="30"/>
      <c r="C652" s="29"/>
      <c r="D652" s="29"/>
      <c r="E652" s="29"/>
      <c r="F652" s="21"/>
      <c r="G652" s="27"/>
      <c r="H652" s="27"/>
      <c r="I652" s="21"/>
      <c r="J652" s="21"/>
      <c r="K652" s="21"/>
      <c r="L652" s="21"/>
      <c r="M652" s="21"/>
      <c r="N652" s="28"/>
      <c r="O652" s="21"/>
      <c r="P652" s="21"/>
      <c r="Q652">
        <v>215</v>
      </c>
      <c r="R652" s="19"/>
      <c r="S652" s="19"/>
    </row>
    <row r="653" spans="2:19">
      <c r="B653" s="31" t="s">
        <v>77</v>
      </c>
      <c r="C653" s="32"/>
      <c r="D653" s="33" t="s">
        <v>78</v>
      </c>
      <c r="E653" s="34"/>
      <c r="F653" s="34" t="s">
        <v>79</v>
      </c>
      <c r="G653" s="34"/>
      <c r="H653" s="34" t="s">
        <v>80</v>
      </c>
      <c r="I653" s="34" t="s">
        <v>81</v>
      </c>
      <c r="J653" s="34"/>
      <c r="K653" s="34"/>
      <c r="L653" s="34"/>
      <c r="M653" s="34" t="s">
        <v>82</v>
      </c>
      <c r="O653" s="34"/>
      <c r="P653" s="35" t="s">
        <v>83</v>
      </c>
      <c r="Q653" s="36" t="s">
        <v>3</v>
      </c>
      <c r="R653" s="36" t="s">
        <v>9</v>
      </c>
      <c r="S653" s="109"/>
    </row>
    <row r="654" spans="2:19">
      <c r="B654" s="5"/>
      <c r="C654" s="38" t="s">
        <v>84</v>
      </c>
      <c r="D654" s="39" t="s">
        <v>85</v>
      </c>
      <c r="E654" s="37" t="s">
        <v>86</v>
      </c>
      <c r="F654" s="37" t="s">
        <v>87</v>
      </c>
      <c r="G654" s="37" t="s">
        <v>88</v>
      </c>
      <c r="H654" s="37"/>
      <c r="I654" s="37" t="s">
        <v>89</v>
      </c>
      <c r="J654" s="37" t="s">
        <v>90</v>
      </c>
      <c r="K654" s="37" t="s">
        <v>91</v>
      </c>
      <c r="L654" s="37" t="s">
        <v>92</v>
      </c>
      <c r="M654" s="37" t="s">
        <v>93</v>
      </c>
      <c r="N654" s="37" t="s">
        <v>94</v>
      </c>
      <c r="O654" s="37" t="s">
        <v>95</v>
      </c>
      <c r="P654" s="40"/>
      <c r="Q654" s="4"/>
      <c r="R654" s="40"/>
      <c r="S654" s="110"/>
    </row>
    <row r="655" spans="2:19">
      <c r="B655" s="45" t="s">
        <v>152</v>
      </c>
      <c r="C655" s="45"/>
      <c r="D655" s="37">
        <v>250</v>
      </c>
      <c r="E655" s="37">
        <v>1.2</v>
      </c>
      <c r="F655" s="37">
        <v>4</v>
      </c>
      <c r="G655" s="37">
        <v>2.7</v>
      </c>
      <c r="H655" s="37">
        <v>260</v>
      </c>
      <c r="I655" s="37">
        <v>0.26</v>
      </c>
      <c r="J655" s="37">
        <v>40</v>
      </c>
      <c r="K655" s="37">
        <v>122</v>
      </c>
      <c r="L655" s="37">
        <v>128</v>
      </c>
      <c r="M655" s="37">
        <v>146</v>
      </c>
      <c r="N655" s="37">
        <v>56</v>
      </c>
      <c r="O655" s="37">
        <v>2</v>
      </c>
      <c r="P655" s="4"/>
      <c r="Q655" s="46"/>
      <c r="R655" s="47"/>
      <c r="S655" s="50"/>
    </row>
    <row r="656" spans="2:19">
      <c r="B656" s="45" t="s">
        <v>24</v>
      </c>
      <c r="C656" s="45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4">
        <v>21</v>
      </c>
      <c r="Q656" s="46">
        <v>129.94999999999999</v>
      </c>
      <c r="R656" s="47">
        <f t="shared" ref="R656:R679" si="14">Q656*P656</f>
        <v>2728.95</v>
      </c>
      <c r="S656" s="50"/>
    </row>
    <row r="657" spans="2:21">
      <c r="B657" s="45" t="s">
        <v>55</v>
      </c>
      <c r="C657" s="45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4">
        <v>30.12</v>
      </c>
      <c r="Q657" s="46">
        <v>39</v>
      </c>
      <c r="R657" s="47">
        <f t="shared" si="14"/>
        <v>1174.68</v>
      </c>
      <c r="S657" s="50"/>
    </row>
    <row r="658" spans="2:21">
      <c r="B658" s="45" t="s">
        <v>248</v>
      </c>
      <c r="C658" s="45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4">
        <v>4.3</v>
      </c>
      <c r="Q658" s="46">
        <v>80.180000000000007</v>
      </c>
      <c r="R658" s="47">
        <f t="shared" si="14"/>
        <v>344.774</v>
      </c>
      <c r="S658" s="50"/>
    </row>
    <row r="659" spans="2:21">
      <c r="B659" s="45" t="s">
        <v>58</v>
      </c>
      <c r="C659" s="45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4">
        <v>2.1</v>
      </c>
      <c r="Q659" s="46">
        <v>39</v>
      </c>
      <c r="R659" s="47">
        <f t="shared" si="14"/>
        <v>81.900000000000006</v>
      </c>
      <c r="S659" s="50"/>
    </row>
    <row r="660" spans="2:21">
      <c r="B660" s="45" t="s">
        <v>13</v>
      </c>
      <c r="C660" s="45">
        <v>3</v>
      </c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4">
        <v>0.7</v>
      </c>
      <c r="Q660" s="46">
        <v>136.38999999999999</v>
      </c>
      <c r="R660" s="47">
        <f t="shared" si="14"/>
        <v>95.472999999999985</v>
      </c>
      <c r="S660" s="50"/>
    </row>
    <row r="661" spans="2:21">
      <c r="B661" s="45" t="s">
        <v>103</v>
      </c>
      <c r="C661" s="45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4">
        <v>1.6</v>
      </c>
      <c r="Q661" s="46">
        <v>60</v>
      </c>
      <c r="R661" s="47">
        <f t="shared" si="14"/>
        <v>96</v>
      </c>
      <c r="S661" s="50"/>
    </row>
    <row r="662" spans="2:21">
      <c r="B662" s="45" t="s">
        <v>10</v>
      </c>
      <c r="C662" s="45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4">
        <v>1</v>
      </c>
      <c r="Q662" s="46">
        <v>65</v>
      </c>
      <c r="R662" s="47">
        <f t="shared" si="14"/>
        <v>65</v>
      </c>
      <c r="S662" s="50"/>
    </row>
    <row r="663" spans="2:21">
      <c r="B663" s="45" t="s">
        <v>17</v>
      </c>
      <c r="C663" s="45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4">
        <v>1</v>
      </c>
      <c r="Q663" s="46">
        <v>22</v>
      </c>
      <c r="R663" s="47">
        <f t="shared" si="14"/>
        <v>22</v>
      </c>
      <c r="S663" s="50"/>
      <c r="T663">
        <v>4608.78</v>
      </c>
      <c r="U663">
        <f>T663/Q652</f>
        <v>21.436186046511626</v>
      </c>
    </row>
    <row r="664" spans="2:21">
      <c r="B664" s="31" t="s">
        <v>162</v>
      </c>
      <c r="C664" s="45"/>
      <c r="D664" s="37">
        <v>70</v>
      </c>
      <c r="E664" s="37">
        <v>4.5999999999999996</v>
      </c>
      <c r="F664" s="37">
        <v>5.2</v>
      </c>
      <c r="G664" s="37">
        <v>7.2</v>
      </c>
      <c r="H664" s="37">
        <v>105</v>
      </c>
      <c r="I664" s="37">
        <v>1.5</v>
      </c>
      <c r="J664" s="37">
        <v>13.5</v>
      </c>
      <c r="K664" s="37">
        <v>51</v>
      </c>
      <c r="L664" s="37">
        <v>98</v>
      </c>
      <c r="M664" s="37">
        <v>52</v>
      </c>
      <c r="N664" s="37">
        <v>51</v>
      </c>
      <c r="O664" s="37">
        <v>2.25</v>
      </c>
      <c r="P664" s="4"/>
      <c r="Q664" s="46"/>
      <c r="R664" s="47">
        <f t="shared" si="14"/>
        <v>0</v>
      </c>
      <c r="S664" s="50"/>
    </row>
    <row r="665" spans="2:21">
      <c r="B665" s="45" t="s">
        <v>58</v>
      </c>
      <c r="C665" s="45"/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4">
        <v>2.1</v>
      </c>
      <c r="Q665" s="46">
        <v>39</v>
      </c>
      <c r="R665" s="47">
        <f t="shared" si="14"/>
        <v>81.900000000000006</v>
      </c>
      <c r="S665" s="50"/>
    </row>
    <row r="666" spans="2:21">
      <c r="B666" s="45" t="s">
        <v>37</v>
      </c>
      <c r="C666" s="45"/>
      <c r="D666" s="37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4">
        <v>8.4499999999999993</v>
      </c>
      <c r="Q666" s="46">
        <v>60</v>
      </c>
      <c r="R666" s="47">
        <f t="shared" si="14"/>
        <v>506.99999999999994</v>
      </c>
      <c r="S666" s="50"/>
    </row>
    <row r="667" spans="2:21">
      <c r="B667" s="45" t="s">
        <v>13</v>
      </c>
      <c r="C667" s="45"/>
      <c r="D667" s="37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4">
        <v>0.3</v>
      </c>
      <c r="Q667" s="46">
        <v>136.38999999999999</v>
      </c>
      <c r="R667" s="47">
        <f t="shared" si="14"/>
        <v>40.916999999999994</v>
      </c>
      <c r="S667" s="50"/>
      <c r="T667">
        <v>629.82000000000005</v>
      </c>
      <c r="U667">
        <f>T667/Q652</f>
        <v>2.9293953488372098</v>
      </c>
    </row>
    <row r="668" spans="2:21">
      <c r="B668" s="44" t="s">
        <v>34</v>
      </c>
      <c r="C668" s="45">
        <v>30</v>
      </c>
      <c r="D668" s="31">
        <v>30</v>
      </c>
      <c r="E668" s="37">
        <v>0.6</v>
      </c>
      <c r="F668" s="37"/>
      <c r="G668" s="37">
        <v>15.5</v>
      </c>
      <c r="H668" s="37"/>
      <c r="I668" s="37">
        <v>0.04</v>
      </c>
      <c r="J668" s="37"/>
      <c r="K668" s="37">
        <v>0.24</v>
      </c>
      <c r="L668" s="37">
        <v>0.8</v>
      </c>
      <c r="M668" s="37">
        <v>24</v>
      </c>
      <c r="N668" s="37"/>
      <c r="O668" s="37">
        <v>22</v>
      </c>
      <c r="P668" s="52"/>
      <c r="Q668" s="46"/>
      <c r="R668" s="47">
        <f t="shared" si="14"/>
        <v>0</v>
      </c>
      <c r="S668" s="50"/>
    </row>
    <row r="669" spans="2:21">
      <c r="B669" s="45" t="s">
        <v>34</v>
      </c>
      <c r="C669" s="45">
        <v>10</v>
      </c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4">
        <v>18</v>
      </c>
      <c r="Q669" s="61">
        <v>26</v>
      </c>
      <c r="R669" s="47">
        <f t="shared" si="14"/>
        <v>468</v>
      </c>
      <c r="S669" s="50"/>
      <c r="T669">
        <f>R669/Q652</f>
        <v>2.1767441860465118</v>
      </c>
    </row>
    <row r="670" spans="2:21">
      <c r="B670" s="45" t="s">
        <v>121</v>
      </c>
      <c r="C670" s="4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4">
        <v>0.39</v>
      </c>
      <c r="Q670" s="61">
        <v>530</v>
      </c>
      <c r="R670" s="47">
        <f t="shared" si="14"/>
        <v>206.70000000000002</v>
      </c>
      <c r="S670" s="50"/>
    </row>
    <row r="671" spans="2:21">
      <c r="B671" s="45" t="s">
        <v>121</v>
      </c>
      <c r="C671" s="4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4">
        <v>1.7</v>
      </c>
      <c r="Q671" s="61">
        <v>512.66999999999996</v>
      </c>
      <c r="R671" s="47">
        <f t="shared" si="14"/>
        <v>871.53899999999987</v>
      </c>
      <c r="S671" s="50"/>
      <c r="T671">
        <f>R671/Q652</f>
        <v>4.0536697674418596</v>
      </c>
    </row>
    <row r="672" spans="2:21">
      <c r="B672" s="44" t="s">
        <v>112</v>
      </c>
      <c r="C672" s="45">
        <v>20</v>
      </c>
      <c r="D672" s="37">
        <v>200</v>
      </c>
      <c r="E672" s="37">
        <v>0.6</v>
      </c>
      <c r="F672" s="37"/>
      <c r="G672" s="37">
        <v>30.1</v>
      </c>
      <c r="H672" s="37">
        <v>130</v>
      </c>
      <c r="I672" s="37">
        <v>0.04</v>
      </c>
      <c r="J672" s="37"/>
      <c r="K672" s="37">
        <v>0.05</v>
      </c>
      <c r="L672" s="37">
        <v>135</v>
      </c>
      <c r="M672" s="37">
        <v>46</v>
      </c>
      <c r="N672" s="37"/>
      <c r="O672" s="37">
        <v>0.5</v>
      </c>
      <c r="P672" s="40"/>
      <c r="Q672" s="40"/>
      <c r="R672" s="47">
        <f t="shared" si="14"/>
        <v>0</v>
      </c>
      <c r="S672" s="50"/>
    </row>
    <row r="673" spans="2:21">
      <c r="B673" s="45" t="s">
        <v>113</v>
      </c>
      <c r="C673" s="4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40">
        <v>4.3</v>
      </c>
      <c r="Q673" s="40">
        <v>218.42</v>
      </c>
      <c r="R673" s="47">
        <f t="shared" si="14"/>
        <v>939.2059999999999</v>
      </c>
      <c r="S673" s="50"/>
    </row>
    <row r="674" spans="2:21">
      <c r="B674" s="45" t="s">
        <v>15</v>
      </c>
      <c r="C674" s="45"/>
      <c r="D674" s="40">
        <v>150</v>
      </c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52">
        <v>4.3</v>
      </c>
      <c r="Q674" s="52">
        <v>69.16</v>
      </c>
      <c r="R674" s="47">
        <f t="shared" si="14"/>
        <v>297.38799999999998</v>
      </c>
      <c r="S674" s="50"/>
      <c r="T674">
        <v>1236.5899999999999</v>
      </c>
      <c r="U674">
        <f>T674/Q652</f>
        <v>5.7515813953488371</v>
      </c>
    </row>
    <row r="675" spans="2:21">
      <c r="B675" s="45" t="s">
        <v>106</v>
      </c>
      <c r="C675" s="45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52">
        <v>45.7</v>
      </c>
      <c r="Q675" s="52">
        <v>125</v>
      </c>
      <c r="R675" s="47">
        <f t="shared" si="14"/>
        <v>5712.5</v>
      </c>
      <c r="S675" s="50"/>
      <c r="T675">
        <f>R675/Q675</f>
        <v>45.7</v>
      </c>
    </row>
    <row r="676" spans="2:21">
      <c r="B676" s="45" t="s">
        <v>254</v>
      </c>
      <c r="C676" s="45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52">
        <v>216</v>
      </c>
      <c r="Q676" s="52">
        <v>32.04</v>
      </c>
      <c r="R676" s="47">
        <f t="shared" si="14"/>
        <v>6920.6399999999994</v>
      </c>
      <c r="S676" s="50"/>
      <c r="U676">
        <v>16.383199999999999</v>
      </c>
    </row>
    <row r="677" spans="2:21">
      <c r="B677" s="45" t="s">
        <v>22</v>
      </c>
      <c r="C677" s="45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52">
        <v>1</v>
      </c>
      <c r="Q677" s="52">
        <v>108</v>
      </c>
      <c r="R677" s="47">
        <f t="shared" si="14"/>
        <v>108</v>
      </c>
      <c r="S677" s="50"/>
    </row>
    <row r="678" spans="2:21">
      <c r="B678" s="45" t="s">
        <v>252</v>
      </c>
      <c r="C678" s="45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52">
        <v>5</v>
      </c>
      <c r="Q678" s="52">
        <v>173</v>
      </c>
      <c r="R678" s="47">
        <f t="shared" si="14"/>
        <v>865</v>
      </c>
      <c r="S678" s="50"/>
      <c r="T678">
        <v>973</v>
      </c>
      <c r="U678">
        <f>T678/Q652</f>
        <v>4.5255813953488371</v>
      </c>
    </row>
    <row r="679" spans="2:21">
      <c r="B679" s="45" t="s">
        <v>107</v>
      </c>
      <c r="C679" s="45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52">
        <v>8</v>
      </c>
      <c r="Q679" s="52">
        <v>175</v>
      </c>
      <c r="R679" s="47">
        <f t="shared" si="14"/>
        <v>1400</v>
      </c>
      <c r="S679" s="50"/>
      <c r="T679">
        <f>R679/Q652</f>
        <v>6.5116279069767442</v>
      </c>
      <c r="U679">
        <v>4.1486200000000002</v>
      </c>
    </row>
    <row r="680" spans="2:21">
      <c r="B680" s="93"/>
      <c r="E680" t="s">
        <v>98</v>
      </c>
      <c r="K680" t="s">
        <v>99</v>
      </c>
      <c r="R680" s="67">
        <f>SUM(R656:R679)</f>
        <v>23027.566999999999</v>
      </c>
      <c r="S680" s="67"/>
      <c r="T680">
        <f>R680/Q652</f>
        <v>107.10496279069767</v>
      </c>
      <c r="U680">
        <f>U679+U678+U676+T675+U674+T671+T669+U667+U663</f>
        <v>107.10497813953486</v>
      </c>
    </row>
    <row r="681" spans="2:21">
      <c r="B681" s="93"/>
      <c r="E681" s="48" t="s">
        <v>100</v>
      </c>
      <c r="F681" s="48"/>
      <c r="G681" s="51"/>
      <c r="H681" s="48"/>
      <c r="I681" s="48"/>
      <c r="J681" s="48"/>
      <c r="K681" s="48" t="s">
        <v>99</v>
      </c>
      <c r="L681" s="48"/>
      <c r="O681" t="s">
        <v>99</v>
      </c>
      <c r="R681" s="67"/>
      <c r="S681" s="67"/>
    </row>
    <row r="682" spans="2:21">
      <c r="B682" s="93"/>
      <c r="E682" s="48"/>
      <c r="F682" s="48"/>
      <c r="G682" s="51"/>
      <c r="H682" s="48"/>
      <c r="I682" s="48"/>
      <c r="J682" s="48"/>
      <c r="K682" s="48"/>
      <c r="L682" s="48"/>
      <c r="R682" s="67"/>
      <c r="S682" s="67"/>
    </row>
    <row r="683" spans="2:21">
      <c r="B683" s="93"/>
      <c r="E683" s="48"/>
      <c r="F683" s="48"/>
      <c r="G683" s="51"/>
      <c r="H683" s="48"/>
      <c r="I683" s="48"/>
      <c r="J683" s="48"/>
      <c r="K683" s="48"/>
      <c r="L683" s="48"/>
      <c r="R683" s="67"/>
      <c r="S683" s="67"/>
    </row>
    <row r="684" spans="2:21">
      <c r="B684" s="93"/>
      <c r="E684" s="48"/>
      <c r="F684" s="48"/>
      <c r="G684" s="51"/>
      <c r="H684" s="48"/>
      <c r="I684" s="48"/>
      <c r="J684" s="48"/>
      <c r="K684" s="48"/>
      <c r="L684" s="48"/>
      <c r="R684" s="67"/>
      <c r="S684" s="67"/>
    </row>
    <row r="685" spans="2:21">
      <c r="B685" s="93"/>
      <c r="E685" s="48"/>
      <c r="F685" s="48"/>
      <c r="G685" s="51"/>
      <c r="H685" s="48"/>
      <c r="I685" s="48"/>
      <c r="J685" s="48"/>
      <c r="K685" s="48"/>
      <c r="L685" s="48"/>
      <c r="R685" s="67"/>
      <c r="S685" s="67"/>
    </row>
    <row r="686" spans="2:21">
      <c r="B686" s="93"/>
      <c r="E686" s="48"/>
      <c r="F686" s="48"/>
      <c r="G686" s="51"/>
      <c r="H686" s="48"/>
      <c r="I686" s="48"/>
      <c r="J686" s="48"/>
      <c r="K686" s="48"/>
      <c r="L686" s="48"/>
      <c r="R686" s="67"/>
      <c r="S686" s="67"/>
    </row>
    <row r="687" spans="2:21">
      <c r="B687" s="93"/>
      <c r="E687" s="48"/>
      <c r="F687" s="48"/>
      <c r="G687" s="51"/>
      <c r="H687" s="48"/>
      <c r="I687" s="48"/>
      <c r="J687" s="48"/>
      <c r="K687" s="48"/>
      <c r="L687" s="48"/>
      <c r="R687" s="67"/>
      <c r="S687" s="67"/>
    </row>
    <row r="688" spans="2:21">
      <c r="B688" s="93"/>
      <c r="E688" s="48"/>
      <c r="F688" s="48"/>
      <c r="G688" s="51"/>
      <c r="H688" s="48"/>
      <c r="I688" s="48"/>
      <c r="J688" s="48"/>
      <c r="K688" s="48"/>
      <c r="L688" s="48"/>
      <c r="R688" s="67"/>
      <c r="S688" s="67"/>
    </row>
    <row r="689" spans="2:19">
      <c r="B689" s="93"/>
      <c r="E689" s="48"/>
      <c r="F689" s="48"/>
      <c r="G689" s="51"/>
      <c r="H689" s="48"/>
      <c r="I689" s="48"/>
      <c r="J689" s="48"/>
      <c r="K689" s="48"/>
      <c r="L689" s="48"/>
      <c r="R689" s="67"/>
      <c r="S689" s="67"/>
    </row>
    <row r="690" spans="2:19">
      <c r="B690" s="93"/>
      <c r="E690" s="48"/>
      <c r="F690" s="48"/>
      <c r="G690" s="51"/>
      <c r="H690" s="48"/>
      <c r="I690" s="48"/>
      <c r="J690" s="48"/>
      <c r="K690" s="48"/>
      <c r="L690" s="48"/>
      <c r="R690" s="67"/>
      <c r="S690" s="67"/>
    </row>
    <row r="691" spans="2:19">
      <c r="B691" s="93"/>
      <c r="E691" s="48"/>
      <c r="F691" s="48"/>
      <c r="G691" s="51"/>
      <c r="H691" s="48"/>
      <c r="I691" s="48"/>
      <c r="J691" s="48"/>
      <c r="K691" s="48"/>
      <c r="L691" s="48"/>
      <c r="R691" s="67"/>
      <c r="S691" s="67"/>
    </row>
    <row r="692" spans="2:19" ht="18.75">
      <c r="E692" s="15"/>
      <c r="H692" s="16" t="s">
        <v>67</v>
      </c>
      <c r="I692" s="16"/>
      <c r="J692" s="17"/>
      <c r="K692" s="17"/>
      <c r="M692" s="17"/>
      <c r="R692" s="19"/>
      <c r="S692" s="19"/>
    </row>
    <row r="693" spans="2:19" ht="18.75">
      <c r="E693" s="15"/>
      <c r="F693" s="15"/>
      <c r="H693" s="16" t="s">
        <v>68</v>
      </c>
      <c r="I693" s="16"/>
      <c r="J693" s="16"/>
      <c r="K693" s="16"/>
      <c r="L693" s="17"/>
      <c r="M693" s="21"/>
    </row>
    <row r="694" spans="2:19" ht="18.75">
      <c r="E694" s="23" t="s">
        <v>70</v>
      </c>
      <c r="F694" s="23"/>
      <c r="G694" s="23"/>
    </row>
    <row r="695" spans="2:19">
      <c r="B695" s="53">
        <v>44476</v>
      </c>
      <c r="N695" s="21"/>
    </row>
    <row r="696" spans="2:19">
      <c r="B696" s="24" t="s">
        <v>149</v>
      </c>
      <c r="C696" s="24" t="s">
        <v>74</v>
      </c>
      <c r="E696" s="25"/>
      <c r="F696" s="28"/>
      <c r="G696" s="28" t="s">
        <v>6</v>
      </c>
      <c r="H696" s="27"/>
      <c r="I696" s="21"/>
      <c r="J696" s="21"/>
      <c r="K696" s="21"/>
      <c r="L696" s="21"/>
      <c r="M696" s="21"/>
      <c r="N696" s="21"/>
      <c r="O696" s="21"/>
      <c r="P696" s="21"/>
      <c r="Q696" s="21"/>
      <c r="R696" s="19"/>
      <c r="S696" s="19"/>
    </row>
    <row r="697" spans="2:19">
      <c r="B697" s="29" t="s">
        <v>76</v>
      </c>
      <c r="C697" s="24"/>
      <c r="D697" s="20"/>
      <c r="E697" s="20"/>
      <c r="F697" s="27"/>
      <c r="G697" s="27"/>
      <c r="H697" s="27"/>
      <c r="I697" s="21"/>
      <c r="J697" s="21"/>
      <c r="K697" s="21"/>
      <c r="L697" s="21"/>
      <c r="M697" s="21"/>
      <c r="N697" s="21"/>
      <c r="O697" s="21"/>
      <c r="P697" s="21"/>
      <c r="Q697" s="21"/>
      <c r="R697" s="19"/>
      <c r="S697" s="19"/>
    </row>
    <row r="698" spans="2:19">
      <c r="B698" s="30"/>
      <c r="C698" s="29"/>
      <c r="D698" s="29"/>
      <c r="E698" s="29"/>
      <c r="F698" s="21"/>
      <c r="G698" s="27"/>
      <c r="H698" s="27"/>
      <c r="I698" s="21"/>
      <c r="J698" s="21"/>
      <c r="K698" s="21"/>
      <c r="L698" s="21"/>
      <c r="M698" s="21"/>
      <c r="N698" s="28"/>
      <c r="O698" s="21"/>
      <c r="P698" s="21"/>
      <c r="Q698">
        <v>118</v>
      </c>
      <c r="R698" s="19"/>
      <c r="S698" s="19"/>
    </row>
    <row r="699" spans="2:19">
      <c r="B699" s="31" t="s">
        <v>77</v>
      </c>
      <c r="C699" s="32"/>
      <c r="D699" s="33" t="s">
        <v>78</v>
      </c>
      <c r="E699" s="34"/>
      <c r="F699" s="34" t="s">
        <v>79</v>
      </c>
      <c r="G699" s="34"/>
      <c r="H699" s="34" t="s">
        <v>80</v>
      </c>
      <c r="I699" s="34" t="s">
        <v>81</v>
      </c>
      <c r="J699" s="34"/>
      <c r="K699" s="34"/>
      <c r="L699" s="34"/>
      <c r="M699" s="34" t="s">
        <v>82</v>
      </c>
      <c r="O699" s="34"/>
      <c r="P699" s="35" t="s">
        <v>83</v>
      </c>
      <c r="Q699" s="36" t="s">
        <v>3</v>
      </c>
      <c r="R699" s="36" t="s">
        <v>9</v>
      </c>
      <c r="S699" s="109"/>
    </row>
    <row r="700" spans="2:19">
      <c r="B700" s="5"/>
      <c r="C700" s="38" t="s">
        <v>84</v>
      </c>
      <c r="D700" s="39" t="s">
        <v>85</v>
      </c>
      <c r="E700" s="37" t="s">
        <v>86</v>
      </c>
      <c r="F700" s="37" t="s">
        <v>87</v>
      </c>
      <c r="G700" s="37" t="s">
        <v>88</v>
      </c>
      <c r="H700" s="37"/>
      <c r="I700" s="37" t="s">
        <v>89</v>
      </c>
      <c r="J700" s="37" t="s">
        <v>90</v>
      </c>
      <c r="K700" s="37" t="s">
        <v>91</v>
      </c>
      <c r="L700" s="37" t="s">
        <v>92</v>
      </c>
      <c r="M700" s="37" t="s">
        <v>93</v>
      </c>
      <c r="N700" s="37" t="s">
        <v>94</v>
      </c>
      <c r="O700" s="37" t="s">
        <v>95</v>
      </c>
      <c r="P700" s="40"/>
      <c r="Q700" s="4"/>
      <c r="R700" s="40"/>
      <c r="S700" s="110"/>
    </row>
    <row r="701" spans="2:19">
      <c r="B701" s="45" t="s">
        <v>152</v>
      </c>
      <c r="C701" s="45"/>
      <c r="D701" s="37">
        <v>250</v>
      </c>
      <c r="E701" s="37">
        <v>1.2</v>
      </c>
      <c r="F701" s="37">
        <v>4</v>
      </c>
      <c r="G701" s="37">
        <v>2.7</v>
      </c>
      <c r="H701" s="37">
        <v>260</v>
      </c>
      <c r="I701" s="37">
        <v>0.26</v>
      </c>
      <c r="J701" s="37">
        <v>40</v>
      </c>
      <c r="K701" s="37">
        <v>122</v>
      </c>
      <c r="L701" s="37">
        <v>128</v>
      </c>
      <c r="M701" s="37">
        <v>146</v>
      </c>
      <c r="N701" s="37">
        <v>56</v>
      </c>
      <c r="O701" s="37">
        <v>2</v>
      </c>
      <c r="P701" s="4"/>
      <c r="Q701" s="46"/>
      <c r="R701" s="47"/>
      <c r="S701" s="50"/>
    </row>
    <row r="702" spans="2:19">
      <c r="B702" s="45" t="s">
        <v>24</v>
      </c>
      <c r="C702" s="45"/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4">
        <v>19</v>
      </c>
      <c r="Q702" s="46">
        <v>129.94999999999999</v>
      </c>
      <c r="R702" s="47">
        <f t="shared" ref="R702:R716" si="15">Q702*P702</f>
        <v>2469.0499999999997</v>
      </c>
      <c r="S702" s="50"/>
    </row>
    <row r="703" spans="2:19">
      <c r="B703" s="45" t="s">
        <v>55</v>
      </c>
      <c r="C703" s="45"/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4">
        <v>17.559999999999999</v>
      </c>
      <c r="Q703" s="46">
        <v>39</v>
      </c>
      <c r="R703" s="47">
        <f t="shared" si="15"/>
        <v>684.83999999999992</v>
      </c>
      <c r="S703" s="50"/>
    </row>
    <row r="704" spans="2:19">
      <c r="B704" s="45" t="s">
        <v>248</v>
      </c>
      <c r="C704" s="45"/>
      <c r="D704" s="37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4">
        <v>2.2999999999999998</v>
      </c>
      <c r="Q704" s="46">
        <v>80.180000000000007</v>
      </c>
      <c r="R704" s="47">
        <f t="shared" si="15"/>
        <v>184.41399999999999</v>
      </c>
      <c r="S704" s="50"/>
    </row>
    <row r="705" spans="2:22">
      <c r="B705" s="45" t="s">
        <v>58</v>
      </c>
      <c r="C705" s="45"/>
      <c r="D705" s="37"/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4">
        <v>0.73</v>
      </c>
      <c r="Q705" s="46">
        <v>39</v>
      </c>
      <c r="R705" s="47">
        <f t="shared" si="15"/>
        <v>28.47</v>
      </c>
      <c r="S705" s="50"/>
    </row>
    <row r="706" spans="2:22">
      <c r="B706" s="45" t="s">
        <v>13</v>
      </c>
      <c r="C706" s="45">
        <v>3</v>
      </c>
      <c r="D706" s="37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4">
        <v>1</v>
      </c>
      <c r="Q706" s="46">
        <v>136.38999999999999</v>
      </c>
      <c r="R706" s="47">
        <f t="shared" si="15"/>
        <v>136.38999999999999</v>
      </c>
      <c r="S706" s="50"/>
    </row>
    <row r="707" spans="2:22">
      <c r="B707" s="45" t="s">
        <v>103</v>
      </c>
      <c r="C707" s="45"/>
      <c r="D707" s="37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4">
        <v>1.1000000000000001</v>
      </c>
      <c r="Q707" s="46">
        <v>60</v>
      </c>
      <c r="R707" s="47">
        <f t="shared" si="15"/>
        <v>66</v>
      </c>
      <c r="S707" s="50"/>
    </row>
    <row r="708" spans="2:22">
      <c r="B708" s="45" t="s">
        <v>10</v>
      </c>
      <c r="C708" s="45"/>
      <c r="D708" s="37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4">
        <v>1</v>
      </c>
      <c r="Q708" s="46">
        <v>65</v>
      </c>
      <c r="R708" s="47">
        <f t="shared" si="15"/>
        <v>65</v>
      </c>
      <c r="S708" s="50"/>
      <c r="T708">
        <v>3634.16</v>
      </c>
      <c r="U708">
        <v>30.920999999999999</v>
      </c>
      <c r="V708">
        <f>U708+V718</f>
        <v>30.920999999999999</v>
      </c>
    </row>
    <row r="709" spans="2:22">
      <c r="B709" s="31" t="s">
        <v>255</v>
      </c>
      <c r="C709" s="45"/>
      <c r="D709" s="37">
        <v>70</v>
      </c>
      <c r="E709" s="37">
        <v>4.5999999999999996</v>
      </c>
      <c r="F709" s="37">
        <v>5.2</v>
      </c>
      <c r="G709" s="37">
        <v>7.2</v>
      </c>
      <c r="H709" s="37">
        <v>105</v>
      </c>
      <c r="I709" s="37">
        <v>1.5</v>
      </c>
      <c r="J709" s="37">
        <v>13.5</v>
      </c>
      <c r="K709" s="37">
        <v>51</v>
      </c>
      <c r="L709" s="37">
        <v>98</v>
      </c>
      <c r="M709" s="37">
        <v>52</v>
      </c>
      <c r="N709" s="37">
        <v>51</v>
      </c>
      <c r="O709" s="37">
        <v>2.25</v>
      </c>
      <c r="P709" s="4"/>
      <c r="Q709" s="46"/>
      <c r="R709" s="47">
        <f t="shared" si="15"/>
        <v>0</v>
      </c>
      <c r="S709" s="50"/>
    </row>
    <row r="710" spans="2:22">
      <c r="B710" s="45" t="s">
        <v>154</v>
      </c>
      <c r="C710" s="45"/>
      <c r="D710" s="37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4">
        <v>6</v>
      </c>
      <c r="Q710" s="46">
        <v>121.35</v>
      </c>
      <c r="R710" s="47">
        <f t="shared" si="15"/>
        <v>728.09999999999991</v>
      </c>
      <c r="S710" s="50"/>
      <c r="T710">
        <f>R710/Q698</f>
        <v>6.170338983050847</v>
      </c>
    </row>
    <row r="711" spans="2:22">
      <c r="B711" s="44" t="s">
        <v>34</v>
      </c>
      <c r="C711" s="45">
        <v>30</v>
      </c>
      <c r="D711" s="31">
        <v>30</v>
      </c>
      <c r="E711" s="37">
        <v>0.6</v>
      </c>
      <c r="F711" s="37"/>
      <c r="G711" s="37">
        <v>15.5</v>
      </c>
      <c r="H711" s="37"/>
      <c r="I711" s="37">
        <v>0.04</v>
      </c>
      <c r="J711" s="37"/>
      <c r="K711" s="37">
        <v>0.24</v>
      </c>
      <c r="L711" s="37">
        <v>0.8</v>
      </c>
      <c r="M711" s="37">
        <v>24</v>
      </c>
      <c r="N711" s="37"/>
      <c r="O711" s="37">
        <v>22</v>
      </c>
      <c r="P711" s="52"/>
      <c r="Q711" s="46"/>
      <c r="R711" s="47">
        <f t="shared" si="15"/>
        <v>0</v>
      </c>
      <c r="S711" s="50"/>
    </row>
    <row r="712" spans="2:22">
      <c r="B712" s="45" t="s">
        <v>34</v>
      </c>
      <c r="C712" s="45">
        <v>10</v>
      </c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4">
        <v>10</v>
      </c>
      <c r="Q712" s="61">
        <v>26</v>
      </c>
      <c r="R712" s="47">
        <f t="shared" si="15"/>
        <v>260</v>
      </c>
      <c r="S712" s="50"/>
      <c r="T712">
        <f>R712/Q698</f>
        <v>2.2033898305084745</v>
      </c>
    </row>
    <row r="713" spans="2:22">
      <c r="B713" s="44" t="s">
        <v>112</v>
      </c>
      <c r="C713" s="45">
        <v>20</v>
      </c>
      <c r="D713" s="37">
        <v>200</v>
      </c>
      <c r="E713" s="37">
        <v>0.6</v>
      </c>
      <c r="F713" s="37"/>
      <c r="G713" s="37">
        <v>30.1</v>
      </c>
      <c r="H713" s="37">
        <v>130</v>
      </c>
      <c r="I713" s="37">
        <v>0.04</v>
      </c>
      <c r="J713" s="37"/>
      <c r="K713" s="37">
        <v>0.05</v>
      </c>
      <c r="L713" s="37">
        <v>135</v>
      </c>
      <c r="M713" s="37">
        <v>46</v>
      </c>
      <c r="N713" s="37"/>
      <c r="O713" s="37">
        <v>0.5</v>
      </c>
      <c r="P713" s="40"/>
      <c r="Q713" s="40"/>
      <c r="R713" s="47">
        <f t="shared" si="15"/>
        <v>0</v>
      </c>
      <c r="S713" s="50"/>
    </row>
    <row r="714" spans="2:22">
      <c r="B714" s="45" t="s">
        <v>113</v>
      </c>
      <c r="C714" s="4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40">
        <v>2.2999999999999998</v>
      </c>
      <c r="Q714" s="40">
        <v>218.42</v>
      </c>
      <c r="R714" s="47">
        <f t="shared" si="15"/>
        <v>502.36599999999993</v>
      </c>
      <c r="S714" s="50"/>
      <c r="T714">
        <f>R714/Q698</f>
        <v>4.2573389830508468</v>
      </c>
    </row>
    <row r="715" spans="2:22">
      <c r="B715" s="45" t="s">
        <v>15</v>
      </c>
      <c r="C715" s="45"/>
      <c r="D715" s="40">
        <v>150</v>
      </c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52">
        <v>0.1</v>
      </c>
      <c r="Q715" s="52">
        <v>69.16</v>
      </c>
      <c r="R715" s="47">
        <f t="shared" si="15"/>
        <v>6.9160000000000004</v>
      </c>
      <c r="S715" s="50"/>
    </row>
    <row r="716" spans="2:22">
      <c r="B716" s="45" t="s">
        <v>15</v>
      </c>
      <c r="C716" s="45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52">
        <v>2.2000000000000002</v>
      </c>
      <c r="Q716" s="52">
        <v>74.52</v>
      </c>
      <c r="R716" s="47">
        <f t="shared" si="15"/>
        <v>163.94400000000002</v>
      </c>
      <c r="S716" s="50"/>
      <c r="T716">
        <v>170.86</v>
      </c>
      <c r="U716">
        <f>T716/Q698</f>
        <v>1.4479661016949155</v>
      </c>
    </row>
    <row r="717" spans="2:22">
      <c r="B717" s="93"/>
      <c r="E717" t="s">
        <v>98</v>
      </c>
      <c r="K717" t="s">
        <v>99</v>
      </c>
      <c r="R717" s="67">
        <f>SUM(R702:R716)</f>
        <v>5295.49</v>
      </c>
      <c r="S717" s="67"/>
    </row>
    <row r="718" spans="2:22">
      <c r="B718" s="93"/>
      <c r="E718" s="48" t="s">
        <v>100</v>
      </c>
      <c r="F718" s="48"/>
      <c r="G718" s="51"/>
      <c r="H718" s="48"/>
      <c r="I718" s="48"/>
      <c r="J718" s="48"/>
      <c r="K718" s="48" t="s">
        <v>99</v>
      </c>
      <c r="L718" s="48"/>
      <c r="O718" t="s">
        <v>99</v>
      </c>
      <c r="R718" s="67"/>
      <c r="S718" s="67">
        <v>673.23</v>
      </c>
      <c r="T718">
        <f>S718/Q698</f>
        <v>5.7053389830508472</v>
      </c>
      <c r="U718">
        <f>T718+T712+U708</f>
        <v>38.829728813559321</v>
      </c>
    </row>
    <row r="719" spans="2:22">
      <c r="B719" s="93"/>
      <c r="E719" s="48"/>
      <c r="F719" s="48"/>
      <c r="G719" s="51"/>
      <c r="H719" s="48"/>
      <c r="I719" s="48"/>
      <c r="J719" s="48"/>
      <c r="K719" s="48"/>
      <c r="L719" s="48"/>
      <c r="R719" s="67"/>
      <c r="S719" s="67"/>
    </row>
    <row r="720" spans="2:22">
      <c r="B720" s="93"/>
      <c r="E720" s="48"/>
      <c r="F720" s="48"/>
      <c r="G720" s="51"/>
      <c r="H720" s="48"/>
      <c r="I720" s="48"/>
      <c r="J720" s="48"/>
      <c r="K720" s="48"/>
      <c r="L720" s="48"/>
      <c r="R720" s="67"/>
      <c r="S720" s="67"/>
    </row>
    <row r="721" spans="2:19">
      <c r="B721" s="93"/>
      <c r="E721" s="48"/>
      <c r="F721" s="48"/>
      <c r="G721" s="51"/>
      <c r="H721" s="48"/>
      <c r="I721" s="48"/>
      <c r="J721" s="48"/>
      <c r="K721" s="48"/>
      <c r="L721" s="48"/>
      <c r="R721" s="67"/>
      <c r="S721" s="67"/>
    </row>
    <row r="722" spans="2:19">
      <c r="B722" s="93"/>
      <c r="E722" s="48"/>
      <c r="F722" s="48"/>
      <c r="G722" s="51"/>
      <c r="H722" s="48"/>
      <c r="I722" s="48"/>
      <c r="J722" s="48"/>
      <c r="K722" s="48"/>
      <c r="L722" s="48"/>
      <c r="R722" s="67"/>
      <c r="S722" s="67"/>
    </row>
    <row r="723" spans="2:19">
      <c r="B723" s="93"/>
      <c r="E723" s="48"/>
      <c r="F723" s="48"/>
      <c r="G723" s="51"/>
      <c r="H723" s="48"/>
      <c r="I723" s="48"/>
      <c r="J723" s="48"/>
      <c r="K723" s="48"/>
      <c r="L723" s="48"/>
      <c r="R723" s="67"/>
      <c r="S723" s="67"/>
    </row>
    <row r="724" spans="2:19">
      <c r="B724" s="93"/>
      <c r="E724" s="48"/>
      <c r="F724" s="48"/>
      <c r="G724" s="51"/>
      <c r="H724" s="48"/>
      <c r="I724" s="48"/>
      <c r="J724" s="48"/>
      <c r="K724" s="48"/>
      <c r="L724" s="48"/>
      <c r="R724" s="67"/>
      <c r="S724" s="67"/>
    </row>
    <row r="725" spans="2:19">
      <c r="B725" s="93"/>
      <c r="E725" s="48"/>
      <c r="F725" s="48"/>
      <c r="G725" s="51"/>
      <c r="H725" s="48"/>
      <c r="I725" s="48"/>
      <c r="J725" s="48"/>
      <c r="K725" s="48"/>
      <c r="L725" s="48"/>
      <c r="R725" s="67"/>
      <c r="S725" s="67"/>
    </row>
    <row r="726" spans="2:19">
      <c r="B726" s="93"/>
      <c r="E726" s="48"/>
      <c r="F726" s="48"/>
      <c r="G726" s="51"/>
      <c r="H726" s="48"/>
      <c r="I726" s="48"/>
      <c r="J726" s="48"/>
      <c r="K726" s="48"/>
      <c r="L726" s="48"/>
      <c r="R726" s="67"/>
      <c r="S726" s="67"/>
    </row>
    <row r="727" spans="2:19">
      <c r="B727" s="93"/>
      <c r="E727" s="48"/>
      <c r="F727" s="48"/>
      <c r="G727" s="51"/>
      <c r="H727" s="48"/>
      <c r="I727" s="48"/>
      <c r="J727" s="48"/>
      <c r="K727" s="48"/>
      <c r="L727" s="48"/>
      <c r="R727" s="67"/>
      <c r="S727" s="67"/>
    </row>
    <row r="728" spans="2:19">
      <c r="B728" s="93"/>
      <c r="E728" s="48"/>
      <c r="F728" s="48"/>
      <c r="G728" s="51"/>
      <c r="H728" s="48"/>
      <c r="I728" s="48"/>
      <c r="J728" s="48"/>
      <c r="K728" s="48"/>
      <c r="L728" s="48"/>
      <c r="R728" s="67"/>
      <c r="S728" s="67"/>
    </row>
    <row r="729" spans="2:19">
      <c r="B729" s="93"/>
      <c r="E729" s="48"/>
      <c r="F729" s="48"/>
      <c r="G729" s="51"/>
      <c r="H729" s="48"/>
      <c r="I729" s="48"/>
      <c r="J729" s="48"/>
      <c r="K729" s="48"/>
      <c r="L729" s="48"/>
      <c r="R729" s="67"/>
      <c r="S729" s="67"/>
    </row>
    <row r="730" spans="2:19">
      <c r="B730" s="93"/>
      <c r="E730" s="48"/>
      <c r="F730" s="48"/>
      <c r="G730" s="51"/>
      <c r="H730" s="48"/>
      <c r="I730" s="48"/>
      <c r="J730" s="48"/>
      <c r="K730" s="48"/>
      <c r="L730" s="48"/>
      <c r="R730" s="67"/>
      <c r="S730" s="67"/>
    </row>
    <row r="731" spans="2:19">
      <c r="B731" s="93"/>
      <c r="E731" s="48"/>
      <c r="F731" s="48"/>
      <c r="G731" s="51"/>
      <c r="H731" s="48"/>
      <c r="I731" s="48"/>
      <c r="J731" s="48"/>
      <c r="K731" s="48"/>
      <c r="L731" s="48"/>
      <c r="R731" s="67"/>
      <c r="S731" s="67"/>
    </row>
    <row r="732" spans="2:19">
      <c r="B732" s="93"/>
      <c r="E732" s="48"/>
      <c r="F732" s="48"/>
      <c r="G732" s="51"/>
      <c r="H732" s="48"/>
      <c r="I732" s="48"/>
      <c r="J732" s="48"/>
      <c r="K732" s="48"/>
      <c r="L732" s="48"/>
      <c r="R732" s="67"/>
      <c r="S732" s="67"/>
    </row>
    <row r="733" spans="2:19">
      <c r="B733" s="93"/>
      <c r="E733" s="48"/>
      <c r="F733" s="48"/>
      <c r="G733" s="51"/>
      <c r="H733" s="48"/>
      <c r="I733" s="48"/>
      <c r="J733" s="48"/>
      <c r="K733" s="48"/>
      <c r="L733" s="48"/>
      <c r="R733" s="67"/>
      <c r="S733" s="67"/>
    </row>
    <row r="734" spans="2:19">
      <c r="B734" s="93"/>
      <c r="E734" s="48"/>
      <c r="F734" s="48"/>
      <c r="G734" s="51"/>
      <c r="H734" s="48"/>
      <c r="I734" s="48"/>
      <c r="J734" s="48"/>
      <c r="K734" s="48"/>
      <c r="L734" s="48"/>
      <c r="R734" s="67"/>
      <c r="S734" s="67"/>
    </row>
    <row r="735" spans="2:19">
      <c r="B735" s="93"/>
      <c r="E735" s="48"/>
      <c r="F735" s="48"/>
      <c r="G735" s="51"/>
      <c r="H735" s="48"/>
      <c r="I735" s="48"/>
      <c r="J735" s="48"/>
      <c r="K735" s="48"/>
      <c r="L735" s="48"/>
      <c r="R735" s="67"/>
      <c r="S735" s="67"/>
    </row>
    <row r="736" spans="2:19">
      <c r="B736" s="93"/>
      <c r="E736" s="48"/>
      <c r="F736" s="48"/>
      <c r="G736" s="51"/>
      <c r="H736" s="48"/>
      <c r="I736" s="48"/>
      <c r="J736" s="48"/>
      <c r="K736" s="48"/>
      <c r="L736" s="48"/>
      <c r="R736" s="67"/>
      <c r="S736" s="67"/>
    </row>
    <row r="737" spans="2:19">
      <c r="B737" s="93"/>
      <c r="E737" s="48"/>
      <c r="F737" s="48"/>
      <c r="G737" s="51"/>
      <c r="H737" s="48"/>
      <c r="I737" s="48"/>
      <c r="J737" s="48"/>
      <c r="K737" s="48"/>
      <c r="L737" s="48"/>
      <c r="R737" s="67"/>
      <c r="S737" s="67"/>
    </row>
    <row r="738" spans="2:19" ht="18.75">
      <c r="E738" s="15"/>
      <c r="H738" s="16" t="s">
        <v>67</v>
      </c>
      <c r="I738" s="16"/>
      <c r="J738" s="17"/>
      <c r="K738" s="17"/>
      <c r="M738" s="17"/>
      <c r="R738" s="19"/>
      <c r="S738" s="19"/>
    </row>
    <row r="739" spans="2:19" ht="18.75">
      <c r="E739" s="15"/>
      <c r="F739" s="15"/>
      <c r="H739" s="16" t="s">
        <v>68</v>
      </c>
      <c r="I739" s="16"/>
      <c r="J739" s="16"/>
      <c r="K739" s="16"/>
      <c r="L739" s="17"/>
      <c r="M739" s="21"/>
    </row>
    <row r="740" spans="2:19" ht="18.75">
      <c r="E740" s="23" t="s">
        <v>70</v>
      </c>
      <c r="F740" s="23"/>
      <c r="G740" s="23"/>
    </row>
    <row r="741" spans="2:19">
      <c r="B741" s="53">
        <v>44476</v>
      </c>
      <c r="N741" s="21"/>
    </row>
    <row r="742" spans="2:19">
      <c r="B742" s="24" t="s">
        <v>149</v>
      </c>
      <c r="C742" s="24" t="s">
        <v>74</v>
      </c>
      <c r="E742" s="25"/>
      <c r="F742" s="28"/>
      <c r="G742" s="28" t="s">
        <v>7</v>
      </c>
      <c r="H742" s="27"/>
      <c r="I742" s="21"/>
      <c r="J742" s="21"/>
      <c r="K742" s="21"/>
      <c r="L742" s="21"/>
      <c r="M742" s="21"/>
      <c r="N742" s="21"/>
      <c r="O742" s="21"/>
      <c r="P742" s="21"/>
      <c r="Q742" s="21"/>
      <c r="R742" s="19"/>
      <c r="S742" s="19"/>
    </row>
    <row r="743" spans="2:19">
      <c r="B743" s="29" t="s">
        <v>76</v>
      </c>
      <c r="C743" s="24"/>
      <c r="D743" s="20"/>
      <c r="E743" s="20"/>
      <c r="F743" s="27"/>
      <c r="G743" s="27"/>
      <c r="H743" s="27"/>
      <c r="I743" s="21"/>
      <c r="J743" s="21"/>
      <c r="K743" s="21"/>
      <c r="L743" s="21"/>
      <c r="M743" s="21"/>
      <c r="N743" s="21"/>
      <c r="O743" s="21"/>
      <c r="P743" s="21"/>
      <c r="Q743" s="21"/>
      <c r="R743" s="19"/>
      <c r="S743" s="19"/>
    </row>
    <row r="744" spans="2:19">
      <c r="B744" s="30"/>
      <c r="C744" s="29"/>
      <c r="D744" s="29"/>
      <c r="E744" s="29"/>
      <c r="F744" s="21"/>
      <c r="G744" s="27"/>
      <c r="H744" s="27"/>
      <c r="I744" s="21"/>
      <c r="J744" s="21"/>
      <c r="K744" s="21"/>
      <c r="L744" s="21"/>
      <c r="M744" s="21"/>
      <c r="N744" s="28"/>
      <c r="O744" s="21"/>
      <c r="P744" s="21"/>
      <c r="R744" s="19"/>
      <c r="S744" s="19"/>
    </row>
    <row r="745" spans="2:19">
      <c r="B745" s="31" t="s">
        <v>77</v>
      </c>
      <c r="C745" s="32"/>
      <c r="D745" s="33" t="s">
        <v>78</v>
      </c>
      <c r="E745" s="34"/>
      <c r="F745" s="34" t="s">
        <v>79</v>
      </c>
      <c r="G745" s="34"/>
      <c r="H745" s="34" t="s">
        <v>80</v>
      </c>
      <c r="I745" s="34" t="s">
        <v>81</v>
      </c>
      <c r="J745" s="34"/>
      <c r="K745" s="34"/>
      <c r="L745" s="34"/>
      <c r="M745" s="34" t="s">
        <v>82</v>
      </c>
      <c r="O745" s="34"/>
      <c r="P745" s="35" t="s">
        <v>83</v>
      </c>
      <c r="Q745" s="36" t="s">
        <v>3</v>
      </c>
      <c r="R745" s="36" t="s">
        <v>9</v>
      </c>
      <c r="S745" s="109"/>
    </row>
    <row r="746" spans="2:19">
      <c r="B746" s="5"/>
      <c r="C746" s="38" t="s">
        <v>84</v>
      </c>
      <c r="D746" s="39" t="s">
        <v>85</v>
      </c>
      <c r="E746" s="37" t="s">
        <v>86</v>
      </c>
      <c r="F746" s="37" t="s">
        <v>87</v>
      </c>
      <c r="G746" s="37" t="s">
        <v>88</v>
      </c>
      <c r="H746" s="37"/>
      <c r="I746" s="37" t="s">
        <v>89</v>
      </c>
      <c r="J746" s="37" t="s">
        <v>90</v>
      </c>
      <c r="K746" s="37" t="s">
        <v>91</v>
      </c>
      <c r="L746" s="37" t="s">
        <v>92</v>
      </c>
      <c r="M746" s="37" t="s">
        <v>93</v>
      </c>
      <c r="N746" s="37" t="s">
        <v>94</v>
      </c>
      <c r="O746" s="37" t="s">
        <v>95</v>
      </c>
      <c r="P746" s="40"/>
      <c r="Q746" s="4"/>
      <c r="R746" s="40"/>
      <c r="S746" s="110"/>
    </row>
    <row r="747" spans="2:19">
      <c r="B747" s="45" t="s">
        <v>152</v>
      </c>
      <c r="C747" s="45"/>
      <c r="D747" s="37">
        <v>250</v>
      </c>
      <c r="E747" s="37">
        <v>1.2</v>
      </c>
      <c r="F747" s="37">
        <v>4</v>
      </c>
      <c r="G747" s="37">
        <v>2.7</v>
      </c>
      <c r="H747" s="37">
        <v>260</v>
      </c>
      <c r="I747" s="37">
        <v>0.26</v>
      </c>
      <c r="J747" s="37">
        <v>40</v>
      </c>
      <c r="K747" s="37">
        <v>122</v>
      </c>
      <c r="L747" s="37">
        <v>128</v>
      </c>
      <c r="M747" s="37">
        <v>146</v>
      </c>
      <c r="N747" s="37">
        <v>56</v>
      </c>
      <c r="O747" s="37">
        <v>2</v>
      </c>
      <c r="P747" s="4"/>
      <c r="Q747" s="46"/>
      <c r="R747" s="47"/>
      <c r="S747" s="50"/>
    </row>
    <row r="748" spans="2:19">
      <c r="B748" s="45" t="s">
        <v>24</v>
      </c>
      <c r="C748" s="45"/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4">
        <v>2</v>
      </c>
      <c r="Q748" s="46">
        <v>129.94999999999999</v>
      </c>
      <c r="R748" s="47">
        <f t="shared" ref="R748:R759" si="16">Q748*P748</f>
        <v>259.89999999999998</v>
      </c>
      <c r="S748" s="50"/>
    </row>
    <row r="749" spans="2:19">
      <c r="B749" s="45" t="s">
        <v>55</v>
      </c>
      <c r="C749" s="45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4">
        <v>2</v>
      </c>
      <c r="Q749" s="46">
        <v>39</v>
      </c>
      <c r="R749" s="47">
        <f t="shared" si="16"/>
        <v>78</v>
      </c>
      <c r="S749" s="50"/>
    </row>
    <row r="750" spans="2:19">
      <c r="B750" s="45" t="s">
        <v>248</v>
      </c>
      <c r="C750" s="45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4"/>
      <c r="Q750" s="46">
        <v>80.180000000000007</v>
      </c>
      <c r="R750" s="47">
        <f t="shared" si="16"/>
        <v>0</v>
      </c>
      <c r="S750" s="50"/>
    </row>
    <row r="751" spans="2:19">
      <c r="B751" s="45" t="s">
        <v>58</v>
      </c>
      <c r="C751" s="45"/>
      <c r="D751" s="37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4">
        <v>0.1</v>
      </c>
      <c r="Q751" s="46">
        <v>41</v>
      </c>
      <c r="R751" s="47">
        <f t="shared" si="16"/>
        <v>4.1000000000000005</v>
      </c>
      <c r="S751" s="50"/>
    </row>
    <row r="752" spans="2:19">
      <c r="B752" s="45" t="s">
        <v>13</v>
      </c>
      <c r="C752" s="45">
        <v>3</v>
      </c>
      <c r="D752" s="37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4"/>
      <c r="Q752" s="46">
        <v>136.38999999999999</v>
      </c>
      <c r="R752" s="47">
        <f t="shared" si="16"/>
        <v>0</v>
      </c>
      <c r="S752" s="50"/>
    </row>
    <row r="753" spans="2:19">
      <c r="B753" s="45" t="s">
        <v>103</v>
      </c>
      <c r="C753" s="45"/>
      <c r="D753" s="37"/>
      <c r="E753" s="37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4">
        <v>0.1</v>
      </c>
      <c r="Q753" s="46">
        <v>60</v>
      </c>
      <c r="R753" s="47">
        <f t="shared" si="16"/>
        <v>6</v>
      </c>
      <c r="S753" s="50"/>
    </row>
    <row r="754" spans="2:19">
      <c r="B754" s="45" t="s">
        <v>10</v>
      </c>
      <c r="C754" s="45"/>
      <c r="D754" s="37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4"/>
      <c r="Q754" s="46">
        <v>65</v>
      </c>
      <c r="R754" s="47">
        <f t="shared" si="16"/>
        <v>0</v>
      </c>
      <c r="S754" s="50"/>
    </row>
    <row r="755" spans="2:19">
      <c r="B755" s="44" t="s">
        <v>34</v>
      </c>
      <c r="C755" s="45">
        <v>30</v>
      </c>
      <c r="D755" s="31">
        <v>30</v>
      </c>
      <c r="E755" s="37">
        <v>0.6</v>
      </c>
      <c r="F755" s="37"/>
      <c r="G755" s="37">
        <v>15.5</v>
      </c>
      <c r="H755" s="37"/>
      <c r="I755" s="37">
        <v>0.04</v>
      </c>
      <c r="J755" s="37"/>
      <c r="K755" s="37">
        <v>0.24</v>
      </c>
      <c r="L755" s="37">
        <v>0.8</v>
      </c>
      <c r="M755" s="37">
        <v>24</v>
      </c>
      <c r="N755" s="37"/>
      <c r="O755" s="37">
        <v>22</v>
      </c>
      <c r="P755" s="52"/>
      <c r="Q755" s="46"/>
      <c r="R755" s="47">
        <f t="shared" si="16"/>
        <v>0</v>
      </c>
      <c r="S755" s="50"/>
    </row>
    <row r="756" spans="2:19">
      <c r="B756" s="45" t="s">
        <v>34</v>
      </c>
      <c r="C756" s="45">
        <v>10</v>
      </c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4">
        <v>2</v>
      </c>
      <c r="Q756" s="61">
        <v>26</v>
      </c>
      <c r="R756" s="47">
        <f t="shared" si="16"/>
        <v>52</v>
      </c>
      <c r="S756" s="50"/>
    </row>
    <row r="757" spans="2:19">
      <c r="B757" s="44" t="s">
        <v>108</v>
      </c>
      <c r="C757" s="45">
        <v>20</v>
      </c>
      <c r="D757" s="37">
        <v>200</v>
      </c>
      <c r="E757" s="37">
        <v>0.6</v>
      </c>
      <c r="F757" s="37"/>
      <c r="G757" s="37">
        <v>30.1</v>
      </c>
      <c r="H757" s="37">
        <v>130</v>
      </c>
      <c r="I757" s="37">
        <v>0.04</v>
      </c>
      <c r="J757" s="37"/>
      <c r="K757" s="37">
        <v>0.05</v>
      </c>
      <c r="L757" s="37">
        <v>135</v>
      </c>
      <c r="M757" s="37">
        <v>46</v>
      </c>
      <c r="N757" s="37"/>
      <c r="O757" s="37">
        <v>0.5</v>
      </c>
      <c r="P757" s="40"/>
      <c r="Q757" s="40"/>
      <c r="R757" s="47">
        <f t="shared" si="16"/>
        <v>0</v>
      </c>
      <c r="S757" s="50"/>
    </row>
    <row r="758" spans="2:19">
      <c r="B758" s="45" t="s">
        <v>49</v>
      </c>
      <c r="C758" s="4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40"/>
      <c r="Q758" s="40">
        <v>218.42</v>
      </c>
      <c r="R758" s="47">
        <f t="shared" si="16"/>
        <v>0</v>
      </c>
      <c r="S758" s="50"/>
    </row>
    <row r="759" spans="2:19">
      <c r="B759" s="45" t="s">
        <v>31</v>
      </c>
      <c r="C759" s="45"/>
      <c r="D759" s="40">
        <v>150</v>
      </c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52">
        <v>2</v>
      </c>
      <c r="Q759" s="52">
        <v>75</v>
      </c>
      <c r="R759" s="47">
        <f t="shared" si="16"/>
        <v>150</v>
      </c>
      <c r="S759" s="50"/>
    </row>
    <row r="760" spans="2:19">
      <c r="B760" s="93"/>
      <c r="E760" t="s">
        <v>98</v>
      </c>
      <c r="K760" t="s">
        <v>99</v>
      </c>
      <c r="R760" s="67">
        <f>SUM(R748:R759)</f>
        <v>550</v>
      </c>
      <c r="S760" s="67"/>
    </row>
    <row r="761" spans="2:19">
      <c r="B761" s="93"/>
      <c r="E761" s="48" t="s">
        <v>100</v>
      </c>
      <c r="F761" s="48"/>
      <c r="G761" s="51"/>
      <c r="H761" s="48"/>
      <c r="I761" s="48"/>
      <c r="J761" s="48"/>
      <c r="K761" s="48" t="s">
        <v>99</v>
      </c>
      <c r="L761" s="48"/>
      <c r="O761" t="s">
        <v>99</v>
      </c>
      <c r="R761" s="67"/>
      <c r="S761" s="67"/>
    </row>
    <row r="762" spans="2:19">
      <c r="B762" s="93"/>
      <c r="E762" s="48"/>
      <c r="F762" s="48"/>
      <c r="G762" s="51"/>
      <c r="H762" s="48"/>
      <c r="I762" s="48"/>
      <c r="J762" s="48"/>
      <c r="K762" s="48"/>
      <c r="L762" s="48"/>
      <c r="R762" s="67"/>
      <c r="S762" s="67"/>
    </row>
    <row r="763" spans="2:19">
      <c r="B763" s="93"/>
      <c r="E763" s="48"/>
      <c r="F763" s="48"/>
      <c r="G763" s="51"/>
      <c r="H763" s="48"/>
      <c r="I763" s="48"/>
      <c r="J763" s="48"/>
      <c r="K763" s="48"/>
      <c r="L763" s="48"/>
      <c r="R763" s="67"/>
      <c r="S763" s="67"/>
    </row>
    <row r="764" spans="2:19">
      <c r="B764" s="93"/>
      <c r="E764" s="48"/>
      <c r="F764" s="48"/>
      <c r="G764" s="51"/>
      <c r="H764" s="48"/>
      <c r="I764" s="48"/>
      <c r="J764" s="48"/>
      <c r="K764" s="48"/>
      <c r="L764" s="48"/>
      <c r="R764" s="67"/>
      <c r="S764" s="67"/>
    </row>
    <row r="765" spans="2:19">
      <c r="B765" s="93"/>
      <c r="E765" s="48"/>
      <c r="F765" s="48"/>
      <c r="G765" s="51"/>
      <c r="H765" s="48"/>
      <c r="I765" s="48"/>
      <c r="J765" s="48"/>
      <c r="K765" s="48"/>
      <c r="L765" s="48"/>
      <c r="R765" s="67"/>
      <c r="S765" s="67"/>
    </row>
    <row r="766" spans="2:19">
      <c r="B766" s="93"/>
      <c r="E766" s="48"/>
      <c r="F766" s="48"/>
      <c r="G766" s="51"/>
      <c r="H766" s="48"/>
      <c r="I766" s="48"/>
      <c r="J766" s="48"/>
      <c r="K766" s="48"/>
      <c r="L766" s="48"/>
      <c r="R766" s="67"/>
      <c r="S766" s="67"/>
    </row>
    <row r="767" spans="2:19">
      <c r="B767" s="93"/>
      <c r="E767" s="48"/>
      <c r="F767" s="48"/>
      <c r="G767" s="51"/>
      <c r="H767" s="48"/>
      <c r="I767" s="48"/>
      <c r="J767" s="48"/>
      <c r="K767" s="48"/>
      <c r="L767" s="48"/>
      <c r="R767" s="67"/>
      <c r="S767" s="67"/>
    </row>
    <row r="768" spans="2:19">
      <c r="B768" s="93"/>
      <c r="E768" s="48"/>
      <c r="F768" s="48"/>
      <c r="G768" s="51"/>
      <c r="H768" s="48"/>
      <c r="I768" s="48"/>
      <c r="J768" s="48"/>
      <c r="K768" s="48"/>
      <c r="L768" s="48"/>
      <c r="R768" s="67"/>
      <c r="S768" s="67"/>
    </row>
    <row r="769" spans="2:19">
      <c r="B769" s="93"/>
      <c r="E769" s="48"/>
      <c r="F769" s="48"/>
      <c r="G769" s="51"/>
      <c r="H769" s="48"/>
      <c r="I769" s="48"/>
      <c r="J769" s="48"/>
      <c r="K769" s="48"/>
      <c r="L769" s="48"/>
      <c r="R769" s="67"/>
      <c r="S769" s="67"/>
    </row>
    <row r="770" spans="2:19">
      <c r="B770" s="93"/>
      <c r="E770" s="48"/>
      <c r="F770" s="48"/>
      <c r="G770" s="51"/>
      <c r="H770" s="48"/>
      <c r="I770" s="48"/>
      <c r="J770" s="48"/>
      <c r="K770" s="48"/>
      <c r="L770" s="48"/>
      <c r="R770" s="67"/>
      <c r="S770" s="67"/>
    </row>
    <row r="771" spans="2:19">
      <c r="B771" s="93"/>
      <c r="E771" s="48"/>
      <c r="F771" s="48"/>
      <c r="G771" s="51"/>
      <c r="H771" s="48"/>
      <c r="I771" s="48"/>
      <c r="J771" s="48"/>
      <c r="K771" s="48"/>
      <c r="L771" s="48"/>
      <c r="R771" s="67"/>
      <c r="S771" s="67"/>
    </row>
    <row r="772" spans="2:19">
      <c r="B772" s="93"/>
      <c r="E772" s="48"/>
      <c r="F772" s="48"/>
      <c r="G772" s="51"/>
      <c r="H772" s="48"/>
      <c r="I772" s="48"/>
      <c r="J772" s="48"/>
      <c r="K772" s="48"/>
      <c r="L772" s="48"/>
      <c r="R772" s="67"/>
      <c r="S772" s="67"/>
    </row>
    <row r="773" spans="2:19">
      <c r="B773" s="93"/>
      <c r="E773" s="48"/>
      <c r="F773" s="48"/>
      <c r="G773" s="51"/>
      <c r="H773" s="48"/>
      <c r="I773" s="48"/>
      <c r="J773" s="48"/>
      <c r="K773" s="48"/>
      <c r="L773" s="48"/>
      <c r="R773" s="67"/>
      <c r="S773" s="67"/>
    </row>
    <row r="774" spans="2:19">
      <c r="B774" s="93"/>
      <c r="E774" s="48"/>
      <c r="F774" s="48"/>
      <c r="G774" s="51"/>
      <c r="H774" s="48"/>
      <c r="I774" s="48"/>
      <c r="J774" s="48"/>
      <c r="K774" s="48"/>
      <c r="L774" s="48"/>
      <c r="R774" s="67"/>
      <c r="S774" s="67"/>
    </row>
    <row r="775" spans="2:19">
      <c r="B775" s="93"/>
      <c r="E775" s="48"/>
      <c r="F775" s="48"/>
      <c r="G775" s="51"/>
      <c r="H775" s="48"/>
      <c r="I775" s="48"/>
      <c r="J775" s="48"/>
      <c r="K775" s="48"/>
      <c r="L775" s="48"/>
      <c r="R775" s="67"/>
      <c r="S775" s="67"/>
    </row>
    <row r="776" spans="2:19">
      <c r="B776" s="93"/>
      <c r="E776" s="48"/>
      <c r="F776" s="48"/>
      <c r="G776" s="51"/>
      <c r="H776" s="48"/>
      <c r="I776" s="48"/>
      <c r="J776" s="48"/>
      <c r="K776" s="48"/>
      <c r="L776" s="48"/>
      <c r="R776" s="67"/>
      <c r="S776" s="67"/>
    </row>
    <row r="777" spans="2:19">
      <c r="B777" s="93"/>
      <c r="E777" s="48"/>
      <c r="F777" s="48"/>
      <c r="G777" s="51"/>
      <c r="H777" s="48"/>
      <c r="I777" s="48"/>
      <c r="J777" s="48"/>
      <c r="K777" s="48"/>
      <c r="L777" s="48"/>
      <c r="R777" s="67"/>
      <c r="S777" s="67"/>
    </row>
    <row r="778" spans="2:19">
      <c r="B778" s="93"/>
      <c r="E778" s="48"/>
      <c r="F778" s="48"/>
      <c r="G778" s="51"/>
      <c r="H778" s="48"/>
      <c r="I778" s="48"/>
      <c r="J778" s="48"/>
      <c r="K778" s="48"/>
      <c r="L778" s="48"/>
      <c r="R778" s="67"/>
      <c r="S778" s="67"/>
    </row>
    <row r="779" spans="2:19">
      <c r="B779" s="93"/>
      <c r="E779" s="48"/>
      <c r="F779" s="48"/>
      <c r="G779" s="51"/>
      <c r="H779" s="48"/>
      <c r="I779" s="48"/>
      <c r="J779" s="48"/>
      <c r="K779" s="48"/>
      <c r="L779" s="48"/>
      <c r="R779" s="67"/>
      <c r="S779" s="67"/>
    </row>
    <row r="780" spans="2:19">
      <c r="B780" s="93"/>
      <c r="E780" s="48"/>
      <c r="F780" s="48"/>
      <c r="G780" s="51"/>
      <c r="H780" s="48"/>
      <c r="I780" s="48"/>
      <c r="J780" s="48"/>
      <c r="K780" s="48"/>
      <c r="L780" s="48"/>
      <c r="R780" s="67"/>
      <c r="S780" s="67"/>
    </row>
    <row r="781" spans="2:19">
      <c r="B781" s="93"/>
      <c r="E781" s="48"/>
      <c r="F781" s="48"/>
      <c r="G781" s="51"/>
      <c r="H781" s="48"/>
      <c r="I781" s="48"/>
      <c r="J781" s="48"/>
      <c r="K781" s="48"/>
      <c r="L781" s="48"/>
      <c r="R781" s="67"/>
      <c r="S781" s="67"/>
    </row>
    <row r="782" spans="2:19">
      <c r="B782" s="93"/>
      <c r="E782" s="48"/>
      <c r="F782" s="48"/>
      <c r="G782" s="51"/>
      <c r="H782" s="48"/>
      <c r="I782" s="48"/>
      <c r="J782" s="48"/>
      <c r="K782" s="48"/>
      <c r="L782" s="48"/>
      <c r="R782" s="67"/>
      <c r="S782" s="67"/>
    </row>
    <row r="783" spans="2:19">
      <c r="B783" s="93"/>
      <c r="E783" s="48"/>
      <c r="F783" s="48"/>
      <c r="G783" s="51"/>
      <c r="H783" s="48"/>
      <c r="I783" s="48"/>
      <c r="J783" s="48"/>
      <c r="K783" s="48"/>
      <c r="L783" s="48"/>
      <c r="R783" s="67"/>
      <c r="S783" s="67"/>
    </row>
    <row r="784" spans="2:19" ht="18.75">
      <c r="E784" s="15"/>
      <c r="H784" s="16" t="s">
        <v>67</v>
      </c>
      <c r="I784" s="16"/>
      <c r="J784" s="17"/>
      <c r="K784" s="17"/>
      <c r="M784" s="17"/>
      <c r="R784" s="19"/>
      <c r="S784" s="19"/>
    </row>
    <row r="785" spans="2:21" ht="18.75">
      <c r="E785" s="15"/>
      <c r="F785" s="15"/>
      <c r="H785" s="16" t="s">
        <v>68</v>
      </c>
      <c r="I785" s="16"/>
      <c r="J785" s="16"/>
      <c r="K785" s="16"/>
      <c r="L785" s="17"/>
      <c r="M785" s="21"/>
    </row>
    <row r="786" spans="2:21" ht="18.75">
      <c r="E786" s="23" t="s">
        <v>70</v>
      </c>
      <c r="F786" s="23"/>
      <c r="G786" s="23"/>
      <c r="T786">
        <v>0</v>
      </c>
    </row>
    <row r="787" spans="2:21">
      <c r="B787" s="53">
        <v>44477</v>
      </c>
      <c r="N787" s="21"/>
    </row>
    <row r="788" spans="2:21">
      <c r="B788" s="24" t="s">
        <v>149</v>
      </c>
      <c r="C788" s="24" t="s">
        <v>74</v>
      </c>
      <c r="E788" s="25"/>
      <c r="F788" s="28"/>
      <c r="G788" s="28" t="s">
        <v>75</v>
      </c>
      <c r="H788" s="27"/>
      <c r="I788" s="21"/>
      <c r="J788" s="21"/>
      <c r="K788" s="21"/>
      <c r="L788" s="21"/>
      <c r="M788" s="21"/>
      <c r="N788" s="21"/>
      <c r="O788" s="21"/>
      <c r="P788" s="21"/>
      <c r="Q788" s="21"/>
      <c r="R788" s="19"/>
      <c r="S788" s="19"/>
    </row>
    <row r="789" spans="2:21">
      <c r="B789" s="29" t="s">
        <v>76</v>
      </c>
      <c r="C789" s="24"/>
      <c r="D789" s="20"/>
      <c r="E789" s="20"/>
      <c r="F789" s="27"/>
      <c r="G789" s="27"/>
      <c r="H789" s="27"/>
      <c r="I789" s="21"/>
      <c r="J789" s="21"/>
      <c r="K789" s="21"/>
      <c r="L789" s="21"/>
      <c r="M789" s="21"/>
      <c r="N789" s="21"/>
      <c r="O789" s="21"/>
      <c r="P789" s="21"/>
      <c r="Q789" s="21"/>
      <c r="R789" s="19"/>
      <c r="S789" s="19"/>
    </row>
    <row r="790" spans="2:21">
      <c r="B790" s="30"/>
      <c r="C790" s="29"/>
      <c r="D790" s="29"/>
      <c r="E790" s="29"/>
      <c r="F790" s="21"/>
      <c r="G790" s="27"/>
      <c r="H790" s="27"/>
      <c r="I790" s="21"/>
      <c r="J790" s="21"/>
      <c r="K790" s="21"/>
      <c r="L790" s="21"/>
      <c r="M790" s="21"/>
      <c r="N790" s="28"/>
      <c r="O790" s="21"/>
      <c r="P790" s="21"/>
      <c r="Q790">
        <v>215</v>
      </c>
      <c r="R790" s="19"/>
      <c r="S790" s="19"/>
    </row>
    <row r="791" spans="2:21">
      <c r="B791" s="31" t="s">
        <v>77</v>
      </c>
      <c r="C791" s="32"/>
      <c r="D791" s="33" t="s">
        <v>78</v>
      </c>
      <c r="E791" s="34"/>
      <c r="F791" s="34" t="s">
        <v>79</v>
      </c>
      <c r="G791" s="34"/>
      <c r="H791" s="34" t="s">
        <v>80</v>
      </c>
      <c r="I791" s="34" t="s">
        <v>81</v>
      </c>
      <c r="J791" s="34"/>
      <c r="K791" s="34"/>
      <c r="L791" s="34"/>
      <c r="M791" s="34" t="s">
        <v>82</v>
      </c>
      <c r="O791" s="34"/>
      <c r="P791" s="35" t="s">
        <v>83</v>
      </c>
      <c r="Q791" s="36" t="s">
        <v>3</v>
      </c>
      <c r="R791" s="36" t="s">
        <v>9</v>
      </c>
      <c r="S791" s="109"/>
    </row>
    <row r="792" spans="2:21">
      <c r="B792" s="5"/>
      <c r="C792" s="38" t="s">
        <v>84</v>
      </c>
      <c r="D792" s="39" t="s">
        <v>85</v>
      </c>
      <c r="E792" s="37" t="s">
        <v>86</v>
      </c>
      <c r="F792" s="37" t="s">
        <v>87</v>
      </c>
      <c r="G792" s="37" t="s">
        <v>88</v>
      </c>
      <c r="H792" s="37"/>
      <c r="I792" s="37" t="s">
        <v>89</v>
      </c>
      <c r="J792" s="37" t="s">
        <v>90</v>
      </c>
      <c r="K792" s="37" t="s">
        <v>91</v>
      </c>
      <c r="L792" s="37" t="s">
        <v>92</v>
      </c>
      <c r="M792" s="37" t="s">
        <v>93</v>
      </c>
      <c r="N792" s="37" t="s">
        <v>94</v>
      </c>
      <c r="O792" s="37" t="s">
        <v>95</v>
      </c>
      <c r="P792" s="40"/>
      <c r="Q792" s="4"/>
      <c r="R792" s="40"/>
      <c r="S792" s="110"/>
    </row>
    <row r="793" spans="2:21">
      <c r="B793" s="45" t="s">
        <v>256</v>
      </c>
      <c r="C793" s="45"/>
      <c r="D793" s="37">
        <v>250</v>
      </c>
      <c r="E793" s="37">
        <v>1.2</v>
      </c>
      <c r="F793" s="37">
        <v>4</v>
      </c>
      <c r="G793" s="37">
        <v>2.7</v>
      </c>
      <c r="H793" s="37">
        <v>260</v>
      </c>
      <c r="I793" s="37">
        <v>0.26</v>
      </c>
      <c r="J793" s="37">
        <v>40</v>
      </c>
      <c r="K793" s="37">
        <v>122</v>
      </c>
      <c r="L793" s="37">
        <v>128</v>
      </c>
      <c r="M793" s="37">
        <v>146</v>
      </c>
      <c r="N793" s="37">
        <v>56</v>
      </c>
      <c r="O793" s="37">
        <v>2</v>
      </c>
      <c r="P793" s="4"/>
      <c r="Q793" s="46"/>
      <c r="R793" s="47"/>
      <c r="S793" s="50"/>
    </row>
    <row r="794" spans="2:21">
      <c r="B794" s="45" t="s">
        <v>27</v>
      </c>
      <c r="C794" s="45"/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4">
        <v>21.6</v>
      </c>
      <c r="Q794" s="46">
        <v>248.23</v>
      </c>
      <c r="R794" s="47">
        <f t="shared" ref="R794:R813" si="17">Q794*P794</f>
        <v>5361.768</v>
      </c>
      <c r="S794" s="50"/>
    </row>
    <row r="795" spans="2:21">
      <c r="B795" s="45" t="s">
        <v>110</v>
      </c>
      <c r="C795" s="45"/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4">
        <v>13</v>
      </c>
      <c r="Q795" s="46">
        <v>58.14</v>
      </c>
      <c r="R795" s="47">
        <f t="shared" si="17"/>
        <v>755.82</v>
      </c>
      <c r="S795" s="50"/>
    </row>
    <row r="796" spans="2:21">
      <c r="B796" s="45" t="s">
        <v>58</v>
      </c>
      <c r="C796" s="45"/>
      <c r="D796" s="37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4">
        <v>1.1000000000000001</v>
      </c>
      <c r="Q796" s="46">
        <v>41</v>
      </c>
      <c r="R796" s="47">
        <f t="shared" si="17"/>
        <v>45.1</v>
      </c>
      <c r="S796" s="50"/>
    </row>
    <row r="797" spans="2:21">
      <c r="B797" s="45" t="s">
        <v>13</v>
      </c>
      <c r="C797" s="45">
        <v>3</v>
      </c>
      <c r="D797" s="37"/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4">
        <v>1.5</v>
      </c>
      <c r="Q797" s="46">
        <v>136.38999999999999</v>
      </c>
      <c r="R797" s="47">
        <f t="shared" si="17"/>
        <v>204.58499999999998</v>
      </c>
      <c r="S797" s="50"/>
    </row>
    <row r="798" spans="2:21">
      <c r="B798" s="45" t="s">
        <v>12</v>
      </c>
      <c r="C798" s="45"/>
      <c r="D798" s="37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4">
        <v>1</v>
      </c>
      <c r="Q798" s="46">
        <v>34.32</v>
      </c>
      <c r="R798" s="47">
        <f t="shared" si="17"/>
        <v>34.32</v>
      </c>
      <c r="S798" s="50"/>
    </row>
    <row r="799" spans="2:21">
      <c r="B799" s="45" t="s">
        <v>103</v>
      </c>
      <c r="C799" s="45"/>
      <c r="D799" s="37"/>
      <c r="E799" s="37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4">
        <v>1.43</v>
      </c>
      <c r="Q799" s="46">
        <v>60</v>
      </c>
      <c r="R799" s="47">
        <f t="shared" si="17"/>
        <v>85.8</v>
      </c>
      <c r="S799" s="50"/>
      <c r="T799">
        <v>6487.39</v>
      </c>
      <c r="U799">
        <f>T799/Q790</f>
        <v>30.173906976744188</v>
      </c>
    </row>
    <row r="800" spans="2:21">
      <c r="B800" s="31" t="s">
        <v>257</v>
      </c>
      <c r="C800" s="45"/>
      <c r="D800" s="37">
        <v>70</v>
      </c>
      <c r="E800" s="37">
        <v>4.5999999999999996</v>
      </c>
      <c r="F800" s="37">
        <v>5.2</v>
      </c>
      <c r="G800" s="37">
        <v>7.2</v>
      </c>
      <c r="H800" s="37">
        <v>105</v>
      </c>
      <c r="I800" s="37">
        <v>1.5</v>
      </c>
      <c r="J800" s="37">
        <v>13.5</v>
      </c>
      <c r="K800" s="37">
        <v>51</v>
      </c>
      <c r="L800" s="37">
        <v>98</v>
      </c>
      <c r="M800" s="37">
        <v>52</v>
      </c>
      <c r="N800" s="37">
        <v>51</v>
      </c>
      <c r="O800" s="37">
        <v>2.25</v>
      </c>
      <c r="P800" s="4"/>
      <c r="Q800" s="46"/>
      <c r="R800" s="47">
        <f t="shared" si="17"/>
        <v>0</v>
      </c>
      <c r="S800" s="50"/>
    </row>
    <row r="801" spans="2:21">
      <c r="B801" s="45" t="s">
        <v>58</v>
      </c>
      <c r="C801" s="45"/>
      <c r="D801" s="37"/>
      <c r="E801" s="37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4">
        <v>1</v>
      </c>
      <c r="Q801" s="46">
        <v>41</v>
      </c>
      <c r="R801" s="47">
        <f t="shared" si="17"/>
        <v>41</v>
      </c>
      <c r="S801" s="50"/>
    </row>
    <row r="802" spans="2:21">
      <c r="B802" s="45" t="s">
        <v>59</v>
      </c>
      <c r="C802" s="45"/>
      <c r="D802" s="37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4">
        <v>125</v>
      </c>
      <c r="Q802" s="46">
        <v>5.08</v>
      </c>
      <c r="R802" s="47">
        <f t="shared" si="17"/>
        <v>635</v>
      </c>
      <c r="S802" s="50"/>
    </row>
    <row r="803" spans="2:21">
      <c r="B803" s="45" t="s">
        <v>258</v>
      </c>
      <c r="C803" s="45"/>
      <c r="D803" s="37"/>
      <c r="E803" s="37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4">
        <v>120</v>
      </c>
      <c r="Q803" s="46">
        <v>5.14</v>
      </c>
      <c r="R803" s="47">
        <f t="shared" si="17"/>
        <v>616.79999999999995</v>
      </c>
      <c r="S803" s="50"/>
    </row>
    <row r="804" spans="2:21">
      <c r="B804" s="45" t="s">
        <v>13</v>
      </c>
      <c r="C804" s="45"/>
      <c r="D804" s="37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4">
        <v>0.5</v>
      </c>
      <c r="Q804" s="46">
        <v>136.38999999999999</v>
      </c>
      <c r="R804" s="47">
        <f t="shared" si="17"/>
        <v>68.194999999999993</v>
      </c>
      <c r="S804" s="50"/>
      <c r="T804">
        <v>1361</v>
      </c>
      <c r="U804">
        <f>T804/Q790</f>
        <v>6.3302325581395351</v>
      </c>
    </row>
    <row r="805" spans="2:21">
      <c r="B805" s="44" t="s">
        <v>34</v>
      </c>
      <c r="C805" s="45">
        <v>30</v>
      </c>
      <c r="D805" s="31">
        <v>30</v>
      </c>
      <c r="E805" s="37">
        <v>0.6</v>
      </c>
      <c r="F805" s="37"/>
      <c r="G805" s="37">
        <v>15.5</v>
      </c>
      <c r="H805" s="37"/>
      <c r="I805" s="37">
        <v>0.04</v>
      </c>
      <c r="J805" s="37"/>
      <c r="K805" s="37">
        <v>0.24</v>
      </c>
      <c r="L805" s="37">
        <v>0.8</v>
      </c>
      <c r="M805" s="37">
        <v>24</v>
      </c>
      <c r="N805" s="37"/>
      <c r="O805" s="37">
        <v>22</v>
      </c>
      <c r="P805" s="52"/>
      <c r="Q805" s="46"/>
      <c r="R805" s="47">
        <f t="shared" si="17"/>
        <v>0</v>
      </c>
      <c r="S805" s="50"/>
    </row>
    <row r="806" spans="2:21">
      <c r="B806" s="45" t="s">
        <v>34</v>
      </c>
      <c r="C806" s="45">
        <v>10</v>
      </c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4">
        <v>18</v>
      </c>
      <c r="Q806" s="61">
        <v>26</v>
      </c>
      <c r="R806" s="47">
        <f t="shared" si="17"/>
        <v>468</v>
      </c>
      <c r="S806" s="50"/>
      <c r="T806">
        <f>R806/Q790</f>
        <v>2.1767441860465118</v>
      </c>
    </row>
    <row r="807" spans="2:21">
      <c r="B807" s="45" t="s">
        <v>60</v>
      </c>
      <c r="C807" s="4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4">
        <v>2.17</v>
      </c>
      <c r="Q807" s="61">
        <v>670</v>
      </c>
      <c r="R807" s="47">
        <f t="shared" si="17"/>
        <v>1453.8999999999999</v>
      </c>
      <c r="S807" s="50"/>
      <c r="T807">
        <f>R807/Q790</f>
        <v>6.7623255813953485</v>
      </c>
    </row>
    <row r="808" spans="2:21">
      <c r="B808" s="44" t="s">
        <v>108</v>
      </c>
      <c r="C808" s="45">
        <v>20</v>
      </c>
      <c r="D808" s="37">
        <v>200</v>
      </c>
      <c r="E808" s="37">
        <v>0.6</v>
      </c>
      <c r="F808" s="37"/>
      <c r="G808" s="37">
        <v>30.1</v>
      </c>
      <c r="H808" s="37">
        <v>130</v>
      </c>
      <c r="I808" s="37">
        <v>0.04</v>
      </c>
      <c r="J808" s="37"/>
      <c r="K808" s="37">
        <v>0.05</v>
      </c>
      <c r="L808" s="37">
        <v>135</v>
      </c>
      <c r="M808" s="37">
        <v>46</v>
      </c>
      <c r="N808" s="37"/>
      <c r="O808" s="37">
        <v>0.5</v>
      </c>
      <c r="P808" s="40"/>
      <c r="Q808" s="40"/>
      <c r="R808" s="47">
        <f t="shared" si="17"/>
        <v>0</v>
      </c>
      <c r="S808" s="50"/>
    </row>
    <row r="809" spans="2:21">
      <c r="B809" s="45" t="s">
        <v>49</v>
      </c>
      <c r="C809" s="4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40">
        <v>1</v>
      </c>
      <c r="Q809" s="40">
        <v>118</v>
      </c>
      <c r="R809" s="47">
        <f t="shared" si="17"/>
        <v>118</v>
      </c>
      <c r="S809" s="50"/>
    </row>
    <row r="810" spans="2:21">
      <c r="B810" s="45" t="s">
        <v>31</v>
      </c>
      <c r="C810" s="45"/>
      <c r="D810" s="40">
        <v>150</v>
      </c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52">
        <v>6</v>
      </c>
      <c r="Q810" s="52">
        <v>75</v>
      </c>
      <c r="R810" s="47">
        <f t="shared" si="17"/>
        <v>450</v>
      </c>
      <c r="S810" s="50"/>
      <c r="T810">
        <v>568</v>
      </c>
      <c r="U810">
        <f>T810/Q790</f>
        <v>2.6418604651162791</v>
      </c>
    </row>
    <row r="811" spans="2:21">
      <c r="B811" s="45" t="s">
        <v>278</v>
      </c>
      <c r="C811" s="45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52">
        <v>86</v>
      </c>
      <c r="Q811" s="52">
        <v>56</v>
      </c>
      <c r="R811" s="47">
        <f t="shared" si="17"/>
        <v>4816</v>
      </c>
      <c r="S811" s="50"/>
    </row>
    <row r="812" spans="2:21">
      <c r="B812" s="45" t="s">
        <v>62</v>
      </c>
      <c r="C812" s="45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52">
        <v>46.44</v>
      </c>
      <c r="Q812" s="52">
        <v>230</v>
      </c>
      <c r="R812" s="47">
        <f t="shared" si="17"/>
        <v>10681.199999999999</v>
      </c>
      <c r="S812" s="50"/>
      <c r="T812">
        <f>R812/Q790</f>
        <v>49.679999999999993</v>
      </c>
    </row>
    <row r="813" spans="2:21">
      <c r="B813" s="45" t="s">
        <v>44</v>
      </c>
      <c r="C813" s="45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52">
        <v>21.5</v>
      </c>
      <c r="Q813" s="52">
        <v>94.64</v>
      </c>
      <c r="R813" s="47">
        <f t="shared" si="17"/>
        <v>2034.76</v>
      </c>
      <c r="S813" s="50"/>
      <c r="T813">
        <f>R813/Q790</f>
        <v>9.4640000000000004</v>
      </c>
    </row>
    <row r="814" spans="2:21">
      <c r="B814" s="93"/>
      <c r="E814" t="s">
        <v>98</v>
      </c>
      <c r="K814" t="s">
        <v>99</v>
      </c>
      <c r="R814" s="67">
        <f>SUM(R794:R813)</f>
        <v>27870.247999999996</v>
      </c>
      <c r="S814" s="67"/>
      <c r="U814">
        <f>U799+U804+T806+T807+U810+T812+T813</f>
        <v>107.22906976744186</v>
      </c>
    </row>
    <row r="815" spans="2:21">
      <c r="B815" s="93"/>
      <c r="E815" s="48" t="s">
        <v>100</v>
      </c>
      <c r="F815" s="48"/>
      <c r="G815" s="51"/>
      <c r="H815" s="48"/>
      <c r="I815" s="48"/>
      <c r="J815" s="48"/>
      <c r="K815" s="48" t="s">
        <v>99</v>
      </c>
      <c r="L815" s="48"/>
      <c r="O815" t="s">
        <v>99</v>
      </c>
      <c r="R815" s="67"/>
      <c r="S815" s="67"/>
    </row>
    <row r="816" spans="2:21">
      <c r="B816" s="93"/>
      <c r="E816" s="48"/>
      <c r="F816" s="48"/>
      <c r="G816" s="51"/>
      <c r="H816" s="48"/>
      <c r="I816" s="48"/>
      <c r="J816" s="48"/>
      <c r="K816" s="48"/>
      <c r="L816" s="48"/>
      <c r="R816" s="67"/>
      <c r="S816" s="67"/>
    </row>
    <row r="817" spans="2:19">
      <c r="B817" s="93"/>
      <c r="E817" s="48"/>
      <c r="F817" s="48"/>
      <c r="G817" s="51"/>
      <c r="H817" s="48"/>
      <c r="I817" s="48"/>
      <c r="J817" s="48"/>
      <c r="K817" s="48"/>
      <c r="L817" s="48"/>
      <c r="R817" s="67"/>
      <c r="S817" s="67"/>
    </row>
    <row r="818" spans="2:19">
      <c r="B818" s="93"/>
      <c r="E818" s="48"/>
      <c r="F818" s="48"/>
      <c r="G818" s="51"/>
      <c r="H818" s="48"/>
      <c r="I818" s="48"/>
      <c r="J818" s="48"/>
      <c r="K818" s="48"/>
      <c r="L818" s="48"/>
      <c r="R818" s="67"/>
      <c r="S818" s="67"/>
    </row>
    <row r="819" spans="2:19">
      <c r="B819" s="93"/>
      <c r="E819" s="48"/>
      <c r="F819" s="48"/>
      <c r="G819" s="51"/>
      <c r="H819" s="48"/>
      <c r="I819" s="48"/>
      <c r="J819" s="48"/>
      <c r="K819" s="48"/>
      <c r="L819" s="48"/>
      <c r="R819" s="67"/>
      <c r="S819" s="67"/>
    </row>
    <row r="820" spans="2:19">
      <c r="B820" s="93"/>
      <c r="E820" s="48"/>
      <c r="F820" s="48"/>
      <c r="G820" s="51"/>
      <c r="H820" s="48"/>
      <c r="I820" s="48"/>
      <c r="J820" s="48"/>
      <c r="K820" s="48"/>
      <c r="L820" s="48"/>
      <c r="R820" s="67"/>
      <c r="S820" s="67"/>
    </row>
    <row r="821" spans="2:19">
      <c r="B821" s="93"/>
      <c r="E821" s="48"/>
      <c r="F821" s="48"/>
      <c r="G821" s="51"/>
      <c r="H821" s="48"/>
      <c r="I821" s="48"/>
      <c r="J821" s="48"/>
      <c r="K821" s="48"/>
      <c r="L821" s="48"/>
      <c r="R821" s="67"/>
      <c r="S821" s="67"/>
    </row>
    <row r="822" spans="2:19">
      <c r="B822" s="93"/>
      <c r="E822" s="48"/>
      <c r="F822" s="48"/>
      <c r="G822" s="51"/>
      <c r="H822" s="48"/>
      <c r="I822" s="48"/>
      <c r="J822" s="48"/>
      <c r="K822" s="48"/>
      <c r="L822" s="48"/>
      <c r="R822" s="67"/>
      <c r="S822" s="67"/>
    </row>
    <row r="823" spans="2:19">
      <c r="B823" s="93"/>
      <c r="E823" s="48"/>
      <c r="F823" s="48"/>
      <c r="G823" s="51"/>
      <c r="H823" s="48"/>
      <c r="I823" s="48"/>
      <c r="J823" s="48"/>
      <c r="K823" s="48"/>
      <c r="L823" s="48"/>
      <c r="R823" s="67"/>
      <c r="S823" s="67"/>
    </row>
    <row r="824" spans="2:19">
      <c r="B824" s="93"/>
      <c r="E824" s="48"/>
      <c r="F824" s="48"/>
      <c r="G824" s="51"/>
      <c r="H824" s="48"/>
      <c r="I824" s="48"/>
      <c r="J824" s="48"/>
      <c r="K824" s="48"/>
      <c r="L824" s="48"/>
      <c r="R824" s="67"/>
      <c r="S824" s="67"/>
    </row>
    <row r="825" spans="2:19">
      <c r="B825" s="93"/>
      <c r="E825" s="48"/>
      <c r="F825" s="48"/>
      <c r="G825" s="51"/>
      <c r="H825" s="48"/>
      <c r="I825" s="48"/>
      <c r="J825" s="48"/>
      <c r="K825" s="48"/>
      <c r="L825" s="48"/>
      <c r="R825" s="67"/>
      <c r="S825" s="67"/>
    </row>
    <row r="826" spans="2:19">
      <c r="B826" s="93"/>
      <c r="E826" s="48"/>
      <c r="F826" s="48"/>
      <c r="G826" s="51"/>
      <c r="H826" s="48"/>
      <c r="I826" s="48"/>
      <c r="J826" s="48"/>
      <c r="K826" s="48"/>
      <c r="L826" s="48"/>
      <c r="R826" s="67"/>
      <c r="S826" s="67"/>
    </row>
    <row r="827" spans="2:19">
      <c r="B827" s="93"/>
      <c r="E827" s="48"/>
      <c r="F827" s="48"/>
      <c r="G827" s="51"/>
      <c r="H827" s="48"/>
      <c r="I827" s="48"/>
      <c r="J827" s="48"/>
      <c r="K827" s="48"/>
      <c r="L827" s="48"/>
      <c r="R827" s="67"/>
      <c r="S827" s="67"/>
    </row>
    <row r="828" spans="2:19">
      <c r="B828" s="93"/>
      <c r="E828" s="48"/>
      <c r="F828" s="48"/>
      <c r="G828" s="51"/>
      <c r="H828" s="48"/>
      <c r="I828" s="48"/>
      <c r="J828" s="48"/>
      <c r="K828" s="48"/>
      <c r="L828" s="48"/>
      <c r="R828" s="67"/>
      <c r="S828" s="67"/>
    </row>
    <row r="829" spans="2:19">
      <c r="B829" s="93"/>
      <c r="E829" s="48"/>
      <c r="F829" s="48"/>
      <c r="G829" s="51"/>
      <c r="H829" s="48"/>
      <c r="I829" s="48"/>
      <c r="J829" s="48"/>
      <c r="K829" s="48"/>
      <c r="L829" s="48"/>
      <c r="R829" s="67"/>
      <c r="S829" s="67"/>
    </row>
    <row r="830" spans="2:19">
      <c r="B830" s="93"/>
      <c r="E830" s="48"/>
      <c r="F830" s="48"/>
      <c r="G830" s="51"/>
      <c r="H830" s="48"/>
      <c r="I830" s="48"/>
      <c r="J830" s="48"/>
      <c r="K830" s="48"/>
      <c r="L830" s="48"/>
      <c r="R830" s="67"/>
      <c r="S830" s="67"/>
    </row>
    <row r="831" spans="2:19" ht="18.75">
      <c r="E831" s="15"/>
      <c r="H831" s="16" t="s">
        <v>67</v>
      </c>
      <c r="I831" s="16"/>
      <c r="J831" s="17"/>
      <c r="K831" s="17"/>
      <c r="M831" s="17"/>
      <c r="R831" s="19"/>
      <c r="S831" s="19"/>
    </row>
    <row r="832" spans="2:19" ht="18.75">
      <c r="E832" s="15"/>
      <c r="F832" s="15"/>
      <c r="H832" s="16" t="s">
        <v>68</v>
      </c>
      <c r="I832" s="16"/>
      <c r="J832" s="16"/>
      <c r="K832" s="16"/>
      <c r="L832" s="17"/>
      <c r="M832" s="21"/>
      <c r="R832" s="19"/>
      <c r="S832" s="19"/>
    </row>
    <row r="833" spans="2:21" ht="18.75">
      <c r="E833" s="23" t="s">
        <v>70</v>
      </c>
      <c r="F833" s="23"/>
      <c r="G833" s="23"/>
      <c r="R833" s="19"/>
      <c r="S833" s="19"/>
    </row>
    <row r="834" spans="2:21">
      <c r="B834" s="53">
        <v>44477</v>
      </c>
      <c r="N834" s="21"/>
      <c r="R834" s="19"/>
      <c r="S834" s="19"/>
    </row>
    <row r="835" spans="2:21">
      <c r="B835" s="24" t="s">
        <v>149</v>
      </c>
      <c r="C835" s="24" t="s">
        <v>74</v>
      </c>
      <c r="E835" s="25"/>
      <c r="F835" s="28"/>
      <c r="G835" s="28" t="s">
        <v>6</v>
      </c>
      <c r="H835" s="27"/>
      <c r="I835" s="21"/>
      <c r="J835" s="21"/>
      <c r="K835" s="21"/>
      <c r="L835" s="21"/>
      <c r="M835" s="21"/>
      <c r="N835" s="21"/>
      <c r="O835" s="21"/>
      <c r="P835" s="21"/>
      <c r="Q835" s="21"/>
      <c r="R835" s="19"/>
      <c r="S835" s="19"/>
    </row>
    <row r="836" spans="2:21">
      <c r="B836" s="29" t="s">
        <v>76</v>
      </c>
      <c r="C836" s="24"/>
      <c r="D836" s="20"/>
      <c r="E836" s="20"/>
      <c r="F836" s="27"/>
      <c r="G836" s="27"/>
      <c r="H836" s="27"/>
      <c r="I836" s="21"/>
      <c r="J836" s="21"/>
      <c r="K836" s="21"/>
      <c r="L836" s="21"/>
      <c r="M836" s="21"/>
      <c r="N836" s="21"/>
      <c r="O836" s="21"/>
      <c r="P836" s="21"/>
      <c r="Q836" s="21"/>
      <c r="R836" s="19"/>
      <c r="S836" s="19"/>
    </row>
    <row r="837" spans="2:21">
      <c r="B837" s="30"/>
      <c r="C837" s="29"/>
      <c r="D837" s="29"/>
      <c r="E837" s="29"/>
      <c r="F837" s="21"/>
      <c r="G837" s="27"/>
      <c r="H837" s="27"/>
      <c r="I837" s="21"/>
      <c r="J837" s="21"/>
      <c r="K837" s="21"/>
      <c r="L837" s="21"/>
      <c r="M837" s="21"/>
      <c r="N837" s="28"/>
      <c r="O837" s="21"/>
      <c r="P837" s="21"/>
      <c r="Q837">
        <v>121</v>
      </c>
      <c r="R837" s="19"/>
      <c r="S837" s="19"/>
    </row>
    <row r="838" spans="2:21">
      <c r="B838" s="31" t="s">
        <v>77</v>
      </c>
      <c r="C838" s="32"/>
      <c r="D838" s="33" t="s">
        <v>78</v>
      </c>
      <c r="E838" s="34"/>
      <c r="F838" s="34" t="s">
        <v>79</v>
      </c>
      <c r="G838" s="34"/>
      <c r="H838" s="34" t="s">
        <v>80</v>
      </c>
      <c r="I838" s="34" t="s">
        <v>81</v>
      </c>
      <c r="J838" s="34"/>
      <c r="K838" s="34"/>
      <c r="L838" s="34"/>
      <c r="M838" s="34" t="s">
        <v>82</v>
      </c>
      <c r="O838" s="34"/>
      <c r="P838" s="35" t="s">
        <v>83</v>
      </c>
      <c r="Q838" s="36" t="s">
        <v>3</v>
      </c>
      <c r="R838" s="36" t="s">
        <v>9</v>
      </c>
      <c r="S838" s="109"/>
    </row>
    <row r="839" spans="2:21">
      <c r="B839" s="5"/>
      <c r="C839" s="38" t="s">
        <v>84</v>
      </c>
      <c r="D839" s="39" t="s">
        <v>85</v>
      </c>
      <c r="E839" s="37" t="s">
        <v>86</v>
      </c>
      <c r="F839" s="37" t="s">
        <v>87</v>
      </c>
      <c r="G839" s="37" t="s">
        <v>88</v>
      </c>
      <c r="H839" s="37"/>
      <c r="I839" s="37" t="s">
        <v>89</v>
      </c>
      <c r="J839" s="37" t="s">
        <v>90</v>
      </c>
      <c r="K839" s="37" t="s">
        <v>91</v>
      </c>
      <c r="L839" s="37" t="s">
        <v>92</v>
      </c>
      <c r="M839" s="37" t="s">
        <v>93</v>
      </c>
      <c r="N839" s="37" t="s">
        <v>94</v>
      </c>
      <c r="O839" s="37" t="s">
        <v>95</v>
      </c>
      <c r="P839" s="40"/>
      <c r="Q839" s="4"/>
      <c r="R839" s="40"/>
      <c r="S839" s="110"/>
    </row>
    <row r="840" spans="2:21">
      <c r="B840" s="45" t="s">
        <v>256</v>
      </c>
      <c r="C840" s="45"/>
      <c r="D840" s="37">
        <v>250</v>
      </c>
      <c r="E840" s="37">
        <v>1.2</v>
      </c>
      <c r="F840" s="37">
        <v>4</v>
      </c>
      <c r="G840" s="37">
        <v>2.7</v>
      </c>
      <c r="H840" s="37">
        <v>260</v>
      </c>
      <c r="I840" s="37">
        <v>0.26</v>
      </c>
      <c r="J840" s="37">
        <v>40</v>
      </c>
      <c r="K840" s="37">
        <v>122</v>
      </c>
      <c r="L840" s="37">
        <v>128</v>
      </c>
      <c r="M840" s="37">
        <v>146</v>
      </c>
      <c r="N840" s="37">
        <v>56</v>
      </c>
      <c r="O840" s="37">
        <v>2</v>
      </c>
      <c r="P840" s="4"/>
      <c r="Q840" s="46"/>
      <c r="R840" s="47"/>
      <c r="S840" s="50"/>
    </row>
    <row r="841" spans="2:21">
      <c r="B841" s="45" t="s">
        <v>27</v>
      </c>
      <c r="C841" s="45"/>
      <c r="D841" s="37"/>
      <c r="E841" s="37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4">
        <v>12.77</v>
      </c>
      <c r="Q841" s="46">
        <v>248.23</v>
      </c>
      <c r="R841" s="47">
        <f t="shared" ref="R841:R853" si="18">Q841*P841</f>
        <v>3169.8970999999997</v>
      </c>
      <c r="S841" s="50"/>
    </row>
    <row r="842" spans="2:21">
      <c r="B842" s="45" t="s">
        <v>110</v>
      </c>
      <c r="C842" s="45"/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4">
        <v>5</v>
      </c>
      <c r="Q842" s="46">
        <v>58.14</v>
      </c>
      <c r="R842" s="47">
        <f t="shared" si="18"/>
        <v>290.7</v>
      </c>
      <c r="S842" s="50"/>
    </row>
    <row r="843" spans="2:21">
      <c r="B843" s="45" t="s">
        <v>58</v>
      </c>
      <c r="C843" s="45"/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4">
        <v>0.89</v>
      </c>
      <c r="Q843" s="46">
        <v>41</v>
      </c>
      <c r="R843" s="47">
        <f t="shared" si="18"/>
        <v>36.49</v>
      </c>
      <c r="S843" s="50"/>
    </row>
    <row r="844" spans="2:21">
      <c r="B844" s="45" t="s">
        <v>110</v>
      </c>
      <c r="C844" s="45">
        <v>3</v>
      </c>
      <c r="D844" s="37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4">
        <v>3</v>
      </c>
      <c r="Q844" s="46">
        <v>35.979999999999997</v>
      </c>
      <c r="R844" s="47">
        <f t="shared" si="18"/>
        <v>107.94</v>
      </c>
      <c r="S844" s="50"/>
    </row>
    <row r="845" spans="2:21">
      <c r="B845" s="45" t="s">
        <v>10</v>
      </c>
      <c r="C845" s="45"/>
      <c r="D845" s="37"/>
      <c r="E845" s="37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4">
        <v>1</v>
      </c>
      <c r="Q845" s="46">
        <v>65</v>
      </c>
      <c r="R845" s="47">
        <f t="shared" si="18"/>
        <v>65</v>
      </c>
      <c r="S845" s="50"/>
    </row>
    <row r="846" spans="2:21">
      <c r="B846" s="45" t="s">
        <v>51</v>
      </c>
      <c r="C846" s="45"/>
      <c r="D846" s="37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4">
        <v>1</v>
      </c>
      <c r="Q846" s="46">
        <v>47</v>
      </c>
      <c r="R846" s="47">
        <f t="shared" si="18"/>
        <v>47</v>
      </c>
      <c r="S846" s="50"/>
    </row>
    <row r="847" spans="2:21">
      <c r="B847" s="45" t="s">
        <v>103</v>
      </c>
      <c r="C847" s="45"/>
      <c r="D847" s="37"/>
      <c r="E847" s="37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4">
        <v>1.1000000000000001</v>
      </c>
      <c r="Q847" s="46">
        <v>60</v>
      </c>
      <c r="R847" s="47">
        <f t="shared" si="18"/>
        <v>66</v>
      </c>
      <c r="S847" s="50"/>
      <c r="T847">
        <v>3783.03</v>
      </c>
      <c r="U847">
        <v>31.527699999999999</v>
      </c>
    </row>
    <row r="848" spans="2:21">
      <c r="B848" s="44" t="s">
        <v>34</v>
      </c>
      <c r="C848" s="45">
        <v>30</v>
      </c>
      <c r="D848" s="31">
        <v>30</v>
      </c>
      <c r="E848" s="37">
        <v>0.6</v>
      </c>
      <c r="F848" s="37"/>
      <c r="G848" s="37">
        <v>15.5</v>
      </c>
      <c r="H848" s="37"/>
      <c r="I848" s="37">
        <v>0.04</v>
      </c>
      <c r="J848" s="37"/>
      <c r="K848" s="37">
        <v>0.24</v>
      </c>
      <c r="L848" s="37">
        <v>0.8</v>
      </c>
      <c r="M848" s="37">
        <v>24</v>
      </c>
      <c r="N848" s="37"/>
      <c r="O848" s="37">
        <v>22</v>
      </c>
      <c r="P848" s="52"/>
      <c r="Q848" s="46"/>
      <c r="R848" s="47">
        <f t="shared" si="18"/>
        <v>0</v>
      </c>
      <c r="S848" s="50"/>
    </row>
    <row r="849" spans="2:21">
      <c r="B849" s="45" t="s">
        <v>34</v>
      </c>
      <c r="C849" s="45">
        <v>10</v>
      </c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4">
        <v>10</v>
      </c>
      <c r="Q849" s="61">
        <v>26</v>
      </c>
      <c r="R849" s="47">
        <f t="shared" si="18"/>
        <v>260</v>
      </c>
      <c r="S849" s="50"/>
      <c r="T849">
        <f>R849/Q837</f>
        <v>2.1487603305785123</v>
      </c>
    </row>
    <row r="850" spans="2:21">
      <c r="B850" s="44" t="s">
        <v>108</v>
      </c>
      <c r="C850" s="45">
        <v>20</v>
      </c>
      <c r="D850" s="37">
        <v>200</v>
      </c>
      <c r="E850" s="37">
        <v>0.6</v>
      </c>
      <c r="F850" s="37"/>
      <c r="G850" s="37">
        <v>30.1</v>
      </c>
      <c r="H850" s="37">
        <v>130</v>
      </c>
      <c r="I850" s="37">
        <v>0.04</v>
      </c>
      <c r="J850" s="37"/>
      <c r="K850" s="37">
        <v>0.05</v>
      </c>
      <c r="L850" s="37">
        <v>135</v>
      </c>
      <c r="M850" s="37">
        <v>46</v>
      </c>
      <c r="N850" s="37"/>
      <c r="O850" s="37">
        <v>0.5</v>
      </c>
      <c r="P850" s="40"/>
      <c r="Q850" s="40"/>
      <c r="R850" s="47">
        <f t="shared" si="18"/>
        <v>0</v>
      </c>
      <c r="S850" s="50"/>
    </row>
    <row r="851" spans="2:21">
      <c r="B851" s="45" t="s">
        <v>49</v>
      </c>
      <c r="C851" s="4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40"/>
      <c r="Q851" s="40">
        <v>118</v>
      </c>
      <c r="R851" s="47">
        <f t="shared" si="18"/>
        <v>0</v>
      </c>
      <c r="S851" s="50"/>
    </row>
    <row r="852" spans="2:21">
      <c r="B852" s="45" t="s">
        <v>31</v>
      </c>
      <c r="C852" s="45"/>
      <c r="D852" s="40">
        <v>150</v>
      </c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52">
        <v>3</v>
      </c>
      <c r="Q852" s="52">
        <v>75</v>
      </c>
      <c r="R852" s="47">
        <f t="shared" si="18"/>
        <v>225</v>
      </c>
      <c r="S852" s="50"/>
      <c r="T852">
        <f>R852/Q837</f>
        <v>1.859504132231405</v>
      </c>
    </row>
    <row r="853" spans="2:21">
      <c r="B853" s="45" t="s">
        <v>44</v>
      </c>
      <c r="C853" s="45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52">
        <v>12.1</v>
      </c>
      <c r="Q853" s="52">
        <v>94.64</v>
      </c>
      <c r="R853" s="47">
        <f t="shared" si="18"/>
        <v>1145.144</v>
      </c>
      <c r="S853" s="50"/>
      <c r="T853">
        <f>R853/Q837</f>
        <v>9.4640000000000004</v>
      </c>
    </row>
    <row r="854" spans="2:21">
      <c r="B854" s="93"/>
      <c r="E854" t="s">
        <v>98</v>
      </c>
      <c r="K854" t="s">
        <v>99</v>
      </c>
      <c r="R854" s="67">
        <f>SUM(R841:R853)</f>
        <v>5413.1710999999996</v>
      </c>
      <c r="S854" s="67"/>
      <c r="U854">
        <f>U847+T849+T852+T853</f>
        <v>44.99996446280992</v>
      </c>
    </row>
    <row r="855" spans="2:21">
      <c r="B855" s="93"/>
      <c r="E855" s="48" t="s">
        <v>100</v>
      </c>
      <c r="F855" s="48"/>
      <c r="G855" s="51"/>
      <c r="H855" s="48"/>
      <c r="I855" s="48"/>
      <c r="J855" s="48"/>
      <c r="K855" s="48" t="s">
        <v>99</v>
      </c>
      <c r="L855" s="48"/>
      <c r="O855" t="s">
        <v>99</v>
      </c>
      <c r="R855" s="67"/>
      <c r="S855" s="67"/>
    </row>
    <row r="856" spans="2:21">
      <c r="B856" s="93"/>
      <c r="E856" s="48"/>
      <c r="F856" s="48"/>
      <c r="G856" s="51"/>
      <c r="H856" s="48"/>
      <c r="I856" s="48"/>
      <c r="J856" s="48"/>
      <c r="K856" s="48"/>
      <c r="L856" s="48"/>
      <c r="R856" s="67"/>
      <c r="S856" s="67"/>
    </row>
    <row r="857" spans="2:21">
      <c r="B857" s="93"/>
      <c r="E857" s="48"/>
      <c r="F857" s="48"/>
      <c r="G857" s="51"/>
      <c r="H857" s="48"/>
      <c r="I857" s="48"/>
      <c r="J857" s="48"/>
      <c r="K857" s="48"/>
      <c r="L857" s="48"/>
      <c r="R857" s="67"/>
      <c r="S857" s="67"/>
    </row>
    <row r="858" spans="2:21">
      <c r="B858" s="93"/>
      <c r="E858" s="48"/>
      <c r="F858" s="48"/>
      <c r="G858" s="51"/>
      <c r="H858" s="48"/>
      <c r="I858" s="48"/>
      <c r="J858" s="48"/>
      <c r="K858" s="48"/>
      <c r="L858" s="48"/>
      <c r="R858" s="67"/>
      <c r="S858" s="67"/>
    </row>
    <row r="859" spans="2:21">
      <c r="B859" s="93"/>
      <c r="E859" s="48"/>
      <c r="F859" s="48"/>
      <c r="G859" s="51"/>
      <c r="H859" s="48"/>
      <c r="I859" s="48"/>
      <c r="J859" s="48"/>
      <c r="K859" s="48"/>
      <c r="L859" s="48"/>
      <c r="R859" s="67"/>
      <c r="S859" s="67"/>
    </row>
    <row r="860" spans="2:21">
      <c r="B860" s="93"/>
      <c r="E860" s="48"/>
      <c r="F860" s="48"/>
      <c r="G860" s="51"/>
      <c r="H860" s="48"/>
      <c r="I860" s="48"/>
      <c r="J860" s="48"/>
      <c r="K860" s="48"/>
      <c r="L860" s="48"/>
      <c r="R860" s="67"/>
      <c r="S860" s="67"/>
    </row>
    <row r="861" spans="2:21">
      <c r="B861" s="93"/>
      <c r="E861" s="48"/>
      <c r="F861" s="48"/>
      <c r="G861" s="51"/>
      <c r="H861" s="48"/>
      <c r="I861" s="48"/>
      <c r="J861" s="48"/>
      <c r="K861" s="48"/>
      <c r="L861" s="48"/>
      <c r="R861" s="67"/>
      <c r="S861" s="67"/>
    </row>
    <row r="862" spans="2:21">
      <c r="B862" s="93"/>
      <c r="E862" s="48"/>
      <c r="F862" s="48"/>
      <c r="G862" s="51"/>
      <c r="H862" s="48"/>
      <c r="I862" s="48"/>
      <c r="J862" s="48"/>
      <c r="K862" s="48"/>
      <c r="L862" s="48"/>
      <c r="R862" s="67"/>
      <c r="S862" s="67"/>
    </row>
    <row r="863" spans="2:21">
      <c r="B863" s="93"/>
      <c r="E863" s="48"/>
      <c r="F863" s="48"/>
      <c r="G863" s="51"/>
      <c r="H863" s="48"/>
      <c r="I863" s="48"/>
      <c r="J863" s="48"/>
      <c r="K863" s="48"/>
      <c r="L863" s="48"/>
      <c r="R863" s="67"/>
      <c r="S863" s="67"/>
    </row>
    <row r="864" spans="2:21">
      <c r="B864" s="93"/>
      <c r="E864" s="48"/>
      <c r="F864" s="48"/>
      <c r="G864" s="51"/>
      <c r="H864" s="48"/>
      <c r="I864" s="48"/>
      <c r="J864" s="48"/>
      <c r="K864" s="48"/>
      <c r="L864" s="48"/>
      <c r="R864" s="67"/>
      <c r="S864" s="67"/>
    </row>
    <row r="865" spans="2:19">
      <c r="B865" s="93"/>
      <c r="E865" s="48"/>
      <c r="F865" s="48"/>
      <c r="G865" s="51"/>
      <c r="H865" s="48"/>
      <c r="I865" s="48"/>
      <c r="J865" s="48"/>
      <c r="K865" s="48"/>
      <c r="L865" s="48"/>
      <c r="R865" s="67"/>
      <c r="S865" s="67"/>
    </row>
    <row r="866" spans="2:19">
      <c r="B866" s="93"/>
      <c r="E866" s="48"/>
      <c r="F866" s="48"/>
      <c r="G866" s="51"/>
      <c r="H866" s="48"/>
      <c r="I866" s="48"/>
      <c r="J866" s="48"/>
      <c r="K866" s="48"/>
      <c r="L866" s="48"/>
      <c r="R866" s="67"/>
      <c r="S866" s="67"/>
    </row>
    <row r="867" spans="2:19">
      <c r="B867" s="93"/>
      <c r="E867" s="48"/>
      <c r="F867" s="48"/>
      <c r="G867" s="51"/>
      <c r="H867" s="48"/>
      <c r="I867" s="48"/>
      <c r="J867" s="48"/>
      <c r="K867" s="48"/>
      <c r="L867" s="48"/>
      <c r="R867" s="67"/>
      <c r="S867" s="67"/>
    </row>
    <row r="868" spans="2:19">
      <c r="B868" s="93"/>
      <c r="E868" s="48"/>
      <c r="F868" s="48"/>
      <c r="G868" s="51"/>
      <c r="H868" s="48"/>
      <c r="I868" s="48"/>
      <c r="J868" s="48"/>
      <c r="K868" s="48"/>
      <c r="L868" s="48"/>
      <c r="R868" s="67"/>
      <c r="S868" s="67"/>
    </row>
    <row r="869" spans="2:19">
      <c r="B869" s="93"/>
      <c r="E869" s="48"/>
      <c r="F869" s="48"/>
      <c r="G869" s="51"/>
      <c r="H869" s="48"/>
      <c r="I869" s="48"/>
      <c r="J869" s="48"/>
      <c r="K869" s="48"/>
      <c r="L869" s="48"/>
      <c r="R869" s="67"/>
      <c r="S869" s="67"/>
    </row>
    <row r="870" spans="2:19">
      <c r="B870" s="93"/>
      <c r="E870" s="48"/>
      <c r="F870" s="48"/>
      <c r="G870" s="51"/>
      <c r="H870" s="48"/>
      <c r="I870" s="48"/>
      <c r="J870" s="48"/>
      <c r="K870" s="48"/>
      <c r="L870" s="48"/>
      <c r="R870" s="67"/>
      <c r="S870" s="67"/>
    </row>
    <row r="871" spans="2:19">
      <c r="B871" s="93"/>
      <c r="E871" s="48"/>
      <c r="F871" s="48"/>
      <c r="G871" s="51"/>
      <c r="H871" s="48"/>
      <c r="I871" s="48"/>
      <c r="J871" s="48"/>
      <c r="K871" s="48"/>
      <c r="L871" s="48"/>
      <c r="R871" s="67"/>
      <c r="S871" s="67"/>
    </row>
    <row r="872" spans="2:19">
      <c r="B872" s="93"/>
      <c r="E872" s="48"/>
      <c r="F872" s="48"/>
      <c r="G872" s="51"/>
      <c r="H872" s="48"/>
      <c r="I872" s="48"/>
      <c r="J872" s="48"/>
      <c r="K872" s="48"/>
      <c r="L872" s="48"/>
      <c r="R872" s="67"/>
      <c r="S872" s="67"/>
    </row>
    <row r="873" spans="2:19">
      <c r="B873" s="93"/>
      <c r="E873" s="48"/>
      <c r="F873" s="48"/>
      <c r="G873" s="51"/>
      <c r="H873" s="48"/>
      <c r="I873" s="48"/>
      <c r="J873" s="48"/>
      <c r="K873" s="48"/>
      <c r="L873" s="48"/>
      <c r="R873" s="67"/>
      <c r="S873" s="67"/>
    </row>
    <row r="874" spans="2:19">
      <c r="B874" s="93"/>
      <c r="E874" s="48"/>
      <c r="F874" s="48"/>
      <c r="G874" s="51"/>
      <c r="H874" s="48"/>
      <c r="I874" s="48"/>
      <c r="J874" s="48"/>
      <c r="K874" s="48"/>
      <c r="L874" s="48"/>
      <c r="R874" s="67"/>
      <c r="S874" s="67"/>
    </row>
    <row r="875" spans="2:19">
      <c r="B875" s="93"/>
      <c r="E875" s="48"/>
      <c r="F875" s="48"/>
      <c r="G875" s="51"/>
      <c r="H875" s="48"/>
      <c r="I875" s="48"/>
      <c r="J875" s="48"/>
      <c r="K875" s="48"/>
      <c r="L875" s="48"/>
      <c r="R875" s="67"/>
      <c r="S875" s="67"/>
    </row>
    <row r="876" spans="2:19">
      <c r="B876" s="93"/>
      <c r="E876" s="48"/>
      <c r="F876" s="48"/>
      <c r="G876" s="51"/>
      <c r="H876" s="48"/>
      <c r="I876" s="48"/>
      <c r="J876" s="48"/>
      <c r="K876" s="48"/>
      <c r="L876" s="48"/>
      <c r="R876" s="67"/>
      <c r="S876" s="67"/>
    </row>
    <row r="877" spans="2:19" ht="18.75">
      <c r="E877" s="15"/>
      <c r="H877" s="16" t="s">
        <v>67</v>
      </c>
      <c r="I877" s="16"/>
      <c r="J877" s="17"/>
      <c r="K877" s="17"/>
      <c r="M877" s="17"/>
      <c r="R877" s="19"/>
      <c r="S877" s="19"/>
    </row>
    <row r="878" spans="2:19" ht="18.75">
      <c r="E878" s="15"/>
      <c r="F878" s="15"/>
      <c r="H878" s="16" t="s">
        <v>68</v>
      </c>
      <c r="I878" s="16"/>
      <c r="J878" s="16"/>
      <c r="K878" s="16"/>
      <c r="L878" s="17"/>
      <c r="M878" s="21"/>
    </row>
    <row r="879" spans="2:19" ht="18.75">
      <c r="E879" s="23" t="s">
        <v>70</v>
      </c>
      <c r="F879" s="23"/>
      <c r="G879" s="23"/>
    </row>
    <row r="880" spans="2:19">
      <c r="B880" s="53">
        <v>44477</v>
      </c>
      <c r="N880" s="21"/>
    </row>
    <row r="881" spans="2:19">
      <c r="B881" s="24" t="s">
        <v>149</v>
      </c>
      <c r="C881" s="24" t="s">
        <v>74</v>
      </c>
      <c r="E881" s="25"/>
      <c r="F881" s="28"/>
      <c r="G881" s="28" t="s">
        <v>7</v>
      </c>
      <c r="H881" s="27"/>
      <c r="I881" s="21"/>
      <c r="J881" s="21"/>
      <c r="K881" s="21"/>
      <c r="L881" s="21"/>
      <c r="M881" s="21"/>
      <c r="N881" s="21"/>
      <c r="O881" s="21"/>
      <c r="P881" s="21"/>
      <c r="Q881" s="21"/>
      <c r="R881" s="19"/>
      <c r="S881" s="19"/>
    </row>
    <row r="882" spans="2:19">
      <c r="B882" s="29" t="s">
        <v>76</v>
      </c>
      <c r="C882" s="24"/>
      <c r="D882" s="20"/>
      <c r="E882" s="20"/>
      <c r="F882" s="27"/>
      <c r="G882" s="27"/>
      <c r="H882" s="27"/>
      <c r="I882" s="21"/>
      <c r="J882" s="21"/>
      <c r="K882" s="21"/>
      <c r="L882" s="21"/>
      <c r="M882" s="21"/>
      <c r="N882" s="21"/>
      <c r="O882" s="21"/>
      <c r="P882" s="21"/>
      <c r="Q882" s="21"/>
      <c r="R882" s="19"/>
      <c r="S882" s="19"/>
    </row>
    <row r="883" spans="2:19">
      <c r="B883" s="30"/>
      <c r="C883" s="29"/>
      <c r="D883" s="29"/>
      <c r="E883" s="29"/>
      <c r="F883" s="21"/>
      <c r="G883" s="27"/>
      <c r="H883" s="27"/>
      <c r="I883" s="21"/>
      <c r="J883" s="21"/>
      <c r="K883" s="21"/>
      <c r="L883" s="21"/>
      <c r="M883" s="21"/>
      <c r="N883" s="28"/>
      <c r="O883" s="21"/>
      <c r="P883" s="21"/>
      <c r="R883" s="19"/>
      <c r="S883" s="19"/>
    </row>
    <row r="884" spans="2:19">
      <c r="B884" s="31" t="s">
        <v>77</v>
      </c>
      <c r="C884" s="32"/>
      <c r="D884" s="33" t="s">
        <v>78</v>
      </c>
      <c r="E884" s="34"/>
      <c r="F884" s="34" t="s">
        <v>79</v>
      </c>
      <c r="G884" s="34"/>
      <c r="H884" s="34" t="s">
        <v>80</v>
      </c>
      <c r="I884" s="34" t="s">
        <v>81</v>
      </c>
      <c r="J884" s="34"/>
      <c r="K884" s="34"/>
      <c r="L884" s="34"/>
      <c r="M884" s="34" t="s">
        <v>82</v>
      </c>
      <c r="O884" s="34"/>
      <c r="P884" s="35" t="s">
        <v>83</v>
      </c>
      <c r="Q884" s="36" t="s">
        <v>3</v>
      </c>
      <c r="R884" s="36" t="s">
        <v>9</v>
      </c>
      <c r="S884" s="109"/>
    </row>
    <row r="885" spans="2:19">
      <c r="B885" s="5"/>
      <c r="C885" s="38" t="s">
        <v>84</v>
      </c>
      <c r="D885" s="39" t="s">
        <v>85</v>
      </c>
      <c r="E885" s="37" t="s">
        <v>86</v>
      </c>
      <c r="F885" s="37" t="s">
        <v>87</v>
      </c>
      <c r="G885" s="37" t="s">
        <v>88</v>
      </c>
      <c r="H885" s="37"/>
      <c r="I885" s="37" t="s">
        <v>89</v>
      </c>
      <c r="J885" s="37" t="s">
        <v>90</v>
      </c>
      <c r="K885" s="37" t="s">
        <v>91</v>
      </c>
      <c r="L885" s="37" t="s">
        <v>92</v>
      </c>
      <c r="M885" s="37" t="s">
        <v>93</v>
      </c>
      <c r="N885" s="37" t="s">
        <v>94</v>
      </c>
      <c r="O885" s="37" t="s">
        <v>95</v>
      </c>
      <c r="P885" s="40"/>
      <c r="Q885" s="4"/>
      <c r="R885" s="40"/>
      <c r="S885" s="110"/>
    </row>
    <row r="886" spans="2:19">
      <c r="B886" s="45" t="s">
        <v>256</v>
      </c>
      <c r="C886" s="45"/>
      <c r="D886" s="37">
        <v>250</v>
      </c>
      <c r="E886" s="37">
        <v>1.2</v>
      </c>
      <c r="F886" s="37">
        <v>4</v>
      </c>
      <c r="G886" s="37">
        <v>2.7</v>
      </c>
      <c r="H886" s="37">
        <v>260</v>
      </c>
      <c r="I886" s="37">
        <v>0.26</v>
      </c>
      <c r="J886" s="37">
        <v>40</v>
      </c>
      <c r="K886" s="37">
        <v>122</v>
      </c>
      <c r="L886" s="37">
        <v>128</v>
      </c>
      <c r="M886" s="37">
        <v>146</v>
      </c>
      <c r="N886" s="37">
        <v>56</v>
      </c>
      <c r="O886" s="37">
        <v>2</v>
      </c>
      <c r="P886" s="4"/>
      <c r="Q886" s="46"/>
      <c r="R886" s="47"/>
      <c r="S886" s="50"/>
    </row>
    <row r="887" spans="2:19">
      <c r="B887" s="45" t="s">
        <v>27</v>
      </c>
      <c r="C887" s="45"/>
      <c r="D887" s="37"/>
      <c r="E887" s="37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4">
        <v>5.63</v>
      </c>
      <c r="Q887" s="46">
        <v>248.23</v>
      </c>
      <c r="R887" s="47">
        <f t="shared" ref="R887:R896" si="19">Q887*P887</f>
        <v>1397.5348999999999</v>
      </c>
      <c r="S887" s="50"/>
    </row>
    <row r="888" spans="2:19">
      <c r="B888" s="45" t="s">
        <v>29</v>
      </c>
      <c r="C888" s="45"/>
      <c r="D888" s="37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4">
        <v>2</v>
      </c>
      <c r="Q888" s="46">
        <v>80.180000000000007</v>
      </c>
      <c r="R888" s="47">
        <f t="shared" si="19"/>
        <v>160.36000000000001</v>
      </c>
      <c r="S888" s="50"/>
    </row>
    <row r="889" spans="2:19">
      <c r="B889" s="45" t="s">
        <v>58</v>
      </c>
      <c r="C889" s="45"/>
      <c r="D889" s="37"/>
      <c r="E889" s="37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4">
        <v>0.1</v>
      </c>
      <c r="Q889" s="46">
        <v>41</v>
      </c>
      <c r="R889" s="47">
        <f t="shared" si="19"/>
        <v>4.1000000000000005</v>
      </c>
      <c r="S889" s="50"/>
    </row>
    <row r="890" spans="2:19">
      <c r="B890" s="45" t="s">
        <v>103</v>
      </c>
      <c r="C890" s="45"/>
      <c r="D890" s="37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4">
        <v>0.1</v>
      </c>
      <c r="Q890" s="46">
        <v>60</v>
      </c>
      <c r="R890" s="47">
        <f t="shared" si="19"/>
        <v>6</v>
      </c>
      <c r="S890" s="50"/>
    </row>
    <row r="891" spans="2:19">
      <c r="B891" s="44" t="s">
        <v>34</v>
      </c>
      <c r="C891" s="45">
        <v>30</v>
      </c>
      <c r="D891" s="31">
        <v>30</v>
      </c>
      <c r="E891" s="37">
        <v>0.6</v>
      </c>
      <c r="F891" s="37"/>
      <c r="G891" s="37">
        <v>15.5</v>
      </c>
      <c r="H891" s="37"/>
      <c r="I891" s="37">
        <v>0.04</v>
      </c>
      <c r="J891" s="37"/>
      <c r="K891" s="37">
        <v>0.24</v>
      </c>
      <c r="L891" s="37">
        <v>0.8</v>
      </c>
      <c r="M891" s="37">
        <v>24</v>
      </c>
      <c r="N891" s="37"/>
      <c r="O891" s="37">
        <v>22</v>
      </c>
      <c r="P891" s="52"/>
      <c r="Q891" s="46"/>
      <c r="R891" s="47">
        <f t="shared" si="19"/>
        <v>0</v>
      </c>
      <c r="S891" s="50"/>
    </row>
    <row r="892" spans="2:19">
      <c r="B892" s="45" t="s">
        <v>34</v>
      </c>
      <c r="C892" s="45">
        <v>10</v>
      </c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4">
        <v>2</v>
      </c>
      <c r="Q892" s="61">
        <v>26</v>
      </c>
      <c r="R892" s="47">
        <f t="shared" si="19"/>
        <v>52</v>
      </c>
      <c r="S892" s="50"/>
    </row>
    <row r="893" spans="2:19">
      <c r="B893" s="44" t="s">
        <v>108</v>
      </c>
      <c r="C893" s="45">
        <v>20</v>
      </c>
      <c r="D893" s="37">
        <v>200</v>
      </c>
      <c r="E893" s="37">
        <v>0.6</v>
      </c>
      <c r="F893" s="37"/>
      <c r="G893" s="37">
        <v>30.1</v>
      </c>
      <c r="H893" s="37">
        <v>130</v>
      </c>
      <c r="I893" s="37">
        <v>0.04</v>
      </c>
      <c r="J893" s="37"/>
      <c r="K893" s="37">
        <v>0.05</v>
      </c>
      <c r="L893" s="37">
        <v>135</v>
      </c>
      <c r="M893" s="37">
        <v>46</v>
      </c>
      <c r="N893" s="37"/>
      <c r="O893" s="37">
        <v>0.5</v>
      </c>
      <c r="P893" s="40"/>
      <c r="Q893" s="40"/>
      <c r="R893" s="47">
        <f t="shared" si="19"/>
        <v>0</v>
      </c>
      <c r="S893" s="50"/>
    </row>
    <row r="894" spans="2:19">
      <c r="B894" s="45" t="s">
        <v>49</v>
      </c>
      <c r="C894" s="4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40"/>
      <c r="Q894" s="40">
        <v>118</v>
      </c>
      <c r="R894" s="47">
        <f t="shared" si="19"/>
        <v>0</v>
      </c>
      <c r="S894" s="50"/>
    </row>
    <row r="895" spans="2:19">
      <c r="B895" s="45" t="s">
        <v>31</v>
      </c>
      <c r="C895" s="45"/>
      <c r="D895" s="40">
        <v>150</v>
      </c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52">
        <v>2</v>
      </c>
      <c r="Q895" s="52">
        <v>75</v>
      </c>
      <c r="R895" s="47">
        <f t="shared" si="19"/>
        <v>150</v>
      </c>
      <c r="S895" s="50"/>
    </row>
    <row r="896" spans="2:19">
      <c r="B896" s="45" t="s">
        <v>44</v>
      </c>
      <c r="C896" s="45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52">
        <v>2.4</v>
      </c>
      <c r="Q896" s="52">
        <v>94.64</v>
      </c>
      <c r="R896" s="47">
        <f t="shared" si="19"/>
        <v>227.136</v>
      </c>
      <c r="S896" s="50"/>
    </row>
    <row r="897" spans="2:19">
      <c r="B897" s="93"/>
      <c r="E897" t="s">
        <v>98</v>
      </c>
      <c r="K897" t="s">
        <v>99</v>
      </c>
      <c r="R897" s="67">
        <f>SUM(R887:R896)</f>
        <v>1997.1308999999997</v>
      </c>
      <c r="S897" s="67"/>
    </row>
    <row r="898" spans="2:19">
      <c r="B898" s="93"/>
      <c r="E898" s="48" t="s">
        <v>100</v>
      </c>
      <c r="F898" s="48"/>
      <c r="G898" s="51"/>
      <c r="H898" s="48"/>
      <c r="I898" s="48"/>
      <c r="J898" s="48"/>
      <c r="K898" s="48" t="s">
        <v>99</v>
      </c>
      <c r="L898" s="48"/>
      <c r="O898" t="s">
        <v>99</v>
      </c>
      <c r="R898" s="67"/>
      <c r="S898" s="67"/>
    </row>
    <row r="899" spans="2:19">
      <c r="B899" s="93"/>
      <c r="E899" s="48"/>
      <c r="F899" s="48"/>
      <c r="G899" s="51"/>
      <c r="H899" s="48"/>
      <c r="I899" s="48"/>
      <c r="J899" s="48"/>
      <c r="K899" s="48"/>
      <c r="L899" s="48"/>
      <c r="R899" s="67"/>
      <c r="S899" s="67"/>
    </row>
    <row r="900" spans="2:19">
      <c r="B900" s="93"/>
      <c r="E900" s="48"/>
      <c r="F900" s="48"/>
      <c r="G900" s="51"/>
      <c r="H900" s="48"/>
      <c r="I900" s="48"/>
      <c r="J900" s="48"/>
      <c r="K900" s="48"/>
      <c r="L900" s="48"/>
      <c r="R900" s="67"/>
      <c r="S900" s="67"/>
    </row>
    <row r="901" spans="2:19">
      <c r="B901" s="93"/>
      <c r="E901" s="48"/>
      <c r="F901" s="48"/>
      <c r="G901" s="51"/>
      <c r="H901" s="48"/>
      <c r="I901" s="48"/>
      <c r="J901" s="48"/>
      <c r="K901" s="48"/>
      <c r="L901" s="48"/>
      <c r="R901" s="67"/>
      <c r="S901" s="67"/>
    </row>
    <row r="902" spans="2:19">
      <c r="B902" s="93"/>
      <c r="E902" s="48"/>
      <c r="F902" s="48"/>
      <c r="G902" s="51"/>
      <c r="H902" s="48"/>
      <c r="I902" s="48"/>
      <c r="J902" s="48"/>
      <c r="K902" s="48"/>
      <c r="L902" s="48"/>
      <c r="R902" s="67"/>
      <c r="S902" s="67"/>
    </row>
    <row r="903" spans="2:19">
      <c r="B903" s="93"/>
      <c r="E903" s="48"/>
      <c r="F903" s="48"/>
      <c r="G903" s="51"/>
      <c r="H903" s="48"/>
      <c r="I903" s="48"/>
      <c r="J903" s="48"/>
      <c r="K903" s="48"/>
      <c r="L903" s="48"/>
      <c r="R903" s="67"/>
      <c r="S903" s="67"/>
    </row>
    <row r="904" spans="2:19">
      <c r="B904" s="93"/>
      <c r="E904" s="48"/>
      <c r="F904" s="48"/>
      <c r="G904" s="51"/>
      <c r="H904" s="48"/>
      <c r="I904" s="48"/>
      <c r="J904" s="48"/>
      <c r="K904" s="48"/>
      <c r="L904" s="48"/>
      <c r="R904" s="67"/>
      <c r="S904" s="67"/>
    </row>
    <row r="905" spans="2:19">
      <c r="B905" s="93"/>
      <c r="E905" s="48"/>
      <c r="F905" s="48"/>
      <c r="G905" s="51"/>
      <c r="H905" s="48"/>
      <c r="I905" s="48"/>
      <c r="J905" s="48"/>
      <c r="K905" s="48"/>
      <c r="L905" s="48"/>
      <c r="R905" s="67"/>
      <c r="S905" s="67"/>
    </row>
    <row r="906" spans="2:19">
      <c r="B906" s="93"/>
      <c r="E906" s="48"/>
      <c r="F906" s="48"/>
      <c r="G906" s="51"/>
      <c r="H906" s="48"/>
      <c r="I906" s="48"/>
      <c r="J906" s="48"/>
      <c r="K906" s="48"/>
      <c r="L906" s="48"/>
      <c r="R906" s="67"/>
      <c r="S906" s="67"/>
    </row>
    <row r="907" spans="2:19">
      <c r="B907" s="93"/>
      <c r="E907" s="48"/>
      <c r="F907" s="48"/>
      <c r="G907" s="51"/>
      <c r="H907" s="48"/>
      <c r="I907" s="48"/>
      <c r="J907" s="48"/>
      <c r="K907" s="48"/>
      <c r="L907" s="48"/>
      <c r="R907" s="67"/>
      <c r="S907" s="67"/>
    </row>
    <row r="908" spans="2:19">
      <c r="B908" s="93"/>
      <c r="E908" s="48"/>
      <c r="F908" s="48"/>
      <c r="G908" s="51"/>
      <c r="H908" s="48"/>
      <c r="I908" s="48"/>
      <c r="J908" s="48"/>
      <c r="K908" s="48"/>
      <c r="L908" s="48"/>
      <c r="R908" s="67"/>
      <c r="S908" s="67"/>
    </row>
    <row r="909" spans="2:19">
      <c r="B909" s="93"/>
      <c r="E909" s="48"/>
      <c r="F909" s="48"/>
      <c r="G909" s="51"/>
      <c r="H909" s="48"/>
      <c r="I909" s="48"/>
      <c r="J909" s="48"/>
      <c r="K909" s="48"/>
      <c r="L909" s="48"/>
      <c r="R909" s="67"/>
      <c r="S909" s="67"/>
    </row>
    <row r="910" spans="2:19">
      <c r="B910" s="93"/>
      <c r="E910" s="48"/>
      <c r="F910" s="48"/>
      <c r="G910" s="51"/>
      <c r="H910" s="48"/>
      <c r="I910" s="48"/>
      <c r="J910" s="48"/>
      <c r="K910" s="48"/>
      <c r="L910" s="48"/>
      <c r="R910" s="67"/>
      <c r="S910" s="67"/>
    </row>
    <row r="911" spans="2:19">
      <c r="B911" s="93"/>
      <c r="E911" s="48"/>
      <c r="F911" s="48"/>
      <c r="G911" s="51"/>
      <c r="H911" s="48"/>
      <c r="I911" s="48"/>
      <c r="J911" s="48"/>
      <c r="K911" s="48"/>
      <c r="L911" s="48"/>
      <c r="R911" s="67"/>
      <c r="S911" s="67"/>
    </row>
    <row r="912" spans="2:19">
      <c r="B912" s="93"/>
      <c r="E912" s="48"/>
      <c r="F912" s="48"/>
      <c r="G912" s="51"/>
      <c r="H912" s="48"/>
      <c r="I912" s="48"/>
      <c r="J912" s="48"/>
      <c r="K912" s="48"/>
      <c r="L912" s="48"/>
      <c r="R912" s="67"/>
      <c r="S912" s="67"/>
    </row>
    <row r="913" spans="2:19">
      <c r="B913" s="93"/>
      <c r="E913" s="48"/>
      <c r="F913" s="48"/>
      <c r="G913" s="51"/>
      <c r="H913" s="48"/>
      <c r="I913" s="48"/>
      <c r="J913" s="48"/>
      <c r="K913" s="48"/>
      <c r="L913" s="48"/>
      <c r="R913" s="67"/>
      <c r="S913" s="67"/>
    </row>
    <row r="914" spans="2:19">
      <c r="B914" s="93"/>
      <c r="E914" s="48"/>
      <c r="F914" s="48"/>
      <c r="G914" s="51"/>
      <c r="H914" s="48"/>
      <c r="I914" s="48"/>
      <c r="J914" s="48"/>
      <c r="K914" s="48"/>
      <c r="L914" s="48"/>
      <c r="R914" s="67"/>
      <c r="S914" s="67"/>
    </row>
    <row r="915" spans="2:19">
      <c r="B915" s="93"/>
      <c r="E915" s="48"/>
      <c r="F915" s="48"/>
      <c r="G915" s="51"/>
      <c r="H915" s="48"/>
      <c r="I915" s="48"/>
      <c r="J915" s="48"/>
      <c r="K915" s="48"/>
      <c r="L915" s="48"/>
      <c r="R915" s="67"/>
      <c r="S915" s="67"/>
    </row>
    <row r="916" spans="2:19">
      <c r="B916" s="93"/>
      <c r="E916" s="48"/>
      <c r="F916" s="48"/>
      <c r="G916" s="51"/>
      <c r="H916" s="48"/>
      <c r="I916" s="48"/>
      <c r="J916" s="48"/>
      <c r="K916" s="48"/>
      <c r="L916" s="48"/>
      <c r="R916" s="67"/>
      <c r="S916" s="67"/>
    </row>
    <row r="917" spans="2:19">
      <c r="B917" s="93"/>
      <c r="E917" s="48"/>
      <c r="F917" s="48"/>
      <c r="G917" s="51"/>
      <c r="H917" s="48"/>
      <c r="I917" s="48"/>
      <c r="J917" s="48"/>
      <c r="K917" s="48"/>
      <c r="L917" s="48"/>
      <c r="R917" s="67"/>
      <c r="S917" s="67"/>
    </row>
    <row r="918" spans="2:19">
      <c r="B918" s="93"/>
      <c r="E918" s="48"/>
      <c r="F918" s="48"/>
      <c r="G918" s="51"/>
      <c r="H918" s="48"/>
      <c r="I918" s="48"/>
      <c r="J918" s="48"/>
      <c r="K918" s="48"/>
      <c r="L918" s="48"/>
      <c r="R918" s="67"/>
      <c r="S918" s="67"/>
    </row>
    <row r="919" spans="2:19">
      <c r="B919" s="93"/>
      <c r="E919" s="48"/>
      <c r="F919" s="48"/>
      <c r="G919" s="51"/>
      <c r="H919" s="48"/>
      <c r="I919" s="48"/>
      <c r="J919" s="48"/>
      <c r="K919" s="48"/>
      <c r="L919" s="48"/>
      <c r="R919" s="67"/>
      <c r="S919" s="67"/>
    </row>
    <row r="920" spans="2:19">
      <c r="B920" s="93"/>
      <c r="E920" s="48"/>
      <c r="F920" s="48"/>
      <c r="G920" s="51"/>
      <c r="H920" s="48"/>
      <c r="I920" s="48"/>
      <c r="J920" s="48"/>
      <c r="K920" s="48"/>
      <c r="L920" s="48"/>
      <c r="R920" s="67"/>
      <c r="S920" s="67"/>
    </row>
    <row r="921" spans="2:19">
      <c r="B921" s="93"/>
      <c r="E921" s="48"/>
      <c r="F921" s="48"/>
      <c r="G921" s="51"/>
      <c r="H921" s="48"/>
      <c r="I921" s="48"/>
      <c r="J921" s="48"/>
      <c r="K921" s="48"/>
      <c r="L921" s="48"/>
      <c r="R921" s="67"/>
      <c r="S921" s="67"/>
    </row>
    <row r="922" spans="2:19">
      <c r="B922" s="93"/>
      <c r="E922" s="48"/>
      <c r="F922" s="48"/>
      <c r="G922" s="51"/>
      <c r="H922" s="48"/>
      <c r="I922" s="48"/>
      <c r="J922" s="48"/>
      <c r="K922" s="48"/>
      <c r="L922" s="48"/>
      <c r="R922" s="67"/>
      <c r="S922" s="67"/>
    </row>
    <row r="923" spans="2:19" ht="18.75">
      <c r="E923" s="15"/>
      <c r="H923" s="16" t="s">
        <v>67</v>
      </c>
      <c r="I923" s="16"/>
      <c r="J923" s="17"/>
      <c r="K923" s="17"/>
      <c r="M923" s="17"/>
      <c r="R923" s="19"/>
      <c r="S923" s="19"/>
    </row>
    <row r="924" spans="2:19" ht="18.75">
      <c r="E924" s="15"/>
      <c r="F924" s="15"/>
      <c r="H924" s="16" t="s">
        <v>68</v>
      </c>
      <c r="I924" s="16"/>
      <c r="J924" s="16"/>
      <c r="K924" s="16"/>
      <c r="L924" s="17"/>
      <c r="M924" s="21"/>
    </row>
    <row r="925" spans="2:19" ht="18.75">
      <c r="E925" s="23" t="s">
        <v>70</v>
      </c>
      <c r="F925" s="23"/>
      <c r="G925" s="23"/>
    </row>
    <row r="926" spans="2:19">
      <c r="B926" s="53">
        <v>44480</v>
      </c>
      <c r="N926" s="21"/>
    </row>
    <row r="927" spans="2:19">
      <c r="B927" s="24" t="s">
        <v>149</v>
      </c>
      <c r="C927" s="24" t="s">
        <v>74</v>
      </c>
      <c r="E927" s="25"/>
      <c r="F927" s="28"/>
      <c r="G927" s="28" t="s">
        <v>75</v>
      </c>
      <c r="H927" s="27"/>
      <c r="I927" s="21"/>
      <c r="J927" s="21"/>
      <c r="K927" s="21"/>
      <c r="L927" s="21"/>
      <c r="M927" s="21"/>
      <c r="N927" s="21"/>
      <c r="O927" s="21"/>
      <c r="P927" s="21"/>
      <c r="Q927" s="21"/>
      <c r="R927" s="19"/>
      <c r="S927" s="19"/>
    </row>
    <row r="928" spans="2:19">
      <c r="B928" s="29" t="s">
        <v>76</v>
      </c>
      <c r="C928" s="24"/>
      <c r="D928" s="20"/>
      <c r="E928" s="20"/>
      <c r="F928" s="27"/>
      <c r="G928" s="27"/>
      <c r="H928" s="27"/>
      <c r="I928" s="21"/>
      <c r="J928" s="21"/>
      <c r="K928" s="21"/>
      <c r="L928" s="21"/>
      <c r="M928" s="21"/>
      <c r="N928" s="21"/>
      <c r="O928" s="21"/>
      <c r="P928" s="21"/>
      <c r="Q928" s="21"/>
      <c r="R928" s="19"/>
      <c r="S928" s="19"/>
    </row>
    <row r="929" spans="2:21">
      <c r="B929" s="30"/>
      <c r="C929" s="29"/>
      <c r="D929" s="29"/>
      <c r="E929" s="29"/>
      <c r="F929" s="21"/>
      <c r="G929" s="27"/>
      <c r="H929" s="27"/>
      <c r="I929" s="21"/>
      <c r="J929" s="21"/>
      <c r="K929" s="21"/>
      <c r="L929" s="21"/>
      <c r="M929" s="21"/>
      <c r="N929" s="28"/>
      <c r="O929" s="21"/>
      <c r="P929" s="21"/>
      <c r="Q929">
        <v>215</v>
      </c>
      <c r="R929" s="19"/>
      <c r="S929" s="19"/>
    </row>
    <row r="930" spans="2:21">
      <c r="B930" s="31" t="s">
        <v>77</v>
      </c>
      <c r="C930" s="32"/>
      <c r="D930" s="33" t="s">
        <v>78</v>
      </c>
      <c r="E930" s="34"/>
      <c r="F930" s="34" t="s">
        <v>79</v>
      </c>
      <c r="G930" s="34"/>
      <c r="H930" s="34" t="s">
        <v>80</v>
      </c>
      <c r="I930" s="34" t="s">
        <v>81</v>
      </c>
      <c r="J930" s="34"/>
      <c r="K930" s="34"/>
      <c r="L930" s="34"/>
      <c r="M930" s="34" t="s">
        <v>82</v>
      </c>
      <c r="O930" s="34"/>
      <c r="P930" s="35" t="s">
        <v>83</v>
      </c>
      <c r="Q930" s="36" t="s">
        <v>3</v>
      </c>
      <c r="R930" s="36" t="s">
        <v>9</v>
      </c>
      <c r="S930" s="109"/>
    </row>
    <row r="931" spans="2:21">
      <c r="B931" s="5"/>
      <c r="C931" s="38" t="s">
        <v>84</v>
      </c>
      <c r="D931" s="39" t="s">
        <v>85</v>
      </c>
      <c r="E931" s="37" t="s">
        <v>86</v>
      </c>
      <c r="F931" s="37" t="s">
        <v>87</v>
      </c>
      <c r="G931" s="37" t="s">
        <v>88</v>
      </c>
      <c r="H931" s="37"/>
      <c r="I931" s="37" t="s">
        <v>89</v>
      </c>
      <c r="J931" s="37" t="s">
        <v>90</v>
      </c>
      <c r="K931" s="37" t="s">
        <v>91</v>
      </c>
      <c r="L931" s="37" t="s">
        <v>92</v>
      </c>
      <c r="M931" s="37" t="s">
        <v>93</v>
      </c>
      <c r="N931" s="37" t="s">
        <v>94</v>
      </c>
      <c r="O931" s="37" t="s">
        <v>95</v>
      </c>
      <c r="P931" s="40"/>
      <c r="Q931" s="4"/>
      <c r="R931" s="40"/>
      <c r="S931" s="110"/>
    </row>
    <row r="932" spans="2:21">
      <c r="B932" s="45" t="s">
        <v>259</v>
      </c>
      <c r="C932" s="45"/>
      <c r="D932" s="37">
        <v>250</v>
      </c>
      <c r="E932" s="37">
        <v>1.2</v>
      </c>
      <c r="F932" s="37">
        <v>4</v>
      </c>
      <c r="G932" s="37">
        <v>2.7</v>
      </c>
      <c r="H932" s="37">
        <v>260</v>
      </c>
      <c r="I932" s="37">
        <v>0.26</v>
      </c>
      <c r="J932" s="37">
        <v>40</v>
      </c>
      <c r="K932" s="37">
        <v>122</v>
      </c>
      <c r="L932" s="37">
        <v>128</v>
      </c>
      <c r="M932" s="37">
        <v>146</v>
      </c>
      <c r="N932" s="37">
        <v>56</v>
      </c>
      <c r="O932" s="37">
        <v>2</v>
      </c>
      <c r="P932" s="4"/>
      <c r="Q932" s="46"/>
      <c r="R932" s="47"/>
      <c r="S932" s="50"/>
    </row>
    <row r="933" spans="2:21">
      <c r="B933" s="45" t="s">
        <v>135</v>
      </c>
      <c r="C933" s="45"/>
      <c r="D933" s="37"/>
      <c r="E933" s="37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4">
        <v>21.6</v>
      </c>
      <c r="Q933" s="46">
        <v>310</v>
      </c>
      <c r="R933" s="47">
        <f>Q933*P933</f>
        <v>6696</v>
      </c>
      <c r="S933" s="50"/>
    </row>
    <row r="934" spans="2:21">
      <c r="B934" s="45" t="s">
        <v>260</v>
      </c>
      <c r="C934" s="45"/>
      <c r="D934" s="37"/>
      <c r="E934" s="37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4">
        <v>10.75</v>
      </c>
      <c r="Q934" s="46">
        <v>100.2</v>
      </c>
      <c r="R934" s="47">
        <f t="shared" ref="R934:R952" si="20">Q934*P934</f>
        <v>1077.1500000000001</v>
      </c>
      <c r="S934" s="50"/>
    </row>
    <row r="935" spans="2:21">
      <c r="B935" s="45" t="s">
        <v>58</v>
      </c>
      <c r="C935" s="45"/>
      <c r="D935" s="37"/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4">
        <v>1.5</v>
      </c>
      <c r="Q935" s="46">
        <v>41</v>
      </c>
      <c r="R935" s="47">
        <f t="shared" si="20"/>
        <v>61.5</v>
      </c>
      <c r="S935" s="50"/>
    </row>
    <row r="936" spans="2:21">
      <c r="B936" s="45" t="s">
        <v>13</v>
      </c>
      <c r="C936" s="45">
        <v>3</v>
      </c>
      <c r="D936" s="37"/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4">
        <v>1.5</v>
      </c>
      <c r="Q936" s="46">
        <v>136.38999999999999</v>
      </c>
      <c r="R936" s="47">
        <f t="shared" si="20"/>
        <v>204.58499999999998</v>
      </c>
      <c r="S936" s="50"/>
    </row>
    <row r="937" spans="2:21">
      <c r="B937" s="45" t="s">
        <v>51</v>
      </c>
      <c r="C937" s="45"/>
      <c r="D937" s="37"/>
      <c r="E937" s="37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4">
        <v>1</v>
      </c>
      <c r="Q937" s="46">
        <v>47</v>
      </c>
      <c r="R937" s="47">
        <f t="shared" si="20"/>
        <v>47</v>
      </c>
      <c r="S937" s="50"/>
    </row>
    <row r="938" spans="2:21">
      <c r="B938" s="45" t="s">
        <v>14</v>
      </c>
      <c r="C938" s="45"/>
      <c r="D938" s="37"/>
      <c r="E938" s="37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4">
        <v>1</v>
      </c>
      <c r="Q938" s="46">
        <v>131.06</v>
      </c>
      <c r="R938" s="47">
        <f t="shared" si="20"/>
        <v>131.06</v>
      </c>
      <c r="S938" s="50"/>
    </row>
    <row r="939" spans="2:21">
      <c r="B939" s="45" t="s">
        <v>10</v>
      </c>
      <c r="C939" s="45"/>
      <c r="D939" s="37"/>
      <c r="E939" s="37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4">
        <v>1</v>
      </c>
      <c r="Q939" s="46">
        <v>65</v>
      </c>
      <c r="R939" s="47">
        <f t="shared" si="20"/>
        <v>65</v>
      </c>
      <c r="S939" s="50"/>
    </row>
    <row r="940" spans="2:21">
      <c r="B940" s="45" t="s">
        <v>103</v>
      </c>
      <c r="C940" s="45"/>
      <c r="D940" s="37"/>
      <c r="E940" s="37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4">
        <v>2.0299999999999998</v>
      </c>
      <c r="Q940" s="46">
        <v>60</v>
      </c>
      <c r="R940" s="47">
        <f t="shared" si="20"/>
        <v>121.79999999999998</v>
      </c>
      <c r="S940" s="50"/>
      <c r="T940">
        <v>8404.1</v>
      </c>
      <c r="U940">
        <f>T940/Q929</f>
        <v>39.088837209302326</v>
      </c>
    </row>
    <row r="941" spans="2:21">
      <c r="B941" s="31" t="s">
        <v>261</v>
      </c>
      <c r="C941" s="45"/>
      <c r="D941" s="37">
        <v>70</v>
      </c>
      <c r="E941" s="37">
        <v>4.5999999999999996</v>
      </c>
      <c r="F941" s="37">
        <v>5.2</v>
      </c>
      <c r="G941" s="37">
        <v>7.2</v>
      </c>
      <c r="H941" s="37">
        <v>105</v>
      </c>
      <c r="I941" s="37">
        <v>1.5</v>
      </c>
      <c r="J941" s="37">
        <v>13.5</v>
      </c>
      <c r="K941" s="37">
        <v>51</v>
      </c>
      <c r="L941" s="37">
        <v>98</v>
      </c>
      <c r="M941" s="37">
        <v>52</v>
      </c>
      <c r="N941" s="37">
        <v>51</v>
      </c>
      <c r="O941" s="37">
        <v>2.25</v>
      </c>
      <c r="P941" s="4"/>
      <c r="Q941" s="46"/>
      <c r="R941" s="47">
        <f t="shared" si="20"/>
        <v>0</v>
      </c>
      <c r="S941" s="50"/>
    </row>
    <row r="942" spans="2:21">
      <c r="B942" s="45" t="s">
        <v>262</v>
      </c>
      <c r="C942" s="45"/>
      <c r="D942" s="37"/>
      <c r="E942" s="37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4">
        <v>9</v>
      </c>
      <c r="Q942" s="46">
        <v>47.62</v>
      </c>
      <c r="R942" s="47">
        <f t="shared" si="20"/>
        <v>428.58</v>
      </c>
      <c r="S942" s="50"/>
    </row>
    <row r="943" spans="2:21">
      <c r="B943" s="45" t="s">
        <v>58</v>
      </c>
      <c r="C943" s="45"/>
      <c r="D943" s="37"/>
      <c r="E943" s="37"/>
      <c r="F943" s="37"/>
      <c r="G943" s="37"/>
      <c r="H943" s="37"/>
      <c r="I943" s="37"/>
      <c r="J943" s="37"/>
      <c r="K943" s="37"/>
      <c r="L943" s="37"/>
      <c r="M943" s="37"/>
      <c r="N943" s="37"/>
      <c r="O943" s="37"/>
      <c r="P943" s="4">
        <v>0.6</v>
      </c>
      <c r="Q943" s="46">
        <v>41</v>
      </c>
      <c r="R943" s="47">
        <f t="shared" si="20"/>
        <v>24.599999999999998</v>
      </c>
      <c r="S943" s="50"/>
    </row>
    <row r="944" spans="2:21">
      <c r="B944" s="45" t="s">
        <v>13</v>
      </c>
      <c r="C944" s="45"/>
      <c r="D944" s="37"/>
      <c r="E944" s="37"/>
      <c r="F944" s="37"/>
      <c r="G944" s="37"/>
      <c r="H944" s="37"/>
      <c r="I944" s="37"/>
      <c r="J944" s="37"/>
      <c r="K944" s="37"/>
      <c r="L944" s="37"/>
      <c r="M944" s="37"/>
      <c r="N944" s="37"/>
      <c r="O944" s="37"/>
      <c r="P944" s="4">
        <v>0.5</v>
      </c>
      <c r="Q944" s="46">
        <v>136.38999999999999</v>
      </c>
      <c r="R944" s="47">
        <f t="shared" si="20"/>
        <v>68.194999999999993</v>
      </c>
      <c r="S944" s="50"/>
      <c r="T944">
        <v>521.38</v>
      </c>
      <c r="U944">
        <f>T944/Q929</f>
        <v>2.4250232558139535</v>
      </c>
    </row>
    <row r="945" spans="2:21">
      <c r="B945" s="44" t="s">
        <v>34</v>
      </c>
      <c r="C945" s="45">
        <v>30</v>
      </c>
      <c r="D945" s="31">
        <v>30</v>
      </c>
      <c r="E945" s="37">
        <v>0.6</v>
      </c>
      <c r="F945" s="37"/>
      <c r="G945" s="37">
        <v>15.5</v>
      </c>
      <c r="H945" s="37"/>
      <c r="I945" s="37">
        <v>0.04</v>
      </c>
      <c r="J945" s="37"/>
      <c r="K945" s="37">
        <v>0.24</v>
      </c>
      <c r="L945" s="37">
        <v>0.8</v>
      </c>
      <c r="M945" s="37">
        <v>24</v>
      </c>
      <c r="N945" s="37"/>
      <c r="O945" s="37">
        <v>22</v>
      </c>
      <c r="P945" s="52"/>
      <c r="Q945" s="46"/>
      <c r="R945" s="47">
        <f t="shared" si="20"/>
        <v>0</v>
      </c>
      <c r="S945" s="50"/>
    </row>
    <row r="946" spans="2:21">
      <c r="B946" s="45" t="s">
        <v>34</v>
      </c>
      <c r="C946" s="45">
        <v>10</v>
      </c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4">
        <v>18</v>
      </c>
      <c r="Q946" s="61">
        <v>26</v>
      </c>
      <c r="R946" s="47">
        <f t="shared" si="20"/>
        <v>468</v>
      </c>
      <c r="S946" s="50"/>
      <c r="T946">
        <f>R946/Q929</f>
        <v>2.1767441860465118</v>
      </c>
    </row>
    <row r="947" spans="2:21">
      <c r="B947" s="45" t="s">
        <v>121</v>
      </c>
      <c r="C947" s="4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4">
        <v>2.17</v>
      </c>
      <c r="Q947" s="61">
        <v>525</v>
      </c>
      <c r="R947" s="47">
        <f t="shared" si="20"/>
        <v>1139.25</v>
      </c>
      <c r="S947" s="50"/>
      <c r="T947">
        <f>R947/Q929</f>
        <v>5.2988372093023255</v>
      </c>
    </row>
    <row r="948" spans="2:21">
      <c r="B948" s="44" t="s">
        <v>155</v>
      </c>
      <c r="C948" s="45">
        <v>20</v>
      </c>
      <c r="D948" s="37">
        <v>200</v>
      </c>
      <c r="E948" s="37">
        <v>0.6</v>
      </c>
      <c r="F948" s="37"/>
      <c r="G948" s="37">
        <v>30.1</v>
      </c>
      <c r="H948" s="37">
        <v>130</v>
      </c>
      <c r="I948" s="37">
        <v>0.04</v>
      </c>
      <c r="J948" s="37"/>
      <c r="K948" s="37">
        <v>0.05</v>
      </c>
      <c r="L948" s="37">
        <v>135</v>
      </c>
      <c r="M948" s="37">
        <v>46</v>
      </c>
      <c r="N948" s="37"/>
      <c r="O948" s="37">
        <v>0.5</v>
      </c>
      <c r="P948" s="40"/>
      <c r="Q948" s="40"/>
      <c r="R948" s="47">
        <f t="shared" si="20"/>
        <v>0</v>
      </c>
      <c r="S948" s="50"/>
    </row>
    <row r="949" spans="2:21">
      <c r="B949" s="45" t="s">
        <v>155</v>
      </c>
      <c r="C949" s="4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40">
        <v>15</v>
      </c>
      <c r="Q949" s="40">
        <v>168.54</v>
      </c>
      <c r="R949" s="47">
        <f t="shared" si="20"/>
        <v>2528.1</v>
      </c>
      <c r="S949" s="50"/>
    </row>
    <row r="950" spans="2:21">
      <c r="B950" s="45" t="s">
        <v>155</v>
      </c>
      <c r="C950" s="4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40">
        <v>6</v>
      </c>
      <c r="Q950" s="40">
        <v>153.26</v>
      </c>
      <c r="R950" s="47">
        <f t="shared" si="20"/>
        <v>919.56</v>
      </c>
      <c r="S950" s="50"/>
    </row>
    <row r="951" spans="2:21">
      <c r="B951" s="45" t="s">
        <v>155</v>
      </c>
      <c r="C951" s="4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40">
        <v>1</v>
      </c>
      <c r="Q951" s="40">
        <v>149.66</v>
      </c>
      <c r="R951" s="47">
        <f t="shared" si="20"/>
        <v>149.66</v>
      </c>
      <c r="S951" s="50"/>
      <c r="T951">
        <v>3597.32</v>
      </c>
      <c r="U951">
        <f>T951/Q929</f>
        <v>16.731720930232559</v>
      </c>
    </row>
    <row r="952" spans="2:21">
      <c r="B952" s="45" t="s">
        <v>64</v>
      </c>
      <c r="C952" s="45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52">
        <v>36.299999999999997</v>
      </c>
      <c r="Q952" s="52">
        <v>225</v>
      </c>
      <c r="R952" s="47">
        <f t="shared" si="20"/>
        <v>8167.4999999999991</v>
      </c>
      <c r="S952" s="50"/>
      <c r="T952">
        <f>R952/Q929</f>
        <v>37.988372093023251</v>
      </c>
    </row>
    <row r="953" spans="2:21">
      <c r="B953" s="45" t="s">
        <v>40</v>
      </c>
      <c r="C953" s="45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52">
        <v>2.4900000000000002</v>
      </c>
      <c r="Q953" s="52">
        <v>293</v>
      </c>
      <c r="R953" s="47">
        <f>Q953*P953</f>
        <v>729.57</v>
      </c>
      <c r="S953" s="50"/>
      <c r="T953">
        <f>R953/Q929</f>
        <v>3.3933488372093024</v>
      </c>
    </row>
    <row r="954" spans="2:21">
      <c r="B954" s="93"/>
      <c r="E954" t="s">
        <v>98</v>
      </c>
      <c r="K954" t="s">
        <v>99</v>
      </c>
      <c r="R954" s="67">
        <f>SUM(R933:R953)</f>
        <v>23027.109999999997</v>
      </c>
      <c r="S954" s="67"/>
      <c r="U954">
        <f>U940+U944+T946+T947+U951+T952+T953</f>
        <v>107.10288372093022</v>
      </c>
    </row>
    <row r="955" spans="2:21">
      <c r="B955" s="93"/>
      <c r="E955" s="48" t="s">
        <v>100</v>
      </c>
      <c r="F955" s="48"/>
      <c r="G955" s="51"/>
      <c r="H955" s="48"/>
      <c r="I955" s="48"/>
      <c r="J955" s="48"/>
      <c r="K955" s="48" t="s">
        <v>99</v>
      </c>
      <c r="L955" s="48"/>
      <c r="O955" t="s">
        <v>99</v>
      </c>
      <c r="R955" s="67"/>
      <c r="S955" s="67"/>
    </row>
    <row r="956" spans="2:21">
      <c r="B956" s="93"/>
      <c r="E956" s="48"/>
      <c r="F956" s="48"/>
      <c r="G956" s="51"/>
      <c r="H956" s="48"/>
      <c r="I956" s="48"/>
      <c r="J956" s="48"/>
      <c r="K956" s="48"/>
      <c r="L956" s="48"/>
      <c r="R956" s="67"/>
      <c r="S956" s="67"/>
    </row>
    <row r="957" spans="2:21">
      <c r="B957" s="93"/>
      <c r="E957" s="48"/>
      <c r="F957" s="48"/>
      <c r="G957" s="51"/>
      <c r="H957" s="48"/>
      <c r="I957" s="48"/>
      <c r="J957" s="48"/>
      <c r="K957" s="48"/>
      <c r="L957" s="48"/>
      <c r="R957" s="67"/>
      <c r="S957" s="67"/>
    </row>
    <row r="958" spans="2:21">
      <c r="B958" s="93"/>
      <c r="E958" s="48"/>
      <c r="F958" s="48"/>
      <c r="G958" s="51"/>
      <c r="H958" s="48"/>
      <c r="I958" s="48"/>
      <c r="J958" s="48"/>
      <c r="K958" s="48"/>
      <c r="L958" s="48"/>
      <c r="R958" s="67"/>
      <c r="S958" s="67"/>
    </row>
    <row r="959" spans="2:21">
      <c r="B959" s="93"/>
      <c r="E959" s="48"/>
      <c r="F959" s="48"/>
      <c r="G959" s="51"/>
      <c r="H959" s="48"/>
      <c r="I959" s="48"/>
      <c r="J959" s="48"/>
      <c r="K959" s="48"/>
      <c r="L959" s="48"/>
      <c r="R959" s="67"/>
      <c r="S959" s="67"/>
    </row>
    <row r="960" spans="2:21">
      <c r="B960" s="93"/>
      <c r="E960" s="48"/>
      <c r="F960" s="48"/>
      <c r="G960" s="51"/>
      <c r="H960" s="48"/>
      <c r="I960" s="48"/>
      <c r="J960" s="48"/>
      <c r="K960" s="48"/>
      <c r="L960" s="48"/>
      <c r="R960" s="67"/>
      <c r="S960" s="67"/>
    </row>
    <row r="961" spans="2:19">
      <c r="B961" s="93"/>
      <c r="E961" s="48"/>
      <c r="F961" s="48"/>
      <c r="G961" s="51"/>
      <c r="H961" s="48"/>
      <c r="I961" s="48"/>
      <c r="J961" s="48"/>
      <c r="K961" s="48"/>
      <c r="L961" s="48"/>
      <c r="R961" s="67"/>
      <c r="S961" s="67"/>
    </row>
    <row r="962" spans="2:19">
      <c r="B962" s="93"/>
      <c r="E962" s="48"/>
      <c r="F962" s="48"/>
      <c r="G962" s="51"/>
      <c r="H962" s="48"/>
      <c r="I962" s="48"/>
      <c r="J962" s="48"/>
      <c r="K962" s="48"/>
      <c r="L962" s="48"/>
      <c r="R962" s="67"/>
      <c r="S962" s="67"/>
    </row>
    <row r="963" spans="2:19">
      <c r="B963" s="93"/>
      <c r="E963" s="48"/>
      <c r="F963" s="48"/>
      <c r="G963" s="51"/>
      <c r="H963" s="48"/>
      <c r="I963" s="48"/>
      <c r="J963" s="48"/>
      <c r="K963" s="48"/>
      <c r="L963" s="48"/>
      <c r="R963" s="67"/>
      <c r="S963" s="67"/>
    </row>
    <row r="964" spans="2:19">
      <c r="B964" s="93"/>
      <c r="E964" s="48"/>
      <c r="F964" s="48"/>
      <c r="G964" s="51"/>
      <c r="H964" s="48"/>
      <c r="I964" s="48"/>
      <c r="J964" s="48"/>
      <c r="K964" s="48"/>
      <c r="L964" s="48"/>
      <c r="R964" s="67"/>
      <c r="S964" s="67"/>
    </row>
    <row r="965" spans="2:19">
      <c r="B965" s="93"/>
      <c r="E965" s="48"/>
      <c r="F965" s="48"/>
      <c r="G965" s="51"/>
      <c r="H965" s="48"/>
      <c r="I965" s="48"/>
      <c r="J965" s="48"/>
      <c r="K965" s="48"/>
      <c r="L965" s="48"/>
      <c r="R965" s="67"/>
      <c r="S965" s="67"/>
    </row>
    <row r="966" spans="2:19">
      <c r="B966" s="93"/>
      <c r="E966" s="48"/>
      <c r="F966" s="48"/>
      <c r="G966" s="51"/>
      <c r="H966" s="48"/>
      <c r="I966" s="48"/>
      <c r="J966" s="48"/>
      <c r="K966" s="48"/>
      <c r="L966" s="48"/>
      <c r="R966" s="67"/>
      <c r="S966" s="67"/>
    </row>
    <row r="967" spans="2:19">
      <c r="B967" s="93"/>
      <c r="E967" s="48"/>
      <c r="F967" s="48"/>
      <c r="G967" s="51"/>
      <c r="H967" s="48"/>
      <c r="I967" s="48"/>
      <c r="J967" s="48"/>
      <c r="K967" s="48"/>
      <c r="L967" s="48"/>
      <c r="R967" s="67"/>
      <c r="S967" s="67"/>
    </row>
    <row r="968" spans="2:19">
      <c r="B968" s="93"/>
      <c r="E968" s="48"/>
      <c r="F968" s="48"/>
      <c r="G968" s="51"/>
      <c r="H968" s="48"/>
      <c r="I968" s="48"/>
      <c r="J968" s="48"/>
      <c r="K968" s="48"/>
      <c r="L968" s="48"/>
      <c r="R968" s="67"/>
      <c r="S968" s="67"/>
    </row>
    <row r="969" spans="2:19" ht="18.75">
      <c r="E969" s="15"/>
      <c r="H969" s="16" t="s">
        <v>67</v>
      </c>
      <c r="I969" s="16"/>
      <c r="J969" s="17"/>
      <c r="K969" s="17"/>
      <c r="M969" s="17"/>
      <c r="R969" s="19"/>
      <c r="S969" s="19"/>
    </row>
    <row r="970" spans="2:19" ht="18.75">
      <c r="E970" s="15"/>
      <c r="F970" s="15"/>
      <c r="H970" s="16" t="s">
        <v>68</v>
      </c>
      <c r="I970" s="16"/>
      <c r="J970" s="16"/>
      <c r="K970" s="16"/>
      <c r="L970" s="17"/>
      <c r="M970" s="21"/>
      <c r="R970" s="19"/>
      <c r="S970" s="19"/>
    </row>
    <row r="971" spans="2:19" ht="18.75">
      <c r="E971" s="23" t="s">
        <v>70</v>
      </c>
      <c r="F971" s="23"/>
      <c r="G971" s="23"/>
      <c r="R971" s="19"/>
      <c r="S971" s="19"/>
    </row>
    <row r="972" spans="2:19">
      <c r="B972" s="53">
        <v>44480</v>
      </c>
      <c r="N972" s="21"/>
      <c r="R972" s="19"/>
      <c r="S972" s="19"/>
    </row>
    <row r="973" spans="2:19">
      <c r="B973" s="24" t="s">
        <v>149</v>
      </c>
      <c r="C973" s="24" t="s">
        <v>74</v>
      </c>
      <c r="E973" s="25"/>
      <c r="F973" s="28"/>
      <c r="G973" s="28" t="s">
        <v>6</v>
      </c>
      <c r="H973" s="27"/>
      <c r="I973" s="21"/>
      <c r="J973" s="21"/>
      <c r="K973" s="21"/>
      <c r="L973" s="21"/>
      <c r="M973" s="21"/>
      <c r="N973" s="21"/>
      <c r="O973" s="21"/>
      <c r="P973" s="21"/>
      <c r="Q973" s="21"/>
      <c r="R973" s="19"/>
      <c r="S973" s="19"/>
    </row>
    <row r="974" spans="2:19">
      <c r="B974" s="29" t="s">
        <v>76</v>
      </c>
      <c r="C974" s="24"/>
      <c r="D974" s="20"/>
      <c r="E974" s="20"/>
      <c r="F974" s="27"/>
      <c r="G974" s="27"/>
      <c r="H974" s="27"/>
      <c r="I974" s="21"/>
      <c r="J974" s="21"/>
      <c r="K974" s="21"/>
      <c r="L974" s="21"/>
      <c r="M974" s="21"/>
      <c r="N974" s="21"/>
      <c r="O974" s="21"/>
      <c r="P974" s="21"/>
      <c r="Q974" s="21"/>
      <c r="R974" s="19"/>
      <c r="S974" s="19"/>
    </row>
    <row r="975" spans="2:19">
      <c r="B975" s="30"/>
      <c r="C975" s="29"/>
      <c r="D975" s="29"/>
      <c r="E975" s="29"/>
      <c r="F975" s="21"/>
      <c r="G975" s="27"/>
      <c r="H975" s="27"/>
      <c r="I975" s="21"/>
      <c r="J975" s="21"/>
      <c r="K975" s="21"/>
      <c r="L975" s="21"/>
      <c r="M975" s="21"/>
      <c r="N975" s="28"/>
      <c r="O975" s="21"/>
      <c r="P975" s="21"/>
      <c r="Q975">
        <v>127</v>
      </c>
      <c r="R975" s="19"/>
      <c r="S975" s="19"/>
    </row>
    <row r="976" spans="2:19">
      <c r="B976" s="31" t="s">
        <v>77</v>
      </c>
      <c r="C976" s="32"/>
      <c r="D976" s="33" t="s">
        <v>78</v>
      </c>
      <c r="E976" s="34"/>
      <c r="F976" s="34" t="s">
        <v>79</v>
      </c>
      <c r="G976" s="34"/>
      <c r="H976" s="34" t="s">
        <v>80</v>
      </c>
      <c r="I976" s="34" t="s">
        <v>81</v>
      </c>
      <c r="J976" s="34"/>
      <c r="K976" s="34"/>
      <c r="L976" s="34"/>
      <c r="M976" s="34" t="s">
        <v>82</v>
      </c>
      <c r="O976" s="34"/>
      <c r="P976" s="35" t="s">
        <v>83</v>
      </c>
      <c r="Q976" s="36" t="s">
        <v>3</v>
      </c>
      <c r="R976" s="36" t="s">
        <v>9</v>
      </c>
      <c r="S976" s="109"/>
    </row>
    <row r="977" spans="2:21">
      <c r="B977" s="5"/>
      <c r="C977" s="38" t="s">
        <v>84</v>
      </c>
      <c r="D977" s="39" t="s">
        <v>85</v>
      </c>
      <c r="E977" s="37" t="s">
        <v>86</v>
      </c>
      <c r="F977" s="37" t="s">
        <v>87</v>
      </c>
      <c r="G977" s="37" t="s">
        <v>88</v>
      </c>
      <c r="H977" s="37"/>
      <c r="I977" s="37" t="s">
        <v>89</v>
      </c>
      <c r="J977" s="37" t="s">
        <v>90</v>
      </c>
      <c r="K977" s="37" t="s">
        <v>91</v>
      </c>
      <c r="L977" s="37" t="s">
        <v>92</v>
      </c>
      <c r="M977" s="37" t="s">
        <v>93</v>
      </c>
      <c r="N977" s="37" t="s">
        <v>94</v>
      </c>
      <c r="O977" s="37" t="s">
        <v>95</v>
      </c>
      <c r="P977" s="40"/>
      <c r="Q977" s="4"/>
      <c r="R977" s="40"/>
      <c r="S977" s="110"/>
    </row>
    <row r="978" spans="2:21">
      <c r="B978" s="45" t="s">
        <v>259</v>
      </c>
      <c r="C978" s="45"/>
      <c r="D978" s="37">
        <v>250</v>
      </c>
      <c r="E978" s="37">
        <v>1.2</v>
      </c>
      <c r="F978" s="37">
        <v>4</v>
      </c>
      <c r="G978" s="37">
        <v>2.7</v>
      </c>
      <c r="H978" s="37">
        <v>260</v>
      </c>
      <c r="I978" s="37">
        <v>0.26</v>
      </c>
      <c r="J978" s="37">
        <v>40</v>
      </c>
      <c r="K978" s="37">
        <v>122</v>
      </c>
      <c r="L978" s="37">
        <v>128</v>
      </c>
      <c r="M978" s="37">
        <v>146</v>
      </c>
      <c r="N978" s="37">
        <v>56</v>
      </c>
      <c r="O978" s="37">
        <v>2</v>
      </c>
      <c r="P978" s="4"/>
      <c r="Q978" s="46"/>
      <c r="R978" s="47"/>
      <c r="S978" s="50"/>
    </row>
    <row r="979" spans="2:21">
      <c r="B979" s="45" t="s">
        <v>135</v>
      </c>
      <c r="C979" s="45"/>
      <c r="D979" s="37"/>
      <c r="E979" s="37"/>
      <c r="F979" s="37"/>
      <c r="G979" s="37"/>
      <c r="H979" s="37"/>
      <c r="I979" s="37"/>
      <c r="J979" s="37"/>
      <c r="K979" s="37"/>
      <c r="L979" s="37"/>
      <c r="M979" s="37"/>
      <c r="N979" s="37"/>
      <c r="O979" s="37"/>
      <c r="P979" s="4">
        <v>12.7</v>
      </c>
      <c r="Q979" s="46">
        <v>310</v>
      </c>
      <c r="R979" s="47">
        <f t="shared" ref="R979:R992" si="21">Q979*P979</f>
        <v>3937</v>
      </c>
      <c r="S979" s="50"/>
    </row>
    <row r="980" spans="2:21">
      <c r="B980" s="45" t="s">
        <v>260</v>
      </c>
      <c r="C980" s="45"/>
      <c r="D980" s="37"/>
      <c r="E980" s="37"/>
      <c r="F980" s="37"/>
      <c r="G980" s="37"/>
      <c r="H980" s="37"/>
      <c r="I980" s="37"/>
      <c r="J980" s="37"/>
      <c r="K980" s="37"/>
      <c r="L980" s="37"/>
      <c r="M980" s="37"/>
      <c r="N980" s="37"/>
      <c r="O980" s="37"/>
      <c r="P980" s="4">
        <v>7.1</v>
      </c>
      <c r="Q980" s="46">
        <v>109.15</v>
      </c>
      <c r="R980" s="47">
        <f t="shared" si="21"/>
        <v>774.96500000000003</v>
      </c>
      <c r="S980" s="50"/>
    </row>
    <row r="981" spans="2:21">
      <c r="B981" s="45" t="s">
        <v>58</v>
      </c>
      <c r="C981" s="45"/>
      <c r="D981" s="37"/>
      <c r="E981" s="37"/>
      <c r="F981" s="37"/>
      <c r="G981" s="37"/>
      <c r="H981" s="37"/>
      <c r="I981" s="37"/>
      <c r="J981" s="37"/>
      <c r="K981" s="37"/>
      <c r="L981" s="37"/>
      <c r="M981" s="37"/>
      <c r="N981" s="37"/>
      <c r="O981" s="37"/>
      <c r="P981" s="4">
        <v>1.32</v>
      </c>
      <c r="Q981" s="46">
        <v>41</v>
      </c>
      <c r="R981" s="47">
        <f t="shared" si="21"/>
        <v>54.120000000000005</v>
      </c>
      <c r="S981" s="50"/>
    </row>
    <row r="982" spans="2:21">
      <c r="B982" s="45" t="s">
        <v>51</v>
      </c>
      <c r="C982" s="45"/>
      <c r="D982" s="37"/>
      <c r="E982" s="37"/>
      <c r="F982" s="37"/>
      <c r="G982" s="37"/>
      <c r="H982" s="37"/>
      <c r="I982" s="37"/>
      <c r="J982" s="37"/>
      <c r="K982" s="37"/>
      <c r="L982" s="37"/>
      <c r="M982" s="37"/>
      <c r="N982" s="37"/>
      <c r="O982" s="37"/>
      <c r="P982" s="4">
        <v>1</v>
      </c>
      <c r="Q982" s="46">
        <v>47</v>
      </c>
      <c r="R982" s="47">
        <f t="shared" si="21"/>
        <v>47</v>
      </c>
      <c r="S982" s="50"/>
    </row>
    <row r="983" spans="2:21">
      <c r="B983" s="45" t="s">
        <v>14</v>
      </c>
      <c r="C983" s="45"/>
      <c r="D983" s="37"/>
      <c r="E983" s="37"/>
      <c r="F983" s="37"/>
      <c r="G983" s="37"/>
      <c r="H983" s="37"/>
      <c r="I983" s="37"/>
      <c r="J983" s="37"/>
      <c r="K983" s="37"/>
      <c r="L983" s="37"/>
      <c r="M983" s="37"/>
      <c r="N983" s="37"/>
      <c r="O983" s="37"/>
      <c r="P983" s="4">
        <v>1</v>
      </c>
      <c r="Q983" s="46">
        <v>131.06</v>
      </c>
      <c r="R983" s="47">
        <f t="shared" si="21"/>
        <v>131.06</v>
      </c>
      <c r="S983" s="50"/>
    </row>
    <row r="984" spans="2:21">
      <c r="B984" s="45" t="s">
        <v>10</v>
      </c>
      <c r="C984" s="45"/>
      <c r="D984" s="37"/>
      <c r="E984" s="37"/>
      <c r="F984" s="37"/>
      <c r="G984" s="37"/>
      <c r="H984" s="37"/>
      <c r="I984" s="37"/>
      <c r="J984" s="37"/>
      <c r="K984" s="37"/>
      <c r="L984" s="37"/>
      <c r="M984" s="37"/>
      <c r="N984" s="37"/>
      <c r="O984" s="37"/>
      <c r="P984" s="4">
        <v>1</v>
      </c>
      <c r="Q984" s="46">
        <v>65</v>
      </c>
      <c r="R984" s="47">
        <f t="shared" si="21"/>
        <v>65</v>
      </c>
      <c r="S984" s="50"/>
    </row>
    <row r="985" spans="2:21">
      <c r="B985" s="45" t="s">
        <v>12</v>
      </c>
      <c r="C985" s="45"/>
      <c r="D985" s="37"/>
      <c r="E985" s="37"/>
      <c r="F985" s="37"/>
      <c r="G985" s="37"/>
      <c r="H985" s="37"/>
      <c r="I985" s="37"/>
      <c r="J985" s="37"/>
      <c r="K985" s="37"/>
      <c r="L985" s="37"/>
      <c r="M985" s="37"/>
      <c r="N985" s="37"/>
      <c r="O985" s="37"/>
      <c r="P985" s="4">
        <v>0.5</v>
      </c>
      <c r="Q985" s="46">
        <v>34.32</v>
      </c>
      <c r="R985" s="47">
        <f t="shared" si="21"/>
        <v>17.16</v>
      </c>
      <c r="S985" s="50"/>
      <c r="T985">
        <v>5026.3100000000004</v>
      </c>
      <c r="U985">
        <f>T985/Q975</f>
        <v>39.577244094488194</v>
      </c>
    </row>
    <row r="986" spans="2:21">
      <c r="B986" s="44" t="s">
        <v>34</v>
      </c>
      <c r="C986" s="45">
        <v>30</v>
      </c>
      <c r="D986" s="31">
        <v>30</v>
      </c>
      <c r="E986" s="37">
        <v>0.6</v>
      </c>
      <c r="F986" s="37"/>
      <c r="G986" s="37">
        <v>15.5</v>
      </c>
      <c r="H986" s="37"/>
      <c r="I986" s="37">
        <v>0.04</v>
      </c>
      <c r="J986" s="37"/>
      <c r="K986" s="37">
        <v>0.24</v>
      </c>
      <c r="L986" s="37">
        <v>0.8</v>
      </c>
      <c r="M986" s="37">
        <v>24</v>
      </c>
      <c r="N986" s="37"/>
      <c r="O986" s="37">
        <v>22</v>
      </c>
      <c r="P986" s="52"/>
      <c r="Q986" s="46"/>
      <c r="R986" s="47">
        <f t="shared" si="21"/>
        <v>0</v>
      </c>
      <c r="S986" s="50"/>
    </row>
    <row r="987" spans="2:21">
      <c r="B987" s="45" t="s">
        <v>34</v>
      </c>
      <c r="C987" s="45">
        <v>10</v>
      </c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4">
        <v>8</v>
      </c>
      <c r="Q987" s="61">
        <v>26</v>
      </c>
      <c r="R987" s="47">
        <f t="shared" si="21"/>
        <v>208</v>
      </c>
      <c r="S987" s="50"/>
      <c r="T987">
        <f>R987/Q975</f>
        <v>1.6377952755905512</v>
      </c>
    </row>
    <row r="988" spans="2:21">
      <c r="B988" s="45" t="s">
        <v>121</v>
      </c>
      <c r="C988" s="4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4"/>
      <c r="Q988" s="61">
        <v>525</v>
      </c>
      <c r="R988" s="47">
        <f t="shared" si="21"/>
        <v>0</v>
      </c>
      <c r="S988" s="50"/>
    </row>
    <row r="989" spans="2:21">
      <c r="B989" s="44" t="s">
        <v>263</v>
      </c>
      <c r="C989" s="45">
        <v>20</v>
      </c>
      <c r="D989" s="37">
        <v>200</v>
      </c>
      <c r="E989" s="37">
        <v>0.6</v>
      </c>
      <c r="F989" s="37"/>
      <c r="G989" s="37">
        <v>30.1</v>
      </c>
      <c r="H989" s="37">
        <v>130</v>
      </c>
      <c r="I989" s="37">
        <v>0.04</v>
      </c>
      <c r="J989" s="37"/>
      <c r="K989" s="37">
        <v>0.05</v>
      </c>
      <c r="L989" s="37">
        <v>135</v>
      </c>
      <c r="M989" s="37">
        <v>46</v>
      </c>
      <c r="N989" s="37"/>
      <c r="O989" s="37">
        <v>0.5</v>
      </c>
      <c r="P989" s="40"/>
      <c r="Q989" s="40"/>
      <c r="R989" s="47">
        <f t="shared" si="21"/>
        <v>0</v>
      </c>
      <c r="S989" s="50"/>
    </row>
    <row r="990" spans="2:21">
      <c r="B990" s="45" t="s">
        <v>49</v>
      </c>
      <c r="C990" s="4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40"/>
      <c r="Q990" s="40">
        <v>168.54</v>
      </c>
      <c r="R990" s="47">
        <f t="shared" si="21"/>
        <v>0</v>
      </c>
      <c r="S990" s="50"/>
    </row>
    <row r="991" spans="2:21">
      <c r="B991" s="45" t="s">
        <v>15</v>
      </c>
      <c r="C991" s="4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40">
        <v>2.1</v>
      </c>
      <c r="Q991" s="40">
        <v>74.52</v>
      </c>
      <c r="R991" s="47">
        <f t="shared" si="21"/>
        <v>156.49199999999999</v>
      </c>
      <c r="S991" s="50"/>
      <c r="T991">
        <f>R991/Q975</f>
        <v>1.2322204724409449</v>
      </c>
    </row>
    <row r="992" spans="2:21">
      <c r="B992" s="45" t="s">
        <v>22</v>
      </c>
      <c r="C992" s="45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52">
        <v>3</v>
      </c>
      <c r="Q992" s="52">
        <v>108</v>
      </c>
      <c r="R992" s="47">
        <f t="shared" si="21"/>
        <v>324</v>
      </c>
      <c r="S992" s="50"/>
      <c r="T992">
        <f>R992/Q975</f>
        <v>2.5511811023622046</v>
      </c>
    </row>
    <row r="993" spans="2:21">
      <c r="B993" s="93"/>
      <c r="E993" t="s">
        <v>98</v>
      </c>
      <c r="K993" t="s">
        <v>99</v>
      </c>
      <c r="R993" s="67">
        <f>SUM(R979:R992)</f>
        <v>5714.7970000000005</v>
      </c>
      <c r="S993" s="67"/>
      <c r="U993">
        <f>U985+T987+T991+T992</f>
        <v>44.998440944881892</v>
      </c>
    </row>
    <row r="994" spans="2:21">
      <c r="B994" s="93"/>
      <c r="E994" s="48" t="s">
        <v>100</v>
      </c>
      <c r="F994" s="48"/>
      <c r="G994" s="51"/>
      <c r="H994" s="48"/>
      <c r="I994" s="48"/>
      <c r="J994" s="48"/>
      <c r="K994" s="48" t="s">
        <v>99</v>
      </c>
      <c r="L994" s="48"/>
      <c r="O994" t="s">
        <v>99</v>
      </c>
      <c r="R994" s="67"/>
      <c r="S994" s="67"/>
    </row>
    <row r="995" spans="2:21">
      <c r="B995" s="93"/>
      <c r="E995" s="48"/>
      <c r="F995" s="48"/>
      <c r="G995" s="51"/>
      <c r="H995" s="48"/>
      <c r="I995" s="48"/>
      <c r="J995" s="48"/>
      <c r="K995" s="48"/>
      <c r="L995" s="48"/>
      <c r="R995" s="67"/>
      <c r="S995" s="67"/>
    </row>
    <row r="996" spans="2:21">
      <c r="B996" s="93"/>
      <c r="E996" s="48"/>
      <c r="F996" s="48"/>
      <c r="G996" s="51"/>
      <c r="H996" s="48"/>
      <c r="I996" s="48"/>
      <c r="J996" s="48"/>
      <c r="K996" s="48"/>
      <c r="L996" s="48"/>
      <c r="R996" s="67"/>
      <c r="S996" s="67"/>
    </row>
    <row r="997" spans="2:21">
      <c r="B997" s="93"/>
      <c r="E997" s="48"/>
      <c r="F997" s="48"/>
      <c r="G997" s="51"/>
      <c r="H997" s="48"/>
      <c r="I997" s="48"/>
      <c r="J997" s="48"/>
      <c r="K997" s="48"/>
      <c r="L997" s="48"/>
      <c r="R997" s="67"/>
      <c r="S997" s="67"/>
    </row>
    <row r="998" spans="2:21">
      <c r="B998" s="93"/>
      <c r="E998" s="48"/>
      <c r="F998" s="48"/>
      <c r="G998" s="51"/>
      <c r="H998" s="48"/>
      <c r="I998" s="48"/>
      <c r="J998" s="48"/>
      <c r="K998" s="48"/>
      <c r="L998" s="48"/>
      <c r="R998" s="67"/>
      <c r="S998" s="67"/>
    </row>
    <row r="999" spans="2:21">
      <c r="B999" s="93"/>
      <c r="E999" s="48"/>
      <c r="F999" s="48"/>
      <c r="G999" s="51"/>
      <c r="H999" s="48"/>
      <c r="I999" s="48"/>
      <c r="J999" s="48"/>
      <c r="K999" s="48"/>
      <c r="L999" s="48"/>
      <c r="R999" s="67"/>
      <c r="S999" s="67"/>
    </row>
    <row r="1000" spans="2:21">
      <c r="B1000" s="93"/>
      <c r="E1000" s="48"/>
      <c r="F1000" s="48"/>
      <c r="G1000" s="51"/>
      <c r="H1000" s="48"/>
      <c r="I1000" s="48"/>
      <c r="J1000" s="48"/>
      <c r="K1000" s="48"/>
      <c r="L1000" s="48"/>
      <c r="R1000" s="67"/>
      <c r="S1000" s="67"/>
    </row>
    <row r="1001" spans="2:21">
      <c r="B1001" s="93"/>
      <c r="E1001" s="48"/>
      <c r="F1001" s="48"/>
      <c r="G1001" s="51"/>
      <c r="H1001" s="48"/>
      <c r="I1001" s="48"/>
      <c r="J1001" s="48"/>
      <c r="K1001" s="48"/>
      <c r="L1001" s="48"/>
      <c r="R1001" s="67"/>
      <c r="S1001" s="67"/>
    </row>
    <row r="1002" spans="2:21">
      <c r="B1002" s="93"/>
      <c r="E1002" s="48"/>
      <c r="F1002" s="48"/>
      <c r="G1002" s="51"/>
      <c r="H1002" s="48"/>
      <c r="I1002" s="48"/>
      <c r="J1002" s="48"/>
      <c r="K1002" s="48"/>
      <c r="L1002" s="48"/>
      <c r="R1002" s="67"/>
      <c r="S1002" s="67"/>
    </row>
    <row r="1003" spans="2:21">
      <c r="B1003" s="93"/>
      <c r="E1003" s="48"/>
      <c r="F1003" s="48"/>
      <c r="G1003" s="51"/>
      <c r="H1003" s="48"/>
      <c r="I1003" s="48"/>
      <c r="J1003" s="48"/>
      <c r="K1003" s="48"/>
      <c r="L1003" s="48"/>
      <c r="R1003" s="67"/>
      <c r="S1003" s="67"/>
    </row>
    <row r="1004" spans="2:21">
      <c r="B1004" s="93"/>
      <c r="E1004" s="48"/>
      <c r="F1004" s="48"/>
      <c r="G1004" s="51"/>
      <c r="H1004" s="48"/>
      <c r="I1004" s="48"/>
      <c r="J1004" s="48"/>
      <c r="K1004" s="48"/>
      <c r="L1004" s="48"/>
      <c r="R1004" s="67"/>
      <c r="S1004" s="67"/>
    </row>
    <row r="1005" spans="2:21">
      <c r="B1005" s="93"/>
      <c r="E1005" s="48"/>
      <c r="F1005" s="48"/>
      <c r="G1005" s="51"/>
      <c r="H1005" s="48"/>
      <c r="I1005" s="48"/>
      <c r="J1005" s="48"/>
      <c r="K1005" s="48"/>
      <c r="L1005" s="48"/>
      <c r="R1005" s="67"/>
      <c r="S1005" s="67"/>
    </row>
    <row r="1006" spans="2:21">
      <c r="B1006" s="93"/>
      <c r="E1006" s="48"/>
      <c r="F1006" s="48"/>
      <c r="G1006" s="51"/>
      <c r="H1006" s="48"/>
      <c r="I1006" s="48"/>
      <c r="J1006" s="48"/>
      <c r="K1006" s="48"/>
      <c r="L1006" s="48"/>
      <c r="R1006" s="67"/>
      <c r="S1006" s="67"/>
    </row>
    <row r="1007" spans="2:21">
      <c r="B1007" s="93"/>
      <c r="E1007" s="48"/>
      <c r="F1007" s="48"/>
      <c r="G1007" s="51"/>
      <c r="H1007" s="48"/>
      <c r="I1007" s="48"/>
      <c r="J1007" s="48"/>
      <c r="K1007" s="48"/>
      <c r="L1007" s="48"/>
      <c r="R1007" s="67"/>
      <c r="S1007" s="67"/>
    </row>
    <row r="1008" spans="2:21">
      <c r="B1008" s="93"/>
      <c r="E1008" s="48"/>
      <c r="F1008" s="48"/>
      <c r="G1008" s="51"/>
      <c r="H1008" s="48"/>
      <c r="I1008" s="48"/>
      <c r="J1008" s="48"/>
      <c r="K1008" s="48"/>
      <c r="L1008" s="48"/>
      <c r="R1008" s="67"/>
      <c r="S1008" s="67"/>
    </row>
    <row r="1009" spans="2:19">
      <c r="B1009" s="93"/>
      <c r="E1009" s="48"/>
      <c r="F1009" s="48"/>
      <c r="G1009" s="51"/>
      <c r="H1009" s="48"/>
      <c r="I1009" s="48"/>
      <c r="J1009" s="48"/>
      <c r="K1009" s="48"/>
      <c r="L1009" s="48"/>
      <c r="R1009" s="67"/>
      <c r="S1009" s="67"/>
    </row>
    <row r="1010" spans="2:19">
      <c r="B1010" s="93"/>
      <c r="E1010" s="48"/>
      <c r="F1010" s="48"/>
      <c r="G1010" s="51"/>
      <c r="H1010" s="48"/>
      <c r="I1010" s="48"/>
      <c r="J1010" s="48"/>
      <c r="K1010" s="48"/>
      <c r="L1010" s="48"/>
      <c r="R1010" s="67"/>
      <c r="S1010" s="67"/>
    </row>
    <row r="1011" spans="2:19">
      <c r="B1011" s="93"/>
      <c r="E1011" s="48"/>
      <c r="F1011" s="48"/>
      <c r="G1011" s="51"/>
      <c r="H1011" s="48"/>
      <c r="I1011" s="48"/>
      <c r="J1011" s="48"/>
      <c r="K1011" s="48"/>
      <c r="L1011" s="48"/>
      <c r="R1011" s="67"/>
      <c r="S1011" s="67"/>
    </row>
    <row r="1012" spans="2:19">
      <c r="B1012" s="93"/>
      <c r="E1012" s="48"/>
      <c r="F1012" s="48"/>
      <c r="G1012" s="51"/>
      <c r="H1012" s="48"/>
      <c r="I1012" s="48"/>
      <c r="J1012" s="48"/>
      <c r="K1012" s="48"/>
      <c r="L1012" s="48"/>
      <c r="R1012" s="67"/>
      <c r="S1012" s="67"/>
    </row>
    <row r="1013" spans="2:19">
      <c r="B1013" s="93"/>
      <c r="E1013" s="48"/>
      <c r="F1013" s="48"/>
      <c r="G1013" s="51"/>
      <c r="H1013" s="48"/>
      <c r="I1013" s="48"/>
      <c r="J1013" s="48"/>
      <c r="K1013" s="48"/>
      <c r="L1013" s="48"/>
      <c r="R1013" s="67"/>
      <c r="S1013" s="67"/>
    </row>
    <row r="1014" spans="2:19">
      <c r="B1014" s="93"/>
      <c r="E1014" s="48"/>
      <c r="F1014" s="48"/>
      <c r="G1014" s="51"/>
      <c r="H1014" s="48"/>
      <c r="I1014" s="48"/>
      <c r="J1014" s="48"/>
      <c r="K1014" s="48"/>
      <c r="L1014" s="48"/>
      <c r="R1014" s="67"/>
      <c r="S1014" s="67"/>
    </row>
    <row r="1015" spans="2:19" ht="18.75">
      <c r="E1015" s="15"/>
      <c r="H1015" s="16" t="s">
        <v>67</v>
      </c>
      <c r="I1015" s="16"/>
      <c r="J1015" s="17"/>
      <c r="K1015" s="17"/>
      <c r="M1015" s="17"/>
      <c r="R1015" s="19"/>
      <c r="S1015" s="19"/>
    </row>
    <row r="1016" spans="2:19" ht="18.75">
      <c r="E1016" s="15"/>
      <c r="F1016" s="15"/>
      <c r="H1016" s="16" t="s">
        <v>68</v>
      </c>
      <c r="I1016" s="16"/>
      <c r="J1016" s="16"/>
      <c r="K1016" s="16"/>
      <c r="L1016" s="17"/>
      <c r="M1016" s="21"/>
    </row>
    <row r="1017" spans="2:19" ht="18.75">
      <c r="E1017" s="23" t="s">
        <v>70</v>
      </c>
      <c r="F1017" s="23"/>
      <c r="G1017" s="23"/>
    </row>
    <row r="1018" spans="2:19">
      <c r="B1018" s="53">
        <v>44480</v>
      </c>
      <c r="N1018" s="21"/>
    </row>
    <row r="1019" spans="2:19">
      <c r="B1019" s="24" t="s">
        <v>149</v>
      </c>
      <c r="C1019" s="24" t="s">
        <v>74</v>
      </c>
      <c r="E1019" s="25"/>
      <c r="F1019" s="28"/>
      <c r="G1019" s="28" t="s">
        <v>7</v>
      </c>
      <c r="H1019" s="27"/>
      <c r="I1019" s="21"/>
      <c r="J1019" s="21"/>
      <c r="K1019" s="21"/>
      <c r="L1019" s="21"/>
      <c r="M1019" s="21"/>
      <c r="N1019" s="21"/>
      <c r="O1019" s="21"/>
      <c r="P1019" s="21"/>
      <c r="Q1019" s="21"/>
      <c r="R1019" s="19"/>
      <c r="S1019" s="19"/>
    </row>
    <row r="1020" spans="2:19">
      <c r="B1020" s="29" t="s">
        <v>76</v>
      </c>
      <c r="C1020" s="24"/>
      <c r="D1020" s="20"/>
      <c r="E1020" s="20"/>
      <c r="F1020" s="27"/>
      <c r="G1020" s="27"/>
      <c r="H1020" s="27"/>
      <c r="I1020" s="21"/>
      <c r="J1020" s="21"/>
      <c r="K1020" s="21"/>
      <c r="L1020" s="21"/>
      <c r="M1020" s="21"/>
      <c r="N1020" s="21"/>
      <c r="O1020" s="21"/>
      <c r="P1020" s="21"/>
      <c r="Q1020" s="21"/>
      <c r="R1020" s="19"/>
      <c r="S1020" s="19"/>
    </row>
    <row r="1021" spans="2:19">
      <c r="B1021" s="30"/>
      <c r="C1021" s="29"/>
      <c r="D1021" s="29"/>
      <c r="E1021" s="29"/>
      <c r="F1021" s="21"/>
      <c r="G1021" s="27"/>
      <c r="H1021" s="27"/>
      <c r="I1021" s="21"/>
      <c r="J1021" s="21"/>
      <c r="K1021" s="21"/>
      <c r="L1021" s="21"/>
      <c r="M1021" s="21"/>
      <c r="N1021" s="28"/>
      <c r="O1021" s="21"/>
      <c r="P1021" s="21"/>
      <c r="R1021" s="19"/>
      <c r="S1021" s="19"/>
    </row>
    <row r="1022" spans="2:19">
      <c r="B1022" s="31" t="s">
        <v>77</v>
      </c>
      <c r="C1022" s="32"/>
      <c r="D1022" s="33" t="s">
        <v>78</v>
      </c>
      <c r="E1022" s="34"/>
      <c r="F1022" s="34" t="s">
        <v>79</v>
      </c>
      <c r="G1022" s="34"/>
      <c r="H1022" s="34" t="s">
        <v>80</v>
      </c>
      <c r="I1022" s="34" t="s">
        <v>81</v>
      </c>
      <c r="J1022" s="34"/>
      <c r="K1022" s="34"/>
      <c r="L1022" s="34"/>
      <c r="M1022" s="34" t="s">
        <v>82</v>
      </c>
      <c r="O1022" s="34"/>
      <c r="P1022" s="35" t="s">
        <v>83</v>
      </c>
      <c r="Q1022" s="36" t="s">
        <v>3</v>
      </c>
      <c r="R1022" s="36" t="s">
        <v>9</v>
      </c>
      <c r="S1022" s="109"/>
    </row>
    <row r="1023" spans="2:19">
      <c r="B1023" s="5"/>
      <c r="C1023" s="38" t="s">
        <v>84</v>
      </c>
      <c r="D1023" s="39" t="s">
        <v>85</v>
      </c>
      <c r="E1023" s="37" t="s">
        <v>86</v>
      </c>
      <c r="F1023" s="37" t="s">
        <v>87</v>
      </c>
      <c r="G1023" s="37" t="s">
        <v>88</v>
      </c>
      <c r="H1023" s="37"/>
      <c r="I1023" s="37" t="s">
        <v>89</v>
      </c>
      <c r="J1023" s="37" t="s">
        <v>90</v>
      </c>
      <c r="K1023" s="37" t="s">
        <v>91</v>
      </c>
      <c r="L1023" s="37" t="s">
        <v>92</v>
      </c>
      <c r="M1023" s="37" t="s">
        <v>93</v>
      </c>
      <c r="N1023" s="37" t="s">
        <v>94</v>
      </c>
      <c r="O1023" s="37" t="s">
        <v>95</v>
      </c>
      <c r="P1023" s="40"/>
      <c r="Q1023" s="4"/>
      <c r="R1023" s="40"/>
      <c r="S1023" s="110"/>
    </row>
    <row r="1024" spans="2:19">
      <c r="B1024" s="45" t="s">
        <v>259</v>
      </c>
      <c r="C1024" s="45"/>
      <c r="D1024" s="37">
        <v>250</v>
      </c>
      <c r="E1024" s="37">
        <v>1.2</v>
      </c>
      <c r="F1024" s="37">
        <v>4</v>
      </c>
      <c r="G1024" s="37">
        <v>2.7</v>
      </c>
      <c r="H1024" s="37">
        <v>260</v>
      </c>
      <c r="I1024" s="37">
        <v>0.26</v>
      </c>
      <c r="J1024" s="37">
        <v>40</v>
      </c>
      <c r="K1024" s="37">
        <v>122</v>
      </c>
      <c r="L1024" s="37">
        <v>128</v>
      </c>
      <c r="M1024" s="37">
        <v>146</v>
      </c>
      <c r="N1024" s="37">
        <v>56</v>
      </c>
      <c r="O1024" s="37">
        <v>2</v>
      </c>
      <c r="P1024" s="4"/>
      <c r="Q1024" s="46"/>
      <c r="R1024" s="47"/>
      <c r="S1024" s="50"/>
    </row>
    <row r="1025" spans="2:19">
      <c r="B1025" s="45" t="s">
        <v>135</v>
      </c>
      <c r="C1025" s="45"/>
      <c r="D1025" s="37"/>
      <c r="E1025" s="37"/>
      <c r="F1025" s="37"/>
      <c r="G1025" s="37"/>
      <c r="H1025" s="37"/>
      <c r="I1025" s="37"/>
      <c r="J1025" s="37"/>
      <c r="K1025" s="37"/>
      <c r="L1025" s="37"/>
      <c r="M1025" s="37"/>
      <c r="N1025" s="37"/>
      <c r="O1025" s="37"/>
      <c r="P1025" s="4">
        <v>5.7</v>
      </c>
      <c r="Q1025" s="46">
        <v>310</v>
      </c>
      <c r="R1025" s="47">
        <f t="shared" ref="R1025:R1030" si="22">Q1025*P1025</f>
        <v>1767</v>
      </c>
      <c r="S1025" s="50"/>
    </row>
    <row r="1026" spans="2:19">
      <c r="B1026" s="45" t="s">
        <v>260</v>
      </c>
      <c r="C1026" s="45"/>
      <c r="D1026" s="37"/>
      <c r="E1026" s="37"/>
      <c r="F1026" s="37"/>
      <c r="G1026" s="37"/>
      <c r="H1026" s="37"/>
      <c r="I1026" s="37"/>
      <c r="J1026" s="37"/>
      <c r="K1026" s="37"/>
      <c r="L1026" s="37"/>
      <c r="M1026" s="37"/>
      <c r="N1026" s="37"/>
      <c r="O1026" s="37"/>
      <c r="P1026" s="4">
        <v>1.45</v>
      </c>
      <c r="Q1026" s="46">
        <v>109.15</v>
      </c>
      <c r="R1026" s="47">
        <f t="shared" si="22"/>
        <v>158.26750000000001</v>
      </c>
      <c r="S1026" s="50"/>
    </row>
    <row r="1027" spans="2:19">
      <c r="B1027" s="45" t="s">
        <v>16</v>
      </c>
      <c r="C1027" s="45"/>
      <c r="D1027" s="37"/>
      <c r="E1027" s="37"/>
      <c r="F1027" s="37"/>
      <c r="G1027" s="37"/>
      <c r="H1027" s="37"/>
      <c r="I1027" s="37"/>
      <c r="J1027" s="37"/>
      <c r="K1027" s="37"/>
      <c r="L1027" s="37"/>
      <c r="M1027" s="37"/>
      <c r="N1027" s="37"/>
      <c r="O1027" s="37"/>
      <c r="P1027" s="4">
        <v>1.55</v>
      </c>
      <c r="Q1027" s="46">
        <v>100.2</v>
      </c>
      <c r="R1027" s="47">
        <f t="shared" si="22"/>
        <v>155.31</v>
      </c>
      <c r="S1027" s="50"/>
    </row>
    <row r="1028" spans="2:19">
      <c r="B1028" s="44" t="s">
        <v>34</v>
      </c>
      <c r="C1028" s="45">
        <v>30</v>
      </c>
      <c r="D1028" s="31">
        <v>30</v>
      </c>
      <c r="E1028" s="37">
        <v>0.6</v>
      </c>
      <c r="F1028" s="37"/>
      <c r="G1028" s="37">
        <v>15.5</v>
      </c>
      <c r="H1028" s="37"/>
      <c r="I1028" s="37">
        <v>0.04</v>
      </c>
      <c r="J1028" s="37"/>
      <c r="K1028" s="37">
        <v>0.24</v>
      </c>
      <c r="L1028" s="37">
        <v>0.8</v>
      </c>
      <c r="M1028" s="37">
        <v>24</v>
      </c>
      <c r="N1028" s="37"/>
      <c r="O1028" s="37">
        <v>22</v>
      </c>
      <c r="P1028" s="52"/>
      <c r="Q1028" s="46"/>
      <c r="R1028" s="47">
        <f t="shared" si="22"/>
        <v>0</v>
      </c>
      <c r="S1028" s="50"/>
    </row>
    <row r="1029" spans="2:19">
      <c r="B1029" s="45" t="s">
        <v>34</v>
      </c>
      <c r="C1029" s="45">
        <v>10</v>
      </c>
      <c r="D1029" s="5"/>
      <c r="E1029" s="5"/>
      <c r="F1029" s="5"/>
      <c r="G1029" s="5"/>
      <c r="H1029" s="5"/>
      <c r="I1029" s="5"/>
      <c r="J1029" s="5"/>
      <c r="K1029" s="5"/>
      <c r="L1029" s="5"/>
      <c r="M1029" s="5"/>
      <c r="N1029" s="5"/>
      <c r="O1029" s="5"/>
      <c r="P1029" s="4">
        <v>4</v>
      </c>
      <c r="Q1029" s="61">
        <v>26</v>
      </c>
      <c r="R1029" s="47">
        <f t="shared" si="22"/>
        <v>104</v>
      </c>
      <c r="S1029" s="50"/>
    </row>
    <row r="1030" spans="2:19">
      <c r="B1030" s="44" t="s">
        <v>264</v>
      </c>
      <c r="C1030" s="45">
        <v>20</v>
      </c>
      <c r="D1030" s="37">
        <v>200</v>
      </c>
      <c r="E1030" s="37">
        <v>0.6</v>
      </c>
      <c r="F1030" s="37"/>
      <c r="G1030" s="37">
        <v>30.1</v>
      </c>
      <c r="H1030" s="37">
        <v>130</v>
      </c>
      <c r="I1030" s="37">
        <v>0.04</v>
      </c>
      <c r="J1030" s="37"/>
      <c r="K1030" s="37">
        <v>0.05</v>
      </c>
      <c r="L1030" s="37">
        <v>135</v>
      </c>
      <c r="M1030" s="37">
        <v>46</v>
      </c>
      <c r="N1030" s="37"/>
      <c r="O1030" s="37">
        <v>0.5</v>
      </c>
      <c r="P1030" s="40"/>
      <c r="Q1030" s="40"/>
      <c r="R1030" s="47">
        <f t="shared" si="22"/>
        <v>0</v>
      </c>
      <c r="S1030" s="50"/>
    </row>
    <row r="1031" spans="2:19">
      <c r="B1031" s="45" t="s">
        <v>49</v>
      </c>
      <c r="C1031" s="45"/>
      <c r="D1031" s="5"/>
      <c r="E1031" s="5"/>
      <c r="F1031" s="5"/>
      <c r="G1031" s="5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40"/>
      <c r="S1031" s="110"/>
    </row>
    <row r="1032" spans="2:19">
      <c r="B1032" s="45" t="s">
        <v>31</v>
      </c>
      <c r="C1032" s="45"/>
      <c r="D1032" s="5"/>
      <c r="E1032" s="5"/>
      <c r="F1032" s="5"/>
      <c r="G1032" s="5"/>
      <c r="H1032" s="5"/>
      <c r="I1032" s="5"/>
      <c r="J1032" s="5"/>
      <c r="K1032" s="5"/>
      <c r="L1032" s="5"/>
      <c r="M1032" s="5"/>
      <c r="N1032" s="5"/>
      <c r="O1032" s="5"/>
      <c r="P1032" s="40">
        <v>1</v>
      </c>
      <c r="Q1032" s="40">
        <v>75</v>
      </c>
      <c r="R1032" s="47">
        <f>Q1032*P1032</f>
        <v>75</v>
      </c>
      <c r="S1032" s="50"/>
    </row>
    <row r="1033" spans="2:19">
      <c r="B1033" s="93"/>
      <c r="E1033" t="s">
        <v>98</v>
      </c>
      <c r="K1033" t="s">
        <v>99</v>
      </c>
      <c r="R1033" s="67">
        <f>SUM(R1025:R1032)</f>
        <v>2259.5774999999999</v>
      </c>
      <c r="S1033" s="67"/>
    </row>
    <row r="1034" spans="2:19">
      <c r="B1034" s="93"/>
      <c r="E1034" s="48" t="s">
        <v>100</v>
      </c>
      <c r="F1034" s="48"/>
      <c r="G1034" s="51"/>
      <c r="H1034" s="48"/>
      <c r="I1034" s="48"/>
      <c r="J1034" s="48"/>
      <c r="K1034" s="48" t="s">
        <v>99</v>
      </c>
      <c r="L1034" s="48"/>
      <c r="O1034" t="s">
        <v>99</v>
      </c>
      <c r="R1034" s="67"/>
      <c r="S1034" s="67"/>
    </row>
    <row r="1035" spans="2:19">
      <c r="B1035" s="93"/>
      <c r="E1035" s="48"/>
      <c r="F1035" s="48"/>
      <c r="G1035" s="51"/>
      <c r="H1035" s="48"/>
      <c r="I1035" s="48"/>
      <c r="J1035" s="48"/>
      <c r="K1035" s="48"/>
      <c r="L1035" s="48"/>
      <c r="R1035" s="67"/>
      <c r="S1035" s="67"/>
    </row>
    <row r="1036" spans="2:19">
      <c r="B1036" s="93"/>
      <c r="E1036" s="48"/>
      <c r="F1036" s="48"/>
      <c r="G1036" s="51"/>
      <c r="H1036" s="48"/>
      <c r="I1036" s="48"/>
      <c r="J1036" s="48"/>
      <c r="K1036" s="48"/>
      <c r="L1036" s="48"/>
      <c r="R1036" s="67"/>
      <c r="S1036" s="67"/>
    </row>
    <row r="1037" spans="2:19">
      <c r="B1037" s="93"/>
      <c r="E1037" s="48"/>
      <c r="F1037" s="48"/>
      <c r="G1037" s="51"/>
      <c r="H1037" s="48"/>
      <c r="I1037" s="48"/>
      <c r="J1037" s="48"/>
      <c r="K1037" s="48"/>
      <c r="L1037" s="48"/>
      <c r="R1037" s="67"/>
      <c r="S1037" s="67"/>
    </row>
    <row r="1038" spans="2:19">
      <c r="B1038" s="93"/>
      <c r="E1038" s="48"/>
      <c r="F1038" s="48"/>
      <c r="G1038" s="51"/>
      <c r="H1038" s="48"/>
      <c r="I1038" s="48"/>
      <c r="J1038" s="48"/>
      <c r="K1038" s="48"/>
      <c r="L1038" s="48"/>
      <c r="R1038" s="67"/>
      <c r="S1038" s="67"/>
    </row>
    <row r="1039" spans="2:19">
      <c r="B1039" s="93"/>
      <c r="E1039" s="48"/>
      <c r="F1039" s="48"/>
      <c r="G1039" s="51"/>
      <c r="H1039" s="48"/>
      <c r="I1039" s="48"/>
      <c r="J1039" s="48"/>
      <c r="K1039" s="48"/>
      <c r="L1039" s="48"/>
      <c r="R1039" s="67"/>
      <c r="S1039" s="67"/>
    </row>
    <row r="1040" spans="2:19">
      <c r="B1040" s="93"/>
      <c r="E1040" s="48"/>
      <c r="F1040" s="48"/>
      <c r="G1040" s="51"/>
      <c r="H1040" s="48"/>
      <c r="I1040" s="48"/>
      <c r="J1040" s="48"/>
      <c r="K1040" s="48"/>
      <c r="L1040" s="48"/>
      <c r="R1040" s="67"/>
      <c r="S1040" s="67"/>
    </row>
    <row r="1041" spans="2:19">
      <c r="B1041" s="93"/>
      <c r="E1041" s="48"/>
      <c r="F1041" s="48"/>
      <c r="G1041" s="51"/>
      <c r="H1041" s="48"/>
      <c r="I1041" s="48"/>
      <c r="J1041" s="48"/>
      <c r="K1041" s="48"/>
      <c r="L1041" s="48"/>
      <c r="R1041" s="67"/>
      <c r="S1041" s="67"/>
    </row>
    <row r="1042" spans="2:19">
      <c r="B1042" s="93"/>
      <c r="E1042" s="48"/>
      <c r="F1042" s="48"/>
      <c r="G1042" s="51"/>
      <c r="H1042" s="48"/>
      <c r="I1042" s="48"/>
      <c r="J1042" s="48"/>
      <c r="K1042" s="48"/>
      <c r="L1042" s="48"/>
      <c r="R1042" s="67"/>
      <c r="S1042" s="67"/>
    </row>
    <row r="1043" spans="2:19">
      <c r="B1043" s="93"/>
      <c r="E1043" s="48"/>
      <c r="F1043" s="48"/>
      <c r="G1043" s="51"/>
      <c r="H1043" s="48"/>
      <c r="I1043" s="48"/>
      <c r="J1043" s="48"/>
      <c r="K1043" s="48"/>
      <c r="L1043" s="48"/>
      <c r="R1043" s="67"/>
      <c r="S1043" s="67"/>
    </row>
    <row r="1044" spans="2:19">
      <c r="B1044" s="93"/>
      <c r="E1044" s="48"/>
      <c r="F1044" s="48"/>
      <c r="G1044" s="51"/>
      <c r="H1044" s="48"/>
      <c r="I1044" s="48"/>
      <c r="J1044" s="48"/>
      <c r="K1044" s="48"/>
      <c r="L1044" s="48"/>
      <c r="R1044" s="67"/>
      <c r="S1044" s="67"/>
    </row>
    <row r="1045" spans="2:19">
      <c r="B1045" s="93"/>
      <c r="E1045" s="48"/>
      <c r="F1045" s="48"/>
      <c r="G1045" s="51"/>
      <c r="H1045" s="48"/>
      <c r="I1045" s="48"/>
      <c r="J1045" s="48"/>
      <c r="K1045" s="48"/>
      <c r="L1045" s="48"/>
      <c r="R1045" s="67"/>
      <c r="S1045" s="67"/>
    </row>
    <row r="1046" spans="2:19">
      <c r="B1046" s="93"/>
      <c r="E1046" s="48"/>
      <c r="F1046" s="48"/>
      <c r="G1046" s="51"/>
      <c r="H1046" s="48"/>
      <c r="I1046" s="48"/>
      <c r="J1046" s="48"/>
      <c r="K1046" s="48"/>
      <c r="L1046" s="48"/>
      <c r="R1046" s="67"/>
      <c r="S1046" s="67"/>
    </row>
    <row r="1047" spans="2:19">
      <c r="B1047" s="93"/>
      <c r="E1047" s="48"/>
      <c r="F1047" s="48"/>
      <c r="G1047" s="51"/>
      <c r="H1047" s="48"/>
      <c r="I1047" s="48"/>
      <c r="J1047" s="48"/>
      <c r="K1047" s="48"/>
      <c r="L1047" s="48"/>
      <c r="R1047" s="67"/>
      <c r="S1047" s="67"/>
    </row>
    <row r="1048" spans="2:19">
      <c r="B1048" s="93"/>
      <c r="E1048" s="48"/>
      <c r="F1048" s="48"/>
      <c r="G1048" s="51"/>
      <c r="H1048" s="48"/>
      <c r="I1048" s="48"/>
      <c r="J1048" s="48"/>
      <c r="K1048" s="48"/>
      <c r="L1048" s="48"/>
      <c r="R1048" s="67"/>
      <c r="S1048" s="67"/>
    </row>
    <row r="1049" spans="2:19">
      <c r="B1049" s="93"/>
      <c r="E1049" s="48"/>
      <c r="F1049" s="48"/>
      <c r="G1049" s="51"/>
      <c r="H1049" s="48"/>
      <c r="I1049" s="48"/>
      <c r="J1049" s="48"/>
      <c r="K1049" s="48"/>
      <c r="L1049" s="48"/>
      <c r="R1049" s="67"/>
      <c r="S1049" s="67"/>
    </row>
    <row r="1050" spans="2:19">
      <c r="B1050" s="93"/>
      <c r="E1050" s="48"/>
      <c r="F1050" s="48"/>
      <c r="G1050" s="51"/>
      <c r="H1050" s="48"/>
      <c r="I1050" s="48"/>
      <c r="J1050" s="48"/>
      <c r="K1050" s="48"/>
      <c r="L1050" s="48"/>
      <c r="R1050" s="67"/>
      <c r="S1050" s="67"/>
    </row>
    <row r="1051" spans="2:19">
      <c r="B1051" s="93"/>
      <c r="E1051" s="48"/>
      <c r="F1051" s="48"/>
      <c r="G1051" s="51"/>
      <c r="H1051" s="48"/>
      <c r="I1051" s="48"/>
      <c r="J1051" s="48"/>
      <c r="K1051" s="48"/>
      <c r="L1051" s="48"/>
      <c r="R1051" s="67"/>
      <c r="S1051" s="67"/>
    </row>
    <row r="1052" spans="2:19">
      <c r="B1052" s="93"/>
      <c r="E1052" s="48"/>
      <c r="F1052" s="48"/>
      <c r="G1052" s="51"/>
      <c r="H1052" s="48"/>
      <c r="I1052" s="48"/>
      <c r="J1052" s="48"/>
      <c r="K1052" s="48"/>
      <c r="L1052" s="48"/>
      <c r="R1052" s="67"/>
      <c r="S1052" s="67"/>
    </row>
    <row r="1053" spans="2:19">
      <c r="B1053" s="93"/>
      <c r="E1053" s="48"/>
      <c r="F1053" s="48"/>
      <c r="G1053" s="51"/>
      <c r="H1053" s="48"/>
      <c r="I1053" s="48"/>
      <c r="J1053" s="48"/>
      <c r="K1053" s="48"/>
      <c r="L1053" s="48"/>
      <c r="R1053" s="67"/>
      <c r="S1053" s="67"/>
    </row>
    <row r="1054" spans="2:19">
      <c r="B1054" s="93"/>
      <c r="E1054" s="48"/>
      <c r="F1054" s="48"/>
      <c r="G1054" s="51"/>
      <c r="H1054" s="48"/>
      <c r="I1054" s="48"/>
      <c r="J1054" s="48"/>
      <c r="K1054" s="48"/>
      <c r="L1054" s="48"/>
      <c r="R1054" s="67"/>
      <c r="S1054" s="67"/>
    </row>
    <row r="1055" spans="2:19">
      <c r="B1055" s="93"/>
      <c r="E1055" s="48"/>
      <c r="F1055" s="48"/>
      <c r="G1055" s="51"/>
      <c r="H1055" s="48"/>
      <c r="I1055" s="48"/>
      <c r="J1055" s="48"/>
      <c r="K1055" s="48"/>
      <c r="L1055" s="48"/>
      <c r="R1055" s="67"/>
      <c r="S1055" s="67"/>
    </row>
    <row r="1056" spans="2:19">
      <c r="B1056" s="93"/>
      <c r="E1056" s="48"/>
      <c r="F1056" s="48"/>
      <c r="G1056" s="51"/>
      <c r="H1056" s="48"/>
      <c r="I1056" s="48"/>
      <c r="J1056" s="48"/>
      <c r="K1056" s="48"/>
      <c r="L1056" s="48"/>
      <c r="R1056" s="67"/>
      <c r="S1056" s="67"/>
    </row>
    <row r="1057" spans="2:19">
      <c r="B1057" s="93"/>
      <c r="E1057" s="48"/>
      <c r="F1057" s="48"/>
      <c r="G1057" s="51"/>
      <c r="H1057" s="48"/>
      <c r="I1057" s="48"/>
      <c r="J1057" s="48"/>
      <c r="K1057" s="48"/>
      <c r="L1057" s="48"/>
      <c r="R1057" s="67"/>
      <c r="S1057" s="67"/>
    </row>
    <row r="1058" spans="2:19">
      <c r="B1058" s="93"/>
      <c r="E1058" s="48"/>
      <c r="F1058" s="48"/>
      <c r="G1058" s="51"/>
      <c r="H1058" s="48"/>
      <c r="I1058" s="48"/>
      <c r="J1058" s="48"/>
      <c r="K1058" s="48"/>
      <c r="L1058" s="48"/>
      <c r="R1058" s="67"/>
      <c r="S1058" s="67"/>
    </row>
    <row r="1059" spans="2:19">
      <c r="B1059" s="93"/>
      <c r="E1059" s="48"/>
      <c r="F1059" s="48"/>
      <c r="G1059" s="51"/>
      <c r="H1059" s="48"/>
      <c r="I1059" s="48"/>
      <c r="J1059" s="48"/>
      <c r="K1059" s="48"/>
      <c r="L1059" s="48"/>
      <c r="R1059" s="67"/>
      <c r="S1059" s="67"/>
    </row>
    <row r="1060" spans="2:19">
      <c r="B1060" s="93"/>
      <c r="E1060" s="48"/>
      <c r="F1060" s="48"/>
      <c r="G1060" s="51"/>
      <c r="H1060" s="48"/>
      <c r="I1060" s="48"/>
      <c r="J1060" s="48"/>
      <c r="K1060" s="48"/>
      <c r="L1060" s="48"/>
      <c r="R1060" s="67"/>
      <c r="S1060" s="67"/>
    </row>
    <row r="1061" spans="2:19" ht="18.75">
      <c r="E1061" s="15"/>
      <c r="H1061" s="16" t="s">
        <v>67</v>
      </c>
      <c r="I1061" s="16"/>
      <c r="J1061" s="17"/>
      <c r="K1061" s="17"/>
      <c r="M1061" s="17"/>
      <c r="R1061" s="19"/>
      <c r="S1061" s="19"/>
    </row>
    <row r="1062" spans="2:19" ht="18.75">
      <c r="E1062" s="15"/>
      <c r="F1062" s="15"/>
      <c r="H1062" s="16" t="s">
        <v>68</v>
      </c>
      <c r="I1062" s="16"/>
      <c r="J1062" s="16"/>
      <c r="K1062" s="16"/>
      <c r="L1062" s="17"/>
      <c r="M1062" s="21"/>
    </row>
    <row r="1063" spans="2:19" ht="18.75">
      <c r="E1063" s="23" t="s">
        <v>70</v>
      </c>
      <c r="F1063" s="23"/>
      <c r="G1063" s="23"/>
    </row>
    <row r="1064" spans="2:19">
      <c r="B1064" s="53">
        <v>44481</v>
      </c>
      <c r="N1064" s="21"/>
    </row>
    <row r="1065" spans="2:19">
      <c r="B1065" s="24" t="s">
        <v>149</v>
      </c>
      <c r="C1065" s="24" t="s">
        <v>74</v>
      </c>
      <c r="E1065" s="25"/>
      <c r="F1065" s="28"/>
      <c r="G1065" s="28" t="s">
        <v>75</v>
      </c>
      <c r="H1065" s="27"/>
      <c r="I1065" s="21"/>
      <c r="J1065" s="21"/>
      <c r="K1065" s="21"/>
      <c r="L1065" s="21"/>
      <c r="M1065" s="21"/>
      <c r="N1065" s="21"/>
      <c r="O1065" s="21"/>
      <c r="P1065" s="21"/>
      <c r="Q1065" s="21"/>
      <c r="R1065" s="19"/>
      <c r="S1065" s="19"/>
    </row>
    <row r="1066" spans="2:19">
      <c r="B1066" s="29" t="s">
        <v>76</v>
      </c>
      <c r="C1066" s="24"/>
      <c r="D1066" s="20"/>
      <c r="E1066" s="20"/>
      <c r="F1066" s="27"/>
      <c r="G1066" s="27"/>
      <c r="H1066" s="27"/>
      <c r="I1066" s="21"/>
      <c r="J1066" s="21"/>
      <c r="K1066" s="21"/>
      <c r="L1066" s="21"/>
      <c r="M1066" s="21"/>
      <c r="N1066" s="21"/>
      <c r="O1066" s="21"/>
      <c r="P1066" s="21"/>
      <c r="Q1066" s="21"/>
      <c r="R1066" s="19"/>
      <c r="S1066" s="19"/>
    </row>
    <row r="1067" spans="2:19">
      <c r="B1067" s="30"/>
      <c r="C1067" s="29"/>
      <c r="D1067" s="29"/>
      <c r="E1067" s="29"/>
      <c r="F1067" s="21"/>
      <c r="G1067" s="27"/>
      <c r="H1067" s="27"/>
      <c r="I1067" s="21"/>
      <c r="J1067" s="21"/>
      <c r="K1067" s="21"/>
      <c r="L1067" s="21"/>
      <c r="M1067" s="21"/>
      <c r="N1067" s="28"/>
      <c r="O1067" s="21"/>
      <c r="P1067" s="21"/>
      <c r="Q1067">
        <v>215</v>
      </c>
      <c r="R1067" s="19"/>
      <c r="S1067" s="19"/>
    </row>
    <row r="1068" spans="2:19">
      <c r="B1068" s="31" t="s">
        <v>77</v>
      </c>
      <c r="C1068" s="32"/>
      <c r="D1068" s="33" t="s">
        <v>78</v>
      </c>
      <c r="E1068" s="34"/>
      <c r="F1068" s="34" t="s">
        <v>79</v>
      </c>
      <c r="G1068" s="34"/>
      <c r="H1068" s="34" t="s">
        <v>80</v>
      </c>
      <c r="I1068" s="34" t="s">
        <v>81</v>
      </c>
      <c r="J1068" s="34"/>
      <c r="K1068" s="34"/>
      <c r="L1068" s="34"/>
      <c r="M1068" s="34" t="s">
        <v>82</v>
      </c>
      <c r="O1068" s="34"/>
      <c r="P1068" s="35" t="s">
        <v>83</v>
      </c>
      <c r="Q1068" s="36" t="s">
        <v>3</v>
      </c>
      <c r="R1068" s="36" t="s">
        <v>9</v>
      </c>
      <c r="S1068" s="109"/>
    </row>
    <row r="1069" spans="2:19">
      <c r="B1069" s="5"/>
      <c r="C1069" s="38" t="s">
        <v>84</v>
      </c>
      <c r="D1069" s="39" t="s">
        <v>85</v>
      </c>
      <c r="E1069" s="37" t="s">
        <v>86</v>
      </c>
      <c r="F1069" s="37" t="s">
        <v>87</v>
      </c>
      <c r="G1069" s="37" t="s">
        <v>88</v>
      </c>
      <c r="H1069" s="37"/>
      <c r="I1069" s="37" t="s">
        <v>89</v>
      </c>
      <c r="J1069" s="37" t="s">
        <v>90</v>
      </c>
      <c r="K1069" s="37" t="s">
        <v>91</v>
      </c>
      <c r="L1069" s="37" t="s">
        <v>92</v>
      </c>
      <c r="M1069" s="37" t="s">
        <v>93</v>
      </c>
      <c r="N1069" s="37" t="s">
        <v>94</v>
      </c>
      <c r="O1069" s="37" t="s">
        <v>95</v>
      </c>
      <c r="P1069" s="40"/>
      <c r="Q1069" s="4"/>
      <c r="R1069" s="40"/>
      <c r="S1069" s="110"/>
    </row>
    <row r="1070" spans="2:19">
      <c r="B1070" s="45" t="s">
        <v>130</v>
      </c>
      <c r="C1070" s="45"/>
      <c r="D1070" s="37">
        <v>250</v>
      </c>
      <c r="E1070" s="37">
        <v>1.2</v>
      </c>
      <c r="F1070" s="37">
        <v>4</v>
      </c>
      <c r="G1070" s="37">
        <v>2.7</v>
      </c>
      <c r="H1070" s="37">
        <v>260</v>
      </c>
      <c r="I1070" s="37">
        <v>0.26</v>
      </c>
      <c r="J1070" s="37">
        <v>40</v>
      </c>
      <c r="K1070" s="37">
        <v>122</v>
      </c>
      <c r="L1070" s="37">
        <v>128</v>
      </c>
      <c r="M1070" s="37">
        <v>146</v>
      </c>
      <c r="N1070" s="37">
        <v>56</v>
      </c>
      <c r="O1070" s="37">
        <v>2</v>
      </c>
      <c r="P1070" s="4"/>
      <c r="Q1070" s="46"/>
      <c r="R1070" s="47"/>
      <c r="S1070" s="50"/>
    </row>
    <row r="1071" spans="2:19">
      <c r="B1071" s="45" t="s">
        <v>36</v>
      </c>
      <c r="C1071" s="45"/>
      <c r="D1071" s="37"/>
      <c r="E1071" s="37"/>
      <c r="F1071" s="37"/>
      <c r="G1071" s="37"/>
      <c r="H1071" s="37"/>
      <c r="I1071" s="37"/>
      <c r="J1071" s="37"/>
      <c r="K1071" s="37"/>
      <c r="L1071" s="37"/>
      <c r="M1071" s="37"/>
      <c r="N1071" s="37"/>
      <c r="O1071" s="37"/>
      <c r="P1071" s="4">
        <v>10.75</v>
      </c>
      <c r="Q1071" s="46">
        <v>260</v>
      </c>
      <c r="R1071" s="47">
        <f t="shared" ref="R1071:R1101" si="23">Q1071*P1071</f>
        <v>2795</v>
      </c>
      <c r="S1071" s="50"/>
    </row>
    <row r="1072" spans="2:19">
      <c r="B1072" s="45" t="s">
        <v>56</v>
      </c>
      <c r="C1072" s="45"/>
      <c r="D1072" s="37"/>
      <c r="E1072" s="37"/>
      <c r="F1072" s="37"/>
      <c r="G1072" s="37"/>
      <c r="H1072" s="37"/>
      <c r="I1072" s="37"/>
      <c r="J1072" s="37"/>
      <c r="K1072" s="37"/>
      <c r="L1072" s="37"/>
      <c r="M1072" s="37"/>
      <c r="N1072" s="37"/>
      <c r="O1072" s="37"/>
      <c r="P1072" s="4">
        <v>9</v>
      </c>
      <c r="Q1072" s="46">
        <v>36</v>
      </c>
      <c r="R1072" s="47">
        <f t="shared" si="23"/>
        <v>324</v>
      </c>
      <c r="S1072" s="50"/>
    </row>
    <row r="1073" spans="2:21">
      <c r="B1073" s="45" t="s">
        <v>58</v>
      </c>
      <c r="C1073" s="45"/>
      <c r="D1073" s="37"/>
      <c r="E1073" s="37"/>
      <c r="F1073" s="37"/>
      <c r="G1073" s="37"/>
      <c r="H1073" s="37"/>
      <c r="I1073" s="37"/>
      <c r="J1073" s="37"/>
      <c r="K1073" s="37"/>
      <c r="L1073" s="37"/>
      <c r="M1073" s="37"/>
      <c r="N1073" s="37"/>
      <c r="O1073" s="37"/>
      <c r="P1073" s="4">
        <v>2.2000000000000002</v>
      </c>
      <c r="Q1073" s="46">
        <v>41</v>
      </c>
      <c r="R1073" s="47">
        <f t="shared" si="23"/>
        <v>90.2</v>
      </c>
      <c r="S1073" s="50"/>
    </row>
    <row r="1074" spans="2:21">
      <c r="B1074" s="45" t="s">
        <v>13</v>
      </c>
      <c r="C1074" s="45">
        <v>3</v>
      </c>
      <c r="D1074" s="37"/>
      <c r="E1074" s="37"/>
      <c r="F1074" s="37"/>
      <c r="G1074" s="37"/>
      <c r="H1074" s="37"/>
      <c r="I1074" s="37"/>
      <c r="J1074" s="37"/>
      <c r="K1074" s="37"/>
      <c r="L1074" s="37"/>
      <c r="M1074" s="37"/>
      <c r="N1074" s="37"/>
      <c r="O1074" s="37"/>
      <c r="P1074" s="4">
        <v>0.7</v>
      </c>
      <c r="Q1074" s="46">
        <v>136.38999999999999</v>
      </c>
      <c r="R1074" s="47">
        <f t="shared" si="23"/>
        <v>95.472999999999985</v>
      </c>
      <c r="S1074" s="50"/>
    </row>
    <row r="1075" spans="2:21">
      <c r="B1075" s="45" t="s">
        <v>14</v>
      </c>
      <c r="C1075" s="45"/>
      <c r="D1075" s="37"/>
      <c r="E1075" s="37"/>
      <c r="F1075" s="37"/>
      <c r="G1075" s="37"/>
      <c r="H1075" s="37"/>
      <c r="I1075" s="37"/>
      <c r="J1075" s="37"/>
      <c r="K1075" s="37"/>
      <c r="L1075" s="37"/>
      <c r="M1075" s="37"/>
      <c r="N1075" s="37"/>
      <c r="O1075" s="37"/>
      <c r="P1075" s="4">
        <v>1</v>
      </c>
      <c r="Q1075" s="46">
        <v>131.06</v>
      </c>
      <c r="R1075" s="47">
        <f t="shared" si="23"/>
        <v>131.06</v>
      </c>
      <c r="S1075" s="50"/>
    </row>
    <row r="1076" spans="2:21">
      <c r="B1076" s="45" t="s">
        <v>10</v>
      </c>
      <c r="C1076" s="45"/>
      <c r="D1076" s="37"/>
      <c r="E1076" s="37"/>
      <c r="F1076" s="37"/>
      <c r="G1076" s="37"/>
      <c r="H1076" s="37"/>
      <c r="I1076" s="37"/>
      <c r="J1076" s="37"/>
      <c r="K1076" s="37"/>
      <c r="L1076" s="37"/>
      <c r="M1076" s="37"/>
      <c r="N1076" s="37"/>
      <c r="O1076" s="37"/>
      <c r="P1076" s="4">
        <v>1</v>
      </c>
      <c r="Q1076" s="46">
        <v>65</v>
      </c>
      <c r="R1076" s="47">
        <f t="shared" si="23"/>
        <v>65</v>
      </c>
      <c r="S1076" s="50"/>
    </row>
    <row r="1077" spans="2:21">
      <c r="B1077" s="45" t="s">
        <v>103</v>
      </c>
      <c r="C1077" s="45"/>
      <c r="D1077" s="37"/>
      <c r="E1077" s="37"/>
      <c r="F1077" s="37"/>
      <c r="G1077" s="37"/>
      <c r="H1077" s="37"/>
      <c r="I1077" s="37"/>
      <c r="J1077" s="37"/>
      <c r="K1077" s="37"/>
      <c r="L1077" s="37"/>
      <c r="M1077" s="37"/>
      <c r="N1077" s="37"/>
      <c r="O1077" s="37"/>
      <c r="P1077" s="4">
        <v>2.1</v>
      </c>
      <c r="Q1077" s="46">
        <v>60</v>
      </c>
      <c r="R1077" s="47">
        <f t="shared" si="23"/>
        <v>126</v>
      </c>
      <c r="S1077" s="50"/>
    </row>
    <row r="1078" spans="2:21">
      <c r="B1078" s="45" t="s">
        <v>57</v>
      </c>
      <c r="C1078" s="45"/>
      <c r="D1078" s="37"/>
      <c r="E1078" s="37"/>
      <c r="F1078" s="37"/>
      <c r="G1078" s="37"/>
      <c r="H1078" s="37"/>
      <c r="I1078" s="37"/>
      <c r="J1078" s="37"/>
      <c r="K1078" s="37"/>
      <c r="L1078" s="37"/>
      <c r="M1078" s="37"/>
      <c r="N1078" s="37"/>
      <c r="O1078" s="37"/>
      <c r="P1078" s="4">
        <v>3</v>
      </c>
      <c r="Q1078" s="46">
        <v>65</v>
      </c>
      <c r="R1078" s="47">
        <f t="shared" si="23"/>
        <v>195</v>
      </c>
      <c r="S1078" s="50"/>
    </row>
    <row r="1079" spans="2:21">
      <c r="B1079" s="45" t="s">
        <v>55</v>
      </c>
      <c r="C1079" s="45"/>
      <c r="D1079" s="37"/>
      <c r="E1079" s="37"/>
      <c r="F1079" s="37"/>
      <c r="G1079" s="37"/>
      <c r="H1079" s="37"/>
      <c r="I1079" s="37"/>
      <c r="J1079" s="37"/>
      <c r="K1079" s="37"/>
      <c r="L1079" s="37"/>
      <c r="M1079" s="37"/>
      <c r="N1079" s="37"/>
      <c r="O1079" s="37"/>
      <c r="P1079" s="4">
        <v>9</v>
      </c>
      <c r="Q1079" s="46">
        <v>39</v>
      </c>
      <c r="R1079" s="47">
        <f t="shared" si="23"/>
        <v>351</v>
      </c>
      <c r="S1079" s="50"/>
    </row>
    <row r="1080" spans="2:21">
      <c r="B1080" s="45" t="s">
        <v>20</v>
      </c>
      <c r="C1080" s="45"/>
      <c r="D1080" s="37"/>
      <c r="E1080" s="37"/>
      <c r="F1080" s="37"/>
      <c r="G1080" s="37"/>
      <c r="H1080" s="37"/>
      <c r="I1080" s="37"/>
      <c r="J1080" s="37"/>
      <c r="K1080" s="37"/>
      <c r="L1080" s="37"/>
      <c r="M1080" s="37"/>
      <c r="N1080" s="37"/>
      <c r="O1080" s="37"/>
      <c r="P1080" s="4">
        <v>8</v>
      </c>
      <c r="Q1080" s="46">
        <v>52.95</v>
      </c>
      <c r="R1080" s="47">
        <f t="shared" si="23"/>
        <v>423.6</v>
      </c>
      <c r="S1080" s="50"/>
      <c r="T1080">
        <v>4596.33</v>
      </c>
      <c r="U1080">
        <f>T1080/Q1067</f>
        <v>21.378279069767441</v>
      </c>
    </row>
    <row r="1081" spans="2:21">
      <c r="B1081" s="31" t="s">
        <v>162</v>
      </c>
      <c r="C1081" s="45"/>
      <c r="D1081" s="37">
        <v>70</v>
      </c>
      <c r="E1081" s="37">
        <v>4.5999999999999996</v>
      </c>
      <c r="F1081" s="37">
        <v>5.2</v>
      </c>
      <c r="G1081" s="37">
        <v>7.2</v>
      </c>
      <c r="H1081" s="37">
        <v>105</v>
      </c>
      <c r="I1081" s="37">
        <v>1.5</v>
      </c>
      <c r="J1081" s="37">
        <v>13.5</v>
      </c>
      <c r="K1081" s="37">
        <v>51</v>
      </c>
      <c r="L1081" s="37">
        <v>98</v>
      </c>
      <c r="M1081" s="37">
        <v>52</v>
      </c>
      <c r="N1081" s="37">
        <v>51</v>
      </c>
      <c r="O1081" s="37">
        <v>2.25</v>
      </c>
      <c r="P1081" s="4"/>
      <c r="Q1081" s="46"/>
      <c r="R1081" s="47">
        <f t="shared" si="23"/>
        <v>0</v>
      </c>
      <c r="S1081" s="50"/>
    </row>
    <row r="1082" spans="2:21">
      <c r="B1082" s="45" t="s">
        <v>37</v>
      </c>
      <c r="C1082" s="45"/>
      <c r="D1082" s="37"/>
      <c r="E1082" s="37"/>
      <c r="F1082" s="37"/>
      <c r="G1082" s="37"/>
      <c r="H1082" s="37"/>
      <c r="I1082" s="37"/>
      <c r="J1082" s="37"/>
      <c r="K1082" s="37"/>
      <c r="L1082" s="37"/>
      <c r="M1082" s="37"/>
      <c r="N1082" s="37"/>
      <c r="O1082" s="37"/>
      <c r="P1082" s="4">
        <v>7.81</v>
      </c>
      <c r="Q1082" s="46">
        <v>60</v>
      </c>
      <c r="R1082" s="47">
        <f t="shared" si="23"/>
        <v>468.59999999999997</v>
      </c>
      <c r="S1082" s="50"/>
    </row>
    <row r="1083" spans="2:21">
      <c r="B1083" s="45" t="s">
        <v>207</v>
      </c>
      <c r="C1083" s="45"/>
      <c r="D1083" s="37"/>
      <c r="E1083" s="37"/>
      <c r="F1083" s="37"/>
      <c r="G1083" s="37"/>
      <c r="H1083" s="37"/>
      <c r="I1083" s="37"/>
      <c r="J1083" s="37"/>
      <c r="K1083" s="37"/>
      <c r="L1083" s="37"/>
      <c r="M1083" s="37"/>
      <c r="N1083" s="37"/>
      <c r="O1083" s="37"/>
      <c r="P1083" s="4">
        <v>0.08</v>
      </c>
      <c r="Q1083" s="46">
        <v>185</v>
      </c>
      <c r="R1083" s="47">
        <f t="shared" si="23"/>
        <v>14.8</v>
      </c>
      <c r="S1083" s="50"/>
    </row>
    <row r="1084" spans="2:21">
      <c r="B1084" s="45" t="s">
        <v>13</v>
      </c>
      <c r="C1084" s="45"/>
      <c r="D1084" s="37"/>
      <c r="E1084" s="37"/>
      <c r="F1084" s="37"/>
      <c r="G1084" s="37"/>
      <c r="H1084" s="37"/>
      <c r="I1084" s="37"/>
      <c r="J1084" s="37"/>
      <c r="K1084" s="37"/>
      <c r="L1084" s="37"/>
      <c r="M1084" s="37"/>
      <c r="N1084" s="37"/>
      <c r="O1084" s="37"/>
      <c r="P1084" s="4">
        <v>0.3</v>
      </c>
      <c r="Q1084" s="46">
        <v>136.38999999999999</v>
      </c>
      <c r="R1084" s="47">
        <f t="shared" si="23"/>
        <v>40.916999999999994</v>
      </c>
      <c r="S1084" s="50"/>
      <c r="T1084">
        <v>524.32000000000005</v>
      </c>
      <c r="U1084">
        <f>T1084/Q1067</f>
        <v>2.4386976744186049</v>
      </c>
    </row>
    <row r="1085" spans="2:21">
      <c r="B1085" s="44" t="s">
        <v>34</v>
      </c>
      <c r="C1085" s="45">
        <v>30</v>
      </c>
      <c r="D1085" s="31">
        <v>30</v>
      </c>
      <c r="E1085" s="37">
        <v>0.6</v>
      </c>
      <c r="F1085" s="37"/>
      <c r="G1085" s="37">
        <v>15.5</v>
      </c>
      <c r="H1085" s="37"/>
      <c r="I1085" s="37">
        <v>0.04</v>
      </c>
      <c r="J1085" s="37"/>
      <c r="K1085" s="37">
        <v>0.24</v>
      </c>
      <c r="L1085" s="37">
        <v>0.8</v>
      </c>
      <c r="M1085" s="37">
        <v>24</v>
      </c>
      <c r="N1085" s="37"/>
      <c r="O1085" s="37">
        <v>22</v>
      </c>
      <c r="P1085" s="52"/>
      <c r="Q1085" s="46"/>
      <c r="R1085" s="47">
        <f t="shared" si="23"/>
        <v>0</v>
      </c>
      <c r="S1085" s="50"/>
    </row>
    <row r="1086" spans="2:21">
      <c r="B1086" s="45" t="s">
        <v>34</v>
      </c>
      <c r="C1086" s="45">
        <v>10</v>
      </c>
      <c r="D1086" s="5"/>
      <c r="E1086" s="5"/>
      <c r="F1086" s="5"/>
      <c r="G1086" s="5"/>
      <c r="H1086" s="5"/>
      <c r="I1086" s="5"/>
      <c r="J1086" s="5"/>
      <c r="K1086" s="5"/>
      <c r="L1086" s="5"/>
      <c r="M1086" s="5"/>
      <c r="N1086" s="5"/>
      <c r="O1086" s="5"/>
      <c r="P1086" s="4">
        <v>18</v>
      </c>
      <c r="Q1086" s="61">
        <v>26</v>
      </c>
      <c r="R1086" s="47">
        <f t="shared" si="23"/>
        <v>468</v>
      </c>
      <c r="S1086" s="50"/>
      <c r="T1086">
        <f>R1086/Q1067</f>
        <v>2.1767441860465118</v>
      </c>
    </row>
    <row r="1087" spans="2:21">
      <c r="B1087" s="45" t="s">
        <v>121</v>
      </c>
      <c r="C1087" s="45"/>
      <c r="D1087" s="5"/>
      <c r="E1087" s="5"/>
      <c r="F1087" s="5"/>
      <c r="G1087" s="5"/>
      <c r="H1087" s="5"/>
      <c r="I1087" s="5"/>
      <c r="J1087" s="5"/>
      <c r="K1087" s="5"/>
      <c r="L1087" s="5"/>
      <c r="M1087" s="5"/>
      <c r="N1087" s="5"/>
      <c r="O1087" s="5"/>
      <c r="P1087" s="4">
        <v>2.19</v>
      </c>
      <c r="Q1087" s="61">
        <v>525</v>
      </c>
      <c r="R1087" s="47">
        <f t="shared" si="23"/>
        <v>1149.75</v>
      </c>
      <c r="S1087" s="50"/>
      <c r="T1087">
        <f>R1087/Q1067</f>
        <v>5.347674418604651</v>
      </c>
    </row>
    <row r="1088" spans="2:21">
      <c r="B1088" s="45" t="s">
        <v>60</v>
      </c>
      <c r="C1088" s="45"/>
      <c r="D1088" s="5"/>
      <c r="E1088" s="5"/>
      <c r="F1088" s="5"/>
      <c r="G1088" s="5"/>
      <c r="H1088" s="5"/>
      <c r="I1088" s="5"/>
      <c r="J1088" s="5"/>
      <c r="K1088" s="5"/>
      <c r="L1088" s="5"/>
      <c r="M1088" s="5"/>
      <c r="N1088" s="5"/>
      <c r="O1088" s="5"/>
      <c r="P1088" s="4">
        <v>0.52</v>
      </c>
      <c r="Q1088" s="61">
        <v>492.43</v>
      </c>
      <c r="R1088" s="47">
        <f t="shared" si="23"/>
        <v>256.06360000000001</v>
      </c>
      <c r="S1088" s="50"/>
    </row>
    <row r="1089" spans="2:21">
      <c r="B1089" s="45" t="s">
        <v>60</v>
      </c>
      <c r="C1089" s="45"/>
      <c r="D1089" s="5"/>
      <c r="E1089" s="5"/>
      <c r="F1089" s="5"/>
      <c r="G1089" s="5"/>
      <c r="H1089" s="5"/>
      <c r="I1089" s="5"/>
      <c r="J1089" s="5"/>
      <c r="K1089" s="5"/>
      <c r="L1089" s="5"/>
      <c r="M1089" s="5"/>
      <c r="N1089" s="5"/>
      <c r="O1089" s="5"/>
      <c r="P1089" s="4">
        <v>0.96799999999999997</v>
      </c>
      <c r="Q1089" s="61">
        <v>670</v>
      </c>
      <c r="R1089" s="47">
        <f t="shared" si="23"/>
        <v>648.55999999999995</v>
      </c>
      <c r="S1089" s="50"/>
      <c r="T1089">
        <v>904.62</v>
      </c>
      <c r="U1089">
        <f>T1089/Q1067</f>
        <v>4.2075348837209301</v>
      </c>
    </row>
    <row r="1090" spans="2:21">
      <c r="B1090" s="45" t="s">
        <v>22</v>
      </c>
      <c r="C1090" s="45"/>
      <c r="D1090" s="5"/>
      <c r="E1090" s="5"/>
      <c r="F1090" s="5"/>
      <c r="G1090" s="5"/>
      <c r="H1090" s="5"/>
      <c r="I1090" s="5"/>
      <c r="J1090" s="5"/>
      <c r="K1090" s="5"/>
      <c r="L1090" s="5"/>
      <c r="M1090" s="5"/>
      <c r="N1090" s="5"/>
      <c r="O1090" s="5"/>
      <c r="P1090" s="4">
        <v>2</v>
      </c>
      <c r="Q1090" s="61">
        <v>173</v>
      </c>
      <c r="R1090" s="47">
        <f t="shared" si="23"/>
        <v>346</v>
      </c>
      <c r="S1090" s="50"/>
    </row>
    <row r="1091" spans="2:21">
      <c r="B1091" s="45" t="s">
        <v>22</v>
      </c>
      <c r="C1091" s="45"/>
      <c r="D1091" s="40"/>
      <c r="E1091" s="40"/>
      <c r="F1091" s="40"/>
      <c r="G1091" s="40"/>
      <c r="H1091" s="40"/>
      <c r="I1091" s="40"/>
      <c r="J1091" s="40"/>
      <c r="K1091" s="40"/>
      <c r="L1091" s="40"/>
      <c r="M1091" s="40"/>
      <c r="N1091" s="40"/>
      <c r="O1091" s="40"/>
      <c r="P1091" s="52">
        <v>3</v>
      </c>
      <c r="Q1091" s="52">
        <v>108</v>
      </c>
      <c r="R1091" s="47">
        <f t="shared" si="23"/>
        <v>324</v>
      </c>
      <c r="S1091" s="50"/>
      <c r="T1091">
        <v>670</v>
      </c>
      <c r="U1091">
        <f>T1091/Q1067</f>
        <v>3.1162790697674421</v>
      </c>
    </row>
    <row r="1092" spans="2:21">
      <c r="B1092" s="44" t="s">
        <v>140</v>
      </c>
      <c r="C1092" s="45">
        <v>20</v>
      </c>
      <c r="D1092" s="37">
        <v>200</v>
      </c>
      <c r="E1092" s="37">
        <v>0.6</v>
      </c>
      <c r="F1092" s="37"/>
      <c r="G1092" s="37">
        <v>30.1</v>
      </c>
      <c r="H1092" s="37">
        <v>130</v>
      </c>
      <c r="I1092" s="37">
        <v>0.04</v>
      </c>
      <c r="J1092" s="37"/>
      <c r="K1092" s="37">
        <v>0.05</v>
      </c>
      <c r="L1092" s="37">
        <v>135</v>
      </c>
      <c r="M1092" s="37">
        <v>46</v>
      </c>
      <c r="N1092" s="37"/>
      <c r="O1092" s="37">
        <v>0.5</v>
      </c>
      <c r="P1092" s="40"/>
      <c r="Q1092" s="40"/>
      <c r="R1092" s="47">
        <f t="shared" si="23"/>
        <v>0</v>
      </c>
      <c r="S1092" s="50"/>
    </row>
    <row r="1093" spans="2:21">
      <c r="B1093" s="45" t="s">
        <v>168</v>
      </c>
      <c r="C1093" s="45"/>
      <c r="D1093" s="5"/>
      <c r="E1093" s="5"/>
      <c r="F1093" s="5"/>
      <c r="G1093" s="5"/>
      <c r="H1093" s="5"/>
      <c r="I1093" s="5"/>
      <c r="J1093" s="5"/>
      <c r="K1093" s="5"/>
      <c r="L1093" s="5"/>
      <c r="M1093" s="5"/>
      <c r="N1093" s="5"/>
      <c r="O1093" s="5"/>
      <c r="P1093" s="40">
        <v>4</v>
      </c>
      <c r="Q1093" s="40">
        <v>70.66</v>
      </c>
      <c r="R1093" s="47">
        <f t="shared" si="23"/>
        <v>282.64</v>
      </c>
      <c r="S1093" s="50"/>
    </row>
    <row r="1094" spans="2:21">
      <c r="B1094" s="45" t="s">
        <v>15</v>
      </c>
      <c r="C1094" s="45"/>
      <c r="D1094" s="5"/>
      <c r="E1094" s="5"/>
      <c r="F1094" s="5"/>
      <c r="G1094" s="5"/>
      <c r="H1094" s="5"/>
      <c r="I1094" s="5"/>
      <c r="J1094" s="5"/>
      <c r="K1094" s="5"/>
      <c r="L1094" s="5"/>
      <c r="M1094" s="5"/>
      <c r="N1094" s="5"/>
      <c r="O1094" s="5"/>
      <c r="P1094" s="40">
        <v>4.3</v>
      </c>
      <c r="Q1094" s="40">
        <v>74.52</v>
      </c>
      <c r="R1094" s="47">
        <f t="shared" si="23"/>
        <v>320.43599999999998</v>
      </c>
      <c r="S1094" s="50"/>
    </row>
    <row r="1095" spans="2:21">
      <c r="B1095" s="45" t="s">
        <v>31</v>
      </c>
      <c r="C1095" s="45"/>
      <c r="D1095" s="5"/>
      <c r="E1095" s="5"/>
      <c r="F1095" s="5"/>
      <c r="G1095" s="5"/>
      <c r="H1095" s="5"/>
      <c r="I1095" s="5"/>
      <c r="J1095" s="5"/>
      <c r="K1095" s="5"/>
      <c r="L1095" s="5"/>
      <c r="M1095" s="5"/>
      <c r="N1095" s="5"/>
      <c r="O1095" s="5"/>
      <c r="P1095" s="40">
        <v>4</v>
      </c>
      <c r="Q1095" s="40">
        <v>75</v>
      </c>
      <c r="R1095" s="47">
        <f t="shared" si="23"/>
        <v>300</v>
      </c>
      <c r="S1095" s="50"/>
      <c r="T1095">
        <v>903.08</v>
      </c>
      <c r="U1095">
        <f>T1095/Q1067</f>
        <v>4.2003720930232564</v>
      </c>
    </row>
    <row r="1096" spans="2:21">
      <c r="B1096" s="45" t="s">
        <v>106</v>
      </c>
      <c r="C1096" s="45"/>
      <c r="D1096" s="40"/>
      <c r="E1096" s="40"/>
      <c r="F1096" s="40"/>
      <c r="G1096" s="40"/>
      <c r="H1096" s="40"/>
      <c r="I1096" s="40"/>
      <c r="J1096" s="40"/>
      <c r="K1096" s="40"/>
      <c r="L1096" s="40"/>
      <c r="M1096" s="40"/>
      <c r="N1096" s="40"/>
      <c r="O1096" s="40"/>
      <c r="P1096" s="52">
        <v>47.7</v>
      </c>
      <c r="Q1096" s="52">
        <v>136</v>
      </c>
      <c r="R1096" s="47">
        <f t="shared" si="23"/>
        <v>6487.2000000000007</v>
      </c>
      <c r="S1096" s="50"/>
      <c r="T1096">
        <f>R1096/Q1067</f>
        <v>30.173023255813956</v>
      </c>
    </row>
    <row r="1097" spans="2:21">
      <c r="B1097" s="45" t="s">
        <v>118</v>
      </c>
      <c r="C1097" s="45"/>
      <c r="D1097" s="40"/>
      <c r="E1097" s="40"/>
      <c r="F1097" s="40"/>
      <c r="G1097" s="40"/>
      <c r="H1097" s="40"/>
      <c r="I1097" s="40"/>
      <c r="J1097" s="40"/>
      <c r="K1097" s="40"/>
      <c r="L1097" s="40"/>
      <c r="M1097" s="40"/>
      <c r="N1097" s="40"/>
      <c r="O1097" s="40"/>
      <c r="P1097" s="52">
        <v>3</v>
      </c>
      <c r="Q1097" s="52">
        <v>37</v>
      </c>
      <c r="R1097" s="47">
        <f>Q1097*P1097</f>
        <v>111</v>
      </c>
      <c r="S1097" s="50"/>
    </row>
    <row r="1098" spans="2:21">
      <c r="B1098" s="45" t="s">
        <v>161</v>
      </c>
      <c r="C1098" s="45"/>
      <c r="D1098" s="40"/>
      <c r="E1098" s="40"/>
      <c r="F1098" s="40"/>
      <c r="G1098" s="40"/>
      <c r="H1098" s="40"/>
      <c r="I1098" s="40"/>
      <c r="J1098" s="40"/>
      <c r="K1098" s="40"/>
      <c r="L1098" s="40"/>
      <c r="M1098" s="40"/>
      <c r="N1098" s="40"/>
      <c r="O1098" s="40"/>
      <c r="P1098" s="52">
        <v>44</v>
      </c>
      <c r="Q1098" s="52">
        <v>52</v>
      </c>
      <c r="R1098" s="47">
        <f t="shared" ref="R1098:R1100" si="24">Q1098*P1098</f>
        <v>2288</v>
      </c>
      <c r="S1098" s="50"/>
    </row>
    <row r="1099" spans="2:21">
      <c r="B1099" s="45" t="s">
        <v>265</v>
      </c>
      <c r="C1099" s="45"/>
      <c r="D1099" s="40"/>
      <c r="E1099" s="40"/>
      <c r="F1099" s="40"/>
      <c r="G1099" s="40"/>
      <c r="H1099" s="40"/>
      <c r="I1099" s="40"/>
      <c r="J1099" s="40"/>
      <c r="K1099" s="40"/>
      <c r="L1099" s="40"/>
      <c r="M1099" s="40"/>
      <c r="N1099" s="40"/>
      <c r="O1099" s="40"/>
      <c r="P1099" s="52">
        <v>44</v>
      </c>
      <c r="Q1099" s="52">
        <v>43</v>
      </c>
      <c r="R1099" s="47">
        <f t="shared" si="24"/>
        <v>1892</v>
      </c>
      <c r="S1099" s="50"/>
    </row>
    <row r="1100" spans="2:21">
      <c r="B1100" s="45" t="s">
        <v>96</v>
      </c>
      <c r="C1100" s="45"/>
      <c r="D1100" s="40"/>
      <c r="E1100" s="40"/>
      <c r="F1100" s="40"/>
      <c r="G1100" s="40"/>
      <c r="H1100" s="40"/>
      <c r="I1100" s="40"/>
      <c r="J1100" s="40"/>
      <c r="K1100" s="40"/>
      <c r="L1100" s="40"/>
      <c r="M1100" s="40"/>
      <c r="N1100" s="40"/>
      <c r="O1100" s="40"/>
      <c r="P1100" s="52">
        <v>99</v>
      </c>
      <c r="Q1100" s="52">
        <v>21.86</v>
      </c>
      <c r="R1100" s="47">
        <f t="shared" si="24"/>
        <v>2164.14</v>
      </c>
      <c r="S1100" s="50"/>
      <c r="T1100">
        <v>6455.14</v>
      </c>
      <c r="U1100">
        <f>T1100/Q1067</f>
        <v>30.023906976744186</v>
      </c>
    </row>
    <row r="1101" spans="2:21">
      <c r="B1101" s="45" t="s">
        <v>107</v>
      </c>
      <c r="C1101" s="45"/>
      <c r="D1101" s="40"/>
      <c r="E1101" s="40"/>
      <c r="F1101" s="40"/>
      <c r="G1101" s="40"/>
      <c r="H1101" s="40"/>
      <c r="I1101" s="40"/>
      <c r="J1101" s="40"/>
      <c r="K1101" s="40"/>
      <c r="L1101" s="40"/>
      <c r="M1101" s="40"/>
      <c r="N1101" s="40"/>
      <c r="O1101" s="40"/>
      <c r="P1101" s="52">
        <v>4.7</v>
      </c>
      <c r="Q1101" s="52">
        <v>184.88</v>
      </c>
      <c r="R1101" s="47">
        <f t="shared" si="23"/>
        <v>868.93600000000004</v>
      </c>
      <c r="S1101" s="50"/>
      <c r="T1101">
        <f>R1101/Q1067</f>
        <v>4.0415627906976743</v>
      </c>
    </row>
    <row r="1102" spans="2:21">
      <c r="B1102" s="93"/>
      <c r="E1102" t="s">
        <v>98</v>
      </c>
      <c r="K1102" t="s">
        <v>99</v>
      </c>
      <c r="R1102" s="67">
        <f>SUM(R1071:R1101)</f>
        <v>23027.375600000003</v>
      </c>
      <c r="S1102" s="67"/>
      <c r="U1102">
        <f>T1101+U1100+T1096+U1095+U1091+U1089+T1087+T1086+U1084+U1080</f>
        <v>107.10407441860465</v>
      </c>
    </row>
    <row r="1103" spans="2:21">
      <c r="B1103" s="93"/>
      <c r="E1103" s="48" t="s">
        <v>100</v>
      </c>
      <c r="F1103" s="48"/>
      <c r="G1103" s="51"/>
      <c r="H1103" s="48"/>
      <c r="I1103" s="48"/>
      <c r="J1103" s="48"/>
      <c r="K1103" s="48" t="s">
        <v>99</v>
      </c>
      <c r="L1103" s="48"/>
      <c r="O1103" t="s">
        <v>99</v>
      </c>
      <c r="R1103" s="13"/>
      <c r="S1103" s="14"/>
    </row>
    <row r="1104" spans="2:21">
      <c r="B1104" s="93"/>
      <c r="E1104" s="48"/>
      <c r="F1104" s="48"/>
      <c r="G1104" s="51"/>
      <c r="H1104" s="48"/>
      <c r="I1104" s="48"/>
      <c r="J1104" s="48"/>
      <c r="K1104" s="48"/>
      <c r="L1104" s="48"/>
      <c r="R1104" s="14"/>
      <c r="S1104" s="14"/>
    </row>
    <row r="1105" spans="2:19">
      <c r="B1105" s="93"/>
      <c r="E1105" s="48"/>
      <c r="F1105" s="48"/>
      <c r="G1105" s="51"/>
      <c r="H1105" s="48"/>
      <c r="I1105" s="48"/>
      <c r="J1105" s="48"/>
      <c r="K1105" s="48"/>
      <c r="L1105" s="48"/>
      <c r="R1105" s="14"/>
      <c r="S1105" s="14"/>
    </row>
    <row r="1106" spans="2:19">
      <c r="B1106" s="93"/>
      <c r="E1106" s="48"/>
      <c r="F1106" s="48"/>
      <c r="G1106" s="51"/>
      <c r="H1106" s="48"/>
      <c r="I1106" s="48"/>
      <c r="J1106" s="48"/>
      <c r="K1106" s="48"/>
      <c r="L1106" s="48"/>
      <c r="R1106" s="14"/>
      <c r="S1106" s="14"/>
    </row>
    <row r="1107" spans="2:19" ht="18.75">
      <c r="E1107" s="15"/>
      <c r="H1107" s="16" t="s">
        <v>67</v>
      </c>
      <c r="I1107" s="16"/>
      <c r="J1107" s="17"/>
      <c r="K1107" s="17"/>
      <c r="M1107" s="17"/>
      <c r="R1107" s="19"/>
      <c r="S1107" s="19"/>
    </row>
    <row r="1108" spans="2:19" ht="18.75">
      <c r="E1108" s="15"/>
      <c r="F1108" s="15"/>
      <c r="H1108" s="16" t="s">
        <v>68</v>
      </c>
      <c r="I1108" s="16"/>
      <c r="J1108" s="16"/>
      <c r="K1108" s="16"/>
      <c r="L1108" s="17"/>
      <c r="M1108" s="21"/>
    </row>
    <row r="1109" spans="2:19" ht="18.75">
      <c r="E1109" s="23" t="s">
        <v>70</v>
      </c>
      <c r="F1109" s="23"/>
      <c r="G1109" s="23"/>
    </row>
    <row r="1110" spans="2:19">
      <c r="B1110" s="53">
        <v>44481</v>
      </c>
      <c r="N1110" s="21"/>
    </row>
    <row r="1111" spans="2:19">
      <c r="B1111" s="24" t="s">
        <v>149</v>
      </c>
      <c r="C1111" s="24" t="s">
        <v>74</v>
      </c>
      <c r="E1111" s="25"/>
      <c r="F1111" s="28"/>
      <c r="G1111" s="28" t="s">
        <v>6</v>
      </c>
      <c r="H1111" s="27"/>
      <c r="I1111" s="21"/>
      <c r="J1111" s="21"/>
      <c r="K1111" s="21"/>
      <c r="L1111" s="21"/>
      <c r="M1111" s="21"/>
      <c r="N1111" s="21"/>
      <c r="O1111" s="21"/>
      <c r="P1111" s="21"/>
      <c r="Q1111" s="21"/>
      <c r="R1111" s="19"/>
      <c r="S1111" s="19"/>
    </row>
    <row r="1112" spans="2:19">
      <c r="B1112" s="29" t="s">
        <v>76</v>
      </c>
      <c r="C1112" s="24"/>
      <c r="D1112" s="20"/>
      <c r="E1112" s="20"/>
      <c r="F1112" s="27"/>
      <c r="G1112" s="27"/>
      <c r="H1112" s="27"/>
      <c r="I1112" s="21"/>
      <c r="J1112" s="21"/>
      <c r="K1112" s="21"/>
      <c r="L1112" s="21"/>
      <c r="M1112" s="21"/>
      <c r="N1112" s="21"/>
      <c r="O1112" s="21"/>
      <c r="P1112" s="21"/>
      <c r="Q1112" s="21"/>
      <c r="R1112" s="19"/>
      <c r="S1112" s="19"/>
    </row>
    <row r="1113" spans="2:19">
      <c r="B1113" s="30"/>
      <c r="C1113" s="29"/>
      <c r="D1113" s="29"/>
      <c r="E1113" s="29"/>
      <c r="F1113" s="21"/>
      <c r="G1113" s="27"/>
      <c r="H1113" s="27"/>
      <c r="I1113" s="21"/>
      <c r="J1113" s="21"/>
      <c r="K1113" s="21"/>
      <c r="L1113" s="21"/>
      <c r="M1113" s="21"/>
      <c r="N1113" s="28"/>
      <c r="O1113" s="21"/>
      <c r="P1113" s="21"/>
      <c r="Q1113">
        <v>127</v>
      </c>
      <c r="R1113" s="19"/>
      <c r="S1113" s="19"/>
    </row>
    <row r="1114" spans="2:19">
      <c r="B1114" s="31" t="s">
        <v>77</v>
      </c>
      <c r="C1114" s="32"/>
      <c r="D1114" s="33" t="s">
        <v>78</v>
      </c>
      <c r="E1114" s="34"/>
      <c r="F1114" s="34" t="s">
        <v>79</v>
      </c>
      <c r="G1114" s="34"/>
      <c r="H1114" s="34" t="s">
        <v>80</v>
      </c>
      <c r="I1114" s="34" t="s">
        <v>81</v>
      </c>
      <c r="J1114" s="34"/>
      <c r="K1114" s="34"/>
      <c r="L1114" s="34"/>
      <c r="M1114" s="34" t="s">
        <v>82</v>
      </c>
      <c r="O1114" s="34"/>
      <c r="P1114" s="35" t="s">
        <v>83</v>
      </c>
      <c r="Q1114" s="36" t="s">
        <v>3</v>
      </c>
      <c r="R1114" s="36" t="s">
        <v>9</v>
      </c>
      <c r="S1114" s="109"/>
    </row>
    <row r="1115" spans="2:19">
      <c r="B1115" s="5"/>
      <c r="C1115" s="38" t="s">
        <v>84</v>
      </c>
      <c r="D1115" s="39" t="s">
        <v>85</v>
      </c>
      <c r="E1115" s="37" t="s">
        <v>86</v>
      </c>
      <c r="F1115" s="37" t="s">
        <v>87</v>
      </c>
      <c r="G1115" s="37" t="s">
        <v>88</v>
      </c>
      <c r="H1115" s="37"/>
      <c r="I1115" s="37" t="s">
        <v>89</v>
      </c>
      <c r="J1115" s="37" t="s">
        <v>90</v>
      </c>
      <c r="K1115" s="37" t="s">
        <v>91</v>
      </c>
      <c r="L1115" s="37" t="s">
        <v>92</v>
      </c>
      <c r="M1115" s="37" t="s">
        <v>93</v>
      </c>
      <c r="N1115" s="37" t="s">
        <v>94</v>
      </c>
      <c r="O1115" s="37" t="s">
        <v>95</v>
      </c>
      <c r="P1115" s="40"/>
      <c r="Q1115" s="4"/>
      <c r="R1115" s="40"/>
      <c r="S1115" s="110"/>
    </row>
    <row r="1116" spans="2:19">
      <c r="B1116" s="45" t="s">
        <v>130</v>
      </c>
      <c r="C1116" s="45"/>
      <c r="D1116" s="37">
        <v>250</v>
      </c>
      <c r="E1116" s="37">
        <v>1.2</v>
      </c>
      <c r="F1116" s="37">
        <v>4</v>
      </c>
      <c r="G1116" s="37">
        <v>2.7</v>
      </c>
      <c r="H1116" s="37">
        <v>260</v>
      </c>
      <c r="I1116" s="37">
        <v>0.26</v>
      </c>
      <c r="J1116" s="37">
        <v>40</v>
      </c>
      <c r="K1116" s="37">
        <v>122</v>
      </c>
      <c r="L1116" s="37">
        <v>128</v>
      </c>
      <c r="M1116" s="37">
        <v>146</v>
      </c>
      <c r="N1116" s="37">
        <v>56</v>
      </c>
      <c r="O1116" s="37">
        <v>2</v>
      </c>
      <c r="P1116" s="4"/>
      <c r="Q1116" s="46"/>
      <c r="R1116" s="47"/>
      <c r="S1116" s="50"/>
    </row>
    <row r="1117" spans="2:19">
      <c r="B1117" s="45" t="s">
        <v>36</v>
      </c>
      <c r="C1117" s="45"/>
      <c r="D1117" s="37"/>
      <c r="E1117" s="37"/>
      <c r="F1117" s="37"/>
      <c r="G1117" s="37"/>
      <c r="H1117" s="37"/>
      <c r="I1117" s="37"/>
      <c r="J1117" s="37"/>
      <c r="K1117" s="37"/>
      <c r="L1117" s="37"/>
      <c r="M1117" s="37"/>
      <c r="N1117" s="37"/>
      <c r="O1117" s="37"/>
      <c r="P1117" s="4">
        <v>6.62</v>
      </c>
      <c r="Q1117" s="46">
        <v>260</v>
      </c>
      <c r="R1117" s="47">
        <f t="shared" ref="R1117:R1137" si="25">Q1117*P1117</f>
        <v>1721.2</v>
      </c>
      <c r="S1117" s="50"/>
    </row>
    <row r="1118" spans="2:19">
      <c r="B1118" s="45" t="s">
        <v>56</v>
      </c>
      <c r="C1118" s="45"/>
      <c r="D1118" s="37"/>
      <c r="E1118" s="37"/>
      <c r="F1118" s="37"/>
      <c r="G1118" s="37"/>
      <c r="H1118" s="37"/>
      <c r="I1118" s="37"/>
      <c r="J1118" s="37"/>
      <c r="K1118" s="37"/>
      <c r="L1118" s="37"/>
      <c r="M1118" s="37"/>
      <c r="N1118" s="37"/>
      <c r="O1118" s="37"/>
      <c r="P1118" s="4">
        <v>4.93</v>
      </c>
      <c r="Q1118" s="46">
        <v>36</v>
      </c>
      <c r="R1118" s="47">
        <f t="shared" si="25"/>
        <v>177.48</v>
      </c>
      <c r="S1118" s="50"/>
    </row>
    <row r="1119" spans="2:19">
      <c r="B1119" s="45" t="s">
        <v>58</v>
      </c>
      <c r="C1119" s="45"/>
      <c r="D1119" s="37"/>
      <c r="E1119" s="37"/>
      <c r="F1119" s="37"/>
      <c r="G1119" s="37"/>
      <c r="H1119" s="37"/>
      <c r="I1119" s="37"/>
      <c r="J1119" s="37"/>
      <c r="K1119" s="37"/>
      <c r="L1119" s="37"/>
      <c r="M1119" s="37"/>
      <c r="N1119" s="37"/>
      <c r="O1119" s="37"/>
      <c r="P1119" s="4">
        <v>1.1000000000000001</v>
      </c>
      <c r="Q1119" s="46">
        <v>41</v>
      </c>
      <c r="R1119" s="47">
        <f t="shared" si="25"/>
        <v>45.1</v>
      </c>
      <c r="S1119" s="50"/>
    </row>
    <row r="1120" spans="2:19">
      <c r="B1120" s="45" t="s">
        <v>13</v>
      </c>
      <c r="C1120" s="45">
        <v>3</v>
      </c>
      <c r="D1120" s="37"/>
      <c r="E1120" s="37"/>
      <c r="F1120" s="37"/>
      <c r="G1120" s="37"/>
      <c r="H1120" s="37"/>
      <c r="I1120" s="37"/>
      <c r="J1120" s="37"/>
      <c r="K1120" s="37"/>
      <c r="L1120" s="37"/>
      <c r="M1120" s="37"/>
      <c r="N1120" s="37"/>
      <c r="O1120" s="37"/>
      <c r="P1120" s="4">
        <v>0.7</v>
      </c>
      <c r="Q1120" s="46">
        <v>136.38999999999999</v>
      </c>
      <c r="R1120" s="47">
        <f t="shared" si="25"/>
        <v>95.472999999999985</v>
      </c>
      <c r="S1120" s="50"/>
    </row>
    <row r="1121" spans="2:21">
      <c r="B1121" s="45" t="s">
        <v>10</v>
      </c>
      <c r="C1121" s="45"/>
      <c r="D1121" s="37"/>
      <c r="E1121" s="37"/>
      <c r="F1121" s="37"/>
      <c r="G1121" s="37"/>
      <c r="H1121" s="37"/>
      <c r="I1121" s="37"/>
      <c r="J1121" s="37"/>
      <c r="K1121" s="37"/>
      <c r="L1121" s="37"/>
      <c r="M1121" s="37"/>
      <c r="N1121" s="37"/>
      <c r="O1121" s="37"/>
      <c r="P1121" s="4">
        <v>1</v>
      </c>
      <c r="Q1121" s="46">
        <v>65</v>
      </c>
      <c r="R1121" s="47">
        <f t="shared" si="25"/>
        <v>65</v>
      </c>
      <c r="S1121" s="50"/>
    </row>
    <row r="1122" spans="2:21">
      <c r="B1122" s="45" t="s">
        <v>103</v>
      </c>
      <c r="C1122" s="45"/>
      <c r="D1122" s="37"/>
      <c r="E1122" s="37"/>
      <c r="F1122" s="37"/>
      <c r="G1122" s="37"/>
      <c r="H1122" s="37"/>
      <c r="I1122" s="37"/>
      <c r="J1122" s="37"/>
      <c r="K1122" s="37"/>
      <c r="L1122" s="37"/>
      <c r="M1122" s="37"/>
      <c r="N1122" s="37"/>
      <c r="O1122" s="37"/>
      <c r="P1122" s="4">
        <v>1.1299999999999999</v>
      </c>
      <c r="Q1122" s="46">
        <v>60</v>
      </c>
      <c r="R1122" s="47">
        <f t="shared" si="25"/>
        <v>67.8</v>
      </c>
      <c r="S1122" s="50"/>
    </row>
    <row r="1123" spans="2:21">
      <c r="B1123" s="45" t="s">
        <v>57</v>
      </c>
      <c r="C1123" s="45"/>
      <c r="D1123" s="37"/>
      <c r="E1123" s="37"/>
      <c r="F1123" s="37"/>
      <c r="G1123" s="37"/>
      <c r="H1123" s="37"/>
      <c r="I1123" s="37"/>
      <c r="J1123" s="37"/>
      <c r="K1123" s="37"/>
      <c r="L1123" s="37"/>
      <c r="M1123" s="37"/>
      <c r="N1123" s="37"/>
      <c r="O1123" s="37"/>
      <c r="P1123" s="4">
        <v>1.94</v>
      </c>
      <c r="Q1123" s="46">
        <v>65</v>
      </c>
      <c r="R1123" s="47">
        <f t="shared" si="25"/>
        <v>126.1</v>
      </c>
      <c r="S1123" s="50"/>
    </row>
    <row r="1124" spans="2:21">
      <c r="B1124" s="45" t="s">
        <v>55</v>
      </c>
      <c r="C1124" s="45"/>
      <c r="D1124" s="37"/>
      <c r="E1124" s="37"/>
      <c r="F1124" s="37"/>
      <c r="G1124" s="37"/>
      <c r="H1124" s="37"/>
      <c r="I1124" s="37"/>
      <c r="J1124" s="37"/>
      <c r="K1124" s="37"/>
      <c r="L1124" s="37"/>
      <c r="M1124" s="37"/>
      <c r="N1124" s="37"/>
      <c r="O1124" s="37"/>
      <c r="P1124" s="4">
        <v>7</v>
      </c>
      <c r="Q1124" s="46">
        <v>39</v>
      </c>
      <c r="R1124" s="47">
        <f t="shared" si="25"/>
        <v>273</v>
      </c>
      <c r="S1124" s="50"/>
    </row>
    <row r="1125" spans="2:21">
      <c r="B1125" s="45" t="s">
        <v>20</v>
      </c>
      <c r="C1125" s="45"/>
      <c r="D1125" s="37"/>
      <c r="E1125" s="37"/>
      <c r="F1125" s="37"/>
      <c r="G1125" s="37"/>
      <c r="H1125" s="37"/>
      <c r="I1125" s="37"/>
      <c r="J1125" s="37"/>
      <c r="K1125" s="37"/>
      <c r="L1125" s="37"/>
      <c r="M1125" s="37"/>
      <c r="N1125" s="37"/>
      <c r="O1125" s="37"/>
      <c r="P1125" s="4">
        <v>3</v>
      </c>
      <c r="Q1125" s="46">
        <v>52.95</v>
      </c>
      <c r="R1125" s="47">
        <f t="shared" si="25"/>
        <v>158.85000000000002</v>
      </c>
      <c r="S1125" s="50"/>
      <c r="T1125">
        <v>2730</v>
      </c>
      <c r="U1125">
        <f>T1125/Q1113</f>
        <v>21.496062992125985</v>
      </c>
    </row>
    <row r="1126" spans="2:21">
      <c r="B1126" s="31" t="s">
        <v>162</v>
      </c>
      <c r="C1126" s="45"/>
      <c r="D1126" s="37">
        <v>70</v>
      </c>
      <c r="E1126" s="37">
        <v>4.5999999999999996</v>
      </c>
      <c r="F1126" s="37">
        <v>5.2</v>
      </c>
      <c r="G1126" s="37">
        <v>7.2</v>
      </c>
      <c r="H1126" s="37">
        <v>105</v>
      </c>
      <c r="I1126" s="37">
        <v>1.5</v>
      </c>
      <c r="J1126" s="37">
        <v>13.5</v>
      </c>
      <c r="K1126" s="37">
        <v>51</v>
      </c>
      <c r="L1126" s="37">
        <v>98</v>
      </c>
      <c r="M1126" s="37">
        <v>52</v>
      </c>
      <c r="N1126" s="37">
        <v>51</v>
      </c>
      <c r="O1126" s="37">
        <v>2.25</v>
      </c>
      <c r="P1126" s="4"/>
      <c r="Q1126" s="46"/>
      <c r="R1126" s="47">
        <f t="shared" si="25"/>
        <v>0</v>
      </c>
      <c r="S1126" s="50"/>
    </row>
    <row r="1127" spans="2:21">
      <c r="B1127" s="45" t="s">
        <v>37</v>
      </c>
      <c r="C1127" s="45"/>
      <c r="D1127" s="37"/>
      <c r="E1127" s="37"/>
      <c r="F1127" s="37"/>
      <c r="G1127" s="37"/>
      <c r="H1127" s="37"/>
      <c r="I1127" s="37"/>
      <c r="J1127" s="37"/>
      <c r="K1127" s="37"/>
      <c r="L1127" s="37"/>
      <c r="M1127" s="37"/>
      <c r="N1127" s="37"/>
      <c r="O1127" s="37"/>
      <c r="P1127" s="4">
        <v>6</v>
      </c>
      <c r="Q1127" s="46">
        <v>60</v>
      </c>
      <c r="R1127" s="47">
        <f t="shared" si="25"/>
        <v>360</v>
      </c>
      <c r="S1127" s="50"/>
    </row>
    <row r="1128" spans="2:21">
      <c r="B1128" s="45" t="s">
        <v>207</v>
      </c>
      <c r="C1128" s="45"/>
      <c r="D1128" s="37"/>
      <c r="E1128" s="37"/>
      <c r="F1128" s="37"/>
      <c r="G1128" s="37"/>
      <c r="H1128" s="37"/>
      <c r="I1128" s="37"/>
      <c r="J1128" s="37"/>
      <c r="K1128" s="37"/>
      <c r="L1128" s="37"/>
      <c r="M1128" s="37"/>
      <c r="N1128" s="37"/>
      <c r="O1128" s="37"/>
      <c r="P1128" s="4">
        <v>0.06</v>
      </c>
      <c r="Q1128" s="46">
        <v>185</v>
      </c>
      <c r="R1128" s="47">
        <f t="shared" si="25"/>
        <v>11.1</v>
      </c>
      <c r="S1128" s="50"/>
    </row>
    <row r="1129" spans="2:21">
      <c r="B1129" s="45" t="s">
        <v>13</v>
      </c>
      <c r="C1129" s="45"/>
      <c r="D1129" s="37"/>
      <c r="E1129" s="37"/>
      <c r="F1129" s="37"/>
      <c r="G1129" s="37"/>
      <c r="H1129" s="37"/>
      <c r="I1129" s="37"/>
      <c r="J1129" s="37"/>
      <c r="K1129" s="37"/>
      <c r="L1129" s="37"/>
      <c r="M1129" s="37"/>
      <c r="N1129" s="37"/>
      <c r="O1129" s="37"/>
      <c r="P1129" s="4">
        <v>0.3</v>
      </c>
      <c r="Q1129" s="46">
        <v>136.38999999999999</v>
      </c>
      <c r="R1129" s="47">
        <f t="shared" si="25"/>
        <v>40.916999999999994</v>
      </c>
      <c r="S1129" s="50"/>
      <c r="T1129">
        <v>412</v>
      </c>
      <c r="U1129">
        <f>T1129/Q1113</f>
        <v>3.2440944881889764</v>
      </c>
    </row>
    <row r="1130" spans="2:21">
      <c r="B1130" s="44" t="s">
        <v>34</v>
      </c>
      <c r="C1130" s="45">
        <v>30</v>
      </c>
      <c r="D1130" s="31">
        <v>30</v>
      </c>
      <c r="E1130" s="37">
        <v>0.6</v>
      </c>
      <c r="F1130" s="37"/>
      <c r="G1130" s="37">
        <v>15.5</v>
      </c>
      <c r="H1130" s="37"/>
      <c r="I1130" s="37">
        <v>0.04</v>
      </c>
      <c r="J1130" s="37"/>
      <c r="K1130" s="37">
        <v>0.24</v>
      </c>
      <c r="L1130" s="37">
        <v>0.8</v>
      </c>
      <c r="M1130" s="37">
        <v>24</v>
      </c>
      <c r="N1130" s="37"/>
      <c r="O1130" s="37">
        <v>22</v>
      </c>
      <c r="P1130" s="52"/>
      <c r="Q1130" s="46"/>
      <c r="R1130" s="47">
        <f t="shared" si="25"/>
        <v>0</v>
      </c>
      <c r="S1130" s="50"/>
    </row>
    <row r="1131" spans="2:21">
      <c r="B1131" s="45" t="s">
        <v>34</v>
      </c>
      <c r="C1131" s="45">
        <v>10</v>
      </c>
      <c r="D1131" s="5"/>
      <c r="E1131" s="5"/>
      <c r="F1131" s="5"/>
      <c r="G1131" s="5"/>
      <c r="H1131" s="5"/>
      <c r="I1131" s="5"/>
      <c r="J1131" s="5"/>
      <c r="K1131" s="5"/>
      <c r="L1131" s="5"/>
      <c r="M1131" s="5"/>
      <c r="N1131" s="5"/>
      <c r="O1131" s="5"/>
      <c r="P1131" s="4">
        <v>10</v>
      </c>
      <c r="Q1131" s="61">
        <v>26</v>
      </c>
      <c r="R1131" s="47">
        <f t="shared" si="25"/>
        <v>260</v>
      </c>
      <c r="S1131" s="50"/>
      <c r="T1131">
        <f>R1131/Q1113</f>
        <v>2.0472440944881889</v>
      </c>
    </row>
    <row r="1132" spans="2:21">
      <c r="B1132" s="45" t="s">
        <v>121</v>
      </c>
      <c r="C1132" s="45"/>
      <c r="D1132" s="5"/>
      <c r="E1132" s="5"/>
      <c r="F1132" s="5"/>
      <c r="G1132" s="5"/>
      <c r="H1132" s="5"/>
      <c r="I1132" s="5"/>
      <c r="J1132" s="5"/>
      <c r="K1132" s="5"/>
      <c r="L1132" s="5"/>
      <c r="M1132" s="5"/>
      <c r="N1132" s="5"/>
      <c r="O1132" s="5"/>
      <c r="P1132" s="4">
        <v>1.27</v>
      </c>
      <c r="Q1132" s="61">
        <v>512.66999999999996</v>
      </c>
      <c r="R1132" s="47">
        <f t="shared" si="25"/>
        <v>651.09089999999992</v>
      </c>
      <c r="S1132" s="50"/>
      <c r="T1132">
        <f>R1132/Q1113</f>
        <v>5.1266999999999996</v>
      </c>
    </row>
    <row r="1133" spans="2:21">
      <c r="B1133" s="44" t="s">
        <v>140</v>
      </c>
      <c r="C1133" s="45">
        <v>20</v>
      </c>
      <c r="D1133" s="37">
        <v>200</v>
      </c>
      <c r="E1133" s="37">
        <v>0.6</v>
      </c>
      <c r="F1133" s="37"/>
      <c r="G1133" s="37">
        <v>30.1</v>
      </c>
      <c r="H1133" s="37">
        <v>130</v>
      </c>
      <c r="I1133" s="37">
        <v>0.04</v>
      </c>
      <c r="J1133" s="37"/>
      <c r="K1133" s="37">
        <v>0.05</v>
      </c>
      <c r="L1133" s="37">
        <v>135</v>
      </c>
      <c r="M1133" s="37">
        <v>46</v>
      </c>
      <c r="N1133" s="37"/>
      <c r="O1133" s="37">
        <v>0.5</v>
      </c>
      <c r="P1133" s="40"/>
      <c r="Q1133" s="40"/>
      <c r="R1133" s="47">
        <f t="shared" si="25"/>
        <v>0</v>
      </c>
      <c r="S1133" s="50"/>
    </row>
    <row r="1134" spans="2:21">
      <c r="B1134" s="45" t="s">
        <v>168</v>
      </c>
      <c r="C1134" s="45"/>
      <c r="D1134" s="5"/>
      <c r="E1134" s="5"/>
      <c r="F1134" s="5"/>
      <c r="G1134" s="5"/>
      <c r="H1134" s="5"/>
      <c r="I1134" s="5"/>
      <c r="J1134" s="5"/>
      <c r="K1134" s="5"/>
      <c r="L1134" s="5"/>
      <c r="M1134" s="5"/>
      <c r="N1134" s="5"/>
      <c r="O1134" s="5"/>
      <c r="P1134" s="40">
        <v>3</v>
      </c>
      <c r="Q1134" s="40">
        <v>70.66</v>
      </c>
      <c r="R1134" s="47">
        <f t="shared" si="25"/>
        <v>211.98</v>
      </c>
      <c r="S1134" s="50"/>
    </row>
    <row r="1135" spans="2:21">
      <c r="B1135" s="45" t="s">
        <v>15</v>
      </c>
      <c r="C1135" s="45"/>
      <c r="D1135" s="5"/>
      <c r="E1135" s="5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40">
        <v>2.8</v>
      </c>
      <c r="Q1135" s="40">
        <v>74.52</v>
      </c>
      <c r="R1135" s="47">
        <f t="shared" si="25"/>
        <v>208.65599999999998</v>
      </c>
      <c r="S1135" s="50"/>
    </row>
    <row r="1136" spans="2:21">
      <c r="B1136" s="45" t="s">
        <v>31</v>
      </c>
      <c r="C1136" s="45"/>
      <c r="D1136" s="5"/>
      <c r="E1136" s="5"/>
      <c r="F1136" s="5"/>
      <c r="G1136" s="5"/>
      <c r="H1136" s="5"/>
      <c r="I1136" s="5"/>
      <c r="J1136" s="5"/>
      <c r="K1136" s="5"/>
      <c r="L1136" s="5"/>
      <c r="M1136" s="5"/>
      <c r="N1136" s="5"/>
      <c r="O1136" s="5"/>
      <c r="P1136" s="40">
        <v>4</v>
      </c>
      <c r="Q1136" s="40">
        <v>75</v>
      </c>
      <c r="R1136" s="47">
        <f t="shared" si="25"/>
        <v>300</v>
      </c>
      <c r="S1136" s="50"/>
      <c r="T1136">
        <v>720.64</v>
      </c>
      <c r="U1136">
        <f>T1136/Q1113</f>
        <v>5.674330708661417</v>
      </c>
    </row>
    <row r="1137" spans="2:21">
      <c r="B1137" s="45" t="s">
        <v>40</v>
      </c>
      <c r="C1137" s="45"/>
      <c r="D1137" s="40"/>
      <c r="E1137" s="40"/>
      <c r="F1137" s="40"/>
      <c r="G1137" s="40"/>
      <c r="H1137" s="40"/>
      <c r="I1137" s="40"/>
      <c r="J1137" s="40"/>
      <c r="K1137" s="40"/>
      <c r="L1137" s="40"/>
      <c r="M1137" s="40"/>
      <c r="N1137" s="40"/>
      <c r="O1137" s="40"/>
      <c r="P1137" s="52">
        <v>2.41</v>
      </c>
      <c r="Q1137" s="52">
        <v>390.58</v>
      </c>
      <c r="R1137" s="47">
        <f t="shared" si="25"/>
        <v>941.29780000000005</v>
      </c>
      <c r="S1137" s="50"/>
      <c r="T1137">
        <f>R1137/Q1113</f>
        <v>7.4117937007874017</v>
      </c>
    </row>
    <row r="1138" spans="2:21">
      <c r="B1138" s="93"/>
      <c r="E1138" t="s">
        <v>98</v>
      </c>
      <c r="K1138" t="s">
        <v>99</v>
      </c>
      <c r="P1138" s="87"/>
      <c r="Q1138" s="87"/>
      <c r="R1138" s="67">
        <f>SUM(R1117:R1137)</f>
        <v>5715.0446999999995</v>
      </c>
      <c r="S1138" s="67"/>
      <c r="U1138">
        <f>T1137+U1136+T1132+T1131+U1129+U1125</f>
        <v>45.000225984251969</v>
      </c>
    </row>
    <row r="1139" spans="2:21">
      <c r="B1139" s="93"/>
      <c r="E1139" s="48" t="s">
        <v>100</v>
      </c>
      <c r="F1139" s="48"/>
      <c r="G1139" s="51"/>
      <c r="H1139" s="48"/>
      <c r="I1139" s="48"/>
      <c r="J1139" s="48"/>
      <c r="K1139" s="48" t="s">
        <v>99</v>
      </c>
      <c r="L1139" s="48"/>
      <c r="O1139" t="s">
        <v>99</v>
      </c>
      <c r="R1139" s="13"/>
      <c r="S1139" s="14"/>
    </row>
    <row r="1140" spans="2:21">
      <c r="B1140" s="93"/>
      <c r="E1140" s="48"/>
      <c r="F1140" s="48"/>
      <c r="G1140" s="51"/>
      <c r="H1140" s="48"/>
      <c r="I1140" s="48"/>
      <c r="J1140" s="48"/>
      <c r="K1140" s="48"/>
      <c r="L1140" s="48"/>
      <c r="R1140" s="14"/>
      <c r="S1140" s="14"/>
    </row>
    <row r="1141" spans="2:21">
      <c r="B1141" s="93"/>
      <c r="E1141" s="48"/>
      <c r="F1141" s="48"/>
      <c r="G1141" s="51"/>
      <c r="H1141" s="48"/>
      <c r="I1141" s="48"/>
      <c r="J1141" s="48"/>
      <c r="K1141" s="48"/>
      <c r="L1141" s="48"/>
      <c r="R1141" s="14"/>
      <c r="S1141" s="14"/>
    </row>
    <row r="1142" spans="2:21">
      <c r="B1142" s="93"/>
      <c r="E1142" s="48"/>
      <c r="F1142" s="48"/>
      <c r="G1142" s="51"/>
      <c r="H1142" s="48"/>
      <c r="I1142" s="48"/>
      <c r="J1142" s="48"/>
      <c r="K1142" s="48"/>
      <c r="L1142" s="48"/>
      <c r="R1142" s="14"/>
      <c r="S1142" s="14"/>
    </row>
    <row r="1143" spans="2:21">
      <c r="B1143" s="93"/>
      <c r="E1143" s="48"/>
      <c r="F1143" s="48"/>
      <c r="G1143" s="51"/>
      <c r="H1143" s="48"/>
      <c r="I1143" s="48"/>
      <c r="J1143" s="48"/>
      <c r="K1143" s="48"/>
      <c r="L1143" s="48"/>
      <c r="R1143" s="14"/>
      <c r="S1143" s="14"/>
    </row>
    <row r="1144" spans="2:21">
      <c r="B1144" s="93"/>
      <c r="E1144" s="48"/>
      <c r="F1144" s="48"/>
      <c r="G1144" s="51"/>
      <c r="H1144" s="48"/>
      <c r="I1144" s="48"/>
      <c r="J1144" s="48"/>
      <c r="K1144" s="48"/>
      <c r="L1144" s="48"/>
      <c r="R1144" s="14"/>
      <c r="S1144" s="14"/>
    </row>
    <row r="1145" spans="2:21">
      <c r="B1145" s="93"/>
      <c r="E1145" s="48"/>
      <c r="F1145" s="48"/>
      <c r="G1145" s="51"/>
      <c r="H1145" s="48"/>
      <c r="I1145" s="48"/>
      <c r="J1145" s="48"/>
      <c r="K1145" s="48"/>
      <c r="L1145" s="48"/>
      <c r="R1145" s="14"/>
      <c r="S1145" s="14"/>
    </row>
    <row r="1146" spans="2:21">
      <c r="B1146" s="93"/>
      <c r="E1146" s="48"/>
      <c r="F1146" s="48"/>
      <c r="G1146" s="51"/>
      <c r="H1146" s="48"/>
      <c r="I1146" s="48"/>
      <c r="J1146" s="48"/>
      <c r="K1146" s="48"/>
      <c r="L1146" s="48"/>
      <c r="R1146" s="14"/>
      <c r="S1146" s="14"/>
    </row>
    <row r="1147" spans="2:21">
      <c r="B1147" s="93"/>
      <c r="E1147" s="48"/>
      <c r="F1147" s="48"/>
      <c r="G1147" s="51"/>
      <c r="H1147" s="48"/>
      <c r="I1147" s="48"/>
      <c r="J1147" s="48"/>
      <c r="K1147" s="48"/>
      <c r="L1147" s="48"/>
      <c r="R1147" s="14"/>
      <c r="S1147" s="14"/>
    </row>
    <row r="1148" spans="2:21">
      <c r="B1148" s="93"/>
      <c r="E1148" s="48"/>
      <c r="F1148" s="48"/>
      <c r="G1148" s="51"/>
      <c r="H1148" s="48"/>
      <c r="I1148" s="48"/>
      <c r="J1148" s="48"/>
      <c r="K1148" s="48"/>
      <c r="L1148" s="48"/>
      <c r="R1148" s="14"/>
      <c r="S1148" s="14"/>
    </row>
    <row r="1149" spans="2:21">
      <c r="B1149" s="93"/>
      <c r="E1149" s="48"/>
      <c r="F1149" s="48"/>
      <c r="G1149" s="51"/>
      <c r="H1149" s="48"/>
      <c r="I1149" s="48"/>
      <c r="J1149" s="48"/>
      <c r="K1149" s="48"/>
      <c r="L1149" s="48"/>
      <c r="R1149" s="14"/>
      <c r="S1149" s="14"/>
    </row>
    <row r="1150" spans="2:21">
      <c r="B1150" s="93"/>
      <c r="E1150" s="48"/>
      <c r="F1150" s="48"/>
      <c r="G1150" s="51"/>
      <c r="H1150" s="48"/>
      <c r="I1150" s="48"/>
      <c r="J1150" s="48"/>
      <c r="K1150" s="48"/>
      <c r="L1150" s="48"/>
      <c r="R1150" s="14"/>
      <c r="S1150" s="14"/>
    </row>
    <row r="1151" spans="2:21">
      <c r="B1151" s="93"/>
      <c r="E1151" s="48"/>
      <c r="F1151" s="48"/>
      <c r="G1151" s="51"/>
      <c r="H1151" s="48"/>
      <c r="I1151" s="48"/>
      <c r="J1151" s="48"/>
      <c r="K1151" s="48"/>
      <c r="L1151" s="48"/>
      <c r="R1151" s="14"/>
      <c r="S1151" s="14"/>
    </row>
    <row r="1152" spans="2:21">
      <c r="B1152" s="93"/>
      <c r="E1152" s="48"/>
      <c r="F1152" s="48"/>
      <c r="G1152" s="51"/>
      <c r="H1152" s="48"/>
      <c r="I1152" s="48"/>
      <c r="J1152" s="48"/>
      <c r="K1152" s="48"/>
      <c r="L1152" s="48"/>
      <c r="R1152" s="14"/>
      <c r="S1152" s="14"/>
    </row>
    <row r="1153" spans="2:19" ht="18.75">
      <c r="E1153" s="15"/>
      <c r="H1153" s="16" t="s">
        <v>67</v>
      </c>
      <c r="I1153" s="16"/>
      <c r="J1153" s="17"/>
      <c r="K1153" s="17"/>
      <c r="M1153" s="17"/>
      <c r="R1153" s="19"/>
      <c r="S1153" s="19"/>
    </row>
    <row r="1154" spans="2:19" ht="18.75">
      <c r="E1154" s="15"/>
      <c r="F1154" s="15"/>
      <c r="H1154" s="16" t="s">
        <v>68</v>
      </c>
      <c r="I1154" s="16"/>
      <c r="J1154" s="16"/>
      <c r="K1154" s="16"/>
      <c r="L1154" s="17"/>
      <c r="M1154" s="21"/>
    </row>
    <row r="1155" spans="2:19" ht="18.75">
      <c r="E1155" s="23" t="s">
        <v>70</v>
      </c>
      <c r="F1155" s="23"/>
      <c r="G1155" s="23"/>
    </row>
    <row r="1156" spans="2:19">
      <c r="B1156" s="53">
        <v>44481</v>
      </c>
      <c r="N1156" s="21"/>
    </row>
    <row r="1157" spans="2:19">
      <c r="B1157" s="24" t="s">
        <v>149</v>
      </c>
      <c r="C1157" s="24" t="s">
        <v>74</v>
      </c>
      <c r="E1157" s="25"/>
      <c r="F1157" s="28"/>
      <c r="G1157" s="28" t="s">
        <v>7</v>
      </c>
      <c r="H1157" s="27"/>
      <c r="I1157" s="21"/>
      <c r="J1157" s="21"/>
      <c r="K1157" s="21"/>
      <c r="L1157" s="21"/>
      <c r="M1157" s="21"/>
      <c r="N1157" s="21"/>
      <c r="O1157" s="21"/>
      <c r="P1157" s="21"/>
      <c r="Q1157" s="21"/>
      <c r="R1157" s="19"/>
      <c r="S1157" s="19"/>
    </row>
    <row r="1158" spans="2:19">
      <c r="B1158" s="29" t="s">
        <v>76</v>
      </c>
      <c r="C1158" s="24"/>
      <c r="D1158" s="20"/>
      <c r="E1158" s="20"/>
      <c r="F1158" s="27"/>
      <c r="G1158" s="27"/>
      <c r="H1158" s="27"/>
      <c r="I1158" s="21"/>
      <c r="J1158" s="21"/>
      <c r="K1158" s="21"/>
      <c r="L1158" s="21"/>
      <c r="M1158" s="21"/>
      <c r="N1158" s="21"/>
      <c r="O1158" s="21"/>
      <c r="P1158" s="21"/>
      <c r="Q1158" s="21"/>
      <c r="R1158" s="19"/>
      <c r="S1158" s="19"/>
    </row>
    <row r="1159" spans="2:19">
      <c r="B1159" s="30"/>
      <c r="C1159" s="29"/>
      <c r="D1159" s="29"/>
      <c r="E1159" s="29"/>
      <c r="F1159" s="21"/>
      <c r="G1159" s="27"/>
      <c r="H1159" s="27"/>
      <c r="I1159" s="21"/>
      <c r="J1159" s="21"/>
      <c r="K1159" s="21"/>
      <c r="L1159" s="21"/>
      <c r="M1159" s="21"/>
      <c r="N1159" s="28"/>
      <c r="O1159" s="21"/>
      <c r="P1159" s="21"/>
      <c r="R1159" s="19"/>
      <c r="S1159" s="19"/>
    </row>
    <row r="1160" spans="2:19">
      <c r="B1160" s="31" t="s">
        <v>77</v>
      </c>
      <c r="C1160" s="32"/>
      <c r="D1160" s="33" t="s">
        <v>78</v>
      </c>
      <c r="E1160" s="34"/>
      <c r="F1160" s="34" t="s">
        <v>79</v>
      </c>
      <c r="G1160" s="34"/>
      <c r="H1160" s="34" t="s">
        <v>80</v>
      </c>
      <c r="I1160" s="34" t="s">
        <v>81</v>
      </c>
      <c r="J1160" s="34"/>
      <c r="K1160" s="34"/>
      <c r="L1160" s="34"/>
      <c r="M1160" s="34" t="s">
        <v>82</v>
      </c>
      <c r="O1160" s="34"/>
      <c r="P1160" s="35" t="s">
        <v>83</v>
      </c>
      <c r="Q1160" s="36" t="s">
        <v>3</v>
      </c>
      <c r="R1160" s="36" t="s">
        <v>9</v>
      </c>
      <c r="S1160" s="109"/>
    </row>
    <row r="1161" spans="2:19">
      <c r="B1161" s="5"/>
      <c r="C1161" s="38" t="s">
        <v>84</v>
      </c>
      <c r="D1161" s="39" t="s">
        <v>85</v>
      </c>
      <c r="E1161" s="37" t="s">
        <v>86</v>
      </c>
      <c r="F1161" s="37" t="s">
        <v>87</v>
      </c>
      <c r="G1161" s="37" t="s">
        <v>88</v>
      </c>
      <c r="H1161" s="37"/>
      <c r="I1161" s="37" t="s">
        <v>89</v>
      </c>
      <c r="J1161" s="37" t="s">
        <v>90</v>
      </c>
      <c r="K1161" s="37" t="s">
        <v>91</v>
      </c>
      <c r="L1161" s="37" t="s">
        <v>92</v>
      </c>
      <c r="M1161" s="37" t="s">
        <v>93</v>
      </c>
      <c r="N1161" s="37" t="s">
        <v>94</v>
      </c>
      <c r="O1161" s="37" t="s">
        <v>95</v>
      </c>
      <c r="P1161" s="40"/>
      <c r="Q1161" s="4"/>
      <c r="R1161" s="40"/>
      <c r="S1161" s="110"/>
    </row>
    <row r="1162" spans="2:19">
      <c r="B1162" s="45" t="s">
        <v>130</v>
      </c>
      <c r="C1162" s="45"/>
      <c r="D1162" s="37">
        <v>250</v>
      </c>
      <c r="E1162" s="37">
        <v>1.2</v>
      </c>
      <c r="F1162" s="37">
        <v>4</v>
      </c>
      <c r="G1162" s="37">
        <v>2.7</v>
      </c>
      <c r="H1162" s="37">
        <v>260</v>
      </c>
      <c r="I1162" s="37">
        <v>0.26</v>
      </c>
      <c r="J1162" s="37">
        <v>40</v>
      </c>
      <c r="K1162" s="37">
        <v>122</v>
      </c>
      <c r="L1162" s="37">
        <v>128</v>
      </c>
      <c r="M1162" s="37">
        <v>146</v>
      </c>
      <c r="N1162" s="37">
        <v>56</v>
      </c>
      <c r="O1162" s="37">
        <v>2</v>
      </c>
      <c r="P1162" s="4"/>
      <c r="Q1162" s="46"/>
      <c r="R1162" s="47"/>
      <c r="S1162" s="50"/>
    </row>
    <row r="1163" spans="2:19">
      <c r="B1163" s="45" t="s">
        <v>27</v>
      </c>
      <c r="C1163" s="45"/>
      <c r="D1163" s="37"/>
      <c r="E1163" s="37"/>
      <c r="F1163" s="37"/>
      <c r="G1163" s="37"/>
      <c r="H1163" s="37"/>
      <c r="I1163" s="37"/>
      <c r="J1163" s="37"/>
      <c r="K1163" s="37"/>
      <c r="L1163" s="37"/>
      <c r="M1163" s="37"/>
      <c r="N1163" s="37"/>
      <c r="O1163" s="37"/>
      <c r="P1163" s="4">
        <v>2</v>
      </c>
      <c r="Q1163" s="46">
        <v>248.23</v>
      </c>
      <c r="R1163" s="47">
        <f t="shared" ref="R1163:R1173" si="26">Q1163*P1163</f>
        <v>496.46</v>
      </c>
      <c r="S1163" s="50"/>
    </row>
    <row r="1164" spans="2:19">
      <c r="B1164" s="45" t="s">
        <v>56</v>
      </c>
      <c r="C1164" s="45"/>
      <c r="D1164" s="37"/>
      <c r="E1164" s="37"/>
      <c r="F1164" s="37"/>
      <c r="G1164" s="37"/>
      <c r="H1164" s="37"/>
      <c r="I1164" s="37"/>
      <c r="J1164" s="37"/>
      <c r="K1164" s="37"/>
      <c r="L1164" s="37"/>
      <c r="M1164" s="37"/>
      <c r="N1164" s="37"/>
      <c r="O1164" s="37"/>
      <c r="P1164" s="4">
        <v>2</v>
      </c>
      <c r="Q1164" s="46">
        <v>36</v>
      </c>
      <c r="R1164" s="47">
        <f t="shared" si="26"/>
        <v>72</v>
      </c>
      <c r="S1164" s="50"/>
    </row>
    <row r="1165" spans="2:19">
      <c r="B1165" s="45" t="s">
        <v>58</v>
      </c>
      <c r="C1165" s="45"/>
      <c r="D1165" s="37"/>
      <c r="E1165" s="37"/>
      <c r="F1165" s="37"/>
      <c r="G1165" s="37"/>
      <c r="H1165" s="37"/>
      <c r="I1165" s="37"/>
      <c r="J1165" s="37"/>
      <c r="K1165" s="37"/>
      <c r="L1165" s="37"/>
      <c r="M1165" s="37"/>
      <c r="N1165" s="37"/>
      <c r="O1165" s="37"/>
      <c r="P1165" s="4">
        <v>0.1</v>
      </c>
      <c r="Q1165" s="46">
        <v>41</v>
      </c>
      <c r="R1165" s="47">
        <f t="shared" si="26"/>
        <v>4.1000000000000005</v>
      </c>
      <c r="S1165" s="50"/>
    </row>
    <row r="1166" spans="2:19">
      <c r="B1166" s="45" t="s">
        <v>103</v>
      </c>
      <c r="C1166" s="45"/>
      <c r="D1166" s="37"/>
      <c r="E1166" s="37"/>
      <c r="F1166" s="37"/>
      <c r="G1166" s="37"/>
      <c r="H1166" s="37"/>
      <c r="I1166" s="37"/>
      <c r="J1166" s="37"/>
      <c r="K1166" s="37"/>
      <c r="L1166" s="37"/>
      <c r="M1166" s="37"/>
      <c r="N1166" s="37"/>
      <c r="O1166" s="37"/>
      <c r="P1166" s="4">
        <v>0.2</v>
      </c>
      <c r="Q1166" s="46">
        <v>60</v>
      </c>
      <c r="R1166" s="47">
        <f t="shared" si="26"/>
        <v>12</v>
      </c>
      <c r="S1166" s="50"/>
    </row>
    <row r="1167" spans="2:19">
      <c r="B1167" s="45" t="s">
        <v>55</v>
      </c>
      <c r="C1167" s="45"/>
      <c r="D1167" s="37"/>
      <c r="E1167" s="37"/>
      <c r="F1167" s="37"/>
      <c r="G1167" s="37"/>
      <c r="H1167" s="37"/>
      <c r="I1167" s="37"/>
      <c r="J1167" s="37"/>
      <c r="K1167" s="37"/>
      <c r="L1167" s="37"/>
      <c r="M1167" s="37"/>
      <c r="N1167" s="37"/>
      <c r="O1167" s="37"/>
      <c r="P1167" s="4">
        <v>2</v>
      </c>
      <c r="Q1167" s="46">
        <v>39</v>
      </c>
      <c r="R1167" s="47">
        <f t="shared" si="26"/>
        <v>78</v>
      </c>
      <c r="S1167" s="50"/>
    </row>
    <row r="1168" spans="2:19">
      <c r="B1168" s="45" t="s">
        <v>20</v>
      </c>
      <c r="C1168" s="45"/>
      <c r="D1168" s="37"/>
      <c r="E1168" s="37"/>
      <c r="F1168" s="37"/>
      <c r="G1168" s="37"/>
      <c r="H1168" s="37"/>
      <c r="I1168" s="37"/>
      <c r="J1168" s="37"/>
      <c r="K1168" s="37"/>
      <c r="L1168" s="37"/>
      <c r="M1168" s="37"/>
      <c r="N1168" s="37"/>
      <c r="O1168" s="37"/>
      <c r="P1168" s="4">
        <v>1</v>
      </c>
      <c r="Q1168" s="46">
        <v>52.95</v>
      </c>
      <c r="R1168" s="47">
        <f t="shared" si="26"/>
        <v>52.95</v>
      </c>
      <c r="S1168" s="50"/>
    </row>
    <row r="1169" spans="2:19">
      <c r="B1169" s="44" t="s">
        <v>34</v>
      </c>
      <c r="C1169" s="45">
        <v>30</v>
      </c>
      <c r="D1169" s="31">
        <v>30</v>
      </c>
      <c r="E1169" s="37">
        <v>0.6</v>
      </c>
      <c r="F1169" s="37"/>
      <c r="G1169" s="37">
        <v>15.5</v>
      </c>
      <c r="H1169" s="37"/>
      <c r="I1169" s="37">
        <v>0.04</v>
      </c>
      <c r="J1169" s="37"/>
      <c r="K1169" s="37">
        <v>0.24</v>
      </c>
      <c r="L1169" s="37">
        <v>0.8</v>
      </c>
      <c r="M1169" s="37">
        <v>24</v>
      </c>
      <c r="N1169" s="37"/>
      <c r="O1169" s="37">
        <v>22</v>
      </c>
      <c r="P1169" s="52"/>
      <c r="Q1169" s="46"/>
      <c r="R1169" s="47">
        <f t="shared" si="26"/>
        <v>0</v>
      </c>
      <c r="S1169" s="50"/>
    </row>
    <row r="1170" spans="2:19">
      <c r="B1170" s="45" t="s">
        <v>34</v>
      </c>
      <c r="C1170" s="45">
        <v>10</v>
      </c>
      <c r="D1170" s="5"/>
      <c r="E1170" s="5"/>
      <c r="F1170" s="5"/>
      <c r="G1170" s="5"/>
      <c r="H1170" s="5"/>
      <c r="I1170" s="5"/>
      <c r="J1170" s="5"/>
      <c r="K1170" s="5"/>
      <c r="L1170" s="5"/>
      <c r="M1170" s="5"/>
      <c r="N1170" s="5"/>
      <c r="O1170" s="5"/>
      <c r="P1170" s="4">
        <v>2</v>
      </c>
      <c r="Q1170" s="61">
        <v>26</v>
      </c>
      <c r="R1170" s="47">
        <f t="shared" si="26"/>
        <v>52</v>
      </c>
      <c r="S1170" s="50"/>
    </row>
    <row r="1171" spans="2:19">
      <c r="B1171" s="44" t="s">
        <v>108</v>
      </c>
      <c r="C1171" s="45">
        <v>20</v>
      </c>
      <c r="D1171" s="37">
        <v>200</v>
      </c>
      <c r="E1171" s="37">
        <v>0.6</v>
      </c>
      <c r="F1171" s="37"/>
      <c r="G1171" s="37">
        <v>30.1</v>
      </c>
      <c r="H1171" s="37">
        <v>130</v>
      </c>
      <c r="I1171" s="37">
        <v>0.04</v>
      </c>
      <c r="J1171" s="37"/>
      <c r="K1171" s="37">
        <v>0.05</v>
      </c>
      <c r="L1171" s="37">
        <v>135</v>
      </c>
      <c r="M1171" s="37">
        <v>46</v>
      </c>
      <c r="N1171" s="37"/>
      <c r="O1171" s="37">
        <v>0.5</v>
      </c>
      <c r="P1171" s="40"/>
      <c r="Q1171" s="40"/>
      <c r="R1171" s="47">
        <f t="shared" si="26"/>
        <v>0</v>
      </c>
      <c r="S1171" s="50"/>
    </row>
    <row r="1172" spans="2:19">
      <c r="B1172" s="45" t="s">
        <v>31</v>
      </c>
      <c r="C1172" s="45"/>
      <c r="D1172" s="5"/>
      <c r="E1172" s="5"/>
      <c r="F1172" s="5"/>
      <c r="G1172" s="5"/>
      <c r="H1172" s="5"/>
      <c r="I1172" s="5"/>
      <c r="J1172" s="5"/>
      <c r="K1172" s="5"/>
      <c r="L1172" s="5"/>
      <c r="M1172" s="5"/>
      <c r="N1172" s="5"/>
      <c r="O1172" s="5"/>
      <c r="P1172" s="40">
        <v>1</v>
      </c>
      <c r="Q1172" s="40">
        <v>75</v>
      </c>
      <c r="R1172" s="47">
        <f t="shared" si="26"/>
        <v>75</v>
      </c>
      <c r="S1172" s="50"/>
    </row>
    <row r="1173" spans="2:19">
      <c r="B1173" s="45" t="s">
        <v>49</v>
      </c>
      <c r="C1173" s="45"/>
      <c r="D1173" s="40"/>
      <c r="E1173" s="40"/>
      <c r="F1173" s="40"/>
      <c r="G1173" s="40"/>
      <c r="H1173" s="40"/>
      <c r="I1173" s="40"/>
      <c r="J1173" s="40"/>
      <c r="K1173" s="40"/>
      <c r="L1173" s="40"/>
      <c r="M1173" s="40"/>
      <c r="N1173" s="40"/>
      <c r="O1173" s="40"/>
      <c r="P1173" s="52"/>
      <c r="Q1173" s="52">
        <v>118</v>
      </c>
      <c r="R1173" s="47">
        <f t="shared" si="26"/>
        <v>0</v>
      </c>
      <c r="S1173" s="50"/>
    </row>
    <row r="1174" spans="2:19">
      <c r="B1174" s="93"/>
      <c r="E1174" t="s">
        <v>98</v>
      </c>
      <c r="K1174" t="s">
        <v>99</v>
      </c>
      <c r="R1174" s="67">
        <f>SUM(R1163:R1173)</f>
        <v>842.5100000000001</v>
      </c>
      <c r="S1174" s="67"/>
    </row>
    <row r="1175" spans="2:19">
      <c r="B1175" s="93"/>
      <c r="E1175" s="48" t="s">
        <v>100</v>
      </c>
      <c r="F1175" s="48"/>
      <c r="G1175" s="51"/>
      <c r="H1175" s="48"/>
      <c r="I1175" s="48"/>
      <c r="J1175" s="48"/>
      <c r="K1175" s="48" t="s">
        <v>99</v>
      </c>
      <c r="L1175" s="48"/>
      <c r="O1175" t="s">
        <v>99</v>
      </c>
      <c r="R1175" s="13"/>
      <c r="S1175" s="14"/>
    </row>
    <row r="1176" spans="2:19">
      <c r="B1176" s="93"/>
      <c r="E1176" s="48"/>
      <c r="F1176" s="48"/>
      <c r="G1176" s="51"/>
      <c r="H1176" s="48"/>
      <c r="I1176" s="48"/>
      <c r="J1176" s="48"/>
      <c r="K1176" s="48"/>
      <c r="L1176" s="48"/>
      <c r="R1176" s="14"/>
      <c r="S1176" s="14"/>
    </row>
    <row r="1177" spans="2:19">
      <c r="B1177" s="93"/>
      <c r="E1177" s="48"/>
      <c r="F1177" s="48"/>
      <c r="G1177" s="51"/>
      <c r="H1177" s="48"/>
      <c r="I1177" s="48"/>
      <c r="J1177" s="48"/>
      <c r="K1177" s="48"/>
      <c r="L1177" s="48"/>
      <c r="R1177" s="14"/>
      <c r="S1177" s="14"/>
    </row>
    <row r="1178" spans="2:19">
      <c r="B1178" s="93"/>
      <c r="E1178" s="48"/>
      <c r="F1178" s="48"/>
      <c r="G1178" s="51"/>
      <c r="H1178" s="48"/>
      <c r="I1178" s="48"/>
      <c r="J1178" s="48"/>
      <c r="K1178" s="48"/>
      <c r="L1178" s="48"/>
      <c r="R1178" s="14"/>
      <c r="S1178" s="14"/>
    </row>
    <row r="1179" spans="2:19">
      <c r="B1179" s="93"/>
      <c r="E1179" s="48"/>
      <c r="F1179" s="48"/>
      <c r="G1179" s="51"/>
      <c r="H1179" s="48"/>
      <c r="I1179" s="48"/>
      <c r="J1179" s="48"/>
      <c r="K1179" s="48"/>
      <c r="L1179" s="48"/>
      <c r="R1179" s="14"/>
      <c r="S1179" s="14"/>
    </row>
    <row r="1180" spans="2:19">
      <c r="B1180" s="93"/>
      <c r="E1180" s="48"/>
      <c r="F1180" s="48"/>
      <c r="G1180" s="51"/>
      <c r="H1180" s="48"/>
      <c r="I1180" s="48"/>
      <c r="J1180" s="48"/>
      <c r="K1180" s="48"/>
      <c r="L1180" s="48"/>
      <c r="R1180" s="14"/>
      <c r="S1180" s="14"/>
    </row>
    <row r="1181" spans="2:19">
      <c r="B1181" s="93"/>
      <c r="E1181" s="48"/>
      <c r="F1181" s="48"/>
      <c r="G1181" s="51"/>
      <c r="H1181" s="48"/>
      <c r="I1181" s="48"/>
      <c r="J1181" s="48"/>
      <c r="K1181" s="48"/>
      <c r="L1181" s="48"/>
      <c r="R1181" s="14"/>
      <c r="S1181" s="14"/>
    </row>
    <row r="1182" spans="2:19">
      <c r="B1182" s="93"/>
      <c r="E1182" s="48"/>
      <c r="F1182" s="48"/>
      <c r="G1182" s="51"/>
      <c r="H1182" s="48"/>
      <c r="I1182" s="48"/>
      <c r="J1182" s="48"/>
      <c r="K1182" s="48"/>
      <c r="L1182" s="48"/>
      <c r="R1182" s="14"/>
      <c r="S1182" s="14"/>
    </row>
    <row r="1183" spans="2:19">
      <c r="B1183" s="93"/>
      <c r="E1183" s="48"/>
      <c r="F1183" s="48"/>
      <c r="G1183" s="51"/>
      <c r="H1183" s="48"/>
      <c r="I1183" s="48"/>
      <c r="J1183" s="48"/>
      <c r="K1183" s="48"/>
      <c r="L1183" s="48"/>
      <c r="R1183" s="14"/>
      <c r="S1183" s="14"/>
    </row>
    <row r="1184" spans="2:19">
      <c r="B1184" s="93"/>
      <c r="E1184" s="48"/>
      <c r="F1184" s="48"/>
      <c r="G1184" s="51"/>
      <c r="H1184" s="48"/>
      <c r="I1184" s="48"/>
      <c r="J1184" s="48"/>
      <c r="K1184" s="48"/>
      <c r="L1184" s="48"/>
      <c r="R1184" s="14"/>
      <c r="S1184" s="14"/>
    </row>
    <row r="1185" spans="2:19">
      <c r="B1185" s="93"/>
      <c r="E1185" s="48"/>
      <c r="F1185" s="48"/>
      <c r="G1185" s="51"/>
      <c r="H1185" s="48"/>
      <c r="I1185" s="48"/>
      <c r="J1185" s="48"/>
      <c r="K1185" s="48"/>
      <c r="L1185" s="48"/>
      <c r="R1185" s="14"/>
      <c r="S1185" s="14"/>
    </row>
    <row r="1186" spans="2:19">
      <c r="B1186" s="93"/>
      <c r="E1186" s="48"/>
      <c r="F1186" s="48"/>
      <c r="G1186" s="51"/>
      <c r="H1186" s="48"/>
      <c r="I1186" s="48"/>
      <c r="J1186" s="48"/>
      <c r="K1186" s="48"/>
      <c r="L1186" s="48"/>
      <c r="R1186" s="14"/>
      <c r="S1186" s="14"/>
    </row>
    <row r="1187" spans="2:19">
      <c r="B1187" s="93"/>
      <c r="E1187" s="48"/>
      <c r="F1187" s="48"/>
      <c r="G1187" s="51"/>
      <c r="H1187" s="48"/>
      <c r="I1187" s="48"/>
      <c r="J1187" s="48"/>
      <c r="K1187" s="48"/>
      <c r="L1187" s="48"/>
      <c r="R1187" s="14"/>
      <c r="S1187" s="14"/>
    </row>
    <row r="1188" spans="2:19">
      <c r="B1188" s="93"/>
      <c r="E1188" s="48"/>
      <c r="F1188" s="48"/>
      <c r="G1188" s="51"/>
      <c r="H1188" s="48"/>
      <c r="I1188" s="48"/>
      <c r="J1188" s="48"/>
      <c r="K1188" s="48"/>
      <c r="L1188" s="48"/>
      <c r="R1188" s="14"/>
      <c r="S1188" s="14"/>
    </row>
    <row r="1189" spans="2:19">
      <c r="B1189" s="93"/>
      <c r="E1189" s="48"/>
      <c r="F1189" s="48"/>
      <c r="G1189" s="51"/>
      <c r="H1189" s="48"/>
      <c r="I1189" s="48"/>
      <c r="J1189" s="48"/>
      <c r="K1189" s="48"/>
      <c r="L1189" s="48"/>
      <c r="R1189" s="14"/>
      <c r="S1189" s="14"/>
    </row>
    <row r="1190" spans="2:19">
      <c r="B1190" s="93"/>
      <c r="E1190" s="48"/>
      <c r="F1190" s="48"/>
      <c r="G1190" s="51"/>
      <c r="H1190" s="48"/>
      <c r="I1190" s="48"/>
      <c r="J1190" s="48"/>
      <c r="K1190" s="48"/>
      <c r="L1190" s="48"/>
      <c r="R1190" s="14"/>
      <c r="S1190" s="14"/>
    </row>
    <row r="1191" spans="2:19">
      <c r="B1191" s="93"/>
      <c r="E1191" s="48"/>
      <c r="F1191" s="48"/>
      <c r="G1191" s="51"/>
      <c r="H1191" s="48"/>
      <c r="I1191" s="48"/>
      <c r="J1191" s="48"/>
      <c r="K1191" s="48"/>
      <c r="L1191" s="48"/>
      <c r="R1191" s="14"/>
      <c r="S1191" s="14"/>
    </row>
    <row r="1192" spans="2:19">
      <c r="B1192" s="93"/>
      <c r="E1192" s="48"/>
      <c r="F1192" s="48"/>
      <c r="G1192" s="51"/>
      <c r="H1192" s="48"/>
      <c r="I1192" s="48"/>
      <c r="J1192" s="48"/>
      <c r="K1192" s="48"/>
      <c r="L1192" s="48"/>
      <c r="R1192" s="14"/>
      <c r="S1192" s="14"/>
    </row>
    <row r="1193" spans="2:19">
      <c r="B1193" s="93"/>
      <c r="E1193" s="48"/>
      <c r="F1193" s="48"/>
      <c r="G1193" s="51"/>
      <c r="H1193" s="48"/>
      <c r="I1193" s="48"/>
      <c r="J1193" s="48"/>
      <c r="K1193" s="48"/>
      <c r="L1193" s="48"/>
      <c r="R1193" s="14"/>
      <c r="S1193" s="14"/>
    </row>
    <row r="1194" spans="2:19">
      <c r="B1194" s="93"/>
      <c r="E1194" s="48"/>
      <c r="F1194" s="48"/>
      <c r="G1194" s="51"/>
      <c r="H1194" s="48"/>
      <c r="I1194" s="48"/>
      <c r="J1194" s="48"/>
      <c r="K1194" s="48"/>
      <c r="L1194" s="48"/>
      <c r="R1194" s="14"/>
      <c r="S1194" s="14"/>
    </row>
    <row r="1195" spans="2:19">
      <c r="B1195" s="93"/>
      <c r="E1195" s="48"/>
      <c r="F1195" s="48"/>
      <c r="G1195" s="51"/>
      <c r="H1195" s="48"/>
      <c r="I1195" s="48"/>
      <c r="J1195" s="48"/>
      <c r="K1195" s="48"/>
      <c r="L1195" s="48"/>
      <c r="R1195" s="14"/>
      <c r="S1195" s="14"/>
    </row>
    <row r="1196" spans="2:19">
      <c r="B1196" s="93"/>
      <c r="E1196" s="48"/>
      <c r="F1196" s="48"/>
      <c r="G1196" s="51"/>
      <c r="H1196" s="48"/>
      <c r="I1196" s="48"/>
      <c r="J1196" s="48"/>
      <c r="K1196" s="48"/>
      <c r="L1196" s="48"/>
      <c r="R1196" s="14"/>
      <c r="S1196" s="14"/>
    </row>
    <row r="1197" spans="2:19">
      <c r="B1197" s="93"/>
      <c r="E1197" s="48"/>
      <c r="F1197" s="48"/>
      <c r="G1197" s="51"/>
      <c r="H1197" s="48"/>
      <c r="I1197" s="48"/>
      <c r="J1197" s="48"/>
      <c r="K1197" s="48"/>
      <c r="L1197" s="48"/>
      <c r="R1197" s="14"/>
      <c r="S1197" s="14"/>
    </row>
    <row r="1198" spans="2:19">
      <c r="B1198" s="93"/>
      <c r="E1198" s="48"/>
      <c r="F1198" s="48"/>
      <c r="G1198" s="51"/>
      <c r="H1198" s="48"/>
      <c r="I1198" s="48"/>
      <c r="J1198" s="48"/>
      <c r="K1198" s="48"/>
      <c r="L1198" s="48"/>
      <c r="R1198" s="14"/>
      <c r="S1198" s="14"/>
    </row>
    <row r="1199" spans="2:19" ht="18.75">
      <c r="E1199" s="15"/>
      <c r="H1199" s="16" t="s">
        <v>67</v>
      </c>
      <c r="I1199" s="16"/>
      <c r="J1199" s="17"/>
      <c r="K1199" s="17"/>
      <c r="M1199" s="17"/>
      <c r="R1199" s="19"/>
      <c r="S1199" s="19"/>
    </row>
    <row r="1200" spans="2:19" ht="18.75">
      <c r="E1200" s="15"/>
      <c r="F1200" s="15"/>
      <c r="H1200" s="16" t="s">
        <v>68</v>
      </c>
      <c r="I1200" s="16"/>
      <c r="J1200" s="16"/>
      <c r="K1200" s="16"/>
      <c r="L1200" s="17"/>
      <c r="M1200" s="21"/>
    </row>
    <row r="1201" spans="2:19" ht="18.75">
      <c r="E1201" s="23" t="s">
        <v>70</v>
      </c>
      <c r="F1201" s="23"/>
      <c r="G1201" s="23"/>
    </row>
    <row r="1202" spans="2:19">
      <c r="B1202" s="53">
        <v>44482</v>
      </c>
      <c r="N1202" s="21"/>
    </row>
    <row r="1203" spans="2:19">
      <c r="B1203" s="24" t="s">
        <v>149</v>
      </c>
      <c r="C1203" s="24" t="s">
        <v>74</v>
      </c>
      <c r="E1203" s="25"/>
      <c r="F1203" s="28"/>
      <c r="G1203" s="28" t="s">
        <v>75</v>
      </c>
      <c r="H1203" s="27"/>
      <c r="I1203" s="21"/>
      <c r="J1203" s="21"/>
      <c r="K1203" s="21"/>
      <c r="L1203" s="21"/>
      <c r="M1203" s="21"/>
      <c r="N1203" s="21"/>
      <c r="O1203" s="21"/>
      <c r="P1203" s="21"/>
      <c r="Q1203" s="21"/>
      <c r="R1203" s="19"/>
      <c r="S1203" s="19"/>
    </row>
    <row r="1204" spans="2:19">
      <c r="B1204" s="29" t="s">
        <v>76</v>
      </c>
      <c r="C1204" s="24"/>
      <c r="D1204" s="20"/>
      <c r="E1204" s="20"/>
      <c r="F1204" s="27"/>
      <c r="G1204" s="27"/>
      <c r="H1204" s="27"/>
      <c r="I1204" s="21"/>
      <c r="J1204" s="21"/>
      <c r="K1204" s="21"/>
      <c r="L1204" s="21"/>
      <c r="M1204" s="21"/>
      <c r="N1204" s="21"/>
      <c r="O1204" s="21"/>
      <c r="P1204" s="21"/>
      <c r="Q1204" s="21"/>
      <c r="R1204" s="19"/>
      <c r="S1204" s="19"/>
    </row>
    <row r="1205" spans="2:19">
      <c r="B1205" s="30"/>
      <c r="C1205" s="29"/>
      <c r="D1205" s="29"/>
      <c r="E1205" s="29"/>
      <c r="F1205" s="21"/>
      <c r="G1205" s="27"/>
      <c r="H1205" s="27"/>
      <c r="I1205" s="21"/>
      <c r="J1205" s="21"/>
      <c r="K1205" s="21"/>
      <c r="L1205" s="21"/>
      <c r="M1205" s="21"/>
      <c r="N1205" s="28"/>
      <c r="O1205" s="21"/>
      <c r="P1205" s="21"/>
      <c r="Q1205">
        <v>215</v>
      </c>
      <c r="R1205" s="19"/>
      <c r="S1205" s="19"/>
    </row>
    <row r="1206" spans="2:19">
      <c r="B1206" s="31" t="s">
        <v>77</v>
      </c>
      <c r="C1206" s="32"/>
      <c r="D1206" s="33" t="s">
        <v>78</v>
      </c>
      <c r="E1206" s="34"/>
      <c r="F1206" s="34" t="s">
        <v>79</v>
      </c>
      <c r="G1206" s="34"/>
      <c r="H1206" s="34" t="s">
        <v>80</v>
      </c>
      <c r="I1206" s="34" t="s">
        <v>81</v>
      </c>
      <c r="J1206" s="34"/>
      <c r="K1206" s="34"/>
      <c r="L1206" s="34"/>
      <c r="M1206" s="34" t="s">
        <v>82</v>
      </c>
      <c r="O1206" s="34"/>
      <c r="P1206" s="35" t="s">
        <v>83</v>
      </c>
      <c r="Q1206" s="36" t="s">
        <v>3</v>
      </c>
      <c r="R1206" s="36" t="s">
        <v>9</v>
      </c>
      <c r="S1206" s="109"/>
    </row>
    <row r="1207" spans="2:19">
      <c r="B1207" s="5"/>
      <c r="C1207" s="38" t="s">
        <v>84</v>
      </c>
      <c r="D1207" s="39" t="s">
        <v>85</v>
      </c>
      <c r="E1207" s="37" t="s">
        <v>86</v>
      </c>
      <c r="F1207" s="37" t="s">
        <v>87</v>
      </c>
      <c r="G1207" s="37" t="s">
        <v>88</v>
      </c>
      <c r="H1207" s="37"/>
      <c r="I1207" s="37" t="s">
        <v>89</v>
      </c>
      <c r="J1207" s="37" t="s">
        <v>90</v>
      </c>
      <c r="K1207" s="37" t="s">
        <v>91</v>
      </c>
      <c r="L1207" s="37" t="s">
        <v>92</v>
      </c>
      <c r="M1207" s="37" t="s">
        <v>93</v>
      </c>
      <c r="N1207" s="37" t="s">
        <v>94</v>
      </c>
      <c r="O1207" s="37" t="s">
        <v>95</v>
      </c>
      <c r="P1207" s="40"/>
      <c r="Q1207" s="4"/>
      <c r="R1207" s="40"/>
      <c r="S1207" s="110"/>
    </row>
    <row r="1208" spans="2:19">
      <c r="B1208" s="45" t="s">
        <v>266</v>
      </c>
      <c r="C1208" s="45"/>
      <c r="D1208" s="37">
        <v>250</v>
      </c>
      <c r="E1208" s="37">
        <v>1.2</v>
      </c>
      <c r="F1208" s="37">
        <v>4</v>
      </c>
      <c r="G1208" s="37">
        <v>2.7</v>
      </c>
      <c r="H1208" s="37">
        <v>260</v>
      </c>
      <c r="I1208" s="37">
        <v>0.26</v>
      </c>
      <c r="J1208" s="37">
        <v>40</v>
      </c>
      <c r="K1208" s="37">
        <v>122</v>
      </c>
      <c r="L1208" s="37">
        <v>128</v>
      </c>
      <c r="M1208" s="37">
        <v>146</v>
      </c>
      <c r="N1208" s="37">
        <v>56</v>
      </c>
      <c r="O1208" s="37">
        <v>2</v>
      </c>
      <c r="P1208" s="4"/>
      <c r="Q1208" s="46"/>
      <c r="R1208" s="47"/>
      <c r="S1208" s="50"/>
    </row>
    <row r="1209" spans="2:19">
      <c r="B1209" s="45" t="s">
        <v>267</v>
      </c>
      <c r="C1209" s="45"/>
      <c r="D1209" s="37"/>
      <c r="E1209" s="37"/>
      <c r="F1209" s="37"/>
      <c r="G1209" s="37"/>
      <c r="H1209" s="37"/>
      <c r="I1209" s="37"/>
      <c r="J1209" s="37"/>
      <c r="K1209" s="37"/>
      <c r="L1209" s="37"/>
      <c r="M1209" s="37"/>
      <c r="N1209" s="37"/>
      <c r="O1209" s="37"/>
      <c r="P1209" s="4">
        <v>21.6</v>
      </c>
      <c r="Q1209" s="46">
        <v>360</v>
      </c>
      <c r="R1209" s="47">
        <f t="shared" ref="R1209:R1229" si="27">Q1209*P1209</f>
        <v>7776.0000000000009</v>
      </c>
      <c r="S1209" s="50"/>
    </row>
    <row r="1210" spans="2:19">
      <c r="B1210" s="45" t="s">
        <v>175</v>
      </c>
      <c r="C1210" s="45">
        <v>50</v>
      </c>
      <c r="D1210" s="37"/>
      <c r="E1210" s="37"/>
      <c r="F1210" s="37"/>
      <c r="G1210" s="37"/>
      <c r="H1210" s="37"/>
      <c r="I1210" s="37"/>
      <c r="J1210" s="37"/>
      <c r="K1210" s="37"/>
      <c r="L1210" s="37"/>
      <c r="M1210" s="37"/>
      <c r="N1210" s="37"/>
      <c r="O1210" s="37"/>
      <c r="P1210" s="4">
        <v>10.75</v>
      </c>
      <c r="Q1210" s="46">
        <v>43.33</v>
      </c>
      <c r="R1210" s="47">
        <f t="shared" si="27"/>
        <v>465.79749999999996</v>
      </c>
      <c r="S1210" s="50"/>
    </row>
    <row r="1211" spans="2:19">
      <c r="B1211" s="45" t="s">
        <v>58</v>
      </c>
      <c r="C1211" s="45">
        <v>10</v>
      </c>
      <c r="D1211" s="37"/>
      <c r="E1211" s="37"/>
      <c r="F1211" s="37"/>
      <c r="G1211" s="37"/>
      <c r="H1211" s="37"/>
      <c r="I1211" s="37"/>
      <c r="J1211" s="37"/>
      <c r="K1211" s="37"/>
      <c r="L1211" s="37"/>
      <c r="M1211" s="37"/>
      <c r="N1211" s="37"/>
      <c r="O1211" s="37"/>
      <c r="P1211" s="4">
        <v>1.5</v>
      </c>
      <c r="Q1211" s="46">
        <v>41</v>
      </c>
      <c r="R1211" s="47">
        <f t="shared" si="27"/>
        <v>61.5</v>
      </c>
      <c r="S1211" s="50"/>
    </row>
    <row r="1212" spans="2:19">
      <c r="B1212" s="45" t="s">
        <v>13</v>
      </c>
      <c r="C1212" s="45">
        <v>3</v>
      </c>
      <c r="D1212" s="37"/>
      <c r="E1212" s="37"/>
      <c r="F1212" s="37"/>
      <c r="G1212" s="37"/>
      <c r="H1212" s="37"/>
      <c r="I1212" s="37"/>
      <c r="J1212" s="37"/>
      <c r="K1212" s="37"/>
      <c r="L1212" s="37"/>
      <c r="M1212" s="37"/>
      <c r="N1212" s="37"/>
      <c r="O1212" s="37"/>
      <c r="P1212" s="4">
        <v>1.5</v>
      </c>
      <c r="Q1212" s="46">
        <v>136.38999999999999</v>
      </c>
      <c r="R1212" s="47">
        <f t="shared" si="27"/>
        <v>204.58499999999998</v>
      </c>
      <c r="S1212" s="50"/>
    </row>
    <row r="1213" spans="2:19">
      <c r="B1213" s="45" t="s">
        <v>14</v>
      </c>
      <c r="C1213" s="45">
        <v>1</v>
      </c>
      <c r="D1213" s="37"/>
      <c r="E1213" s="37"/>
      <c r="F1213" s="37"/>
      <c r="G1213" s="37"/>
      <c r="H1213" s="37"/>
      <c r="I1213" s="37"/>
      <c r="J1213" s="37"/>
      <c r="K1213" s="37"/>
      <c r="L1213" s="37"/>
      <c r="M1213" s="37"/>
      <c r="N1213" s="37"/>
      <c r="O1213" s="37"/>
      <c r="P1213" s="4">
        <v>1</v>
      </c>
      <c r="Q1213" s="46">
        <v>131.06</v>
      </c>
      <c r="R1213" s="47">
        <f t="shared" si="27"/>
        <v>131.06</v>
      </c>
      <c r="S1213" s="50"/>
    </row>
    <row r="1214" spans="2:19">
      <c r="B1214" s="45" t="s">
        <v>10</v>
      </c>
      <c r="C1214" s="45">
        <v>10</v>
      </c>
      <c r="D1214" s="37"/>
      <c r="E1214" s="37"/>
      <c r="F1214" s="37"/>
      <c r="G1214" s="37"/>
      <c r="H1214" s="37"/>
      <c r="I1214" s="37"/>
      <c r="J1214" s="37"/>
      <c r="K1214" s="37"/>
      <c r="L1214" s="37"/>
      <c r="M1214" s="37"/>
      <c r="N1214" s="37"/>
      <c r="O1214" s="37"/>
      <c r="P1214" s="4">
        <v>1</v>
      </c>
      <c r="Q1214" s="46">
        <v>65</v>
      </c>
      <c r="R1214" s="47">
        <f t="shared" si="27"/>
        <v>65</v>
      </c>
      <c r="S1214" s="50"/>
    </row>
    <row r="1215" spans="2:19">
      <c r="B1215" s="45" t="s">
        <v>103</v>
      </c>
      <c r="C1215" s="45">
        <v>1</v>
      </c>
      <c r="D1215" s="37"/>
      <c r="E1215" s="37"/>
      <c r="F1215" s="37"/>
      <c r="G1215" s="37"/>
      <c r="H1215" s="37"/>
      <c r="I1215" s="37"/>
      <c r="J1215" s="37"/>
      <c r="K1215" s="37"/>
      <c r="L1215" s="37"/>
      <c r="M1215" s="37"/>
      <c r="N1215" s="37"/>
      <c r="O1215" s="37"/>
      <c r="P1215" s="4">
        <v>0.5</v>
      </c>
      <c r="Q1215" s="46">
        <v>60</v>
      </c>
      <c r="R1215" s="47">
        <f t="shared" si="27"/>
        <v>30</v>
      </c>
      <c r="S1215" s="50"/>
    </row>
    <row r="1216" spans="2:19">
      <c r="B1216" s="45" t="s">
        <v>51</v>
      </c>
      <c r="C1216" s="45"/>
      <c r="D1216" s="37"/>
      <c r="E1216" s="37"/>
      <c r="F1216" s="37"/>
      <c r="G1216" s="37"/>
      <c r="H1216" s="37"/>
      <c r="I1216" s="37"/>
      <c r="J1216" s="37"/>
      <c r="K1216" s="37"/>
      <c r="L1216" s="37"/>
      <c r="M1216" s="37"/>
      <c r="N1216" s="37"/>
      <c r="O1216" s="37"/>
      <c r="P1216" s="4">
        <v>1</v>
      </c>
      <c r="Q1216" s="46">
        <v>47</v>
      </c>
      <c r="R1216" s="47">
        <f t="shared" si="27"/>
        <v>47</v>
      </c>
      <c r="S1216" s="50"/>
    </row>
    <row r="1217" spans="2:21">
      <c r="B1217" s="45" t="s">
        <v>12</v>
      </c>
      <c r="C1217" s="45"/>
      <c r="D1217" s="37"/>
      <c r="E1217" s="37"/>
      <c r="F1217" s="37"/>
      <c r="G1217" s="37"/>
      <c r="H1217" s="37"/>
      <c r="I1217" s="37"/>
      <c r="J1217" s="37"/>
      <c r="K1217" s="37"/>
      <c r="L1217" s="37"/>
      <c r="M1217" s="37"/>
      <c r="N1217" s="37"/>
      <c r="O1217" s="37"/>
      <c r="P1217" s="4">
        <v>1.5</v>
      </c>
      <c r="Q1217" s="46">
        <v>34.32</v>
      </c>
      <c r="R1217" s="47">
        <f t="shared" si="27"/>
        <v>51.480000000000004</v>
      </c>
      <c r="S1217" s="50"/>
    </row>
    <row r="1218" spans="2:21">
      <c r="B1218" s="45" t="s">
        <v>17</v>
      </c>
      <c r="C1218" s="45"/>
      <c r="D1218" s="37"/>
      <c r="E1218" s="37"/>
      <c r="F1218" s="37"/>
      <c r="G1218" s="37"/>
      <c r="H1218" s="37"/>
      <c r="I1218" s="37"/>
      <c r="J1218" s="37"/>
      <c r="K1218" s="37"/>
      <c r="L1218" s="37"/>
      <c r="M1218" s="37"/>
      <c r="N1218" s="37"/>
      <c r="O1218" s="37"/>
      <c r="P1218" s="4">
        <v>1</v>
      </c>
      <c r="Q1218" s="46">
        <v>22</v>
      </c>
      <c r="R1218" s="47">
        <f t="shared" si="27"/>
        <v>22</v>
      </c>
      <c r="S1218" s="50"/>
      <c r="T1218">
        <v>8854.42</v>
      </c>
      <c r="U1218">
        <f>T1218/Q1205</f>
        <v>41.183348837209302</v>
      </c>
    </row>
    <row r="1219" spans="2:21">
      <c r="B1219" s="31" t="s">
        <v>191</v>
      </c>
      <c r="C1219" s="45"/>
      <c r="D1219" s="37">
        <v>70</v>
      </c>
      <c r="E1219" s="37">
        <v>4.5999999999999996</v>
      </c>
      <c r="F1219" s="37">
        <v>5.2</v>
      </c>
      <c r="G1219" s="37">
        <v>7.2</v>
      </c>
      <c r="H1219" s="37">
        <v>105</v>
      </c>
      <c r="I1219" s="37">
        <v>1.5</v>
      </c>
      <c r="J1219" s="37">
        <v>13.5</v>
      </c>
      <c r="K1219" s="37">
        <v>51</v>
      </c>
      <c r="L1219" s="37">
        <v>98</v>
      </c>
      <c r="M1219" s="37">
        <v>52</v>
      </c>
      <c r="N1219" s="37">
        <v>51</v>
      </c>
      <c r="O1219" s="37">
        <v>2.25</v>
      </c>
      <c r="P1219" s="4"/>
      <c r="Q1219" s="46"/>
      <c r="R1219" s="47">
        <f t="shared" si="27"/>
        <v>0</v>
      </c>
      <c r="S1219" s="50"/>
    </row>
    <row r="1220" spans="2:21">
      <c r="B1220" s="45" t="s">
        <v>37</v>
      </c>
      <c r="C1220" s="45">
        <v>60</v>
      </c>
      <c r="D1220" s="37"/>
      <c r="E1220" s="37"/>
      <c r="F1220" s="37"/>
      <c r="G1220" s="37"/>
      <c r="H1220" s="37"/>
      <c r="I1220" s="37"/>
      <c r="J1220" s="37"/>
      <c r="K1220" s="37"/>
      <c r="L1220" s="37"/>
      <c r="M1220" s="37"/>
      <c r="N1220" s="37"/>
      <c r="O1220" s="37"/>
      <c r="P1220" s="4">
        <v>0.8</v>
      </c>
      <c r="Q1220" s="46">
        <v>60</v>
      </c>
      <c r="R1220" s="47">
        <f t="shared" si="27"/>
        <v>48</v>
      </c>
      <c r="S1220" s="50"/>
    </row>
    <row r="1221" spans="2:21">
      <c r="B1221" s="45" t="s">
        <v>56</v>
      </c>
      <c r="C1221" s="45">
        <v>60</v>
      </c>
      <c r="D1221" s="37"/>
      <c r="E1221" s="37"/>
      <c r="F1221" s="37"/>
      <c r="G1221" s="37"/>
      <c r="H1221" s="37"/>
      <c r="I1221" s="37"/>
      <c r="J1221" s="37"/>
      <c r="K1221" s="37"/>
      <c r="L1221" s="37"/>
      <c r="M1221" s="37"/>
      <c r="N1221" s="37"/>
      <c r="O1221" s="37"/>
      <c r="P1221" s="4">
        <v>7.3</v>
      </c>
      <c r="Q1221" s="46">
        <v>39</v>
      </c>
      <c r="R1221" s="47">
        <f t="shared" si="27"/>
        <v>284.7</v>
      </c>
      <c r="S1221" s="50"/>
    </row>
    <row r="1222" spans="2:21">
      <c r="B1222" s="45" t="s">
        <v>58</v>
      </c>
      <c r="C1222" s="45">
        <v>10</v>
      </c>
      <c r="D1222" s="37"/>
      <c r="E1222" s="37"/>
      <c r="F1222" s="37"/>
      <c r="G1222" s="37"/>
      <c r="H1222" s="37"/>
      <c r="I1222" s="37"/>
      <c r="J1222" s="37"/>
      <c r="K1222" s="37"/>
      <c r="L1222" s="37"/>
      <c r="M1222" s="37"/>
      <c r="N1222" s="37"/>
      <c r="O1222" s="37"/>
      <c r="P1222" s="4">
        <v>0.6</v>
      </c>
      <c r="Q1222" s="46">
        <v>41</v>
      </c>
      <c r="R1222" s="47">
        <f t="shared" si="27"/>
        <v>24.599999999999998</v>
      </c>
      <c r="S1222" s="50"/>
    </row>
    <row r="1223" spans="2:21">
      <c r="B1223" s="45" t="s">
        <v>13</v>
      </c>
      <c r="C1223" s="45">
        <v>6</v>
      </c>
      <c r="D1223" s="37"/>
      <c r="E1223" s="37"/>
      <c r="F1223" s="37"/>
      <c r="G1223" s="37"/>
      <c r="H1223" s="37"/>
      <c r="I1223" s="37"/>
      <c r="J1223" s="37"/>
      <c r="K1223" s="37"/>
      <c r="L1223" s="37"/>
      <c r="M1223" s="37"/>
      <c r="N1223" s="37"/>
      <c r="O1223" s="37"/>
      <c r="P1223" s="4">
        <v>0.5</v>
      </c>
      <c r="Q1223" s="46">
        <v>136.38999999999999</v>
      </c>
      <c r="R1223" s="47">
        <f t="shared" si="27"/>
        <v>68.194999999999993</v>
      </c>
      <c r="S1223" s="50"/>
      <c r="T1223">
        <v>425.5</v>
      </c>
      <c r="U1223">
        <f>T1223/Q1205</f>
        <v>1.9790697674418605</v>
      </c>
    </row>
    <row r="1224" spans="2:21">
      <c r="B1224" s="44" t="s">
        <v>34</v>
      </c>
      <c r="C1224" s="45"/>
      <c r="D1224" s="31">
        <v>30</v>
      </c>
      <c r="E1224" s="37">
        <v>0.6</v>
      </c>
      <c r="F1224" s="37"/>
      <c r="G1224" s="37">
        <v>15.5</v>
      </c>
      <c r="H1224" s="37"/>
      <c r="I1224" s="37">
        <v>0.04</v>
      </c>
      <c r="J1224" s="37"/>
      <c r="K1224" s="37">
        <v>0.24</v>
      </c>
      <c r="L1224" s="37">
        <v>0.8</v>
      </c>
      <c r="M1224" s="37">
        <v>24</v>
      </c>
      <c r="N1224" s="37"/>
      <c r="O1224" s="37">
        <v>22</v>
      </c>
      <c r="P1224" s="52"/>
      <c r="Q1224" s="46"/>
      <c r="R1224" s="47">
        <f t="shared" si="27"/>
        <v>0</v>
      </c>
      <c r="S1224" s="50"/>
    </row>
    <row r="1225" spans="2:21">
      <c r="B1225" s="45" t="s">
        <v>34</v>
      </c>
      <c r="C1225" s="45">
        <v>30</v>
      </c>
      <c r="D1225" s="5"/>
      <c r="E1225" s="5"/>
      <c r="F1225" s="5"/>
      <c r="G1225" s="5"/>
      <c r="H1225" s="5"/>
      <c r="I1225" s="5"/>
      <c r="J1225" s="5"/>
      <c r="K1225" s="5"/>
      <c r="L1225" s="5"/>
      <c r="M1225" s="5"/>
      <c r="N1225" s="5"/>
      <c r="O1225" s="5"/>
      <c r="P1225" s="4">
        <v>18</v>
      </c>
      <c r="Q1225" s="61">
        <v>26</v>
      </c>
      <c r="R1225" s="47">
        <f t="shared" si="27"/>
        <v>468</v>
      </c>
      <c r="S1225" s="50"/>
      <c r="T1225">
        <f>R1225/Q1205</f>
        <v>2.1767441860465118</v>
      </c>
    </row>
    <row r="1226" spans="2:21">
      <c r="B1226" s="44" t="s">
        <v>112</v>
      </c>
      <c r="C1226" s="45"/>
      <c r="D1226" s="37">
        <v>200</v>
      </c>
      <c r="E1226" s="37">
        <v>0.6</v>
      </c>
      <c r="F1226" s="37"/>
      <c r="G1226" s="37">
        <v>30.1</v>
      </c>
      <c r="H1226" s="37">
        <v>130</v>
      </c>
      <c r="I1226" s="37">
        <v>0.04</v>
      </c>
      <c r="J1226" s="37"/>
      <c r="K1226" s="37">
        <v>0.05</v>
      </c>
      <c r="L1226" s="37">
        <v>135</v>
      </c>
      <c r="M1226" s="37">
        <v>46</v>
      </c>
      <c r="N1226" s="37"/>
      <c r="O1226" s="37">
        <v>0.5</v>
      </c>
      <c r="P1226" s="40"/>
      <c r="Q1226" s="40"/>
      <c r="R1226" s="47">
        <f t="shared" si="27"/>
        <v>0</v>
      </c>
      <c r="S1226" s="50"/>
    </row>
    <row r="1227" spans="2:21">
      <c r="B1227" s="45" t="s">
        <v>113</v>
      </c>
      <c r="C1227" s="45">
        <v>20</v>
      </c>
      <c r="D1227" s="5"/>
      <c r="E1227" s="5"/>
      <c r="F1227" s="5"/>
      <c r="G1227" s="5"/>
      <c r="H1227" s="5"/>
      <c r="I1227" s="5"/>
      <c r="J1227" s="5"/>
      <c r="K1227" s="5"/>
      <c r="L1227" s="5"/>
      <c r="M1227" s="5"/>
      <c r="N1227" s="5"/>
      <c r="O1227" s="5"/>
      <c r="P1227" s="40">
        <v>4.3</v>
      </c>
      <c r="Q1227" s="40">
        <v>218.42</v>
      </c>
      <c r="R1227" s="47">
        <f t="shared" si="27"/>
        <v>939.2059999999999</v>
      </c>
      <c r="S1227" s="50"/>
    </row>
    <row r="1228" spans="2:21">
      <c r="B1228" s="45" t="s">
        <v>15</v>
      </c>
      <c r="C1228" s="45">
        <v>20</v>
      </c>
      <c r="D1228" s="5"/>
      <c r="E1228" s="5"/>
      <c r="F1228" s="5"/>
      <c r="G1228" s="5"/>
      <c r="H1228" s="5"/>
      <c r="I1228" s="5"/>
      <c r="J1228" s="5"/>
      <c r="K1228" s="5"/>
      <c r="L1228" s="5"/>
      <c r="M1228" s="5"/>
      <c r="N1228" s="5"/>
      <c r="O1228" s="5"/>
      <c r="P1228" s="40">
        <v>4.3</v>
      </c>
      <c r="Q1228" s="40">
        <v>74.52</v>
      </c>
      <c r="R1228" s="47">
        <f t="shared" si="27"/>
        <v>320.43599999999998</v>
      </c>
      <c r="S1228" s="50"/>
      <c r="T1228">
        <v>1259.6400000000001</v>
      </c>
      <c r="U1228">
        <f>T1228/Q1205</f>
        <v>5.8587906976744195</v>
      </c>
    </row>
    <row r="1229" spans="2:21">
      <c r="B1229" s="45" t="s">
        <v>61</v>
      </c>
      <c r="C1229" s="45"/>
      <c r="D1229" s="40">
        <v>100</v>
      </c>
      <c r="E1229" s="40"/>
      <c r="F1229" s="40"/>
      <c r="G1229" s="40"/>
      <c r="H1229" s="40"/>
      <c r="I1229" s="40"/>
      <c r="J1229" s="40"/>
      <c r="K1229" s="40"/>
      <c r="L1229" s="40"/>
      <c r="M1229" s="40"/>
      <c r="N1229" s="40"/>
      <c r="O1229" s="40"/>
      <c r="P1229" s="52">
        <v>74.2</v>
      </c>
      <c r="Q1229" s="52">
        <v>162</v>
      </c>
      <c r="R1229" s="47">
        <f t="shared" si="27"/>
        <v>12020.4</v>
      </c>
      <c r="S1229" s="50"/>
      <c r="T1229">
        <f>R1229/Q1205</f>
        <v>55.908837209302327</v>
      </c>
    </row>
    <row r="1230" spans="2:21">
      <c r="B1230" s="93"/>
      <c r="E1230" t="s">
        <v>98</v>
      </c>
      <c r="K1230" t="s">
        <v>99</v>
      </c>
      <c r="R1230" s="67">
        <f>SUM(R1209:R1229)</f>
        <v>23027.959499999997</v>
      </c>
      <c r="S1230" s="67"/>
      <c r="U1230">
        <f>T1229+U1228+T1225+U1223+U1218</f>
        <v>107.10679069767443</v>
      </c>
    </row>
    <row r="1231" spans="2:21">
      <c r="B1231" s="93"/>
      <c r="E1231" s="48" t="s">
        <v>100</v>
      </c>
      <c r="F1231" s="48"/>
      <c r="G1231" s="51"/>
      <c r="H1231" s="48"/>
      <c r="I1231" s="48"/>
      <c r="J1231" s="48"/>
      <c r="K1231" s="48" t="s">
        <v>99</v>
      </c>
      <c r="L1231" s="48"/>
      <c r="O1231" t="s">
        <v>99</v>
      </c>
      <c r="R1231" s="13"/>
      <c r="S1231" s="14"/>
    </row>
    <row r="1232" spans="2:21">
      <c r="B1232" s="93"/>
      <c r="E1232" s="48"/>
      <c r="F1232" s="48"/>
      <c r="G1232" s="51"/>
      <c r="H1232" s="48"/>
      <c r="I1232" s="48"/>
      <c r="J1232" s="48"/>
      <c r="K1232" s="48"/>
      <c r="L1232" s="48"/>
      <c r="R1232" s="14"/>
      <c r="S1232" s="14"/>
    </row>
    <row r="1233" spans="2:19">
      <c r="B1233" s="93"/>
      <c r="E1233" s="48"/>
      <c r="F1233" s="48"/>
      <c r="G1233" s="51"/>
      <c r="H1233" s="48"/>
      <c r="I1233" s="48"/>
      <c r="J1233" s="48"/>
      <c r="K1233" s="48"/>
      <c r="L1233" s="48"/>
      <c r="R1233" s="14"/>
      <c r="S1233" s="14"/>
    </row>
    <row r="1234" spans="2:19">
      <c r="B1234" s="93"/>
      <c r="E1234" s="48"/>
      <c r="F1234" s="48"/>
      <c r="G1234" s="51"/>
      <c r="H1234" s="48"/>
      <c r="I1234" s="48"/>
      <c r="J1234" s="48"/>
      <c r="K1234" s="48"/>
      <c r="L1234" s="48"/>
      <c r="R1234" s="14"/>
      <c r="S1234" s="14"/>
    </row>
    <row r="1235" spans="2:19">
      <c r="B1235" s="93"/>
      <c r="E1235" s="48"/>
      <c r="F1235" s="48"/>
      <c r="G1235" s="51"/>
      <c r="H1235" s="48"/>
      <c r="I1235" s="48"/>
      <c r="J1235" s="48"/>
      <c r="K1235" s="48"/>
      <c r="L1235" s="48"/>
      <c r="R1235" s="14"/>
      <c r="S1235" s="14"/>
    </row>
    <row r="1236" spans="2:19">
      <c r="B1236" s="93"/>
      <c r="E1236" s="48"/>
      <c r="F1236" s="48"/>
      <c r="G1236" s="51"/>
      <c r="H1236" s="48"/>
      <c r="I1236" s="48"/>
      <c r="J1236" s="48"/>
      <c r="K1236" s="48"/>
      <c r="L1236" s="48"/>
      <c r="R1236" s="14"/>
      <c r="S1236" s="14"/>
    </row>
    <row r="1237" spans="2:19">
      <c r="B1237" s="93"/>
      <c r="E1237" s="48"/>
      <c r="F1237" s="48"/>
      <c r="G1237" s="51"/>
      <c r="H1237" s="48"/>
      <c r="I1237" s="48"/>
      <c r="J1237" s="48"/>
      <c r="K1237" s="48"/>
      <c r="L1237" s="48"/>
      <c r="R1237" s="14"/>
      <c r="S1237" s="14"/>
    </row>
    <row r="1238" spans="2:19">
      <c r="B1238" s="93"/>
      <c r="E1238" s="48"/>
      <c r="F1238" s="48"/>
      <c r="G1238" s="51"/>
      <c r="H1238" s="48"/>
      <c r="I1238" s="48"/>
      <c r="J1238" s="48"/>
      <c r="K1238" s="48"/>
      <c r="L1238" s="48"/>
      <c r="R1238" s="14"/>
      <c r="S1238" s="14"/>
    </row>
    <row r="1239" spans="2:19">
      <c r="B1239" s="93"/>
      <c r="E1239" s="48"/>
      <c r="F1239" s="48"/>
      <c r="G1239" s="51"/>
      <c r="H1239" s="48"/>
      <c r="I1239" s="48"/>
      <c r="J1239" s="48"/>
      <c r="K1239" s="48"/>
      <c r="L1239" s="48"/>
      <c r="R1239" s="14"/>
      <c r="S1239" s="14"/>
    </row>
    <row r="1240" spans="2:19">
      <c r="B1240" s="93"/>
      <c r="E1240" s="48"/>
      <c r="F1240" s="48"/>
      <c r="G1240" s="51"/>
      <c r="H1240" s="48"/>
      <c r="I1240" s="48"/>
      <c r="J1240" s="48"/>
      <c r="K1240" s="48"/>
      <c r="L1240" s="48"/>
      <c r="R1240" s="14"/>
      <c r="S1240" s="14"/>
    </row>
    <row r="1241" spans="2:19">
      <c r="B1241" s="93"/>
      <c r="E1241" s="48"/>
      <c r="F1241" s="48"/>
      <c r="G1241" s="51"/>
      <c r="H1241" s="48"/>
      <c r="I1241" s="48"/>
      <c r="J1241" s="48"/>
      <c r="K1241" s="48"/>
      <c r="L1241" s="48"/>
      <c r="R1241" s="14"/>
      <c r="S1241" s="14"/>
    </row>
    <row r="1242" spans="2:19">
      <c r="B1242" s="93"/>
      <c r="E1242" s="48"/>
      <c r="F1242" s="48"/>
      <c r="G1242" s="51"/>
      <c r="H1242" s="48"/>
      <c r="I1242" s="48"/>
      <c r="J1242" s="48"/>
      <c r="K1242" s="48"/>
      <c r="L1242" s="48"/>
      <c r="R1242" s="14"/>
      <c r="S1242" s="14"/>
    </row>
    <row r="1243" spans="2:19">
      <c r="B1243" s="93"/>
      <c r="E1243" s="48"/>
      <c r="F1243" s="48"/>
      <c r="G1243" s="51"/>
      <c r="H1243" s="48"/>
      <c r="I1243" s="48"/>
      <c r="J1243" s="48"/>
      <c r="K1243" s="48"/>
      <c r="L1243" s="48"/>
      <c r="R1243" s="14"/>
      <c r="S1243" s="14"/>
    </row>
    <row r="1244" spans="2:19">
      <c r="B1244" s="93"/>
      <c r="E1244" s="48"/>
      <c r="F1244" s="48"/>
      <c r="G1244" s="51"/>
      <c r="H1244" s="48"/>
      <c r="I1244" s="48"/>
      <c r="J1244" s="48"/>
      <c r="K1244" s="48"/>
      <c r="L1244" s="48"/>
      <c r="R1244" s="14"/>
      <c r="S1244" s="14"/>
    </row>
    <row r="1245" spans="2:19" ht="18.75">
      <c r="E1245" s="15"/>
      <c r="H1245" s="16" t="s">
        <v>67</v>
      </c>
      <c r="I1245" s="16"/>
      <c r="J1245" s="17"/>
      <c r="K1245" s="17"/>
      <c r="M1245" s="17"/>
      <c r="R1245" s="19"/>
      <c r="S1245" s="19"/>
    </row>
    <row r="1246" spans="2:19" ht="18.75">
      <c r="E1246" s="15"/>
      <c r="F1246" s="15"/>
      <c r="H1246" s="16" t="s">
        <v>68</v>
      </c>
      <c r="I1246" s="16"/>
      <c r="J1246" s="16"/>
      <c r="K1246" s="16"/>
      <c r="L1246" s="17"/>
      <c r="M1246" s="21"/>
    </row>
    <row r="1247" spans="2:19" ht="18.75">
      <c r="E1247" s="23" t="s">
        <v>70</v>
      </c>
      <c r="F1247" s="23"/>
      <c r="G1247" s="23"/>
    </row>
    <row r="1248" spans="2:19">
      <c r="B1248" s="53">
        <v>44482</v>
      </c>
      <c r="N1248" s="21"/>
    </row>
    <row r="1249" spans="2:21">
      <c r="B1249" s="24" t="s">
        <v>149</v>
      </c>
      <c r="C1249" s="24" t="s">
        <v>74</v>
      </c>
      <c r="E1249" s="25"/>
      <c r="F1249" s="28"/>
      <c r="G1249" s="28" t="s">
        <v>6</v>
      </c>
      <c r="H1249" s="27"/>
      <c r="I1249" s="21"/>
      <c r="J1249" s="21"/>
      <c r="K1249" s="21"/>
      <c r="L1249" s="21"/>
      <c r="M1249" s="21"/>
      <c r="N1249" s="21"/>
      <c r="O1249" s="21"/>
      <c r="P1249" s="21"/>
      <c r="Q1249" s="21"/>
      <c r="R1249" s="19"/>
      <c r="S1249" s="19"/>
    </row>
    <row r="1250" spans="2:21">
      <c r="B1250" s="29" t="s">
        <v>76</v>
      </c>
      <c r="C1250" s="24"/>
      <c r="D1250" s="20"/>
      <c r="E1250" s="20"/>
      <c r="F1250" s="27"/>
      <c r="G1250" s="27"/>
      <c r="H1250" s="27"/>
      <c r="I1250" s="21"/>
      <c r="J1250" s="21"/>
      <c r="K1250" s="21"/>
      <c r="L1250" s="21"/>
      <c r="M1250" s="21"/>
      <c r="N1250" s="21"/>
      <c r="O1250" s="21"/>
      <c r="P1250" s="21"/>
      <c r="Q1250" s="21"/>
      <c r="R1250" s="19"/>
      <c r="S1250" s="19"/>
    </row>
    <row r="1251" spans="2:21">
      <c r="B1251" s="30"/>
      <c r="C1251" s="29"/>
      <c r="D1251" s="29"/>
      <c r="E1251" s="29"/>
      <c r="F1251" s="21"/>
      <c r="G1251" s="27"/>
      <c r="H1251" s="27"/>
      <c r="I1251" s="21"/>
      <c r="J1251" s="21"/>
      <c r="K1251" s="21"/>
      <c r="L1251" s="21"/>
      <c r="M1251" s="21"/>
      <c r="N1251" s="28"/>
      <c r="O1251" s="21"/>
      <c r="P1251" s="21"/>
      <c r="Q1251">
        <v>131</v>
      </c>
      <c r="R1251" s="19"/>
      <c r="S1251" s="19"/>
    </row>
    <row r="1252" spans="2:21">
      <c r="B1252" s="31" t="s">
        <v>77</v>
      </c>
      <c r="C1252" s="32"/>
      <c r="D1252" s="33" t="s">
        <v>78</v>
      </c>
      <c r="E1252" s="34"/>
      <c r="F1252" s="34" t="s">
        <v>79</v>
      </c>
      <c r="G1252" s="34"/>
      <c r="H1252" s="34" t="s">
        <v>80</v>
      </c>
      <c r="I1252" s="34" t="s">
        <v>81</v>
      </c>
      <c r="J1252" s="34"/>
      <c r="K1252" s="34"/>
      <c r="L1252" s="34"/>
      <c r="M1252" s="34" t="s">
        <v>82</v>
      </c>
      <c r="O1252" s="34"/>
      <c r="P1252" s="35" t="s">
        <v>83</v>
      </c>
      <c r="Q1252" s="36" t="s">
        <v>3</v>
      </c>
      <c r="R1252" s="36" t="s">
        <v>9</v>
      </c>
      <c r="S1252" s="109"/>
    </row>
    <row r="1253" spans="2:21">
      <c r="B1253" s="5"/>
      <c r="C1253" s="38" t="s">
        <v>84</v>
      </c>
      <c r="D1253" s="39" t="s">
        <v>85</v>
      </c>
      <c r="E1253" s="37" t="s">
        <v>86</v>
      </c>
      <c r="F1253" s="37" t="s">
        <v>87</v>
      </c>
      <c r="G1253" s="37" t="s">
        <v>88</v>
      </c>
      <c r="H1253" s="37"/>
      <c r="I1253" s="37" t="s">
        <v>89</v>
      </c>
      <c r="J1253" s="37" t="s">
        <v>90</v>
      </c>
      <c r="K1253" s="37" t="s">
        <v>91</v>
      </c>
      <c r="L1253" s="37" t="s">
        <v>92</v>
      </c>
      <c r="M1253" s="37" t="s">
        <v>93</v>
      </c>
      <c r="N1253" s="37" t="s">
        <v>94</v>
      </c>
      <c r="O1253" s="37" t="s">
        <v>95</v>
      </c>
      <c r="P1253" s="40"/>
      <c r="Q1253" s="4"/>
      <c r="R1253" s="40"/>
      <c r="S1253" s="110"/>
    </row>
    <row r="1254" spans="2:21">
      <c r="B1254" s="45" t="s">
        <v>266</v>
      </c>
      <c r="C1254" s="45"/>
      <c r="D1254" s="37">
        <v>250</v>
      </c>
      <c r="E1254" s="37">
        <v>1.2</v>
      </c>
      <c r="F1254" s="37">
        <v>4</v>
      </c>
      <c r="G1254" s="37">
        <v>2.7</v>
      </c>
      <c r="H1254" s="37">
        <v>260</v>
      </c>
      <c r="I1254" s="37">
        <v>0.26</v>
      </c>
      <c r="J1254" s="37">
        <v>40</v>
      </c>
      <c r="K1254" s="37">
        <v>122</v>
      </c>
      <c r="L1254" s="37">
        <v>128</v>
      </c>
      <c r="M1254" s="37">
        <v>146</v>
      </c>
      <c r="N1254" s="37">
        <v>56</v>
      </c>
      <c r="O1254" s="37">
        <v>2</v>
      </c>
      <c r="P1254" s="4"/>
      <c r="Q1254" s="46"/>
      <c r="R1254" s="47"/>
      <c r="S1254" s="50"/>
    </row>
    <row r="1255" spans="2:21">
      <c r="B1255" s="45" t="s">
        <v>267</v>
      </c>
      <c r="C1255" s="45"/>
      <c r="D1255" s="37"/>
      <c r="E1255" s="37"/>
      <c r="F1255" s="37"/>
      <c r="G1255" s="37"/>
      <c r="H1255" s="37"/>
      <c r="I1255" s="37"/>
      <c r="J1255" s="37"/>
      <c r="K1255" s="37"/>
      <c r="L1255" s="37"/>
      <c r="M1255" s="37"/>
      <c r="N1255" s="37"/>
      <c r="O1255" s="37"/>
      <c r="P1255" s="4">
        <v>12.7</v>
      </c>
      <c r="Q1255" s="46">
        <v>360</v>
      </c>
      <c r="R1255" s="47">
        <f t="shared" ref="R1255:R1272" si="28">Q1255*P1255</f>
        <v>4572</v>
      </c>
      <c r="S1255" s="50"/>
    </row>
    <row r="1256" spans="2:21">
      <c r="B1256" s="45" t="s">
        <v>175</v>
      </c>
      <c r="C1256" s="45">
        <v>50</v>
      </c>
      <c r="D1256" s="37"/>
      <c r="E1256" s="37"/>
      <c r="F1256" s="37"/>
      <c r="G1256" s="37"/>
      <c r="H1256" s="37"/>
      <c r="I1256" s="37"/>
      <c r="J1256" s="37"/>
      <c r="K1256" s="37"/>
      <c r="L1256" s="37"/>
      <c r="M1256" s="37"/>
      <c r="N1256" s="37"/>
      <c r="O1256" s="37"/>
      <c r="P1256" s="4">
        <v>6.4</v>
      </c>
      <c r="Q1256" s="46">
        <v>43.33</v>
      </c>
      <c r="R1256" s="47">
        <f t="shared" si="28"/>
        <v>277.31200000000001</v>
      </c>
      <c r="S1256" s="50"/>
    </row>
    <row r="1257" spans="2:21">
      <c r="B1257" s="45" t="s">
        <v>58</v>
      </c>
      <c r="C1257" s="45">
        <v>10</v>
      </c>
      <c r="D1257" s="37"/>
      <c r="E1257" s="37"/>
      <c r="F1257" s="37"/>
      <c r="G1257" s="37"/>
      <c r="H1257" s="37"/>
      <c r="I1257" s="37"/>
      <c r="J1257" s="37"/>
      <c r="K1257" s="37"/>
      <c r="L1257" s="37"/>
      <c r="M1257" s="37"/>
      <c r="N1257" s="37"/>
      <c r="O1257" s="37"/>
      <c r="P1257" s="4">
        <v>0.8</v>
      </c>
      <c r="Q1257" s="46">
        <v>41</v>
      </c>
      <c r="R1257" s="47">
        <f t="shared" si="28"/>
        <v>32.800000000000004</v>
      </c>
      <c r="S1257" s="50"/>
    </row>
    <row r="1258" spans="2:21">
      <c r="B1258" s="45" t="s">
        <v>13</v>
      </c>
      <c r="C1258" s="45">
        <v>3</v>
      </c>
      <c r="D1258" s="37"/>
      <c r="E1258" s="37"/>
      <c r="F1258" s="37"/>
      <c r="G1258" s="37"/>
      <c r="H1258" s="37"/>
      <c r="I1258" s="37"/>
      <c r="J1258" s="37"/>
      <c r="K1258" s="37"/>
      <c r="L1258" s="37"/>
      <c r="M1258" s="37"/>
      <c r="N1258" s="37"/>
      <c r="O1258" s="37"/>
      <c r="P1258" s="4">
        <v>0.7</v>
      </c>
      <c r="Q1258" s="46">
        <v>136.38999999999999</v>
      </c>
      <c r="R1258" s="47">
        <f t="shared" si="28"/>
        <v>95.472999999999985</v>
      </c>
      <c r="S1258" s="50"/>
    </row>
    <row r="1259" spans="2:21">
      <c r="B1259" s="45" t="s">
        <v>10</v>
      </c>
      <c r="C1259" s="45">
        <v>1</v>
      </c>
      <c r="D1259" s="37"/>
      <c r="E1259" s="37"/>
      <c r="F1259" s="37"/>
      <c r="G1259" s="37"/>
      <c r="H1259" s="37"/>
      <c r="I1259" s="37"/>
      <c r="J1259" s="37"/>
      <c r="K1259" s="37"/>
      <c r="L1259" s="37"/>
      <c r="M1259" s="37"/>
      <c r="N1259" s="37"/>
      <c r="O1259" s="37"/>
      <c r="P1259" s="4">
        <v>1</v>
      </c>
      <c r="Q1259" s="46">
        <v>65</v>
      </c>
      <c r="R1259" s="47">
        <f t="shared" si="28"/>
        <v>65</v>
      </c>
      <c r="S1259" s="50"/>
    </row>
    <row r="1260" spans="2:21">
      <c r="B1260" s="45" t="s">
        <v>103</v>
      </c>
      <c r="C1260" s="45">
        <v>10</v>
      </c>
      <c r="D1260" s="37"/>
      <c r="E1260" s="37"/>
      <c r="F1260" s="37"/>
      <c r="G1260" s="37"/>
      <c r="H1260" s="37"/>
      <c r="I1260" s="37"/>
      <c r="J1260" s="37"/>
      <c r="K1260" s="37"/>
      <c r="L1260" s="37"/>
      <c r="M1260" s="37"/>
      <c r="N1260" s="37"/>
      <c r="O1260" s="37"/>
      <c r="P1260" s="4">
        <v>0.21</v>
      </c>
      <c r="Q1260" s="46">
        <v>60</v>
      </c>
      <c r="R1260" s="47">
        <f t="shared" si="28"/>
        <v>12.6</v>
      </c>
      <c r="S1260" s="50"/>
      <c r="T1260" s="68"/>
    </row>
    <row r="1261" spans="2:21">
      <c r="B1261" s="45" t="s">
        <v>51</v>
      </c>
      <c r="C1261" s="45">
        <v>1</v>
      </c>
      <c r="D1261" s="37"/>
      <c r="E1261" s="37"/>
      <c r="F1261" s="37"/>
      <c r="G1261" s="37"/>
      <c r="H1261" s="37"/>
      <c r="I1261" s="37"/>
      <c r="J1261" s="37"/>
      <c r="K1261" s="37"/>
      <c r="L1261" s="37"/>
      <c r="M1261" s="37"/>
      <c r="N1261" s="37"/>
      <c r="O1261" s="37"/>
      <c r="P1261" s="4">
        <v>1</v>
      </c>
      <c r="Q1261" s="46">
        <v>47</v>
      </c>
      <c r="R1261" s="47">
        <f t="shared" si="28"/>
        <v>47</v>
      </c>
      <c r="S1261" s="50"/>
      <c r="U1261">
        <v>35.585700000000003</v>
      </c>
    </row>
    <row r="1262" spans="2:21">
      <c r="B1262" s="45" t="s">
        <v>12</v>
      </c>
      <c r="C1262" s="45"/>
      <c r="D1262" s="37"/>
      <c r="E1262" s="37"/>
      <c r="F1262" s="37"/>
      <c r="G1262" s="37"/>
      <c r="H1262" s="37"/>
      <c r="I1262" s="37"/>
      <c r="J1262" s="37"/>
      <c r="K1262" s="37"/>
      <c r="L1262" s="37"/>
      <c r="M1262" s="37"/>
      <c r="N1262" s="37"/>
      <c r="O1262" s="37"/>
      <c r="P1262" s="4">
        <v>1.5</v>
      </c>
      <c r="Q1262" s="46">
        <v>34.32</v>
      </c>
      <c r="R1262" s="47">
        <f t="shared" si="28"/>
        <v>51.480000000000004</v>
      </c>
      <c r="S1262" s="50"/>
      <c r="T1262">
        <v>5153.67</v>
      </c>
    </row>
    <row r="1263" spans="2:21">
      <c r="B1263" s="31" t="s">
        <v>191</v>
      </c>
      <c r="C1263" s="45"/>
      <c r="D1263" s="37">
        <v>70</v>
      </c>
      <c r="E1263" s="37">
        <v>4.5999999999999996</v>
      </c>
      <c r="F1263" s="37">
        <v>5.2</v>
      </c>
      <c r="G1263" s="37">
        <v>7.2</v>
      </c>
      <c r="H1263" s="37">
        <v>105</v>
      </c>
      <c r="I1263" s="37">
        <v>1.5</v>
      </c>
      <c r="J1263" s="37">
        <v>13.5</v>
      </c>
      <c r="K1263" s="37">
        <v>51</v>
      </c>
      <c r="L1263" s="37">
        <v>98</v>
      </c>
      <c r="M1263" s="37">
        <v>52</v>
      </c>
      <c r="N1263" s="37">
        <v>51</v>
      </c>
      <c r="O1263" s="37">
        <v>2.25</v>
      </c>
      <c r="P1263" s="4"/>
      <c r="Q1263" s="46"/>
      <c r="R1263" s="47">
        <f t="shared" si="28"/>
        <v>0</v>
      </c>
      <c r="S1263" s="50"/>
    </row>
    <row r="1264" spans="2:21">
      <c r="B1264" s="45" t="s">
        <v>37</v>
      </c>
      <c r="C1264" s="45">
        <v>60</v>
      </c>
      <c r="D1264" s="37"/>
      <c r="E1264" s="37"/>
      <c r="F1264" s="37"/>
      <c r="G1264" s="37"/>
      <c r="H1264" s="37"/>
      <c r="I1264" s="37"/>
      <c r="J1264" s="37"/>
      <c r="K1264" s="37"/>
      <c r="L1264" s="37"/>
      <c r="M1264" s="37"/>
      <c r="N1264" s="37"/>
      <c r="O1264" s="37"/>
      <c r="P1264" s="4">
        <v>0.2</v>
      </c>
      <c r="Q1264" s="46">
        <v>60</v>
      </c>
      <c r="R1264" s="47">
        <f t="shared" si="28"/>
        <v>12</v>
      </c>
      <c r="S1264" s="50"/>
    </row>
    <row r="1265" spans="2:22">
      <c r="B1265" s="45" t="s">
        <v>56</v>
      </c>
      <c r="C1265" s="45">
        <v>60</v>
      </c>
      <c r="D1265" s="37"/>
      <c r="E1265" s="37"/>
      <c r="F1265" s="37"/>
      <c r="G1265" s="37"/>
      <c r="H1265" s="37"/>
      <c r="I1265" s="37"/>
      <c r="J1265" s="37"/>
      <c r="K1265" s="37"/>
      <c r="L1265" s="37"/>
      <c r="M1265" s="37"/>
      <c r="N1265" s="37"/>
      <c r="O1265" s="37"/>
      <c r="P1265" s="4">
        <v>4.4000000000000004</v>
      </c>
      <c r="Q1265" s="46">
        <v>39</v>
      </c>
      <c r="R1265" s="47">
        <f t="shared" si="28"/>
        <v>171.60000000000002</v>
      </c>
      <c r="S1265" s="50"/>
    </row>
    <row r="1266" spans="2:22">
      <c r="B1266" s="45" t="s">
        <v>58</v>
      </c>
      <c r="C1266" s="45">
        <v>10</v>
      </c>
      <c r="D1266" s="37"/>
      <c r="E1266" s="37"/>
      <c r="F1266" s="37"/>
      <c r="G1266" s="37"/>
      <c r="H1266" s="37"/>
      <c r="I1266" s="37"/>
      <c r="J1266" s="37"/>
      <c r="K1266" s="37"/>
      <c r="L1266" s="37"/>
      <c r="M1266" s="37"/>
      <c r="N1266" s="37"/>
      <c r="O1266" s="37"/>
      <c r="P1266" s="4">
        <v>0.4</v>
      </c>
      <c r="Q1266" s="46">
        <v>41</v>
      </c>
      <c r="R1266" s="47">
        <f t="shared" si="28"/>
        <v>16.400000000000002</v>
      </c>
      <c r="S1266" s="50"/>
      <c r="T1266" s="68"/>
    </row>
    <row r="1267" spans="2:22">
      <c r="B1267" s="45" t="s">
        <v>13</v>
      </c>
      <c r="C1267" s="45">
        <v>6</v>
      </c>
      <c r="D1267" s="37"/>
      <c r="E1267" s="37"/>
      <c r="F1267" s="37"/>
      <c r="G1267" s="37"/>
      <c r="H1267" s="37"/>
      <c r="I1267" s="37"/>
      <c r="J1267" s="37"/>
      <c r="K1267" s="37"/>
      <c r="L1267" s="37"/>
      <c r="M1267" s="37"/>
      <c r="N1267" s="37"/>
      <c r="O1267" s="37"/>
      <c r="P1267" s="4">
        <v>0.3</v>
      </c>
      <c r="Q1267" s="46">
        <v>136.38999999999999</v>
      </c>
      <c r="R1267" s="47">
        <f t="shared" si="28"/>
        <v>40.916999999999994</v>
      </c>
      <c r="S1267" s="50"/>
      <c r="T1267">
        <v>240.92</v>
      </c>
      <c r="U1267">
        <f>T1267/Q1251</f>
        <v>1.8390839694656487</v>
      </c>
    </row>
    <row r="1268" spans="2:22">
      <c r="B1268" s="44" t="s">
        <v>34</v>
      </c>
      <c r="C1268" s="45"/>
      <c r="D1268" s="31">
        <v>30</v>
      </c>
      <c r="E1268" s="37">
        <v>0.6</v>
      </c>
      <c r="F1268" s="37"/>
      <c r="G1268" s="37">
        <v>15.5</v>
      </c>
      <c r="H1268" s="37"/>
      <c r="I1268" s="37">
        <v>0.04</v>
      </c>
      <c r="J1268" s="37"/>
      <c r="K1268" s="37">
        <v>0.24</v>
      </c>
      <c r="L1268" s="37">
        <v>0.8</v>
      </c>
      <c r="M1268" s="37">
        <v>24</v>
      </c>
      <c r="N1268" s="37"/>
      <c r="O1268" s="37">
        <v>22</v>
      </c>
      <c r="P1268" s="52"/>
      <c r="Q1268" s="46"/>
      <c r="R1268" s="47">
        <f t="shared" si="28"/>
        <v>0</v>
      </c>
      <c r="S1268" s="50"/>
    </row>
    <row r="1269" spans="2:22">
      <c r="B1269" s="45" t="s">
        <v>34</v>
      </c>
      <c r="C1269" s="45">
        <v>30</v>
      </c>
      <c r="D1269" s="5"/>
      <c r="E1269" s="5"/>
      <c r="F1269" s="5"/>
      <c r="G1269" s="5"/>
      <c r="H1269" s="5"/>
      <c r="I1269" s="5"/>
      <c r="J1269" s="5"/>
      <c r="K1269" s="5"/>
      <c r="L1269" s="5"/>
      <c r="M1269" s="5"/>
      <c r="N1269" s="5"/>
      <c r="O1269" s="5"/>
      <c r="P1269" s="4">
        <v>10</v>
      </c>
      <c r="Q1269" s="61">
        <v>26</v>
      </c>
      <c r="R1269" s="47">
        <f t="shared" si="28"/>
        <v>260</v>
      </c>
      <c r="S1269" s="50"/>
      <c r="T1269">
        <f>R1269/Q1251</f>
        <v>1.9847328244274809</v>
      </c>
    </row>
    <row r="1270" spans="2:22">
      <c r="B1270" s="44" t="s">
        <v>112</v>
      </c>
      <c r="C1270" s="45"/>
      <c r="D1270" s="37">
        <v>200</v>
      </c>
      <c r="E1270" s="37">
        <v>0.6</v>
      </c>
      <c r="F1270" s="37"/>
      <c r="G1270" s="37">
        <v>30.1</v>
      </c>
      <c r="H1270" s="37">
        <v>130</v>
      </c>
      <c r="I1270" s="37">
        <v>0.04</v>
      </c>
      <c r="J1270" s="37"/>
      <c r="K1270" s="37">
        <v>0.05</v>
      </c>
      <c r="L1270" s="37">
        <v>135</v>
      </c>
      <c r="M1270" s="37">
        <v>46</v>
      </c>
      <c r="N1270" s="37"/>
      <c r="O1270" s="37">
        <v>0.5</v>
      </c>
      <c r="P1270" s="40"/>
      <c r="Q1270" s="40"/>
      <c r="R1270" s="47">
        <f t="shared" si="28"/>
        <v>0</v>
      </c>
      <c r="S1270" s="50"/>
    </row>
    <row r="1271" spans="2:22">
      <c r="B1271" s="45" t="s">
        <v>113</v>
      </c>
      <c r="C1271" s="45">
        <v>20</v>
      </c>
      <c r="D1271" s="5"/>
      <c r="E1271" s="5"/>
      <c r="F1271" s="5"/>
      <c r="G1271" s="5"/>
      <c r="H1271" s="5"/>
      <c r="I1271" s="5"/>
      <c r="J1271" s="5"/>
      <c r="K1271" s="5"/>
      <c r="L1271" s="5"/>
      <c r="M1271" s="5"/>
      <c r="N1271" s="5"/>
      <c r="O1271" s="5"/>
      <c r="P1271" s="40">
        <v>2.5</v>
      </c>
      <c r="Q1271" s="40">
        <v>218.42</v>
      </c>
      <c r="R1271" s="47">
        <f t="shared" si="28"/>
        <v>546.04999999999995</v>
      </c>
      <c r="S1271" s="50"/>
    </row>
    <row r="1272" spans="2:22">
      <c r="B1272" s="45" t="s">
        <v>15</v>
      </c>
      <c r="C1272" s="45">
        <v>20</v>
      </c>
      <c r="D1272" s="5"/>
      <c r="E1272" s="5"/>
      <c r="F1272" s="5"/>
      <c r="G1272" s="5"/>
      <c r="H1272" s="5"/>
      <c r="I1272" s="5"/>
      <c r="J1272" s="5"/>
      <c r="K1272" s="5"/>
      <c r="L1272" s="5"/>
      <c r="M1272" s="5"/>
      <c r="N1272" s="5"/>
      <c r="O1272" s="5"/>
      <c r="P1272" s="40">
        <v>2.5</v>
      </c>
      <c r="Q1272" s="40">
        <v>74.52</v>
      </c>
      <c r="R1272" s="47">
        <f t="shared" si="28"/>
        <v>186.29999999999998</v>
      </c>
      <c r="S1272" s="50"/>
      <c r="T1272">
        <v>732.35</v>
      </c>
      <c r="U1272">
        <f>T1272/Q1251</f>
        <v>5.5904580152671759</v>
      </c>
    </row>
    <row r="1273" spans="2:22">
      <c r="B1273" s="93"/>
      <c r="E1273" t="s">
        <v>98</v>
      </c>
      <c r="K1273" t="s">
        <v>99</v>
      </c>
      <c r="R1273" s="67">
        <f>SUM(R1255:R1272)</f>
        <v>6386.9320000000007</v>
      </c>
      <c r="S1273" s="67"/>
      <c r="V1273">
        <f>U1261+U1267+T1269+U1272</f>
        <v>44.999974809160307</v>
      </c>
    </row>
    <row r="1274" spans="2:22">
      <c r="B1274" s="93"/>
      <c r="E1274" s="48" t="s">
        <v>100</v>
      </c>
      <c r="F1274" s="48"/>
      <c r="G1274" s="51"/>
      <c r="H1274" s="48"/>
      <c r="I1274" s="48"/>
      <c r="J1274" s="48"/>
      <c r="K1274" s="48" t="s">
        <v>99</v>
      </c>
      <c r="L1274" s="48"/>
      <c r="O1274" t="s">
        <v>99</v>
      </c>
      <c r="R1274" s="13"/>
      <c r="S1274" s="14"/>
    </row>
    <row r="1275" spans="2:22">
      <c r="B1275" s="93"/>
      <c r="E1275" s="48"/>
      <c r="F1275" s="48"/>
      <c r="G1275" s="51"/>
      <c r="H1275" s="48"/>
      <c r="I1275" s="48"/>
      <c r="J1275" s="48"/>
      <c r="K1275" s="48"/>
      <c r="L1275" s="48"/>
      <c r="R1275" s="14"/>
      <c r="S1275" s="14"/>
    </row>
    <row r="1276" spans="2:22">
      <c r="B1276" s="93"/>
      <c r="E1276" s="48"/>
      <c r="F1276" s="48"/>
      <c r="G1276" s="51"/>
      <c r="H1276" s="48"/>
      <c r="I1276" s="48"/>
      <c r="J1276" s="48"/>
      <c r="K1276" s="48"/>
      <c r="L1276" s="48"/>
      <c r="R1276" s="14"/>
      <c r="S1276" s="14"/>
    </row>
    <row r="1277" spans="2:22">
      <c r="B1277" s="93"/>
      <c r="E1277" s="48"/>
      <c r="F1277" s="48"/>
      <c r="G1277" s="51"/>
      <c r="H1277" s="48"/>
      <c r="I1277" s="48"/>
      <c r="J1277" s="48"/>
      <c r="K1277" s="48"/>
      <c r="L1277" s="48"/>
      <c r="R1277" s="14"/>
      <c r="S1277" s="14"/>
    </row>
    <row r="1278" spans="2:22">
      <c r="B1278" s="93"/>
      <c r="E1278" s="48"/>
      <c r="F1278" s="48"/>
      <c r="G1278" s="51"/>
      <c r="H1278" s="48"/>
      <c r="I1278" s="48"/>
      <c r="J1278" s="48"/>
      <c r="K1278" s="48"/>
      <c r="L1278" s="48"/>
      <c r="R1278" s="14"/>
      <c r="S1278" s="14"/>
    </row>
    <row r="1279" spans="2:22">
      <c r="B1279" s="93"/>
      <c r="E1279" s="48"/>
      <c r="F1279" s="48"/>
      <c r="G1279" s="51"/>
      <c r="H1279" s="48"/>
      <c r="I1279" s="48"/>
      <c r="J1279" s="48"/>
      <c r="K1279" s="48"/>
      <c r="L1279" s="48"/>
      <c r="R1279" s="14"/>
      <c r="S1279" s="14"/>
    </row>
    <row r="1280" spans="2:22">
      <c r="B1280" s="93"/>
      <c r="E1280" s="48"/>
      <c r="F1280" s="48"/>
      <c r="G1280" s="51"/>
      <c r="H1280" s="48"/>
      <c r="I1280" s="48"/>
      <c r="J1280" s="48"/>
      <c r="K1280" s="48"/>
      <c r="L1280" s="48"/>
      <c r="R1280" s="14"/>
      <c r="S1280" s="14"/>
    </row>
    <row r="1281" spans="2:19">
      <c r="B1281" s="93"/>
      <c r="E1281" s="48"/>
      <c r="F1281" s="48"/>
      <c r="G1281" s="51"/>
      <c r="H1281" s="48"/>
      <c r="I1281" s="48"/>
      <c r="J1281" s="48"/>
      <c r="K1281" s="48"/>
      <c r="L1281" s="48"/>
      <c r="R1281" s="14"/>
      <c r="S1281" s="14"/>
    </row>
    <row r="1282" spans="2:19">
      <c r="B1282" s="93"/>
      <c r="E1282" s="48"/>
      <c r="F1282" s="48"/>
      <c r="G1282" s="51"/>
      <c r="H1282" s="48"/>
      <c r="I1282" s="48"/>
      <c r="J1282" s="48"/>
      <c r="K1282" s="48"/>
      <c r="L1282" s="48"/>
      <c r="R1282" s="14"/>
      <c r="S1282" s="14"/>
    </row>
    <row r="1283" spans="2:19">
      <c r="B1283" s="93"/>
      <c r="E1283" s="48"/>
      <c r="F1283" s="48"/>
      <c r="G1283" s="51"/>
      <c r="H1283" s="48"/>
      <c r="I1283" s="48"/>
      <c r="J1283" s="48"/>
      <c r="K1283" s="48"/>
      <c r="L1283" s="48"/>
      <c r="R1283" s="14"/>
      <c r="S1283" s="14"/>
    </row>
    <row r="1284" spans="2:19">
      <c r="B1284" s="93"/>
      <c r="E1284" s="48"/>
      <c r="F1284" s="48"/>
      <c r="G1284" s="51"/>
      <c r="H1284" s="48"/>
      <c r="I1284" s="48"/>
      <c r="J1284" s="48"/>
      <c r="K1284" s="48"/>
      <c r="L1284" s="48"/>
      <c r="R1284" s="14"/>
      <c r="S1284" s="14"/>
    </row>
    <row r="1285" spans="2:19">
      <c r="B1285" s="93"/>
      <c r="E1285" s="48"/>
      <c r="F1285" s="48"/>
      <c r="G1285" s="51"/>
      <c r="H1285" s="48"/>
      <c r="I1285" s="48"/>
      <c r="J1285" s="48"/>
      <c r="K1285" s="48"/>
      <c r="L1285" s="48"/>
      <c r="R1285" s="14"/>
      <c r="S1285" s="14"/>
    </row>
    <row r="1286" spans="2:19">
      <c r="B1286" s="93"/>
      <c r="E1286" s="48"/>
      <c r="F1286" s="48"/>
      <c r="G1286" s="51"/>
      <c r="H1286" s="48"/>
      <c r="I1286" s="48"/>
      <c r="J1286" s="48"/>
      <c r="K1286" s="48"/>
      <c r="L1286" s="48"/>
      <c r="R1286" s="14"/>
      <c r="S1286" s="14"/>
    </row>
    <row r="1287" spans="2:19">
      <c r="B1287" s="93"/>
      <c r="E1287" s="48"/>
      <c r="F1287" s="48"/>
      <c r="G1287" s="51"/>
      <c r="H1287" s="48"/>
      <c r="I1287" s="48"/>
      <c r="J1287" s="48"/>
      <c r="K1287" s="48"/>
      <c r="L1287" s="48"/>
      <c r="R1287" s="14"/>
      <c r="S1287" s="14"/>
    </row>
    <row r="1288" spans="2:19">
      <c r="B1288" s="93"/>
      <c r="E1288" s="48"/>
      <c r="F1288" s="48"/>
      <c r="G1288" s="51"/>
      <c r="H1288" s="48"/>
      <c r="I1288" s="48"/>
      <c r="J1288" s="48"/>
      <c r="K1288" s="48"/>
      <c r="L1288" s="48"/>
      <c r="R1288" s="14"/>
      <c r="S1288" s="14"/>
    </row>
    <row r="1289" spans="2:19">
      <c r="B1289" s="93"/>
      <c r="E1289" s="48"/>
      <c r="F1289" s="48"/>
      <c r="G1289" s="51"/>
      <c r="H1289" s="48"/>
      <c r="I1289" s="48"/>
      <c r="J1289" s="48"/>
      <c r="K1289" s="48"/>
      <c r="L1289" s="48"/>
      <c r="R1289" s="14"/>
      <c r="S1289" s="14"/>
    </row>
    <row r="1290" spans="2:19">
      <c r="B1290" s="93"/>
      <c r="E1290" s="48"/>
      <c r="F1290" s="48"/>
      <c r="G1290" s="51"/>
      <c r="H1290" s="48"/>
      <c r="I1290" s="48"/>
      <c r="J1290" s="48"/>
      <c r="K1290" s="48"/>
      <c r="L1290" s="48"/>
      <c r="R1290" s="14"/>
      <c r="S1290" s="14"/>
    </row>
    <row r="1291" spans="2:19" ht="18.75">
      <c r="E1291" s="15"/>
      <c r="H1291" s="16" t="s">
        <v>67</v>
      </c>
      <c r="I1291" s="16"/>
      <c r="J1291" s="17"/>
      <c r="K1291" s="17"/>
      <c r="M1291" s="17"/>
      <c r="R1291" s="19"/>
      <c r="S1291" s="19"/>
    </row>
    <row r="1292" spans="2:19" ht="18.75">
      <c r="E1292" s="15"/>
      <c r="F1292" s="15"/>
      <c r="H1292" s="16" t="s">
        <v>68</v>
      </c>
      <c r="I1292" s="16"/>
      <c r="J1292" s="16"/>
      <c r="K1292" s="16"/>
      <c r="L1292" s="17"/>
      <c r="M1292" s="21"/>
    </row>
    <row r="1293" spans="2:19" ht="18.75">
      <c r="E1293" s="23" t="s">
        <v>70</v>
      </c>
      <c r="F1293" s="23"/>
      <c r="G1293" s="23"/>
    </row>
    <row r="1294" spans="2:19">
      <c r="B1294" s="53">
        <v>44482</v>
      </c>
      <c r="N1294" s="21"/>
    </row>
    <row r="1295" spans="2:19">
      <c r="B1295" s="24" t="s">
        <v>149</v>
      </c>
      <c r="C1295" s="24" t="s">
        <v>74</v>
      </c>
      <c r="E1295" s="25"/>
      <c r="F1295" s="28"/>
      <c r="G1295" s="28" t="s">
        <v>7</v>
      </c>
      <c r="H1295" s="27"/>
      <c r="I1295" s="21"/>
      <c r="J1295" s="21"/>
      <c r="K1295" s="21"/>
      <c r="L1295" s="21"/>
      <c r="M1295" s="21"/>
      <c r="N1295" s="21"/>
      <c r="O1295" s="21"/>
      <c r="P1295" s="21"/>
      <c r="Q1295" s="21"/>
      <c r="R1295" s="19"/>
      <c r="S1295" s="19"/>
    </row>
    <row r="1296" spans="2:19">
      <c r="B1296" s="29" t="s">
        <v>76</v>
      </c>
      <c r="C1296" s="24"/>
      <c r="D1296" s="20"/>
      <c r="E1296" s="20"/>
      <c r="F1296" s="27"/>
      <c r="G1296" s="27"/>
      <c r="H1296" s="27"/>
      <c r="I1296" s="21"/>
      <c r="J1296" s="21"/>
      <c r="K1296" s="21"/>
      <c r="L1296" s="21"/>
      <c r="M1296" s="21"/>
      <c r="N1296" s="21"/>
      <c r="O1296" s="21"/>
      <c r="P1296" s="21"/>
      <c r="Q1296" s="21"/>
      <c r="R1296" s="19"/>
      <c r="S1296" s="19"/>
    </row>
    <row r="1297" spans="2:21">
      <c r="B1297" s="30"/>
      <c r="C1297" s="29"/>
      <c r="D1297" s="29"/>
      <c r="E1297" s="29"/>
      <c r="F1297" s="21"/>
      <c r="G1297" s="27"/>
      <c r="H1297" s="27"/>
      <c r="I1297" s="21"/>
      <c r="J1297" s="21"/>
      <c r="K1297" s="21"/>
      <c r="L1297" s="21"/>
      <c r="M1297" s="21"/>
      <c r="N1297" s="28"/>
      <c r="O1297" s="21"/>
      <c r="P1297" s="21"/>
      <c r="R1297" s="19"/>
      <c r="S1297" s="19"/>
    </row>
    <row r="1298" spans="2:21">
      <c r="B1298" s="31" t="s">
        <v>77</v>
      </c>
      <c r="C1298" s="32"/>
      <c r="D1298" s="33" t="s">
        <v>78</v>
      </c>
      <c r="E1298" s="34"/>
      <c r="F1298" s="34" t="s">
        <v>79</v>
      </c>
      <c r="G1298" s="34"/>
      <c r="H1298" s="34" t="s">
        <v>80</v>
      </c>
      <c r="I1298" s="34" t="s">
        <v>81</v>
      </c>
      <c r="J1298" s="34"/>
      <c r="K1298" s="34"/>
      <c r="L1298" s="34"/>
      <c r="M1298" s="34" t="s">
        <v>82</v>
      </c>
      <c r="O1298" s="34"/>
      <c r="P1298" s="35" t="s">
        <v>83</v>
      </c>
      <c r="Q1298" s="36" t="s">
        <v>3</v>
      </c>
      <c r="R1298" s="36" t="s">
        <v>9</v>
      </c>
      <c r="S1298" s="109"/>
    </row>
    <row r="1299" spans="2:21">
      <c r="B1299" s="5"/>
      <c r="C1299" s="38" t="s">
        <v>84</v>
      </c>
      <c r="D1299" s="39" t="s">
        <v>85</v>
      </c>
      <c r="E1299" s="37" t="s">
        <v>86</v>
      </c>
      <c r="F1299" s="37" t="s">
        <v>87</v>
      </c>
      <c r="G1299" s="37" t="s">
        <v>88</v>
      </c>
      <c r="H1299" s="37"/>
      <c r="I1299" s="37" t="s">
        <v>89</v>
      </c>
      <c r="J1299" s="37" t="s">
        <v>90</v>
      </c>
      <c r="K1299" s="37" t="s">
        <v>91</v>
      </c>
      <c r="L1299" s="37" t="s">
        <v>92</v>
      </c>
      <c r="M1299" s="37" t="s">
        <v>93</v>
      </c>
      <c r="N1299" s="37" t="s">
        <v>94</v>
      </c>
      <c r="O1299" s="37" t="s">
        <v>95</v>
      </c>
      <c r="P1299" s="40"/>
      <c r="Q1299" s="4"/>
      <c r="R1299" s="40"/>
      <c r="S1299" s="110"/>
    </row>
    <row r="1300" spans="2:21">
      <c r="B1300" s="45" t="s">
        <v>266</v>
      </c>
      <c r="C1300" s="45"/>
      <c r="D1300" s="37">
        <v>250</v>
      </c>
      <c r="E1300" s="37">
        <v>1.2</v>
      </c>
      <c r="F1300" s="37">
        <v>4</v>
      </c>
      <c r="G1300" s="37">
        <v>2.7</v>
      </c>
      <c r="H1300" s="37">
        <v>260</v>
      </c>
      <c r="I1300" s="37">
        <v>0.26</v>
      </c>
      <c r="J1300" s="37">
        <v>40</v>
      </c>
      <c r="K1300" s="37">
        <v>122</v>
      </c>
      <c r="L1300" s="37">
        <v>128</v>
      </c>
      <c r="M1300" s="37">
        <v>146</v>
      </c>
      <c r="N1300" s="37">
        <v>56</v>
      </c>
      <c r="O1300" s="37">
        <v>2</v>
      </c>
      <c r="P1300" s="4"/>
      <c r="Q1300" s="46"/>
      <c r="R1300" s="47"/>
      <c r="S1300" s="50"/>
    </row>
    <row r="1301" spans="2:21">
      <c r="B1301" s="45" t="s">
        <v>267</v>
      </c>
      <c r="C1301" s="45"/>
      <c r="D1301" s="37"/>
      <c r="E1301" s="37"/>
      <c r="F1301" s="37"/>
      <c r="G1301" s="37"/>
      <c r="H1301" s="37"/>
      <c r="I1301" s="37"/>
      <c r="J1301" s="37"/>
      <c r="K1301" s="37"/>
      <c r="L1301" s="37"/>
      <c r="M1301" s="37"/>
      <c r="N1301" s="37"/>
      <c r="O1301" s="37"/>
      <c r="P1301" s="4">
        <v>6</v>
      </c>
      <c r="Q1301" s="46">
        <v>360</v>
      </c>
      <c r="R1301" s="47">
        <f t="shared" ref="R1301:R1308" si="29">Q1301*P1301</f>
        <v>2160</v>
      </c>
      <c r="S1301" s="50"/>
    </row>
    <row r="1302" spans="2:21">
      <c r="B1302" s="45" t="s">
        <v>175</v>
      </c>
      <c r="C1302" s="45">
        <v>50</v>
      </c>
      <c r="D1302" s="37"/>
      <c r="E1302" s="37"/>
      <c r="F1302" s="37"/>
      <c r="G1302" s="37"/>
      <c r="H1302" s="37"/>
      <c r="I1302" s="37"/>
      <c r="J1302" s="37"/>
      <c r="K1302" s="37"/>
      <c r="L1302" s="37"/>
      <c r="M1302" s="37"/>
      <c r="N1302" s="37"/>
      <c r="O1302" s="37"/>
      <c r="P1302" s="4">
        <v>3.75</v>
      </c>
      <c r="Q1302" s="46">
        <v>43.33</v>
      </c>
      <c r="R1302" s="47">
        <f t="shared" si="29"/>
        <v>162.48749999999998</v>
      </c>
      <c r="S1302" s="50"/>
    </row>
    <row r="1303" spans="2:21">
      <c r="B1303" s="45" t="s">
        <v>58</v>
      </c>
      <c r="C1303" s="45">
        <v>12</v>
      </c>
      <c r="D1303" s="37"/>
      <c r="E1303" s="37"/>
      <c r="F1303" s="37"/>
      <c r="G1303" s="37"/>
      <c r="H1303" s="37"/>
      <c r="I1303" s="37"/>
      <c r="J1303" s="37"/>
      <c r="K1303" s="37"/>
      <c r="L1303" s="37"/>
      <c r="M1303" s="37"/>
      <c r="N1303" s="37"/>
      <c r="O1303" s="37"/>
      <c r="P1303" s="4">
        <v>0.1</v>
      </c>
      <c r="Q1303" s="46">
        <v>41</v>
      </c>
      <c r="R1303" s="47">
        <f t="shared" si="29"/>
        <v>4.1000000000000005</v>
      </c>
      <c r="S1303" s="50"/>
    </row>
    <row r="1304" spans="2:21">
      <c r="B1304" s="44" t="s">
        <v>34</v>
      </c>
      <c r="C1304" s="45">
        <v>30</v>
      </c>
      <c r="D1304" s="31">
        <v>30</v>
      </c>
      <c r="E1304" s="37">
        <v>0.6</v>
      </c>
      <c r="F1304" s="37"/>
      <c r="G1304" s="37">
        <v>15.5</v>
      </c>
      <c r="H1304" s="37"/>
      <c r="I1304" s="37">
        <v>0.04</v>
      </c>
      <c r="J1304" s="37"/>
      <c r="K1304" s="37">
        <v>0.24</v>
      </c>
      <c r="L1304" s="37">
        <v>0.8</v>
      </c>
      <c r="M1304" s="37">
        <v>24</v>
      </c>
      <c r="N1304" s="37"/>
      <c r="O1304" s="37">
        <v>22</v>
      </c>
      <c r="P1304" s="52"/>
      <c r="Q1304" s="46"/>
      <c r="R1304" s="47">
        <f t="shared" si="29"/>
        <v>0</v>
      </c>
      <c r="S1304" s="50"/>
    </row>
    <row r="1305" spans="2:21">
      <c r="B1305" s="45" t="s">
        <v>34</v>
      </c>
      <c r="C1305" s="45"/>
      <c r="D1305" s="5"/>
      <c r="E1305" s="5"/>
      <c r="F1305" s="5"/>
      <c r="G1305" s="5"/>
      <c r="H1305" s="5"/>
      <c r="I1305" s="5"/>
      <c r="J1305" s="5"/>
      <c r="K1305" s="5"/>
      <c r="L1305" s="5"/>
      <c r="M1305" s="5"/>
      <c r="N1305" s="5"/>
      <c r="O1305" s="5"/>
      <c r="P1305" s="4">
        <v>2</v>
      </c>
      <c r="Q1305" s="61">
        <v>26</v>
      </c>
      <c r="R1305" s="47">
        <f t="shared" si="29"/>
        <v>52</v>
      </c>
      <c r="S1305" s="50"/>
    </row>
    <row r="1306" spans="2:21">
      <c r="B1306" s="44" t="s">
        <v>108</v>
      </c>
      <c r="C1306" s="45"/>
      <c r="D1306" s="37">
        <v>200</v>
      </c>
      <c r="E1306" s="37">
        <v>0.6</v>
      </c>
      <c r="F1306" s="37"/>
      <c r="G1306" s="37">
        <v>30.1</v>
      </c>
      <c r="H1306" s="37">
        <v>130</v>
      </c>
      <c r="I1306" s="37">
        <v>0.04</v>
      </c>
      <c r="J1306" s="37"/>
      <c r="K1306" s="37">
        <v>0.05</v>
      </c>
      <c r="L1306" s="37">
        <v>135</v>
      </c>
      <c r="M1306" s="37">
        <v>46</v>
      </c>
      <c r="N1306" s="37"/>
      <c r="O1306" s="37">
        <v>0.5</v>
      </c>
      <c r="P1306" s="40"/>
      <c r="Q1306" s="40"/>
      <c r="R1306" s="47">
        <f t="shared" si="29"/>
        <v>0</v>
      </c>
      <c r="S1306" s="50"/>
    </row>
    <row r="1307" spans="2:21">
      <c r="B1307" s="45" t="s">
        <v>31</v>
      </c>
      <c r="C1307" s="45">
        <v>30</v>
      </c>
      <c r="D1307" s="5"/>
      <c r="E1307" s="5"/>
      <c r="F1307" s="5"/>
      <c r="G1307" s="5"/>
      <c r="H1307" s="5"/>
      <c r="I1307" s="5"/>
      <c r="J1307" s="5"/>
      <c r="K1307" s="5"/>
      <c r="L1307" s="5"/>
      <c r="M1307" s="5"/>
      <c r="N1307" s="5"/>
      <c r="O1307" s="5"/>
      <c r="P1307" s="40">
        <v>1</v>
      </c>
      <c r="Q1307" s="40">
        <v>75</v>
      </c>
      <c r="R1307" s="47">
        <f t="shared" si="29"/>
        <v>75</v>
      </c>
      <c r="S1307" s="50"/>
    </row>
    <row r="1308" spans="2:21">
      <c r="B1308" s="45" t="s">
        <v>109</v>
      </c>
      <c r="C1308" s="45">
        <v>1</v>
      </c>
      <c r="D1308" s="5"/>
      <c r="E1308" s="5"/>
      <c r="F1308" s="5"/>
      <c r="G1308" s="5"/>
      <c r="H1308" s="5"/>
      <c r="I1308" s="5"/>
      <c r="J1308" s="5"/>
      <c r="K1308" s="5"/>
      <c r="L1308" s="5"/>
      <c r="M1308" s="5"/>
      <c r="N1308" s="5"/>
      <c r="O1308" s="5"/>
      <c r="P1308" s="40"/>
      <c r="Q1308" s="40">
        <v>118</v>
      </c>
      <c r="R1308" s="47">
        <f t="shared" si="29"/>
        <v>0</v>
      </c>
      <c r="S1308" s="50"/>
    </row>
    <row r="1309" spans="2:21">
      <c r="B1309" s="93"/>
      <c r="E1309" t="s">
        <v>98</v>
      </c>
      <c r="K1309" t="s">
        <v>99</v>
      </c>
      <c r="R1309" s="67">
        <f>SUM(R1301:R1308)</f>
        <v>2453.5875000000001</v>
      </c>
      <c r="S1309" s="67"/>
    </row>
    <row r="1310" spans="2:21">
      <c r="B1310" s="93"/>
      <c r="E1310" s="48" t="s">
        <v>100</v>
      </c>
      <c r="F1310" s="48"/>
      <c r="G1310" s="51"/>
      <c r="H1310" s="48"/>
      <c r="I1310" s="48"/>
      <c r="J1310" s="48"/>
      <c r="K1310" s="48" t="s">
        <v>99</v>
      </c>
      <c r="L1310" s="48"/>
      <c r="O1310" t="s">
        <v>99</v>
      </c>
      <c r="R1310" s="13"/>
      <c r="S1310" s="14"/>
    </row>
    <row r="1311" spans="2:21" ht="18.75">
      <c r="B1311" s="30"/>
      <c r="C1311" s="30"/>
      <c r="D1311" s="30"/>
      <c r="E1311" s="111"/>
      <c r="F1311" s="30"/>
      <c r="G1311" s="30"/>
      <c r="H1311" s="112"/>
      <c r="I1311" s="112"/>
      <c r="J1311" s="113"/>
      <c r="K1311" s="113"/>
      <c r="L1311" s="30"/>
      <c r="M1311" s="113"/>
      <c r="N1311" s="30"/>
      <c r="O1311" s="30"/>
      <c r="P1311" s="30"/>
      <c r="Q1311" s="30"/>
      <c r="R1311" s="110"/>
      <c r="S1311" s="110"/>
      <c r="T1311" s="30"/>
      <c r="U1311" s="30"/>
    </row>
    <row r="1312" spans="2:21" ht="18.75">
      <c r="B1312" s="30"/>
      <c r="C1312" s="30"/>
      <c r="D1312" s="30"/>
      <c r="E1312" s="111"/>
      <c r="F1312" s="111"/>
      <c r="G1312" s="30"/>
      <c r="H1312" s="112"/>
      <c r="I1312" s="112"/>
      <c r="J1312" s="112"/>
      <c r="K1312" s="112"/>
      <c r="L1312" s="113"/>
      <c r="M1312" s="114"/>
      <c r="N1312" s="30"/>
      <c r="O1312" s="30"/>
      <c r="P1312" s="30"/>
      <c r="Q1312" s="30"/>
      <c r="R1312" s="30"/>
      <c r="S1312" s="30"/>
      <c r="T1312" s="30"/>
      <c r="U1312" s="30"/>
    </row>
  </sheetData>
  <pageMargins left="0.7" right="0.7" top="0.75" bottom="0.75" header="0.3" footer="0.3"/>
  <pageSetup paperSize="9" scale="70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R468"/>
  <sheetViews>
    <sheetView topLeftCell="B92" workbookViewId="0">
      <selection activeCell="A356" sqref="A356:O471"/>
    </sheetView>
  </sheetViews>
  <sheetFormatPr defaultRowHeight="15"/>
  <cols>
    <col min="1" max="1" width="2" customWidth="1"/>
    <col min="2" max="2" width="14.7109375" customWidth="1"/>
    <col min="5" max="5" width="10.5703125" bestFit="1" customWidth="1"/>
    <col min="7" max="8" width="9.7109375" customWidth="1"/>
    <col min="9" max="9" width="9.85546875" customWidth="1"/>
    <col min="11" max="11" width="10.5703125" bestFit="1" customWidth="1"/>
    <col min="13" max="13" width="9.5703125" bestFit="1" customWidth="1"/>
    <col min="15" max="16" width="9.5703125" bestFit="1" customWidth="1"/>
  </cols>
  <sheetData>
    <row r="1" spans="1:17">
      <c r="B1" s="282" t="s">
        <v>268</v>
      </c>
      <c r="C1" s="282"/>
      <c r="D1" s="86"/>
      <c r="E1" s="86"/>
      <c r="F1" s="86">
        <v>215</v>
      </c>
      <c r="G1" s="86">
        <v>215</v>
      </c>
      <c r="H1" s="86">
        <v>176</v>
      </c>
      <c r="I1" s="86">
        <v>176</v>
      </c>
      <c r="J1" s="86">
        <v>215</v>
      </c>
      <c r="K1" s="86">
        <v>215</v>
      </c>
      <c r="L1" s="86">
        <v>215</v>
      </c>
      <c r="M1" s="86">
        <v>215</v>
      </c>
      <c r="N1" s="86">
        <v>215</v>
      </c>
      <c r="O1" s="86"/>
      <c r="P1" s="86"/>
      <c r="Q1" s="86"/>
    </row>
    <row r="2" spans="1:17">
      <c r="B2" s="278" t="s">
        <v>2</v>
      </c>
      <c r="C2" s="278" t="s">
        <v>3</v>
      </c>
      <c r="D2" s="280" t="s">
        <v>4</v>
      </c>
      <c r="E2" s="281"/>
      <c r="F2" s="4" t="s">
        <v>5</v>
      </c>
      <c r="G2" s="115" t="s">
        <v>5</v>
      </c>
      <c r="H2" s="115" t="s">
        <v>5</v>
      </c>
      <c r="I2" s="115" t="s">
        <v>5</v>
      </c>
      <c r="J2" s="115" t="s">
        <v>5</v>
      </c>
      <c r="K2" s="115" t="s">
        <v>5</v>
      </c>
      <c r="L2" s="115" t="s">
        <v>5</v>
      </c>
      <c r="M2" s="115" t="s">
        <v>5</v>
      </c>
      <c r="N2" s="115" t="s">
        <v>5</v>
      </c>
      <c r="O2" s="86"/>
      <c r="P2" s="86"/>
      <c r="Q2" s="86"/>
    </row>
    <row r="3" spans="1:17">
      <c r="B3" s="279"/>
      <c r="C3" s="279"/>
      <c r="D3" s="120" t="s">
        <v>8</v>
      </c>
      <c r="E3" s="119" t="s">
        <v>9</v>
      </c>
      <c r="F3" s="4">
        <v>1</v>
      </c>
      <c r="G3" s="4">
        <v>4</v>
      </c>
      <c r="H3" s="4">
        <v>5</v>
      </c>
      <c r="I3" s="4">
        <v>6</v>
      </c>
      <c r="J3" s="4">
        <v>7</v>
      </c>
      <c r="K3" s="4">
        <v>8</v>
      </c>
      <c r="L3" s="4">
        <v>11</v>
      </c>
      <c r="M3" s="4">
        <v>12</v>
      </c>
      <c r="N3" s="4">
        <v>13</v>
      </c>
      <c r="O3" s="86"/>
      <c r="P3" s="86"/>
      <c r="Q3" s="86"/>
    </row>
    <row r="4" spans="1:17">
      <c r="B4" s="121" t="s">
        <v>17</v>
      </c>
      <c r="C4" s="118">
        <v>20</v>
      </c>
      <c r="D4" s="4">
        <v>1</v>
      </c>
      <c r="E4" s="47">
        <f>D4*C4</f>
        <v>20</v>
      </c>
      <c r="F4" s="4"/>
      <c r="G4" s="4"/>
      <c r="H4" s="4"/>
      <c r="I4" s="4"/>
      <c r="J4" s="4"/>
      <c r="K4" s="4"/>
      <c r="L4" s="4"/>
      <c r="M4" s="4"/>
      <c r="N4" s="4"/>
      <c r="O4" s="86"/>
      <c r="P4" s="86">
        <f>O4*C4</f>
        <v>0</v>
      </c>
      <c r="Q4" s="86"/>
    </row>
    <row r="5" spans="1:17">
      <c r="A5" s="7"/>
      <c r="B5" s="4" t="s">
        <v>19</v>
      </c>
      <c r="C5" s="8">
        <v>180.94</v>
      </c>
      <c r="D5" s="4">
        <v>1</v>
      </c>
      <c r="E5" s="47">
        <f t="shared" ref="E5:E68" si="0">D5*C5</f>
        <v>180.94</v>
      </c>
      <c r="F5" s="4"/>
      <c r="G5" s="4"/>
      <c r="H5" s="4"/>
      <c r="I5" s="4">
        <v>1</v>
      </c>
      <c r="J5" s="4"/>
      <c r="K5" s="4"/>
      <c r="L5" s="4"/>
      <c r="M5" s="4"/>
      <c r="N5" s="4"/>
      <c r="O5" s="86">
        <f>SUM(F5:N5)</f>
        <v>1</v>
      </c>
      <c r="P5" s="86">
        <f t="shared" ref="P5:P68" si="1">O5*C5</f>
        <v>180.94</v>
      </c>
      <c r="Q5" s="86"/>
    </row>
    <row r="6" spans="1:17">
      <c r="A6" s="7"/>
      <c r="B6" s="4" t="s">
        <v>24</v>
      </c>
      <c r="C6" s="8">
        <v>129.94999999999999</v>
      </c>
      <c r="D6" s="4">
        <v>9</v>
      </c>
      <c r="E6" s="47">
        <f t="shared" si="0"/>
        <v>1169.55</v>
      </c>
      <c r="F6" s="4"/>
      <c r="G6" s="4"/>
      <c r="H6" s="4"/>
      <c r="I6" s="4"/>
      <c r="J6" s="4">
        <v>9</v>
      </c>
      <c r="K6" s="4"/>
      <c r="L6" s="4"/>
      <c r="M6" s="4"/>
      <c r="N6" s="4"/>
      <c r="O6" s="86">
        <f>SUM(F6:N6)</f>
        <v>9</v>
      </c>
      <c r="P6" s="86">
        <f t="shared" si="1"/>
        <v>1169.55</v>
      </c>
      <c r="Q6" s="86"/>
    </row>
    <row r="7" spans="1:17">
      <c r="A7" s="7"/>
      <c r="B7" s="4" t="s">
        <v>12</v>
      </c>
      <c r="C7" s="8">
        <v>34.32</v>
      </c>
      <c r="D7" s="4">
        <v>15</v>
      </c>
      <c r="E7" s="47">
        <f t="shared" si="0"/>
        <v>514.79999999999995</v>
      </c>
      <c r="F7" s="4"/>
      <c r="G7" s="4">
        <v>0.5</v>
      </c>
      <c r="H7" s="4"/>
      <c r="I7" s="4">
        <v>1</v>
      </c>
      <c r="J7" s="4"/>
      <c r="K7" s="4">
        <v>1</v>
      </c>
      <c r="L7" s="4"/>
      <c r="M7" s="4"/>
      <c r="N7" s="4">
        <v>1.5</v>
      </c>
      <c r="O7" s="86">
        <f>SUM(F7:N7)</f>
        <v>4</v>
      </c>
      <c r="P7" s="86">
        <f t="shared" si="1"/>
        <v>137.28</v>
      </c>
      <c r="Q7" s="86"/>
    </row>
    <row r="8" spans="1:17">
      <c r="A8" s="7"/>
      <c r="B8" s="4" t="s">
        <v>15</v>
      </c>
      <c r="C8" s="8">
        <v>69.16</v>
      </c>
      <c r="D8" s="4">
        <v>16.5</v>
      </c>
      <c r="E8" s="47">
        <f t="shared" si="0"/>
        <v>1141.1399999999999</v>
      </c>
      <c r="F8" s="4">
        <v>4.3</v>
      </c>
      <c r="G8" s="4"/>
      <c r="H8" s="4"/>
      <c r="I8" s="4">
        <v>2.6</v>
      </c>
      <c r="J8" s="4">
        <v>4.3</v>
      </c>
      <c r="K8" s="4"/>
      <c r="L8" s="4"/>
      <c r="M8" s="4"/>
      <c r="N8" s="4"/>
      <c r="O8" s="86">
        <f>SUM(F8:N8)</f>
        <v>11.2</v>
      </c>
      <c r="P8" s="122">
        <f t="shared" si="1"/>
        <v>774.59199999999987</v>
      </c>
      <c r="Q8" s="86"/>
    </row>
    <row r="9" spans="1:17">
      <c r="A9" s="7"/>
      <c r="B9" s="4" t="s">
        <v>32</v>
      </c>
      <c r="C9" s="8">
        <v>65.977999999999994</v>
      </c>
      <c r="D9" s="4">
        <v>18</v>
      </c>
      <c r="E9" s="47">
        <f t="shared" si="0"/>
        <v>1187.6039999999998</v>
      </c>
      <c r="F9" s="4"/>
      <c r="G9" s="4"/>
      <c r="H9" s="4"/>
      <c r="I9" s="4"/>
      <c r="J9" s="4"/>
      <c r="K9" s="4"/>
      <c r="L9" s="4"/>
      <c r="M9" s="4"/>
      <c r="N9" s="4"/>
      <c r="O9" s="86"/>
      <c r="P9" s="86">
        <f t="shared" si="1"/>
        <v>0</v>
      </c>
      <c r="Q9" s="86"/>
    </row>
    <row r="10" spans="1:17">
      <c r="A10" s="7"/>
      <c r="B10" s="4" t="s">
        <v>36</v>
      </c>
      <c r="C10" s="8">
        <v>260</v>
      </c>
      <c r="D10" s="4">
        <v>72.77</v>
      </c>
      <c r="E10" s="47">
        <f t="shared" si="0"/>
        <v>18920.2</v>
      </c>
      <c r="F10" s="4">
        <v>11.1</v>
      </c>
      <c r="G10" s="4"/>
      <c r="H10" s="4">
        <v>8.8000000000000007</v>
      </c>
      <c r="I10" s="4">
        <v>10.5</v>
      </c>
      <c r="J10" s="4"/>
      <c r="K10" s="4"/>
      <c r="L10" s="4"/>
      <c r="M10" s="4">
        <v>10.75</v>
      </c>
      <c r="N10" s="4"/>
      <c r="O10" s="86">
        <f>SUM(F10:N10)</f>
        <v>41.15</v>
      </c>
      <c r="P10" s="122">
        <f t="shared" si="1"/>
        <v>10699</v>
      </c>
      <c r="Q10" s="86"/>
    </row>
    <row r="11" spans="1:17">
      <c r="A11" s="7"/>
      <c r="B11" s="4" t="s">
        <v>22</v>
      </c>
      <c r="C11" s="8">
        <v>55</v>
      </c>
      <c r="D11" s="4">
        <v>10</v>
      </c>
      <c r="E11" s="47">
        <f t="shared" si="0"/>
        <v>550</v>
      </c>
      <c r="F11" s="4">
        <v>4</v>
      </c>
      <c r="G11" s="4"/>
      <c r="H11" s="4"/>
      <c r="I11" s="4"/>
      <c r="J11" s="4"/>
      <c r="K11" s="4"/>
      <c r="L11" s="4"/>
      <c r="M11" s="4"/>
      <c r="N11" s="4"/>
      <c r="O11" s="86">
        <f>SUM(F11:N11)</f>
        <v>4</v>
      </c>
      <c r="P11" s="122">
        <f t="shared" si="1"/>
        <v>220</v>
      </c>
      <c r="Q11" s="86"/>
    </row>
    <row r="12" spans="1:17">
      <c r="A12" s="7"/>
      <c r="B12" s="4" t="s">
        <v>10</v>
      </c>
      <c r="C12" s="8">
        <v>65</v>
      </c>
      <c r="D12" s="4">
        <v>7</v>
      </c>
      <c r="E12" s="47">
        <f t="shared" si="0"/>
        <v>455</v>
      </c>
      <c r="F12" s="4">
        <v>2</v>
      </c>
      <c r="G12" s="4">
        <v>1</v>
      </c>
      <c r="H12" s="4">
        <v>1</v>
      </c>
      <c r="I12" s="4"/>
      <c r="J12" s="4"/>
      <c r="K12" s="4"/>
      <c r="L12" s="4"/>
      <c r="M12" s="4"/>
      <c r="N12" s="4"/>
      <c r="O12" s="86">
        <f>SUM(F12:N12)</f>
        <v>4</v>
      </c>
      <c r="P12" s="122">
        <f t="shared" si="1"/>
        <v>260</v>
      </c>
      <c r="Q12" s="86"/>
    </row>
    <row r="13" spans="1:17">
      <c r="A13" s="7"/>
      <c r="B13" s="4" t="s">
        <v>49</v>
      </c>
      <c r="C13" s="8">
        <v>118</v>
      </c>
      <c r="D13" s="4">
        <v>10</v>
      </c>
      <c r="E13" s="47">
        <f t="shared" si="0"/>
        <v>1180</v>
      </c>
      <c r="F13" s="4"/>
      <c r="G13" s="4"/>
      <c r="H13" s="4"/>
      <c r="I13" s="4">
        <v>1</v>
      </c>
      <c r="J13" s="4"/>
      <c r="K13" s="4">
        <v>1</v>
      </c>
      <c r="L13" s="4"/>
      <c r="M13" s="4"/>
      <c r="N13" s="4"/>
      <c r="O13" s="86">
        <f>SUM(F13:N13)</f>
        <v>2</v>
      </c>
      <c r="P13" s="122">
        <f t="shared" si="1"/>
        <v>236</v>
      </c>
      <c r="Q13" s="86"/>
    </row>
    <row r="14" spans="1:17">
      <c r="A14" s="7"/>
      <c r="B14" s="4" t="s">
        <v>50</v>
      </c>
      <c r="C14" s="8">
        <v>78</v>
      </c>
      <c r="D14" s="4">
        <v>4</v>
      </c>
      <c r="E14" s="47">
        <f t="shared" si="0"/>
        <v>312</v>
      </c>
      <c r="F14" s="4"/>
      <c r="G14" s="4"/>
      <c r="H14" s="4"/>
      <c r="I14" s="4"/>
      <c r="J14" s="4"/>
      <c r="K14" s="4"/>
      <c r="L14" s="4"/>
      <c r="M14" s="4"/>
      <c r="N14" s="4"/>
      <c r="O14" s="86"/>
      <c r="P14" s="122">
        <f t="shared" si="1"/>
        <v>0</v>
      </c>
      <c r="Q14" s="86"/>
    </row>
    <row r="15" spans="1:17">
      <c r="A15" s="7"/>
      <c r="B15" s="4" t="s">
        <v>17</v>
      </c>
      <c r="C15" s="8">
        <v>22</v>
      </c>
      <c r="D15" s="4">
        <v>8</v>
      </c>
      <c r="E15" s="47">
        <f t="shared" si="0"/>
        <v>176</v>
      </c>
      <c r="F15" s="4"/>
      <c r="G15" s="4"/>
      <c r="H15" s="4">
        <v>1</v>
      </c>
      <c r="I15" s="4">
        <v>1</v>
      </c>
      <c r="J15" s="4">
        <v>1</v>
      </c>
      <c r="K15" s="4"/>
      <c r="L15" s="4"/>
      <c r="M15" s="4"/>
      <c r="N15" s="4">
        <v>1</v>
      </c>
      <c r="O15" s="86">
        <f t="shared" ref="O15:O49" si="2">SUM(F15:N15)</f>
        <v>4</v>
      </c>
      <c r="P15" s="122">
        <f t="shared" si="1"/>
        <v>88</v>
      </c>
      <c r="Q15" s="86"/>
    </row>
    <row r="16" spans="1:17">
      <c r="A16" s="7"/>
      <c r="B16" s="4" t="s">
        <v>118</v>
      </c>
      <c r="C16" s="8">
        <v>31.31</v>
      </c>
      <c r="D16" s="4">
        <v>115</v>
      </c>
      <c r="E16" s="47">
        <f t="shared" si="0"/>
        <v>3600.6499999999996</v>
      </c>
      <c r="F16" s="4">
        <v>115</v>
      </c>
      <c r="G16" s="4"/>
      <c r="H16" s="4"/>
      <c r="I16" s="4"/>
      <c r="J16" s="4"/>
      <c r="K16" s="4"/>
      <c r="L16" s="4"/>
      <c r="M16" s="4"/>
      <c r="N16" s="4"/>
      <c r="O16" s="86">
        <f t="shared" si="2"/>
        <v>115</v>
      </c>
      <c r="P16" s="86">
        <f t="shared" si="1"/>
        <v>3600.6499999999996</v>
      </c>
      <c r="Q16" s="86"/>
    </row>
    <row r="17" spans="1:18">
      <c r="A17" s="7"/>
      <c r="B17" s="4" t="s">
        <v>124</v>
      </c>
      <c r="C17" s="8">
        <v>149.66</v>
      </c>
      <c r="D17" s="4">
        <v>1</v>
      </c>
      <c r="E17" s="47">
        <f t="shared" si="0"/>
        <v>149.66</v>
      </c>
      <c r="F17" s="4"/>
      <c r="G17" s="4"/>
      <c r="H17" s="4"/>
      <c r="I17" s="4"/>
      <c r="J17" s="4"/>
      <c r="K17" s="4"/>
      <c r="L17" s="4">
        <v>1</v>
      </c>
      <c r="M17" s="4"/>
      <c r="N17" s="4"/>
      <c r="O17" s="86">
        <f t="shared" si="2"/>
        <v>1</v>
      </c>
      <c r="P17" s="86">
        <f t="shared" si="1"/>
        <v>149.66</v>
      </c>
      <c r="Q17" s="86"/>
    </row>
    <row r="18" spans="1:18">
      <c r="A18" s="7"/>
      <c r="B18" s="4" t="s">
        <v>29</v>
      </c>
      <c r="C18" s="8">
        <v>70</v>
      </c>
      <c r="D18" s="4">
        <v>2.85</v>
      </c>
      <c r="E18" s="47">
        <f t="shared" si="0"/>
        <v>199.5</v>
      </c>
      <c r="F18" s="4"/>
      <c r="G18" s="4"/>
      <c r="H18" s="4"/>
      <c r="I18" s="4">
        <v>2.85</v>
      </c>
      <c r="J18" s="4"/>
      <c r="K18" s="4"/>
      <c r="L18" s="4"/>
      <c r="M18" s="4"/>
      <c r="N18" s="4"/>
      <c r="O18" s="86">
        <f t="shared" si="2"/>
        <v>2.85</v>
      </c>
      <c r="P18" s="122">
        <f t="shared" si="1"/>
        <v>199.5</v>
      </c>
      <c r="Q18" s="86"/>
    </row>
    <row r="19" spans="1:18">
      <c r="A19" s="7"/>
      <c r="B19" s="4" t="s">
        <v>145</v>
      </c>
      <c r="C19" s="8">
        <v>530</v>
      </c>
      <c r="D19" s="4">
        <v>0.39</v>
      </c>
      <c r="E19" s="47">
        <f t="shared" si="0"/>
        <v>206.70000000000002</v>
      </c>
      <c r="F19" s="4"/>
      <c r="G19" s="4"/>
      <c r="H19" s="4"/>
      <c r="I19" s="4"/>
      <c r="J19" s="4">
        <v>0.39</v>
      </c>
      <c r="K19" s="4"/>
      <c r="L19" s="4"/>
      <c r="M19" s="4"/>
      <c r="N19" s="4"/>
      <c r="O19" s="86">
        <f t="shared" si="2"/>
        <v>0.39</v>
      </c>
      <c r="P19" s="122">
        <f t="shared" si="1"/>
        <v>206.70000000000002</v>
      </c>
      <c r="Q19" s="86"/>
    </row>
    <row r="20" spans="1:18">
      <c r="A20" s="7"/>
      <c r="B20" s="4" t="s">
        <v>55</v>
      </c>
      <c r="C20" s="8">
        <v>39</v>
      </c>
      <c r="D20" s="4">
        <v>28.6</v>
      </c>
      <c r="E20" s="47">
        <f t="shared" si="0"/>
        <v>1115.4000000000001</v>
      </c>
      <c r="F20" s="4"/>
      <c r="G20" s="4"/>
      <c r="H20" s="4">
        <v>15</v>
      </c>
      <c r="I20" s="4"/>
      <c r="J20" s="4">
        <v>13.6</v>
      </c>
      <c r="K20" s="4"/>
      <c r="L20" s="4"/>
      <c r="M20" s="4"/>
      <c r="N20" s="4"/>
      <c r="O20" s="86">
        <f t="shared" si="2"/>
        <v>28.6</v>
      </c>
      <c r="P20" s="122">
        <f t="shared" si="1"/>
        <v>1115.4000000000001</v>
      </c>
      <c r="Q20" s="86"/>
    </row>
    <row r="21" spans="1:18">
      <c r="A21" s="7"/>
      <c r="B21" s="4" t="s">
        <v>13</v>
      </c>
      <c r="C21" s="8">
        <v>136.38999999999999</v>
      </c>
      <c r="D21" s="4">
        <v>22</v>
      </c>
      <c r="E21" s="47">
        <f t="shared" si="0"/>
        <v>3000.58</v>
      </c>
      <c r="F21" s="4">
        <v>2</v>
      </c>
      <c r="G21" s="4">
        <v>1</v>
      </c>
      <c r="H21" s="4"/>
      <c r="I21" s="4">
        <v>2</v>
      </c>
      <c r="J21" s="4">
        <v>1</v>
      </c>
      <c r="K21" s="4">
        <v>2</v>
      </c>
      <c r="L21" s="4">
        <v>2</v>
      </c>
      <c r="M21" s="4">
        <v>1</v>
      </c>
      <c r="N21" s="4">
        <v>2</v>
      </c>
      <c r="O21" s="86">
        <f t="shared" si="2"/>
        <v>13</v>
      </c>
      <c r="P21" s="86">
        <f t="shared" si="1"/>
        <v>1773.0699999999997</v>
      </c>
      <c r="Q21" s="86"/>
    </row>
    <row r="22" spans="1:18">
      <c r="A22" s="7"/>
      <c r="B22" s="4" t="s">
        <v>179</v>
      </c>
      <c r="C22" s="8">
        <v>153.26</v>
      </c>
      <c r="D22" s="4">
        <v>23</v>
      </c>
      <c r="E22" s="47">
        <f t="shared" si="0"/>
        <v>3524.9799999999996</v>
      </c>
      <c r="F22" s="4"/>
      <c r="G22" s="4"/>
      <c r="H22" s="4">
        <v>17</v>
      </c>
      <c r="I22" s="4"/>
      <c r="J22" s="4"/>
      <c r="K22" s="4"/>
      <c r="L22" s="4">
        <v>6</v>
      </c>
      <c r="M22" s="4"/>
      <c r="N22" s="4"/>
      <c r="O22" s="86">
        <f t="shared" si="2"/>
        <v>23</v>
      </c>
      <c r="P22" s="86">
        <f t="shared" si="1"/>
        <v>3524.9799999999996</v>
      </c>
      <c r="Q22" s="86"/>
    </row>
    <row r="23" spans="1:18">
      <c r="A23" s="7"/>
      <c r="B23" s="4" t="s">
        <v>14</v>
      </c>
      <c r="C23" s="8">
        <v>131.06</v>
      </c>
      <c r="D23" s="4">
        <v>14</v>
      </c>
      <c r="E23" s="47">
        <f t="shared" si="0"/>
        <v>1834.8400000000001</v>
      </c>
      <c r="F23" s="4">
        <v>1</v>
      </c>
      <c r="G23" s="4">
        <v>1</v>
      </c>
      <c r="H23" s="4"/>
      <c r="I23" s="4">
        <v>1</v>
      </c>
      <c r="J23" s="4"/>
      <c r="K23" s="4"/>
      <c r="L23" s="4">
        <v>1</v>
      </c>
      <c r="M23" s="4">
        <v>1</v>
      </c>
      <c r="N23" s="4">
        <v>1</v>
      </c>
      <c r="O23" s="86">
        <f t="shared" si="2"/>
        <v>6</v>
      </c>
      <c r="P23" s="86">
        <f t="shared" si="1"/>
        <v>786.36</v>
      </c>
      <c r="Q23" s="86"/>
    </row>
    <row r="24" spans="1:18">
      <c r="A24" s="7"/>
      <c r="B24" s="4" t="s">
        <v>25</v>
      </c>
      <c r="C24" s="8">
        <v>218.42</v>
      </c>
      <c r="D24" s="4">
        <v>16.399999999999999</v>
      </c>
      <c r="E24" s="47">
        <f t="shared" si="0"/>
        <v>3582.0879999999993</v>
      </c>
      <c r="F24" s="4">
        <v>4.3</v>
      </c>
      <c r="G24" s="4"/>
      <c r="H24" s="4"/>
      <c r="I24" s="4"/>
      <c r="J24" s="4">
        <v>4.3</v>
      </c>
      <c r="K24" s="4"/>
      <c r="L24" s="4"/>
      <c r="M24" s="4"/>
      <c r="N24" s="4">
        <v>2.8</v>
      </c>
      <c r="O24" s="86">
        <f t="shared" si="2"/>
        <v>11.399999999999999</v>
      </c>
      <c r="P24" s="122">
        <f t="shared" si="1"/>
        <v>2489.9879999999994</v>
      </c>
      <c r="Q24" s="86"/>
      <c r="R24" s="68"/>
    </row>
    <row r="25" spans="1:18">
      <c r="A25" s="7"/>
      <c r="B25" s="4" t="s">
        <v>16</v>
      </c>
      <c r="C25" s="8">
        <v>100.2</v>
      </c>
      <c r="D25" s="4">
        <v>32.049999999999997</v>
      </c>
      <c r="E25" s="47">
        <f t="shared" si="0"/>
        <v>3211.41</v>
      </c>
      <c r="F25" s="4"/>
      <c r="G25" s="4">
        <v>10.75</v>
      </c>
      <c r="H25" s="4"/>
      <c r="I25" s="4"/>
      <c r="J25" s="4"/>
      <c r="K25" s="4"/>
      <c r="L25" s="4">
        <v>10.75</v>
      </c>
      <c r="M25" s="4"/>
      <c r="N25" s="4"/>
      <c r="O25" s="86">
        <f t="shared" si="2"/>
        <v>21.5</v>
      </c>
      <c r="P25" s="122">
        <f t="shared" si="1"/>
        <v>2154.3000000000002</v>
      </c>
      <c r="Q25" s="86"/>
    </row>
    <row r="26" spans="1:18">
      <c r="A26" s="7"/>
      <c r="B26" s="4" t="s">
        <v>185</v>
      </c>
      <c r="C26" s="8">
        <v>35.979999999999997</v>
      </c>
      <c r="D26" s="4">
        <v>10</v>
      </c>
      <c r="E26" s="47">
        <f t="shared" si="0"/>
        <v>359.79999999999995</v>
      </c>
      <c r="F26" s="4"/>
      <c r="G26" s="4"/>
      <c r="H26" s="4">
        <v>4.3</v>
      </c>
      <c r="I26" s="4"/>
      <c r="J26" s="4"/>
      <c r="K26" s="4"/>
      <c r="L26" s="4"/>
      <c r="M26" s="4"/>
      <c r="N26" s="4"/>
      <c r="O26" s="86">
        <f t="shared" si="2"/>
        <v>4.3</v>
      </c>
      <c r="P26" s="122">
        <f t="shared" si="1"/>
        <v>154.71399999999997</v>
      </c>
      <c r="Q26" s="86"/>
    </row>
    <row r="27" spans="1:18">
      <c r="A27" s="7"/>
      <c r="B27" s="4" t="s">
        <v>29</v>
      </c>
      <c r="C27" s="8">
        <v>80.180000000000007</v>
      </c>
      <c r="D27" s="4">
        <v>50</v>
      </c>
      <c r="E27" s="47">
        <f t="shared" si="0"/>
        <v>4009.0000000000005</v>
      </c>
      <c r="F27" s="4"/>
      <c r="G27" s="4"/>
      <c r="H27" s="4"/>
      <c r="I27" s="4">
        <v>6</v>
      </c>
      <c r="J27" s="4">
        <v>4.3</v>
      </c>
      <c r="K27" s="4"/>
      <c r="L27" s="4"/>
      <c r="M27" s="4"/>
      <c r="N27" s="4"/>
      <c r="O27" s="86">
        <f t="shared" si="2"/>
        <v>10.3</v>
      </c>
      <c r="P27" s="122">
        <f t="shared" si="1"/>
        <v>825.85400000000016</v>
      </c>
      <c r="Q27" s="86"/>
    </row>
    <row r="28" spans="1:18">
      <c r="A28" s="7"/>
      <c r="B28" s="4" t="s">
        <v>186</v>
      </c>
      <c r="C28" s="8">
        <v>21.86</v>
      </c>
      <c r="D28" s="4">
        <v>95</v>
      </c>
      <c r="E28" s="47">
        <f t="shared" si="0"/>
        <v>2076.6999999999998</v>
      </c>
      <c r="F28" s="4"/>
      <c r="G28" s="4"/>
      <c r="H28" s="4"/>
      <c r="I28" s="4"/>
      <c r="J28" s="4"/>
      <c r="K28" s="4"/>
      <c r="L28" s="4"/>
      <c r="M28" s="4">
        <v>95</v>
      </c>
      <c r="N28" s="4"/>
      <c r="O28" s="86">
        <f t="shared" si="2"/>
        <v>95</v>
      </c>
      <c r="P28" s="122">
        <f t="shared" si="1"/>
        <v>2076.6999999999998</v>
      </c>
      <c r="Q28" s="86"/>
    </row>
    <row r="29" spans="1:18">
      <c r="A29" s="7"/>
      <c r="B29" s="4" t="s">
        <v>186</v>
      </c>
      <c r="C29" s="8">
        <v>21.86</v>
      </c>
      <c r="D29" s="4">
        <v>49</v>
      </c>
      <c r="E29" s="47">
        <f t="shared" si="0"/>
        <v>1071.1399999999999</v>
      </c>
      <c r="F29" s="4"/>
      <c r="G29" s="4"/>
      <c r="H29" s="4"/>
      <c r="I29" s="4"/>
      <c r="J29" s="4"/>
      <c r="K29" s="4"/>
      <c r="L29" s="4"/>
      <c r="M29" s="4">
        <v>4</v>
      </c>
      <c r="N29" s="4"/>
      <c r="O29" s="86">
        <f t="shared" si="2"/>
        <v>4</v>
      </c>
      <c r="P29" s="86">
        <f t="shared" si="1"/>
        <v>87.44</v>
      </c>
      <c r="Q29" s="86"/>
    </row>
    <row r="30" spans="1:18">
      <c r="A30" s="7"/>
      <c r="B30" s="4" t="s">
        <v>43</v>
      </c>
      <c r="C30" s="8">
        <v>43.33</v>
      </c>
      <c r="D30" s="4">
        <v>65.7</v>
      </c>
      <c r="E30" s="47">
        <f t="shared" si="0"/>
        <v>2846.7809999999999</v>
      </c>
      <c r="F30" s="4">
        <v>11</v>
      </c>
      <c r="G30" s="4"/>
      <c r="H30" s="4"/>
      <c r="I30" s="4"/>
      <c r="J30" s="4"/>
      <c r="K30" s="4"/>
      <c r="L30" s="4"/>
      <c r="M30" s="4"/>
      <c r="N30" s="4">
        <v>10.75</v>
      </c>
      <c r="O30" s="86">
        <f t="shared" si="2"/>
        <v>21.75</v>
      </c>
      <c r="P30" s="122">
        <f t="shared" si="1"/>
        <v>942.42750000000001</v>
      </c>
      <c r="Q30" s="86"/>
      <c r="R30" s="116"/>
    </row>
    <row r="31" spans="1:18">
      <c r="A31" s="7"/>
      <c r="B31" s="4" t="s">
        <v>188</v>
      </c>
      <c r="C31" s="8">
        <v>361.5</v>
      </c>
      <c r="D31" s="4">
        <v>3.86</v>
      </c>
      <c r="E31" s="47">
        <f t="shared" si="0"/>
        <v>1395.3899999999999</v>
      </c>
      <c r="F31" s="4"/>
      <c r="G31" s="4"/>
      <c r="H31" s="4"/>
      <c r="I31" s="4">
        <v>1.81</v>
      </c>
      <c r="J31" s="4"/>
      <c r="K31" s="4"/>
      <c r="L31" s="4"/>
      <c r="M31" s="4"/>
      <c r="N31" s="4"/>
      <c r="O31" s="86">
        <f t="shared" si="2"/>
        <v>1.81</v>
      </c>
      <c r="P31" s="122">
        <f t="shared" si="1"/>
        <v>654.31500000000005</v>
      </c>
      <c r="Q31" s="86"/>
    </row>
    <row r="32" spans="1:18">
      <c r="A32" s="7"/>
      <c r="B32" s="4" t="s">
        <v>26</v>
      </c>
      <c r="C32" s="8">
        <v>70.66</v>
      </c>
      <c r="D32" s="4">
        <v>7</v>
      </c>
      <c r="E32" s="47">
        <f t="shared" si="0"/>
        <v>494.62</v>
      </c>
      <c r="F32" s="4"/>
      <c r="G32" s="4"/>
      <c r="H32" s="4"/>
      <c r="I32" s="4"/>
      <c r="J32" s="4"/>
      <c r="K32" s="4"/>
      <c r="L32" s="4"/>
      <c r="M32" s="4">
        <v>4</v>
      </c>
      <c r="N32" s="4"/>
      <c r="O32" s="86">
        <f t="shared" si="2"/>
        <v>4</v>
      </c>
      <c r="P32" s="86">
        <f t="shared" si="1"/>
        <v>282.64</v>
      </c>
      <c r="Q32" s="86"/>
    </row>
    <row r="33" spans="1:17">
      <c r="A33" s="7"/>
      <c r="B33" s="4" t="s">
        <v>200</v>
      </c>
      <c r="C33" s="8">
        <v>9.1999999999999993</v>
      </c>
      <c r="D33" s="4">
        <v>217</v>
      </c>
      <c r="E33" s="47">
        <f t="shared" si="0"/>
        <v>1996.3999999999999</v>
      </c>
      <c r="F33" s="4">
        <v>217</v>
      </c>
      <c r="G33" s="4"/>
      <c r="H33" s="4"/>
      <c r="I33" s="4"/>
      <c r="J33" s="4"/>
      <c r="K33" s="4"/>
      <c r="L33" s="4"/>
      <c r="M33" s="4"/>
      <c r="N33" s="4"/>
      <c r="O33" s="86">
        <f t="shared" si="2"/>
        <v>217</v>
      </c>
      <c r="P33" s="122">
        <f t="shared" si="1"/>
        <v>1996.3999999999999</v>
      </c>
      <c r="Q33" s="86"/>
    </row>
    <row r="34" spans="1:17">
      <c r="A34" s="7"/>
      <c r="B34" s="4" t="s">
        <v>31</v>
      </c>
      <c r="C34" s="8">
        <v>75</v>
      </c>
      <c r="D34" s="4">
        <v>18</v>
      </c>
      <c r="E34" s="47">
        <f t="shared" si="0"/>
        <v>1350</v>
      </c>
      <c r="F34" s="4"/>
      <c r="G34" s="4"/>
      <c r="H34" s="4"/>
      <c r="I34" s="4"/>
      <c r="J34" s="4"/>
      <c r="K34" s="4">
        <v>6</v>
      </c>
      <c r="L34" s="4"/>
      <c r="M34" s="4">
        <v>2</v>
      </c>
      <c r="N34" s="4"/>
      <c r="O34" s="86">
        <f t="shared" si="2"/>
        <v>8</v>
      </c>
      <c r="P34" s="122">
        <f t="shared" si="1"/>
        <v>600</v>
      </c>
      <c r="Q34" s="86"/>
    </row>
    <row r="35" spans="1:17">
      <c r="A35" s="7"/>
      <c r="B35" s="4" t="s">
        <v>172</v>
      </c>
      <c r="C35" s="8">
        <v>103</v>
      </c>
      <c r="D35" s="4">
        <v>15</v>
      </c>
      <c r="E35" s="47">
        <f t="shared" si="0"/>
        <v>1545</v>
      </c>
      <c r="F35" s="4"/>
      <c r="G35" s="4"/>
      <c r="H35" s="4"/>
      <c r="I35" s="4">
        <v>2</v>
      </c>
      <c r="J35" s="4"/>
      <c r="K35" s="4"/>
      <c r="L35" s="4"/>
      <c r="M35" s="4"/>
      <c r="N35" s="4"/>
      <c r="O35" s="86">
        <f t="shared" si="2"/>
        <v>2</v>
      </c>
      <c r="P35" s="122">
        <f t="shared" si="1"/>
        <v>206</v>
      </c>
      <c r="Q35" s="86"/>
    </row>
    <row r="36" spans="1:17">
      <c r="A36" s="7"/>
      <c r="B36" s="4" t="s">
        <v>57</v>
      </c>
      <c r="C36" s="8">
        <v>65</v>
      </c>
      <c r="D36" s="4">
        <v>13.3</v>
      </c>
      <c r="E36" s="47">
        <f t="shared" si="0"/>
        <v>864.5</v>
      </c>
      <c r="F36" s="4">
        <v>5.62</v>
      </c>
      <c r="G36" s="4"/>
      <c r="H36" s="4"/>
      <c r="I36" s="4">
        <v>3</v>
      </c>
      <c r="J36" s="4"/>
      <c r="K36" s="4"/>
      <c r="L36" s="4"/>
      <c r="M36" s="4"/>
      <c r="N36" s="4"/>
      <c r="O36" s="86">
        <f t="shared" si="2"/>
        <v>8.620000000000001</v>
      </c>
      <c r="P36" s="122">
        <f t="shared" si="1"/>
        <v>560.30000000000007</v>
      </c>
      <c r="Q36" s="86"/>
    </row>
    <row r="37" spans="1:17">
      <c r="A37" s="7"/>
      <c r="B37" s="4" t="s">
        <v>64</v>
      </c>
      <c r="C37" s="8">
        <v>195</v>
      </c>
      <c r="D37" s="4">
        <v>37.1</v>
      </c>
      <c r="E37" s="47">
        <f t="shared" si="0"/>
        <v>7234.5</v>
      </c>
      <c r="F37" s="4">
        <v>37.1</v>
      </c>
      <c r="G37" s="4"/>
      <c r="H37" s="4"/>
      <c r="I37" s="4"/>
      <c r="J37" s="4"/>
      <c r="K37" s="4"/>
      <c r="L37" s="4"/>
      <c r="M37" s="4"/>
      <c r="N37" s="4"/>
      <c r="O37" s="86">
        <f t="shared" si="2"/>
        <v>37.1</v>
      </c>
      <c r="P37" s="122">
        <f t="shared" si="1"/>
        <v>7234.5</v>
      </c>
      <c r="Q37" s="86"/>
    </row>
    <row r="38" spans="1:17">
      <c r="A38" s="7"/>
      <c r="B38" s="4" t="s">
        <v>58</v>
      </c>
      <c r="C38" s="8">
        <v>39</v>
      </c>
      <c r="D38" s="4">
        <v>20.66</v>
      </c>
      <c r="E38" s="47">
        <f t="shared" si="0"/>
        <v>805.74</v>
      </c>
      <c r="F38" s="4">
        <v>2.17</v>
      </c>
      <c r="G38" s="4">
        <v>2.2400000000000002</v>
      </c>
      <c r="H38" s="4">
        <v>1.62</v>
      </c>
      <c r="I38" s="4">
        <v>4.0999999999999996</v>
      </c>
      <c r="J38" s="4">
        <v>4.2</v>
      </c>
      <c r="K38" s="4"/>
      <c r="L38" s="4"/>
      <c r="M38" s="4"/>
      <c r="N38" s="4"/>
      <c r="O38" s="86">
        <f t="shared" si="2"/>
        <v>14.329999999999998</v>
      </c>
      <c r="P38" s="86">
        <f t="shared" si="1"/>
        <v>558.86999999999989</v>
      </c>
      <c r="Q38" s="86"/>
    </row>
    <row r="39" spans="1:17">
      <c r="A39" s="7"/>
      <c r="B39" s="4" t="s">
        <v>204</v>
      </c>
      <c r="C39" s="8">
        <v>185</v>
      </c>
      <c r="D39" s="4">
        <v>0.85</v>
      </c>
      <c r="E39" s="47">
        <f t="shared" si="0"/>
        <v>157.25</v>
      </c>
      <c r="F39" s="4">
        <v>0.2</v>
      </c>
      <c r="G39" s="4"/>
      <c r="H39" s="4"/>
      <c r="I39" s="4"/>
      <c r="J39" s="4"/>
      <c r="K39" s="4"/>
      <c r="L39" s="4"/>
      <c r="M39" s="4">
        <v>0.08</v>
      </c>
      <c r="N39" s="4"/>
      <c r="O39" s="86">
        <f t="shared" si="2"/>
        <v>0.28000000000000003</v>
      </c>
      <c r="P39" s="122">
        <f t="shared" si="1"/>
        <v>51.800000000000004</v>
      </c>
      <c r="Q39" s="86"/>
    </row>
    <row r="40" spans="1:17">
      <c r="A40" s="7"/>
      <c r="B40" s="4" t="s">
        <v>37</v>
      </c>
      <c r="C40" s="8">
        <v>60</v>
      </c>
      <c r="D40" s="4">
        <v>15.24</v>
      </c>
      <c r="E40" s="47">
        <f t="shared" si="0"/>
        <v>914.4</v>
      </c>
      <c r="F40" s="4">
        <v>1.9</v>
      </c>
      <c r="G40" s="4">
        <v>2.2000000000000002</v>
      </c>
      <c r="H40" s="4">
        <v>2.09</v>
      </c>
      <c r="I40" s="4">
        <v>4.0999999999999996</v>
      </c>
      <c r="J40" s="4">
        <v>1.6</v>
      </c>
      <c r="K40" s="4"/>
      <c r="L40" s="4"/>
      <c r="M40" s="4"/>
      <c r="N40" s="4"/>
      <c r="O40" s="86">
        <f t="shared" si="2"/>
        <v>11.889999999999999</v>
      </c>
      <c r="P40" s="122">
        <f t="shared" si="1"/>
        <v>713.4</v>
      </c>
      <c r="Q40" s="86"/>
    </row>
    <row r="41" spans="1:17">
      <c r="A41" s="7"/>
      <c r="B41" s="4" t="s">
        <v>56</v>
      </c>
      <c r="C41" s="8">
        <v>36</v>
      </c>
      <c r="D41" s="4">
        <v>17.93</v>
      </c>
      <c r="E41" s="47">
        <f t="shared" si="0"/>
        <v>645.48</v>
      </c>
      <c r="F41" s="4"/>
      <c r="G41" s="4"/>
      <c r="H41" s="4"/>
      <c r="I41" s="4">
        <v>2</v>
      </c>
      <c r="J41" s="4"/>
      <c r="K41" s="4"/>
      <c r="L41" s="4"/>
      <c r="M41" s="4">
        <v>9</v>
      </c>
      <c r="N41" s="4"/>
      <c r="O41" s="86">
        <f t="shared" si="2"/>
        <v>11</v>
      </c>
      <c r="P41" s="122">
        <f t="shared" si="1"/>
        <v>396</v>
      </c>
      <c r="Q41" s="86"/>
    </row>
    <row r="42" spans="1:17">
      <c r="A42" s="7"/>
      <c r="B42" s="4" t="s">
        <v>208</v>
      </c>
      <c r="C42" s="8">
        <v>173</v>
      </c>
      <c r="D42" s="4">
        <v>10</v>
      </c>
      <c r="E42" s="47">
        <f t="shared" si="0"/>
        <v>1730</v>
      </c>
      <c r="F42" s="4"/>
      <c r="G42" s="4"/>
      <c r="H42" s="4"/>
      <c r="I42" s="4">
        <v>3</v>
      </c>
      <c r="J42" s="4">
        <v>5</v>
      </c>
      <c r="K42" s="4"/>
      <c r="L42" s="4"/>
      <c r="M42" s="4">
        <v>2</v>
      </c>
      <c r="N42" s="4"/>
      <c r="O42" s="86">
        <f t="shared" si="2"/>
        <v>10</v>
      </c>
      <c r="P42" s="122">
        <f t="shared" si="1"/>
        <v>1730</v>
      </c>
      <c r="Q42" s="86"/>
    </row>
    <row r="43" spans="1:17">
      <c r="A43" s="9"/>
      <c r="B43" s="117" t="s">
        <v>34</v>
      </c>
      <c r="C43" s="92">
        <v>26</v>
      </c>
      <c r="D43" s="117">
        <v>250</v>
      </c>
      <c r="E43" s="47">
        <f t="shared" si="0"/>
        <v>6500</v>
      </c>
      <c r="F43" s="117">
        <v>13</v>
      </c>
      <c r="G43" s="4">
        <v>13</v>
      </c>
      <c r="H43" s="4">
        <v>13</v>
      </c>
      <c r="I43" s="4">
        <v>13</v>
      </c>
      <c r="J43" s="4">
        <v>18</v>
      </c>
      <c r="K43" s="4">
        <v>18</v>
      </c>
      <c r="L43" s="4">
        <v>18</v>
      </c>
      <c r="M43" s="4">
        <v>18</v>
      </c>
      <c r="N43" s="4">
        <v>18</v>
      </c>
      <c r="O43" s="86">
        <f t="shared" si="2"/>
        <v>142</v>
      </c>
      <c r="P43" s="122">
        <f t="shared" si="1"/>
        <v>3692</v>
      </c>
      <c r="Q43" s="79"/>
    </row>
    <row r="44" spans="1:17">
      <c r="A44" s="9"/>
      <c r="B44" s="4" t="s">
        <v>161</v>
      </c>
      <c r="C44" s="8">
        <v>52</v>
      </c>
      <c r="D44" s="4">
        <v>220</v>
      </c>
      <c r="E44" s="47">
        <f t="shared" si="0"/>
        <v>11440</v>
      </c>
      <c r="F44" s="4"/>
      <c r="G44" s="4"/>
      <c r="H44" s="4"/>
      <c r="I44" s="4">
        <v>176</v>
      </c>
      <c r="J44" s="4"/>
      <c r="K44" s="4"/>
      <c r="L44" s="4"/>
      <c r="M44" s="4">
        <v>44</v>
      </c>
      <c r="N44" s="4"/>
      <c r="O44" s="79">
        <f t="shared" si="2"/>
        <v>220</v>
      </c>
      <c r="P44" s="122">
        <f t="shared" si="1"/>
        <v>11440</v>
      </c>
      <c r="Q44" s="86"/>
    </row>
    <row r="45" spans="1:17">
      <c r="A45" s="9"/>
      <c r="B45" s="4" t="s">
        <v>160</v>
      </c>
      <c r="C45" s="8">
        <v>43</v>
      </c>
      <c r="D45" s="4">
        <v>220</v>
      </c>
      <c r="E45" s="47">
        <f t="shared" si="0"/>
        <v>9460</v>
      </c>
      <c r="F45" s="4"/>
      <c r="G45" s="4"/>
      <c r="H45" s="4">
        <v>176</v>
      </c>
      <c r="I45" s="4"/>
      <c r="J45" s="4"/>
      <c r="K45" s="4"/>
      <c r="L45" s="4"/>
      <c r="M45" s="4">
        <v>44</v>
      </c>
      <c r="N45" s="4"/>
      <c r="O45" s="79">
        <f t="shared" si="2"/>
        <v>220</v>
      </c>
      <c r="P45" s="122">
        <f t="shared" si="1"/>
        <v>9460</v>
      </c>
      <c r="Q45" s="86"/>
    </row>
    <row r="46" spans="1:17">
      <c r="A46" s="9"/>
      <c r="B46" s="4" t="s">
        <v>60</v>
      </c>
      <c r="C46" s="8">
        <v>670</v>
      </c>
      <c r="D46" s="4">
        <v>8.7780000000000005</v>
      </c>
      <c r="E46" s="47">
        <f t="shared" si="0"/>
        <v>5881.26</v>
      </c>
      <c r="F46" s="4"/>
      <c r="G46" s="4">
        <v>2.17</v>
      </c>
      <c r="H46" s="4"/>
      <c r="I46" s="4">
        <v>2.17</v>
      </c>
      <c r="J46" s="4"/>
      <c r="K46" s="4">
        <v>2.17</v>
      </c>
      <c r="L46" s="4"/>
      <c r="M46" s="4">
        <v>0.96799999999999997</v>
      </c>
      <c r="N46" s="4"/>
      <c r="O46" s="79">
        <f t="shared" si="2"/>
        <v>7.4779999999999998</v>
      </c>
      <c r="P46" s="86">
        <f t="shared" si="1"/>
        <v>5010.26</v>
      </c>
      <c r="Q46" s="86"/>
    </row>
    <row r="47" spans="1:17">
      <c r="A47" s="9"/>
      <c r="B47" s="4" t="s">
        <v>96</v>
      </c>
      <c r="C47" s="8">
        <v>15.5</v>
      </c>
      <c r="D47" s="4">
        <v>73</v>
      </c>
      <c r="E47" s="47">
        <f t="shared" si="0"/>
        <v>1131.5</v>
      </c>
      <c r="F47" s="4"/>
      <c r="G47" s="4"/>
      <c r="H47" s="4"/>
      <c r="I47" s="4"/>
      <c r="J47" s="4"/>
      <c r="K47" s="4"/>
      <c r="L47" s="4"/>
      <c r="M47" s="4"/>
      <c r="N47" s="4"/>
      <c r="O47" s="79">
        <f t="shared" si="2"/>
        <v>0</v>
      </c>
      <c r="P47" s="86">
        <f t="shared" si="1"/>
        <v>0</v>
      </c>
      <c r="Q47" s="86"/>
    </row>
    <row r="48" spans="1:17">
      <c r="A48" s="9"/>
      <c r="B48" s="4" t="s">
        <v>45</v>
      </c>
      <c r="C48" s="8">
        <v>31</v>
      </c>
      <c r="D48" s="4">
        <v>30</v>
      </c>
      <c r="E48" s="47">
        <f t="shared" si="0"/>
        <v>930</v>
      </c>
      <c r="F48" s="4"/>
      <c r="G48" s="4">
        <v>19</v>
      </c>
      <c r="H48" s="4"/>
      <c r="I48" s="4"/>
      <c r="J48" s="4"/>
      <c r="K48" s="4"/>
      <c r="L48" s="4"/>
      <c r="M48" s="4"/>
      <c r="N48" s="4"/>
      <c r="O48" s="79">
        <f t="shared" si="2"/>
        <v>19</v>
      </c>
      <c r="P48" s="122">
        <f t="shared" si="1"/>
        <v>589</v>
      </c>
      <c r="Q48" s="86"/>
    </row>
    <row r="49" spans="1:17">
      <c r="A49" s="9"/>
      <c r="B49" s="4" t="s">
        <v>22</v>
      </c>
      <c r="C49" s="8">
        <v>108</v>
      </c>
      <c r="D49" s="4">
        <v>16</v>
      </c>
      <c r="E49" s="47">
        <f t="shared" si="0"/>
        <v>1728</v>
      </c>
      <c r="F49" s="4"/>
      <c r="G49" s="4"/>
      <c r="H49" s="4"/>
      <c r="I49" s="4"/>
      <c r="J49" s="4">
        <v>1</v>
      </c>
      <c r="K49" s="4"/>
      <c r="L49" s="4"/>
      <c r="M49" s="4">
        <v>3</v>
      </c>
      <c r="N49" s="4"/>
      <c r="O49" s="79">
        <f t="shared" si="2"/>
        <v>4</v>
      </c>
      <c r="P49" s="122">
        <f t="shared" si="1"/>
        <v>432</v>
      </c>
      <c r="Q49" s="86"/>
    </row>
    <row r="50" spans="1:17">
      <c r="A50" s="9"/>
      <c r="B50" s="4" t="s">
        <v>22</v>
      </c>
      <c r="C50" s="8">
        <v>173</v>
      </c>
      <c r="D50" s="4">
        <v>9</v>
      </c>
      <c r="E50" s="47">
        <f t="shared" si="0"/>
        <v>1557</v>
      </c>
      <c r="F50" s="4"/>
      <c r="G50" s="4"/>
      <c r="H50" s="4"/>
      <c r="I50" s="4"/>
      <c r="J50" s="4"/>
      <c r="K50" s="4"/>
      <c r="L50" s="4"/>
      <c r="M50" s="4"/>
      <c r="N50" s="4"/>
      <c r="O50" s="79"/>
      <c r="P50" s="86">
        <f t="shared" si="1"/>
        <v>0</v>
      </c>
      <c r="Q50" s="86"/>
    </row>
    <row r="51" spans="1:17">
      <c r="A51" s="9"/>
      <c r="B51" s="4" t="s">
        <v>253</v>
      </c>
      <c r="C51" s="8">
        <v>293</v>
      </c>
      <c r="D51" s="4">
        <v>6</v>
      </c>
      <c r="E51" s="47">
        <f t="shared" si="0"/>
        <v>1758</v>
      </c>
      <c r="F51" s="4"/>
      <c r="G51" s="4"/>
      <c r="H51" s="4"/>
      <c r="I51" s="4"/>
      <c r="J51" s="4"/>
      <c r="K51" s="4"/>
      <c r="L51" s="4">
        <v>2.4900000000000002</v>
      </c>
      <c r="M51" s="4"/>
      <c r="N51" s="4"/>
      <c r="O51" s="79">
        <f t="shared" ref="O51:O69" si="3">SUM(F51:N51)</f>
        <v>2.4900000000000002</v>
      </c>
      <c r="P51" s="86">
        <f t="shared" si="1"/>
        <v>729.57</v>
      </c>
      <c r="Q51" s="86"/>
    </row>
    <row r="52" spans="1:17">
      <c r="A52" s="9"/>
      <c r="B52" s="4" t="s">
        <v>118</v>
      </c>
      <c r="C52" s="8">
        <v>37</v>
      </c>
      <c r="D52" s="4">
        <v>60</v>
      </c>
      <c r="E52" s="47">
        <f t="shared" si="0"/>
        <v>2220</v>
      </c>
      <c r="F52" s="4">
        <v>60</v>
      </c>
      <c r="G52" s="4"/>
      <c r="H52" s="4"/>
      <c r="I52" s="4"/>
      <c r="J52" s="4"/>
      <c r="K52" s="4"/>
      <c r="L52" s="4"/>
      <c r="M52" s="4"/>
      <c r="N52" s="4"/>
      <c r="O52" s="79">
        <f t="shared" si="3"/>
        <v>60</v>
      </c>
      <c r="P52" s="122">
        <f t="shared" si="1"/>
        <v>2220</v>
      </c>
      <c r="Q52" s="86"/>
    </row>
    <row r="53" spans="1:17">
      <c r="A53" s="9"/>
      <c r="B53" s="4" t="s">
        <v>118</v>
      </c>
      <c r="C53" s="8">
        <v>37</v>
      </c>
      <c r="D53" s="4">
        <v>45</v>
      </c>
      <c r="E53" s="47">
        <f t="shared" si="0"/>
        <v>1665</v>
      </c>
      <c r="F53" s="4">
        <v>42</v>
      </c>
      <c r="G53" s="4"/>
      <c r="H53" s="4"/>
      <c r="I53" s="4"/>
      <c r="J53" s="4"/>
      <c r="K53" s="4"/>
      <c r="L53" s="4"/>
      <c r="M53" s="4">
        <v>3</v>
      </c>
      <c r="N53" s="4"/>
      <c r="O53" s="79">
        <f t="shared" si="3"/>
        <v>45</v>
      </c>
      <c r="P53" s="122">
        <f t="shared" si="1"/>
        <v>1665</v>
      </c>
      <c r="Q53" s="86"/>
    </row>
    <row r="54" spans="1:17">
      <c r="A54" s="9"/>
      <c r="B54" s="4" t="s">
        <v>145</v>
      </c>
      <c r="C54" s="8">
        <v>525</v>
      </c>
      <c r="D54" s="4">
        <v>10</v>
      </c>
      <c r="E54" s="47">
        <f t="shared" si="0"/>
        <v>5250</v>
      </c>
      <c r="F54" s="4"/>
      <c r="G54" s="4">
        <v>2.17</v>
      </c>
      <c r="H54" s="4"/>
      <c r="I54" s="4">
        <v>2.17</v>
      </c>
      <c r="J54" s="4"/>
      <c r="K54" s="4"/>
      <c r="L54" s="4">
        <v>2.17</v>
      </c>
      <c r="M54" s="4">
        <v>2.19</v>
      </c>
      <c r="N54" s="4"/>
      <c r="O54" s="79">
        <f t="shared" si="3"/>
        <v>8.6999999999999993</v>
      </c>
      <c r="P54" s="122">
        <f t="shared" si="1"/>
        <v>4567.5</v>
      </c>
      <c r="Q54" s="86"/>
    </row>
    <row r="55" spans="1:17">
      <c r="A55" s="9"/>
      <c r="B55" s="4" t="s">
        <v>10</v>
      </c>
      <c r="C55" s="8">
        <v>65</v>
      </c>
      <c r="D55" s="4">
        <v>40</v>
      </c>
      <c r="E55" s="47">
        <f t="shared" si="0"/>
        <v>2600</v>
      </c>
      <c r="F55" s="4"/>
      <c r="G55" s="4"/>
      <c r="H55" s="4"/>
      <c r="I55" s="4">
        <v>1</v>
      </c>
      <c r="J55" s="4">
        <v>1</v>
      </c>
      <c r="K55" s="4"/>
      <c r="L55" s="4">
        <v>1</v>
      </c>
      <c r="M55" s="4">
        <v>1</v>
      </c>
      <c r="N55" s="4">
        <v>1</v>
      </c>
      <c r="O55" s="79">
        <f t="shared" si="3"/>
        <v>5</v>
      </c>
      <c r="P55" s="122">
        <f t="shared" si="1"/>
        <v>325</v>
      </c>
      <c r="Q55" s="86"/>
    </row>
    <row r="56" spans="1:17">
      <c r="A56" s="9"/>
      <c r="B56" s="4" t="s">
        <v>51</v>
      </c>
      <c r="C56" s="8">
        <v>47</v>
      </c>
      <c r="D56" s="4">
        <v>20</v>
      </c>
      <c r="E56" s="47">
        <f t="shared" si="0"/>
        <v>940</v>
      </c>
      <c r="F56" s="4"/>
      <c r="G56" s="4"/>
      <c r="H56" s="4"/>
      <c r="I56" s="4">
        <v>1</v>
      </c>
      <c r="J56" s="4"/>
      <c r="K56" s="4"/>
      <c r="L56" s="4">
        <v>1</v>
      </c>
      <c r="M56" s="4"/>
      <c r="N56" s="4">
        <v>1</v>
      </c>
      <c r="O56" s="79">
        <f t="shared" si="3"/>
        <v>3</v>
      </c>
      <c r="P56" s="122">
        <f t="shared" si="1"/>
        <v>141</v>
      </c>
      <c r="Q56" s="86"/>
    </row>
    <row r="57" spans="1:17">
      <c r="A57" s="9"/>
      <c r="B57" s="4" t="s">
        <v>31</v>
      </c>
      <c r="C57" s="8">
        <v>75</v>
      </c>
      <c r="D57" s="4">
        <v>36</v>
      </c>
      <c r="E57" s="47">
        <f t="shared" si="0"/>
        <v>2700</v>
      </c>
      <c r="F57" s="4"/>
      <c r="G57" s="4"/>
      <c r="H57" s="4"/>
      <c r="I57" s="4"/>
      <c r="J57" s="4"/>
      <c r="K57" s="4"/>
      <c r="L57" s="4"/>
      <c r="M57" s="4">
        <v>2</v>
      </c>
      <c r="N57" s="4"/>
      <c r="O57" s="79">
        <f t="shared" si="3"/>
        <v>2</v>
      </c>
      <c r="P57" s="122">
        <f t="shared" si="1"/>
        <v>150</v>
      </c>
      <c r="Q57" s="86"/>
    </row>
    <row r="58" spans="1:17">
      <c r="A58" s="9"/>
      <c r="B58" s="4" t="s">
        <v>232</v>
      </c>
      <c r="C58" s="8">
        <v>175</v>
      </c>
      <c r="D58" s="4">
        <v>8</v>
      </c>
      <c r="E58" s="47">
        <f t="shared" si="0"/>
        <v>1400</v>
      </c>
      <c r="F58" s="4"/>
      <c r="G58" s="4"/>
      <c r="H58" s="4"/>
      <c r="I58" s="4"/>
      <c r="J58" s="4">
        <v>8</v>
      </c>
      <c r="K58" s="4"/>
      <c r="L58" s="4"/>
      <c r="M58" s="4"/>
      <c r="N58" s="4"/>
      <c r="O58" s="79">
        <f t="shared" si="3"/>
        <v>8</v>
      </c>
      <c r="P58" s="122">
        <f t="shared" si="1"/>
        <v>1400</v>
      </c>
      <c r="Q58" s="86"/>
    </row>
    <row r="59" spans="1:17">
      <c r="A59" s="9"/>
      <c r="B59" s="4" t="s">
        <v>65</v>
      </c>
      <c r="C59" s="8">
        <v>320</v>
      </c>
      <c r="D59" s="4">
        <v>40</v>
      </c>
      <c r="E59" s="47">
        <f t="shared" si="0"/>
        <v>12800</v>
      </c>
      <c r="F59" s="4"/>
      <c r="G59" s="4">
        <v>21.6</v>
      </c>
      <c r="H59" s="4"/>
      <c r="I59" s="4"/>
      <c r="J59" s="4"/>
      <c r="K59" s="4"/>
      <c r="L59" s="4"/>
      <c r="M59" s="4"/>
      <c r="N59" s="4"/>
      <c r="O59" s="79">
        <f t="shared" si="3"/>
        <v>21.6</v>
      </c>
      <c r="P59" s="122">
        <f t="shared" si="1"/>
        <v>6912</v>
      </c>
      <c r="Q59" s="86"/>
    </row>
    <row r="60" spans="1:17">
      <c r="A60" s="9"/>
      <c r="B60" s="4" t="s">
        <v>141</v>
      </c>
      <c r="C60" s="8">
        <v>155</v>
      </c>
      <c r="D60" s="4">
        <v>31.8</v>
      </c>
      <c r="E60" s="47">
        <f t="shared" si="0"/>
        <v>4929</v>
      </c>
      <c r="F60" s="4"/>
      <c r="G60" s="4"/>
      <c r="H60" s="4">
        <v>31.8</v>
      </c>
      <c r="I60" s="4"/>
      <c r="J60" s="4"/>
      <c r="K60" s="4"/>
      <c r="L60" s="4"/>
      <c r="M60" s="4"/>
      <c r="N60" s="4"/>
      <c r="O60" s="79">
        <f t="shared" si="3"/>
        <v>31.8</v>
      </c>
      <c r="P60" s="122">
        <f t="shared" si="1"/>
        <v>4929</v>
      </c>
      <c r="Q60" s="86"/>
    </row>
    <row r="61" spans="1:17">
      <c r="A61" s="9"/>
      <c r="B61" s="4" t="s">
        <v>106</v>
      </c>
      <c r="C61" s="8">
        <v>125</v>
      </c>
      <c r="D61" s="4">
        <v>45.7</v>
      </c>
      <c r="E61" s="47">
        <f t="shared" si="0"/>
        <v>5712.5</v>
      </c>
      <c r="F61" s="4"/>
      <c r="G61" s="4"/>
      <c r="H61" s="4"/>
      <c r="I61" s="4"/>
      <c r="J61" s="4">
        <v>45.7</v>
      </c>
      <c r="K61" s="4"/>
      <c r="L61" s="4"/>
      <c r="M61" s="4"/>
      <c r="N61" s="4"/>
      <c r="O61" s="79">
        <f t="shared" si="3"/>
        <v>45.7</v>
      </c>
      <c r="P61" s="122">
        <f t="shared" si="1"/>
        <v>5712.5</v>
      </c>
      <c r="Q61" s="86"/>
    </row>
    <row r="62" spans="1:17">
      <c r="A62" s="9"/>
      <c r="B62" s="4" t="s">
        <v>64</v>
      </c>
      <c r="C62" s="8">
        <v>225</v>
      </c>
      <c r="D62" s="4">
        <v>36.299999999999997</v>
      </c>
      <c r="E62" s="47">
        <f t="shared" si="0"/>
        <v>8167.4999999999991</v>
      </c>
      <c r="F62" s="4"/>
      <c r="G62" s="4"/>
      <c r="H62" s="4"/>
      <c r="I62" s="4"/>
      <c r="J62" s="4"/>
      <c r="K62" s="4"/>
      <c r="L62" s="4">
        <v>36.299999999999997</v>
      </c>
      <c r="M62" s="4"/>
      <c r="N62" s="4"/>
      <c r="O62" s="79">
        <f t="shared" si="3"/>
        <v>36.299999999999997</v>
      </c>
      <c r="P62" s="122">
        <f t="shared" si="1"/>
        <v>8167.4999999999991</v>
      </c>
      <c r="Q62" s="86"/>
    </row>
    <row r="63" spans="1:17">
      <c r="A63" s="9"/>
      <c r="B63" s="4" t="s">
        <v>58</v>
      </c>
      <c r="C63" s="8">
        <v>41</v>
      </c>
      <c r="D63" s="4">
        <v>31.7</v>
      </c>
      <c r="E63" s="47">
        <f t="shared" si="0"/>
        <v>1299.7</v>
      </c>
      <c r="F63" s="4"/>
      <c r="G63" s="4"/>
      <c r="H63" s="4"/>
      <c r="I63" s="4"/>
      <c r="J63" s="4"/>
      <c r="K63" s="4">
        <v>2.1</v>
      </c>
      <c r="L63" s="4">
        <v>2.1</v>
      </c>
      <c r="M63" s="4">
        <v>2.2000000000000002</v>
      </c>
      <c r="N63" s="4">
        <v>2.1</v>
      </c>
      <c r="O63" s="79">
        <f t="shared" si="3"/>
        <v>8.5</v>
      </c>
      <c r="P63" s="122">
        <f t="shared" si="1"/>
        <v>348.5</v>
      </c>
      <c r="Q63" s="86"/>
    </row>
    <row r="64" spans="1:17">
      <c r="A64" s="9"/>
      <c r="B64" s="4" t="s">
        <v>62</v>
      </c>
      <c r="C64" s="8">
        <v>230</v>
      </c>
      <c r="D64" s="4">
        <v>46.44</v>
      </c>
      <c r="E64" s="47">
        <f t="shared" si="0"/>
        <v>10681.199999999999</v>
      </c>
      <c r="F64" s="4"/>
      <c r="G64" s="4"/>
      <c r="H64" s="4"/>
      <c r="I64" s="4"/>
      <c r="J64" s="4"/>
      <c r="K64" s="4">
        <v>46.44</v>
      </c>
      <c r="L64" s="4"/>
      <c r="M64" s="4"/>
      <c r="N64" s="4"/>
      <c r="O64" s="79">
        <f t="shared" si="3"/>
        <v>46.44</v>
      </c>
      <c r="P64" s="122">
        <f t="shared" si="1"/>
        <v>10681.199999999999</v>
      </c>
      <c r="Q64" s="86"/>
    </row>
    <row r="65" spans="1:17">
      <c r="A65" s="9"/>
      <c r="B65" s="4" t="s">
        <v>242</v>
      </c>
      <c r="C65" s="8">
        <v>230</v>
      </c>
      <c r="D65" s="4">
        <v>47.04</v>
      </c>
      <c r="E65" s="47">
        <f t="shared" si="0"/>
        <v>10819.199999999999</v>
      </c>
      <c r="F65" s="4"/>
      <c r="G65" s="4">
        <v>47.04</v>
      </c>
      <c r="H65" s="4"/>
      <c r="I65" s="4"/>
      <c r="J65" s="4"/>
      <c r="K65" s="4"/>
      <c r="L65" s="4"/>
      <c r="M65" s="4"/>
      <c r="N65" s="4"/>
      <c r="O65" s="79">
        <f t="shared" si="3"/>
        <v>47.04</v>
      </c>
      <c r="P65" s="122">
        <f t="shared" si="1"/>
        <v>10819.199999999999</v>
      </c>
      <c r="Q65" s="86"/>
    </row>
    <row r="66" spans="1:17">
      <c r="A66" s="9"/>
      <c r="B66" s="4" t="s">
        <v>55</v>
      </c>
      <c r="C66" s="8">
        <v>39</v>
      </c>
      <c r="D66" s="4">
        <v>226.4</v>
      </c>
      <c r="E66" s="47">
        <f t="shared" si="0"/>
        <v>8829.6</v>
      </c>
      <c r="F66" s="4"/>
      <c r="G66" s="4"/>
      <c r="H66" s="4"/>
      <c r="I66" s="4"/>
      <c r="J66" s="4">
        <v>16.52</v>
      </c>
      <c r="K66" s="4"/>
      <c r="L66" s="4"/>
      <c r="M66" s="4">
        <v>9</v>
      </c>
      <c r="N66" s="4"/>
      <c r="O66" s="79">
        <f t="shared" si="3"/>
        <v>25.52</v>
      </c>
      <c r="P66" s="86">
        <f t="shared" si="1"/>
        <v>995.28</v>
      </c>
      <c r="Q66" s="86"/>
    </row>
    <row r="67" spans="1:17">
      <c r="A67" s="9"/>
      <c r="B67" s="4" t="s">
        <v>57</v>
      </c>
      <c r="C67" s="8">
        <v>65</v>
      </c>
      <c r="D67" s="4">
        <v>17.2</v>
      </c>
      <c r="E67" s="47">
        <f t="shared" si="0"/>
        <v>1118</v>
      </c>
      <c r="F67" s="4"/>
      <c r="G67" s="4"/>
      <c r="H67" s="4"/>
      <c r="I67" s="4">
        <v>2.2599999999999998</v>
      </c>
      <c r="J67" s="4"/>
      <c r="K67" s="4"/>
      <c r="L67" s="4"/>
      <c r="M67" s="4">
        <v>3</v>
      </c>
      <c r="N67" s="4"/>
      <c r="O67" s="79">
        <f t="shared" si="3"/>
        <v>5.26</v>
      </c>
      <c r="P67" s="122">
        <f t="shared" si="1"/>
        <v>341.9</v>
      </c>
      <c r="Q67" s="86"/>
    </row>
    <row r="68" spans="1:17">
      <c r="A68" s="9"/>
      <c r="B68" s="4" t="s">
        <v>37</v>
      </c>
      <c r="C68" s="8">
        <v>60</v>
      </c>
      <c r="D68" s="4">
        <v>20</v>
      </c>
      <c r="E68" s="47">
        <f t="shared" si="0"/>
        <v>1200</v>
      </c>
      <c r="F68" s="4"/>
      <c r="G68" s="4"/>
      <c r="H68" s="4"/>
      <c r="I68" s="4"/>
      <c r="J68" s="4">
        <v>8.4499999999999993</v>
      </c>
      <c r="K68" s="4">
        <v>1.43</v>
      </c>
      <c r="L68" s="4">
        <v>2.0299999999999998</v>
      </c>
      <c r="M68" s="4">
        <v>2.1</v>
      </c>
      <c r="N68" s="4"/>
      <c r="O68" s="79">
        <f t="shared" si="3"/>
        <v>14.009999999999998</v>
      </c>
      <c r="P68" s="122">
        <f t="shared" si="1"/>
        <v>840.59999999999991</v>
      </c>
      <c r="Q68" s="86"/>
    </row>
    <row r="69" spans="1:17">
      <c r="A69" s="9"/>
      <c r="B69" s="4" t="s">
        <v>269</v>
      </c>
      <c r="C69" s="8">
        <v>32.04</v>
      </c>
      <c r="D69" s="4">
        <v>216</v>
      </c>
      <c r="E69" s="47">
        <f t="shared" ref="E69:E108" si="4">D69*C69</f>
        <v>6920.6399999999994</v>
      </c>
      <c r="F69" s="4"/>
      <c r="G69" s="4"/>
      <c r="H69" s="4"/>
      <c r="I69" s="4"/>
      <c r="J69" s="4">
        <v>216</v>
      </c>
      <c r="K69" s="4"/>
      <c r="L69" s="4"/>
      <c r="M69" s="4"/>
      <c r="N69" s="4"/>
      <c r="O69" s="79">
        <f t="shared" si="3"/>
        <v>216</v>
      </c>
      <c r="P69" s="86">
        <f t="shared" ref="P69:P108" si="5">O69*C69</f>
        <v>6920.6399999999994</v>
      </c>
      <c r="Q69" s="86"/>
    </row>
    <row r="70" spans="1:17">
      <c r="A70" s="9"/>
      <c r="B70" s="4" t="s">
        <v>18</v>
      </c>
      <c r="C70" s="8">
        <v>126.16</v>
      </c>
      <c r="D70" s="4">
        <v>18</v>
      </c>
      <c r="E70" s="47">
        <f t="shared" si="4"/>
        <v>2270.88</v>
      </c>
      <c r="F70" s="4"/>
      <c r="G70" s="4"/>
      <c r="H70" s="4"/>
      <c r="I70" s="4"/>
      <c r="J70" s="4"/>
      <c r="K70" s="4"/>
      <c r="L70" s="4"/>
      <c r="M70" s="4"/>
      <c r="N70" s="4"/>
      <c r="O70" s="79"/>
      <c r="P70" s="86">
        <f t="shared" si="5"/>
        <v>0</v>
      </c>
      <c r="Q70" s="86"/>
    </row>
    <row r="71" spans="1:17">
      <c r="A71" s="9"/>
      <c r="B71" s="4" t="s">
        <v>179</v>
      </c>
      <c r="C71" s="8">
        <v>168.54</v>
      </c>
      <c r="D71" s="4">
        <v>22</v>
      </c>
      <c r="E71" s="47">
        <f t="shared" si="4"/>
        <v>3707.8799999999997</v>
      </c>
      <c r="F71" s="4"/>
      <c r="G71" s="4"/>
      <c r="H71" s="4"/>
      <c r="I71" s="4"/>
      <c r="J71" s="4"/>
      <c r="K71" s="4"/>
      <c r="L71" s="4">
        <v>15</v>
      </c>
      <c r="M71" s="4"/>
      <c r="N71" s="4"/>
      <c r="O71" s="79">
        <f>SUM(F71:N71)</f>
        <v>15</v>
      </c>
      <c r="P71" s="122">
        <f t="shared" si="5"/>
        <v>2528.1</v>
      </c>
      <c r="Q71" s="86"/>
    </row>
    <row r="72" spans="1:17">
      <c r="A72" s="9"/>
      <c r="B72" s="4" t="s">
        <v>270</v>
      </c>
      <c r="C72" s="8">
        <v>218.42</v>
      </c>
      <c r="D72" s="4">
        <v>20</v>
      </c>
      <c r="E72" s="47">
        <f t="shared" si="4"/>
        <v>4368.3999999999996</v>
      </c>
      <c r="F72" s="4"/>
      <c r="G72" s="4"/>
      <c r="H72" s="4"/>
      <c r="I72" s="4"/>
      <c r="J72" s="4"/>
      <c r="K72" s="4"/>
      <c r="L72" s="4"/>
      <c r="M72" s="4"/>
      <c r="N72" s="4">
        <v>1.5</v>
      </c>
      <c r="O72" s="79">
        <f>SUM(F72:N72)</f>
        <v>1.5</v>
      </c>
      <c r="P72" s="86">
        <f t="shared" si="5"/>
        <v>327.63</v>
      </c>
      <c r="Q72" s="86"/>
    </row>
    <row r="73" spans="1:17">
      <c r="A73" s="9"/>
      <c r="B73" s="4" t="s">
        <v>271</v>
      </c>
      <c r="C73" s="8">
        <v>47.62</v>
      </c>
      <c r="D73" s="4">
        <v>48</v>
      </c>
      <c r="E73" s="47">
        <f t="shared" si="4"/>
        <v>2285.7599999999998</v>
      </c>
      <c r="F73" s="4"/>
      <c r="G73" s="4"/>
      <c r="H73" s="4"/>
      <c r="I73" s="4"/>
      <c r="J73" s="4"/>
      <c r="K73" s="4"/>
      <c r="L73" s="4">
        <v>9</v>
      </c>
      <c r="M73" s="4"/>
      <c r="N73" s="4"/>
      <c r="O73" s="79">
        <f>SUM(F73:N73)</f>
        <v>9</v>
      </c>
      <c r="P73" s="86">
        <f t="shared" si="5"/>
        <v>428.58</v>
      </c>
      <c r="Q73" s="86"/>
    </row>
    <row r="74" spans="1:17">
      <c r="A74" s="9"/>
      <c r="B74" s="4" t="s">
        <v>172</v>
      </c>
      <c r="C74" s="8">
        <v>121.35</v>
      </c>
      <c r="D74" s="4">
        <v>24</v>
      </c>
      <c r="E74" s="47">
        <f t="shared" si="4"/>
        <v>2912.3999999999996</v>
      </c>
      <c r="F74" s="4"/>
      <c r="G74" s="4"/>
      <c r="H74" s="4"/>
      <c r="I74" s="4"/>
      <c r="J74" s="4"/>
      <c r="K74" s="4"/>
      <c r="L74" s="4"/>
      <c r="M74" s="4"/>
      <c r="N74" s="4"/>
      <c r="O74" s="79">
        <f>SUM(F74:N74)</f>
        <v>0</v>
      </c>
      <c r="P74" s="86">
        <f t="shared" si="5"/>
        <v>0</v>
      </c>
      <c r="Q74" s="86"/>
    </row>
    <row r="75" spans="1:17">
      <c r="A75" s="9"/>
      <c r="B75" s="4" t="s">
        <v>13</v>
      </c>
      <c r="C75" s="8">
        <v>116.49</v>
      </c>
      <c r="D75" s="4">
        <v>15</v>
      </c>
      <c r="E75" s="47">
        <f t="shared" si="4"/>
        <v>1747.35</v>
      </c>
      <c r="F75" s="4"/>
      <c r="G75" s="4"/>
      <c r="H75" s="4"/>
      <c r="I75" s="4"/>
      <c r="J75" s="4"/>
      <c r="K75" s="4"/>
      <c r="L75" s="4"/>
      <c r="M75" s="4"/>
      <c r="N75" s="4"/>
      <c r="O75" s="79"/>
      <c r="P75" s="86">
        <f t="shared" si="5"/>
        <v>0</v>
      </c>
      <c r="Q75" s="86"/>
    </row>
    <row r="76" spans="1:17">
      <c r="A76" s="9"/>
      <c r="B76" s="4" t="s">
        <v>23</v>
      </c>
      <c r="C76" s="8">
        <v>53.67</v>
      </c>
      <c r="D76" s="4">
        <v>24</v>
      </c>
      <c r="E76" s="47">
        <f t="shared" si="4"/>
        <v>1288.08</v>
      </c>
      <c r="F76" s="4"/>
      <c r="G76" s="4"/>
      <c r="H76" s="4"/>
      <c r="I76" s="4"/>
      <c r="J76" s="4"/>
      <c r="K76" s="4"/>
      <c r="L76" s="4"/>
      <c r="M76" s="4"/>
      <c r="N76" s="4"/>
      <c r="O76" s="79"/>
      <c r="P76" s="86">
        <f t="shared" si="5"/>
        <v>0</v>
      </c>
      <c r="Q76" s="86"/>
    </row>
    <row r="77" spans="1:17">
      <c r="A77" s="9"/>
      <c r="B77" s="4" t="s">
        <v>14</v>
      </c>
      <c r="C77" s="8">
        <v>131.12</v>
      </c>
      <c r="D77" s="4">
        <v>9</v>
      </c>
      <c r="E77" s="47">
        <f t="shared" si="4"/>
        <v>1180.08</v>
      </c>
      <c r="F77" s="4"/>
      <c r="G77" s="4"/>
      <c r="H77" s="4"/>
      <c r="I77" s="4"/>
      <c r="J77" s="4"/>
      <c r="K77" s="4"/>
      <c r="L77" s="4"/>
      <c r="M77" s="4"/>
      <c r="N77" s="4"/>
      <c r="O77" s="79"/>
      <c r="P77" s="86">
        <f t="shared" si="5"/>
        <v>0</v>
      </c>
      <c r="Q77" s="86"/>
    </row>
    <row r="78" spans="1:17">
      <c r="A78" s="9"/>
      <c r="B78" s="4" t="s">
        <v>20</v>
      </c>
      <c r="C78" s="8">
        <v>52.95</v>
      </c>
      <c r="D78" s="4">
        <v>24</v>
      </c>
      <c r="E78" s="47">
        <f t="shared" si="4"/>
        <v>1270.8000000000002</v>
      </c>
      <c r="F78" s="4"/>
      <c r="G78" s="4"/>
      <c r="H78" s="4"/>
      <c r="I78" s="4"/>
      <c r="J78" s="4"/>
      <c r="K78" s="4"/>
      <c r="L78" s="4"/>
      <c r="M78" s="4">
        <v>8</v>
      </c>
      <c r="N78" s="4"/>
      <c r="O78" s="79">
        <f t="shared" ref="O78:O85" si="6">SUM(F78:N78)</f>
        <v>8</v>
      </c>
      <c r="P78" s="122">
        <f t="shared" si="5"/>
        <v>423.6</v>
      </c>
      <c r="Q78" s="86"/>
    </row>
    <row r="79" spans="1:17">
      <c r="A79" s="9"/>
      <c r="B79" s="4" t="s">
        <v>24</v>
      </c>
      <c r="C79" s="8">
        <v>129.94999999999999</v>
      </c>
      <c r="D79" s="4">
        <v>48</v>
      </c>
      <c r="E79" s="47">
        <f t="shared" si="4"/>
        <v>6237.5999999999995</v>
      </c>
      <c r="F79" s="4"/>
      <c r="G79" s="4"/>
      <c r="H79" s="4"/>
      <c r="I79" s="4"/>
      <c r="J79" s="4">
        <v>12</v>
      </c>
      <c r="K79" s="4"/>
      <c r="L79" s="4"/>
      <c r="M79" s="4"/>
      <c r="N79" s="4"/>
      <c r="O79" s="79">
        <f t="shared" si="6"/>
        <v>12</v>
      </c>
      <c r="P79" s="122">
        <f t="shared" si="5"/>
        <v>1559.3999999999999</v>
      </c>
      <c r="Q79" s="86"/>
    </row>
    <row r="80" spans="1:17">
      <c r="A80" s="9"/>
      <c r="B80" s="4" t="s">
        <v>41</v>
      </c>
      <c r="C80" s="8">
        <v>184.88</v>
      </c>
      <c r="D80" s="4">
        <v>9.4</v>
      </c>
      <c r="E80" s="47">
        <f t="shared" si="4"/>
        <v>1737.8720000000001</v>
      </c>
      <c r="F80" s="4"/>
      <c r="G80" s="4"/>
      <c r="H80" s="4"/>
      <c r="I80" s="4"/>
      <c r="J80" s="4"/>
      <c r="K80" s="4"/>
      <c r="L80" s="4"/>
      <c r="M80" s="4">
        <v>4.7</v>
      </c>
      <c r="N80" s="4"/>
      <c r="O80" s="79">
        <f t="shared" si="6"/>
        <v>4.7</v>
      </c>
      <c r="P80" s="122">
        <f t="shared" si="5"/>
        <v>868.93600000000004</v>
      </c>
      <c r="Q80" s="86"/>
    </row>
    <row r="81" spans="1:17">
      <c r="A81" s="9"/>
      <c r="B81" s="4" t="s">
        <v>272</v>
      </c>
      <c r="C81" s="8">
        <v>492.43</v>
      </c>
      <c r="D81" s="4">
        <v>5.27</v>
      </c>
      <c r="E81" s="47">
        <f t="shared" si="4"/>
        <v>2595.1061</v>
      </c>
      <c r="F81" s="4"/>
      <c r="G81" s="4"/>
      <c r="H81" s="4"/>
      <c r="I81" s="4"/>
      <c r="J81" s="4"/>
      <c r="K81" s="4"/>
      <c r="L81" s="4"/>
      <c r="M81" s="4">
        <v>0.52</v>
      </c>
      <c r="N81" s="4"/>
      <c r="O81" s="79">
        <f t="shared" si="6"/>
        <v>0.52</v>
      </c>
      <c r="P81" s="122">
        <f t="shared" si="5"/>
        <v>256.06360000000001</v>
      </c>
      <c r="Q81" s="86"/>
    </row>
    <row r="82" spans="1:17">
      <c r="A82" s="9"/>
      <c r="B82" s="4" t="s">
        <v>27</v>
      </c>
      <c r="C82" s="8">
        <v>248.23</v>
      </c>
      <c r="D82" s="4">
        <v>45</v>
      </c>
      <c r="E82" s="47">
        <f t="shared" si="4"/>
        <v>11170.35</v>
      </c>
      <c r="F82" s="4"/>
      <c r="G82" s="4"/>
      <c r="H82" s="4"/>
      <c r="I82" s="4"/>
      <c r="J82" s="4"/>
      <c r="K82" s="4">
        <v>21.6</v>
      </c>
      <c r="L82" s="4"/>
      <c r="M82" s="4"/>
      <c r="N82" s="4"/>
      <c r="O82" s="79">
        <f t="shared" si="6"/>
        <v>21.6</v>
      </c>
      <c r="P82" s="122">
        <f t="shared" si="5"/>
        <v>5361.768</v>
      </c>
      <c r="Q82" s="86"/>
    </row>
    <row r="83" spans="1:17">
      <c r="A83" s="9"/>
      <c r="B83" s="4" t="s">
        <v>145</v>
      </c>
      <c r="C83" s="8">
        <v>512.66999999999996</v>
      </c>
      <c r="D83" s="4">
        <v>10</v>
      </c>
      <c r="E83" s="47">
        <f t="shared" si="4"/>
        <v>5126.7</v>
      </c>
      <c r="F83" s="4"/>
      <c r="G83" s="4"/>
      <c r="H83" s="4"/>
      <c r="I83" s="4"/>
      <c r="J83" s="4">
        <v>1.7</v>
      </c>
      <c r="K83" s="4"/>
      <c r="L83" s="4"/>
      <c r="M83" s="4"/>
      <c r="N83" s="4"/>
      <c r="O83" s="79">
        <f t="shared" si="6"/>
        <v>1.7</v>
      </c>
      <c r="P83" s="122">
        <f t="shared" si="5"/>
        <v>871.53899999999987</v>
      </c>
      <c r="Q83" s="86"/>
    </row>
    <row r="84" spans="1:17">
      <c r="A84" s="9"/>
      <c r="B84" s="4" t="s">
        <v>16</v>
      </c>
      <c r="C84" s="8">
        <v>109.15</v>
      </c>
      <c r="D84" s="4">
        <v>50</v>
      </c>
      <c r="E84" s="47">
        <f t="shared" si="4"/>
        <v>5457.5</v>
      </c>
      <c r="F84" s="4"/>
      <c r="G84" s="4"/>
      <c r="H84" s="4"/>
      <c r="I84" s="4"/>
      <c r="J84" s="4"/>
      <c r="K84" s="4"/>
      <c r="L84" s="4"/>
      <c r="M84" s="4"/>
      <c r="N84" s="4"/>
      <c r="O84" s="79">
        <f t="shared" si="6"/>
        <v>0</v>
      </c>
      <c r="P84" s="86">
        <f t="shared" si="5"/>
        <v>0</v>
      </c>
      <c r="Q84" s="86"/>
    </row>
    <row r="85" spans="1:17">
      <c r="A85" s="9"/>
      <c r="B85" s="4" t="s">
        <v>15</v>
      </c>
      <c r="C85" s="8">
        <v>74.52</v>
      </c>
      <c r="D85" s="4">
        <v>50</v>
      </c>
      <c r="E85" s="47">
        <f t="shared" si="4"/>
        <v>3726</v>
      </c>
      <c r="F85" s="4"/>
      <c r="G85" s="4"/>
      <c r="H85" s="4"/>
      <c r="I85" s="4"/>
      <c r="J85" s="4"/>
      <c r="K85" s="4"/>
      <c r="L85" s="4"/>
      <c r="M85" s="4">
        <v>4.3</v>
      </c>
      <c r="N85" s="4">
        <v>4.3</v>
      </c>
      <c r="O85" s="79">
        <f t="shared" si="6"/>
        <v>8.6</v>
      </c>
      <c r="P85" s="122">
        <f t="shared" si="5"/>
        <v>640.87199999999996</v>
      </c>
      <c r="Q85" s="86"/>
    </row>
    <row r="86" spans="1:17">
      <c r="A86" s="9"/>
      <c r="B86" s="4" t="s">
        <v>17</v>
      </c>
      <c r="C86" s="8">
        <v>23.87</v>
      </c>
      <c r="D86" s="4">
        <v>20</v>
      </c>
      <c r="E86" s="47">
        <f t="shared" si="4"/>
        <v>477.40000000000003</v>
      </c>
      <c r="F86" s="4"/>
      <c r="G86" s="4"/>
      <c r="H86" s="4"/>
      <c r="I86" s="4"/>
      <c r="J86" s="4"/>
      <c r="K86" s="4"/>
      <c r="L86" s="4"/>
      <c r="M86" s="4"/>
      <c r="N86" s="4"/>
      <c r="O86" s="79"/>
      <c r="P86" s="86">
        <f t="shared" si="5"/>
        <v>0</v>
      </c>
      <c r="Q86" s="86"/>
    </row>
    <row r="87" spans="1:17">
      <c r="A87" s="9"/>
      <c r="B87" s="4" t="s">
        <v>156</v>
      </c>
      <c r="C87" s="8">
        <v>390.58</v>
      </c>
      <c r="D87" s="4">
        <v>6</v>
      </c>
      <c r="E87" s="47">
        <f t="shared" si="4"/>
        <v>2343.48</v>
      </c>
      <c r="F87" s="4"/>
      <c r="G87" s="4"/>
      <c r="H87" s="4"/>
      <c r="I87" s="4"/>
      <c r="J87" s="4"/>
      <c r="K87" s="4"/>
      <c r="L87" s="4"/>
      <c r="M87" s="4"/>
      <c r="N87" s="4"/>
      <c r="O87" s="79">
        <f>SUM(F87:N87)</f>
        <v>0</v>
      </c>
      <c r="P87" s="86">
        <f t="shared" si="5"/>
        <v>0</v>
      </c>
      <c r="Q87" s="86"/>
    </row>
    <row r="88" spans="1:17">
      <c r="A88" s="9"/>
      <c r="B88" s="4" t="s">
        <v>43</v>
      </c>
      <c r="C88" s="8">
        <v>45.97</v>
      </c>
      <c r="D88" s="4">
        <v>50</v>
      </c>
      <c r="E88" s="47">
        <f t="shared" si="4"/>
        <v>2298.5</v>
      </c>
      <c r="F88" s="4"/>
      <c r="G88" s="4"/>
      <c r="H88" s="4"/>
      <c r="I88" s="4"/>
      <c r="J88" s="4"/>
      <c r="K88" s="4"/>
      <c r="L88" s="4"/>
      <c r="M88" s="4"/>
      <c r="N88" s="4"/>
      <c r="O88" s="79"/>
      <c r="P88" s="86">
        <f t="shared" si="5"/>
        <v>0</v>
      </c>
      <c r="Q88" s="86"/>
    </row>
    <row r="89" spans="1:17">
      <c r="A89" s="9"/>
      <c r="B89" s="4" t="s">
        <v>273</v>
      </c>
      <c r="C89" s="8">
        <v>58.14</v>
      </c>
      <c r="D89" s="4">
        <v>18</v>
      </c>
      <c r="E89" s="47">
        <f t="shared" si="4"/>
        <v>1046.52</v>
      </c>
      <c r="F89" s="4"/>
      <c r="G89" s="4"/>
      <c r="H89" s="4"/>
      <c r="I89" s="4"/>
      <c r="J89" s="4"/>
      <c r="K89" s="4">
        <v>13</v>
      </c>
      <c r="L89" s="4"/>
      <c r="M89" s="4"/>
      <c r="N89" s="4"/>
      <c r="O89" s="79">
        <f>SUM(F89:N89)</f>
        <v>13</v>
      </c>
      <c r="P89" s="86">
        <f t="shared" si="5"/>
        <v>755.82</v>
      </c>
      <c r="Q89" s="86"/>
    </row>
    <row r="90" spans="1:17">
      <c r="A90" s="9"/>
      <c r="B90" s="4" t="s">
        <v>44</v>
      </c>
      <c r="C90" s="8">
        <v>94.64</v>
      </c>
      <c r="D90" s="4">
        <v>36</v>
      </c>
      <c r="E90" s="47">
        <f t="shared" si="4"/>
        <v>3407.04</v>
      </c>
      <c r="F90" s="4"/>
      <c r="G90" s="4"/>
      <c r="H90" s="4"/>
      <c r="I90" s="4"/>
      <c r="J90" s="4"/>
      <c r="K90" s="4">
        <v>21.5</v>
      </c>
      <c r="L90" s="4"/>
      <c r="M90" s="4"/>
      <c r="N90" s="4"/>
      <c r="O90" s="79">
        <f>SUM(F90:N90)</f>
        <v>21.5</v>
      </c>
      <c r="P90" s="86">
        <f t="shared" si="5"/>
        <v>2034.76</v>
      </c>
      <c r="Q90" s="86"/>
    </row>
    <row r="91" spans="1:17">
      <c r="A91" s="9"/>
      <c r="B91" s="4" t="s">
        <v>133</v>
      </c>
      <c r="C91" s="8">
        <v>120</v>
      </c>
      <c r="D91" s="4">
        <v>5.14</v>
      </c>
      <c r="E91" s="47">
        <f t="shared" si="4"/>
        <v>616.79999999999995</v>
      </c>
      <c r="F91" s="4"/>
      <c r="G91" s="4"/>
      <c r="H91" s="4"/>
      <c r="I91" s="4"/>
      <c r="J91" s="4"/>
      <c r="K91" s="4">
        <v>5.14</v>
      </c>
      <c r="L91" s="4"/>
      <c r="M91" s="4"/>
      <c r="N91" s="4"/>
      <c r="O91" s="79">
        <f>SUM(F91:N91)</f>
        <v>5.14</v>
      </c>
      <c r="P91" s="122">
        <f t="shared" si="5"/>
        <v>616.79999999999995</v>
      </c>
      <c r="Q91" s="86"/>
    </row>
    <row r="92" spans="1:17">
      <c r="A92" s="9"/>
      <c r="B92" s="4" t="s">
        <v>59</v>
      </c>
      <c r="C92" s="8">
        <v>125</v>
      </c>
      <c r="D92" s="4">
        <v>5.08</v>
      </c>
      <c r="E92" s="47">
        <f t="shared" si="4"/>
        <v>635</v>
      </c>
      <c r="F92" s="4"/>
      <c r="G92" s="4"/>
      <c r="H92" s="4"/>
      <c r="I92" s="4"/>
      <c r="J92" s="4"/>
      <c r="K92" s="4">
        <v>5.08</v>
      </c>
      <c r="L92" s="4"/>
      <c r="M92" s="4"/>
      <c r="N92" s="4"/>
      <c r="O92" s="79">
        <f>SUM(F92:N92)</f>
        <v>5.08</v>
      </c>
      <c r="P92" s="122">
        <f t="shared" si="5"/>
        <v>635</v>
      </c>
      <c r="Q92" s="86"/>
    </row>
    <row r="93" spans="1:17">
      <c r="A93" s="9"/>
      <c r="B93" s="4" t="s">
        <v>29</v>
      </c>
      <c r="C93" s="8">
        <v>68</v>
      </c>
      <c r="D93" s="4">
        <v>50</v>
      </c>
      <c r="E93" s="47">
        <f t="shared" si="4"/>
        <v>3400</v>
      </c>
      <c r="F93" s="4"/>
      <c r="G93" s="4"/>
      <c r="H93" s="4"/>
      <c r="I93" s="4"/>
      <c r="J93" s="4"/>
      <c r="K93" s="4"/>
      <c r="L93" s="4"/>
      <c r="M93" s="4"/>
      <c r="N93" s="4"/>
      <c r="O93" s="79"/>
      <c r="P93" s="86">
        <f t="shared" si="5"/>
        <v>0</v>
      </c>
      <c r="Q93" s="86"/>
    </row>
    <row r="94" spans="1:17">
      <c r="A94" s="9"/>
      <c r="B94" s="4" t="s">
        <v>135</v>
      </c>
      <c r="C94" s="8">
        <v>310</v>
      </c>
      <c r="D94" s="4">
        <v>40</v>
      </c>
      <c r="E94" s="47">
        <f t="shared" si="4"/>
        <v>12400</v>
      </c>
      <c r="F94" s="4"/>
      <c r="G94" s="4"/>
      <c r="H94" s="4"/>
      <c r="I94" s="4"/>
      <c r="J94" s="4"/>
      <c r="K94" s="4"/>
      <c r="L94" s="4">
        <v>21.6</v>
      </c>
      <c r="M94" s="4"/>
      <c r="N94" s="4"/>
      <c r="O94" s="79">
        <f>SUM(F94:N94)</f>
        <v>21.6</v>
      </c>
      <c r="P94" s="122">
        <f t="shared" si="5"/>
        <v>6696</v>
      </c>
      <c r="Q94" s="86"/>
    </row>
    <row r="95" spans="1:17">
      <c r="A95" s="9"/>
      <c r="B95" s="4" t="s">
        <v>61</v>
      </c>
      <c r="C95" s="8">
        <v>162</v>
      </c>
      <c r="D95" s="4">
        <v>74.2</v>
      </c>
      <c r="E95" s="47">
        <f t="shared" si="4"/>
        <v>12020.4</v>
      </c>
      <c r="F95" s="4"/>
      <c r="G95" s="4"/>
      <c r="H95" s="4"/>
      <c r="I95" s="4"/>
      <c r="J95" s="4"/>
      <c r="K95" s="4"/>
      <c r="L95" s="4"/>
      <c r="M95" s="4"/>
      <c r="N95" s="4">
        <v>74.2</v>
      </c>
      <c r="O95" s="79">
        <f>SUM(F95:N95)</f>
        <v>74.2</v>
      </c>
      <c r="P95" s="122">
        <f t="shared" si="5"/>
        <v>12020.4</v>
      </c>
      <c r="Q95" s="86"/>
    </row>
    <row r="96" spans="1:17">
      <c r="A96" s="9"/>
      <c r="B96" s="4" t="s">
        <v>62</v>
      </c>
      <c r="C96" s="8">
        <v>215</v>
      </c>
      <c r="D96" s="4">
        <v>29.7</v>
      </c>
      <c r="E96" s="47">
        <f t="shared" si="4"/>
        <v>6385.5</v>
      </c>
      <c r="F96" s="4"/>
      <c r="G96" s="4"/>
      <c r="H96" s="4"/>
      <c r="I96" s="4"/>
      <c r="J96" s="4"/>
      <c r="K96" s="4"/>
      <c r="L96" s="4"/>
      <c r="M96" s="4"/>
      <c r="N96" s="4"/>
      <c r="O96" s="79"/>
      <c r="P96" s="86">
        <f t="shared" si="5"/>
        <v>0</v>
      </c>
      <c r="Q96" s="86"/>
    </row>
    <row r="97" spans="1:17">
      <c r="A97" s="9"/>
      <c r="B97" s="4" t="s">
        <v>141</v>
      </c>
      <c r="C97" s="8">
        <v>155</v>
      </c>
      <c r="D97" s="4">
        <v>37.9</v>
      </c>
      <c r="E97" s="47">
        <f t="shared" si="4"/>
        <v>5874.5</v>
      </c>
      <c r="F97" s="4"/>
      <c r="G97" s="4"/>
      <c r="H97" s="4"/>
      <c r="I97" s="4"/>
      <c r="J97" s="4"/>
      <c r="K97" s="4"/>
      <c r="L97" s="4"/>
      <c r="M97" s="4"/>
      <c r="N97" s="4"/>
      <c r="O97" s="79"/>
      <c r="P97" s="86">
        <f t="shared" si="5"/>
        <v>0</v>
      </c>
      <c r="Q97" s="86"/>
    </row>
    <row r="98" spans="1:17">
      <c r="A98" s="9"/>
      <c r="B98" s="4" t="s">
        <v>106</v>
      </c>
      <c r="C98" s="8">
        <v>136</v>
      </c>
      <c r="D98" s="4">
        <v>47.7</v>
      </c>
      <c r="E98" s="47">
        <f t="shared" si="4"/>
        <v>6487.2000000000007</v>
      </c>
      <c r="F98" s="4"/>
      <c r="G98" s="4"/>
      <c r="H98" s="4"/>
      <c r="I98" s="4"/>
      <c r="J98" s="4"/>
      <c r="K98" s="4"/>
      <c r="L98" s="4"/>
      <c r="M98" s="4">
        <v>47.7</v>
      </c>
      <c r="N98" s="4"/>
      <c r="O98" s="79">
        <f>SUM(F98:N98)</f>
        <v>47.7</v>
      </c>
      <c r="P98" s="122">
        <f t="shared" si="5"/>
        <v>6487.2000000000007</v>
      </c>
      <c r="Q98" s="86"/>
    </row>
    <row r="99" spans="1:17">
      <c r="A99" s="9"/>
      <c r="B99" s="4" t="s">
        <v>37</v>
      </c>
      <c r="C99" s="8">
        <v>60</v>
      </c>
      <c r="D99" s="4">
        <v>20</v>
      </c>
      <c r="E99" s="47">
        <f t="shared" si="4"/>
        <v>1200</v>
      </c>
      <c r="F99" s="4"/>
      <c r="G99" s="4"/>
      <c r="H99" s="4"/>
      <c r="I99" s="4"/>
      <c r="J99" s="4"/>
      <c r="K99" s="4"/>
      <c r="L99" s="4"/>
      <c r="M99" s="4">
        <v>7.81</v>
      </c>
      <c r="N99" s="4">
        <v>1.3</v>
      </c>
      <c r="O99" s="79">
        <f>SUM(F99:N99)</f>
        <v>9.11</v>
      </c>
      <c r="P99" s="122">
        <f t="shared" si="5"/>
        <v>546.59999999999991</v>
      </c>
      <c r="Q99" s="86"/>
    </row>
    <row r="100" spans="1:17">
      <c r="A100" s="9"/>
      <c r="B100" s="4" t="s">
        <v>133</v>
      </c>
      <c r="C100" s="8">
        <v>165</v>
      </c>
      <c r="D100" s="4">
        <v>5.08</v>
      </c>
      <c r="E100" s="47">
        <f t="shared" si="4"/>
        <v>838.2</v>
      </c>
      <c r="F100" s="4"/>
      <c r="G100" s="4"/>
      <c r="H100" s="4"/>
      <c r="I100" s="4"/>
      <c r="J100" s="4"/>
      <c r="K100" s="4"/>
      <c r="L100" s="4"/>
      <c r="M100" s="4"/>
      <c r="N100" s="4"/>
      <c r="O100" s="79"/>
      <c r="P100" s="130">
        <f t="shared" si="5"/>
        <v>0</v>
      </c>
      <c r="Q100" s="86"/>
    </row>
    <row r="101" spans="1:17">
      <c r="A101" s="9"/>
      <c r="B101" s="4" t="s">
        <v>59</v>
      </c>
      <c r="C101" s="8">
        <v>165</v>
      </c>
      <c r="D101" s="4">
        <v>5.18</v>
      </c>
      <c r="E101" s="47">
        <f t="shared" si="4"/>
        <v>854.69999999999993</v>
      </c>
      <c r="F101" s="4"/>
      <c r="G101" s="4"/>
      <c r="H101" s="4"/>
      <c r="I101" s="4"/>
      <c r="J101" s="4"/>
      <c r="K101" s="4"/>
      <c r="L101" s="4"/>
      <c r="M101" s="4"/>
      <c r="N101" s="4"/>
      <c r="O101" s="79"/>
      <c r="P101" s="130">
        <f t="shared" si="5"/>
        <v>0</v>
      </c>
      <c r="Q101" s="86"/>
    </row>
    <row r="102" spans="1:17">
      <c r="A102" s="9"/>
      <c r="B102" s="4" t="s">
        <v>56</v>
      </c>
      <c r="C102" s="8">
        <v>39</v>
      </c>
      <c r="D102" s="4">
        <v>33.9</v>
      </c>
      <c r="E102" s="47">
        <f t="shared" si="4"/>
        <v>1322.1</v>
      </c>
      <c r="F102" s="4"/>
      <c r="G102" s="4"/>
      <c r="H102" s="4"/>
      <c r="I102" s="4"/>
      <c r="J102" s="4"/>
      <c r="K102" s="4"/>
      <c r="L102" s="4"/>
      <c r="M102" s="4"/>
      <c r="N102" s="4">
        <v>7.3</v>
      </c>
      <c r="O102" s="79">
        <f>SUM(F102:N102)</f>
        <v>7.3</v>
      </c>
      <c r="P102" s="122">
        <f t="shared" si="5"/>
        <v>284.7</v>
      </c>
      <c r="Q102" s="86"/>
    </row>
    <row r="103" spans="1:17">
      <c r="A103" s="9"/>
      <c r="B103" s="4" t="s">
        <v>274</v>
      </c>
      <c r="C103" s="8">
        <v>56</v>
      </c>
      <c r="D103" s="4">
        <v>86</v>
      </c>
      <c r="E103" s="47">
        <f t="shared" si="4"/>
        <v>4816</v>
      </c>
      <c r="F103" s="4"/>
      <c r="G103" s="4"/>
      <c r="H103" s="4"/>
      <c r="I103" s="4"/>
      <c r="J103" s="4"/>
      <c r="K103" s="4">
        <v>86</v>
      </c>
      <c r="L103" s="4"/>
      <c r="M103" s="4"/>
      <c r="N103" s="4"/>
      <c r="O103" s="79">
        <v>86</v>
      </c>
      <c r="P103" s="130">
        <f t="shared" si="5"/>
        <v>4816</v>
      </c>
      <c r="Q103" s="86"/>
    </row>
    <row r="104" spans="1:17">
      <c r="A104" s="9"/>
      <c r="B104" s="4" t="s">
        <v>267</v>
      </c>
      <c r="C104" s="8">
        <v>360</v>
      </c>
      <c r="D104" s="4">
        <v>40.299999999999997</v>
      </c>
      <c r="E104" s="47">
        <f t="shared" si="4"/>
        <v>14507.999999999998</v>
      </c>
      <c r="F104" s="4"/>
      <c r="G104" s="4"/>
      <c r="H104" s="4"/>
      <c r="I104" s="4"/>
      <c r="J104" s="4"/>
      <c r="K104" s="4"/>
      <c r="L104" s="4"/>
      <c r="M104" s="4"/>
      <c r="N104" s="4">
        <v>21.6</v>
      </c>
      <c r="O104" s="79">
        <f>SUM(F104:N104)</f>
        <v>21.6</v>
      </c>
      <c r="P104" s="122">
        <f t="shared" si="5"/>
        <v>7776.0000000000009</v>
      </c>
      <c r="Q104" s="86"/>
    </row>
    <row r="105" spans="1:17">
      <c r="A105" s="9"/>
      <c r="B105" s="4" t="s">
        <v>184</v>
      </c>
      <c r="C105" s="8">
        <v>174</v>
      </c>
      <c r="D105" s="4">
        <v>36</v>
      </c>
      <c r="E105" s="47">
        <f t="shared" si="4"/>
        <v>6264</v>
      </c>
      <c r="F105" s="4"/>
      <c r="G105" s="4"/>
      <c r="H105" s="4"/>
      <c r="I105" s="4"/>
      <c r="J105" s="4"/>
      <c r="K105" s="4"/>
      <c r="L105" s="4"/>
      <c r="M105" s="4"/>
      <c r="N105" s="4"/>
      <c r="O105" s="79"/>
      <c r="P105" s="86">
        <f t="shared" si="5"/>
        <v>0</v>
      </c>
      <c r="Q105" s="86"/>
    </row>
    <row r="106" spans="1:17">
      <c r="A106" s="9"/>
      <c r="B106" s="4" t="s">
        <v>27</v>
      </c>
      <c r="C106" s="8">
        <v>205</v>
      </c>
      <c r="D106" s="4">
        <v>45</v>
      </c>
      <c r="E106" s="47">
        <f t="shared" si="4"/>
        <v>9225</v>
      </c>
      <c r="F106" s="4"/>
      <c r="G106" s="4"/>
      <c r="H106" s="4"/>
      <c r="I106" s="4"/>
      <c r="J106" s="4"/>
      <c r="K106" s="4"/>
      <c r="L106" s="4"/>
      <c r="M106" s="4"/>
      <c r="N106" s="4"/>
      <c r="O106" s="79"/>
      <c r="P106" s="86">
        <f t="shared" si="5"/>
        <v>0</v>
      </c>
      <c r="Q106" s="86"/>
    </row>
    <row r="107" spans="1:17">
      <c r="A107" s="9"/>
      <c r="B107" s="4" t="s">
        <v>45</v>
      </c>
      <c r="C107" s="8">
        <v>31</v>
      </c>
      <c r="D107" s="4">
        <v>30</v>
      </c>
      <c r="E107" s="47">
        <f t="shared" si="4"/>
        <v>930</v>
      </c>
      <c r="F107" s="4"/>
      <c r="G107" s="4"/>
      <c r="H107" s="4"/>
      <c r="I107" s="4"/>
      <c r="J107" s="4"/>
      <c r="K107" s="4"/>
      <c r="L107" s="4"/>
      <c r="M107" s="4"/>
      <c r="N107" s="4"/>
      <c r="O107" s="79"/>
      <c r="P107" s="86">
        <f t="shared" si="5"/>
        <v>0</v>
      </c>
      <c r="Q107" s="86"/>
    </row>
    <row r="108" spans="1:17">
      <c r="A108" s="9"/>
      <c r="B108" s="4" t="s">
        <v>184</v>
      </c>
      <c r="C108" s="8">
        <v>232</v>
      </c>
      <c r="D108" s="4">
        <v>17</v>
      </c>
      <c r="E108" s="47">
        <f t="shared" si="4"/>
        <v>3944</v>
      </c>
      <c r="F108" s="4"/>
      <c r="G108" s="4"/>
      <c r="H108" s="4"/>
      <c r="I108" s="4"/>
      <c r="J108" s="4"/>
      <c r="K108" s="4"/>
      <c r="L108" s="4"/>
      <c r="M108" s="4"/>
      <c r="N108" s="4"/>
      <c r="O108" s="79"/>
      <c r="P108" s="86">
        <f t="shared" si="5"/>
        <v>0</v>
      </c>
      <c r="Q108" s="86"/>
    </row>
    <row r="109" spans="1:17">
      <c r="A109" s="30"/>
      <c r="B109" s="129"/>
      <c r="C109" s="117"/>
      <c r="D109" s="117"/>
      <c r="E109" s="123">
        <f>SUM(E4:E108)</f>
        <v>363744.9411</v>
      </c>
      <c r="F109" s="117">
        <v>22897.54</v>
      </c>
      <c r="G109" s="117">
        <v>22897.47</v>
      </c>
      <c r="H109" s="117">
        <v>18743.71</v>
      </c>
      <c r="I109" s="117">
        <v>18743.759999999998</v>
      </c>
      <c r="J109" s="117">
        <v>23027.57</v>
      </c>
      <c r="K109" s="117">
        <v>27870.25</v>
      </c>
      <c r="L109" s="117">
        <v>23027.11</v>
      </c>
      <c r="M109" s="117">
        <v>23027.38</v>
      </c>
      <c r="N109" s="117">
        <v>23027.96</v>
      </c>
      <c r="O109" s="50">
        <f>SUM(F109:N109)</f>
        <v>203262.74999999997</v>
      </c>
      <c r="P109" s="122">
        <f>SUM(P4:P108)</f>
        <v>203262.74910000002</v>
      </c>
      <c r="Q109" s="86"/>
    </row>
    <row r="110" spans="1:17">
      <c r="A110" s="30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</row>
    <row r="111" spans="1:17">
      <c r="A111" s="30"/>
      <c r="B111" s="128"/>
      <c r="C111" s="128"/>
      <c r="D111" s="128"/>
      <c r="E111" s="128"/>
      <c r="F111" s="128"/>
      <c r="G111" s="128"/>
      <c r="H111" s="128"/>
      <c r="I111" s="128"/>
      <c r="J111" s="128"/>
      <c r="K111" s="128"/>
      <c r="L111" s="128"/>
      <c r="M111" s="128"/>
      <c r="N111" s="128"/>
      <c r="O111" s="128"/>
      <c r="P111" s="128"/>
      <c r="Q111" s="128"/>
    </row>
    <row r="112" spans="1:17">
      <c r="A112" s="30"/>
      <c r="B112" s="128"/>
      <c r="C112" s="128"/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</row>
    <row r="113" spans="1:17">
      <c r="A113" s="30"/>
      <c r="B113" s="128"/>
      <c r="C113" s="128"/>
      <c r="D113" s="128"/>
      <c r="E113" s="128"/>
      <c r="F113" s="128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8"/>
    </row>
    <row r="114" spans="1:17">
      <c r="A114" s="30"/>
      <c r="B114" s="128"/>
      <c r="C114" s="128"/>
      <c r="D114" s="128"/>
      <c r="E114" s="128"/>
      <c r="F114" s="128"/>
      <c r="G114" s="128"/>
      <c r="H114" s="128"/>
      <c r="I114" s="128"/>
      <c r="J114" s="128"/>
      <c r="K114" s="128"/>
      <c r="L114" s="128"/>
      <c r="M114" s="128"/>
      <c r="N114" s="128"/>
      <c r="O114" s="128"/>
      <c r="P114" s="128"/>
      <c r="Q114" s="128"/>
    </row>
    <row r="115" spans="1:17">
      <c r="A115" s="30"/>
      <c r="B115" s="128"/>
      <c r="C115" s="128"/>
      <c r="D115" s="128"/>
      <c r="E115" s="128"/>
      <c r="F115" s="128"/>
      <c r="G115" s="128"/>
      <c r="H115" s="128"/>
      <c r="I115" s="128"/>
      <c r="J115" s="128"/>
      <c r="K115" s="128"/>
      <c r="L115" s="128"/>
      <c r="M115" s="128"/>
      <c r="N115" s="128"/>
      <c r="O115" s="128"/>
      <c r="P115" s="128"/>
      <c r="Q115" s="128"/>
    </row>
    <row r="116" spans="1:17">
      <c r="A116" s="30"/>
      <c r="B116" s="128"/>
      <c r="C116" s="128"/>
      <c r="D116" s="128"/>
      <c r="E116" s="128"/>
      <c r="F116" s="128"/>
      <c r="G116" s="128"/>
      <c r="H116" s="128"/>
      <c r="I116" s="128"/>
      <c r="J116" s="128"/>
      <c r="K116" s="128"/>
      <c r="L116" s="128"/>
      <c r="M116" s="128"/>
      <c r="N116" s="128"/>
      <c r="O116" s="128"/>
      <c r="P116" s="128"/>
      <c r="Q116" s="128"/>
    </row>
    <row r="117" spans="1:17">
      <c r="A117" s="30"/>
      <c r="B117" s="128"/>
      <c r="C117" s="128"/>
      <c r="D117" s="128"/>
      <c r="E117" s="128"/>
      <c r="F117" s="128"/>
      <c r="G117" s="128"/>
      <c r="H117" s="128"/>
      <c r="I117" s="128"/>
      <c r="J117" s="128"/>
      <c r="K117" s="128"/>
      <c r="L117" s="128"/>
      <c r="M117" s="128"/>
      <c r="N117" s="128"/>
      <c r="O117" s="128"/>
      <c r="P117" s="128"/>
      <c r="Q117" s="128"/>
    </row>
    <row r="118" spans="1:17">
      <c r="A118" s="30"/>
      <c r="B118" s="128"/>
      <c r="C118" s="128"/>
      <c r="D118" s="128"/>
      <c r="E118" s="128"/>
      <c r="F118" s="128"/>
      <c r="G118" s="128"/>
      <c r="H118" s="128"/>
      <c r="I118" s="128"/>
      <c r="J118" s="128"/>
      <c r="K118" s="128"/>
      <c r="L118" s="128"/>
      <c r="M118" s="128"/>
      <c r="N118" s="128"/>
      <c r="O118" s="128"/>
      <c r="P118" s="128"/>
      <c r="Q118" s="128"/>
    </row>
    <row r="119" spans="1:17">
      <c r="A119" s="30"/>
      <c r="B119" s="128"/>
      <c r="C119" s="128"/>
      <c r="D119" s="128"/>
      <c r="E119" s="128"/>
      <c r="F119" s="128"/>
      <c r="G119" s="128"/>
      <c r="H119" s="128"/>
      <c r="I119" s="128"/>
      <c r="J119" s="128"/>
      <c r="K119" s="128"/>
      <c r="L119" s="128"/>
      <c r="M119" s="128"/>
      <c r="N119" s="128"/>
      <c r="O119" s="128"/>
      <c r="P119" s="128"/>
      <c r="Q119" s="128"/>
    </row>
    <row r="120" spans="1:17">
      <c r="A120" s="30"/>
      <c r="B120" s="128"/>
      <c r="C120" s="128"/>
      <c r="D120" s="128"/>
      <c r="E120" s="128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</row>
    <row r="121" spans="1:17">
      <c r="A121" s="30"/>
      <c r="B121" s="128"/>
      <c r="C121" s="128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</row>
    <row r="122" spans="1:17">
      <c r="A122" s="30"/>
      <c r="B122" s="128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</row>
    <row r="123" spans="1:17">
      <c r="A123" s="30"/>
      <c r="B123" s="128"/>
      <c r="C123" s="128"/>
      <c r="D123" s="128"/>
      <c r="E123" s="128"/>
      <c r="F123" s="128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</row>
    <row r="124" spans="1:17">
      <c r="A124" s="30"/>
      <c r="B124" s="128"/>
      <c r="C124" s="128"/>
      <c r="D124" s="128"/>
      <c r="E124" s="128"/>
      <c r="F124" s="128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</row>
    <row r="125" spans="1:17">
      <c r="A125" s="30"/>
      <c r="B125" s="128"/>
      <c r="C125" s="128"/>
      <c r="D125" s="128"/>
      <c r="E125" s="128"/>
      <c r="F125" s="128"/>
      <c r="G125" s="128"/>
      <c r="H125" s="128"/>
      <c r="I125" s="128"/>
      <c r="J125" s="128"/>
      <c r="K125" s="128"/>
      <c r="L125" s="128"/>
      <c r="M125" s="128"/>
      <c r="N125" s="128"/>
      <c r="O125" s="128"/>
      <c r="P125" s="128"/>
      <c r="Q125" s="128"/>
    </row>
    <row r="126" spans="1:17">
      <c r="A126" s="30"/>
      <c r="B126" s="128"/>
      <c r="C126" s="128"/>
      <c r="D126" s="128"/>
      <c r="E126" s="128"/>
      <c r="F126" s="128"/>
      <c r="G126" s="128"/>
      <c r="H126" s="128"/>
      <c r="I126" s="128"/>
      <c r="J126" s="128"/>
      <c r="K126" s="128"/>
      <c r="L126" s="128"/>
      <c r="M126" s="128"/>
      <c r="N126" s="128"/>
      <c r="O126" s="128"/>
      <c r="P126" s="128"/>
      <c r="Q126" s="128"/>
    </row>
    <row r="127" spans="1:17">
      <c r="A127" s="30"/>
      <c r="B127" s="128"/>
      <c r="C127" s="128"/>
      <c r="D127" s="128"/>
      <c r="E127" s="128"/>
      <c r="F127" s="128"/>
      <c r="G127" s="128"/>
      <c r="H127" s="128"/>
      <c r="I127" s="128"/>
      <c r="J127" s="128"/>
      <c r="K127" s="128"/>
      <c r="L127" s="128"/>
      <c r="M127" s="128"/>
      <c r="N127" s="128"/>
      <c r="O127" s="128"/>
      <c r="P127" s="128"/>
      <c r="Q127" s="128"/>
    </row>
    <row r="128" spans="1:17">
      <c r="A128" s="30"/>
      <c r="B128" s="128"/>
      <c r="C128" s="128"/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</row>
    <row r="129" spans="1:17">
      <c r="A129" s="30"/>
      <c r="B129" s="128"/>
      <c r="C129" s="128"/>
      <c r="D129" s="128"/>
      <c r="E129" s="128"/>
      <c r="F129" s="128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</row>
    <row r="130" spans="1:17">
      <c r="A130" s="30"/>
      <c r="B130" s="128"/>
      <c r="C130" s="128"/>
      <c r="D130" s="128"/>
      <c r="E130" s="128"/>
      <c r="F130" s="128"/>
      <c r="G130" s="128"/>
      <c r="H130" s="128"/>
      <c r="I130" s="128"/>
      <c r="J130" s="128"/>
      <c r="K130" s="128"/>
      <c r="L130" s="128"/>
      <c r="M130" s="128"/>
      <c r="N130" s="128"/>
      <c r="O130" s="128"/>
      <c r="P130" s="128"/>
      <c r="Q130" s="128"/>
    </row>
    <row r="131" spans="1:17">
      <c r="A131" s="30"/>
      <c r="B131" s="128"/>
      <c r="C131" s="128"/>
      <c r="D131" s="128"/>
      <c r="E131" s="128"/>
      <c r="F131" s="128"/>
      <c r="G131" s="128"/>
      <c r="H131" s="128"/>
      <c r="I131" s="128"/>
      <c r="J131" s="128"/>
      <c r="K131" s="128"/>
      <c r="L131" s="128"/>
      <c r="M131" s="128"/>
      <c r="N131" s="128"/>
      <c r="O131" s="128"/>
      <c r="P131" s="128"/>
      <c r="Q131" s="128"/>
    </row>
    <row r="132" spans="1:17">
      <c r="A132" s="30"/>
      <c r="B132" s="128"/>
      <c r="C132" s="128"/>
      <c r="D132" s="128"/>
      <c r="E132" s="128"/>
      <c r="F132" s="128"/>
      <c r="G132" s="128"/>
      <c r="H132" s="128"/>
      <c r="I132" s="128"/>
      <c r="J132" s="128"/>
      <c r="K132" s="128"/>
      <c r="L132" s="128"/>
      <c r="M132" s="128"/>
      <c r="N132" s="128"/>
      <c r="O132" s="128"/>
      <c r="P132" s="128"/>
      <c r="Q132" s="128"/>
    </row>
    <row r="133" spans="1:17">
      <c r="A133" s="30"/>
      <c r="B133" s="128"/>
      <c r="C133" s="128"/>
      <c r="D133" s="128"/>
      <c r="E133" s="128"/>
      <c r="F133" s="128"/>
      <c r="G133" s="128"/>
      <c r="H133" s="128"/>
      <c r="I133" s="128"/>
      <c r="J133" s="128"/>
      <c r="K133" s="128"/>
      <c r="L133" s="128"/>
      <c r="M133" s="128"/>
      <c r="N133" s="128"/>
      <c r="O133" s="128"/>
      <c r="P133" s="128"/>
      <c r="Q133" s="128"/>
    </row>
    <row r="134" spans="1:17">
      <c r="A134" s="30"/>
      <c r="B134" s="128"/>
      <c r="C134" s="128"/>
      <c r="D134" s="128"/>
      <c r="E134" s="128"/>
      <c r="F134" s="128"/>
      <c r="G134" s="128"/>
      <c r="H134" s="128"/>
      <c r="I134" s="128"/>
      <c r="J134" s="128"/>
      <c r="K134" s="128"/>
      <c r="L134" s="128"/>
      <c r="M134" s="128"/>
      <c r="N134" s="128"/>
      <c r="O134" s="128"/>
      <c r="P134" s="128"/>
      <c r="Q134" s="128"/>
    </row>
    <row r="135" spans="1:17">
      <c r="A135" s="30"/>
      <c r="B135" s="284" t="s">
        <v>276</v>
      </c>
      <c r="C135" s="284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30"/>
      <c r="P135" s="30"/>
      <c r="Q135" s="30"/>
    </row>
    <row r="136" spans="1:17">
      <c r="B136" s="283" t="s">
        <v>2</v>
      </c>
      <c r="C136" s="283" t="s">
        <v>3</v>
      </c>
      <c r="D136" s="283" t="s">
        <v>4</v>
      </c>
      <c r="E136" s="283"/>
      <c r="F136" s="4" t="s">
        <v>6</v>
      </c>
      <c r="G136" s="4" t="s">
        <v>6</v>
      </c>
      <c r="H136" s="4" t="s">
        <v>6</v>
      </c>
      <c r="I136" s="4" t="s">
        <v>6</v>
      </c>
      <c r="J136" s="4" t="s">
        <v>6</v>
      </c>
      <c r="K136" s="4" t="s">
        <v>6</v>
      </c>
      <c r="L136" s="4" t="s">
        <v>6</v>
      </c>
      <c r="M136" s="4" t="s">
        <v>6</v>
      </c>
      <c r="N136" s="4" t="s">
        <v>6</v>
      </c>
    </row>
    <row r="137" spans="1:17">
      <c r="B137" s="283"/>
      <c r="C137" s="283"/>
      <c r="D137" s="120" t="s">
        <v>8</v>
      </c>
      <c r="E137" s="120" t="s">
        <v>9</v>
      </c>
      <c r="F137" s="4">
        <v>1</v>
      </c>
      <c r="G137" s="4">
        <v>4</v>
      </c>
      <c r="H137" s="4">
        <v>5</v>
      </c>
      <c r="I137" s="4">
        <v>6</v>
      </c>
      <c r="J137" s="4">
        <v>7</v>
      </c>
      <c r="K137" s="4">
        <v>8</v>
      </c>
      <c r="L137" s="4">
        <v>11</v>
      </c>
      <c r="M137" s="4">
        <v>12</v>
      </c>
      <c r="N137" s="4">
        <v>13</v>
      </c>
    </row>
    <row r="138" spans="1:17">
      <c r="B138" s="121" t="s">
        <v>17</v>
      </c>
      <c r="C138" s="118">
        <v>20</v>
      </c>
      <c r="D138" s="4">
        <v>1</v>
      </c>
      <c r="E138" s="47">
        <f>D138*C138</f>
        <v>20</v>
      </c>
      <c r="F138" s="4"/>
      <c r="G138" s="4"/>
      <c r="H138" s="4"/>
      <c r="I138" s="4"/>
      <c r="J138" s="4"/>
      <c r="K138" s="4"/>
      <c r="L138" s="4"/>
      <c r="M138" s="4"/>
      <c r="N138" s="4"/>
    </row>
    <row r="139" spans="1:17">
      <c r="A139" s="7"/>
      <c r="B139" s="4" t="s">
        <v>19</v>
      </c>
      <c r="C139" s="8">
        <v>180.94</v>
      </c>
      <c r="D139" s="4">
        <v>1</v>
      </c>
      <c r="E139" s="4">
        <f t="shared" ref="E139:E202" si="7">D139*C139</f>
        <v>180.94</v>
      </c>
      <c r="F139" s="4"/>
      <c r="G139" s="4"/>
      <c r="H139" s="4"/>
      <c r="I139" s="4"/>
      <c r="J139" s="4"/>
      <c r="K139" s="4"/>
      <c r="L139" s="4"/>
      <c r="M139" s="4"/>
      <c r="N139" s="4"/>
      <c r="O139">
        <f>SUM(F139:N139)</f>
        <v>0</v>
      </c>
      <c r="P139">
        <f t="shared" ref="P139:P202" si="8">O139*C139</f>
        <v>0</v>
      </c>
    </row>
    <row r="140" spans="1:17">
      <c r="A140" s="7"/>
      <c r="B140" s="4" t="s">
        <v>24</v>
      </c>
      <c r="C140" s="8">
        <v>129.94999999999999</v>
      </c>
      <c r="D140" s="4">
        <v>9</v>
      </c>
      <c r="E140" s="4">
        <f t="shared" si="7"/>
        <v>1169.55</v>
      </c>
      <c r="F140" s="4"/>
      <c r="G140" s="4"/>
      <c r="H140" s="4"/>
      <c r="I140" s="4"/>
      <c r="J140" s="4"/>
      <c r="K140" s="4"/>
      <c r="L140" s="4"/>
      <c r="M140" s="4"/>
      <c r="N140" s="4"/>
      <c r="O140">
        <f>SUM(F140:N140)</f>
        <v>0</v>
      </c>
      <c r="P140">
        <f t="shared" si="8"/>
        <v>0</v>
      </c>
    </row>
    <row r="141" spans="1:17">
      <c r="A141" s="7"/>
      <c r="B141" s="4" t="s">
        <v>12</v>
      </c>
      <c r="C141" s="8">
        <v>34.32</v>
      </c>
      <c r="D141" s="4">
        <v>15</v>
      </c>
      <c r="E141" s="47">
        <f t="shared" si="7"/>
        <v>514.79999999999995</v>
      </c>
      <c r="F141" s="4">
        <v>1.5</v>
      </c>
      <c r="G141" s="4">
        <v>0.5</v>
      </c>
      <c r="H141" s="4"/>
      <c r="I141" s="4"/>
      <c r="J141" s="4"/>
      <c r="K141" s="4"/>
      <c r="L141" s="4">
        <v>0.5</v>
      </c>
      <c r="M141" s="4"/>
      <c r="N141" s="4">
        <v>1.5</v>
      </c>
      <c r="O141">
        <f>SUM(F141:N141)</f>
        <v>4</v>
      </c>
      <c r="P141">
        <f t="shared" si="8"/>
        <v>137.28</v>
      </c>
    </row>
    <row r="142" spans="1:17">
      <c r="A142" s="7"/>
      <c r="B142" s="4" t="s">
        <v>15</v>
      </c>
      <c r="C142" s="8">
        <v>69.16</v>
      </c>
      <c r="D142" s="4">
        <v>16.5</v>
      </c>
      <c r="E142" s="4">
        <f t="shared" si="7"/>
        <v>1141.1399999999999</v>
      </c>
      <c r="F142" s="4">
        <v>2.7</v>
      </c>
      <c r="G142" s="4"/>
      <c r="H142" s="4"/>
      <c r="I142" s="4">
        <v>1.7</v>
      </c>
      <c r="J142" s="4">
        <v>0.1</v>
      </c>
      <c r="K142" s="4"/>
      <c r="L142" s="4"/>
      <c r="M142" s="4"/>
      <c r="N142" s="4"/>
      <c r="O142">
        <f>SUM(F142:N142)</f>
        <v>4.5</v>
      </c>
      <c r="P142">
        <f t="shared" si="8"/>
        <v>311.21999999999997</v>
      </c>
    </row>
    <row r="143" spans="1:17">
      <c r="A143" s="7"/>
      <c r="B143" s="4" t="s">
        <v>32</v>
      </c>
      <c r="C143" s="8">
        <v>65.977999999999994</v>
      </c>
      <c r="D143" s="4">
        <v>18</v>
      </c>
      <c r="E143" s="47">
        <f t="shared" si="7"/>
        <v>1187.6039999999998</v>
      </c>
      <c r="F143" s="4"/>
      <c r="G143" s="4"/>
      <c r="H143" s="4"/>
      <c r="I143" s="4"/>
      <c r="J143" s="4"/>
      <c r="K143" s="4"/>
      <c r="L143" s="4"/>
      <c r="M143" s="4"/>
      <c r="N143" s="4"/>
      <c r="P143">
        <f t="shared" si="8"/>
        <v>0</v>
      </c>
    </row>
    <row r="144" spans="1:17">
      <c r="A144" s="7"/>
      <c r="B144" s="4" t="s">
        <v>36</v>
      </c>
      <c r="C144" s="8">
        <v>260</v>
      </c>
      <c r="D144" s="4">
        <v>72.77</v>
      </c>
      <c r="E144" s="47">
        <f t="shared" si="7"/>
        <v>18920.2</v>
      </c>
      <c r="F144" s="4">
        <v>8.1</v>
      </c>
      <c r="G144" s="4"/>
      <c r="H144" s="4">
        <v>5.9</v>
      </c>
      <c r="I144" s="4">
        <v>7</v>
      </c>
      <c r="J144" s="4"/>
      <c r="K144" s="4"/>
      <c r="L144" s="4"/>
      <c r="M144" s="4">
        <v>6.62</v>
      </c>
      <c r="N144" s="4"/>
      <c r="O144">
        <f>SUM(F144:N144)</f>
        <v>27.62</v>
      </c>
      <c r="P144" s="68">
        <f t="shared" si="8"/>
        <v>7181.2</v>
      </c>
    </row>
    <row r="145" spans="1:16">
      <c r="A145" s="7"/>
      <c r="B145" s="4" t="s">
        <v>22</v>
      </c>
      <c r="C145" s="8">
        <v>55</v>
      </c>
      <c r="D145" s="4">
        <v>10</v>
      </c>
      <c r="E145" s="47">
        <f t="shared" si="7"/>
        <v>550</v>
      </c>
      <c r="F145" s="4">
        <v>6</v>
      </c>
      <c r="G145" s="4"/>
      <c r="H145" s="4"/>
      <c r="I145" s="4"/>
      <c r="J145" s="4"/>
      <c r="K145" s="4"/>
      <c r="L145" s="4"/>
      <c r="M145" s="4"/>
      <c r="N145" s="4"/>
      <c r="O145">
        <f>SUM(F145:N145)</f>
        <v>6</v>
      </c>
      <c r="P145" s="68">
        <f t="shared" si="8"/>
        <v>330</v>
      </c>
    </row>
    <row r="146" spans="1:16">
      <c r="A146" s="7"/>
      <c r="B146" s="4" t="s">
        <v>10</v>
      </c>
      <c r="C146" s="8">
        <v>65</v>
      </c>
      <c r="D146" s="4">
        <v>7</v>
      </c>
      <c r="E146" s="47">
        <f t="shared" si="7"/>
        <v>455</v>
      </c>
      <c r="F146" s="4">
        <v>1</v>
      </c>
      <c r="G146" s="4">
        <v>1</v>
      </c>
      <c r="H146" s="4">
        <v>1</v>
      </c>
      <c r="I146" s="4"/>
      <c r="J146" s="4"/>
      <c r="K146" s="4"/>
      <c r="L146" s="4"/>
      <c r="M146" s="4"/>
      <c r="N146" s="4"/>
      <c r="O146">
        <f>SUM(F146:N146)</f>
        <v>3</v>
      </c>
      <c r="P146" s="68">
        <f t="shared" si="8"/>
        <v>195</v>
      </c>
    </row>
    <row r="147" spans="1:16">
      <c r="A147" s="7"/>
      <c r="B147" s="4" t="s">
        <v>49</v>
      </c>
      <c r="C147" s="8">
        <v>118</v>
      </c>
      <c r="D147" s="4">
        <v>10</v>
      </c>
      <c r="E147" s="47">
        <f t="shared" si="7"/>
        <v>1180</v>
      </c>
      <c r="F147" s="4"/>
      <c r="G147" s="4"/>
      <c r="H147" s="4"/>
      <c r="I147" s="4"/>
      <c r="J147" s="4"/>
      <c r="K147" s="4"/>
      <c r="L147" s="4"/>
      <c r="M147" s="4"/>
      <c r="N147" s="4"/>
      <c r="O147">
        <f>SUM(F147:N147)</f>
        <v>0</v>
      </c>
      <c r="P147">
        <f t="shared" si="8"/>
        <v>0</v>
      </c>
    </row>
    <row r="148" spans="1:16">
      <c r="A148" s="7"/>
      <c r="B148" s="4" t="s">
        <v>50</v>
      </c>
      <c r="C148" s="8">
        <v>78</v>
      </c>
      <c r="D148" s="4">
        <v>4</v>
      </c>
      <c r="E148" s="47">
        <f t="shared" si="7"/>
        <v>312</v>
      </c>
      <c r="F148" s="4"/>
      <c r="G148" s="4"/>
      <c r="H148" s="4"/>
      <c r="I148" s="4"/>
      <c r="J148" s="4"/>
      <c r="K148" s="4"/>
      <c r="L148" s="4"/>
      <c r="M148" s="4"/>
      <c r="N148" s="4"/>
      <c r="P148">
        <f t="shared" si="8"/>
        <v>0</v>
      </c>
    </row>
    <row r="149" spans="1:16">
      <c r="A149" s="7"/>
      <c r="B149" s="4" t="s">
        <v>17</v>
      </c>
      <c r="C149" s="8">
        <v>22</v>
      </c>
      <c r="D149" s="4">
        <v>8</v>
      </c>
      <c r="E149" s="47">
        <f t="shared" si="7"/>
        <v>176</v>
      </c>
      <c r="F149" s="4">
        <v>1</v>
      </c>
      <c r="G149" s="4"/>
      <c r="H149" s="4">
        <v>1</v>
      </c>
      <c r="I149" s="4">
        <v>1</v>
      </c>
      <c r="J149" s="4"/>
      <c r="K149" s="4"/>
      <c r="L149" s="4"/>
      <c r="M149" s="4"/>
      <c r="N149" s="4"/>
      <c r="O149">
        <f t="shared" ref="O149:O183" si="9">SUM(F149:N149)</f>
        <v>3</v>
      </c>
      <c r="P149" s="68">
        <f t="shared" si="8"/>
        <v>66</v>
      </c>
    </row>
    <row r="150" spans="1:16">
      <c r="A150" s="7"/>
      <c r="B150" s="4" t="s">
        <v>118</v>
      </c>
      <c r="C150" s="8">
        <v>31.31</v>
      </c>
      <c r="D150" s="4">
        <v>115</v>
      </c>
      <c r="E150" s="47">
        <f t="shared" si="7"/>
        <v>3600.6499999999996</v>
      </c>
      <c r="F150" s="4"/>
      <c r="G150" s="4"/>
      <c r="H150" s="4"/>
      <c r="I150" s="4"/>
      <c r="J150" s="4"/>
      <c r="K150" s="4"/>
      <c r="L150" s="4"/>
      <c r="M150" s="4"/>
      <c r="N150" s="4"/>
      <c r="O150">
        <f t="shared" si="9"/>
        <v>0</v>
      </c>
      <c r="P150">
        <f t="shared" si="8"/>
        <v>0</v>
      </c>
    </row>
    <row r="151" spans="1:16">
      <c r="A151" s="7"/>
      <c r="B151" s="4" t="s">
        <v>124</v>
      </c>
      <c r="C151" s="8">
        <v>149.66</v>
      </c>
      <c r="D151" s="4">
        <v>1</v>
      </c>
      <c r="E151" s="47">
        <f t="shared" si="7"/>
        <v>149.66</v>
      </c>
      <c r="F151" s="4"/>
      <c r="G151" s="4"/>
      <c r="H151" s="4"/>
      <c r="I151" s="4"/>
      <c r="J151" s="4"/>
      <c r="K151" s="4"/>
      <c r="L151" s="4"/>
      <c r="M151" s="4"/>
      <c r="N151" s="4"/>
      <c r="O151">
        <f t="shared" si="9"/>
        <v>0</v>
      </c>
      <c r="P151">
        <f t="shared" si="8"/>
        <v>0</v>
      </c>
    </row>
    <row r="152" spans="1:16">
      <c r="A152" s="7"/>
      <c r="B152" s="4" t="s">
        <v>29</v>
      </c>
      <c r="C152" s="8">
        <v>70</v>
      </c>
      <c r="D152" s="4">
        <v>2.85</v>
      </c>
      <c r="E152" s="47">
        <f t="shared" si="7"/>
        <v>199.5</v>
      </c>
      <c r="F152" s="4"/>
      <c r="G152" s="4"/>
      <c r="H152" s="4"/>
      <c r="I152" s="4"/>
      <c r="J152" s="4"/>
      <c r="K152" s="4"/>
      <c r="L152" s="4"/>
      <c r="M152" s="4"/>
      <c r="N152" s="4"/>
      <c r="O152">
        <f t="shared" si="9"/>
        <v>0</v>
      </c>
      <c r="P152">
        <f t="shared" si="8"/>
        <v>0</v>
      </c>
    </row>
    <row r="153" spans="1:16">
      <c r="A153" s="7"/>
      <c r="B153" s="4" t="s">
        <v>145</v>
      </c>
      <c r="C153" s="8">
        <v>530</v>
      </c>
      <c r="D153" s="4">
        <v>0.39</v>
      </c>
      <c r="E153" s="47">
        <f t="shared" si="7"/>
        <v>206.70000000000002</v>
      </c>
      <c r="F153" s="4"/>
      <c r="G153" s="4"/>
      <c r="H153" s="4"/>
      <c r="I153" s="4"/>
      <c r="J153" s="4"/>
      <c r="K153" s="4"/>
      <c r="L153" s="4"/>
      <c r="M153" s="4"/>
      <c r="N153" s="4"/>
      <c r="O153">
        <f t="shared" si="9"/>
        <v>0</v>
      </c>
      <c r="P153">
        <f t="shared" si="8"/>
        <v>0</v>
      </c>
    </row>
    <row r="154" spans="1:16">
      <c r="A154" s="7"/>
      <c r="B154" s="4" t="s">
        <v>55</v>
      </c>
      <c r="C154" s="8">
        <v>39</v>
      </c>
      <c r="D154" s="4">
        <v>28.6</v>
      </c>
      <c r="E154" s="47">
        <f t="shared" si="7"/>
        <v>1115.4000000000001</v>
      </c>
      <c r="F154" s="4"/>
      <c r="G154" s="4"/>
      <c r="H154" s="4"/>
      <c r="I154" s="4"/>
      <c r="J154" s="4"/>
      <c r="K154" s="4"/>
      <c r="L154" s="4"/>
      <c r="M154" s="4"/>
      <c r="N154" s="4"/>
      <c r="O154">
        <f t="shared" si="9"/>
        <v>0</v>
      </c>
      <c r="P154">
        <f t="shared" si="8"/>
        <v>0</v>
      </c>
    </row>
    <row r="155" spans="1:16">
      <c r="A155" s="7"/>
      <c r="B155" s="4" t="s">
        <v>13</v>
      </c>
      <c r="C155" s="8">
        <v>136.38999999999999</v>
      </c>
      <c r="D155" s="4">
        <v>22</v>
      </c>
      <c r="E155" s="47">
        <f t="shared" si="7"/>
        <v>3000.58</v>
      </c>
      <c r="F155" s="4">
        <v>1</v>
      </c>
      <c r="G155" s="4">
        <v>1</v>
      </c>
      <c r="H155" s="4">
        <v>1</v>
      </c>
      <c r="I155" s="4">
        <v>1</v>
      </c>
      <c r="J155" s="4">
        <v>1</v>
      </c>
      <c r="K155" s="4"/>
      <c r="L155" s="4"/>
      <c r="M155" s="4">
        <v>1</v>
      </c>
      <c r="N155" s="4">
        <v>1</v>
      </c>
      <c r="O155">
        <f t="shared" si="9"/>
        <v>7</v>
      </c>
      <c r="P155">
        <f t="shared" si="8"/>
        <v>954.7299999999999</v>
      </c>
    </row>
    <row r="156" spans="1:16">
      <c r="A156" s="7"/>
      <c r="B156" s="4" t="s">
        <v>179</v>
      </c>
      <c r="C156" s="8">
        <v>153.26</v>
      </c>
      <c r="D156" s="4">
        <v>23</v>
      </c>
      <c r="E156" s="47">
        <f t="shared" si="7"/>
        <v>3524.9799999999996</v>
      </c>
      <c r="F156" s="4"/>
      <c r="G156" s="4"/>
      <c r="H156" s="4"/>
      <c r="I156" s="4"/>
      <c r="J156" s="4"/>
      <c r="K156" s="4"/>
      <c r="L156" s="4"/>
      <c r="M156" s="4"/>
      <c r="N156" s="4"/>
      <c r="O156">
        <f t="shared" si="9"/>
        <v>0</v>
      </c>
      <c r="P156">
        <f t="shared" si="8"/>
        <v>0</v>
      </c>
    </row>
    <row r="157" spans="1:16">
      <c r="A157" s="7"/>
      <c r="B157" s="4" t="s">
        <v>14</v>
      </c>
      <c r="C157" s="8">
        <v>131.06</v>
      </c>
      <c r="D157" s="4">
        <v>14</v>
      </c>
      <c r="E157" s="47">
        <f t="shared" si="7"/>
        <v>1834.8400000000001</v>
      </c>
      <c r="F157" s="4"/>
      <c r="G157" s="4"/>
      <c r="H157" s="4"/>
      <c r="I157" s="4"/>
      <c r="J157" s="4"/>
      <c r="K157" s="4"/>
      <c r="L157" s="4">
        <v>1</v>
      </c>
      <c r="M157" s="4"/>
      <c r="N157" s="4"/>
      <c r="O157">
        <f t="shared" si="9"/>
        <v>1</v>
      </c>
      <c r="P157">
        <f t="shared" si="8"/>
        <v>131.06</v>
      </c>
    </row>
    <row r="158" spans="1:16">
      <c r="A158" s="7"/>
      <c r="B158" s="4" t="s">
        <v>25</v>
      </c>
      <c r="C158" s="8">
        <v>218.42</v>
      </c>
      <c r="D158" s="4">
        <v>16.399999999999999</v>
      </c>
      <c r="E158" s="47">
        <f t="shared" si="7"/>
        <v>3582.0879999999993</v>
      </c>
      <c r="F158" s="4">
        <v>2.7</v>
      </c>
      <c r="G158" s="4"/>
      <c r="H158" s="4"/>
      <c r="I158" s="4"/>
      <c r="J158" s="4">
        <v>2.2999999999999998</v>
      </c>
      <c r="K158" s="4"/>
      <c r="L158" s="4"/>
      <c r="M158" s="4"/>
      <c r="N158" s="4"/>
      <c r="O158">
        <f t="shared" si="9"/>
        <v>5</v>
      </c>
      <c r="P158" s="68">
        <f t="shared" si="8"/>
        <v>1092.0999999999999</v>
      </c>
    </row>
    <row r="159" spans="1:16">
      <c r="A159" s="7"/>
      <c r="B159" s="4" t="s">
        <v>16</v>
      </c>
      <c r="C159" s="8">
        <v>100.2</v>
      </c>
      <c r="D159" s="4">
        <v>32.049999999999997</v>
      </c>
      <c r="E159" s="47">
        <f t="shared" si="7"/>
        <v>3211.41</v>
      </c>
      <c r="F159" s="4"/>
      <c r="G159" s="4">
        <v>6</v>
      </c>
      <c r="H159" s="4"/>
      <c r="I159" s="4"/>
      <c r="J159" s="4"/>
      <c r="K159" s="4"/>
      <c r="L159" s="4"/>
      <c r="M159" s="4"/>
      <c r="N159" s="4"/>
      <c r="O159">
        <f t="shared" si="9"/>
        <v>6</v>
      </c>
      <c r="P159" s="68">
        <f t="shared" si="8"/>
        <v>601.20000000000005</v>
      </c>
    </row>
    <row r="160" spans="1:16">
      <c r="A160" s="7"/>
      <c r="B160" s="4" t="s">
        <v>185</v>
      </c>
      <c r="C160" s="8">
        <v>35.979999999999997</v>
      </c>
      <c r="D160" s="4">
        <v>10</v>
      </c>
      <c r="E160" s="47">
        <f t="shared" si="7"/>
        <v>359.79999999999995</v>
      </c>
      <c r="F160" s="4"/>
      <c r="G160" s="4"/>
      <c r="H160" s="4">
        <v>2.2999999999999998</v>
      </c>
      <c r="I160" s="4"/>
      <c r="J160" s="4"/>
      <c r="K160" s="4">
        <v>3</v>
      </c>
      <c r="L160" s="4"/>
      <c r="M160" s="4"/>
      <c r="N160" s="4"/>
      <c r="O160">
        <f t="shared" si="9"/>
        <v>5.3</v>
      </c>
      <c r="P160" s="68">
        <f t="shared" si="8"/>
        <v>190.69399999999999</v>
      </c>
    </row>
    <row r="161" spans="1:16">
      <c r="A161" s="7"/>
      <c r="B161" s="4" t="s">
        <v>29</v>
      </c>
      <c r="C161" s="8">
        <v>80.180000000000007</v>
      </c>
      <c r="D161" s="4">
        <v>50</v>
      </c>
      <c r="E161" s="47">
        <f t="shared" si="7"/>
        <v>4009.0000000000005</v>
      </c>
      <c r="F161" s="4"/>
      <c r="G161" s="4"/>
      <c r="H161" s="4"/>
      <c r="I161" s="4">
        <v>5.9</v>
      </c>
      <c r="J161" s="4">
        <v>2.2999999999999998</v>
      </c>
      <c r="K161" s="4"/>
      <c r="L161" s="4"/>
      <c r="M161" s="4"/>
      <c r="N161" s="4"/>
      <c r="O161">
        <f t="shared" si="9"/>
        <v>8.1999999999999993</v>
      </c>
      <c r="P161" s="68">
        <f t="shared" si="8"/>
        <v>657.476</v>
      </c>
    </row>
    <row r="162" spans="1:16">
      <c r="A162" s="7"/>
      <c r="B162" s="4" t="s">
        <v>186</v>
      </c>
      <c r="C162" s="8">
        <v>21.86</v>
      </c>
      <c r="D162" s="4">
        <v>95</v>
      </c>
      <c r="E162" s="47">
        <f t="shared" si="7"/>
        <v>2076.6999999999998</v>
      </c>
      <c r="F162" s="4"/>
      <c r="G162" s="4"/>
      <c r="H162" s="4"/>
      <c r="I162" s="4"/>
      <c r="J162" s="4"/>
      <c r="K162" s="4"/>
      <c r="L162" s="4"/>
      <c r="M162" s="4"/>
      <c r="N162" s="4"/>
      <c r="O162">
        <f t="shared" si="9"/>
        <v>0</v>
      </c>
      <c r="P162">
        <f t="shared" si="8"/>
        <v>0</v>
      </c>
    </row>
    <row r="163" spans="1:16">
      <c r="A163" s="7"/>
      <c r="B163" s="4" t="s">
        <v>186</v>
      </c>
      <c r="C163" s="8">
        <v>21.86</v>
      </c>
      <c r="D163" s="4">
        <v>49</v>
      </c>
      <c r="E163" s="47">
        <f t="shared" si="7"/>
        <v>1071.1399999999999</v>
      </c>
      <c r="F163" s="4"/>
      <c r="G163" s="4"/>
      <c r="H163" s="4">
        <v>45</v>
      </c>
      <c r="I163" s="4"/>
      <c r="J163" s="4"/>
      <c r="K163" s="4"/>
      <c r="L163" s="4"/>
      <c r="M163" s="4"/>
      <c r="N163" s="4"/>
      <c r="O163">
        <f t="shared" si="9"/>
        <v>45</v>
      </c>
      <c r="P163" s="68">
        <f t="shared" si="8"/>
        <v>983.69999999999993</v>
      </c>
    </row>
    <row r="164" spans="1:16">
      <c r="A164" s="7"/>
      <c r="B164" s="4" t="s">
        <v>43</v>
      </c>
      <c r="C164" s="8">
        <v>43.33</v>
      </c>
      <c r="D164" s="4">
        <v>65.7</v>
      </c>
      <c r="E164" s="47">
        <f t="shared" si="7"/>
        <v>2846.7809999999999</v>
      </c>
      <c r="F164" s="4">
        <v>6.8</v>
      </c>
      <c r="G164" s="4"/>
      <c r="H164" s="4"/>
      <c r="I164" s="4"/>
      <c r="J164" s="4"/>
      <c r="K164" s="4"/>
      <c r="L164" s="4"/>
      <c r="M164" s="4"/>
      <c r="N164" s="4">
        <v>6.4</v>
      </c>
      <c r="O164">
        <f t="shared" si="9"/>
        <v>13.2</v>
      </c>
      <c r="P164" s="68">
        <f t="shared" si="8"/>
        <v>571.9559999999999</v>
      </c>
    </row>
    <row r="165" spans="1:16">
      <c r="A165" s="7"/>
      <c r="B165" s="4" t="s">
        <v>188</v>
      </c>
      <c r="C165" s="8">
        <v>361.5</v>
      </c>
      <c r="D165" s="4">
        <v>3.86</v>
      </c>
      <c r="E165" s="47">
        <f t="shared" si="7"/>
        <v>1395.3899999999999</v>
      </c>
      <c r="F165" s="4"/>
      <c r="G165" s="4"/>
      <c r="H165" s="4"/>
      <c r="I165" s="4">
        <v>1</v>
      </c>
      <c r="J165" s="4"/>
      <c r="K165" s="4"/>
      <c r="L165" s="4"/>
      <c r="M165" s="4"/>
      <c r="N165" s="4"/>
      <c r="O165">
        <f t="shared" si="9"/>
        <v>1</v>
      </c>
      <c r="P165" s="68">
        <f t="shared" si="8"/>
        <v>361.5</v>
      </c>
    </row>
    <row r="166" spans="1:16">
      <c r="A166" s="7"/>
      <c r="B166" s="4" t="s">
        <v>26</v>
      </c>
      <c r="C166" s="8">
        <v>70.66</v>
      </c>
      <c r="D166" s="4">
        <v>7</v>
      </c>
      <c r="E166" s="47">
        <f t="shared" si="7"/>
        <v>494.62</v>
      </c>
      <c r="F166" s="4"/>
      <c r="G166" s="4"/>
      <c r="H166" s="4"/>
      <c r="I166" s="4"/>
      <c r="J166" s="4"/>
      <c r="K166" s="4"/>
      <c r="L166" s="4"/>
      <c r="M166" s="4">
        <v>3</v>
      </c>
      <c r="N166" s="4"/>
      <c r="O166">
        <f t="shared" si="9"/>
        <v>3</v>
      </c>
      <c r="P166">
        <f t="shared" si="8"/>
        <v>211.98</v>
      </c>
    </row>
    <row r="167" spans="1:16">
      <c r="A167" s="7"/>
      <c r="B167" s="4" t="s">
        <v>200</v>
      </c>
      <c r="C167" s="8">
        <v>9.1999999999999993</v>
      </c>
      <c r="D167" s="4">
        <v>217</v>
      </c>
      <c r="E167" s="47">
        <f t="shared" si="7"/>
        <v>1996.3999999999999</v>
      </c>
      <c r="F167" s="4"/>
      <c r="G167" s="4"/>
      <c r="H167" s="4"/>
      <c r="I167" s="4"/>
      <c r="J167" s="4"/>
      <c r="K167" s="4"/>
      <c r="L167" s="4"/>
      <c r="M167" s="4"/>
      <c r="N167" s="4"/>
      <c r="O167">
        <f t="shared" si="9"/>
        <v>0</v>
      </c>
      <c r="P167">
        <f t="shared" si="8"/>
        <v>0</v>
      </c>
    </row>
    <row r="168" spans="1:16">
      <c r="A168" s="7"/>
      <c r="B168" s="4" t="s">
        <v>31</v>
      </c>
      <c r="C168" s="8">
        <v>75</v>
      </c>
      <c r="D168" s="4">
        <v>18</v>
      </c>
      <c r="E168" s="47">
        <f t="shared" si="7"/>
        <v>1350</v>
      </c>
      <c r="F168" s="4"/>
      <c r="G168" s="4"/>
      <c r="H168" s="4"/>
      <c r="I168" s="4"/>
      <c r="J168" s="4"/>
      <c r="K168" s="4">
        <v>3</v>
      </c>
      <c r="L168" s="4"/>
      <c r="M168" s="4"/>
      <c r="N168" s="4"/>
      <c r="O168">
        <f t="shared" si="9"/>
        <v>3</v>
      </c>
      <c r="P168" s="68">
        <f t="shared" si="8"/>
        <v>225</v>
      </c>
    </row>
    <row r="169" spans="1:16">
      <c r="A169" s="7"/>
      <c r="B169" s="4" t="s">
        <v>172</v>
      </c>
      <c r="C169" s="8">
        <v>103</v>
      </c>
      <c r="D169" s="4">
        <v>15</v>
      </c>
      <c r="E169" s="47">
        <f t="shared" si="7"/>
        <v>1545</v>
      </c>
      <c r="F169" s="4"/>
      <c r="G169" s="4"/>
      <c r="H169" s="4"/>
      <c r="I169" s="4">
        <v>1</v>
      </c>
      <c r="J169" s="4"/>
      <c r="K169" s="4"/>
      <c r="L169" s="4"/>
      <c r="M169" s="4"/>
      <c r="N169" s="4"/>
      <c r="O169">
        <f t="shared" si="9"/>
        <v>1</v>
      </c>
      <c r="P169" s="68">
        <f t="shared" si="8"/>
        <v>103</v>
      </c>
    </row>
    <row r="170" spans="1:16">
      <c r="A170" s="7"/>
      <c r="B170" s="4" t="s">
        <v>57</v>
      </c>
      <c r="C170" s="8">
        <v>65</v>
      </c>
      <c r="D170" s="4">
        <v>13.3</v>
      </c>
      <c r="E170" s="47">
        <f t="shared" si="7"/>
        <v>864.5</v>
      </c>
      <c r="F170" s="4">
        <v>4.68</v>
      </c>
      <c r="G170" s="4"/>
      <c r="H170" s="4"/>
      <c r="I170" s="4"/>
      <c r="J170" s="4"/>
      <c r="K170" s="4"/>
      <c r="L170" s="4"/>
      <c r="M170" s="4"/>
      <c r="N170" s="4"/>
      <c r="O170">
        <f t="shared" si="9"/>
        <v>4.68</v>
      </c>
      <c r="P170" s="68">
        <f t="shared" si="8"/>
        <v>304.2</v>
      </c>
    </row>
    <row r="171" spans="1:16">
      <c r="A171" s="7"/>
      <c r="B171" s="4" t="s">
        <v>64</v>
      </c>
      <c r="C171" s="8">
        <v>195</v>
      </c>
      <c r="D171" s="4">
        <v>37.1</v>
      </c>
      <c r="E171" s="47">
        <f t="shared" si="7"/>
        <v>7234.5</v>
      </c>
      <c r="F171" s="4"/>
      <c r="G171" s="4"/>
      <c r="H171" s="4"/>
      <c r="I171" s="4"/>
      <c r="J171" s="4"/>
      <c r="K171" s="4"/>
      <c r="L171" s="4"/>
      <c r="M171" s="4"/>
      <c r="N171" s="4"/>
      <c r="O171">
        <f t="shared" si="9"/>
        <v>0</v>
      </c>
      <c r="P171">
        <f t="shared" si="8"/>
        <v>0</v>
      </c>
    </row>
    <row r="172" spans="1:16">
      <c r="A172" s="7"/>
      <c r="B172" s="4" t="s">
        <v>58</v>
      </c>
      <c r="C172" s="8">
        <v>39</v>
      </c>
      <c r="D172" s="4">
        <v>20.66</v>
      </c>
      <c r="E172" s="47">
        <f t="shared" si="7"/>
        <v>805.74</v>
      </c>
      <c r="F172" s="4">
        <v>1.3</v>
      </c>
      <c r="G172" s="4">
        <v>1.1000000000000001</v>
      </c>
      <c r="H172" s="4">
        <v>1.1000000000000001</v>
      </c>
      <c r="I172" s="4">
        <v>2</v>
      </c>
      <c r="J172" s="4">
        <v>0.73</v>
      </c>
      <c r="K172" s="4"/>
      <c r="L172" s="4"/>
      <c r="M172" s="4"/>
      <c r="N172" s="4"/>
      <c r="O172">
        <f t="shared" si="9"/>
        <v>6.23</v>
      </c>
      <c r="P172">
        <f t="shared" si="8"/>
        <v>242.97000000000003</v>
      </c>
    </row>
    <row r="173" spans="1:16">
      <c r="A173" s="7"/>
      <c r="B173" s="4" t="s">
        <v>204</v>
      </c>
      <c r="C173" s="8">
        <v>185</v>
      </c>
      <c r="D173" s="4">
        <v>0.85</v>
      </c>
      <c r="E173" s="47">
        <f t="shared" si="7"/>
        <v>157.25</v>
      </c>
      <c r="F173" s="4">
        <v>0.1</v>
      </c>
      <c r="G173" s="4"/>
      <c r="H173" s="4">
        <v>0.2</v>
      </c>
      <c r="I173" s="4"/>
      <c r="J173" s="4"/>
      <c r="K173" s="4"/>
      <c r="L173" s="4"/>
      <c r="M173" s="4">
        <v>0.06</v>
      </c>
      <c r="N173" s="4"/>
      <c r="O173">
        <f t="shared" si="9"/>
        <v>0.36000000000000004</v>
      </c>
      <c r="P173" s="68">
        <f t="shared" si="8"/>
        <v>66.600000000000009</v>
      </c>
    </row>
    <row r="174" spans="1:16">
      <c r="A174" s="7"/>
      <c r="B174" s="4" t="s">
        <v>37</v>
      </c>
      <c r="C174" s="8">
        <v>60</v>
      </c>
      <c r="D174" s="4">
        <v>15.24</v>
      </c>
      <c r="E174" s="47">
        <f t="shared" si="7"/>
        <v>914.4</v>
      </c>
      <c r="F174" s="4">
        <v>1.42</v>
      </c>
      <c r="G174" s="4">
        <v>0.73</v>
      </c>
      <c r="H174" s="4">
        <v>1.1000000000000001</v>
      </c>
      <c r="I174" s="4"/>
      <c r="J174" s="4"/>
      <c r="K174" s="4"/>
      <c r="L174" s="4"/>
      <c r="M174" s="4"/>
      <c r="N174" s="4"/>
      <c r="O174">
        <f t="shared" si="9"/>
        <v>3.25</v>
      </c>
      <c r="P174" s="68">
        <f t="shared" si="8"/>
        <v>195</v>
      </c>
    </row>
    <row r="175" spans="1:16">
      <c r="A175" s="7"/>
      <c r="B175" s="4" t="s">
        <v>56</v>
      </c>
      <c r="C175" s="8">
        <v>36</v>
      </c>
      <c r="D175" s="4">
        <v>17.93</v>
      </c>
      <c r="E175" s="47">
        <f t="shared" si="7"/>
        <v>645.48</v>
      </c>
      <c r="F175" s="4"/>
      <c r="G175" s="4"/>
      <c r="H175" s="4"/>
      <c r="I175" s="4"/>
      <c r="J175" s="4"/>
      <c r="K175" s="4"/>
      <c r="L175" s="4"/>
      <c r="M175" s="4">
        <v>4.93</v>
      </c>
      <c r="N175" s="4"/>
      <c r="O175">
        <f t="shared" si="9"/>
        <v>4.93</v>
      </c>
      <c r="P175">
        <f t="shared" si="8"/>
        <v>177.48</v>
      </c>
    </row>
    <row r="176" spans="1:16">
      <c r="A176" s="7"/>
      <c r="B176" s="4" t="s">
        <v>208</v>
      </c>
      <c r="C176" s="8">
        <v>173</v>
      </c>
      <c r="D176" s="4">
        <v>10</v>
      </c>
      <c r="E176" s="47">
        <f t="shared" si="7"/>
        <v>1730</v>
      </c>
      <c r="F176" s="4"/>
      <c r="G176" s="4"/>
      <c r="H176" s="4"/>
      <c r="I176" s="4"/>
      <c r="J176" s="4"/>
      <c r="K176" s="4"/>
      <c r="L176" s="4"/>
      <c r="M176" s="4"/>
      <c r="N176" s="4"/>
      <c r="O176">
        <f t="shared" si="9"/>
        <v>0</v>
      </c>
      <c r="P176">
        <f t="shared" si="8"/>
        <v>0</v>
      </c>
    </row>
    <row r="177" spans="1:17">
      <c r="A177" s="9"/>
      <c r="B177" s="117" t="s">
        <v>34</v>
      </c>
      <c r="C177" s="92">
        <v>26</v>
      </c>
      <c r="D177" s="117">
        <v>250</v>
      </c>
      <c r="E177" s="47">
        <f t="shared" si="7"/>
        <v>6500</v>
      </c>
      <c r="F177" s="117">
        <v>9</v>
      </c>
      <c r="G177" s="4">
        <v>11</v>
      </c>
      <c r="H177" s="4">
        <v>11</v>
      </c>
      <c r="I177" s="4">
        <v>12</v>
      </c>
      <c r="J177" s="4">
        <v>10</v>
      </c>
      <c r="K177" s="4">
        <v>10</v>
      </c>
      <c r="L177" s="4">
        <v>8</v>
      </c>
      <c r="M177" s="4">
        <v>10</v>
      </c>
      <c r="N177" s="4">
        <v>10</v>
      </c>
      <c r="O177">
        <f t="shared" si="9"/>
        <v>91</v>
      </c>
      <c r="P177" s="68">
        <f t="shared" si="8"/>
        <v>2366</v>
      </c>
      <c r="Q177" s="78"/>
    </row>
    <row r="178" spans="1:17">
      <c r="A178" s="9"/>
      <c r="B178" s="4" t="s">
        <v>161</v>
      </c>
      <c r="C178" s="8">
        <v>52</v>
      </c>
      <c r="D178" s="4">
        <v>220</v>
      </c>
      <c r="E178" s="47">
        <f t="shared" si="7"/>
        <v>11440</v>
      </c>
      <c r="F178" s="4"/>
      <c r="G178" s="4"/>
      <c r="H178" s="4"/>
      <c r="I178" s="4"/>
      <c r="J178" s="4"/>
      <c r="K178" s="4"/>
      <c r="L178" s="4"/>
      <c r="M178" s="4"/>
      <c r="N178" s="4"/>
      <c r="O178" s="30">
        <f t="shared" si="9"/>
        <v>0</v>
      </c>
      <c r="P178">
        <f t="shared" si="8"/>
        <v>0</v>
      </c>
    </row>
    <row r="179" spans="1:17">
      <c r="A179" s="9"/>
      <c r="B179" s="4" t="s">
        <v>160</v>
      </c>
      <c r="C179" s="8">
        <v>43</v>
      </c>
      <c r="D179" s="4">
        <v>220</v>
      </c>
      <c r="E179" s="47">
        <f t="shared" si="7"/>
        <v>9460</v>
      </c>
      <c r="F179" s="4"/>
      <c r="G179" s="4"/>
      <c r="H179" s="4"/>
      <c r="I179" s="4"/>
      <c r="J179" s="4"/>
      <c r="K179" s="4"/>
      <c r="L179" s="4"/>
      <c r="M179" s="4"/>
      <c r="N179" s="4"/>
      <c r="O179" s="14">
        <f t="shared" si="9"/>
        <v>0</v>
      </c>
      <c r="P179">
        <f t="shared" si="8"/>
        <v>0</v>
      </c>
    </row>
    <row r="180" spans="1:17">
      <c r="A180" s="9"/>
      <c r="B180" s="4" t="s">
        <v>60</v>
      </c>
      <c r="C180" s="8">
        <v>670</v>
      </c>
      <c r="D180" s="4">
        <v>8.7780000000000005</v>
      </c>
      <c r="E180" s="47">
        <f t="shared" si="7"/>
        <v>5881.26</v>
      </c>
      <c r="F180" s="4">
        <v>1.3</v>
      </c>
      <c r="G180" s="4"/>
      <c r="H180" s="4"/>
      <c r="I180" s="4"/>
      <c r="J180" s="4"/>
      <c r="K180" s="4"/>
      <c r="L180" s="4"/>
      <c r="M180" s="4"/>
      <c r="N180" s="4"/>
      <c r="O180" s="14">
        <f t="shared" si="9"/>
        <v>1.3</v>
      </c>
      <c r="P180" s="68">
        <f t="shared" si="8"/>
        <v>871</v>
      </c>
    </row>
    <row r="181" spans="1:17">
      <c r="A181" s="9"/>
      <c r="B181" s="4" t="s">
        <v>96</v>
      </c>
      <c r="C181" s="8">
        <v>15.5</v>
      </c>
      <c r="D181" s="4">
        <v>73</v>
      </c>
      <c r="E181" s="47">
        <f t="shared" si="7"/>
        <v>1131.5</v>
      </c>
      <c r="F181" s="4"/>
      <c r="G181" s="4"/>
      <c r="H181" s="4">
        <v>73</v>
      </c>
      <c r="I181" s="4"/>
      <c r="J181" s="4"/>
      <c r="K181" s="4"/>
      <c r="L181" s="4"/>
      <c r="M181" s="4"/>
      <c r="N181" s="4"/>
      <c r="O181" s="14">
        <f t="shared" si="9"/>
        <v>73</v>
      </c>
      <c r="P181" s="68">
        <f t="shared" si="8"/>
        <v>1131.5</v>
      </c>
    </row>
    <row r="182" spans="1:17">
      <c r="A182" s="9"/>
      <c r="B182" s="4" t="s">
        <v>45</v>
      </c>
      <c r="C182" s="8">
        <v>31</v>
      </c>
      <c r="D182" s="4">
        <v>30</v>
      </c>
      <c r="E182" s="47">
        <f t="shared" si="7"/>
        <v>930</v>
      </c>
      <c r="F182" s="4"/>
      <c r="G182" s="4">
        <v>11</v>
      </c>
      <c r="H182" s="4"/>
      <c r="I182" s="4"/>
      <c r="J182" s="4"/>
      <c r="K182" s="4"/>
      <c r="L182" s="4"/>
      <c r="M182" s="4"/>
      <c r="N182" s="4"/>
      <c r="O182" s="14">
        <f t="shared" si="9"/>
        <v>11</v>
      </c>
      <c r="P182" s="68">
        <f t="shared" si="8"/>
        <v>341</v>
      </c>
    </row>
    <row r="183" spans="1:17">
      <c r="A183" s="9"/>
      <c r="B183" s="4" t="s">
        <v>22</v>
      </c>
      <c r="C183" s="8">
        <v>108</v>
      </c>
      <c r="D183" s="4">
        <v>16</v>
      </c>
      <c r="E183" s="47">
        <f t="shared" si="7"/>
        <v>1728</v>
      </c>
      <c r="F183" s="4"/>
      <c r="G183" s="4"/>
      <c r="H183" s="4"/>
      <c r="I183" s="4">
        <v>4</v>
      </c>
      <c r="J183" s="4"/>
      <c r="K183" s="4"/>
      <c r="L183" s="4">
        <v>3</v>
      </c>
      <c r="M183" s="4"/>
      <c r="N183" s="4"/>
      <c r="O183" s="14">
        <f t="shared" si="9"/>
        <v>7</v>
      </c>
      <c r="P183" s="68">
        <f t="shared" si="8"/>
        <v>756</v>
      </c>
    </row>
    <row r="184" spans="1:17">
      <c r="A184" s="9"/>
      <c r="B184" s="4" t="s">
        <v>22</v>
      </c>
      <c r="C184" s="8">
        <v>173</v>
      </c>
      <c r="D184" s="4">
        <v>9</v>
      </c>
      <c r="E184" s="47">
        <f t="shared" si="7"/>
        <v>1557</v>
      </c>
      <c r="F184" s="4"/>
      <c r="G184" s="4"/>
      <c r="H184" s="4"/>
      <c r="I184" s="4"/>
      <c r="J184" s="4"/>
      <c r="K184" s="4"/>
      <c r="L184" s="4"/>
      <c r="M184" s="4"/>
      <c r="N184" s="4"/>
      <c r="O184" s="30"/>
      <c r="P184">
        <f t="shared" si="8"/>
        <v>0</v>
      </c>
    </row>
    <row r="185" spans="1:17">
      <c r="A185" s="9"/>
      <c r="B185" s="4" t="s">
        <v>253</v>
      </c>
      <c r="C185" s="8">
        <v>293</v>
      </c>
      <c r="D185" s="4">
        <v>6</v>
      </c>
      <c r="E185" s="47">
        <f t="shared" si="7"/>
        <v>1758</v>
      </c>
      <c r="F185" s="4"/>
      <c r="G185" s="4"/>
      <c r="H185" s="4"/>
      <c r="I185" s="4">
        <v>3.51</v>
      </c>
      <c r="J185" s="4"/>
      <c r="K185" s="4"/>
      <c r="L185" s="4"/>
      <c r="M185" s="4"/>
      <c r="N185" s="4"/>
      <c r="O185" s="14">
        <f t="shared" ref="O185:O203" si="10">SUM(F185:N185)</f>
        <v>3.51</v>
      </c>
      <c r="P185">
        <f t="shared" si="8"/>
        <v>1028.4299999999998</v>
      </c>
    </row>
    <row r="186" spans="1:17">
      <c r="A186" s="9"/>
      <c r="B186" s="4" t="s">
        <v>118</v>
      </c>
      <c r="C186" s="8">
        <v>37</v>
      </c>
      <c r="D186" s="4">
        <v>60</v>
      </c>
      <c r="E186" s="47">
        <f t="shared" si="7"/>
        <v>2220</v>
      </c>
      <c r="F186" s="4"/>
      <c r="G186" s="4"/>
      <c r="H186" s="4"/>
      <c r="I186" s="4"/>
      <c r="J186" s="4"/>
      <c r="K186" s="4"/>
      <c r="L186" s="4"/>
      <c r="M186" s="4"/>
      <c r="N186" s="4"/>
      <c r="O186" s="14">
        <f t="shared" si="10"/>
        <v>0</v>
      </c>
      <c r="P186">
        <f t="shared" si="8"/>
        <v>0</v>
      </c>
    </row>
    <row r="187" spans="1:17">
      <c r="A187" s="9"/>
      <c r="B187" s="4" t="s">
        <v>118</v>
      </c>
      <c r="C187" s="8">
        <v>37</v>
      </c>
      <c r="D187" s="4">
        <v>45</v>
      </c>
      <c r="E187" s="47">
        <f t="shared" si="7"/>
        <v>1665</v>
      </c>
      <c r="F187" s="4"/>
      <c r="G187" s="4"/>
      <c r="H187" s="4"/>
      <c r="I187" s="4"/>
      <c r="J187" s="4"/>
      <c r="K187" s="4"/>
      <c r="L187" s="4"/>
      <c r="M187" s="4"/>
      <c r="N187" s="4"/>
      <c r="O187" s="14">
        <f t="shared" si="10"/>
        <v>0</v>
      </c>
      <c r="P187">
        <f t="shared" si="8"/>
        <v>0</v>
      </c>
    </row>
    <row r="188" spans="1:17">
      <c r="A188" s="9"/>
      <c r="B188" s="4" t="s">
        <v>145</v>
      </c>
      <c r="C188" s="8">
        <v>525</v>
      </c>
      <c r="D188" s="4">
        <v>10</v>
      </c>
      <c r="E188" s="47">
        <f t="shared" si="7"/>
        <v>5250</v>
      </c>
      <c r="F188" s="4">
        <v>1.3</v>
      </c>
      <c r="G188" s="4"/>
      <c r="H188" s="4"/>
      <c r="I188" s="4"/>
      <c r="J188" s="4"/>
      <c r="K188" s="4"/>
      <c r="L188" s="4"/>
      <c r="M188" s="4"/>
      <c r="N188" s="4"/>
      <c r="O188" s="14">
        <f t="shared" si="10"/>
        <v>1.3</v>
      </c>
      <c r="P188" s="68">
        <f t="shared" si="8"/>
        <v>682.5</v>
      </c>
    </row>
    <row r="189" spans="1:17">
      <c r="A189" s="9"/>
      <c r="B189" s="4" t="s">
        <v>10</v>
      </c>
      <c r="C189" s="8">
        <v>65</v>
      </c>
      <c r="D189" s="4">
        <v>40</v>
      </c>
      <c r="E189" s="47">
        <f t="shared" si="7"/>
        <v>2600</v>
      </c>
      <c r="F189" s="4"/>
      <c r="G189" s="4"/>
      <c r="H189" s="4"/>
      <c r="I189" s="4">
        <v>1</v>
      </c>
      <c r="J189" s="4">
        <v>1</v>
      </c>
      <c r="K189" s="4">
        <v>1</v>
      </c>
      <c r="L189" s="4">
        <v>1</v>
      </c>
      <c r="M189" s="4">
        <v>1</v>
      </c>
      <c r="N189" s="4">
        <v>1</v>
      </c>
      <c r="O189" s="14">
        <f t="shared" si="10"/>
        <v>6</v>
      </c>
      <c r="P189" s="68">
        <f t="shared" si="8"/>
        <v>390</v>
      </c>
    </row>
    <row r="190" spans="1:17">
      <c r="A190" s="9"/>
      <c r="B190" s="4" t="s">
        <v>51</v>
      </c>
      <c r="C190" s="8">
        <v>47</v>
      </c>
      <c r="D190" s="4">
        <v>20</v>
      </c>
      <c r="E190" s="47">
        <f t="shared" si="7"/>
        <v>940</v>
      </c>
      <c r="F190" s="4">
        <v>1</v>
      </c>
      <c r="G190" s="4"/>
      <c r="H190" s="4">
        <v>1</v>
      </c>
      <c r="I190" s="4">
        <v>1</v>
      </c>
      <c r="J190" s="4"/>
      <c r="K190" s="4">
        <v>1</v>
      </c>
      <c r="L190" s="4">
        <v>1</v>
      </c>
      <c r="M190" s="4"/>
      <c r="N190" s="4">
        <v>1</v>
      </c>
      <c r="O190" s="14">
        <f t="shared" si="10"/>
        <v>6</v>
      </c>
      <c r="P190" s="68">
        <f t="shared" si="8"/>
        <v>282</v>
      </c>
    </row>
    <row r="191" spans="1:17">
      <c r="A191" s="9"/>
      <c r="B191" s="4" t="s">
        <v>31</v>
      </c>
      <c r="C191" s="8">
        <v>75</v>
      </c>
      <c r="D191" s="4">
        <v>36</v>
      </c>
      <c r="E191" s="47">
        <f t="shared" si="7"/>
        <v>2700</v>
      </c>
      <c r="F191" s="4"/>
      <c r="G191" s="4"/>
      <c r="H191" s="4"/>
      <c r="I191" s="4"/>
      <c r="J191" s="4"/>
      <c r="K191" s="4"/>
      <c r="L191" s="4"/>
      <c r="M191" s="4">
        <v>4</v>
      </c>
      <c r="N191" s="4"/>
      <c r="O191" s="14">
        <f t="shared" si="10"/>
        <v>4</v>
      </c>
      <c r="P191" s="68">
        <f t="shared" si="8"/>
        <v>300</v>
      </c>
    </row>
    <row r="192" spans="1:17">
      <c r="A192" s="9"/>
      <c r="B192" s="4" t="s">
        <v>232</v>
      </c>
      <c r="C192" s="8">
        <v>175</v>
      </c>
      <c r="D192" s="4">
        <v>8</v>
      </c>
      <c r="E192" s="47">
        <f t="shared" si="7"/>
        <v>1400</v>
      </c>
      <c r="F192" s="4"/>
      <c r="G192" s="4"/>
      <c r="H192" s="4"/>
      <c r="I192" s="4"/>
      <c r="J192" s="4"/>
      <c r="K192" s="4"/>
      <c r="L192" s="4"/>
      <c r="M192" s="4"/>
      <c r="N192" s="4"/>
      <c r="O192" s="14">
        <f t="shared" si="10"/>
        <v>0</v>
      </c>
      <c r="P192">
        <f t="shared" si="8"/>
        <v>0</v>
      </c>
    </row>
    <row r="193" spans="1:16">
      <c r="A193" s="9"/>
      <c r="B193" s="4" t="s">
        <v>65</v>
      </c>
      <c r="C193" s="8">
        <v>320</v>
      </c>
      <c r="D193" s="4">
        <v>40</v>
      </c>
      <c r="E193" s="47">
        <f t="shared" si="7"/>
        <v>12800</v>
      </c>
      <c r="F193" s="4"/>
      <c r="G193" s="4">
        <v>11.8</v>
      </c>
      <c r="H193" s="4"/>
      <c r="I193" s="4"/>
      <c r="J193" s="4"/>
      <c r="K193" s="4"/>
      <c r="L193" s="4"/>
      <c r="M193" s="4"/>
      <c r="N193" s="4"/>
      <c r="O193" s="14">
        <f t="shared" si="10"/>
        <v>11.8</v>
      </c>
      <c r="P193" s="68">
        <f t="shared" si="8"/>
        <v>3776</v>
      </c>
    </row>
    <row r="194" spans="1:16">
      <c r="A194" s="9"/>
      <c r="B194" s="4" t="s">
        <v>141</v>
      </c>
      <c r="C194" s="8">
        <v>155</v>
      </c>
      <c r="D194" s="4">
        <v>31.8</v>
      </c>
      <c r="E194" s="47">
        <f t="shared" si="7"/>
        <v>4929</v>
      </c>
      <c r="F194" s="4"/>
      <c r="G194" s="4"/>
      <c r="H194" s="4"/>
      <c r="I194" s="4"/>
      <c r="J194" s="4"/>
      <c r="K194" s="4"/>
      <c r="L194" s="4"/>
      <c r="M194" s="4"/>
      <c r="N194" s="4"/>
      <c r="O194" s="14">
        <f t="shared" si="10"/>
        <v>0</v>
      </c>
      <c r="P194">
        <f t="shared" si="8"/>
        <v>0</v>
      </c>
    </row>
    <row r="195" spans="1:16">
      <c r="A195" s="9"/>
      <c r="B195" s="4" t="s">
        <v>106</v>
      </c>
      <c r="C195" s="8">
        <v>125</v>
      </c>
      <c r="D195" s="4">
        <v>45.7</v>
      </c>
      <c r="E195" s="47">
        <f t="shared" si="7"/>
        <v>5712.5</v>
      </c>
      <c r="F195" s="4"/>
      <c r="G195" s="4"/>
      <c r="H195" s="4"/>
      <c r="I195" s="4"/>
      <c r="J195" s="4"/>
      <c r="K195" s="4"/>
      <c r="L195" s="4"/>
      <c r="M195" s="4"/>
      <c r="N195" s="4"/>
      <c r="O195" s="14">
        <f t="shared" si="10"/>
        <v>0</v>
      </c>
      <c r="P195">
        <f t="shared" si="8"/>
        <v>0</v>
      </c>
    </row>
    <row r="196" spans="1:16">
      <c r="A196" s="9"/>
      <c r="B196" s="4" t="s">
        <v>64</v>
      </c>
      <c r="C196" s="8">
        <v>225</v>
      </c>
      <c r="D196" s="4">
        <v>36.299999999999997</v>
      </c>
      <c r="E196" s="47">
        <f t="shared" si="7"/>
        <v>8167.4999999999991</v>
      </c>
      <c r="F196" s="4"/>
      <c r="G196" s="4"/>
      <c r="H196" s="4"/>
      <c r="I196" s="4"/>
      <c r="J196" s="4"/>
      <c r="K196" s="4"/>
      <c r="L196" s="4"/>
      <c r="M196" s="4"/>
      <c r="N196" s="4"/>
      <c r="O196" s="14">
        <f t="shared" si="10"/>
        <v>0</v>
      </c>
      <c r="P196">
        <f t="shared" si="8"/>
        <v>0</v>
      </c>
    </row>
    <row r="197" spans="1:16">
      <c r="A197" s="9"/>
      <c r="B197" s="4" t="s">
        <v>58</v>
      </c>
      <c r="C197" s="8">
        <v>41</v>
      </c>
      <c r="D197" s="4">
        <v>31.7</v>
      </c>
      <c r="E197" s="47">
        <f t="shared" si="7"/>
        <v>1299.7</v>
      </c>
      <c r="F197" s="4"/>
      <c r="G197" s="4"/>
      <c r="H197" s="4"/>
      <c r="I197" s="4"/>
      <c r="J197" s="4"/>
      <c r="K197" s="4">
        <v>0.89</v>
      </c>
      <c r="L197" s="4">
        <v>1.32</v>
      </c>
      <c r="M197" s="4">
        <v>1.1000000000000001</v>
      </c>
      <c r="N197" s="4">
        <v>1.2</v>
      </c>
      <c r="O197" s="14">
        <f t="shared" si="10"/>
        <v>4.51</v>
      </c>
      <c r="P197">
        <f t="shared" si="8"/>
        <v>184.91</v>
      </c>
    </row>
    <row r="198" spans="1:16">
      <c r="A198" s="9"/>
      <c r="B198" s="4" t="s">
        <v>62</v>
      </c>
      <c r="C198" s="8">
        <v>230</v>
      </c>
      <c r="D198" s="4">
        <v>46.44</v>
      </c>
      <c r="E198" s="47">
        <f t="shared" si="7"/>
        <v>10681.199999999999</v>
      </c>
      <c r="F198" s="4"/>
      <c r="G198" s="4"/>
      <c r="H198" s="4"/>
      <c r="I198" s="4"/>
      <c r="J198" s="4"/>
      <c r="K198" s="4"/>
      <c r="L198" s="4"/>
      <c r="M198" s="4"/>
      <c r="N198" s="4"/>
      <c r="O198" s="14">
        <f t="shared" si="10"/>
        <v>0</v>
      </c>
      <c r="P198">
        <f t="shared" si="8"/>
        <v>0</v>
      </c>
    </row>
    <row r="199" spans="1:16">
      <c r="A199" s="9"/>
      <c r="B199" s="4" t="s">
        <v>242</v>
      </c>
      <c r="C199" s="8">
        <v>230</v>
      </c>
      <c r="D199" s="4">
        <v>47.04</v>
      </c>
      <c r="E199" s="47">
        <f t="shared" si="7"/>
        <v>10819.199999999999</v>
      </c>
      <c r="F199" s="4"/>
      <c r="G199" s="4"/>
      <c r="H199" s="4"/>
      <c r="I199" s="4"/>
      <c r="J199" s="4"/>
      <c r="K199" s="4"/>
      <c r="L199" s="4"/>
      <c r="M199" s="4"/>
      <c r="N199" s="4"/>
      <c r="O199" s="14">
        <f t="shared" si="10"/>
        <v>0</v>
      </c>
      <c r="P199">
        <f t="shared" si="8"/>
        <v>0</v>
      </c>
    </row>
    <row r="200" spans="1:16">
      <c r="A200" s="9"/>
      <c r="B200" s="4" t="s">
        <v>55</v>
      </c>
      <c r="C200" s="8">
        <v>39</v>
      </c>
      <c r="D200" s="4">
        <v>226.4</v>
      </c>
      <c r="E200" s="47">
        <f t="shared" si="7"/>
        <v>8829.6</v>
      </c>
      <c r="F200" s="4"/>
      <c r="G200" s="4"/>
      <c r="H200" s="4">
        <v>10.78</v>
      </c>
      <c r="I200" s="4"/>
      <c r="J200" s="4">
        <v>17.559999999999999</v>
      </c>
      <c r="K200" s="4"/>
      <c r="L200" s="4"/>
      <c r="M200" s="4">
        <v>7</v>
      </c>
      <c r="N200" s="4"/>
      <c r="O200" s="14">
        <f t="shared" si="10"/>
        <v>35.339999999999996</v>
      </c>
      <c r="P200">
        <f t="shared" si="8"/>
        <v>1378.2599999999998</v>
      </c>
    </row>
    <row r="201" spans="1:16">
      <c r="A201" s="9"/>
      <c r="B201" s="4" t="s">
        <v>57</v>
      </c>
      <c r="C201" s="8">
        <v>65</v>
      </c>
      <c r="D201" s="4">
        <v>17.2</v>
      </c>
      <c r="E201" s="47">
        <f t="shared" si="7"/>
        <v>1118</v>
      </c>
      <c r="F201" s="4"/>
      <c r="G201" s="4"/>
      <c r="H201" s="4">
        <v>7</v>
      </c>
      <c r="I201" s="4">
        <v>3</v>
      </c>
      <c r="J201" s="4"/>
      <c r="K201" s="4"/>
      <c r="L201" s="4"/>
      <c r="M201" s="4">
        <v>1.94</v>
      </c>
      <c r="N201" s="4"/>
      <c r="O201" s="14">
        <f t="shared" si="10"/>
        <v>11.94</v>
      </c>
      <c r="P201" s="68">
        <f t="shared" si="8"/>
        <v>776.1</v>
      </c>
    </row>
    <row r="202" spans="1:16">
      <c r="A202" s="9"/>
      <c r="B202" s="4" t="s">
        <v>37</v>
      </c>
      <c r="C202" s="8">
        <v>60</v>
      </c>
      <c r="D202" s="4">
        <v>20</v>
      </c>
      <c r="E202" s="47">
        <f t="shared" si="7"/>
        <v>1200</v>
      </c>
      <c r="F202" s="4"/>
      <c r="G202" s="4"/>
      <c r="H202" s="4"/>
      <c r="I202" s="4">
        <v>2</v>
      </c>
      <c r="J202" s="4">
        <v>1.1000000000000001</v>
      </c>
      <c r="K202" s="4">
        <v>1.1000000000000001</v>
      </c>
      <c r="L202" s="4"/>
      <c r="M202" s="4">
        <v>0.35</v>
      </c>
      <c r="N202" s="4"/>
      <c r="O202" s="14">
        <f t="shared" si="10"/>
        <v>4.55</v>
      </c>
      <c r="P202" s="68">
        <f t="shared" si="8"/>
        <v>273</v>
      </c>
    </row>
    <row r="203" spans="1:16">
      <c r="A203" s="9"/>
      <c r="B203" s="4" t="s">
        <v>269</v>
      </c>
      <c r="C203" s="8">
        <v>32.04</v>
      </c>
      <c r="D203" s="4">
        <v>216</v>
      </c>
      <c r="E203" s="47">
        <f t="shared" ref="E203:E242" si="11">D203*C203</f>
        <v>6920.6399999999994</v>
      </c>
      <c r="F203" s="4"/>
      <c r="G203" s="4"/>
      <c r="H203" s="4"/>
      <c r="I203" s="4"/>
      <c r="J203" s="4"/>
      <c r="K203" s="4"/>
      <c r="L203" s="4"/>
      <c r="M203" s="4"/>
      <c r="N203" s="4"/>
      <c r="O203" s="14">
        <f t="shared" si="10"/>
        <v>0</v>
      </c>
      <c r="P203">
        <f t="shared" ref="P203:P242" si="12">O203*C203</f>
        <v>0</v>
      </c>
    </row>
    <row r="204" spans="1:16">
      <c r="A204" s="9"/>
      <c r="B204" s="4" t="s">
        <v>18</v>
      </c>
      <c r="C204" s="8">
        <v>126.16</v>
      </c>
      <c r="D204" s="4">
        <v>18</v>
      </c>
      <c r="E204" s="47">
        <f t="shared" si="11"/>
        <v>2270.88</v>
      </c>
      <c r="F204" s="4"/>
      <c r="G204" s="4"/>
      <c r="H204" s="4"/>
      <c r="I204" s="4"/>
      <c r="J204" s="4"/>
      <c r="K204" s="4"/>
      <c r="L204" s="4"/>
      <c r="M204" s="4"/>
      <c r="N204" s="4"/>
      <c r="O204" s="14"/>
      <c r="P204">
        <f t="shared" si="12"/>
        <v>0</v>
      </c>
    </row>
    <row r="205" spans="1:16">
      <c r="A205" s="9"/>
      <c r="B205" s="4" t="s">
        <v>179</v>
      </c>
      <c r="C205" s="8">
        <v>168.54</v>
      </c>
      <c r="D205" s="4">
        <v>22</v>
      </c>
      <c r="E205" s="47">
        <f t="shared" si="11"/>
        <v>3707.8799999999997</v>
      </c>
      <c r="F205" s="4"/>
      <c r="G205" s="4"/>
      <c r="H205" s="4"/>
      <c r="I205" s="4"/>
      <c r="J205" s="4"/>
      <c r="K205" s="4"/>
      <c r="L205" s="4"/>
      <c r="M205" s="4"/>
      <c r="N205" s="4"/>
      <c r="O205" s="14">
        <f>SUM(F205:N205)</f>
        <v>0</v>
      </c>
      <c r="P205">
        <f t="shared" si="12"/>
        <v>0</v>
      </c>
    </row>
    <row r="206" spans="1:16">
      <c r="A206" s="9"/>
      <c r="B206" s="4" t="s">
        <v>270</v>
      </c>
      <c r="C206" s="8">
        <v>218.42</v>
      </c>
      <c r="D206" s="4">
        <v>20</v>
      </c>
      <c r="E206" s="47">
        <f t="shared" si="11"/>
        <v>4368.3999999999996</v>
      </c>
      <c r="F206" s="4"/>
      <c r="G206" s="4"/>
      <c r="H206" s="4"/>
      <c r="I206" s="4"/>
      <c r="J206" s="4"/>
      <c r="K206" s="4"/>
      <c r="L206" s="4"/>
      <c r="M206" s="4"/>
      <c r="N206" s="4">
        <v>2.5</v>
      </c>
      <c r="O206" s="14">
        <f>SUM(F206:N206)</f>
        <v>2.5</v>
      </c>
      <c r="P206">
        <f t="shared" si="12"/>
        <v>546.04999999999995</v>
      </c>
    </row>
    <row r="207" spans="1:16">
      <c r="A207" s="9"/>
      <c r="B207" s="4" t="s">
        <v>271</v>
      </c>
      <c r="C207" s="8">
        <v>47.62</v>
      </c>
      <c r="D207" s="4">
        <v>48</v>
      </c>
      <c r="E207" s="47">
        <f t="shared" si="11"/>
        <v>2285.7599999999998</v>
      </c>
      <c r="F207" s="4"/>
      <c r="G207" s="4"/>
      <c r="H207" s="4"/>
      <c r="I207" s="4"/>
      <c r="J207" s="4"/>
      <c r="K207" s="4"/>
      <c r="L207" s="4"/>
      <c r="M207" s="4"/>
      <c r="N207" s="4"/>
      <c r="O207" s="14">
        <f>SUM(F207:N207)</f>
        <v>0</v>
      </c>
      <c r="P207">
        <f t="shared" si="12"/>
        <v>0</v>
      </c>
    </row>
    <row r="208" spans="1:16">
      <c r="A208" s="9"/>
      <c r="B208" s="4" t="s">
        <v>172</v>
      </c>
      <c r="C208" s="8">
        <v>121.35</v>
      </c>
      <c r="D208" s="4">
        <v>24</v>
      </c>
      <c r="E208" s="47">
        <f t="shared" si="11"/>
        <v>2912.3999999999996</v>
      </c>
      <c r="F208" s="4"/>
      <c r="G208" s="4"/>
      <c r="H208" s="4"/>
      <c r="I208" s="4"/>
      <c r="J208" s="4">
        <v>6</v>
      </c>
      <c r="K208" s="4"/>
      <c r="L208" s="4"/>
      <c r="M208" s="4"/>
      <c r="N208" s="4"/>
      <c r="O208" s="14">
        <f>SUM(F208:N208)</f>
        <v>6</v>
      </c>
      <c r="P208" s="68">
        <f t="shared" si="12"/>
        <v>728.09999999999991</v>
      </c>
    </row>
    <row r="209" spans="1:16">
      <c r="A209" s="9"/>
      <c r="B209" s="4" t="s">
        <v>13</v>
      </c>
      <c r="C209" s="8">
        <v>116.49</v>
      </c>
      <c r="D209" s="4">
        <v>15</v>
      </c>
      <c r="E209" s="47">
        <f t="shared" si="11"/>
        <v>1747.35</v>
      </c>
      <c r="F209" s="4"/>
      <c r="G209" s="4"/>
      <c r="H209" s="4"/>
      <c r="I209" s="4"/>
      <c r="J209" s="4"/>
      <c r="K209" s="4"/>
      <c r="L209" s="4"/>
      <c r="M209" s="4"/>
      <c r="N209" s="4"/>
      <c r="O209" s="30"/>
      <c r="P209">
        <f t="shared" si="12"/>
        <v>0</v>
      </c>
    </row>
    <row r="210" spans="1:16">
      <c r="A210" s="9"/>
      <c r="B210" s="4" t="s">
        <v>23</v>
      </c>
      <c r="C210" s="8">
        <v>53.67</v>
      </c>
      <c r="D210" s="4">
        <v>24</v>
      </c>
      <c r="E210" s="47">
        <f t="shared" si="11"/>
        <v>1288.08</v>
      </c>
      <c r="F210" s="4"/>
      <c r="G210" s="4"/>
      <c r="H210" s="4"/>
      <c r="I210" s="4"/>
      <c r="J210" s="4"/>
      <c r="K210" s="4"/>
      <c r="L210" s="4"/>
      <c r="M210" s="4"/>
      <c r="N210" s="4"/>
      <c r="O210" s="30"/>
      <c r="P210">
        <f t="shared" si="12"/>
        <v>0</v>
      </c>
    </row>
    <row r="211" spans="1:16">
      <c r="A211" s="9"/>
      <c r="B211" s="4" t="s">
        <v>14</v>
      </c>
      <c r="C211" s="8">
        <v>131.12</v>
      </c>
      <c r="D211" s="4">
        <v>9</v>
      </c>
      <c r="E211" s="47">
        <f t="shared" si="11"/>
        <v>1180.08</v>
      </c>
      <c r="F211" s="4"/>
      <c r="G211" s="4"/>
      <c r="H211" s="4"/>
      <c r="I211" s="4"/>
      <c r="J211" s="4"/>
      <c r="K211" s="4"/>
      <c r="L211" s="4"/>
      <c r="M211" s="4"/>
      <c r="N211" s="4"/>
      <c r="O211" s="30"/>
      <c r="P211">
        <f t="shared" si="12"/>
        <v>0</v>
      </c>
    </row>
    <row r="212" spans="1:16">
      <c r="A212" s="9"/>
      <c r="B212" s="4" t="s">
        <v>20</v>
      </c>
      <c r="C212" s="8">
        <v>52.95</v>
      </c>
      <c r="D212" s="4">
        <v>24</v>
      </c>
      <c r="E212" s="47">
        <f t="shared" si="11"/>
        <v>1270.8000000000002</v>
      </c>
      <c r="F212" s="4"/>
      <c r="G212" s="4"/>
      <c r="H212" s="4"/>
      <c r="I212" s="4"/>
      <c r="J212" s="4"/>
      <c r="K212" s="4"/>
      <c r="L212" s="4"/>
      <c r="M212" s="4">
        <v>3</v>
      </c>
      <c r="N212" s="4"/>
      <c r="O212" s="30">
        <f t="shared" ref="O212:O219" si="13">SUM(F212:N212)</f>
        <v>3</v>
      </c>
      <c r="P212">
        <f t="shared" si="12"/>
        <v>158.85000000000002</v>
      </c>
    </row>
    <row r="213" spans="1:16">
      <c r="A213" s="9"/>
      <c r="B213" s="4" t="s">
        <v>24</v>
      </c>
      <c r="C213" s="8">
        <v>129.94999999999999</v>
      </c>
      <c r="D213" s="4">
        <v>48</v>
      </c>
      <c r="E213" s="47">
        <f t="shared" si="11"/>
        <v>6237.5999999999995</v>
      </c>
      <c r="F213" s="4"/>
      <c r="G213" s="4"/>
      <c r="H213" s="4"/>
      <c r="I213" s="4"/>
      <c r="J213" s="4">
        <v>19</v>
      </c>
      <c r="K213" s="4"/>
      <c r="L213" s="4"/>
      <c r="M213" s="4"/>
      <c r="N213" s="4"/>
      <c r="O213" s="30">
        <f t="shared" si="13"/>
        <v>19</v>
      </c>
      <c r="P213">
        <f t="shared" si="12"/>
        <v>2469.0499999999997</v>
      </c>
    </row>
    <row r="214" spans="1:16">
      <c r="A214" s="9"/>
      <c r="B214" s="4" t="s">
        <v>41</v>
      </c>
      <c r="C214" s="8">
        <v>184.88</v>
      </c>
      <c r="D214" s="4">
        <v>9.4</v>
      </c>
      <c r="E214" s="47">
        <f t="shared" si="11"/>
        <v>1737.8720000000001</v>
      </c>
      <c r="F214" s="4"/>
      <c r="G214" s="4"/>
      <c r="H214" s="4"/>
      <c r="I214" s="4"/>
      <c r="J214" s="4"/>
      <c r="K214" s="4"/>
      <c r="L214" s="4"/>
      <c r="M214" s="4"/>
      <c r="N214" s="4"/>
      <c r="O214" s="30">
        <f t="shared" si="13"/>
        <v>0</v>
      </c>
      <c r="P214">
        <f t="shared" si="12"/>
        <v>0</v>
      </c>
    </row>
    <row r="215" spans="1:16">
      <c r="A215" s="9"/>
      <c r="B215" s="4" t="s">
        <v>272</v>
      </c>
      <c r="C215" s="8">
        <v>492.43</v>
      </c>
      <c r="D215" s="4">
        <v>5.27</v>
      </c>
      <c r="E215" s="47">
        <f t="shared" si="11"/>
        <v>2595.1061</v>
      </c>
      <c r="F215" s="4"/>
      <c r="G215" s="4"/>
      <c r="H215" s="4"/>
      <c r="I215" s="4"/>
      <c r="J215" s="4"/>
      <c r="K215" s="4"/>
      <c r="L215" s="4"/>
      <c r="M215" s="4"/>
      <c r="N215" s="4"/>
      <c r="O215" s="30">
        <f t="shared" si="13"/>
        <v>0</v>
      </c>
      <c r="P215">
        <f t="shared" si="12"/>
        <v>0</v>
      </c>
    </row>
    <row r="216" spans="1:16">
      <c r="A216" s="9"/>
      <c r="B216" s="4" t="s">
        <v>27</v>
      </c>
      <c r="C216" s="8">
        <v>248.23</v>
      </c>
      <c r="D216" s="4">
        <v>45</v>
      </c>
      <c r="E216" s="47">
        <f t="shared" si="11"/>
        <v>11170.35</v>
      </c>
      <c r="F216" s="4"/>
      <c r="G216" s="4"/>
      <c r="H216" s="4"/>
      <c r="I216" s="4"/>
      <c r="J216" s="4"/>
      <c r="K216" s="4">
        <v>12.77</v>
      </c>
      <c r="L216" s="4"/>
      <c r="M216" s="4"/>
      <c r="N216" s="4"/>
      <c r="O216" s="14">
        <f t="shared" si="13"/>
        <v>12.77</v>
      </c>
      <c r="P216" s="68">
        <f t="shared" si="12"/>
        <v>3169.8970999999997</v>
      </c>
    </row>
    <row r="217" spans="1:16">
      <c r="A217" s="9"/>
      <c r="B217" s="4" t="s">
        <v>145</v>
      </c>
      <c r="C217" s="8">
        <v>512.66999999999996</v>
      </c>
      <c r="D217" s="4">
        <v>10</v>
      </c>
      <c r="E217" s="47">
        <f t="shared" si="11"/>
        <v>5126.7</v>
      </c>
      <c r="F217" s="4"/>
      <c r="G217" s="4"/>
      <c r="H217" s="4"/>
      <c r="I217" s="4"/>
      <c r="J217" s="4"/>
      <c r="K217" s="4"/>
      <c r="L217" s="4"/>
      <c r="M217" s="4">
        <v>1.27</v>
      </c>
      <c r="N217" s="4"/>
      <c r="O217" s="14">
        <f t="shared" si="13"/>
        <v>1.27</v>
      </c>
      <c r="P217" s="68">
        <f t="shared" si="12"/>
        <v>651.09089999999992</v>
      </c>
    </row>
    <row r="218" spans="1:16">
      <c r="A218" s="9"/>
      <c r="B218" s="4" t="s">
        <v>16</v>
      </c>
      <c r="C218" s="8">
        <v>109.15</v>
      </c>
      <c r="D218" s="4">
        <v>50</v>
      </c>
      <c r="E218" s="47">
        <f t="shared" si="11"/>
        <v>5457.5</v>
      </c>
      <c r="F218" s="4"/>
      <c r="G218" s="4"/>
      <c r="H218" s="4"/>
      <c r="I218" s="4"/>
      <c r="J218" s="4"/>
      <c r="K218" s="4"/>
      <c r="L218" s="4">
        <v>7.1</v>
      </c>
      <c r="M218" s="4"/>
      <c r="N218" s="4"/>
      <c r="O218" s="14">
        <f t="shared" si="13"/>
        <v>7.1</v>
      </c>
      <c r="P218" s="68">
        <f t="shared" si="12"/>
        <v>774.96500000000003</v>
      </c>
    </row>
    <row r="219" spans="1:16">
      <c r="A219" s="9"/>
      <c r="B219" s="4" t="s">
        <v>15</v>
      </c>
      <c r="C219" s="8">
        <v>74.52</v>
      </c>
      <c r="D219" s="4">
        <v>50</v>
      </c>
      <c r="E219" s="47">
        <f t="shared" si="11"/>
        <v>3726</v>
      </c>
      <c r="F219" s="4"/>
      <c r="G219" s="4"/>
      <c r="H219" s="4"/>
      <c r="I219" s="4"/>
      <c r="J219" s="4">
        <v>2.2000000000000002</v>
      </c>
      <c r="K219" s="4"/>
      <c r="L219" s="4">
        <v>2.1</v>
      </c>
      <c r="M219" s="4">
        <v>2.8</v>
      </c>
      <c r="N219" s="4">
        <v>2.5</v>
      </c>
      <c r="O219" s="14">
        <f t="shared" si="13"/>
        <v>9.6000000000000014</v>
      </c>
      <c r="P219" s="68">
        <f t="shared" si="12"/>
        <v>715.39200000000005</v>
      </c>
    </row>
    <row r="220" spans="1:16">
      <c r="A220" s="9"/>
      <c r="B220" s="4" t="s">
        <v>17</v>
      </c>
      <c r="C220" s="8">
        <v>23.87</v>
      </c>
      <c r="D220" s="4">
        <v>20</v>
      </c>
      <c r="E220" s="47">
        <f t="shared" si="11"/>
        <v>477.40000000000003</v>
      </c>
      <c r="F220" s="4"/>
      <c r="G220" s="4"/>
      <c r="H220" s="4"/>
      <c r="I220" s="4"/>
      <c r="J220" s="4"/>
      <c r="K220" s="4"/>
      <c r="L220" s="4"/>
      <c r="M220" s="4"/>
      <c r="N220" s="4"/>
      <c r="O220" s="30"/>
      <c r="P220">
        <f t="shared" si="12"/>
        <v>0</v>
      </c>
    </row>
    <row r="221" spans="1:16">
      <c r="A221" s="9"/>
      <c r="B221" s="4" t="s">
        <v>156</v>
      </c>
      <c r="C221" s="8">
        <v>390.58</v>
      </c>
      <c r="D221" s="4">
        <v>6</v>
      </c>
      <c r="E221" s="47">
        <f t="shared" si="11"/>
        <v>2343.48</v>
      </c>
      <c r="F221" s="4"/>
      <c r="G221" s="4"/>
      <c r="H221" s="4"/>
      <c r="I221" s="4"/>
      <c r="J221" s="4"/>
      <c r="K221" s="4"/>
      <c r="L221" s="4"/>
      <c r="M221" s="4">
        <v>2.41</v>
      </c>
      <c r="N221" s="4"/>
      <c r="O221" s="14">
        <f>SUM(F221:N221)</f>
        <v>2.41</v>
      </c>
      <c r="P221" s="68">
        <f t="shared" si="12"/>
        <v>941.29780000000005</v>
      </c>
    </row>
    <row r="222" spans="1:16">
      <c r="A222" s="9"/>
      <c r="B222" s="4" t="s">
        <v>43</v>
      </c>
      <c r="C222" s="8">
        <v>45.97</v>
      </c>
      <c r="D222" s="4">
        <v>50</v>
      </c>
      <c r="E222" s="47">
        <f t="shared" si="11"/>
        <v>2298.5</v>
      </c>
      <c r="F222" s="4"/>
      <c r="G222" s="4"/>
      <c r="H222" s="4"/>
      <c r="I222" s="4"/>
      <c r="J222" s="4"/>
      <c r="K222" s="4"/>
      <c r="L222" s="4"/>
      <c r="M222" s="4"/>
      <c r="N222" s="4"/>
      <c r="O222" s="30"/>
      <c r="P222">
        <f t="shared" si="12"/>
        <v>0</v>
      </c>
    </row>
    <row r="223" spans="1:16">
      <c r="A223" s="9"/>
      <c r="B223" s="4" t="s">
        <v>273</v>
      </c>
      <c r="C223" s="8">
        <v>58.14</v>
      </c>
      <c r="D223" s="4">
        <v>18</v>
      </c>
      <c r="E223" s="47">
        <f t="shared" si="11"/>
        <v>1046.52</v>
      </c>
      <c r="F223" s="4"/>
      <c r="G223" s="4"/>
      <c r="H223" s="4"/>
      <c r="I223" s="4"/>
      <c r="J223" s="4"/>
      <c r="K223" s="4">
        <v>5</v>
      </c>
      <c r="L223" s="4"/>
      <c r="M223" s="4"/>
      <c r="N223" s="4"/>
      <c r="O223" s="30">
        <f>SUM(F223:N223)</f>
        <v>5</v>
      </c>
      <c r="P223" s="68">
        <f t="shared" si="12"/>
        <v>290.7</v>
      </c>
    </row>
    <row r="224" spans="1:16">
      <c r="A224" s="9"/>
      <c r="B224" s="4" t="s">
        <v>44</v>
      </c>
      <c r="C224" s="8">
        <v>94.64</v>
      </c>
      <c r="D224" s="4">
        <v>36</v>
      </c>
      <c r="E224" s="47">
        <f t="shared" si="11"/>
        <v>3407.04</v>
      </c>
      <c r="F224" s="4"/>
      <c r="G224" s="4"/>
      <c r="H224" s="4"/>
      <c r="I224" s="4"/>
      <c r="J224" s="4"/>
      <c r="K224" s="4">
        <v>12.1</v>
      </c>
      <c r="L224" s="4"/>
      <c r="M224" s="4"/>
      <c r="N224" s="4"/>
      <c r="O224" s="30">
        <f>SUM(F224:N224)</f>
        <v>12.1</v>
      </c>
      <c r="P224" s="68">
        <f t="shared" si="12"/>
        <v>1145.144</v>
      </c>
    </row>
    <row r="225" spans="1:16">
      <c r="A225" s="9"/>
      <c r="B225" s="4" t="s">
        <v>133</v>
      </c>
      <c r="C225" s="8">
        <v>120</v>
      </c>
      <c r="D225" s="4">
        <v>5.14</v>
      </c>
      <c r="E225" s="47">
        <f t="shared" si="11"/>
        <v>616.79999999999995</v>
      </c>
      <c r="F225" s="4"/>
      <c r="G225" s="4"/>
      <c r="H225" s="4"/>
      <c r="I225" s="4"/>
      <c r="J225" s="4"/>
      <c r="K225" s="4"/>
      <c r="L225" s="4"/>
      <c r="M225" s="4"/>
      <c r="N225" s="4"/>
      <c r="O225" s="30">
        <f>SUM(F225:N225)</f>
        <v>0</v>
      </c>
      <c r="P225">
        <f t="shared" si="12"/>
        <v>0</v>
      </c>
    </row>
    <row r="226" spans="1:16">
      <c r="A226" s="9"/>
      <c r="B226" s="4" t="s">
        <v>59</v>
      </c>
      <c r="C226" s="8">
        <v>125</v>
      </c>
      <c r="D226" s="4">
        <v>5.08</v>
      </c>
      <c r="E226" s="47">
        <f t="shared" si="11"/>
        <v>635</v>
      </c>
      <c r="F226" s="4"/>
      <c r="G226" s="4"/>
      <c r="H226" s="4"/>
      <c r="I226" s="4"/>
      <c r="J226" s="4"/>
      <c r="K226" s="4"/>
      <c r="L226" s="4"/>
      <c r="M226" s="4"/>
      <c r="N226" s="4"/>
      <c r="O226" s="14">
        <f>SUM(F226:N226)</f>
        <v>0</v>
      </c>
      <c r="P226">
        <f t="shared" si="12"/>
        <v>0</v>
      </c>
    </row>
    <row r="227" spans="1:16">
      <c r="A227" s="9"/>
      <c r="B227" s="4" t="s">
        <v>29</v>
      </c>
      <c r="C227" s="8">
        <v>68</v>
      </c>
      <c r="D227" s="4">
        <v>50</v>
      </c>
      <c r="E227" s="47">
        <f t="shared" si="11"/>
        <v>3400</v>
      </c>
      <c r="F227" s="4"/>
      <c r="G227" s="4"/>
      <c r="H227" s="4"/>
      <c r="I227" s="4"/>
      <c r="J227" s="4"/>
      <c r="K227" s="4"/>
      <c r="L227" s="4"/>
      <c r="M227" s="4"/>
      <c r="N227" s="4"/>
      <c r="O227" s="30"/>
      <c r="P227">
        <f t="shared" si="12"/>
        <v>0</v>
      </c>
    </row>
    <row r="228" spans="1:16">
      <c r="A228" s="9"/>
      <c r="B228" s="4" t="s">
        <v>135</v>
      </c>
      <c r="C228" s="8">
        <v>310</v>
      </c>
      <c r="D228" s="4">
        <v>40</v>
      </c>
      <c r="E228" s="47">
        <f t="shared" si="11"/>
        <v>12400</v>
      </c>
      <c r="F228" s="4"/>
      <c r="G228" s="4"/>
      <c r="H228" s="4"/>
      <c r="I228" s="4"/>
      <c r="J228" s="4"/>
      <c r="K228" s="4"/>
      <c r="L228" s="4">
        <v>12.7</v>
      </c>
      <c r="M228" s="4"/>
      <c r="N228" s="4"/>
      <c r="O228" s="14">
        <f>SUM(F228:N228)</f>
        <v>12.7</v>
      </c>
      <c r="P228" s="68">
        <f t="shared" si="12"/>
        <v>3937</v>
      </c>
    </row>
    <row r="229" spans="1:16">
      <c r="A229" s="9"/>
      <c r="B229" s="4" t="s">
        <v>61</v>
      </c>
      <c r="C229" s="8">
        <v>162</v>
      </c>
      <c r="D229" s="4">
        <v>74.2</v>
      </c>
      <c r="E229" s="47">
        <f t="shared" si="11"/>
        <v>12020.4</v>
      </c>
      <c r="F229" s="4"/>
      <c r="G229" s="4"/>
      <c r="H229" s="4"/>
      <c r="I229" s="4"/>
      <c r="J229" s="4"/>
      <c r="K229" s="4"/>
      <c r="L229" s="4"/>
      <c r="M229" s="4"/>
      <c r="N229" s="4"/>
      <c r="O229" s="14">
        <f>SUM(F229:N229)</f>
        <v>0</v>
      </c>
      <c r="P229">
        <f t="shared" si="12"/>
        <v>0</v>
      </c>
    </row>
    <row r="230" spans="1:16">
      <c r="A230" s="9"/>
      <c r="B230" s="4" t="s">
        <v>62</v>
      </c>
      <c r="C230" s="8">
        <v>215</v>
      </c>
      <c r="D230" s="4">
        <v>29.7</v>
      </c>
      <c r="E230" s="47">
        <f t="shared" si="11"/>
        <v>6385.5</v>
      </c>
      <c r="F230" s="4"/>
      <c r="G230" s="4"/>
      <c r="H230" s="4"/>
      <c r="I230" s="4"/>
      <c r="J230" s="4"/>
      <c r="K230" s="4"/>
      <c r="L230" s="4"/>
      <c r="M230" s="4"/>
      <c r="N230" s="4"/>
      <c r="O230" s="14"/>
      <c r="P230">
        <f t="shared" si="12"/>
        <v>0</v>
      </c>
    </row>
    <row r="231" spans="1:16">
      <c r="A231" s="9"/>
      <c r="B231" s="4" t="s">
        <v>141</v>
      </c>
      <c r="C231" s="8">
        <v>155</v>
      </c>
      <c r="D231" s="4">
        <v>37.9</v>
      </c>
      <c r="E231" s="47">
        <f t="shared" si="11"/>
        <v>5874.5</v>
      </c>
      <c r="F231" s="4"/>
      <c r="G231" s="4"/>
      <c r="H231" s="4"/>
      <c r="I231" s="4"/>
      <c r="J231" s="4"/>
      <c r="K231" s="4"/>
      <c r="L231" s="4"/>
      <c r="M231" s="4"/>
      <c r="N231" s="4"/>
      <c r="O231" s="14"/>
      <c r="P231">
        <f t="shared" si="12"/>
        <v>0</v>
      </c>
    </row>
    <row r="232" spans="1:16">
      <c r="A232" s="9"/>
      <c r="B232" s="4" t="s">
        <v>106</v>
      </c>
      <c r="C232" s="8">
        <v>136</v>
      </c>
      <c r="D232" s="4">
        <v>47.7</v>
      </c>
      <c r="E232" s="47">
        <f t="shared" si="11"/>
        <v>6487.2000000000007</v>
      </c>
      <c r="F232" s="4"/>
      <c r="G232" s="4"/>
      <c r="H232" s="4"/>
      <c r="I232" s="4"/>
      <c r="J232" s="4"/>
      <c r="K232" s="4"/>
      <c r="L232" s="4"/>
      <c r="M232" s="4"/>
      <c r="N232" s="4"/>
      <c r="O232" s="14">
        <f>SUM(F232:N232)</f>
        <v>0</v>
      </c>
      <c r="P232">
        <f t="shared" si="12"/>
        <v>0</v>
      </c>
    </row>
    <row r="233" spans="1:16">
      <c r="A233" s="9"/>
      <c r="B233" s="4" t="s">
        <v>37</v>
      </c>
      <c r="C233" s="8">
        <v>60</v>
      </c>
      <c r="D233" s="4">
        <v>20</v>
      </c>
      <c r="E233" s="47">
        <f t="shared" si="11"/>
        <v>1200</v>
      </c>
      <c r="F233" s="4"/>
      <c r="G233" s="4"/>
      <c r="H233" s="4"/>
      <c r="I233" s="4"/>
      <c r="J233" s="4"/>
      <c r="K233" s="4"/>
      <c r="L233" s="4"/>
      <c r="M233" s="4">
        <v>6.78</v>
      </c>
      <c r="N233" s="4">
        <v>0.41</v>
      </c>
      <c r="O233" s="14">
        <f>SUM(F233:N233)</f>
        <v>7.19</v>
      </c>
      <c r="P233" s="68">
        <f t="shared" si="12"/>
        <v>431.40000000000003</v>
      </c>
    </row>
    <row r="234" spans="1:16">
      <c r="A234" s="9"/>
      <c r="B234" s="4" t="s">
        <v>133</v>
      </c>
      <c r="C234" s="8">
        <v>165</v>
      </c>
      <c r="D234" s="4">
        <v>5.08</v>
      </c>
      <c r="E234" s="47">
        <f t="shared" si="11"/>
        <v>838.2</v>
      </c>
      <c r="F234" s="4"/>
      <c r="G234" s="4"/>
      <c r="H234" s="4"/>
      <c r="I234" s="4"/>
      <c r="J234" s="4"/>
      <c r="K234" s="4"/>
      <c r="L234" s="4"/>
      <c r="M234" s="4"/>
      <c r="N234" s="4"/>
      <c r="O234" s="14"/>
      <c r="P234">
        <f t="shared" si="12"/>
        <v>0</v>
      </c>
    </row>
    <row r="235" spans="1:16">
      <c r="A235" s="9"/>
      <c r="B235" s="4" t="s">
        <v>59</v>
      </c>
      <c r="C235" s="8">
        <v>165</v>
      </c>
      <c r="D235" s="4">
        <v>5.18</v>
      </c>
      <c r="E235" s="47">
        <f t="shared" si="11"/>
        <v>854.69999999999993</v>
      </c>
      <c r="F235" s="4"/>
      <c r="G235" s="4"/>
      <c r="H235" s="4"/>
      <c r="I235" s="4"/>
      <c r="J235" s="4"/>
      <c r="K235" s="4"/>
      <c r="L235" s="4"/>
      <c r="M235" s="4"/>
      <c r="N235" s="4"/>
      <c r="O235" s="14"/>
      <c r="P235">
        <f t="shared" si="12"/>
        <v>0</v>
      </c>
    </row>
    <row r="236" spans="1:16">
      <c r="A236" s="9"/>
      <c r="B236" s="4" t="s">
        <v>56</v>
      </c>
      <c r="C236" s="8">
        <v>39</v>
      </c>
      <c r="D236" s="4">
        <v>33.9</v>
      </c>
      <c r="E236" s="47">
        <f t="shared" si="11"/>
        <v>1322.1</v>
      </c>
      <c r="F236" s="4"/>
      <c r="G236" s="4"/>
      <c r="H236" s="4"/>
      <c r="I236" s="4"/>
      <c r="J236" s="4"/>
      <c r="K236" s="4"/>
      <c r="L236" s="4"/>
      <c r="M236" s="4"/>
      <c r="N236" s="4">
        <v>4.4000000000000004</v>
      </c>
      <c r="O236" s="14">
        <f>SUM(F236:N236)</f>
        <v>4.4000000000000004</v>
      </c>
      <c r="P236" s="68">
        <f t="shared" si="12"/>
        <v>171.60000000000002</v>
      </c>
    </row>
    <row r="237" spans="1:16">
      <c r="A237" s="9"/>
      <c r="B237" s="4" t="s">
        <v>274</v>
      </c>
      <c r="C237" s="8">
        <v>56</v>
      </c>
      <c r="D237" s="4">
        <v>86</v>
      </c>
      <c r="E237" s="47">
        <f t="shared" si="11"/>
        <v>4816</v>
      </c>
      <c r="F237" s="4"/>
      <c r="G237" s="4"/>
      <c r="H237" s="4"/>
      <c r="I237" s="4"/>
      <c r="J237" s="4"/>
      <c r="K237" s="4"/>
      <c r="L237" s="4"/>
      <c r="M237" s="4"/>
      <c r="N237" s="4"/>
      <c r="O237" s="14"/>
      <c r="P237">
        <f t="shared" si="12"/>
        <v>0</v>
      </c>
    </row>
    <row r="238" spans="1:16">
      <c r="A238" s="9"/>
      <c r="B238" s="4" t="s">
        <v>267</v>
      </c>
      <c r="C238" s="8">
        <v>360</v>
      </c>
      <c r="D238" s="4">
        <v>40.299999999999997</v>
      </c>
      <c r="E238" s="47">
        <f t="shared" si="11"/>
        <v>14507.999999999998</v>
      </c>
      <c r="F238" s="4"/>
      <c r="G238" s="4"/>
      <c r="H238" s="4"/>
      <c r="I238" s="4"/>
      <c r="J238" s="4"/>
      <c r="K238" s="4"/>
      <c r="L238" s="4"/>
      <c r="M238" s="4"/>
      <c r="N238" s="4">
        <v>12.7</v>
      </c>
      <c r="O238" s="14">
        <f>SUM(F238:N238)</f>
        <v>12.7</v>
      </c>
      <c r="P238" s="99">
        <f t="shared" si="12"/>
        <v>4572</v>
      </c>
    </row>
    <row r="239" spans="1:16">
      <c r="A239" s="9"/>
      <c r="B239" s="4" t="s">
        <v>184</v>
      </c>
      <c r="C239" s="8">
        <v>174</v>
      </c>
      <c r="D239" s="4">
        <v>36</v>
      </c>
      <c r="E239" s="47">
        <f t="shared" si="11"/>
        <v>6264</v>
      </c>
      <c r="F239" s="4"/>
      <c r="G239" s="4"/>
      <c r="H239" s="4"/>
      <c r="I239" s="4"/>
      <c r="J239" s="4"/>
      <c r="K239" s="4"/>
      <c r="L239" s="4"/>
      <c r="M239" s="4"/>
      <c r="N239" s="4"/>
      <c r="O239" s="14"/>
      <c r="P239" s="14">
        <f t="shared" si="12"/>
        <v>0</v>
      </c>
    </row>
    <row r="240" spans="1:16">
      <c r="A240" s="9"/>
      <c r="B240" s="4" t="s">
        <v>27</v>
      </c>
      <c r="C240" s="8">
        <v>205</v>
      </c>
      <c r="D240" s="4">
        <v>45</v>
      </c>
      <c r="E240" s="47">
        <f t="shared" si="11"/>
        <v>9225</v>
      </c>
      <c r="F240" s="4"/>
      <c r="G240" s="4"/>
      <c r="H240" s="4"/>
      <c r="I240" s="4"/>
      <c r="J240" s="4"/>
      <c r="K240" s="4"/>
      <c r="L240" s="4"/>
      <c r="M240" s="4"/>
      <c r="N240" s="4"/>
      <c r="O240" s="14"/>
      <c r="P240" s="14">
        <f t="shared" si="12"/>
        <v>0</v>
      </c>
    </row>
    <row r="241" spans="1:16">
      <c r="A241" s="9"/>
      <c r="B241" s="4" t="s">
        <v>45</v>
      </c>
      <c r="C241" s="8">
        <v>31</v>
      </c>
      <c r="D241" s="4">
        <v>30</v>
      </c>
      <c r="E241" s="47">
        <f t="shared" si="11"/>
        <v>930</v>
      </c>
      <c r="F241" s="4"/>
      <c r="G241" s="4"/>
      <c r="H241" s="4"/>
      <c r="I241" s="4"/>
      <c r="J241" s="4"/>
      <c r="K241" s="4"/>
      <c r="L241" s="4"/>
      <c r="M241" s="4"/>
      <c r="N241" s="4"/>
      <c r="O241" s="14"/>
      <c r="P241" s="14">
        <f t="shared" si="12"/>
        <v>0</v>
      </c>
    </row>
    <row r="242" spans="1:16">
      <c r="A242" s="9"/>
      <c r="B242" s="4" t="s">
        <v>184</v>
      </c>
      <c r="C242" s="8">
        <v>232</v>
      </c>
      <c r="D242" s="4">
        <v>17</v>
      </c>
      <c r="E242" s="47">
        <f t="shared" si="11"/>
        <v>3944</v>
      </c>
      <c r="F242" s="4"/>
      <c r="G242" s="4"/>
      <c r="H242" s="4"/>
      <c r="I242" s="4"/>
      <c r="J242" s="4"/>
      <c r="K242" s="4"/>
      <c r="L242" s="4"/>
      <c r="M242" s="4"/>
      <c r="N242" s="4"/>
      <c r="O242" s="14"/>
      <c r="P242" s="14">
        <f t="shared" si="12"/>
        <v>0</v>
      </c>
    </row>
    <row r="243" spans="1:16">
      <c r="E243" s="68">
        <f>SUM(E138:E242)</f>
        <v>363744.9411</v>
      </c>
      <c r="F243" s="13">
        <v>6075.08</v>
      </c>
      <c r="G243" s="14">
        <v>5309.45</v>
      </c>
      <c r="H243" s="14">
        <v>5309.66</v>
      </c>
      <c r="I243" s="14">
        <v>5310.95</v>
      </c>
      <c r="J243" s="14">
        <v>5295.49</v>
      </c>
      <c r="K243" s="14">
        <v>5413.17</v>
      </c>
      <c r="L243" s="124">
        <v>5714.8</v>
      </c>
      <c r="M243" s="14">
        <v>5715.05</v>
      </c>
      <c r="N243" s="14">
        <v>6386.93</v>
      </c>
      <c r="O243" s="14">
        <f>SUM(F243:N243)</f>
        <v>50530.58</v>
      </c>
      <c r="P243">
        <f>SUM(P139:P242)</f>
        <v>50530.582799999996</v>
      </c>
    </row>
    <row r="244" spans="1:16">
      <c r="M244" s="14"/>
      <c r="N244" s="14"/>
      <c r="O244" s="14">
        <f>SUM(F243:N243)</f>
        <v>50530.58</v>
      </c>
      <c r="P244" s="14">
        <f>SUM(P141:P241)</f>
        <v>50530.582799999996</v>
      </c>
    </row>
    <row r="246" spans="1:16">
      <c r="B246" s="131" t="s">
        <v>231</v>
      </c>
      <c r="C246" s="131" t="s">
        <v>1</v>
      </c>
    </row>
    <row r="247" spans="1:16">
      <c r="B247" s="278" t="s">
        <v>2</v>
      </c>
      <c r="C247" s="278" t="s">
        <v>3</v>
      </c>
      <c r="D247" s="280" t="s">
        <v>4</v>
      </c>
      <c r="E247" s="281"/>
      <c r="F247" s="4" t="s">
        <v>7</v>
      </c>
      <c r="G247" s="4" t="s">
        <v>7</v>
      </c>
      <c r="H247" s="4" t="s">
        <v>7</v>
      </c>
      <c r="I247" s="4" t="s">
        <v>7</v>
      </c>
      <c r="J247" s="4" t="s">
        <v>7</v>
      </c>
      <c r="K247" s="4" t="s">
        <v>7</v>
      </c>
      <c r="L247" s="4" t="s">
        <v>7</v>
      </c>
      <c r="M247" s="4" t="s">
        <v>7</v>
      </c>
    </row>
    <row r="248" spans="1:16">
      <c r="B248" s="279"/>
      <c r="C248" s="279"/>
      <c r="D248" s="120" t="s">
        <v>8</v>
      </c>
      <c r="E248" s="120" t="s">
        <v>9</v>
      </c>
      <c r="F248" s="4">
        <v>1</v>
      </c>
      <c r="G248" s="4">
        <v>4</v>
      </c>
      <c r="H248" s="4">
        <v>5</v>
      </c>
      <c r="I248" s="4">
        <v>7</v>
      </c>
      <c r="J248" s="4">
        <v>8</v>
      </c>
      <c r="K248" s="4">
        <v>11</v>
      </c>
      <c r="L248" s="4">
        <v>12</v>
      </c>
      <c r="M248" s="4">
        <v>13</v>
      </c>
    </row>
    <row r="249" spans="1:16">
      <c r="B249" s="121" t="s">
        <v>17</v>
      </c>
      <c r="C249" s="118">
        <v>20</v>
      </c>
      <c r="D249" s="4">
        <v>1</v>
      </c>
      <c r="E249" s="47">
        <f>D249*C249</f>
        <v>20</v>
      </c>
      <c r="F249" s="4"/>
      <c r="G249" s="4"/>
      <c r="H249" s="4"/>
      <c r="I249" s="4"/>
      <c r="J249" s="4"/>
      <c r="K249" s="4"/>
      <c r="L249" s="4"/>
      <c r="M249" s="4"/>
    </row>
    <row r="250" spans="1:16">
      <c r="A250" s="7"/>
      <c r="B250" s="4" t="s">
        <v>19</v>
      </c>
      <c r="C250" s="8">
        <v>180.94</v>
      </c>
      <c r="D250" s="4">
        <v>1</v>
      </c>
      <c r="E250" s="4">
        <f t="shared" ref="E250:E313" si="14">D250*C250</f>
        <v>180.94</v>
      </c>
      <c r="F250" s="4"/>
      <c r="G250" s="4"/>
      <c r="H250" s="4"/>
      <c r="I250" s="4"/>
      <c r="J250" s="4"/>
      <c r="K250" s="4"/>
      <c r="L250" s="4"/>
      <c r="M250" s="4"/>
      <c r="N250">
        <f>SUM(F250:M250)</f>
        <v>0</v>
      </c>
      <c r="O250">
        <f t="shared" ref="O250:O313" si="15">N250*C250</f>
        <v>0</v>
      </c>
    </row>
    <row r="251" spans="1:16">
      <c r="A251" s="7"/>
      <c r="B251" s="4" t="s">
        <v>24</v>
      </c>
      <c r="C251" s="8">
        <v>129.94999999999999</v>
      </c>
      <c r="D251" s="4">
        <v>9</v>
      </c>
      <c r="E251" s="4">
        <f t="shared" si="14"/>
        <v>1169.55</v>
      </c>
      <c r="F251" s="4"/>
      <c r="G251" s="4"/>
      <c r="H251" s="4"/>
      <c r="I251" s="4"/>
      <c r="J251" s="4"/>
      <c r="K251" s="4"/>
      <c r="L251" s="4"/>
      <c r="M251" s="4"/>
      <c r="N251">
        <f>SUM(F251:M251)</f>
        <v>0</v>
      </c>
      <c r="O251">
        <f t="shared" si="15"/>
        <v>0</v>
      </c>
    </row>
    <row r="252" spans="1:16">
      <c r="A252" s="7"/>
      <c r="B252" s="4" t="s">
        <v>12</v>
      </c>
      <c r="C252" s="8">
        <v>34.32</v>
      </c>
      <c r="D252" s="4">
        <v>15</v>
      </c>
      <c r="E252" s="47">
        <f t="shared" si="14"/>
        <v>514.79999999999995</v>
      </c>
      <c r="F252" s="4"/>
      <c r="G252" s="4"/>
      <c r="H252" s="4"/>
      <c r="I252" s="4"/>
      <c r="J252" s="4"/>
      <c r="K252" s="4"/>
      <c r="L252" s="4"/>
      <c r="M252" s="4"/>
      <c r="N252">
        <f>SUM(F252:M252)</f>
        <v>0</v>
      </c>
      <c r="O252">
        <f t="shared" si="15"/>
        <v>0</v>
      </c>
    </row>
    <row r="253" spans="1:16">
      <c r="A253" s="7"/>
      <c r="B253" s="4" t="s">
        <v>15</v>
      </c>
      <c r="C253" s="8">
        <v>69.16</v>
      </c>
      <c r="D253" s="4">
        <v>16.5</v>
      </c>
      <c r="E253" s="47">
        <f t="shared" si="14"/>
        <v>1141.1399999999999</v>
      </c>
      <c r="F253" s="4"/>
      <c r="G253" s="4">
        <v>0.8</v>
      </c>
      <c r="H253" s="4"/>
      <c r="I253" s="4"/>
      <c r="J253" s="4"/>
      <c r="K253" s="4"/>
      <c r="L253" s="4"/>
      <c r="M253" s="4"/>
      <c r="N253">
        <f>SUM(F253:M253)</f>
        <v>0.8</v>
      </c>
      <c r="O253" s="68">
        <f t="shared" si="15"/>
        <v>55.328000000000003</v>
      </c>
    </row>
    <row r="254" spans="1:16">
      <c r="A254" s="7"/>
      <c r="B254" s="4" t="s">
        <v>32</v>
      </c>
      <c r="C254" s="8">
        <v>65.977999999999994</v>
      </c>
      <c r="D254" s="4">
        <v>18</v>
      </c>
      <c r="E254" s="47">
        <f t="shared" si="14"/>
        <v>1187.6039999999998</v>
      </c>
      <c r="F254" s="4"/>
      <c r="G254" s="4"/>
      <c r="H254" s="4"/>
      <c r="I254" s="4"/>
      <c r="J254" s="4"/>
      <c r="K254" s="4"/>
      <c r="L254" s="4"/>
      <c r="M254" s="4"/>
      <c r="O254">
        <f t="shared" si="15"/>
        <v>0</v>
      </c>
    </row>
    <row r="255" spans="1:16">
      <c r="A255" s="7"/>
      <c r="B255" s="4" t="s">
        <v>36</v>
      </c>
      <c r="C255" s="8">
        <v>260</v>
      </c>
      <c r="D255" s="4">
        <v>72.77</v>
      </c>
      <c r="E255" s="47">
        <f t="shared" si="14"/>
        <v>18920.2</v>
      </c>
      <c r="F255" s="4">
        <v>2</v>
      </c>
      <c r="G255" s="4"/>
      <c r="H255" s="4">
        <v>2</v>
      </c>
      <c r="I255" s="4"/>
      <c r="J255" s="4"/>
      <c r="K255" s="4"/>
      <c r="L255" s="4"/>
      <c r="M255" s="4"/>
      <c r="N255">
        <f>SUM(F255:M255)</f>
        <v>4</v>
      </c>
      <c r="O255" s="68">
        <f t="shared" si="15"/>
        <v>1040</v>
      </c>
    </row>
    <row r="256" spans="1:16">
      <c r="A256" s="7"/>
      <c r="B256" s="4" t="s">
        <v>22</v>
      </c>
      <c r="C256" s="8">
        <v>55</v>
      </c>
      <c r="D256" s="4">
        <v>10</v>
      </c>
      <c r="E256" s="47">
        <f t="shared" si="14"/>
        <v>550</v>
      </c>
      <c r="F256" s="4"/>
      <c r="G256" s="4"/>
      <c r="H256" s="4"/>
      <c r="I256" s="4"/>
      <c r="J256" s="4"/>
      <c r="K256" s="4"/>
      <c r="L256" s="4"/>
      <c r="M256" s="4"/>
      <c r="N256">
        <f>SUM(F256:M256)</f>
        <v>0</v>
      </c>
      <c r="O256">
        <f t="shared" si="15"/>
        <v>0</v>
      </c>
    </row>
    <row r="257" spans="1:15">
      <c r="A257" s="7"/>
      <c r="B257" s="4" t="s">
        <v>10</v>
      </c>
      <c r="C257" s="8">
        <v>65</v>
      </c>
      <c r="D257" s="4">
        <v>7</v>
      </c>
      <c r="E257" s="47">
        <f t="shared" si="14"/>
        <v>455</v>
      </c>
      <c r="F257" s="4"/>
      <c r="G257" s="4"/>
      <c r="H257" s="4"/>
      <c r="I257" s="4"/>
      <c r="J257" s="4"/>
      <c r="K257" s="4"/>
      <c r="L257" s="4"/>
      <c r="M257" s="4"/>
      <c r="N257">
        <f>SUM(F257:M257)</f>
        <v>0</v>
      </c>
      <c r="O257">
        <f t="shared" si="15"/>
        <v>0</v>
      </c>
    </row>
    <row r="258" spans="1:15">
      <c r="A258" s="7"/>
      <c r="B258" s="4" t="s">
        <v>49</v>
      </c>
      <c r="C258" s="8">
        <v>118</v>
      </c>
      <c r="D258" s="4">
        <v>10</v>
      </c>
      <c r="E258" s="47">
        <f t="shared" si="14"/>
        <v>1180</v>
      </c>
      <c r="F258" s="4">
        <v>1</v>
      </c>
      <c r="G258" s="4"/>
      <c r="H258" s="4"/>
      <c r="I258" s="4"/>
      <c r="J258" s="4"/>
      <c r="K258" s="4"/>
      <c r="L258" s="4"/>
      <c r="M258" s="4"/>
      <c r="N258">
        <f>SUM(F258:M258)</f>
        <v>1</v>
      </c>
      <c r="O258" s="68">
        <f t="shared" si="15"/>
        <v>118</v>
      </c>
    </row>
    <row r="259" spans="1:15">
      <c r="A259" s="7"/>
      <c r="B259" s="4" t="s">
        <v>50</v>
      </c>
      <c r="C259" s="8">
        <v>78</v>
      </c>
      <c r="D259" s="4">
        <v>4</v>
      </c>
      <c r="E259" s="47">
        <f t="shared" si="14"/>
        <v>312</v>
      </c>
      <c r="F259" s="4"/>
      <c r="G259" s="4"/>
      <c r="H259" s="4"/>
      <c r="I259" s="4"/>
      <c r="J259" s="4"/>
      <c r="K259" s="4"/>
      <c r="L259" s="4"/>
      <c r="M259" s="4"/>
      <c r="O259">
        <f t="shared" si="15"/>
        <v>0</v>
      </c>
    </row>
    <row r="260" spans="1:15">
      <c r="A260" s="7"/>
      <c r="B260" s="4" t="s">
        <v>17</v>
      </c>
      <c r="C260" s="8">
        <v>22</v>
      </c>
      <c r="D260" s="4">
        <v>8</v>
      </c>
      <c r="E260" s="47">
        <f t="shared" si="14"/>
        <v>176</v>
      </c>
      <c r="F260" s="4"/>
      <c r="G260" s="4"/>
      <c r="H260" s="4"/>
      <c r="I260" s="4"/>
      <c r="J260" s="4"/>
      <c r="K260" s="4"/>
      <c r="L260" s="4"/>
      <c r="M260" s="4"/>
      <c r="N260">
        <f t="shared" ref="N260:N294" si="16">SUM(F260:M260)</f>
        <v>0</v>
      </c>
      <c r="O260">
        <f t="shared" si="15"/>
        <v>0</v>
      </c>
    </row>
    <row r="261" spans="1:15">
      <c r="A261" s="7"/>
      <c r="B261" s="4" t="s">
        <v>118</v>
      </c>
      <c r="C261" s="8">
        <v>31.31</v>
      </c>
      <c r="D261" s="4">
        <v>115</v>
      </c>
      <c r="E261" s="47">
        <f t="shared" si="14"/>
        <v>3600.6499999999996</v>
      </c>
      <c r="F261" s="4"/>
      <c r="G261" s="4"/>
      <c r="H261" s="4"/>
      <c r="I261" s="4"/>
      <c r="J261" s="4"/>
      <c r="K261" s="4"/>
      <c r="L261" s="4"/>
      <c r="M261" s="4"/>
      <c r="N261">
        <f t="shared" si="16"/>
        <v>0</v>
      </c>
      <c r="O261">
        <f t="shared" si="15"/>
        <v>0</v>
      </c>
    </row>
    <row r="262" spans="1:15">
      <c r="A262" s="7"/>
      <c r="B262" s="4" t="s">
        <v>124</v>
      </c>
      <c r="C262" s="8">
        <v>149.66</v>
      </c>
      <c r="D262" s="4">
        <v>1</v>
      </c>
      <c r="E262" s="47">
        <f t="shared" si="14"/>
        <v>149.66</v>
      </c>
      <c r="F262" s="4"/>
      <c r="G262" s="4"/>
      <c r="H262" s="4"/>
      <c r="I262" s="4"/>
      <c r="J262" s="4"/>
      <c r="K262" s="4"/>
      <c r="L262" s="4"/>
      <c r="M262" s="4"/>
      <c r="N262">
        <f t="shared" si="16"/>
        <v>0</v>
      </c>
      <c r="O262">
        <f t="shared" si="15"/>
        <v>0</v>
      </c>
    </row>
    <row r="263" spans="1:15">
      <c r="A263" s="7"/>
      <c r="B263" s="4" t="s">
        <v>29</v>
      </c>
      <c r="C263" s="8">
        <v>70</v>
      </c>
      <c r="D263" s="4">
        <v>2.85</v>
      </c>
      <c r="E263" s="47">
        <f t="shared" si="14"/>
        <v>199.5</v>
      </c>
      <c r="F263" s="4"/>
      <c r="G263" s="4"/>
      <c r="H263" s="4"/>
      <c r="I263" s="4"/>
      <c r="J263" s="4"/>
      <c r="K263" s="4"/>
      <c r="L263" s="4"/>
      <c r="M263" s="4"/>
      <c r="N263">
        <f t="shared" si="16"/>
        <v>0</v>
      </c>
      <c r="O263">
        <f t="shared" si="15"/>
        <v>0</v>
      </c>
    </row>
    <row r="264" spans="1:15">
      <c r="A264" s="7"/>
      <c r="B264" s="4" t="s">
        <v>145</v>
      </c>
      <c r="C264" s="8">
        <v>530</v>
      </c>
      <c r="D264" s="4">
        <v>0.39</v>
      </c>
      <c r="E264" s="47">
        <f t="shared" si="14"/>
        <v>206.70000000000002</v>
      </c>
      <c r="F264" s="4"/>
      <c r="G264" s="4"/>
      <c r="H264" s="4"/>
      <c r="I264" s="4"/>
      <c r="J264" s="4"/>
      <c r="K264" s="4"/>
      <c r="L264" s="4"/>
      <c r="M264" s="4"/>
      <c r="N264">
        <f t="shared" si="16"/>
        <v>0</v>
      </c>
      <c r="O264">
        <f t="shared" si="15"/>
        <v>0</v>
      </c>
    </row>
    <row r="265" spans="1:15">
      <c r="A265" s="7"/>
      <c r="B265" s="4" t="s">
        <v>55</v>
      </c>
      <c r="C265" s="8">
        <v>39</v>
      </c>
      <c r="D265" s="4">
        <v>28.6</v>
      </c>
      <c r="E265" s="47">
        <f t="shared" si="14"/>
        <v>1115.4000000000001</v>
      </c>
      <c r="F265" s="4"/>
      <c r="G265" s="4"/>
      <c r="H265" s="4"/>
      <c r="I265" s="4"/>
      <c r="J265" s="4"/>
      <c r="K265" s="4"/>
      <c r="L265" s="4"/>
      <c r="M265" s="4"/>
      <c r="N265">
        <f t="shared" si="16"/>
        <v>0</v>
      </c>
      <c r="O265">
        <f t="shared" si="15"/>
        <v>0</v>
      </c>
    </row>
    <row r="266" spans="1:15">
      <c r="A266" s="7"/>
      <c r="B266" s="4" t="s">
        <v>13</v>
      </c>
      <c r="C266" s="8">
        <v>136.38999999999999</v>
      </c>
      <c r="D266" s="4">
        <v>22</v>
      </c>
      <c r="E266" s="47">
        <f t="shared" si="14"/>
        <v>3000.58</v>
      </c>
      <c r="F266" s="4"/>
      <c r="G266" s="4"/>
      <c r="H266" s="4"/>
      <c r="I266" s="4"/>
      <c r="J266" s="4"/>
      <c r="K266" s="4"/>
      <c r="L266" s="4"/>
      <c r="M266" s="4"/>
      <c r="N266">
        <f t="shared" si="16"/>
        <v>0</v>
      </c>
      <c r="O266">
        <f t="shared" si="15"/>
        <v>0</v>
      </c>
    </row>
    <row r="267" spans="1:15">
      <c r="A267" s="7"/>
      <c r="B267" s="4" t="s">
        <v>179</v>
      </c>
      <c r="C267" s="8">
        <v>153.26</v>
      </c>
      <c r="D267" s="4">
        <v>23</v>
      </c>
      <c r="E267" s="47">
        <f t="shared" si="14"/>
        <v>3524.9799999999996</v>
      </c>
      <c r="F267" s="4"/>
      <c r="G267" s="4"/>
      <c r="H267" s="4"/>
      <c r="I267" s="4"/>
      <c r="J267" s="4"/>
      <c r="K267" s="4"/>
      <c r="L267" s="4"/>
      <c r="M267" s="4"/>
      <c r="N267">
        <f t="shared" si="16"/>
        <v>0</v>
      </c>
      <c r="O267">
        <f t="shared" si="15"/>
        <v>0</v>
      </c>
    </row>
    <row r="268" spans="1:15">
      <c r="A268" s="7"/>
      <c r="B268" s="4" t="s">
        <v>14</v>
      </c>
      <c r="C268" s="8">
        <v>131.06</v>
      </c>
      <c r="D268" s="4">
        <v>14</v>
      </c>
      <c r="E268" s="47">
        <f t="shared" si="14"/>
        <v>1834.8400000000001</v>
      </c>
      <c r="F268" s="4"/>
      <c r="G268" s="4"/>
      <c r="H268" s="4"/>
      <c r="I268" s="4"/>
      <c r="J268" s="4"/>
      <c r="K268" s="4"/>
      <c r="L268" s="4"/>
      <c r="M268" s="4"/>
      <c r="N268">
        <f t="shared" si="16"/>
        <v>0</v>
      </c>
      <c r="O268">
        <f t="shared" si="15"/>
        <v>0</v>
      </c>
    </row>
    <row r="269" spans="1:15">
      <c r="A269" s="7"/>
      <c r="B269" s="4" t="s">
        <v>25</v>
      </c>
      <c r="C269" s="8">
        <v>218.42</v>
      </c>
      <c r="D269" s="4">
        <v>16.399999999999999</v>
      </c>
      <c r="E269" s="47">
        <f t="shared" si="14"/>
        <v>3582.0879999999993</v>
      </c>
      <c r="F269" s="4"/>
      <c r="G269" s="4"/>
      <c r="H269" s="4"/>
      <c r="I269" s="4"/>
      <c r="J269" s="4"/>
      <c r="K269" s="4"/>
      <c r="L269" s="4"/>
      <c r="M269" s="4"/>
      <c r="N269">
        <f t="shared" si="16"/>
        <v>0</v>
      </c>
      <c r="O269">
        <f t="shared" si="15"/>
        <v>0</v>
      </c>
    </row>
    <row r="270" spans="1:15">
      <c r="A270" s="7"/>
      <c r="B270" s="4" t="s">
        <v>16</v>
      </c>
      <c r="C270" s="8">
        <v>100.2</v>
      </c>
      <c r="D270" s="4">
        <v>32.049999999999997</v>
      </c>
      <c r="E270" s="47">
        <f t="shared" si="14"/>
        <v>3211.41</v>
      </c>
      <c r="F270" s="4"/>
      <c r="G270" s="4">
        <v>3</v>
      </c>
      <c r="H270" s="4"/>
      <c r="I270" s="4"/>
      <c r="J270" s="4"/>
      <c r="K270" s="4">
        <v>1.55</v>
      </c>
      <c r="L270" s="4"/>
      <c r="M270" s="4"/>
      <c r="N270">
        <f t="shared" si="16"/>
        <v>4.55</v>
      </c>
      <c r="O270">
        <f t="shared" si="15"/>
        <v>455.90999999999997</v>
      </c>
    </row>
    <row r="271" spans="1:15">
      <c r="A271" s="7"/>
      <c r="B271" s="4" t="s">
        <v>185</v>
      </c>
      <c r="C271" s="8">
        <v>35.979999999999997</v>
      </c>
      <c r="D271" s="4">
        <v>10</v>
      </c>
      <c r="E271" s="47">
        <f t="shared" si="14"/>
        <v>359.79999999999995</v>
      </c>
      <c r="F271" s="4"/>
      <c r="G271" s="4"/>
      <c r="H271" s="4">
        <v>0.4</v>
      </c>
      <c r="I271" s="4"/>
      <c r="J271" s="4"/>
      <c r="K271" s="4"/>
      <c r="L271" s="4"/>
      <c r="M271" s="4"/>
      <c r="N271">
        <f t="shared" si="16"/>
        <v>0.4</v>
      </c>
      <c r="O271" s="68">
        <f t="shared" si="15"/>
        <v>14.391999999999999</v>
      </c>
    </row>
    <row r="272" spans="1:15">
      <c r="A272" s="7"/>
      <c r="B272" s="4" t="s">
        <v>29</v>
      </c>
      <c r="C272" s="8">
        <v>80.180000000000007</v>
      </c>
      <c r="D272" s="4">
        <v>50</v>
      </c>
      <c r="E272" s="47">
        <f t="shared" si="14"/>
        <v>4009.0000000000005</v>
      </c>
      <c r="F272" s="4"/>
      <c r="G272" s="4"/>
      <c r="H272" s="4"/>
      <c r="I272" s="4"/>
      <c r="J272" s="4">
        <v>2</v>
      </c>
      <c r="K272" s="4"/>
      <c r="L272" s="4"/>
      <c r="M272" s="4"/>
      <c r="N272">
        <f t="shared" si="16"/>
        <v>2</v>
      </c>
      <c r="O272">
        <f t="shared" si="15"/>
        <v>160.36000000000001</v>
      </c>
    </row>
    <row r="273" spans="1:16">
      <c r="A273" s="7"/>
      <c r="B273" s="4" t="s">
        <v>186</v>
      </c>
      <c r="C273" s="8">
        <v>21.86</v>
      </c>
      <c r="D273" s="4">
        <v>95</v>
      </c>
      <c r="E273" s="47">
        <f t="shared" si="14"/>
        <v>2076.6999999999998</v>
      </c>
      <c r="F273" s="4"/>
      <c r="G273" s="4"/>
      <c r="H273" s="4"/>
      <c r="I273" s="4"/>
      <c r="J273" s="4"/>
      <c r="K273" s="4"/>
      <c r="L273" s="4"/>
      <c r="M273" s="4"/>
      <c r="N273">
        <f t="shared" si="16"/>
        <v>0</v>
      </c>
      <c r="O273">
        <f t="shared" si="15"/>
        <v>0</v>
      </c>
    </row>
    <row r="274" spans="1:16">
      <c r="A274" s="7"/>
      <c r="B274" s="4" t="s">
        <v>186</v>
      </c>
      <c r="C274" s="8">
        <v>21.86</v>
      </c>
      <c r="D274" s="4">
        <v>49</v>
      </c>
      <c r="E274" s="47">
        <f t="shared" si="14"/>
        <v>1071.1399999999999</v>
      </c>
      <c r="F274" s="4"/>
      <c r="G274" s="4"/>
      <c r="H274" s="4"/>
      <c r="I274" s="4"/>
      <c r="J274" s="4"/>
      <c r="K274" s="4"/>
      <c r="L274" s="4"/>
      <c r="M274" s="4"/>
      <c r="N274">
        <f t="shared" si="16"/>
        <v>0</v>
      </c>
      <c r="O274">
        <f t="shared" si="15"/>
        <v>0</v>
      </c>
    </row>
    <row r="275" spans="1:16">
      <c r="A275" s="7"/>
      <c r="B275" s="4" t="s">
        <v>43</v>
      </c>
      <c r="C275" s="8">
        <v>43.33</v>
      </c>
      <c r="D275" s="4">
        <v>65.7</v>
      </c>
      <c r="E275" s="47">
        <f t="shared" si="14"/>
        <v>2846.7809999999999</v>
      </c>
      <c r="F275" s="4">
        <v>2</v>
      </c>
      <c r="G275" s="4"/>
      <c r="H275" s="4"/>
      <c r="I275" s="4"/>
      <c r="J275" s="4"/>
      <c r="K275" s="4"/>
      <c r="L275" s="4"/>
      <c r="M275" s="4">
        <v>3.75</v>
      </c>
      <c r="N275">
        <f t="shared" si="16"/>
        <v>5.75</v>
      </c>
      <c r="O275" s="68">
        <f t="shared" si="15"/>
        <v>249.14749999999998</v>
      </c>
    </row>
    <row r="276" spans="1:16">
      <c r="A276" s="7"/>
      <c r="B276" s="4" t="s">
        <v>188</v>
      </c>
      <c r="C276" s="8">
        <v>361.5</v>
      </c>
      <c r="D276" s="4">
        <v>3.86</v>
      </c>
      <c r="E276" s="47">
        <f t="shared" si="14"/>
        <v>1395.3899999999999</v>
      </c>
      <c r="F276" s="4"/>
      <c r="G276" s="4"/>
      <c r="H276" s="4"/>
      <c r="I276" s="4"/>
      <c r="J276" s="4"/>
      <c r="K276" s="4"/>
      <c r="L276" s="4"/>
      <c r="M276" s="4"/>
      <c r="N276">
        <f t="shared" si="16"/>
        <v>0</v>
      </c>
      <c r="O276">
        <f t="shared" si="15"/>
        <v>0</v>
      </c>
    </row>
    <row r="277" spans="1:16">
      <c r="A277" s="7"/>
      <c r="B277" s="4" t="s">
        <v>26</v>
      </c>
      <c r="C277" s="8">
        <v>70.66</v>
      </c>
      <c r="D277" s="4">
        <v>7</v>
      </c>
      <c r="E277" s="47">
        <f t="shared" si="14"/>
        <v>494.62</v>
      </c>
      <c r="F277" s="4"/>
      <c r="G277" s="4"/>
      <c r="H277" s="4"/>
      <c r="I277" s="4"/>
      <c r="J277" s="4"/>
      <c r="K277" s="4"/>
      <c r="L277" s="4"/>
      <c r="M277" s="4"/>
      <c r="N277">
        <f t="shared" si="16"/>
        <v>0</v>
      </c>
      <c r="O277">
        <f t="shared" si="15"/>
        <v>0</v>
      </c>
    </row>
    <row r="278" spans="1:16">
      <c r="A278" s="7"/>
      <c r="B278" s="4" t="s">
        <v>200</v>
      </c>
      <c r="C278" s="8">
        <v>9.1999999999999993</v>
      </c>
      <c r="D278" s="4">
        <v>217</v>
      </c>
      <c r="E278" s="47">
        <f t="shared" si="14"/>
        <v>1996.3999999999999</v>
      </c>
      <c r="F278" s="4"/>
      <c r="G278" s="4"/>
      <c r="H278" s="4"/>
      <c r="I278" s="4"/>
      <c r="J278" s="4"/>
      <c r="K278" s="4"/>
      <c r="L278" s="4"/>
      <c r="M278" s="4"/>
      <c r="N278">
        <f t="shared" si="16"/>
        <v>0</v>
      </c>
      <c r="O278">
        <f t="shared" si="15"/>
        <v>0</v>
      </c>
    </row>
    <row r="279" spans="1:16">
      <c r="A279" s="7"/>
      <c r="B279" s="4" t="s">
        <v>31</v>
      </c>
      <c r="C279" s="8">
        <v>75</v>
      </c>
      <c r="D279" s="4">
        <v>18</v>
      </c>
      <c r="E279" s="47">
        <f t="shared" si="14"/>
        <v>1350</v>
      </c>
      <c r="F279" s="4">
        <v>1</v>
      </c>
      <c r="G279" s="4"/>
      <c r="H279" s="4">
        <v>1</v>
      </c>
      <c r="I279" s="4">
        <v>2</v>
      </c>
      <c r="J279" s="4">
        <v>2</v>
      </c>
      <c r="K279" s="4">
        <v>1</v>
      </c>
      <c r="L279" s="4"/>
      <c r="M279" s="4"/>
      <c r="N279">
        <f t="shared" si="16"/>
        <v>7</v>
      </c>
      <c r="O279" s="68">
        <f t="shared" si="15"/>
        <v>525</v>
      </c>
    </row>
    <row r="280" spans="1:16">
      <c r="A280" s="7"/>
      <c r="B280" s="4" t="s">
        <v>172</v>
      </c>
      <c r="C280" s="8">
        <v>103</v>
      </c>
      <c r="D280" s="4">
        <v>15</v>
      </c>
      <c r="E280" s="47">
        <f t="shared" si="14"/>
        <v>1545</v>
      </c>
      <c r="F280" s="4"/>
      <c r="G280" s="4"/>
      <c r="H280" s="4"/>
      <c r="I280" s="4"/>
      <c r="J280" s="4"/>
      <c r="K280" s="4"/>
      <c r="L280" s="4"/>
      <c r="M280" s="4"/>
      <c r="N280">
        <f t="shared" si="16"/>
        <v>0</v>
      </c>
      <c r="O280">
        <f t="shared" si="15"/>
        <v>0</v>
      </c>
    </row>
    <row r="281" spans="1:16">
      <c r="A281" s="7"/>
      <c r="B281" s="4" t="s">
        <v>57</v>
      </c>
      <c r="C281" s="8">
        <v>65</v>
      </c>
      <c r="D281" s="4">
        <v>13.3</v>
      </c>
      <c r="E281" s="47">
        <f t="shared" si="14"/>
        <v>864.5</v>
      </c>
      <c r="F281" s="4"/>
      <c r="G281" s="4"/>
      <c r="H281" s="4"/>
      <c r="I281" s="4"/>
      <c r="J281" s="4"/>
      <c r="K281" s="4"/>
      <c r="L281" s="4"/>
      <c r="M281" s="4"/>
      <c r="N281">
        <f t="shared" si="16"/>
        <v>0</v>
      </c>
      <c r="O281">
        <f t="shared" si="15"/>
        <v>0</v>
      </c>
    </row>
    <row r="282" spans="1:16">
      <c r="A282" s="7"/>
      <c r="B282" s="4" t="s">
        <v>64</v>
      </c>
      <c r="C282" s="8">
        <v>195</v>
      </c>
      <c r="D282" s="4">
        <v>37.1</v>
      </c>
      <c r="E282" s="47">
        <f t="shared" si="14"/>
        <v>7234.5</v>
      </c>
      <c r="F282" s="4"/>
      <c r="G282" s="4"/>
      <c r="H282" s="4"/>
      <c r="I282" s="4"/>
      <c r="J282" s="4"/>
      <c r="K282" s="4"/>
      <c r="L282" s="4"/>
      <c r="M282" s="4"/>
      <c r="N282">
        <f t="shared" si="16"/>
        <v>0</v>
      </c>
      <c r="O282">
        <f t="shared" si="15"/>
        <v>0</v>
      </c>
    </row>
    <row r="283" spans="1:16">
      <c r="A283" s="7"/>
      <c r="B283" s="4" t="s">
        <v>58</v>
      </c>
      <c r="C283" s="8">
        <v>39</v>
      </c>
      <c r="D283" s="4">
        <v>20.66</v>
      </c>
      <c r="E283" s="47">
        <f t="shared" si="14"/>
        <v>805.74</v>
      </c>
      <c r="F283" s="4"/>
      <c r="G283" s="4"/>
      <c r="H283" s="4">
        <v>0.1</v>
      </c>
      <c r="I283" s="4"/>
      <c r="J283" s="4"/>
      <c r="K283" s="4"/>
      <c r="L283" s="4"/>
      <c r="M283" s="4"/>
      <c r="N283">
        <f t="shared" si="16"/>
        <v>0.1</v>
      </c>
      <c r="O283" s="68">
        <f t="shared" si="15"/>
        <v>3.9000000000000004</v>
      </c>
    </row>
    <row r="284" spans="1:16">
      <c r="A284" s="7"/>
      <c r="B284" s="4" t="s">
        <v>204</v>
      </c>
      <c r="C284" s="8">
        <v>185</v>
      </c>
      <c r="D284" s="4">
        <v>0.85</v>
      </c>
      <c r="E284" s="47">
        <f t="shared" si="14"/>
        <v>157.25</v>
      </c>
      <c r="F284" s="4"/>
      <c r="G284" s="4"/>
      <c r="H284" s="4"/>
      <c r="I284" s="4"/>
      <c r="J284" s="4"/>
      <c r="K284" s="4"/>
      <c r="L284" s="4"/>
      <c r="M284" s="4"/>
      <c r="N284">
        <f t="shared" si="16"/>
        <v>0</v>
      </c>
      <c r="O284">
        <f t="shared" si="15"/>
        <v>0</v>
      </c>
    </row>
    <row r="285" spans="1:16">
      <c r="A285" s="7"/>
      <c r="B285" s="4" t="s">
        <v>37</v>
      </c>
      <c r="C285" s="8">
        <v>60</v>
      </c>
      <c r="D285" s="4">
        <v>15.24</v>
      </c>
      <c r="E285" s="47">
        <f t="shared" si="14"/>
        <v>914.4</v>
      </c>
      <c r="F285" s="4"/>
      <c r="G285" s="4"/>
      <c r="H285" s="4">
        <v>0.1</v>
      </c>
      <c r="I285" s="4"/>
      <c r="J285" s="4"/>
      <c r="K285" s="4"/>
      <c r="L285" s="4"/>
      <c r="M285" s="4"/>
      <c r="N285">
        <f t="shared" si="16"/>
        <v>0.1</v>
      </c>
      <c r="O285" s="68">
        <f t="shared" si="15"/>
        <v>6</v>
      </c>
    </row>
    <row r="286" spans="1:16">
      <c r="A286" s="7"/>
      <c r="B286" s="4" t="s">
        <v>56</v>
      </c>
      <c r="C286" s="8">
        <v>36</v>
      </c>
      <c r="D286" s="4">
        <v>17.93</v>
      </c>
      <c r="E286" s="47">
        <f t="shared" si="14"/>
        <v>645.48</v>
      </c>
      <c r="F286" s="4"/>
      <c r="G286" s="4"/>
      <c r="H286" s="4"/>
      <c r="I286" s="4"/>
      <c r="J286" s="4"/>
      <c r="K286" s="4"/>
      <c r="L286" s="4">
        <v>2</v>
      </c>
      <c r="M286" s="4"/>
      <c r="N286">
        <f t="shared" si="16"/>
        <v>2</v>
      </c>
      <c r="O286" s="68">
        <f t="shared" si="15"/>
        <v>72</v>
      </c>
    </row>
    <row r="287" spans="1:16">
      <c r="A287" s="7"/>
      <c r="B287" s="4" t="s">
        <v>208</v>
      </c>
      <c r="C287" s="8">
        <v>173</v>
      </c>
      <c r="D287" s="4">
        <v>10</v>
      </c>
      <c r="E287" s="47">
        <f t="shared" si="14"/>
        <v>1730</v>
      </c>
      <c r="F287" s="4"/>
      <c r="G287" s="4"/>
      <c r="H287" s="4"/>
      <c r="I287" s="4"/>
      <c r="J287" s="4"/>
      <c r="K287" s="4"/>
      <c r="L287" s="4"/>
      <c r="M287" s="4"/>
      <c r="N287">
        <f t="shared" si="16"/>
        <v>0</v>
      </c>
      <c r="O287">
        <f t="shared" si="15"/>
        <v>0</v>
      </c>
    </row>
    <row r="288" spans="1:16">
      <c r="A288" s="9"/>
      <c r="B288" s="117" t="s">
        <v>34</v>
      </c>
      <c r="C288" s="92">
        <v>26</v>
      </c>
      <c r="D288" s="117">
        <v>250</v>
      </c>
      <c r="E288" s="47">
        <f t="shared" si="14"/>
        <v>6500</v>
      </c>
      <c r="F288" s="117">
        <v>3</v>
      </c>
      <c r="G288" s="4">
        <v>1</v>
      </c>
      <c r="H288" s="4">
        <v>1</v>
      </c>
      <c r="I288" s="4">
        <v>2</v>
      </c>
      <c r="J288" s="4">
        <v>2</v>
      </c>
      <c r="K288" s="4">
        <v>4</v>
      </c>
      <c r="L288" s="4">
        <v>2</v>
      </c>
      <c r="M288" s="4">
        <v>2</v>
      </c>
      <c r="N288">
        <f t="shared" si="16"/>
        <v>17</v>
      </c>
      <c r="O288" s="68">
        <f t="shared" si="15"/>
        <v>442</v>
      </c>
      <c r="P288" s="78"/>
    </row>
    <row r="289" spans="1:15">
      <c r="A289" s="9"/>
      <c r="B289" s="4" t="s">
        <v>161</v>
      </c>
      <c r="C289" s="8">
        <v>52</v>
      </c>
      <c r="D289" s="4">
        <v>220</v>
      </c>
      <c r="E289" s="47">
        <f t="shared" si="14"/>
        <v>11440</v>
      </c>
      <c r="F289" s="4"/>
      <c r="G289" s="4"/>
      <c r="H289" s="4"/>
      <c r="I289" s="4"/>
      <c r="J289" s="4"/>
      <c r="K289" s="4"/>
      <c r="L289" s="4"/>
      <c r="M289" s="4"/>
      <c r="N289" s="30">
        <f t="shared" si="16"/>
        <v>0</v>
      </c>
      <c r="O289">
        <f t="shared" si="15"/>
        <v>0</v>
      </c>
    </row>
    <row r="290" spans="1:15">
      <c r="A290" s="9"/>
      <c r="B290" s="4" t="s">
        <v>160</v>
      </c>
      <c r="C290" s="8">
        <v>43</v>
      </c>
      <c r="D290" s="4">
        <v>220</v>
      </c>
      <c r="E290" s="47">
        <f t="shared" si="14"/>
        <v>9460</v>
      </c>
      <c r="F290" s="4"/>
      <c r="G290" s="4"/>
      <c r="H290" s="4"/>
      <c r="I290" s="4"/>
      <c r="J290" s="4"/>
      <c r="K290" s="4"/>
      <c r="L290" s="4"/>
      <c r="M290" s="4"/>
      <c r="N290" s="14">
        <f t="shared" si="16"/>
        <v>0</v>
      </c>
      <c r="O290">
        <f t="shared" si="15"/>
        <v>0</v>
      </c>
    </row>
    <row r="291" spans="1:15">
      <c r="A291" s="9"/>
      <c r="B291" s="4" t="s">
        <v>60</v>
      </c>
      <c r="C291" s="8">
        <v>670</v>
      </c>
      <c r="D291" s="4">
        <v>8.7780000000000005</v>
      </c>
      <c r="E291" s="47">
        <f t="shared" si="14"/>
        <v>5881.26</v>
      </c>
      <c r="F291" s="4"/>
      <c r="G291" s="4"/>
      <c r="H291" s="4"/>
      <c r="I291" s="4"/>
      <c r="J291" s="4"/>
      <c r="K291" s="4"/>
      <c r="L291" s="4"/>
      <c r="M291" s="4"/>
      <c r="N291" s="14">
        <f t="shared" si="16"/>
        <v>0</v>
      </c>
      <c r="O291">
        <f t="shared" si="15"/>
        <v>0</v>
      </c>
    </row>
    <row r="292" spans="1:15">
      <c r="A292" s="9"/>
      <c r="B292" s="4" t="s">
        <v>96</v>
      </c>
      <c r="C292" s="8">
        <v>15.5</v>
      </c>
      <c r="D292" s="4">
        <v>73</v>
      </c>
      <c r="E292" s="47">
        <f t="shared" si="14"/>
        <v>1131.5</v>
      </c>
      <c r="F292" s="4"/>
      <c r="G292" s="4"/>
      <c r="H292" s="4"/>
      <c r="I292" s="4"/>
      <c r="J292" s="4"/>
      <c r="K292" s="4"/>
      <c r="L292" s="4"/>
      <c r="M292" s="4"/>
      <c r="N292" s="14">
        <f t="shared" si="16"/>
        <v>0</v>
      </c>
      <c r="O292">
        <f t="shared" si="15"/>
        <v>0</v>
      </c>
    </row>
    <row r="293" spans="1:15">
      <c r="A293" s="9"/>
      <c r="B293" s="4" t="s">
        <v>45</v>
      </c>
      <c r="C293" s="8">
        <v>31</v>
      </c>
      <c r="D293" s="4">
        <v>30</v>
      </c>
      <c r="E293" s="47">
        <f t="shared" si="14"/>
        <v>930</v>
      </c>
      <c r="F293" s="4"/>
      <c r="G293" s="4"/>
      <c r="H293" s="4"/>
      <c r="I293" s="4"/>
      <c r="J293" s="4"/>
      <c r="K293" s="4"/>
      <c r="L293" s="4"/>
      <c r="M293" s="4"/>
      <c r="N293" s="14">
        <f t="shared" si="16"/>
        <v>0</v>
      </c>
      <c r="O293">
        <f t="shared" si="15"/>
        <v>0</v>
      </c>
    </row>
    <row r="294" spans="1:15">
      <c r="A294" s="9"/>
      <c r="B294" s="4" t="s">
        <v>22</v>
      </c>
      <c r="C294" s="8">
        <v>108</v>
      </c>
      <c r="D294" s="4">
        <v>16</v>
      </c>
      <c r="E294" s="47">
        <f t="shared" si="14"/>
        <v>1728</v>
      </c>
      <c r="F294" s="4"/>
      <c r="G294" s="4"/>
      <c r="H294" s="4"/>
      <c r="I294" s="4"/>
      <c r="J294" s="4"/>
      <c r="K294" s="4"/>
      <c r="L294" s="4"/>
      <c r="M294" s="4"/>
      <c r="N294" s="14">
        <f t="shared" si="16"/>
        <v>0</v>
      </c>
      <c r="O294">
        <f t="shared" si="15"/>
        <v>0</v>
      </c>
    </row>
    <row r="295" spans="1:15">
      <c r="A295" s="9"/>
      <c r="B295" s="4" t="s">
        <v>22</v>
      </c>
      <c r="C295" s="8">
        <v>173</v>
      </c>
      <c r="D295" s="4">
        <v>9</v>
      </c>
      <c r="E295" s="47">
        <f t="shared" si="14"/>
        <v>1557</v>
      </c>
      <c r="F295" s="4"/>
      <c r="G295" s="4"/>
      <c r="H295" s="4"/>
      <c r="I295" s="4"/>
      <c r="J295" s="4"/>
      <c r="K295" s="4"/>
      <c r="L295" s="4"/>
      <c r="M295" s="4"/>
      <c r="N295" s="30"/>
      <c r="O295">
        <f t="shared" si="15"/>
        <v>0</v>
      </c>
    </row>
    <row r="296" spans="1:15">
      <c r="A296" s="9"/>
      <c r="B296" s="4" t="s">
        <v>253</v>
      </c>
      <c r="C296" s="8">
        <v>293</v>
      </c>
      <c r="D296" s="4">
        <v>6</v>
      </c>
      <c r="E296" s="47">
        <f t="shared" si="14"/>
        <v>1758</v>
      </c>
      <c r="F296" s="4"/>
      <c r="G296" s="4"/>
      <c r="H296" s="4"/>
      <c r="I296" s="4"/>
      <c r="J296" s="4"/>
      <c r="K296" s="4"/>
      <c r="L296" s="4"/>
      <c r="M296" s="4"/>
      <c r="N296" s="14">
        <f t="shared" ref="N296:N314" si="17">SUM(F296:M296)</f>
        <v>0</v>
      </c>
      <c r="O296">
        <f t="shared" si="15"/>
        <v>0</v>
      </c>
    </row>
    <row r="297" spans="1:15">
      <c r="A297" s="9"/>
      <c r="B297" s="4" t="s">
        <v>118</v>
      </c>
      <c r="C297" s="8">
        <v>37</v>
      </c>
      <c r="D297" s="4">
        <v>60</v>
      </c>
      <c r="E297" s="47">
        <f t="shared" si="14"/>
        <v>2220</v>
      </c>
      <c r="F297" s="4"/>
      <c r="G297" s="4"/>
      <c r="H297" s="4"/>
      <c r="I297" s="4"/>
      <c r="J297" s="4"/>
      <c r="K297" s="4"/>
      <c r="L297" s="4"/>
      <c r="M297" s="4"/>
      <c r="N297" s="14">
        <f t="shared" si="17"/>
        <v>0</v>
      </c>
      <c r="O297">
        <f t="shared" si="15"/>
        <v>0</v>
      </c>
    </row>
    <row r="298" spans="1:15">
      <c r="A298" s="9"/>
      <c r="B298" s="4" t="s">
        <v>118</v>
      </c>
      <c r="C298" s="8">
        <v>37</v>
      </c>
      <c r="D298" s="4">
        <v>45</v>
      </c>
      <c r="E298" s="47">
        <f t="shared" si="14"/>
        <v>1665</v>
      </c>
      <c r="F298" s="4"/>
      <c r="G298" s="4"/>
      <c r="H298" s="4"/>
      <c r="I298" s="4"/>
      <c r="J298" s="4"/>
      <c r="K298" s="4"/>
      <c r="L298" s="4"/>
      <c r="M298" s="4"/>
      <c r="N298" s="14">
        <f t="shared" si="17"/>
        <v>0</v>
      </c>
      <c r="O298">
        <f t="shared" si="15"/>
        <v>0</v>
      </c>
    </row>
    <row r="299" spans="1:15">
      <c r="A299" s="9"/>
      <c r="B299" s="4" t="s">
        <v>145</v>
      </c>
      <c r="C299" s="8">
        <v>525</v>
      </c>
      <c r="D299" s="4">
        <v>10</v>
      </c>
      <c r="E299" s="47">
        <f t="shared" si="14"/>
        <v>5250</v>
      </c>
      <c r="F299" s="4"/>
      <c r="G299" s="4"/>
      <c r="H299" s="4"/>
      <c r="I299" s="4"/>
      <c r="J299" s="4"/>
      <c r="K299" s="4"/>
      <c r="L299" s="4"/>
      <c r="M299" s="4"/>
      <c r="N299" s="14">
        <f t="shared" si="17"/>
        <v>0</v>
      </c>
      <c r="O299">
        <f t="shared" si="15"/>
        <v>0</v>
      </c>
    </row>
    <row r="300" spans="1:15">
      <c r="A300" s="9"/>
      <c r="B300" s="4" t="s">
        <v>10</v>
      </c>
      <c r="C300" s="8">
        <v>65</v>
      </c>
      <c r="D300" s="4">
        <v>40</v>
      </c>
      <c r="E300" s="47">
        <f t="shared" si="14"/>
        <v>2600</v>
      </c>
      <c r="F300" s="4"/>
      <c r="G300" s="4"/>
      <c r="H300" s="4"/>
      <c r="I300" s="4"/>
      <c r="J300" s="4"/>
      <c r="K300" s="4"/>
      <c r="L300" s="4"/>
      <c r="M300" s="4"/>
      <c r="N300" s="14">
        <f t="shared" si="17"/>
        <v>0</v>
      </c>
      <c r="O300">
        <f t="shared" si="15"/>
        <v>0</v>
      </c>
    </row>
    <row r="301" spans="1:15">
      <c r="A301" s="9"/>
      <c r="B301" s="4" t="s">
        <v>51</v>
      </c>
      <c r="C301" s="8">
        <v>47</v>
      </c>
      <c r="D301" s="4">
        <v>20</v>
      </c>
      <c r="E301" s="47">
        <f t="shared" si="14"/>
        <v>940</v>
      </c>
      <c r="F301" s="4"/>
      <c r="G301" s="4"/>
      <c r="H301" s="4"/>
      <c r="I301" s="4"/>
      <c r="J301" s="4"/>
      <c r="K301" s="4"/>
      <c r="L301" s="4"/>
      <c r="M301" s="4"/>
      <c r="N301" s="14">
        <f t="shared" si="17"/>
        <v>0</v>
      </c>
      <c r="O301">
        <f t="shared" si="15"/>
        <v>0</v>
      </c>
    </row>
    <row r="302" spans="1:15">
      <c r="A302" s="9"/>
      <c r="B302" s="4" t="s">
        <v>31</v>
      </c>
      <c r="C302" s="8">
        <v>75</v>
      </c>
      <c r="D302" s="4">
        <v>36</v>
      </c>
      <c r="E302" s="47">
        <f t="shared" si="14"/>
        <v>2700</v>
      </c>
      <c r="F302" s="4"/>
      <c r="G302" s="4"/>
      <c r="H302" s="4"/>
      <c r="I302" s="4"/>
      <c r="J302" s="4"/>
      <c r="K302" s="4"/>
      <c r="L302" s="4">
        <v>1</v>
      </c>
      <c r="M302" s="4">
        <v>1</v>
      </c>
      <c r="N302" s="14">
        <f t="shared" si="17"/>
        <v>2</v>
      </c>
      <c r="O302" s="68">
        <f t="shared" si="15"/>
        <v>150</v>
      </c>
    </row>
    <row r="303" spans="1:15">
      <c r="A303" s="9"/>
      <c r="B303" s="4" t="s">
        <v>232</v>
      </c>
      <c r="C303" s="8">
        <v>175</v>
      </c>
      <c r="D303" s="4">
        <v>8</v>
      </c>
      <c r="E303" s="47">
        <f t="shared" si="14"/>
        <v>1400</v>
      </c>
      <c r="F303" s="4"/>
      <c r="G303" s="4"/>
      <c r="H303" s="4"/>
      <c r="I303" s="4"/>
      <c r="J303" s="4"/>
      <c r="K303" s="4"/>
      <c r="L303" s="4"/>
      <c r="M303" s="4"/>
      <c r="N303" s="14">
        <f t="shared" si="17"/>
        <v>0</v>
      </c>
      <c r="O303">
        <f t="shared" si="15"/>
        <v>0</v>
      </c>
    </row>
    <row r="304" spans="1:15">
      <c r="A304" s="9"/>
      <c r="B304" s="4" t="s">
        <v>65</v>
      </c>
      <c r="C304" s="8">
        <v>320</v>
      </c>
      <c r="D304" s="4">
        <v>40</v>
      </c>
      <c r="E304" s="47">
        <f t="shared" si="14"/>
        <v>12800</v>
      </c>
      <c r="F304" s="4"/>
      <c r="G304" s="4">
        <v>6.6</v>
      </c>
      <c r="H304" s="4"/>
      <c r="I304" s="4"/>
      <c r="J304" s="4"/>
      <c r="K304" s="4"/>
      <c r="L304" s="4"/>
      <c r="M304" s="4"/>
      <c r="N304" s="14">
        <f t="shared" si="17"/>
        <v>6.6</v>
      </c>
      <c r="O304" s="68">
        <f t="shared" si="15"/>
        <v>2112</v>
      </c>
    </row>
    <row r="305" spans="1:15">
      <c r="A305" s="9"/>
      <c r="B305" s="4" t="s">
        <v>141</v>
      </c>
      <c r="C305" s="8">
        <v>155</v>
      </c>
      <c r="D305" s="4">
        <v>31.8</v>
      </c>
      <c r="E305" s="47">
        <f t="shared" si="14"/>
        <v>4929</v>
      </c>
      <c r="F305" s="4"/>
      <c r="G305" s="4"/>
      <c r="H305" s="4"/>
      <c r="I305" s="4"/>
      <c r="J305" s="4"/>
      <c r="K305" s="4"/>
      <c r="L305" s="4"/>
      <c r="M305" s="4"/>
      <c r="N305" s="14">
        <f t="shared" si="17"/>
        <v>0</v>
      </c>
      <c r="O305">
        <f t="shared" si="15"/>
        <v>0</v>
      </c>
    </row>
    <row r="306" spans="1:15">
      <c r="A306" s="9"/>
      <c r="B306" s="4" t="s">
        <v>106</v>
      </c>
      <c r="C306" s="8">
        <v>125</v>
      </c>
      <c r="D306" s="4">
        <v>45.7</v>
      </c>
      <c r="E306" s="47">
        <f t="shared" si="14"/>
        <v>5712.5</v>
      </c>
      <c r="F306" s="4"/>
      <c r="G306" s="4"/>
      <c r="H306" s="4"/>
      <c r="I306" s="4"/>
      <c r="J306" s="4"/>
      <c r="K306" s="4"/>
      <c r="L306" s="4"/>
      <c r="M306" s="4"/>
      <c r="N306" s="14">
        <f t="shared" si="17"/>
        <v>0</v>
      </c>
      <c r="O306">
        <f t="shared" si="15"/>
        <v>0</v>
      </c>
    </row>
    <row r="307" spans="1:15">
      <c r="A307" s="9"/>
      <c r="B307" s="4" t="s">
        <v>64</v>
      </c>
      <c r="C307" s="8">
        <v>225</v>
      </c>
      <c r="D307" s="4">
        <v>36.299999999999997</v>
      </c>
      <c r="E307" s="47">
        <f t="shared" si="14"/>
        <v>8167.4999999999991</v>
      </c>
      <c r="F307" s="4"/>
      <c r="G307" s="4"/>
      <c r="H307" s="4"/>
      <c r="I307" s="4"/>
      <c r="J307" s="4"/>
      <c r="K307" s="4"/>
      <c r="L307" s="4"/>
      <c r="M307" s="4"/>
      <c r="N307" s="14">
        <f t="shared" si="17"/>
        <v>0</v>
      </c>
      <c r="O307">
        <f t="shared" si="15"/>
        <v>0</v>
      </c>
    </row>
    <row r="308" spans="1:15">
      <c r="A308" s="9"/>
      <c r="B308" s="4" t="s">
        <v>58</v>
      </c>
      <c r="C308" s="8">
        <v>41</v>
      </c>
      <c r="D308" s="4">
        <v>31.7</v>
      </c>
      <c r="E308" s="47">
        <f t="shared" si="14"/>
        <v>1299.7</v>
      </c>
      <c r="F308" s="4"/>
      <c r="G308" s="4"/>
      <c r="H308" s="4"/>
      <c r="I308" s="4">
        <v>0.1</v>
      </c>
      <c r="J308" s="4">
        <v>0.1</v>
      </c>
      <c r="K308" s="4"/>
      <c r="L308" s="4">
        <v>0.1</v>
      </c>
      <c r="M308" s="4">
        <v>0.1</v>
      </c>
      <c r="N308" s="14">
        <f t="shared" si="17"/>
        <v>0.4</v>
      </c>
      <c r="O308" s="68">
        <f t="shared" si="15"/>
        <v>16.400000000000002</v>
      </c>
    </row>
    <row r="309" spans="1:15">
      <c r="A309" s="9"/>
      <c r="B309" s="4" t="s">
        <v>62</v>
      </c>
      <c r="C309" s="8">
        <v>230</v>
      </c>
      <c r="D309" s="4">
        <v>46.44</v>
      </c>
      <c r="E309" s="47">
        <f t="shared" si="14"/>
        <v>10681.199999999999</v>
      </c>
      <c r="F309" s="4"/>
      <c r="G309" s="4"/>
      <c r="H309" s="4"/>
      <c r="I309" s="4"/>
      <c r="J309" s="4"/>
      <c r="K309" s="4"/>
      <c r="L309" s="4"/>
      <c r="M309" s="4"/>
      <c r="N309" s="14">
        <f t="shared" si="17"/>
        <v>0</v>
      </c>
      <c r="O309">
        <f t="shared" si="15"/>
        <v>0</v>
      </c>
    </row>
    <row r="310" spans="1:15">
      <c r="A310" s="9"/>
      <c r="B310" s="4" t="s">
        <v>242</v>
      </c>
      <c r="C310" s="8">
        <v>230</v>
      </c>
      <c r="D310" s="4">
        <v>47.04</v>
      </c>
      <c r="E310" s="47">
        <f t="shared" si="14"/>
        <v>10819.199999999999</v>
      </c>
      <c r="F310" s="4"/>
      <c r="G310" s="4"/>
      <c r="H310" s="4"/>
      <c r="I310" s="4"/>
      <c r="J310" s="4"/>
      <c r="K310" s="4"/>
      <c r="L310" s="4"/>
      <c r="M310" s="4"/>
      <c r="N310" s="14">
        <f t="shared" si="17"/>
        <v>0</v>
      </c>
      <c r="O310">
        <f t="shared" si="15"/>
        <v>0</v>
      </c>
    </row>
    <row r="311" spans="1:15">
      <c r="A311" s="9"/>
      <c r="B311" s="4" t="s">
        <v>55</v>
      </c>
      <c r="C311" s="8">
        <v>39</v>
      </c>
      <c r="D311" s="4">
        <v>226.4</v>
      </c>
      <c r="E311" s="47">
        <f t="shared" si="14"/>
        <v>8829.6</v>
      </c>
      <c r="F311" s="4"/>
      <c r="G311" s="4"/>
      <c r="H311" s="4">
        <v>2</v>
      </c>
      <c r="I311" s="4">
        <v>2</v>
      </c>
      <c r="J311" s="4"/>
      <c r="K311" s="4"/>
      <c r="L311" s="4">
        <v>2</v>
      </c>
      <c r="M311" s="4"/>
      <c r="N311" s="14">
        <f t="shared" si="17"/>
        <v>6</v>
      </c>
      <c r="O311" s="68">
        <f t="shared" si="15"/>
        <v>234</v>
      </c>
    </row>
    <row r="312" spans="1:15">
      <c r="A312" s="9"/>
      <c r="B312" s="4" t="s">
        <v>57</v>
      </c>
      <c r="C312" s="8">
        <v>65</v>
      </c>
      <c r="D312" s="4">
        <v>17.2</v>
      </c>
      <c r="E312" s="47">
        <f t="shared" si="14"/>
        <v>1118</v>
      </c>
      <c r="F312" s="4"/>
      <c r="G312" s="4"/>
      <c r="H312" s="4"/>
      <c r="I312" s="4"/>
      <c r="J312" s="4"/>
      <c r="K312" s="4"/>
      <c r="L312" s="4"/>
      <c r="M312" s="4"/>
      <c r="N312" s="14">
        <f t="shared" si="17"/>
        <v>0</v>
      </c>
      <c r="O312">
        <f t="shared" si="15"/>
        <v>0</v>
      </c>
    </row>
    <row r="313" spans="1:15">
      <c r="A313" s="9"/>
      <c r="B313" s="4" t="s">
        <v>37</v>
      </c>
      <c r="C313" s="8">
        <v>60</v>
      </c>
      <c r="D313" s="4">
        <v>20</v>
      </c>
      <c r="E313" s="47">
        <f t="shared" si="14"/>
        <v>1200</v>
      </c>
      <c r="F313" s="4"/>
      <c r="G313" s="4"/>
      <c r="H313" s="4"/>
      <c r="I313" s="4">
        <v>0.1</v>
      </c>
      <c r="J313" s="4">
        <v>0.1</v>
      </c>
      <c r="K313" s="4"/>
      <c r="L313" s="4"/>
      <c r="M313" s="4"/>
      <c r="N313" s="14">
        <f t="shared" si="17"/>
        <v>0.2</v>
      </c>
      <c r="O313" s="68">
        <f t="shared" si="15"/>
        <v>12</v>
      </c>
    </row>
    <row r="314" spans="1:15">
      <c r="A314" s="9"/>
      <c r="B314" s="4" t="s">
        <v>269</v>
      </c>
      <c r="C314" s="8">
        <v>32.04</v>
      </c>
      <c r="D314" s="4">
        <v>216</v>
      </c>
      <c r="E314" s="47">
        <f t="shared" ref="E314:E353" si="18">D314*C314</f>
        <v>6920.6399999999994</v>
      </c>
      <c r="F314" s="4"/>
      <c r="G314" s="4"/>
      <c r="H314" s="4"/>
      <c r="I314" s="4"/>
      <c r="J314" s="4"/>
      <c r="K314" s="4"/>
      <c r="L314" s="4"/>
      <c r="M314" s="4"/>
      <c r="N314" s="14">
        <f t="shared" si="17"/>
        <v>0</v>
      </c>
      <c r="O314">
        <f t="shared" ref="O314:O353" si="19">N314*C314</f>
        <v>0</v>
      </c>
    </row>
    <row r="315" spans="1:15">
      <c r="A315" s="9"/>
      <c r="B315" s="4" t="s">
        <v>18</v>
      </c>
      <c r="C315" s="8">
        <v>126.16</v>
      </c>
      <c r="D315" s="4">
        <v>18</v>
      </c>
      <c r="E315" s="47">
        <f t="shared" si="18"/>
        <v>2270.88</v>
      </c>
      <c r="F315" s="4"/>
      <c r="G315" s="4"/>
      <c r="H315" s="4"/>
      <c r="I315" s="4"/>
      <c r="J315" s="4"/>
      <c r="K315" s="4"/>
      <c r="L315" s="4"/>
      <c r="M315" s="4"/>
      <c r="N315" s="14"/>
      <c r="O315">
        <f t="shared" si="19"/>
        <v>0</v>
      </c>
    </row>
    <row r="316" spans="1:15">
      <c r="A316" s="9"/>
      <c r="B316" s="4" t="s">
        <v>179</v>
      </c>
      <c r="C316" s="8">
        <v>168.54</v>
      </c>
      <c r="D316" s="4">
        <v>22</v>
      </c>
      <c r="E316" s="47">
        <f t="shared" si="18"/>
        <v>3707.8799999999997</v>
      </c>
      <c r="F316" s="4"/>
      <c r="G316" s="4"/>
      <c r="H316" s="4"/>
      <c r="I316" s="4"/>
      <c r="J316" s="4"/>
      <c r="K316" s="4"/>
      <c r="L316" s="4"/>
      <c r="M316" s="4"/>
      <c r="N316" s="14">
        <f>SUM(F316:M316)</f>
        <v>0</v>
      </c>
      <c r="O316">
        <f t="shared" si="19"/>
        <v>0</v>
      </c>
    </row>
    <row r="317" spans="1:15">
      <c r="A317" s="9"/>
      <c r="B317" s="4" t="s">
        <v>270</v>
      </c>
      <c r="C317" s="8">
        <v>218.42</v>
      </c>
      <c r="D317" s="4">
        <v>20</v>
      </c>
      <c r="E317" s="47">
        <f t="shared" si="18"/>
        <v>4368.3999999999996</v>
      </c>
      <c r="F317" s="4"/>
      <c r="G317" s="4"/>
      <c r="H317" s="4"/>
      <c r="I317" s="4"/>
      <c r="J317" s="4"/>
      <c r="K317" s="4"/>
      <c r="L317" s="4"/>
      <c r="M317" s="4"/>
      <c r="N317" s="14">
        <f>SUM(F317:M317)</f>
        <v>0</v>
      </c>
      <c r="O317">
        <f t="shared" si="19"/>
        <v>0</v>
      </c>
    </row>
    <row r="318" spans="1:15">
      <c r="A318" s="9"/>
      <c r="B318" s="4" t="s">
        <v>271</v>
      </c>
      <c r="C318" s="8">
        <v>47.62</v>
      </c>
      <c r="D318" s="4">
        <v>48</v>
      </c>
      <c r="E318" s="47">
        <f t="shared" si="18"/>
        <v>2285.7599999999998</v>
      </c>
      <c r="F318" s="4"/>
      <c r="G318" s="4"/>
      <c r="H318" s="4"/>
      <c r="I318" s="4"/>
      <c r="J318" s="4"/>
      <c r="K318" s="4"/>
      <c r="L318" s="4"/>
      <c r="M318" s="4"/>
      <c r="N318" s="14">
        <f>SUM(F318:M318)</f>
        <v>0</v>
      </c>
      <c r="O318">
        <f t="shared" si="19"/>
        <v>0</v>
      </c>
    </row>
    <row r="319" spans="1:15">
      <c r="A319" s="9"/>
      <c r="B319" s="4" t="s">
        <v>172</v>
      </c>
      <c r="C319" s="8">
        <v>121.35</v>
      </c>
      <c r="D319" s="4">
        <v>24</v>
      </c>
      <c r="E319" s="47">
        <f t="shared" si="18"/>
        <v>2912.3999999999996</v>
      </c>
      <c r="F319" s="4"/>
      <c r="G319" s="4"/>
      <c r="H319" s="4"/>
      <c r="I319" s="4"/>
      <c r="J319" s="4"/>
      <c r="K319" s="4"/>
      <c r="L319" s="4"/>
      <c r="M319" s="4"/>
      <c r="N319" s="14">
        <f>SUM(F319:M319)</f>
        <v>0</v>
      </c>
      <c r="O319">
        <f t="shared" si="19"/>
        <v>0</v>
      </c>
    </row>
    <row r="320" spans="1:15">
      <c r="A320" s="9"/>
      <c r="B320" s="4" t="s">
        <v>13</v>
      </c>
      <c r="C320" s="8">
        <v>116.49</v>
      </c>
      <c r="D320" s="4">
        <v>15</v>
      </c>
      <c r="E320" s="47">
        <f t="shared" si="18"/>
        <v>1747.35</v>
      </c>
      <c r="F320" s="4"/>
      <c r="G320" s="4"/>
      <c r="H320" s="4"/>
      <c r="I320" s="4"/>
      <c r="J320" s="4"/>
      <c r="K320" s="4"/>
      <c r="L320" s="4"/>
      <c r="M320" s="4"/>
      <c r="N320" s="30"/>
      <c r="O320">
        <f t="shared" si="19"/>
        <v>0</v>
      </c>
    </row>
    <row r="321" spans="1:15">
      <c r="A321" s="9"/>
      <c r="B321" s="4" t="s">
        <v>23</v>
      </c>
      <c r="C321" s="8">
        <v>53.67</v>
      </c>
      <c r="D321" s="4">
        <v>24</v>
      </c>
      <c r="E321" s="47">
        <f t="shared" si="18"/>
        <v>1288.08</v>
      </c>
      <c r="F321" s="4"/>
      <c r="G321" s="4"/>
      <c r="H321" s="4"/>
      <c r="I321" s="4"/>
      <c r="J321" s="4"/>
      <c r="K321" s="4"/>
      <c r="L321" s="4"/>
      <c r="M321" s="4"/>
      <c r="N321" s="30"/>
      <c r="O321">
        <f t="shared" si="19"/>
        <v>0</v>
      </c>
    </row>
    <row r="322" spans="1:15">
      <c r="A322" s="9"/>
      <c r="B322" s="4" t="s">
        <v>14</v>
      </c>
      <c r="C322" s="8">
        <v>131.12</v>
      </c>
      <c r="D322" s="4">
        <v>9</v>
      </c>
      <c r="E322" s="47">
        <f t="shared" si="18"/>
        <v>1180.08</v>
      </c>
      <c r="F322" s="4"/>
      <c r="G322" s="4"/>
      <c r="H322" s="4"/>
      <c r="I322" s="4"/>
      <c r="J322" s="4"/>
      <c r="K322" s="4"/>
      <c r="L322" s="4"/>
      <c r="M322" s="4"/>
      <c r="N322" s="30"/>
      <c r="O322">
        <f t="shared" si="19"/>
        <v>0</v>
      </c>
    </row>
    <row r="323" spans="1:15">
      <c r="A323" s="9"/>
      <c r="B323" s="4" t="s">
        <v>20</v>
      </c>
      <c r="C323" s="8">
        <v>52.95</v>
      </c>
      <c r="D323" s="4">
        <v>24</v>
      </c>
      <c r="E323" s="47">
        <f t="shared" si="18"/>
        <v>1270.8000000000002</v>
      </c>
      <c r="F323" s="4"/>
      <c r="G323" s="4"/>
      <c r="H323" s="4"/>
      <c r="I323" s="4"/>
      <c r="J323" s="4"/>
      <c r="K323" s="4"/>
      <c r="L323" s="4">
        <v>1</v>
      </c>
      <c r="M323" s="4"/>
      <c r="N323" s="30">
        <f t="shared" ref="N323:N330" si="20">SUM(F323:M323)</f>
        <v>1</v>
      </c>
      <c r="O323">
        <f t="shared" si="19"/>
        <v>52.95</v>
      </c>
    </row>
    <row r="324" spans="1:15">
      <c r="A324" s="9"/>
      <c r="B324" s="4" t="s">
        <v>24</v>
      </c>
      <c r="C324" s="8">
        <v>129.94999999999999</v>
      </c>
      <c r="D324" s="4">
        <v>48</v>
      </c>
      <c r="E324" s="47">
        <f t="shared" si="18"/>
        <v>6237.5999999999995</v>
      </c>
      <c r="F324" s="4"/>
      <c r="G324" s="4"/>
      <c r="H324" s="4"/>
      <c r="I324" s="4">
        <v>2</v>
      </c>
      <c r="J324" s="4"/>
      <c r="K324" s="4"/>
      <c r="L324" s="4"/>
      <c r="M324" s="4"/>
      <c r="N324" s="30">
        <f t="shared" si="20"/>
        <v>2</v>
      </c>
      <c r="O324" s="68">
        <f t="shared" si="19"/>
        <v>259.89999999999998</v>
      </c>
    </row>
    <row r="325" spans="1:15">
      <c r="A325" s="9"/>
      <c r="B325" s="4" t="s">
        <v>41</v>
      </c>
      <c r="C325" s="8">
        <v>184.88</v>
      </c>
      <c r="D325" s="4">
        <v>9.4</v>
      </c>
      <c r="E325" s="47">
        <f t="shared" si="18"/>
        <v>1737.8720000000001</v>
      </c>
      <c r="F325" s="4"/>
      <c r="G325" s="4"/>
      <c r="H325" s="4"/>
      <c r="I325" s="4"/>
      <c r="J325" s="4"/>
      <c r="K325" s="4"/>
      <c r="L325" s="4"/>
      <c r="M325" s="4"/>
      <c r="N325" s="30">
        <f t="shared" si="20"/>
        <v>0</v>
      </c>
      <c r="O325">
        <f t="shared" si="19"/>
        <v>0</v>
      </c>
    </row>
    <row r="326" spans="1:15">
      <c r="A326" s="9"/>
      <c r="B326" s="4" t="s">
        <v>272</v>
      </c>
      <c r="C326" s="8">
        <v>492.43</v>
      </c>
      <c r="D326" s="4">
        <v>5.27</v>
      </c>
      <c r="E326" s="47">
        <f t="shared" si="18"/>
        <v>2595.1061</v>
      </c>
      <c r="F326" s="4"/>
      <c r="G326" s="4"/>
      <c r="H326" s="4"/>
      <c r="I326" s="4"/>
      <c r="J326" s="4"/>
      <c r="K326" s="4"/>
      <c r="L326" s="4"/>
      <c r="M326" s="4"/>
      <c r="N326" s="30">
        <f t="shared" si="20"/>
        <v>0</v>
      </c>
      <c r="O326">
        <f t="shared" si="19"/>
        <v>0</v>
      </c>
    </row>
    <row r="327" spans="1:15">
      <c r="A327" s="9"/>
      <c r="B327" s="4" t="s">
        <v>27</v>
      </c>
      <c r="C327" s="8">
        <v>248.23</v>
      </c>
      <c r="D327" s="4">
        <v>45</v>
      </c>
      <c r="E327" s="47">
        <f t="shared" si="18"/>
        <v>11170.35</v>
      </c>
      <c r="F327" s="4"/>
      <c r="G327" s="4"/>
      <c r="H327" s="4"/>
      <c r="I327" s="4"/>
      <c r="J327" s="4">
        <v>5.63</v>
      </c>
      <c r="K327" s="4"/>
      <c r="L327" s="4">
        <v>2</v>
      </c>
      <c r="M327" s="4"/>
      <c r="N327" s="14">
        <f t="shared" si="20"/>
        <v>7.63</v>
      </c>
      <c r="O327" s="68">
        <f t="shared" si="19"/>
        <v>1893.9948999999999</v>
      </c>
    </row>
    <row r="328" spans="1:15">
      <c r="A328" s="9"/>
      <c r="B328" s="4" t="s">
        <v>145</v>
      </c>
      <c r="C328" s="8">
        <v>512.66999999999996</v>
      </c>
      <c r="D328" s="4">
        <v>10</v>
      </c>
      <c r="E328" s="47">
        <f t="shared" si="18"/>
        <v>5126.7</v>
      </c>
      <c r="F328" s="4"/>
      <c r="G328" s="4"/>
      <c r="H328" s="4"/>
      <c r="I328" s="4"/>
      <c r="J328" s="4"/>
      <c r="K328" s="4"/>
      <c r="L328" s="4"/>
      <c r="M328" s="4"/>
      <c r="N328" s="14">
        <f t="shared" si="20"/>
        <v>0</v>
      </c>
      <c r="O328">
        <f t="shared" si="19"/>
        <v>0</v>
      </c>
    </row>
    <row r="329" spans="1:15">
      <c r="A329" s="9"/>
      <c r="B329" s="4" t="s">
        <v>16</v>
      </c>
      <c r="C329" s="8">
        <v>109.15</v>
      </c>
      <c r="D329" s="4">
        <v>50</v>
      </c>
      <c r="E329" s="47">
        <f t="shared" si="18"/>
        <v>5457.5</v>
      </c>
      <c r="F329" s="4"/>
      <c r="G329" s="4"/>
      <c r="H329" s="4"/>
      <c r="I329" s="4"/>
      <c r="J329" s="4"/>
      <c r="K329" s="4">
        <v>1.45</v>
      </c>
      <c r="L329" s="4"/>
      <c r="M329" s="4"/>
      <c r="N329" s="14">
        <f t="shared" si="20"/>
        <v>1.45</v>
      </c>
      <c r="O329" s="68">
        <f t="shared" si="19"/>
        <v>158.26750000000001</v>
      </c>
    </row>
    <row r="330" spans="1:15">
      <c r="A330" s="9"/>
      <c r="B330" s="4" t="s">
        <v>15</v>
      </c>
      <c r="C330" s="8">
        <v>74.52</v>
      </c>
      <c r="D330" s="4">
        <v>50</v>
      </c>
      <c r="E330" s="47">
        <f t="shared" si="18"/>
        <v>3726</v>
      </c>
      <c r="F330" s="4"/>
      <c r="G330" s="4"/>
      <c r="H330" s="4"/>
      <c r="I330" s="4"/>
      <c r="J330" s="4"/>
      <c r="K330" s="4"/>
      <c r="L330" s="4"/>
      <c r="M330" s="4"/>
      <c r="N330" s="14">
        <f t="shared" si="20"/>
        <v>0</v>
      </c>
      <c r="O330">
        <f t="shared" si="19"/>
        <v>0</v>
      </c>
    </row>
    <row r="331" spans="1:15">
      <c r="A331" s="9"/>
      <c r="B331" s="4" t="s">
        <v>17</v>
      </c>
      <c r="C331" s="8">
        <v>23.87</v>
      </c>
      <c r="D331" s="4">
        <v>20</v>
      </c>
      <c r="E331" s="47">
        <f t="shared" si="18"/>
        <v>477.40000000000003</v>
      </c>
      <c r="F331" s="4"/>
      <c r="G331" s="4"/>
      <c r="H331" s="4"/>
      <c r="I331" s="4"/>
      <c r="J331" s="4"/>
      <c r="K331" s="4"/>
      <c r="L331" s="4"/>
      <c r="M331" s="4"/>
      <c r="N331" s="30"/>
      <c r="O331">
        <f t="shared" si="19"/>
        <v>0</v>
      </c>
    </row>
    <row r="332" spans="1:15">
      <c r="A332" s="9"/>
      <c r="B332" s="4" t="s">
        <v>156</v>
      </c>
      <c r="C332" s="8">
        <v>390.58</v>
      </c>
      <c r="D332" s="4">
        <v>6</v>
      </c>
      <c r="E332" s="47">
        <f t="shared" si="18"/>
        <v>2343.48</v>
      </c>
      <c r="F332" s="4"/>
      <c r="G332" s="4"/>
      <c r="H332" s="4"/>
      <c r="I332" s="4"/>
      <c r="J332" s="4"/>
      <c r="K332" s="4"/>
      <c r="L332" s="4"/>
      <c r="M332" s="4"/>
      <c r="N332" s="14">
        <f>SUM(F332:M332)</f>
        <v>0</v>
      </c>
      <c r="O332">
        <f t="shared" si="19"/>
        <v>0</v>
      </c>
    </row>
    <row r="333" spans="1:15">
      <c r="A333" s="9"/>
      <c r="B333" s="4" t="s">
        <v>43</v>
      </c>
      <c r="C333" s="8">
        <v>45.97</v>
      </c>
      <c r="D333" s="4">
        <v>50</v>
      </c>
      <c r="E333" s="47">
        <f t="shared" si="18"/>
        <v>2298.5</v>
      </c>
      <c r="F333" s="4"/>
      <c r="G333" s="4"/>
      <c r="H333" s="4"/>
      <c r="I333" s="4"/>
      <c r="J333" s="4"/>
      <c r="K333" s="4"/>
      <c r="L333" s="4"/>
      <c r="M333" s="4"/>
      <c r="N333" s="30"/>
      <c r="O333">
        <f t="shared" si="19"/>
        <v>0</v>
      </c>
    </row>
    <row r="334" spans="1:15">
      <c r="A334" s="9"/>
      <c r="B334" s="4" t="s">
        <v>273</v>
      </c>
      <c r="C334" s="8">
        <v>58.14</v>
      </c>
      <c r="D334" s="4">
        <v>18</v>
      </c>
      <c r="E334" s="47">
        <f t="shared" si="18"/>
        <v>1046.52</v>
      </c>
      <c r="F334" s="4"/>
      <c r="G334" s="4"/>
      <c r="H334" s="4"/>
      <c r="I334" s="4"/>
      <c r="J334" s="4">
        <f>-AO694</f>
        <v>0</v>
      </c>
      <c r="K334" s="4"/>
      <c r="L334" s="4"/>
      <c r="M334" s="4"/>
      <c r="N334" s="30">
        <f>SUM(F334:M334)</f>
        <v>0</v>
      </c>
      <c r="O334">
        <f t="shared" si="19"/>
        <v>0</v>
      </c>
    </row>
    <row r="335" spans="1:15">
      <c r="A335" s="9"/>
      <c r="B335" s="4" t="s">
        <v>44</v>
      </c>
      <c r="C335" s="8">
        <v>94.64</v>
      </c>
      <c r="D335" s="4">
        <v>36</v>
      </c>
      <c r="E335" s="47">
        <f t="shared" si="18"/>
        <v>3407.04</v>
      </c>
      <c r="F335" s="4"/>
      <c r="G335" s="4"/>
      <c r="H335" s="4"/>
      <c r="I335" s="4"/>
      <c r="J335" s="4">
        <v>2.4</v>
      </c>
      <c r="K335" s="4"/>
      <c r="L335" s="4"/>
      <c r="M335" s="4"/>
      <c r="N335" s="30">
        <f>SUM(F335:M335)</f>
        <v>2.4</v>
      </c>
      <c r="O335" s="68">
        <f t="shared" si="19"/>
        <v>227.136</v>
      </c>
    </row>
    <row r="336" spans="1:15">
      <c r="A336" s="9"/>
      <c r="B336" s="4" t="s">
        <v>133</v>
      </c>
      <c r="C336" s="8">
        <v>120</v>
      </c>
      <c r="D336" s="4">
        <v>5.14</v>
      </c>
      <c r="E336" s="47">
        <f t="shared" si="18"/>
        <v>616.79999999999995</v>
      </c>
      <c r="F336" s="4"/>
      <c r="G336" s="4"/>
      <c r="H336" s="4"/>
      <c r="I336" s="4"/>
      <c r="J336" s="4"/>
      <c r="K336" s="4"/>
      <c r="L336" s="4"/>
      <c r="M336" s="4"/>
      <c r="N336" s="30">
        <f>SUM(F336:M336)</f>
        <v>0</v>
      </c>
      <c r="O336">
        <f t="shared" si="19"/>
        <v>0</v>
      </c>
    </row>
    <row r="337" spans="1:15">
      <c r="A337" s="9"/>
      <c r="B337" s="4" t="s">
        <v>59</v>
      </c>
      <c r="C337" s="8">
        <v>125</v>
      </c>
      <c r="D337" s="4">
        <v>5.08</v>
      </c>
      <c r="E337" s="47">
        <f t="shared" si="18"/>
        <v>635</v>
      </c>
      <c r="F337" s="4"/>
      <c r="G337" s="4"/>
      <c r="H337" s="4"/>
      <c r="I337" s="4"/>
      <c r="J337" s="4"/>
      <c r="K337" s="4"/>
      <c r="L337" s="4"/>
      <c r="M337" s="4"/>
      <c r="N337" s="14">
        <f>SUM(F337:M337)</f>
        <v>0</v>
      </c>
      <c r="O337">
        <f t="shared" si="19"/>
        <v>0</v>
      </c>
    </row>
    <row r="338" spans="1:15">
      <c r="A338" s="9"/>
      <c r="B338" s="4" t="s">
        <v>29</v>
      </c>
      <c r="C338" s="8">
        <v>68</v>
      </c>
      <c r="D338" s="4">
        <v>50</v>
      </c>
      <c r="E338" s="47">
        <f t="shared" si="18"/>
        <v>3400</v>
      </c>
      <c r="F338" s="4"/>
      <c r="G338" s="4"/>
      <c r="H338" s="4"/>
      <c r="I338" s="4"/>
      <c r="J338" s="4"/>
      <c r="K338" s="4"/>
      <c r="L338" s="4"/>
      <c r="M338" s="4"/>
      <c r="N338" s="30"/>
      <c r="O338">
        <f t="shared" si="19"/>
        <v>0</v>
      </c>
    </row>
    <row r="339" spans="1:15">
      <c r="A339" s="9"/>
      <c r="B339" s="4" t="s">
        <v>135</v>
      </c>
      <c r="C339" s="8">
        <v>310</v>
      </c>
      <c r="D339" s="4">
        <v>40</v>
      </c>
      <c r="E339" s="47">
        <f t="shared" si="18"/>
        <v>12400</v>
      </c>
      <c r="F339" s="4"/>
      <c r="G339" s="4"/>
      <c r="H339" s="4"/>
      <c r="I339" s="4"/>
      <c r="J339" s="4"/>
      <c r="K339" s="4">
        <v>5.7</v>
      </c>
      <c r="L339" s="4"/>
      <c r="M339" s="4"/>
      <c r="N339" s="14">
        <f>SUM(F339:M339)</f>
        <v>5.7</v>
      </c>
      <c r="O339" s="68">
        <f t="shared" si="19"/>
        <v>1767</v>
      </c>
    </row>
    <row r="340" spans="1:15">
      <c r="A340" s="9"/>
      <c r="B340" s="4" t="s">
        <v>61</v>
      </c>
      <c r="C340" s="8">
        <v>162</v>
      </c>
      <c r="D340" s="4">
        <v>74.2</v>
      </c>
      <c r="E340" s="47">
        <f t="shared" si="18"/>
        <v>12020.4</v>
      </c>
      <c r="F340" s="4"/>
      <c r="G340" s="4"/>
      <c r="H340" s="4"/>
      <c r="I340" s="4"/>
      <c r="J340" s="4"/>
      <c r="K340" s="4"/>
      <c r="L340" s="4"/>
      <c r="M340" s="4"/>
      <c r="N340" s="14">
        <f>SUM(F340:M340)</f>
        <v>0</v>
      </c>
      <c r="O340">
        <f t="shared" si="19"/>
        <v>0</v>
      </c>
    </row>
    <row r="341" spans="1:15">
      <c r="A341" s="9"/>
      <c r="B341" s="4" t="s">
        <v>62</v>
      </c>
      <c r="C341" s="8">
        <v>215</v>
      </c>
      <c r="D341" s="4">
        <v>29.7</v>
      </c>
      <c r="E341" s="47">
        <f t="shared" si="18"/>
        <v>6385.5</v>
      </c>
      <c r="F341" s="4"/>
      <c r="G341" s="4"/>
      <c r="H341" s="4"/>
      <c r="I341" s="4"/>
      <c r="J341" s="4"/>
      <c r="K341" s="4"/>
      <c r="L341" s="4"/>
      <c r="M341" s="4"/>
      <c r="N341" s="14"/>
      <c r="O341">
        <f t="shared" si="19"/>
        <v>0</v>
      </c>
    </row>
    <row r="342" spans="1:15">
      <c r="A342" s="9"/>
      <c r="B342" s="4" t="s">
        <v>141</v>
      </c>
      <c r="C342" s="8">
        <v>155</v>
      </c>
      <c r="D342" s="4">
        <v>37.9</v>
      </c>
      <c r="E342" s="47">
        <f t="shared" si="18"/>
        <v>5874.5</v>
      </c>
      <c r="F342" s="4"/>
      <c r="G342" s="4"/>
      <c r="H342" s="4"/>
      <c r="I342" s="4"/>
      <c r="J342" s="4"/>
      <c r="K342" s="4"/>
      <c r="L342" s="4"/>
      <c r="M342" s="4"/>
      <c r="N342" s="14"/>
      <c r="O342">
        <f t="shared" si="19"/>
        <v>0</v>
      </c>
    </row>
    <row r="343" spans="1:15">
      <c r="A343" s="9"/>
      <c r="B343" s="4" t="s">
        <v>106</v>
      </c>
      <c r="C343" s="8">
        <v>136</v>
      </c>
      <c r="D343" s="4">
        <v>47.7</v>
      </c>
      <c r="E343" s="47">
        <f t="shared" si="18"/>
        <v>6487.2000000000007</v>
      </c>
      <c r="F343" s="4"/>
      <c r="G343" s="4"/>
      <c r="H343" s="4"/>
      <c r="I343" s="4"/>
      <c r="J343" s="4"/>
      <c r="K343" s="4"/>
      <c r="L343" s="4"/>
      <c r="M343" s="4"/>
      <c r="N343" s="14">
        <f>SUM(F343:M343)</f>
        <v>0</v>
      </c>
      <c r="O343">
        <f t="shared" si="19"/>
        <v>0</v>
      </c>
    </row>
    <row r="344" spans="1:15">
      <c r="A344" s="9"/>
      <c r="B344" s="4" t="s">
        <v>37</v>
      </c>
      <c r="C344" s="8">
        <v>60</v>
      </c>
      <c r="D344" s="4">
        <v>20</v>
      </c>
      <c r="E344" s="47">
        <f t="shared" si="18"/>
        <v>1200</v>
      </c>
      <c r="F344" s="4"/>
      <c r="G344" s="4"/>
      <c r="H344" s="4"/>
      <c r="I344" s="4"/>
      <c r="J344" s="4"/>
      <c r="K344" s="4"/>
      <c r="L344" s="4">
        <v>0.2</v>
      </c>
      <c r="M344" s="4"/>
      <c r="N344" s="14">
        <f>SUM(F344:M344)</f>
        <v>0.2</v>
      </c>
      <c r="O344" s="68">
        <f t="shared" si="19"/>
        <v>12</v>
      </c>
    </row>
    <row r="345" spans="1:15">
      <c r="A345" s="9"/>
      <c r="B345" s="4" t="s">
        <v>133</v>
      </c>
      <c r="C345" s="8">
        <v>165</v>
      </c>
      <c r="D345" s="4">
        <v>5.08</v>
      </c>
      <c r="E345" s="47">
        <f t="shared" si="18"/>
        <v>838.2</v>
      </c>
      <c r="F345" s="4"/>
      <c r="G345" s="4"/>
      <c r="H345" s="4"/>
      <c r="I345" s="4"/>
      <c r="J345" s="4"/>
      <c r="K345" s="4"/>
      <c r="L345" s="4"/>
      <c r="M345" s="4"/>
      <c r="N345" s="14"/>
      <c r="O345">
        <f t="shared" si="19"/>
        <v>0</v>
      </c>
    </row>
    <row r="346" spans="1:15">
      <c r="A346" s="9"/>
      <c r="B346" s="4" t="s">
        <v>59</v>
      </c>
      <c r="C346" s="8">
        <v>165</v>
      </c>
      <c r="D346" s="4">
        <v>5.18</v>
      </c>
      <c r="E346" s="47">
        <f t="shared" si="18"/>
        <v>854.69999999999993</v>
      </c>
      <c r="F346" s="4"/>
      <c r="G346" s="4"/>
      <c r="H346" s="4"/>
      <c r="I346" s="4"/>
      <c r="J346" s="4"/>
      <c r="K346" s="4"/>
      <c r="L346" s="4"/>
      <c r="M346" s="4"/>
      <c r="N346" s="14"/>
      <c r="O346">
        <f t="shared" si="19"/>
        <v>0</v>
      </c>
    </row>
    <row r="347" spans="1:15">
      <c r="A347" s="9"/>
      <c r="B347" s="4" t="s">
        <v>56</v>
      </c>
      <c r="C347" s="8">
        <v>39</v>
      </c>
      <c r="D347" s="4">
        <v>33.9</v>
      </c>
      <c r="E347" s="47">
        <f t="shared" si="18"/>
        <v>1322.1</v>
      </c>
      <c r="F347" s="4"/>
      <c r="G347" s="4"/>
      <c r="H347" s="4"/>
      <c r="I347" s="4"/>
      <c r="J347" s="4"/>
      <c r="K347" s="4"/>
      <c r="L347" s="4"/>
      <c r="M347" s="4"/>
      <c r="N347" s="14">
        <f>SUM(F347:M347)</f>
        <v>0</v>
      </c>
      <c r="O347">
        <f t="shared" si="19"/>
        <v>0</v>
      </c>
    </row>
    <row r="348" spans="1:15">
      <c r="A348" s="9"/>
      <c r="B348" s="4" t="s">
        <v>274</v>
      </c>
      <c r="C348" s="8">
        <v>56</v>
      </c>
      <c r="D348" s="4">
        <v>86</v>
      </c>
      <c r="E348" s="47">
        <f t="shared" si="18"/>
        <v>4816</v>
      </c>
      <c r="F348" s="4"/>
      <c r="G348" s="4"/>
      <c r="H348" s="4"/>
      <c r="I348" s="4"/>
      <c r="J348" s="4"/>
      <c r="K348" s="4"/>
      <c r="L348" s="4"/>
      <c r="M348" s="4"/>
      <c r="N348" s="14"/>
      <c r="O348">
        <f t="shared" si="19"/>
        <v>0</v>
      </c>
    </row>
    <row r="349" spans="1:15">
      <c r="A349" s="9"/>
      <c r="B349" s="4" t="s">
        <v>267</v>
      </c>
      <c r="C349" s="8">
        <v>360</v>
      </c>
      <c r="D349" s="4">
        <v>40.299999999999997</v>
      </c>
      <c r="E349" s="47">
        <f t="shared" si="18"/>
        <v>14507.999999999998</v>
      </c>
      <c r="F349" s="4"/>
      <c r="G349" s="4"/>
      <c r="H349" s="4"/>
      <c r="I349" s="4"/>
      <c r="J349" s="4"/>
      <c r="K349" s="4"/>
      <c r="L349" s="4"/>
      <c r="M349" s="4">
        <v>6</v>
      </c>
      <c r="N349" s="14">
        <f>SUM(F349:M349)</f>
        <v>6</v>
      </c>
      <c r="O349" s="99">
        <f t="shared" si="19"/>
        <v>2160</v>
      </c>
    </row>
    <row r="350" spans="1:15">
      <c r="A350" s="9"/>
      <c r="B350" s="4" t="s">
        <v>184</v>
      </c>
      <c r="C350" s="8">
        <v>174</v>
      </c>
      <c r="D350" s="4">
        <v>36</v>
      </c>
      <c r="E350" s="47">
        <f t="shared" si="18"/>
        <v>6264</v>
      </c>
      <c r="F350" s="4"/>
      <c r="G350" s="4"/>
      <c r="H350" s="4"/>
      <c r="I350" s="4"/>
      <c r="J350" s="4"/>
      <c r="K350" s="4"/>
      <c r="L350" s="4"/>
      <c r="M350" s="4"/>
      <c r="N350" s="14"/>
      <c r="O350" s="14">
        <f t="shared" si="19"/>
        <v>0</v>
      </c>
    </row>
    <row r="351" spans="1:15">
      <c r="A351" s="9"/>
      <c r="B351" s="4" t="s">
        <v>27</v>
      </c>
      <c r="C351" s="8">
        <v>205</v>
      </c>
      <c r="D351" s="4">
        <v>45</v>
      </c>
      <c r="E351" s="47">
        <f t="shared" si="18"/>
        <v>9225</v>
      </c>
      <c r="F351" s="4"/>
      <c r="G351" s="4"/>
      <c r="H351" s="4"/>
      <c r="I351" s="4"/>
      <c r="J351" s="4"/>
      <c r="K351" s="4"/>
      <c r="L351" s="4"/>
      <c r="M351" s="4"/>
      <c r="N351" s="14"/>
      <c r="O351" s="14">
        <f t="shared" si="19"/>
        <v>0</v>
      </c>
    </row>
    <row r="352" spans="1:15">
      <c r="A352" s="9"/>
      <c r="B352" s="4" t="s">
        <v>45</v>
      </c>
      <c r="C352" s="8">
        <v>31</v>
      </c>
      <c r="D352" s="4">
        <v>30</v>
      </c>
      <c r="E352" s="47">
        <f t="shared" si="18"/>
        <v>930</v>
      </c>
      <c r="F352" s="4"/>
      <c r="G352" s="4"/>
      <c r="H352" s="4"/>
      <c r="I352" s="4"/>
      <c r="J352" s="4"/>
      <c r="K352" s="4"/>
      <c r="L352" s="4"/>
      <c r="M352" s="4"/>
      <c r="N352" s="14"/>
      <c r="O352" s="14">
        <f t="shared" si="19"/>
        <v>0</v>
      </c>
    </row>
    <row r="353" spans="1:16">
      <c r="A353" s="9"/>
      <c r="B353" s="4" t="s">
        <v>184</v>
      </c>
      <c r="C353" s="8">
        <v>232</v>
      </c>
      <c r="D353" s="4">
        <v>17</v>
      </c>
      <c r="E353" s="47">
        <f t="shared" si="18"/>
        <v>3944</v>
      </c>
      <c r="F353" s="4"/>
      <c r="G353" s="4"/>
      <c r="H353" s="4"/>
      <c r="I353" s="4"/>
      <c r="J353" s="4"/>
      <c r="K353" s="4"/>
      <c r="L353" s="4"/>
      <c r="M353" s="4"/>
      <c r="N353" s="14"/>
      <c r="O353" s="14">
        <f t="shared" si="19"/>
        <v>0</v>
      </c>
    </row>
    <row r="354" spans="1:16">
      <c r="B354" s="86"/>
      <c r="C354" s="86"/>
      <c r="D354" s="86"/>
      <c r="E354" s="122">
        <f>SUM(E249:E353)</f>
        <v>363744.9411</v>
      </c>
      <c r="F354" s="86">
        <v>877.66</v>
      </c>
      <c r="G354" s="79">
        <v>2493.9299999999998</v>
      </c>
      <c r="H354" s="79">
        <v>723.29</v>
      </c>
      <c r="I354" s="50">
        <v>550</v>
      </c>
      <c r="J354" s="79">
        <v>1997.13</v>
      </c>
      <c r="K354" s="79">
        <v>2259.58</v>
      </c>
      <c r="L354" s="79">
        <v>842.51</v>
      </c>
      <c r="M354" s="79">
        <v>2453.59</v>
      </c>
      <c r="N354" s="14">
        <f>SUM(F354:M354)</f>
        <v>12197.69</v>
      </c>
      <c r="O354">
        <f>SUM(O250:O353)</f>
        <v>12197.685899999999</v>
      </c>
    </row>
    <row r="355" spans="1:16">
      <c r="B355" s="86"/>
      <c r="C355" s="86"/>
      <c r="D355" s="86"/>
      <c r="E355" s="86"/>
      <c r="F355" s="86"/>
      <c r="G355" s="86"/>
      <c r="H355" s="86"/>
      <c r="I355" s="86"/>
      <c r="J355" s="86"/>
      <c r="K355" s="79"/>
      <c r="L355" s="79"/>
      <c r="M355" s="79"/>
    </row>
    <row r="356" spans="1:16">
      <c r="B356" s="125" t="s">
        <v>275</v>
      </c>
    </row>
    <row r="357" spans="1:16">
      <c r="B357" s="270" t="s">
        <v>2</v>
      </c>
      <c r="C357" s="270" t="s">
        <v>3</v>
      </c>
      <c r="D357" s="5" t="s">
        <v>217</v>
      </c>
      <c r="E357" s="5"/>
      <c r="F357" s="5" t="s">
        <v>218</v>
      </c>
      <c r="G357" s="5"/>
      <c r="H357" s="5" t="s">
        <v>219</v>
      </c>
      <c r="I357" s="5"/>
      <c r="J357" s="272" t="s">
        <v>277</v>
      </c>
      <c r="K357" s="273"/>
      <c r="L357" s="5" t="s">
        <v>220</v>
      </c>
      <c r="M357" s="5"/>
      <c r="N357" s="5" t="s">
        <v>4</v>
      </c>
      <c r="O357" s="5"/>
    </row>
    <row r="358" spans="1:16">
      <c r="B358" s="271"/>
      <c r="C358" s="271"/>
      <c r="D358" s="5" t="s">
        <v>8</v>
      </c>
      <c r="E358" s="5" t="s">
        <v>9</v>
      </c>
      <c r="F358" s="5" t="s">
        <v>8</v>
      </c>
      <c r="G358" s="5" t="s">
        <v>9</v>
      </c>
      <c r="H358" s="5" t="s">
        <v>8</v>
      </c>
      <c r="I358" s="5" t="s">
        <v>9</v>
      </c>
      <c r="J358" s="5" t="s">
        <v>8</v>
      </c>
      <c r="K358" s="5" t="s">
        <v>9</v>
      </c>
      <c r="L358" s="5" t="s">
        <v>221</v>
      </c>
      <c r="M358" s="5" t="s">
        <v>9</v>
      </c>
      <c r="N358" s="5" t="s">
        <v>8</v>
      </c>
      <c r="O358" s="5" t="s">
        <v>9</v>
      </c>
    </row>
    <row r="359" spans="1:16">
      <c r="B359" s="121" t="s">
        <v>17</v>
      </c>
      <c r="C359" s="118">
        <v>20</v>
      </c>
      <c r="D359" s="4">
        <v>1</v>
      </c>
      <c r="E359" s="47">
        <f>C359*D359</f>
        <v>20</v>
      </c>
      <c r="F359" s="4"/>
      <c r="G359" s="4"/>
      <c r="H359" s="4">
        <v>0</v>
      </c>
      <c r="I359" s="4">
        <f>H359*C359</f>
        <v>0</v>
      </c>
      <c r="J359" s="4">
        <v>0</v>
      </c>
      <c r="K359" s="4">
        <f>J359*C359</f>
        <v>0</v>
      </c>
      <c r="L359" s="4">
        <v>0</v>
      </c>
      <c r="M359" s="4">
        <f>L359*C359</f>
        <v>0</v>
      </c>
      <c r="N359" s="4">
        <v>1</v>
      </c>
      <c r="O359" s="47">
        <f>N359*C359</f>
        <v>20</v>
      </c>
      <c r="P359" s="86"/>
    </row>
    <row r="360" spans="1:16">
      <c r="B360" s="4" t="s">
        <v>19</v>
      </c>
      <c r="C360" s="8">
        <v>180.94</v>
      </c>
      <c r="D360" s="4">
        <v>1</v>
      </c>
      <c r="E360" s="4">
        <f t="shared" ref="E360:E397" si="21">C360*D360</f>
        <v>180.94</v>
      </c>
      <c r="F360" s="4"/>
      <c r="G360" s="4"/>
      <c r="H360" s="4">
        <v>0</v>
      </c>
      <c r="I360" s="4">
        <f t="shared" ref="I360:I423" si="22">H360*C360</f>
        <v>0</v>
      </c>
      <c r="J360" s="4">
        <v>1</v>
      </c>
      <c r="K360" s="47">
        <f t="shared" ref="K360:K423" si="23">J360*C360</f>
        <v>180.94</v>
      </c>
      <c r="L360" s="4">
        <v>0</v>
      </c>
      <c r="M360" s="4">
        <f t="shared" ref="M360:M423" si="24">L360*C360</f>
        <v>0</v>
      </c>
      <c r="N360" s="4"/>
      <c r="O360" s="47">
        <f t="shared" ref="O360:O423" si="25">N360*C360</f>
        <v>0</v>
      </c>
      <c r="P360" s="86"/>
    </row>
    <row r="361" spans="1:16">
      <c r="B361" s="4" t="s">
        <v>24</v>
      </c>
      <c r="C361" s="8">
        <v>129.94999999999999</v>
      </c>
      <c r="D361" s="4">
        <v>9</v>
      </c>
      <c r="E361" s="4">
        <f t="shared" si="21"/>
        <v>1169.55</v>
      </c>
      <c r="F361" s="4"/>
      <c r="G361" s="4"/>
      <c r="H361" s="4">
        <v>0</v>
      </c>
      <c r="I361" s="4">
        <f t="shared" si="22"/>
        <v>0</v>
      </c>
      <c r="J361" s="4">
        <v>9</v>
      </c>
      <c r="K361" s="47">
        <f t="shared" si="23"/>
        <v>1169.55</v>
      </c>
      <c r="L361" s="4">
        <v>0</v>
      </c>
      <c r="M361" s="4">
        <f t="shared" si="24"/>
        <v>0</v>
      </c>
      <c r="N361" s="4"/>
      <c r="O361" s="47">
        <f t="shared" si="25"/>
        <v>0</v>
      </c>
      <c r="P361" s="86"/>
    </row>
    <row r="362" spans="1:16">
      <c r="B362" s="4" t="s">
        <v>12</v>
      </c>
      <c r="C362" s="8">
        <v>34.32</v>
      </c>
      <c r="D362" s="4">
        <v>15</v>
      </c>
      <c r="E362" s="47">
        <f t="shared" si="21"/>
        <v>514.79999999999995</v>
      </c>
      <c r="F362" s="4"/>
      <c r="G362" s="4"/>
      <c r="H362" s="4">
        <v>0</v>
      </c>
      <c r="I362" s="4">
        <f t="shared" si="22"/>
        <v>0</v>
      </c>
      <c r="J362" s="4">
        <v>4</v>
      </c>
      <c r="K362" s="47">
        <f t="shared" si="23"/>
        <v>137.28</v>
      </c>
      <c r="L362" s="4">
        <v>4</v>
      </c>
      <c r="M362" s="47">
        <f t="shared" si="24"/>
        <v>137.28</v>
      </c>
      <c r="N362" s="4">
        <v>7</v>
      </c>
      <c r="O362" s="47">
        <f t="shared" si="25"/>
        <v>240.24</v>
      </c>
      <c r="P362" s="86"/>
    </row>
    <row r="363" spans="1:16">
      <c r="B363" s="4" t="s">
        <v>15</v>
      </c>
      <c r="C363" s="8">
        <v>69.16</v>
      </c>
      <c r="D363" s="4">
        <v>16.5</v>
      </c>
      <c r="E363" s="47">
        <f t="shared" si="21"/>
        <v>1141.1399999999999</v>
      </c>
      <c r="F363" s="4"/>
      <c r="G363" s="4"/>
      <c r="H363" s="4">
        <v>0.8</v>
      </c>
      <c r="I363" s="47">
        <f t="shared" si="22"/>
        <v>55.328000000000003</v>
      </c>
      <c r="J363" s="4">
        <v>11.2</v>
      </c>
      <c r="K363" s="47">
        <f t="shared" si="23"/>
        <v>774.59199999999987</v>
      </c>
      <c r="L363" s="4">
        <v>4.5</v>
      </c>
      <c r="M363" s="47">
        <f t="shared" si="24"/>
        <v>311.21999999999997</v>
      </c>
      <c r="N363" s="4">
        <v>0</v>
      </c>
      <c r="O363" s="47">
        <f t="shared" si="25"/>
        <v>0</v>
      </c>
      <c r="P363" s="86"/>
    </row>
    <row r="364" spans="1:16">
      <c r="B364" s="4" t="s">
        <v>32</v>
      </c>
      <c r="C364" s="8">
        <v>65.977999999999994</v>
      </c>
      <c r="D364" s="4">
        <v>18</v>
      </c>
      <c r="E364" s="47">
        <f t="shared" si="21"/>
        <v>1187.6039999999998</v>
      </c>
      <c r="F364" s="4"/>
      <c r="G364" s="4"/>
      <c r="H364" s="4">
        <v>0</v>
      </c>
      <c r="I364" s="47">
        <f t="shared" si="22"/>
        <v>0</v>
      </c>
      <c r="J364" s="4">
        <v>0</v>
      </c>
      <c r="K364" s="47">
        <f t="shared" si="23"/>
        <v>0</v>
      </c>
      <c r="L364" s="4">
        <v>0</v>
      </c>
      <c r="M364" s="47">
        <f t="shared" si="24"/>
        <v>0</v>
      </c>
      <c r="N364" s="4">
        <v>18</v>
      </c>
      <c r="O364" s="47">
        <f t="shared" si="25"/>
        <v>1187.6039999999998</v>
      </c>
      <c r="P364" s="86"/>
    </row>
    <row r="365" spans="1:16">
      <c r="B365" s="4" t="s">
        <v>36</v>
      </c>
      <c r="C365" s="8">
        <v>260</v>
      </c>
      <c r="D365" s="4">
        <v>72.77</v>
      </c>
      <c r="E365" s="47">
        <f t="shared" si="21"/>
        <v>18920.2</v>
      </c>
      <c r="F365" s="4"/>
      <c r="G365" s="4"/>
      <c r="H365" s="4">
        <v>4</v>
      </c>
      <c r="I365" s="47">
        <f t="shared" si="22"/>
        <v>1040</v>
      </c>
      <c r="J365" s="4">
        <v>41.15</v>
      </c>
      <c r="K365" s="47">
        <f t="shared" si="23"/>
        <v>10699</v>
      </c>
      <c r="L365" s="4">
        <v>27.62</v>
      </c>
      <c r="M365" s="47">
        <f t="shared" si="24"/>
        <v>7181.2</v>
      </c>
      <c r="N365" s="4">
        <v>0</v>
      </c>
      <c r="O365" s="47">
        <f t="shared" si="25"/>
        <v>0</v>
      </c>
      <c r="P365" s="86"/>
    </row>
    <row r="366" spans="1:16">
      <c r="B366" s="4" t="s">
        <v>22</v>
      </c>
      <c r="C366" s="8">
        <v>55</v>
      </c>
      <c r="D366" s="4">
        <v>10</v>
      </c>
      <c r="E366" s="47">
        <f t="shared" si="21"/>
        <v>550</v>
      </c>
      <c r="F366" s="4"/>
      <c r="G366" s="4"/>
      <c r="H366" s="4">
        <v>0</v>
      </c>
      <c r="I366" s="47">
        <f t="shared" si="22"/>
        <v>0</v>
      </c>
      <c r="J366" s="4">
        <v>4</v>
      </c>
      <c r="K366" s="47">
        <f t="shared" si="23"/>
        <v>220</v>
      </c>
      <c r="L366" s="4">
        <v>6</v>
      </c>
      <c r="M366" s="47">
        <f t="shared" si="24"/>
        <v>330</v>
      </c>
      <c r="N366" s="4">
        <v>0</v>
      </c>
      <c r="O366" s="47">
        <f t="shared" si="25"/>
        <v>0</v>
      </c>
      <c r="P366" s="86"/>
    </row>
    <row r="367" spans="1:16">
      <c r="B367" s="4" t="s">
        <v>10</v>
      </c>
      <c r="C367" s="8">
        <v>65</v>
      </c>
      <c r="D367" s="4">
        <v>7</v>
      </c>
      <c r="E367" s="47">
        <f t="shared" si="21"/>
        <v>455</v>
      </c>
      <c r="F367" s="4"/>
      <c r="G367" s="4"/>
      <c r="H367" s="4">
        <v>0</v>
      </c>
      <c r="I367" s="47">
        <f t="shared" si="22"/>
        <v>0</v>
      </c>
      <c r="J367" s="4">
        <v>4</v>
      </c>
      <c r="K367" s="47">
        <f t="shared" si="23"/>
        <v>260</v>
      </c>
      <c r="L367" s="4">
        <v>3</v>
      </c>
      <c r="M367" s="47">
        <f t="shared" si="24"/>
        <v>195</v>
      </c>
      <c r="N367" s="4">
        <v>0</v>
      </c>
      <c r="O367" s="47">
        <f t="shared" si="25"/>
        <v>0</v>
      </c>
      <c r="P367" s="86"/>
    </row>
    <row r="368" spans="1:16">
      <c r="B368" s="4" t="s">
        <v>49</v>
      </c>
      <c r="C368" s="8">
        <v>118</v>
      </c>
      <c r="D368" s="4">
        <v>10</v>
      </c>
      <c r="E368" s="47">
        <f t="shared" si="21"/>
        <v>1180</v>
      </c>
      <c r="F368" s="4"/>
      <c r="G368" s="4"/>
      <c r="H368" s="4">
        <v>1</v>
      </c>
      <c r="I368" s="47">
        <f t="shared" si="22"/>
        <v>118</v>
      </c>
      <c r="J368" s="4">
        <v>2</v>
      </c>
      <c r="K368" s="47">
        <f t="shared" si="23"/>
        <v>236</v>
      </c>
      <c r="L368" s="4">
        <v>0</v>
      </c>
      <c r="M368" s="47">
        <f t="shared" si="24"/>
        <v>0</v>
      </c>
      <c r="N368" s="4">
        <v>7</v>
      </c>
      <c r="O368" s="47">
        <f t="shared" si="25"/>
        <v>826</v>
      </c>
      <c r="P368" s="86"/>
    </row>
    <row r="369" spans="2:16">
      <c r="B369" s="4" t="s">
        <v>50</v>
      </c>
      <c r="C369" s="8">
        <v>78</v>
      </c>
      <c r="D369" s="4">
        <v>4</v>
      </c>
      <c r="E369" s="47">
        <f t="shared" si="21"/>
        <v>312</v>
      </c>
      <c r="F369" s="4"/>
      <c r="G369" s="4"/>
      <c r="H369" s="4">
        <v>0</v>
      </c>
      <c r="I369" s="47">
        <f t="shared" si="22"/>
        <v>0</v>
      </c>
      <c r="J369" s="4">
        <v>0</v>
      </c>
      <c r="K369" s="47">
        <f t="shared" si="23"/>
        <v>0</v>
      </c>
      <c r="L369" s="4">
        <v>0</v>
      </c>
      <c r="M369" s="47">
        <f t="shared" si="24"/>
        <v>0</v>
      </c>
      <c r="N369" s="4">
        <v>4</v>
      </c>
      <c r="O369" s="47">
        <f t="shared" si="25"/>
        <v>312</v>
      </c>
      <c r="P369" s="86"/>
    </row>
    <row r="370" spans="2:16">
      <c r="B370" s="4" t="s">
        <v>17</v>
      </c>
      <c r="C370" s="8">
        <v>22</v>
      </c>
      <c r="D370" s="4">
        <v>8</v>
      </c>
      <c r="E370" s="47">
        <f t="shared" si="21"/>
        <v>176</v>
      </c>
      <c r="F370" s="4"/>
      <c r="G370" s="4"/>
      <c r="H370" s="4">
        <v>0</v>
      </c>
      <c r="I370" s="47">
        <f t="shared" si="22"/>
        <v>0</v>
      </c>
      <c r="J370" s="4">
        <v>4</v>
      </c>
      <c r="K370" s="47">
        <f t="shared" si="23"/>
        <v>88</v>
      </c>
      <c r="L370" s="4">
        <v>3</v>
      </c>
      <c r="M370" s="47">
        <f t="shared" si="24"/>
        <v>66</v>
      </c>
      <c r="N370" s="4">
        <v>1</v>
      </c>
      <c r="O370" s="47">
        <f t="shared" si="25"/>
        <v>22</v>
      </c>
      <c r="P370" s="86"/>
    </row>
    <row r="371" spans="2:16">
      <c r="B371" s="4" t="s">
        <v>118</v>
      </c>
      <c r="C371" s="8">
        <v>31.31</v>
      </c>
      <c r="D371" s="4">
        <v>115</v>
      </c>
      <c r="E371" s="47">
        <f t="shared" si="21"/>
        <v>3600.6499999999996</v>
      </c>
      <c r="F371" s="4"/>
      <c r="G371" s="4"/>
      <c r="H371" s="4">
        <v>0</v>
      </c>
      <c r="I371" s="47">
        <f t="shared" si="22"/>
        <v>0</v>
      </c>
      <c r="J371" s="4">
        <v>115</v>
      </c>
      <c r="K371" s="47">
        <f t="shared" si="23"/>
        <v>3600.6499999999996</v>
      </c>
      <c r="L371" s="4">
        <v>0</v>
      </c>
      <c r="M371" s="47">
        <f t="shared" si="24"/>
        <v>0</v>
      </c>
      <c r="N371" s="4">
        <v>0</v>
      </c>
      <c r="O371" s="47">
        <f t="shared" si="25"/>
        <v>0</v>
      </c>
      <c r="P371" s="86"/>
    </row>
    <row r="372" spans="2:16">
      <c r="B372" s="4" t="s">
        <v>124</v>
      </c>
      <c r="C372" s="8">
        <v>149.66</v>
      </c>
      <c r="D372" s="4">
        <v>1</v>
      </c>
      <c r="E372" s="47">
        <f t="shared" si="21"/>
        <v>149.66</v>
      </c>
      <c r="F372" s="4"/>
      <c r="G372" s="4"/>
      <c r="H372" s="4">
        <v>0</v>
      </c>
      <c r="I372" s="47">
        <f t="shared" si="22"/>
        <v>0</v>
      </c>
      <c r="J372" s="4">
        <v>1</v>
      </c>
      <c r="K372" s="47">
        <f t="shared" si="23"/>
        <v>149.66</v>
      </c>
      <c r="L372" s="4">
        <v>0</v>
      </c>
      <c r="M372" s="47">
        <f t="shared" si="24"/>
        <v>0</v>
      </c>
      <c r="N372" s="4">
        <v>0</v>
      </c>
      <c r="O372" s="47">
        <f t="shared" si="25"/>
        <v>0</v>
      </c>
      <c r="P372" s="86"/>
    </row>
    <row r="373" spans="2:16">
      <c r="B373" s="4" t="s">
        <v>29</v>
      </c>
      <c r="C373" s="8">
        <v>70</v>
      </c>
      <c r="D373" s="4">
        <v>2.85</v>
      </c>
      <c r="E373" s="47">
        <f t="shared" si="21"/>
        <v>199.5</v>
      </c>
      <c r="F373" s="4"/>
      <c r="G373" s="4"/>
      <c r="H373" s="4">
        <v>0</v>
      </c>
      <c r="I373" s="47">
        <f t="shared" si="22"/>
        <v>0</v>
      </c>
      <c r="J373" s="4">
        <v>2.85</v>
      </c>
      <c r="K373" s="47">
        <f t="shared" si="23"/>
        <v>199.5</v>
      </c>
      <c r="L373" s="4">
        <v>0</v>
      </c>
      <c r="M373" s="47">
        <f t="shared" si="24"/>
        <v>0</v>
      </c>
      <c r="N373" s="4">
        <v>0</v>
      </c>
      <c r="O373" s="47">
        <f t="shared" si="25"/>
        <v>0</v>
      </c>
      <c r="P373" s="86"/>
    </row>
    <row r="374" spans="2:16">
      <c r="B374" s="4" t="s">
        <v>145</v>
      </c>
      <c r="C374" s="8">
        <v>530</v>
      </c>
      <c r="D374" s="4">
        <v>0.39</v>
      </c>
      <c r="E374" s="47">
        <f t="shared" si="21"/>
        <v>206.70000000000002</v>
      </c>
      <c r="F374" s="4"/>
      <c r="G374" s="4"/>
      <c r="H374" s="4">
        <v>0</v>
      </c>
      <c r="I374" s="47">
        <f t="shared" si="22"/>
        <v>0</v>
      </c>
      <c r="J374" s="4">
        <v>0.39</v>
      </c>
      <c r="K374" s="47">
        <f t="shared" si="23"/>
        <v>206.70000000000002</v>
      </c>
      <c r="L374" s="4">
        <v>0</v>
      </c>
      <c r="M374" s="47">
        <f t="shared" si="24"/>
        <v>0</v>
      </c>
      <c r="N374" s="4">
        <v>0</v>
      </c>
      <c r="O374" s="47">
        <f t="shared" si="25"/>
        <v>0</v>
      </c>
      <c r="P374" s="86"/>
    </row>
    <row r="375" spans="2:16">
      <c r="B375" s="4" t="s">
        <v>55</v>
      </c>
      <c r="C375" s="8">
        <v>39</v>
      </c>
      <c r="D375" s="4">
        <v>28.6</v>
      </c>
      <c r="E375" s="47">
        <f t="shared" si="21"/>
        <v>1115.4000000000001</v>
      </c>
      <c r="F375" s="4"/>
      <c r="G375" s="4"/>
      <c r="H375" s="4">
        <v>0</v>
      </c>
      <c r="I375" s="47">
        <f t="shared" si="22"/>
        <v>0</v>
      </c>
      <c r="J375" s="4">
        <v>28.6</v>
      </c>
      <c r="K375" s="47">
        <f t="shared" si="23"/>
        <v>1115.4000000000001</v>
      </c>
      <c r="L375" s="4">
        <v>0</v>
      </c>
      <c r="M375" s="47">
        <f t="shared" si="24"/>
        <v>0</v>
      </c>
      <c r="N375" s="4">
        <v>0</v>
      </c>
      <c r="O375" s="47">
        <f t="shared" si="25"/>
        <v>0</v>
      </c>
      <c r="P375" s="86"/>
    </row>
    <row r="376" spans="2:16">
      <c r="B376" s="4" t="s">
        <v>13</v>
      </c>
      <c r="C376" s="8">
        <v>136.38999999999999</v>
      </c>
      <c r="D376" s="4">
        <v>22</v>
      </c>
      <c r="E376" s="47">
        <f t="shared" si="21"/>
        <v>3000.58</v>
      </c>
      <c r="F376" s="4"/>
      <c r="G376" s="4"/>
      <c r="H376" s="4">
        <v>0</v>
      </c>
      <c r="I376" s="47">
        <f t="shared" si="22"/>
        <v>0</v>
      </c>
      <c r="J376" s="4">
        <v>13</v>
      </c>
      <c r="K376" s="47">
        <f t="shared" si="23"/>
        <v>1773.0699999999997</v>
      </c>
      <c r="L376" s="4">
        <v>7</v>
      </c>
      <c r="M376" s="47">
        <f t="shared" si="24"/>
        <v>954.7299999999999</v>
      </c>
      <c r="N376" s="4">
        <v>2</v>
      </c>
      <c r="O376" s="47">
        <f t="shared" si="25"/>
        <v>272.77999999999997</v>
      </c>
      <c r="P376" s="86"/>
    </row>
    <row r="377" spans="2:16">
      <c r="B377" s="4" t="s">
        <v>179</v>
      </c>
      <c r="C377" s="8">
        <v>153.26</v>
      </c>
      <c r="D377" s="4">
        <v>23</v>
      </c>
      <c r="E377" s="47">
        <f t="shared" si="21"/>
        <v>3524.9799999999996</v>
      </c>
      <c r="F377" s="4"/>
      <c r="G377" s="4"/>
      <c r="H377" s="4">
        <v>0</v>
      </c>
      <c r="I377" s="47">
        <f t="shared" si="22"/>
        <v>0</v>
      </c>
      <c r="J377" s="4">
        <v>23</v>
      </c>
      <c r="K377" s="47">
        <f t="shared" si="23"/>
        <v>3524.9799999999996</v>
      </c>
      <c r="L377" s="4">
        <v>0</v>
      </c>
      <c r="M377" s="47">
        <f t="shared" si="24"/>
        <v>0</v>
      </c>
      <c r="N377" s="4">
        <v>0</v>
      </c>
      <c r="O377" s="47">
        <f t="shared" si="25"/>
        <v>0</v>
      </c>
      <c r="P377" s="86"/>
    </row>
    <row r="378" spans="2:16">
      <c r="B378" s="4" t="s">
        <v>14</v>
      </c>
      <c r="C378" s="8">
        <v>131.06</v>
      </c>
      <c r="D378" s="4">
        <v>14</v>
      </c>
      <c r="E378" s="47">
        <f t="shared" si="21"/>
        <v>1834.8400000000001</v>
      </c>
      <c r="F378" s="4"/>
      <c r="G378" s="4"/>
      <c r="H378" s="4">
        <v>0</v>
      </c>
      <c r="I378" s="47">
        <f t="shared" si="22"/>
        <v>0</v>
      </c>
      <c r="J378" s="4">
        <v>6</v>
      </c>
      <c r="K378" s="47">
        <f t="shared" si="23"/>
        <v>786.36</v>
      </c>
      <c r="L378" s="4">
        <v>1</v>
      </c>
      <c r="M378" s="47">
        <f t="shared" si="24"/>
        <v>131.06</v>
      </c>
      <c r="N378" s="4">
        <v>7</v>
      </c>
      <c r="O378" s="47">
        <f t="shared" si="25"/>
        <v>917.42000000000007</v>
      </c>
      <c r="P378" s="86"/>
    </row>
    <row r="379" spans="2:16">
      <c r="B379" s="4" t="s">
        <v>25</v>
      </c>
      <c r="C379" s="8">
        <v>218.42</v>
      </c>
      <c r="D379" s="4">
        <v>16.399999999999999</v>
      </c>
      <c r="E379" s="47">
        <f t="shared" si="21"/>
        <v>3582.0879999999993</v>
      </c>
      <c r="F379" s="4"/>
      <c r="G379" s="4"/>
      <c r="H379" s="4">
        <v>0</v>
      </c>
      <c r="I379" s="47">
        <f t="shared" si="22"/>
        <v>0</v>
      </c>
      <c r="J379" s="4">
        <v>11.4</v>
      </c>
      <c r="K379" s="47">
        <f t="shared" si="23"/>
        <v>2489.9879999999998</v>
      </c>
      <c r="L379" s="4">
        <v>5</v>
      </c>
      <c r="M379" s="47">
        <f t="shared" si="24"/>
        <v>1092.0999999999999</v>
      </c>
      <c r="N379" s="4">
        <v>0</v>
      </c>
      <c r="O379" s="47">
        <f t="shared" si="25"/>
        <v>0</v>
      </c>
      <c r="P379" s="86"/>
    </row>
    <row r="380" spans="2:16">
      <c r="B380" s="4" t="s">
        <v>16</v>
      </c>
      <c r="C380" s="8">
        <v>100.2</v>
      </c>
      <c r="D380" s="4">
        <v>32.049999999999997</v>
      </c>
      <c r="E380" s="47">
        <f t="shared" si="21"/>
        <v>3211.41</v>
      </c>
      <c r="F380" s="4"/>
      <c r="G380" s="4"/>
      <c r="H380" s="4">
        <v>4.55</v>
      </c>
      <c r="I380" s="47">
        <f t="shared" si="22"/>
        <v>455.90999999999997</v>
      </c>
      <c r="J380" s="4">
        <v>21.5</v>
      </c>
      <c r="K380" s="47">
        <f t="shared" si="23"/>
        <v>2154.3000000000002</v>
      </c>
      <c r="L380" s="4">
        <v>6</v>
      </c>
      <c r="M380" s="47">
        <f t="shared" si="24"/>
        <v>601.20000000000005</v>
      </c>
      <c r="N380" s="4">
        <v>0</v>
      </c>
      <c r="O380" s="47">
        <f t="shared" si="25"/>
        <v>0</v>
      </c>
      <c r="P380" s="86"/>
    </row>
    <row r="381" spans="2:16">
      <c r="B381" s="4" t="s">
        <v>185</v>
      </c>
      <c r="C381" s="8">
        <v>35.979999999999997</v>
      </c>
      <c r="D381" s="4">
        <v>10</v>
      </c>
      <c r="E381" s="47">
        <f t="shared" si="21"/>
        <v>359.79999999999995</v>
      </c>
      <c r="F381" s="4"/>
      <c r="G381" s="4"/>
      <c r="H381" s="4">
        <v>0.4</v>
      </c>
      <c r="I381" s="47">
        <f t="shared" si="22"/>
        <v>14.391999999999999</v>
      </c>
      <c r="J381" s="4">
        <v>4.3</v>
      </c>
      <c r="K381" s="47">
        <f t="shared" si="23"/>
        <v>154.71399999999997</v>
      </c>
      <c r="L381" s="4">
        <v>5.3</v>
      </c>
      <c r="M381" s="47">
        <f t="shared" si="24"/>
        <v>190.69399999999999</v>
      </c>
      <c r="N381" s="4">
        <v>0</v>
      </c>
      <c r="O381" s="47">
        <f t="shared" si="25"/>
        <v>0</v>
      </c>
      <c r="P381" s="86"/>
    </row>
    <row r="382" spans="2:16">
      <c r="B382" s="4" t="s">
        <v>29</v>
      </c>
      <c r="C382" s="8">
        <v>80.180000000000007</v>
      </c>
      <c r="D382" s="4">
        <v>50</v>
      </c>
      <c r="E382" s="47">
        <f t="shared" si="21"/>
        <v>4009.0000000000005</v>
      </c>
      <c r="F382" s="4"/>
      <c r="G382" s="4"/>
      <c r="H382" s="4">
        <v>2</v>
      </c>
      <c r="I382" s="47">
        <f t="shared" si="22"/>
        <v>160.36000000000001</v>
      </c>
      <c r="J382" s="4">
        <v>10.3</v>
      </c>
      <c r="K382" s="47">
        <f t="shared" si="23"/>
        <v>825.85400000000016</v>
      </c>
      <c r="L382" s="4">
        <v>8.1999999999999993</v>
      </c>
      <c r="M382" s="47">
        <f t="shared" si="24"/>
        <v>657.476</v>
      </c>
      <c r="N382" s="4">
        <v>29.5</v>
      </c>
      <c r="O382" s="47">
        <f t="shared" si="25"/>
        <v>2365.3100000000004</v>
      </c>
      <c r="P382" s="86"/>
    </row>
    <row r="383" spans="2:16">
      <c r="B383" s="4" t="s">
        <v>186</v>
      </c>
      <c r="C383" s="8">
        <v>21.86</v>
      </c>
      <c r="D383" s="4">
        <v>95</v>
      </c>
      <c r="E383" s="47">
        <f t="shared" si="21"/>
        <v>2076.6999999999998</v>
      </c>
      <c r="F383" s="4"/>
      <c r="G383" s="4"/>
      <c r="H383" s="4">
        <v>0</v>
      </c>
      <c r="I383" s="47">
        <f t="shared" si="22"/>
        <v>0</v>
      </c>
      <c r="J383" s="4">
        <v>95</v>
      </c>
      <c r="K383" s="47">
        <f t="shared" si="23"/>
        <v>2076.6999999999998</v>
      </c>
      <c r="L383" s="4">
        <v>0</v>
      </c>
      <c r="M383" s="47">
        <f t="shared" si="24"/>
        <v>0</v>
      </c>
      <c r="N383" s="4">
        <v>0</v>
      </c>
      <c r="O383" s="47">
        <f t="shared" si="25"/>
        <v>0</v>
      </c>
      <c r="P383" s="86"/>
    </row>
    <row r="384" spans="2:16">
      <c r="B384" s="4" t="s">
        <v>186</v>
      </c>
      <c r="C384" s="8">
        <v>21.86</v>
      </c>
      <c r="D384" s="4">
        <v>49</v>
      </c>
      <c r="E384" s="47">
        <f t="shared" si="21"/>
        <v>1071.1399999999999</v>
      </c>
      <c r="F384" s="4"/>
      <c r="G384" s="4"/>
      <c r="H384" s="4">
        <v>0</v>
      </c>
      <c r="I384" s="47">
        <f t="shared" si="22"/>
        <v>0</v>
      </c>
      <c r="J384" s="4">
        <v>4</v>
      </c>
      <c r="K384" s="47">
        <f t="shared" si="23"/>
        <v>87.44</v>
      </c>
      <c r="L384" s="4">
        <v>45</v>
      </c>
      <c r="M384" s="47">
        <f t="shared" si="24"/>
        <v>983.69999999999993</v>
      </c>
      <c r="N384" s="4">
        <v>0</v>
      </c>
      <c r="O384" s="47">
        <f t="shared" si="25"/>
        <v>0</v>
      </c>
      <c r="P384" s="86"/>
    </row>
    <row r="385" spans="2:16">
      <c r="B385" s="4" t="s">
        <v>43</v>
      </c>
      <c r="C385" s="8">
        <v>43.33</v>
      </c>
      <c r="D385" s="4">
        <v>65.7</v>
      </c>
      <c r="E385" s="47">
        <f t="shared" si="21"/>
        <v>2846.7809999999999</v>
      </c>
      <c r="F385" s="4"/>
      <c r="G385" s="4"/>
      <c r="H385" s="4">
        <v>5.75</v>
      </c>
      <c r="I385" s="47">
        <f t="shared" si="22"/>
        <v>249.14749999999998</v>
      </c>
      <c r="J385" s="4">
        <v>21.75</v>
      </c>
      <c r="K385" s="47">
        <f t="shared" si="23"/>
        <v>942.42750000000001</v>
      </c>
      <c r="L385" s="4">
        <v>13.2</v>
      </c>
      <c r="M385" s="47">
        <f t="shared" si="24"/>
        <v>571.9559999999999</v>
      </c>
      <c r="N385" s="4">
        <v>25</v>
      </c>
      <c r="O385" s="47">
        <f t="shared" si="25"/>
        <v>1083.25</v>
      </c>
      <c r="P385" s="86"/>
    </row>
    <row r="386" spans="2:16">
      <c r="B386" s="4" t="s">
        <v>188</v>
      </c>
      <c r="C386" s="8">
        <v>361.5</v>
      </c>
      <c r="D386" s="4">
        <v>3.86</v>
      </c>
      <c r="E386" s="47">
        <f t="shared" si="21"/>
        <v>1395.3899999999999</v>
      </c>
      <c r="F386" s="4"/>
      <c r="G386" s="4"/>
      <c r="H386" s="4">
        <v>0</v>
      </c>
      <c r="I386" s="47">
        <f t="shared" si="22"/>
        <v>0</v>
      </c>
      <c r="J386" s="4">
        <v>1.81</v>
      </c>
      <c r="K386" s="47">
        <f t="shared" si="23"/>
        <v>654.31500000000005</v>
      </c>
      <c r="L386" s="4">
        <v>1</v>
      </c>
      <c r="M386" s="47">
        <f t="shared" si="24"/>
        <v>361.5</v>
      </c>
      <c r="N386" s="4">
        <v>1.05</v>
      </c>
      <c r="O386" s="47">
        <f t="shared" si="25"/>
        <v>379.57499999999999</v>
      </c>
      <c r="P386" s="86"/>
    </row>
    <row r="387" spans="2:16">
      <c r="B387" s="4" t="s">
        <v>26</v>
      </c>
      <c r="C387" s="8">
        <v>70.66</v>
      </c>
      <c r="D387" s="4">
        <v>7</v>
      </c>
      <c r="E387" s="47">
        <f t="shared" si="21"/>
        <v>494.62</v>
      </c>
      <c r="F387" s="4"/>
      <c r="G387" s="4"/>
      <c r="H387" s="4">
        <v>0</v>
      </c>
      <c r="I387" s="47">
        <f t="shared" si="22"/>
        <v>0</v>
      </c>
      <c r="J387" s="4">
        <v>4</v>
      </c>
      <c r="K387" s="47">
        <f t="shared" si="23"/>
        <v>282.64</v>
      </c>
      <c r="L387" s="4">
        <v>3</v>
      </c>
      <c r="M387" s="47">
        <f t="shared" si="24"/>
        <v>211.98</v>
      </c>
      <c r="N387" s="4">
        <v>0</v>
      </c>
      <c r="O387" s="47">
        <f t="shared" si="25"/>
        <v>0</v>
      </c>
      <c r="P387" s="86"/>
    </row>
    <row r="388" spans="2:16">
      <c r="B388" s="4" t="s">
        <v>200</v>
      </c>
      <c r="C388" s="8">
        <v>9.1999999999999993</v>
      </c>
      <c r="D388" s="4">
        <v>217</v>
      </c>
      <c r="E388" s="47">
        <f t="shared" si="21"/>
        <v>1996.3999999999999</v>
      </c>
      <c r="F388" s="4"/>
      <c r="G388" s="4"/>
      <c r="H388" s="4">
        <v>0</v>
      </c>
      <c r="I388" s="47">
        <f t="shared" si="22"/>
        <v>0</v>
      </c>
      <c r="J388" s="4">
        <v>217</v>
      </c>
      <c r="K388" s="47">
        <f t="shared" si="23"/>
        <v>1996.3999999999999</v>
      </c>
      <c r="L388" s="4">
        <v>0</v>
      </c>
      <c r="M388" s="47">
        <f t="shared" si="24"/>
        <v>0</v>
      </c>
      <c r="N388" s="4">
        <v>0</v>
      </c>
      <c r="O388" s="47">
        <f t="shared" si="25"/>
        <v>0</v>
      </c>
      <c r="P388" s="86"/>
    </row>
    <row r="389" spans="2:16">
      <c r="B389" s="4" t="s">
        <v>31</v>
      </c>
      <c r="C389" s="8">
        <v>75</v>
      </c>
      <c r="D389" s="4">
        <v>18</v>
      </c>
      <c r="E389" s="47">
        <f t="shared" si="21"/>
        <v>1350</v>
      </c>
      <c r="F389" s="4"/>
      <c r="G389" s="4"/>
      <c r="H389" s="4">
        <v>7</v>
      </c>
      <c r="I389" s="47">
        <f t="shared" si="22"/>
        <v>525</v>
      </c>
      <c r="J389" s="4">
        <v>8</v>
      </c>
      <c r="K389" s="47">
        <f t="shared" si="23"/>
        <v>600</v>
      </c>
      <c r="L389" s="4">
        <v>3</v>
      </c>
      <c r="M389" s="47">
        <f t="shared" si="24"/>
        <v>225</v>
      </c>
      <c r="N389" s="4">
        <v>0</v>
      </c>
      <c r="O389" s="47">
        <f t="shared" si="25"/>
        <v>0</v>
      </c>
      <c r="P389" s="86"/>
    </row>
    <row r="390" spans="2:16">
      <c r="B390" s="4" t="s">
        <v>172</v>
      </c>
      <c r="C390" s="8">
        <v>103</v>
      </c>
      <c r="D390" s="4">
        <v>15</v>
      </c>
      <c r="E390" s="47">
        <f t="shared" si="21"/>
        <v>1545</v>
      </c>
      <c r="F390" s="4"/>
      <c r="G390" s="4"/>
      <c r="H390" s="4">
        <v>0</v>
      </c>
      <c r="I390" s="47">
        <f t="shared" si="22"/>
        <v>0</v>
      </c>
      <c r="J390" s="4">
        <v>2</v>
      </c>
      <c r="K390" s="47">
        <f t="shared" si="23"/>
        <v>206</v>
      </c>
      <c r="L390" s="4">
        <v>1</v>
      </c>
      <c r="M390" s="47">
        <f t="shared" si="24"/>
        <v>103</v>
      </c>
      <c r="N390" s="4">
        <v>12</v>
      </c>
      <c r="O390" s="47">
        <f t="shared" si="25"/>
        <v>1236</v>
      </c>
      <c r="P390" s="86"/>
    </row>
    <row r="391" spans="2:16">
      <c r="B391" s="4" t="s">
        <v>57</v>
      </c>
      <c r="C391" s="8">
        <v>65</v>
      </c>
      <c r="D391" s="4">
        <v>13.3</v>
      </c>
      <c r="E391" s="47">
        <f t="shared" si="21"/>
        <v>864.5</v>
      </c>
      <c r="F391" s="4"/>
      <c r="G391" s="4"/>
      <c r="H391" s="4">
        <v>0</v>
      </c>
      <c r="I391" s="47">
        <f t="shared" si="22"/>
        <v>0</v>
      </c>
      <c r="J391" s="4">
        <v>8.6199999999999992</v>
      </c>
      <c r="K391" s="47">
        <f t="shared" si="23"/>
        <v>560.29999999999995</v>
      </c>
      <c r="L391" s="4">
        <v>4.68</v>
      </c>
      <c r="M391" s="47">
        <f t="shared" si="24"/>
        <v>304.2</v>
      </c>
      <c r="N391" s="4">
        <v>0</v>
      </c>
      <c r="O391" s="47">
        <f t="shared" si="25"/>
        <v>0</v>
      </c>
      <c r="P391" s="86"/>
    </row>
    <row r="392" spans="2:16">
      <c r="B392" s="4" t="s">
        <v>64</v>
      </c>
      <c r="C392" s="8">
        <v>195</v>
      </c>
      <c r="D392" s="4">
        <v>37.1</v>
      </c>
      <c r="E392" s="47">
        <f t="shared" si="21"/>
        <v>7234.5</v>
      </c>
      <c r="F392" s="4"/>
      <c r="G392" s="4"/>
      <c r="H392" s="4">
        <v>0</v>
      </c>
      <c r="I392" s="47">
        <f t="shared" si="22"/>
        <v>0</v>
      </c>
      <c r="J392" s="4">
        <v>37.1</v>
      </c>
      <c r="K392" s="47">
        <f t="shared" si="23"/>
        <v>7234.5</v>
      </c>
      <c r="L392" s="4">
        <v>0</v>
      </c>
      <c r="M392" s="47">
        <f t="shared" si="24"/>
        <v>0</v>
      </c>
      <c r="N392" s="4">
        <v>0</v>
      </c>
      <c r="O392" s="47">
        <f t="shared" si="25"/>
        <v>0</v>
      </c>
      <c r="P392" s="86"/>
    </row>
    <row r="393" spans="2:16">
      <c r="B393" s="4" t="s">
        <v>58</v>
      </c>
      <c r="C393" s="8">
        <v>39</v>
      </c>
      <c r="D393" s="4">
        <v>20.66</v>
      </c>
      <c r="E393" s="47">
        <f t="shared" si="21"/>
        <v>805.74</v>
      </c>
      <c r="F393" s="4"/>
      <c r="G393" s="4"/>
      <c r="H393" s="4">
        <v>0.1</v>
      </c>
      <c r="I393" s="47">
        <f t="shared" si="22"/>
        <v>3.9000000000000004</v>
      </c>
      <c r="J393" s="4">
        <v>14.33</v>
      </c>
      <c r="K393" s="47">
        <f t="shared" si="23"/>
        <v>558.87</v>
      </c>
      <c r="L393" s="4">
        <v>6.23</v>
      </c>
      <c r="M393" s="47">
        <f t="shared" si="24"/>
        <v>242.97000000000003</v>
      </c>
      <c r="N393" s="4">
        <v>0</v>
      </c>
      <c r="O393" s="47">
        <f t="shared" si="25"/>
        <v>0</v>
      </c>
      <c r="P393" s="86"/>
    </row>
    <row r="394" spans="2:16">
      <c r="B394" s="4" t="s">
        <v>204</v>
      </c>
      <c r="C394" s="8">
        <v>185</v>
      </c>
      <c r="D394" s="4">
        <v>0.85</v>
      </c>
      <c r="E394" s="47">
        <f t="shared" si="21"/>
        <v>157.25</v>
      </c>
      <c r="F394" s="4"/>
      <c r="G394" s="4"/>
      <c r="H394" s="4">
        <v>0</v>
      </c>
      <c r="I394" s="47">
        <f t="shared" si="22"/>
        <v>0</v>
      </c>
      <c r="J394" s="4">
        <v>0.28000000000000003</v>
      </c>
      <c r="K394" s="47">
        <f t="shared" si="23"/>
        <v>51.800000000000004</v>
      </c>
      <c r="L394" s="4">
        <v>0.36</v>
      </c>
      <c r="M394" s="47">
        <f t="shared" si="24"/>
        <v>66.599999999999994</v>
      </c>
      <c r="N394" s="4">
        <v>0.21</v>
      </c>
      <c r="O394" s="47">
        <f t="shared" si="25"/>
        <v>38.85</v>
      </c>
      <c r="P394" s="86"/>
    </row>
    <row r="395" spans="2:16">
      <c r="B395" s="4" t="s">
        <v>37</v>
      </c>
      <c r="C395" s="8">
        <v>60</v>
      </c>
      <c r="D395" s="4">
        <v>15.24</v>
      </c>
      <c r="E395" s="47">
        <f t="shared" si="21"/>
        <v>914.4</v>
      </c>
      <c r="F395" s="4"/>
      <c r="G395" s="4"/>
      <c r="H395" s="4">
        <v>0.1</v>
      </c>
      <c r="I395" s="47">
        <f t="shared" si="22"/>
        <v>6</v>
      </c>
      <c r="J395" s="4">
        <v>11.89</v>
      </c>
      <c r="K395" s="47">
        <f t="shared" si="23"/>
        <v>713.40000000000009</v>
      </c>
      <c r="L395" s="4">
        <v>3.25</v>
      </c>
      <c r="M395" s="47">
        <f t="shared" si="24"/>
        <v>195</v>
      </c>
      <c r="N395" s="4">
        <v>0</v>
      </c>
      <c r="O395" s="47">
        <f t="shared" si="25"/>
        <v>0</v>
      </c>
      <c r="P395" s="86"/>
    </row>
    <row r="396" spans="2:16">
      <c r="B396" s="4" t="s">
        <v>56</v>
      </c>
      <c r="C396" s="8">
        <v>36</v>
      </c>
      <c r="D396" s="4">
        <v>17.93</v>
      </c>
      <c r="E396" s="47">
        <f t="shared" si="21"/>
        <v>645.48</v>
      </c>
      <c r="F396" s="4"/>
      <c r="G396" s="4"/>
      <c r="H396" s="4">
        <v>2</v>
      </c>
      <c r="I396" s="47">
        <f t="shared" si="22"/>
        <v>72</v>
      </c>
      <c r="J396" s="4">
        <v>11</v>
      </c>
      <c r="K396" s="47">
        <f t="shared" si="23"/>
        <v>396</v>
      </c>
      <c r="L396" s="4">
        <v>4.93</v>
      </c>
      <c r="M396" s="47">
        <f t="shared" si="24"/>
        <v>177.48</v>
      </c>
      <c r="N396" s="4">
        <v>0</v>
      </c>
      <c r="O396" s="47">
        <f t="shared" si="25"/>
        <v>0</v>
      </c>
      <c r="P396" s="86"/>
    </row>
    <row r="397" spans="2:16">
      <c r="B397" s="4" t="s">
        <v>208</v>
      </c>
      <c r="C397" s="8">
        <v>173</v>
      </c>
      <c r="D397" s="4">
        <v>10</v>
      </c>
      <c r="E397" s="47">
        <f t="shared" si="21"/>
        <v>1730</v>
      </c>
      <c r="F397" s="4"/>
      <c r="G397" s="4"/>
      <c r="H397" s="4">
        <v>0</v>
      </c>
      <c r="I397" s="47">
        <f t="shared" si="22"/>
        <v>0</v>
      </c>
      <c r="J397" s="4">
        <v>10</v>
      </c>
      <c r="K397" s="47">
        <f t="shared" si="23"/>
        <v>1730</v>
      </c>
      <c r="L397" s="4">
        <v>0</v>
      </c>
      <c r="M397" s="47">
        <f t="shared" si="24"/>
        <v>0</v>
      </c>
      <c r="N397" s="4">
        <v>0</v>
      </c>
      <c r="O397" s="47">
        <f t="shared" si="25"/>
        <v>0</v>
      </c>
      <c r="P397" s="86"/>
    </row>
    <row r="398" spans="2:16">
      <c r="B398" s="117" t="s">
        <v>34</v>
      </c>
      <c r="C398" s="92">
        <v>26</v>
      </c>
      <c r="D398" s="4"/>
      <c r="E398" s="4"/>
      <c r="F398" s="4">
        <v>250</v>
      </c>
      <c r="G398" s="47">
        <f>F398*C398</f>
        <v>6500</v>
      </c>
      <c r="H398" s="4">
        <v>17</v>
      </c>
      <c r="I398" s="47">
        <f t="shared" si="22"/>
        <v>442</v>
      </c>
      <c r="J398" s="4">
        <v>142</v>
      </c>
      <c r="K398" s="47">
        <f t="shared" si="23"/>
        <v>3692</v>
      </c>
      <c r="L398" s="4">
        <v>91</v>
      </c>
      <c r="M398" s="47">
        <f t="shared" si="24"/>
        <v>2366</v>
      </c>
      <c r="N398" s="4">
        <v>0</v>
      </c>
      <c r="O398" s="47">
        <f t="shared" si="25"/>
        <v>0</v>
      </c>
      <c r="P398" s="86"/>
    </row>
    <row r="399" spans="2:16">
      <c r="B399" s="4" t="s">
        <v>161</v>
      </c>
      <c r="C399" s="8">
        <v>52</v>
      </c>
      <c r="D399" s="4"/>
      <c r="E399" s="4"/>
      <c r="F399" s="4">
        <v>220</v>
      </c>
      <c r="G399" s="47">
        <f t="shared" ref="G399:G462" si="26">F399*C399</f>
        <v>11440</v>
      </c>
      <c r="H399" s="4">
        <v>0</v>
      </c>
      <c r="I399" s="47">
        <f t="shared" si="22"/>
        <v>0</v>
      </c>
      <c r="J399" s="4">
        <v>220</v>
      </c>
      <c r="K399" s="47">
        <f t="shared" si="23"/>
        <v>11440</v>
      </c>
      <c r="L399" s="4">
        <v>0</v>
      </c>
      <c r="M399" s="47">
        <f t="shared" si="24"/>
        <v>0</v>
      </c>
      <c r="N399" s="4">
        <v>0</v>
      </c>
      <c r="O399" s="47">
        <f t="shared" si="25"/>
        <v>0</v>
      </c>
      <c r="P399" s="86"/>
    </row>
    <row r="400" spans="2:16">
      <c r="B400" s="4" t="s">
        <v>160</v>
      </c>
      <c r="C400" s="8">
        <v>43</v>
      </c>
      <c r="D400" s="4"/>
      <c r="E400" s="4"/>
      <c r="F400" s="4">
        <v>220</v>
      </c>
      <c r="G400" s="47">
        <f t="shared" si="26"/>
        <v>9460</v>
      </c>
      <c r="H400" s="4">
        <v>0</v>
      </c>
      <c r="I400" s="47">
        <f t="shared" si="22"/>
        <v>0</v>
      </c>
      <c r="J400" s="4">
        <v>220</v>
      </c>
      <c r="K400" s="47">
        <f t="shared" si="23"/>
        <v>9460</v>
      </c>
      <c r="L400" s="4">
        <v>0</v>
      </c>
      <c r="M400" s="47">
        <f t="shared" si="24"/>
        <v>0</v>
      </c>
      <c r="N400" s="4">
        <v>0</v>
      </c>
      <c r="O400" s="47">
        <f t="shared" si="25"/>
        <v>0</v>
      </c>
      <c r="P400" s="86"/>
    </row>
    <row r="401" spans="2:16">
      <c r="B401" s="4" t="s">
        <v>60</v>
      </c>
      <c r="C401" s="8">
        <v>670</v>
      </c>
      <c r="D401" s="4"/>
      <c r="E401" s="4"/>
      <c r="F401" s="4">
        <v>8.7780000000000005</v>
      </c>
      <c r="G401" s="47">
        <f t="shared" si="26"/>
        <v>5881.26</v>
      </c>
      <c r="H401" s="4">
        <v>0</v>
      </c>
      <c r="I401" s="47">
        <f t="shared" si="22"/>
        <v>0</v>
      </c>
      <c r="J401" s="4">
        <v>7.4779999999999998</v>
      </c>
      <c r="K401" s="47">
        <f t="shared" si="23"/>
        <v>5010.26</v>
      </c>
      <c r="L401" s="4">
        <v>1.3</v>
      </c>
      <c r="M401" s="47">
        <f t="shared" si="24"/>
        <v>871</v>
      </c>
      <c r="N401" s="4">
        <v>0</v>
      </c>
      <c r="O401" s="47">
        <f t="shared" si="25"/>
        <v>0</v>
      </c>
      <c r="P401" s="86"/>
    </row>
    <row r="402" spans="2:16">
      <c r="B402" s="4" t="s">
        <v>96</v>
      </c>
      <c r="C402" s="8">
        <v>15.5</v>
      </c>
      <c r="D402" s="4"/>
      <c r="E402" s="4"/>
      <c r="F402" s="4">
        <v>73</v>
      </c>
      <c r="G402" s="47">
        <f t="shared" si="26"/>
        <v>1131.5</v>
      </c>
      <c r="H402" s="4">
        <v>0</v>
      </c>
      <c r="I402" s="47">
        <f t="shared" si="22"/>
        <v>0</v>
      </c>
      <c r="J402" s="4">
        <v>0</v>
      </c>
      <c r="K402" s="47">
        <f t="shared" si="23"/>
        <v>0</v>
      </c>
      <c r="L402" s="4">
        <v>73</v>
      </c>
      <c r="M402" s="47">
        <f t="shared" si="24"/>
        <v>1131.5</v>
      </c>
      <c r="N402" s="4">
        <v>0</v>
      </c>
      <c r="O402" s="47">
        <f t="shared" si="25"/>
        <v>0</v>
      </c>
      <c r="P402" s="86"/>
    </row>
    <row r="403" spans="2:16">
      <c r="B403" s="4" t="s">
        <v>45</v>
      </c>
      <c r="C403" s="8">
        <v>31</v>
      </c>
      <c r="D403" s="4"/>
      <c r="E403" s="4"/>
      <c r="F403" s="4">
        <v>30</v>
      </c>
      <c r="G403" s="47">
        <f t="shared" si="26"/>
        <v>930</v>
      </c>
      <c r="H403" s="4">
        <v>0</v>
      </c>
      <c r="I403" s="47">
        <f t="shared" si="22"/>
        <v>0</v>
      </c>
      <c r="J403" s="4">
        <v>19</v>
      </c>
      <c r="K403" s="47">
        <f t="shared" si="23"/>
        <v>589</v>
      </c>
      <c r="L403" s="4">
        <v>11</v>
      </c>
      <c r="M403" s="47">
        <f t="shared" si="24"/>
        <v>341</v>
      </c>
      <c r="N403" s="4">
        <v>0</v>
      </c>
      <c r="O403" s="47">
        <f t="shared" si="25"/>
        <v>0</v>
      </c>
      <c r="P403" s="86"/>
    </row>
    <row r="404" spans="2:16">
      <c r="B404" s="4" t="s">
        <v>22</v>
      </c>
      <c r="C404" s="8">
        <v>108</v>
      </c>
      <c r="D404" s="4"/>
      <c r="E404" s="4"/>
      <c r="F404" s="4">
        <v>16</v>
      </c>
      <c r="G404" s="47">
        <f t="shared" si="26"/>
        <v>1728</v>
      </c>
      <c r="H404" s="4">
        <v>0</v>
      </c>
      <c r="I404" s="47">
        <f t="shared" si="22"/>
        <v>0</v>
      </c>
      <c r="J404" s="4">
        <v>4</v>
      </c>
      <c r="K404" s="47">
        <f t="shared" si="23"/>
        <v>432</v>
      </c>
      <c r="L404" s="4">
        <v>7</v>
      </c>
      <c r="M404" s="47">
        <f t="shared" si="24"/>
        <v>756</v>
      </c>
      <c r="N404" s="4">
        <v>5</v>
      </c>
      <c r="O404" s="47">
        <f t="shared" si="25"/>
        <v>540</v>
      </c>
      <c r="P404" s="86"/>
    </row>
    <row r="405" spans="2:16">
      <c r="B405" s="4" t="s">
        <v>22</v>
      </c>
      <c r="C405" s="8">
        <v>173</v>
      </c>
      <c r="D405" s="4"/>
      <c r="E405" s="4"/>
      <c r="F405" s="4">
        <v>9</v>
      </c>
      <c r="G405" s="47">
        <f t="shared" si="26"/>
        <v>1557</v>
      </c>
      <c r="H405" s="4">
        <v>0</v>
      </c>
      <c r="I405" s="47">
        <f t="shared" si="22"/>
        <v>0</v>
      </c>
      <c r="J405" s="4">
        <v>0</v>
      </c>
      <c r="K405" s="47">
        <f t="shared" si="23"/>
        <v>0</v>
      </c>
      <c r="L405" s="4">
        <v>0</v>
      </c>
      <c r="M405" s="47">
        <f t="shared" si="24"/>
        <v>0</v>
      </c>
      <c r="N405" s="4">
        <v>9</v>
      </c>
      <c r="O405" s="47">
        <f t="shared" si="25"/>
        <v>1557</v>
      </c>
      <c r="P405" s="86"/>
    </row>
    <row r="406" spans="2:16">
      <c r="B406" s="4" t="s">
        <v>253</v>
      </c>
      <c r="C406" s="8">
        <v>293</v>
      </c>
      <c r="D406" s="4"/>
      <c r="E406" s="4"/>
      <c r="F406" s="4">
        <v>6</v>
      </c>
      <c r="G406" s="47">
        <f t="shared" si="26"/>
        <v>1758</v>
      </c>
      <c r="H406" s="4">
        <v>0</v>
      </c>
      <c r="I406" s="47">
        <f t="shared" si="22"/>
        <v>0</v>
      </c>
      <c r="J406" s="4">
        <v>2.4900000000000002</v>
      </c>
      <c r="K406" s="47">
        <f t="shared" si="23"/>
        <v>729.57</v>
      </c>
      <c r="L406" s="4">
        <v>3.51</v>
      </c>
      <c r="M406" s="47">
        <f t="shared" si="24"/>
        <v>1028.4299999999998</v>
      </c>
      <c r="N406" s="4">
        <v>0</v>
      </c>
      <c r="O406" s="47">
        <f t="shared" si="25"/>
        <v>0</v>
      </c>
      <c r="P406" s="86"/>
    </row>
    <row r="407" spans="2:16">
      <c r="B407" s="4" t="s">
        <v>118</v>
      </c>
      <c r="C407" s="8">
        <v>37</v>
      </c>
      <c r="D407" s="4"/>
      <c r="E407" s="4"/>
      <c r="F407" s="4">
        <v>60</v>
      </c>
      <c r="G407" s="47">
        <f t="shared" si="26"/>
        <v>2220</v>
      </c>
      <c r="H407" s="4">
        <v>0</v>
      </c>
      <c r="I407" s="47">
        <f t="shared" si="22"/>
        <v>0</v>
      </c>
      <c r="J407" s="4">
        <v>60</v>
      </c>
      <c r="K407" s="47">
        <f t="shared" si="23"/>
        <v>2220</v>
      </c>
      <c r="L407" s="4">
        <v>0</v>
      </c>
      <c r="M407" s="47">
        <f t="shared" si="24"/>
        <v>0</v>
      </c>
      <c r="N407" s="4">
        <v>0</v>
      </c>
      <c r="O407" s="47">
        <f t="shared" si="25"/>
        <v>0</v>
      </c>
      <c r="P407" s="86"/>
    </row>
    <row r="408" spans="2:16">
      <c r="B408" s="4" t="s">
        <v>118</v>
      </c>
      <c r="C408" s="8">
        <v>37</v>
      </c>
      <c r="D408" s="4"/>
      <c r="E408" s="4"/>
      <c r="F408" s="4">
        <v>45</v>
      </c>
      <c r="G408" s="47">
        <f t="shared" si="26"/>
        <v>1665</v>
      </c>
      <c r="H408" s="4">
        <v>0</v>
      </c>
      <c r="I408" s="47">
        <f t="shared" si="22"/>
        <v>0</v>
      </c>
      <c r="J408" s="4">
        <v>45</v>
      </c>
      <c r="K408" s="47">
        <f t="shared" si="23"/>
        <v>1665</v>
      </c>
      <c r="L408" s="4">
        <v>0</v>
      </c>
      <c r="M408" s="47">
        <f t="shared" si="24"/>
        <v>0</v>
      </c>
      <c r="N408" s="4">
        <v>0</v>
      </c>
      <c r="O408" s="47">
        <f t="shared" si="25"/>
        <v>0</v>
      </c>
      <c r="P408" s="86"/>
    </row>
    <row r="409" spans="2:16">
      <c r="B409" s="4" t="s">
        <v>145</v>
      </c>
      <c r="C409" s="8">
        <v>525</v>
      </c>
      <c r="D409" s="4"/>
      <c r="E409" s="4"/>
      <c r="F409" s="4">
        <v>10</v>
      </c>
      <c r="G409" s="47">
        <f t="shared" si="26"/>
        <v>5250</v>
      </c>
      <c r="H409" s="4">
        <v>0</v>
      </c>
      <c r="I409" s="47">
        <f t="shared" si="22"/>
        <v>0</v>
      </c>
      <c r="J409" s="4">
        <v>8.6999999999999993</v>
      </c>
      <c r="K409" s="47">
        <f t="shared" si="23"/>
        <v>4567.5</v>
      </c>
      <c r="L409" s="4">
        <v>1.3</v>
      </c>
      <c r="M409" s="47">
        <f t="shared" si="24"/>
        <v>682.5</v>
      </c>
      <c r="N409" s="4">
        <v>0</v>
      </c>
      <c r="O409" s="47">
        <f t="shared" si="25"/>
        <v>0</v>
      </c>
      <c r="P409" s="86"/>
    </row>
    <row r="410" spans="2:16">
      <c r="B410" s="4" t="s">
        <v>10</v>
      </c>
      <c r="C410" s="8">
        <v>65</v>
      </c>
      <c r="D410" s="4"/>
      <c r="E410" s="4"/>
      <c r="F410" s="4">
        <v>40</v>
      </c>
      <c r="G410" s="47">
        <f t="shared" si="26"/>
        <v>2600</v>
      </c>
      <c r="H410" s="4">
        <v>0</v>
      </c>
      <c r="I410" s="47">
        <f t="shared" si="22"/>
        <v>0</v>
      </c>
      <c r="J410" s="4">
        <v>5</v>
      </c>
      <c r="K410" s="47">
        <f t="shared" si="23"/>
        <v>325</v>
      </c>
      <c r="L410" s="4">
        <v>6</v>
      </c>
      <c r="M410" s="47">
        <f t="shared" si="24"/>
        <v>390</v>
      </c>
      <c r="N410" s="4">
        <v>29</v>
      </c>
      <c r="O410" s="47">
        <f t="shared" si="25"/>
        <v>1885</v>
      </c>
      <c r="P410" s="86"/>
    </row>
    <row r="411" spans="2:16">
      <c r="B411" s="4" t="s">
        <v>51</v>
      </c>
      <c r="C411" s="8">
        <v>47</v>
      </c>
      <c r="D411" s="4"/>
      <c r="E411" s="4"/>
      <c r="F411" s="4">
        <v>20</v>
      </c>
      <c r="G411" s="47">
        <f t="shared" si="26"/>
        <v>940</v>
      </c>
      <c r="H411" s="4">
        <v>0</v>
      </c>
      <c r="I411" s="47">
        <f t="shared" si="22"/>
        <v>0</v>
      </c>
      <c r="J411" s="4">
        <v>3</v>
      </c>
      <c r="K411" s="47">
        <f t="shared" si="23"/>
        <v>141</v>
      </c>
      <c r="L411" s="4">
        <v>6</v>
      </c>
      <c r="M411" s="47">
        <f t="shared" si="24"/>
        <v>282</v>
      </c>
      <c r="N411" s="4">
        <v>11</v>
      </c>
      <c r="O411" s="47">
        <f t="shared" si="25"/>
        <v>517</v>
      </c>
      <c r="P411" s="86"/>
    </row>
    <row r="412" spans="2:16">
      <c r="B412" s="4" t="s">
        <v>31</v>
      </c>
      <c r="C412" s="8">
        <v>75</v>
      </c>
      <c r="D412" s="4"/>
      <c r="E412" s="4"/>
      <c r="F412" s="4">
        <v>36</v>
      </c>
      <c r="G412" s="47">
        <f t="shared" si="26"/>
        <v>2700</v>
      </c>
      <c r="H412" s="4">
        <v>2</v>
      </c>
      <c r="I412" s="47">
        <f t="shared" si="22"/>
        <v>150</v>
      </c>
      <c r="J412" s="4">
        <v>2</v>
      </c>
      <c r="K412" s="47">
        <f t="shared" si="23"/>
        <v>150</v>
      </c>
      <c r="L412" s="4">
        <v>4</v>
      </c>
      <c r="M412" s="47">
        <f t="shared" si="24"/>
        <v>300</v>
      </c>
      <c r="N412" s="4">
        <v>28</v>
      </c>
      <c r="O412" s="47">
        <f t="shared" si="25"/>
        <v>2100</v>
      </c>
      <c r="P412" s="86"/>
    </row>
    <row r="413" spans="2:16">
      <c r="B413" s="4" t="s">
        <v>232</v>
      </c>
      <c r="C413" s="8">
        <v>175</v>
      </c>
      <c r="D413" s="4"/>
      <c r="E413" s="4"/>
      <c r="F413" s="4">
        <v>8</v>
      </c>
      <c r="G413" s="47">
        <f t="shared" si="26"/>
        <v>1400</v>
      </c>
      <c r="H413" s="4">
        <v>0</v>
      </c>
      <c r="I413" s="47">
        <f t="shared" si="22"/>
        <v>0</v>
      </c>
      <c r="J413" s="4">
        <v>8</v>
      </c>
      <c r="K413" s="47">
        <f t="shared" si="23"/>
        <v>1400</v>
      </c>
      <c r="L413" s="4">
        <v>0</v>
      </c>
      <c r="M413" s="47">
        <f t="shared" si="24"/>
        <v>0</v>
      </c>
      <c r="N413" s="4">
        <v>0</v>
      </c>
      <c r="O413" s="47">
        <f t="shared" si="25"/>
        <v>0</v>
      </c>
      <c r="P413" s="86"/>
    </row>
    <row r="414" spans="2:16">
      <c r="B414" s="4" t="s">
        <v>65</v>
      </c>
      <c r="C414" s="8">
        <v>320</v>
      </c>
      <c r="D414" s="4"/>
      <c r="E414" s="4"/>
      <c r="F414" s="4">
        <v>40</v>
      </c>
      <c r="G414" s="47">
        <f t="shared" si="26"/>
        <v>12800</v>
      </c>
      <c r="H414" s="4">
        <v>6.6</v>
      </c>
      <c r="I414" s="47">
        <f t="shared" si="22"/>
        <v>2112</v>
      </c>
      <c r="J414" s="4">
        <v>21.6</v>
      </c>
      <c r="K414" s="47">
        <f t="shared" si="23"/>
        <v>6912</v>
      </c>
      <c r="L414" s="4">
        <v>11.8</v>
      </c>
      <c r="M414" s="47">
        <f t="shared" si="24"/>
        <v>3776</v>
      </c>
      <c r="N414" s="4">
        <v>0</v>
      </c>
      <c r="O414" s="47">
        <f t="shared" si="25"/>
        <v>0</v>
      </c>
      <c r="P414" s="86"/>
    </row>
    <row r="415" spans="2:16">
      <c r="B415" s="4" t="s">
        <v>141</v>
      </c>
      <c r="C415" s="8">
        <v>155</v>
      </c>
      <c r="D415" s="4"/>
      <c r="E415" s="4"/>
      <c r="F415" s="4">
        <v>31.8</v>
      </c>
      <c r="G415" s="47">
        <f t="shared" si="26"/>
        <v>4929</v>
      </c>
      <c r="H415" s="4">
        <v>0</v>
      </c>
      <c r="I415" s="47">
        <f t="shared" si="22"/>
        <v>0</v>
      </c>
      <c r="J415" s="4">
        <v>31.8</v>
      </c>
      <c r="K415" s="47">
        <f t="shared" si="23"/>
        <v>4929</v>
      </c>
      <c r="L415" s="4">
        <v>0</v>
      </c>
      <c r="M415" s="47">
        <f t="shared" si="24"/>
        <v>0</v>
      </c>
      <c r="N415" s="4">
        <v>0</v>
      </c>
      <c r="O415" s="47">
        <f t="shared" si="25"/>
        <v>0</v>
      </c>
      <c r="P415" s="86"/>
    </row>
    <row r="416" spans="2:16">
      <c r="B416" s="4" t="s">
        <v>106</v>
      </c>
      <c r="C416" s="8">
        <v>125</v>
      </c>
      <c r="D416" s="4"/>
      <c r="E416" s="4"/>
      <c r="F416" s="4">
        <v>45.7</v>
      </c>
      <c r="G416" s="47">
        <f t="shared" si="26"/>
        <v>5712.5</v>
      </c>
      <c r="H416" s="4">
        <v>0</v>
      </c>
      <c r="I416" s="47">
        <f t="shared" si="22"/>
        <v>0</v>
      </c>
      <c r="J416" s="4">
        <v>45.7</v>
      </c>
      <c r="K416" s="47">
        <f t="shared" si="23"/>
        <v>5712.5</v>
      </c>
      <c r="L416" s="4">
        <v>0</v>
      </c>
      <c r="M416" s="47">
        <f t="shared" si="24"/>
        <v>0</v>
      </c>
      <c r="N416" s="4">
        <v>0</v>
      </c>
      <c r="O416" s="47">
        <f t="shared" si="25"/>
        <v>0</v>
      </c>
      <c r="P416" s="86"/>
    </row>
    <row r="417" spans="2:16">
      <c r="B417" s="4" t="s">
        <v>64</v>
      </c>
      <c r="C417" s="8">
        <v>225</v>
      </c>
      <c r="D417" s="4"/>
      <c r="E417" s="4"/>
      <c r="F417" s="4">
        <v>36.299999999999997</v>
      </c>
      <c r="G417" s="47">
        <f t="shared" si="26"/>
        <v>8167.4999999999991</v>
      </c>
      <c r="H417" s="4">
        <v>0</v>
      </c>
      <c r="I417" s="47">
        <f t="shared" si="22"/>
        <v>0</v>
      </c>
      <c r="J417" s="4">
        <v>36.299999999999997</v>
      </c>
      <c r="K417" s="47">
        <f t="shared" si="23"/>
        <v>8167.4999999999991</v>
      </c>
      <c r="L417" s="4">
        <v>0</v>
      </c>
      <c r="M417" s="47">
        <f t="shared" si="24"/>
        <v>0</v>
      </c>
      <c r="N417" s="4">
        <v>0</v>
      </c>
      <c r="O417" s="47">
        <f t="shared" si="25"/>
        <v>0</v>
      </c>
      <c r="P417" s="86"/>
    </row>
    <row r="418" spans="2:16">
      <c r="B418" s="4" t="s">
        <v>58</v>
      </c>
      <c r="C418" s="8">
        <v>41</v>
      </c>
      <c r="D418" s="4"/>
      <c r="E418" s="4"/>
      <c r="F418" s="4">
        <v>31.7</v>
      </c>
      <c r="G418" s="47">
        <f t="shared" si="26"/>
        <v>1299.7</v>
      </c>
      <c r="H418" s="4">
        <v>0.4</v>
      </c>
      <c r="I418" s="47">
        <f t="shared" si="22"/>
        <v>16.400000000000002</v>
      </c>
      <c r="J418" s="4">
        <v>8.5</v>
      </c>
      <c r="K418" s="47">
        <f t="shared" si="23"/>
        <v>348.5</v>
      </c>
      <c r="L418" s="4">
        <v>4.51</v>
      </c>
      <c r="M418" s="47">
        <f t="shared" si="24"/>
        <v>184.91</v>
      </c>
      <c r="N418" s="4">
        <v>18.29</v>
      </c>
      <c r="O418" s="47">
        <f t="shared" si="25"/>
        <v>749.89</v>
      </c>
      <c r="P418" s="86"/>
    </row>
    <row r="419" spans="2:16">
      <c r="B419" s="4" t="s">
        <v>62</v>
      </c>
      <c r="C419" s="8">
        <v>230</v>
      </c>
      <c r="D419" s="4"/>
      <c r="E419" s="4"/>
      <c r="F419" s="4">
        <v>46.44</v>
      </c>
      <c r="G419" s="47">
        <f t="shared" si="26"/>
        <v>10681.199999999999</v>
      </c>
      <c r="H419" s="4">
        <v>0</v>
      </c>
      <c r="I419" s="47">
        <f t="shared" si="22"/>
        <v>0</v>
      </c>
      <c r="J419" s="4">
        <v>46.44</v>
      </c>
      <c r="K419" s="47">
        <f t="shared" si="23"/>
        <v>10681.199999999999</v>
      </c>
      <c r="L419" s="4">
        <v>0</v>
      </c>
      <c r="M419" s="47">
        <f t="shared" si="24"/>
        <v>0</v>
      </c>
      <c r="N419" s="4">
        <v>0</v>
      </c>
      <c r="O419" s="47">
        <f t="shared" si="25"/>
        <v>0</v>
      </c>
      <c r="P419" s="86"/>
    </row>
    <row r="420" spans="2:16">
      <c r="B420" s="4" t="s">
        <v>242</v>
      </c>
      <c r="C420" s="8">
        <v>230</v>
      </c>
      <c r="D420" s="4"/>
      <c r="E420" s="4"/>
      <c r="F420" s="4">
        <v>47.04</v>
      </c>
      <c r="G420" s="47">
        <f t="shared" si="26"/>
        <v>10819.199999999999</v>
      </c>
      <c r="H420" s="4">
        <v>0</v>
      </c>
      <c r="I420" s="47">
        <f t="shared" si="22"/>
        <v>0</v>
      </c>
      <c r="J420" s="4">
        <v>47.04</v>
      </c>
      <c r="K420" s="47">
        <f t="shared" si="23"/>
        <v>10819.199999999999</v>
      </c>
      <c r="L420" s="4">
        <v>0</v>
      </c>
      <c r="M420" s="47">
        <f t="shared" si="24"/>
        <v>0</v>
      </c>
      <c r="N420" s="4">
        <v>0</v>
      </c>
      <c r="O420" s="47">
        <f t="shared" si="25"/>
        <v>0</v>
      </c>
      <c r="P420" s="86"/>
    </row>
    <row r="421" spans="2:16">
      <c r="B421" s="4" t="s">
        <v>55</v>
      </c>
      <c r="C421" s="8">
        <v>39</v>
      </c>
      <c r="D421" s="4"/>
      <c r="E421" s="4"/>
      <c r="F421" s="4">
        <v>226.4</v>
      </c>
      <c r="G421" s="47">
        <f t="shared" si="26"/>
        <v>8829.6</v>
      </c>
      <c r="H421" s="4">
        <v>6</v>
      </c>
      <c r="I421" s="47">
        <f t="shared" si="22"/>
        <v>234</v>
      </c>
      <c r="J421" s="4">
        <v>25.52</v>
      </c>
      <c r="K421" s="47">
        <f t="shared" si="23"/>
        <v>995.28</v>
      </c>
      <c r="L421" s="4">
        <v>35.340000000000003</v>
      </c>
      <c r="M421" s="47">
        <f t="shared" si="24"/>
        <v>1378.2600000000002</v>
      </c>
      <c r="N421" s="4">
        <v>159.54</v>
      </c>
      <c r="O421" s="47">
        <f t="shared" si="25"/>
        <v>6222.0599999999995</v>
      </c>
      <c r="P421" s="86"/>
    </row>
    <row r="422" spans="2:16">
      <c r="B422" s="4" t="s">
        <v>57</v>
      </c>
      <c r="C422" s="8">
        <v>65</v>
      </c>
      <c r="D422" s="4"/>
      <c r="E422" s="4"/>
      <c r="F422" s="4">
        <v>17.2</v>
      </c>
      <c r="G422" s="47">
        <f t="shared" si="26"/>
        <v>1118</v>
      </c>
      <c r="H422" s="4">
        <v>0</v>
      </c>
      <c r="I422" s="47">
        <f t="shared" si="22"/>
        <v>0</v>
      </c>
      <c r="J422" s="4">
        <v>5.26</v>
      </c>
      <c r="K422" s="47">
        <f t="shared" si="23"/>
        <v>341.9</v>
      </c>
      <c r="L422" s="4">
        <v>11.94</v>
      </c>
      <c r="M422" s="47">
        <f t="shared" si="24"/>
        <v>776.1</v>
      </c>
      <c r="N422" s="4">
        <v>0</v>
      </c>
      <c r="O422" s="47">
        <f t="shared" si="25"/>
        <v>0</v>
      </c>
      <c r="P422" s="86"/>
    </row>
    <row r="423" spans="2:16">
      <c r="B423" s="4" t="s">
        <v>37</v>
      </c>
      <c r="C423" s="8">
        <v>60</v>
      </c>
      <c r="D423" s="4"/>
      <c r="E423" s="4"/>
      <c r="F423" s="4">
        <v>20</v>
      </c>
      <c r="G423" s="47">
        <f t="shared" si="26"/>
        <v>1200</v>
      </c>
      <c r="H423" s="4">
        <v>0.2</v>
      </c>
      <c r="I423" s="47">
        <f t="shared" si="22"/>
        <v>12</v>
      </c>
      <c r="J423" s="4">
        <v>14.01</v>
      </c>
      <c r="K423" s="47">
        <f t="shared" si="23"/>
        <v>840.6</v>
      </c>
      <c r="L423" s="4">
        <v>4.55</v>
      </c>
      <c r="M423" s="47">
        <f t="shared" si="24"/>
        <v>273</v>
      </c>
      <c r="N423" s="4">
        <v>1.24</v>
      </c>
      <c r="O423" s="47">
        <f t="shared" si="25"/>
        <v>74.400000000000006</v>
      </c>
      <c r="P423" s="86"/>
    </row>
    <row r="424" spans="2:16">
      <c r="B424" s="4" t="s">
        <v>269</v>
      </c>
      <c r="C424" s="8">
        <v>32.04</v>
      </c>
      <c r="D424" s="4"/>
      <c r="E424" s="4"/>
      <c r="F424" s="4">
        <v>216</v>
      </c>
      <c r="G424" s="47">
        <f t="shared" si="26"/>
        <v>6920.6399999999994</v>
      </c>
      <c r="H424" s="4">
        <v>0</v>
      </c>
      <c r="I424" s="47">
        <f t="shared" ref="I424:I463" si="27">H424*C424</f>
        <v>0</v>
      </c>
      <c r="J424" s="4">
        <v>216</v>
      </c>
      <c r="K424" s="47">
        <f t="shared" ref="K424:K463" si="28">J424*C424</f>
        <v>6920.6399999999994</v>
      </c>
      <c r="L424" s="4">
        <v>0</v>
      </c>
      <c r="M424" s="47">
        <f t="shared" ref="M424:M463" si="29">L424*C424</f>
        <v>0</v>
      </c>
      <c r="N424" s="4">
        <v>0</v>
      </c>
      <c r="O424" s="47">
        <f t="shared" ref="O424:O463" si="30">N424*C424</f>
        <v>0</v>
      </c>
      <c r="P424" s="86"/>
    </row>
    <row r="425" spans="2:16">
      <c r="B425" s="4" t="s">
        <v>18</v>
      </c>
      <c r="C425" s="8">
        <v>126.16</v>
      </c>
      <c r="D425" s="4"/>
      <c r="E425" s="4"/>
      <c r="F425" s="4">
        <v>18</v>
      </c>
      <c r="G425" s="47">
        <f t="shared" si="26"/>
        <v>2270.88</v>
      </c>
      <c r="H425" s="4">
        <v>0</v>
      </c>
      <c r="I425" s="47">
        <f t="shared" si="27"/>
        <v>0</v>
      </c>
      <c r="J425" s="4">
        <v>0</v>
      </c>
      <c r="K425" s="47">
        <f t="shared" si="28"/>
        <v>0</v>
      </c>
      <c r="L425" s="4">
        <v>0</v>
      </c>
      <c r="M425" s="47">
        <f t="shared" si="29"/>
        <v>0</v>
      </c>
      <c r="N425" s="4">
        <v>18</v>
      </c>
      <c r="O425" s="47">
        <f t="shared" si="30"/>
        <v>2270.88</v>
      </c>
      <c r="P425" s="86"/>
    </row>
    <row r="426" spans="2:16">
      <c r="B426" s="4" t="s">
        <v>179</v>
      </c>
      <c r="C426" s="8">
        <v>168.54</v>
      </c>
      <c r="D426" s="4"/>
      <c r="E426" s="4"/>
      <c r="F426" s="4">
        <v>22</v>
      </c>
      <c r="G426" s="47">
        <f t="shared" si="26"/>
        <v>3707.8799999999997</v>
      </c>
      <c r="H426" s="4">
        <v>0</v>
      </c>
      <c r="I426" s="47">
        <f t="shared" si="27"/>
        <v>0</v>
      </c>
      <c r="J426" s="4">
        <v>15</v>
      </c>
      <c r="K426" s="47">
        <f t="shared" si="28"/>
        <v>2528.1</v>
      </c>
      <c r="L426" s="4">
        <v>0</v>
      </c>
      <c r="M426" s="47">
        <f t="shared" si="29"/>
        <v>0</v>
      </c>
      <c r="N426" s="4">
        <v>7</v>
      </c>
      <c r="O426" s="47">
        <f t="shared" si="30"/>
        <v>1179.78</v>
      </c>
      <c r="P426" s="86"/>
    </row>
    <row r="427" spans="2:16">
      <c r="B427" s="4" t="s">
        <v>270</v>
      </c>
      <c r="C427" s="8">
        <v>218.42</v>
      </c>
      <c r="D427" s="4"/>
      <c r="E427" s="4"/>
      <c r="F427" s="4">
        <v>20</v>
      </c>
      <c r="G427" s="47">
        <f t="shared" si="26"/>
        <v>4368.3999999999996</v>
      </c>
      <c r="H427" s="4">
        <v>0</v>
      </c>
      <c r="I427" s="47">
        <f t="shared" si="27"/>
        <v>0</v>
      </c>
      <c r="J427" s="4">
        <v>1.5</v>
      </c>
      <c r="K427" s="47">
        <f t="shared" si="28"/>
        <v>327.63</v>
      </c>
      <c r="L427" s="4">
        <v>2.5</v>
      </c>
      <c r="M427" s="47">
        <f t="shared" si="29"/>
        <v>546.04999999999995</v>
      </c>
      <c r="N427" s="4">
        <v>16</v>
      </c>
      <c r="O427" s="47">
        <f t="shared" si="30"/>
        <v>3494.72</v>
      </c>
      <c r="P427" s="86"/>
    </row>
    <row r="428" spans="2:16">
      <c r="B428" s="4" t="s">
        <v>271</v>
      </c>
      <c r="C428" s="8">
        <v>47.62</v>
      </c>
      <c r="D428" s="4"/>
      <c r="E428" s="4"/>
      <c r="F428" s="4">
        <v>48</v>
      </c>
      <c r="G428" s="47">
        <f t="shared" si="26"/>
        <v>2285.7599999999998</v>
      </c>
      <c r="H428" s="4">
        <v>0</v>
      </c>
      <c r="I428" s="47">
        <f t="shared" si="27"/>
        <v>0</v>
      </c>
      <c r="J428" s="4">
        <v>9</v>
      </c>
      <c r="K428" s="47">
        <f t="shared" si="28"/>
        <v>428.58</v>
      </c>
      <c r="L428" s="4">
        <v>0</v>
      </c>
      <c r="M428" s="47">
        <f t="shared" si="29"/>
        <v>0</v>
      </c>
      <c r="N428" s="4">
        <v>39</v>
      </c>
      <c r="O428" s="47">
        <f t="shared" si="30"/>
        <v>1857.1799999999998</v>
      </c>
      <c r="P428" s="86"/>
    </row>
    <row r="429" spans="2:16">
      <c r="B429" s="4" t="s">
        <v>172</v>
      </c>
      <c r="C429" s="8">
        <v>121.35</v>
      </c>
      <c r="D429" s="4"/>
      <c r="E429" s="4"/>
      <c r="F429" s="4">
        <v>24</v>
      </c>
      <c r="G429" s="47">
        <f t="shared" si="26"/>
        <v>2912.3999999999996</v>
      </c>
      <c r="H429" s="4">
        <v>0</v>
      </c>
      <c r="I429" s="47">
        <f t="shared" si="27"/>
        <v>0</v>
      </c>
      <c r="J429" s="4">
        <v>0</v>
      </c>
      <c r="K429" s="47">
        <f t="shared" si="28"/>
        <v>0</v>
      </c>
      <c r="L429" s="4">
        <v>6</v>
      </c>
      <c r="M429" s="47">
        <f t="shared" si="29"/>
        <v>728.09999999999991</v>
      </c>
      <c r="N429" s="4">
        <v>18</v>
      </c>
      <c r="O429" s="47">
        <f t="shared" si="30"/>
        <v>2184.2999999999997</v>
      </c>
      <c r="P429" s="86"/>
    </row>
    <row r="430" spans="2:16">
      <c r="B430" s="4" t="s">
        <v>13</v>
      </c>
      <c r="C430" s="8">
        <v>116.49</v>
      </c>
      <c r="D430" s="4"/>
      <c r="E430" s="4"/>
      <c r="F430" s="4">
        <v>15</v>
      </c>
      <c r="G430" s="47">
        <f t="shared" si="26"/>
        <v>1747.35</v>
      </c>
      <c r="H430" s="4">
        <v>0</v>
      </c>
      <c r="I430" s="47">
        <f t="shared" si="27"/>
        <v>0</v>
      </c>
      <c r="J430" s="4">
        <v>0</v>
      </c>
      <c r="K430" s="47">
        <f t="shared" si="28"/>
        <v>0</v>
      </c>
      <c r="L430" s="4">
        <v>0</v>
      </c>
      <c r="M430" s="47">
        <f t="shared" si="29"/>
        <v>0</v>
      </c>
      <c r="N430" s="4">
        <v>15</v>
      </c>
      <c r="O430" s="47">
        <f t="shared" si="30"/>
        <v>1747.35</v>
      </c>
      <c r="P430" s="86"/>
    </row>
    <row r="431" spans="2:16">
      <c r="B431" s="4" t="s">
        <v>23</v>
      </c>
      <c r="C431" s="8">
        <v>53.67</v>
      </c>
      <c r="D431" s="4"/>
      <c r="E431" s="4"/>
      <c r="F431" s="4">
        <v>24</v>
      </c>
      <c r="G431" s="47">
        <f t="shared" si="26"/>
        <v>1288.08</v>
      </c>
      <c r="H431" s="4">
        <v>0</v>
      </c>
      <c r="I431" s="47">
        <f t="shared" si="27"/>
        <v>0</v>
      </c>
      <c r="J431" s="4">
        <v>0</v>
      </c>
      <c r="K431" s="47">
        <f t="shared" si="28"/>
        <v>0</v>
      </c>
      <c r="L431" s="4">
        <v>0</v>
      </c>
      <c r="M431" s="47">
        <f t="shared" si="29"/>
        <v>0</v>
      </c>
      <c r="N431" s="4">
        <v>24</v>
      </c>
      <c r="O431" s="47">
        <f t="shared" si="30"/>
        <v>1288.08</v>
      </c>
      <c r="P431" s="86"/>
    </row>
    <row r="432" spans="2:16">
      <c r="B432" s="4" t="s">
        <v>14</v>
      </c>
      <c r="C432" s="8">
        <v>131.12</v>
      </c>
      <c r="D432" s="4"/>
      <c r="E432" s="4"/>
      <c r="F432" s="4">
        <v>9</v>
      </c>
      <c r="G432" s="47">
        <f t="shared" si="26"/>
        <v>1180.08</v>
      </c>
      <c r="H432" s="4">
        <v>0</v>
      </c>
      <c r="I432" s="47">
        <f t="shared" si="27"/>
        <v>0</v>
      </c>
      <c r="J432" s="4">
        <v>0</v>
      </c>
      <c r="K432" s="47">
        <f t="shared" si="28"/>
        <v>0</v>
      </c>
      <c r="L432" s="4">
        <v>0</v>
      </c>
      <c r="M432" s="47">
        <f t="shared" si="29"/>
        <v>0</v>
      </c>
      <c r="N432" s="4">
        <v>9</v>
      </c>
      <c r="O432" s="47">
        <f t="shared" si="30"/>
        <v>1180.08</v>
      </c>
      <c r="P432" s="86"/>
    </row>
    <row r="433" spans="2:16">
      <c r="B433" s="4" t="s">
        <v>20</v>
      </c>
      <c r="C433" s="8">
        <v>52.95</v>
      </c>
      <c r="D433" s="4"/>
      <c r="E433" s="4"/>
      <c r="F433" s="4">
        <v>24</v>
      </c>
      <c r="G433" s="47">
        <f t="shared" si="26"/>
        <v>1270.8000000000002</v>
      </c>
      <c r="H433" s="4">
        <v>1</v>
      </c>
      <c r="I433" s="47">
        <f t="shared" si="27"/>
        <v>52.95</v>
      </c>
      <c r="J433" s="4">
        <v>8</v>
      </c>
      <c r="K433" s="47">
        <f t="shared" si="28"/>
        <v>423.6</v>
      </c>
      <c r="L433" s="4">
        <v>3</v>
      </c>
      <c r="M433" s="47">
        <f t="shared" si="29"/>
        <v>158.85000000000002</v>
      </c>
      <c r="N433" s="4">
        <v>12</v>
      </c>
      <c r="O433" s="47">
        <f t="shared" si="30"/>
        <v>635.40000000000009</v>
      </c>
      <c r="P433" s="86"/>
    </row>
    <row r="434" spans="2:16">
      <c r="B434" s="4" t="s">
        <v>24</v>
      </c>
      <c r="C434" s="8">
        <v>129.94999999999999</v>
      </c>
      <c r="D434" s="4"/>
      <c r="E434" s="4"/>
      <c r="F434" s="4">
        <v>48</v>
      </c>
      <c r="G434" s="47">
        <f t="shared" si="26"/>
        <v>6237.5999999999995</v>
      </c>
      <c r="H434" s="4">
        <v>2</v>
      </c>
      <c r="I434" s="47">
        <f t="shared" si="27"/>
        <v>259.89999999999998</v>
      </c>
      <c r="J434" s="4">
        <v>12</v>
      </c>
      <c r="K434" s="47">
        <f t="shared" si="28"/>
        <v>1559.3999999999999</v>
      </c>
      <c r="L434" s="4">
        <v>19</v>
      </c>
      <c r="M434" s="47">
        <f t="shared" si="29"/>
        <v>2469.0499999999997</v>
      </c>
      <c r="N434" s="4">
        <v>15</v>
      </c>
      <c r="O434" s="47">
        <f t="shared" si="30"/>
        <v>1949.2499999999998</v>
      </c>
      <c r="P434" s="86"/>
    </row>
    <row r="435" spans="2:16">
      <c r="B435" s="4" t="s">
        <v>41</v>
      </c>
      <c r="C435" s="8">
        <v>184.88</v>
      </c>
      <c r="D435" s="4"/>
      <c r="E435" s="4"/>
      <c r="F435" s="4">
        <v>9.4</v>
      </c>
      <c r="G435" s="47">
        <f t="shared" si="26"/>
        <v>1737.8720000000001</v>
      </c>
      <c r="H435" s="4">
        <v>0</v>
      </c>
      <c r="I435" s="47">
        <f t="shared" si="27"/>
        <v>0</v>
      </c>
      <c r="J435" s="4">
        <v>4.7</v>
      </c>
      <c r="K435" s="47">
        <f t="shared" si="28"/>
        <v>868.93600000000004</v>
      </c>
      <c r="L435" s="4">
        <v>0</v>
      </c>
      <c r="M435" s="47">
        <f t="shared" si="29"/>
        <v>0</v>
      </c>
      <c r="N435" s="4">
        <v>4.7</v>
      </c>
      <c r="O435" s="47">
        <f t="shared" si="30"/>
        <v>868.93600000000004</v>
      </c>
      <c r="P435" s="86"/>
    </row>
    <row r="436" spans="2:16">
      <c r="B436" s="4" t="s">
        <v>272</v>
      </c>
      <c r="C436" s="8">
        <v>492.43</v>
      </c>
      <c r="D436" s="4"/>
      <c r="E436" s="4"/>
      <c r="F436" s="4">
        <v>5.27</v>
      </c>
      <c r="G436" s="47">
        <f t="shared" si="26"/>
        <v>2595.1061</v>
      </c>
      <c r="H436" s="4">
        <v>0</v>
      </c>
      <c r="I436" s="47">
        <f t="shared" si="27"/>
        <v>0</v>
      </c>
      <c r="J436" s="4">
        <v>0.52</v>
      </c>
      <c r="K436" s="47">
        <f t="shared" si="28"/>
        <v>256.06360000000001</v>
      </c>
      <c r="L436" s="4">
        <v>0</v>
      </c>
      <c r="M436" s="47">
        <f t="shared" si="29"/>
        <v>0</v>
      </c>
      <c r="N436" s="4">
        <v>4.75</v>
      </c>
      <c r="O436" s="47">
        <f t="shared" si="30"/>
        <v>2339.0425</v>
      </c>
      <c r="P436" s="86"/>
    </row>
    <row r="437" spans="2:16">
      <c r="B437" s="4" t="s">
        <v>27</v>
      </c>
      <c r="C437" s="8">
        <v>248.23</v>
      </c>
      <c r="D437" s="4"/>
      <c r="E437" s="4"/>
      <c r="F437" s="4">
        <v>45</v>
      </c>
      <c r="G437" s="47">
        <f t="shared" si="26"/>
        <v>11170.35</v>
      </c>
      <c r="H437" s="4">
        <v>7.63</v>
      </c>
      <c r="I437" s="47">
        <f t="shared" si="27"/>
        <v>1893.9948999999999</v>
      </c>
      <c r="J437" s="4">
        <v>21.6</v>
      </c>
      <c r="K437" s="47">
        <f t="shared" si="28"/>
        <v>5361.768</v>
      </c>
      <c r="L437" s="4">
        <v>12.77</v>
      </c>
      <c r="M437" s="47">
        <f t="shared" si="29"/>
        <v>3169.8970999999997</v>
      </c>
      <c r="N437" s="4">
        <v>3</v>
      </c>
      <c r="O437" s="47">
        <f t="shared" si="30"/>
        <v>744.68999999999994</v>
      </c>
      <c r="P437" s="86"/>
    </row>
    <row r="438" spans="2:16">
      <c r="B438" s="4" t="s">
        <v>145</v>
      </c>
      <c r="C438" s="8">
        <v>512.66999999999996</v>
      </c>
      <c r="D438" s="4"/>
      <c r="E438" s="4"/>
      <c r="F438" s="4">
        <v>10</v>
      </c>
      <c r="G438" s="47">
        <f t="shared" si="26"/>
        <v>5126.7</v>
      </c>
      <c r="H438" s="4">
        <v>0</v>
      </c>
      <c r="I438" s="47">
        <f t="shared" si="27"/>
        <v>0</v>
      </c>
      <c r="J438" s="4">
        <v>1.7</v>
      </c>
      <c r="K438" s="47">
        <f t="shared" si="28"/>
        <v>871.53899999999987</v>
      </c>
      <c r="L438" s="4">
        <v>1.27</v>
      </c>
      <c r="M438" s="47">
        <f t="shared" si="29"/>
        <v>651.09089999999992</v>
      </c>
      <c r="N438" s="4">
        <v>7.03</v>
      </c>
      <c r="O438" s="47">
        <f t="shared" si="30"/>
        <v>3604.0700999999999</v>
      </c>
      <c r="P438" s="86"/>
    </row>
    <row r="439" spans="2:16">
      <c r="B439" s="4" t="s">
        <v>16</v>
      </c>
      <c r="C439" s="8">
        <v>109.15</v>
      </c>
      <c r="D439" s="4"/>
      <c r="E439" s="4"/>
      <c r="F439" s="4">
        <v>50</v>
      </c>
      <c r="G439" s="47">
        <f t="shared" si="26"/>
        <v>5457.5</v>
      </c>
      <c r="H439" s="4">
        <v>1.45</v>
      </c>
      <c r="I439" s="47">
        <f t="shared" si="27"/>
        <v>158.26750000000001</v>
      </c>
      <c r="J439" s="4">
        <v>0</v>
      </c>
      <c r="K439" s="47">
        <f t="shared" si="28"/>
        <v>0</v>
      </c>
      <c r="L439" s="4">
        <v>7.1</v>
      </c>
      <c r="M439" s="47">
        <f t="shared" si="29"/>
        <v>774.96500000000003</v>
      </c>
      <c r="N439" s="4">
        <v>41.45</v>
      </c>
      <c r="O439" s="47">
        <f t="shared" si="30"/>
        <v>4524.2675000000008</v>
      </c>
      <c r="P439" s="86"/>
    </row>
    <row r="440" spans="2:16">
      <c r="B440" s="4" t="s">
        <v>15</v>
      </c>
      <c r="C440" s="8">
        <v>74.52</v>
      </c>
      <c r="D440" s="4"/>
      <c r="E440" s="4"/>
      <c r="F440" s="4">
        <v>50</v>
      </c>
      <c r="G440" s="47">
        <f t="shared" si="26"/>
        <v>3726</v>
      </c>
      <c r="H440" s="4">
        <v>0</v>
      </c>
      <c r="I440" s="47">
        <f t="shared" si="27"/>
        <v>0</v>
      </c>
      <c r="J440" s="4">
        <v>8.6</v>
      </c>
      <c r="K440" s="47">
        <f t="shared" si="28"/>
        <v>640.87199999999996</v>
      </c>
      <c r="L440" s="4">
        <v>9.6</v>
      </c>
      <c r="M440" s="47">
        <f t="shared" si="29"/>
        <v>715.39199999999994</v>
      </c>
      <c r="N440" s="4">
        <v>31.8</v>
      </c>
      <c r="O440" s="47">
        <f t="shared" si="30"/>
        <v>2369.7359999999999</v>
      </c>
      <c r="P440" s="86"/>
    </row>
    <row r="441" spans="2:16">
      <c r="B441" s="4" t="s">
        <v>17</v>
      </c>
      <c r="C441" s="8">
        <v>23.87</v>
      </c>
      <c r="D441" s="4"/>
      <c r="E441" s="4"/>
      <c r="F441" s="4">
        <v>20</v>
      </c>
      <c r="G441" s="47">
        <f t="shared" si="26"/>
        <v>477.40000000000003</v>
      </c>
      <c r="H441" s="4">
        <v>0</v>
      </c>
      <c r="I441" s="47">
        <f t="shared" si="27"/>
        <v>0</v>
      </c>
      <c r="J441" s="4">
        <v>0</v>
      </c>
      <c r="K441" s="47">
        <f t="shared" si="28"/>
        <v>0</v>
      </c>
      <c r="L441" s="4">
        <v>0</v>
      </c>
      <c r="M441" s="47">
        <f t="shared" si="29"/>
        <v>0</v>
      </c>
      <c r="N441" s="4">
        <v>20</v>
      </c>
      <c r="O441" s="47">
        <f t="shared" si="30"/>
        <v>477.40000000000003</v>
      </c>
      <c r="P441" s="86"/>
    </row>
    <row r="442" spans="2:16">
      <c r="B442" s="4" t="s">
        <v>156</v>
      </c>
      <c r="C442" s="8">
        <v>390.58</v>
      </c>
      <c r="D442" s="4"/>
      <c r="E442" s="4"/>
      <c r="F442" s="4">
        <v>6</v>
      </c>
      <c r="G442" s="47">
        <f t="shared" si="26"/>
        <v>2343.48</v>
      </c>
      <c r="H442" s="4">
        <v>0</v>
      </c>
      <c r="I442" s="47">
        <f t="shared" si="27"/>
        <v>0</v>
      </c>
      <c r="J442" s="4">
        <v>0</v>
      </c>
      <c r="K442" s="47">
        <f t="shared" si="28"/>
        <v>0</v>
      </c>
      <c r="L442" s="4">
        <v>2.41</v>
      </c>
      <c r="M442" s="47">
        <f t="shared" si="29"/>
        <v>941.29780000000005</v>
      </c>
      <c r="N442" s="4">
        <v>3.59</v>
      </c>
      <c r="O442" s="47">
        <f t="shared" si="30"/>
        <v>1402.1822</v>
      </c>
      <c r="P442" s="86"/>
    </row>
    <row r="443" spans="2:16">
      <c r="B443" s="4" t="s">
        <v>43</v>
      </c>
      <c r="C443" s="8">
        <v>45.97</v>
      </c>
      <c r="D443" s="4"/>
      <c r="E443" s="4"/>
      <c r="F443" s="4">
        <v>50</v>
      </c>
      <c r="G443" s="47">
        <f t="shared" si="26"/>
        <v>2298.5</v>
      </c>
      <c r="H443" s="4">
        <v>0</v>
      </c>
      <c r="I443" s="47">
        <f t="shared" si="27"/>
        <v>0</v>
      </c>
      <c r="J443" s="4">
        <v>0</v>
      </c>
      <c r="K443" s="47">
        <f t="shared" si="28"/>
        <v>0</v>
      </c>
      <c r="L443" s="4">
        <v>0</v>
      </c>
      <c r="M443" s="47">
        <f t="shared" si="29"/>
        <v>0</v>
      </c>
      <c r="N443" s="4">
        <v>50</v>
      </c>
      <c r="O443" s="47">
        <f t="shared" si="30"/>
        <v>2298.5</v>
      </c>
      <c r="P443" s="86"/>
    </row>
    <row r="444" spans="2:16">
      <c r="B444" s="4" t="s">
        <v>273</v>
      </c>
      <c r="C444" s="8">
        <v>58.14</v>
      </c>
      <c r="D444" s="4"/>
      <c r="E444" s="4"/>
      <c r="F444" s="4">
        <v>18</v>
      </c>
      <c r="G444" s="47">
        <f t="shared" si="26"/>
        <v>1046.52</v>
      </c>
      <c r="H444" s="4">
        <v>0</v>
      </c>
      <c r="I444" s="47">
        <f t="shared" si="27"/>
        <v>0</v>
      </c>
      <c r="J444" s="4">
        <v>13</v>
      </c>
      <c r="K444" s="47">
        <f t="shared" si="28"/>
        <v>755.82</v>
      </c>
      <c r="L444" s="4">
        <v>5</v>
      </c>
      <c r="M444" s="47">
        <f t="shared" si="29"/>
        <v>290.7</v>
      </c>
      <c r="N444" s="4">
        <v>0</v>
      </c>
      <c r="O444" s="47">
        <f t="shared" si="30"/>
        <v>0</v>
      </c>
      <c r="P444" s="86"/>
    </row>
    <row r="445" spans="2:16">
      <c r="B445" s="4" t="s">
        <v>44</v>
      </c>
      <c r="C445" s="8">
        <v>94.64</v>
      </c>
      <c r="D445" s="4"/>
      <c r="E445" s="4"/>
      <c r="F445" s="4">
        <v>36</v>
      </c>
      <c r="G445" s="47">
        <f t="shared" si="26"/>
        <v>3407.04</v>
      </c>
      <c r="H445" s="4">
        <v>2.4</v>
      </c>
      <c r="I445" s="47">
        <f t="shared" si="27"/>
        <v>227.136</v>
      </c>
      <c r="J445" s="4">
        <v>21.5</v>
      </c>
      <c r="K445" s="47">
        <f t="shared" si="28"/>
        <v>2034.76</v>
      </c>
      <c r="L445" s="4">
        <v>12.1</v>
      </c>
      <c r="M445" s="47">
        <f t="shared" si="29"/>
        <v>1145.144</v>
      </c>
      <c r="N445" s="4">
        <v>0</v>
      </c>
      <c r="O445" s="47">
        <f t="shared" si="30"/>
        <v>0</v>
      </c>
      <c r="P445" s="86"/>
    </row>
    <row r="446" spans="2:16">
      <c r="B446" s="4" t="s">
        <v>133</v>
      </c>
      <c r="C446" s="8">
        <v>120</v>
      </c>
      <c r="D446" s="4"/>
      <c r="E446" s="4"/>
      <c r="F446" s="4">
        <v>5.14</v>
      </c>
      <c r="G446" s="47">
        <f t="shared" si="26"/>
        <v>616.79999999999995</v>
      </c>
      <c r="H446" s="4">
        <v>0</v>
      </c>
      <c r="I446" s="47">
        <f t="shared" si="27"/>
        <v>0</v>
      </c>
      <c r="J446" s="4">
        <v>5.14</v>
      </c>
      <c r="K446" s="47">
        <f t="shared" si="28"/>
        <v>616.79999999999995</v>
      </c>
      <c r="L446" s="4">
        <v>0</v>
      </c>
      <c r="M446" s="47">
        <f t="shared" si="29"/>
        <v>0</v>
      </c>
      <c r="N446" s="4">
        <v>0</v>
      </c>
      <c r="O446" s="47">
        <f t="shared" si="30"/>
        <v>0</v>
      </c>
      <c r="P446" s="86"/>
    </row>
    <row r="447" spans="2:16">
      <c r="B447" s="4" t="s">
        <v>59</v>
      </c>
      <c r="C447" s="8">
        <v>125</v>
      </c>
      <c r="D447" s="4"/>
      <c r="E447" s="4"/>
      <c r="F447" s="4">
        <v>5.08</v>
      </c>
      <c r="G447" s="47">
        <f t="shared" si="26"/>
        <v>635</v>
      </c>
      <c r="H447" s="4">
        <v>0</v>
      </c>
      <c r="I447" s="47">
        <f t="shared" si="27"/>
        <v>0</v>
      </c>
      <c r="J447" s="4">
        <v>5.08</v>
      </c>
      <c r="K447" s="47">
        <f t="shared" si="28"/>
        <v>635</v>
      </c>
      <c r="L447" s="4">
        <v>0</v>
      </c>
      <c r="M447" s="47">
        <f t="shared" si="29"/>
        <v>0</v>
      </c>
      <c r="N447" s="4">
        <v>0</v>
      </c>
      <c r="O447" s="47">
        <f t="shared" si="30"/>
        <v>0</v>
      </c>
      <c r="P447" s="86"/>
    </row>
    <row r="448" spans="2:16">
      <c r="B448" s="4" t="s">
        <v>29</v>
      </c>
      <c r="C448" s="8">
        <v>68</v>
      </c>
      <c r="D448" s="4"/>
      <c r="E448" s="4"/>
      <c r="F448" s="4">
        <v>50</v>
      </c>
      <c r="G448" s="47">
        <f t="shared" si="26"/>
        <v>3400</v>
      </c>
      <c r="H448" s="4">
        <v>0</v>
      </c>
      <c r="I448" s="47">
        <f t="shared" si="27"/>
        <v>0</v>
      </c>
      <c r="J448" s="4">
        <v>0</v>
      </c>
      <c r="K448" s="47">
        <f t="shared" si="28"/>
        <v>0</v>
      </c>
      <c r="L448" s="4">
        <v>0</v>
      </c>
      <c r="M448" s="47">
        <f t="shared" si="29"/>
        <v>0</v>
      </c>
      <c r="N448" s="4">
        <v>50</v>
      </c>
      <c r="O448" s="47">
        <f t="shared" si="30"/>
        <v>3400</v>
      </c>
      <c r="P448" s="86"/>
    </row>
    <row r="449" spans="2:16">
      <c r="B449" s="4" t="s">
        <v>135</v>
      </c>
      <c r="C449" s="8">
        <v>310</v>
      </c>
      <c r="D449" s="4"/>
      <c r="E449" s="4"/>
      <c r="F449" s="4">
        <v>40</v>
      </c>
      <c r="G449" s="47">
        <f t="shared" si="26"/>
        <v>12400</v>
      </c>
      <c r="H449" s="4">
        <v>5.7</v>
      </c>
      <c r="I449" s="47">
        <f t="shared" si="27"/>
        <v>1767</v>
      </c>
      <c r="J449" s="4">
        <v>21.6</v>
      </c>
      <c r="K449" s="47">
        <f t="shared" si="28"/>
        <v>6696</v>
      </c>
      <c r="L449" s="4">
        <v>12.7</v>
      </c>
      <c r="M449" s="47">
        <f t="shared" si="29"/>
        <v>3937</v>
      </c>
      <c r="N449" s="4">
        <v>0</v>
      </c>
      <c r="O449" s="47">
        <f t="shared" si="30"/>
        <v>0</v>
      </c>
      <c r="P449" s="86"/>
    </row>
    <row r="450" spans="2:16">
      <c r="B450" s="4" t="s">
        <v>61</v>
      </c>
      <c r="C450" s="8">
        <v>162</v>
      </c>
      <c r="D450" s="4"/>
      <c r="E450" s="4"/>
      <c r="F450" s="4">
        <v>74.2</v>
      </c>
      <c r="G450" s="47">
        <f t="shared" si="26"/>
        <v>12020.4</v>
      </c>
      <c r="H450" s="4">
        <v>0</v>
      </c>
      <c r="I450" s="47">
        <f t="shared" si="27"/>
        <v>0</v>
      </c>
      <c r="J450" s="4">
        <v>74.2</v>
      </c>
      <c r="K450" s="47">
        <f t="shared" si="28"/>
        <v>12020.4</v>
      </c>
      <c r="L450" s="4">
        <v>0</v>
      </c>
      <c r="M450" s="47">
        <f t="shared" si="29"/>
        <v>0</v>
      </c>
      <c r="N450" s="4">
        <v>0</v>
      </c>
      <c r="O450" s="47">
        <f t="shared" si="30"/>
        <v>0</v>
      </c>
      <c r="P450" s="127"/>
    </row>
    <row r="451" spans="2:16">
      <c r="B451" s="4" t="s">
        <v>62</v>
      </c>
      <c r="C451" s="8">
        <v>215</v>
      </c>
      <c r="D451" s="4"/>
      <c r="E451" s="4"/>
      <c r="F451" s="4">
        <v>29.7</v>
      </c>
      <c r="G451" s="47">
        <f t="shared" si="26"/>
        <v>6385.5</v>
      </c>
      <c r="H451" s="4">
        <v>0</v>
      </c>
      <c r="I451" s="47">
        <f t="shared" si="27"/>
        <v>0</v>
      </c>
      <c r="J451" s="4">
        <v>0</v>
      </c>
      <c r="K451" s="47">
        <f t="shared" si="28"/>
        <v>0</v>
      </c>
      <c r="L451" s="4">
        <v>0</v>
      </c>
      <c r="M451" s="47">
        <f t="shared" si="29"/>
        <v>0</v>
      </c>
      <c r="N451" s="4">
        <v>29.7</v>
      </c>
      <c r="O451" s="47">
        <f t="shared" si="30"/>
        <v>6385.5</v>
      </c>
      <c r="P451" s="127"/>
    </row>
    <row r="452" spans="2:16">
      <c r="B452" s="4" t="s">
        <v>141</v>
      </c>
      <c r="C452" s="8">
        <v>155</v>
      </c>
      <c r="D452" s="4"/>
      <c r="E452" s="4"/>
      <c r="F452" s="4">
        <v>37.9</v>
      </c>
      <c r="G452" s="47">
        <f t="shared" si="26"/>
        <v>5874.5</v>
      </c>
      <c r="H452" s="4">
        <v>0</v>
      </c>
      <c r="I452" s="47">
        <f t="shared" si="27"/>
        <v>0</v>
      </c>
      <c r="J452" s="4">
        <v>0</v>
      </c>
      <c r="K452" s="47">
        <f t="shared" si="28"/>
        <v>0</v>
      </c>
      <c r="L452" s="4">
        <v>0</v>
      </c>
      <c r="M452" s="47">
        <f t="shared" si="29"/>
        <v>0</v>
      </c>
      <c r="N452" s="4">
        <v>37.9</v>
      </c>
      <c r="O452" s="47">
        <f t="shared" si="30"/>
        <v>5874.5</v>
      </c>
      <c r="P452" s="127"/>
    </row>
    <row r="453" spans="2:16">
      <c r="B453" s="4" t="s">
        <v>106</v>
      </c>
      <c r="C453" s="8">
        <v>136</v>
      </c>
      <c r="D453" s="4"/>
      <c r="E453" s="4"/>
      <c r="F453" s="4">
        <v>47.7</v>
      </c>
      <c r="G453" s="47">
        <f t="shared" si="26"/>
        <v>6487.2000000000007</v>
      </c>
      <c r="H453" s="4">
        <v>0</v>
      </c>
      <c r="I453" s="47">
        <f t="shared" si="27"/>
        <v>0</v>
      </c>
      <c r="J453" s="4">
        <v>47.7</v>
      </c>
      <c r="K453" s="47">
        <f t="shared" si="28"/>
        <v>6487.2000000000007</v>
      </c>
      <c r="L453" s="4">
        <v>0</v>
      </c>
      <c r="M453" s="47">
        <f t="shared" si="29"/>
        <v>0</v>
      </c>
      <c r="N453" s="4">
        <v>0</v>
      </c>
      <c r="O453" s="47">
        <f t="shared" si="30"/>
        <v>0</v>
      </c>
      <c r="P453" s="127"/>
    </row>
    <row r="454" spans="2:16">
      <c r="B454" s="4" t="s">
        <v>37</v>
      </c>
      <c r="C454" s="8">
        <v>60</v>
      </c>
      <c r="D454" s="4"/>
      <c r="E454" s="4"/>
      <c r="F454" s="4">
        <v>20</v>
      </c>
      <c r="G454" s="47">
        <f t="shared" si="26"/>
        <v>1200</v>
      </c>
      <c r="H454" s="4">
        <v>0.2</v>
      </c>
      <c r="I454" s="47">
        <f t="shared" si="27"/>
        <v>12</v>
      </c>
      <c r="J454" s="4">
        <v>9.11</v>
      </c>
      <c r="K454" s="47">
        <f t="shared" si="28"/>
        <v>546.59999999999991</v>
      </c>
      <c r="L454" s="4">
        <v>7.19</v>
      </c>
      <c r="M454" s="47">
        <f t="shared" si="29"/>
        <v>431.40000000000003</v>
      </c>
      <c r="N454" s="4">
        <v>3.5</v>
      </c>
      <c r="O454" s="47">
        <f t="shared" si="30"/>
        <v>210</v>
      </c>
      <c r="P454" s="127"/>
    </row>
    <row r="455" spans="2:16">
      <c r="B455" s="4" t="s">
        <v>133</v>
      </c>
      <c r="C455" s="8">
        <v>165</v>
      </c>
      <c r="D455" s="4"/>
      <c r="E455" s="4"/>
      <c r="F455" s="4">
        <v>5.08</v>
      </c>
      <c r="G455" s="47">
        <f t="shared" si="26"/>
        <v>838.2</v>
      </c>
      <c r="H455" s="4">
        <v>0</v>
      </c>
      <c r="I455" s="47">
        <f t="shared" si="27"/>
        <v>0</v>
      </c>
      <c r="J455" s="4">
        <v>0</v>
      </c>
      <c r="K455" s="47">
        <f t="shared" si="28"/>
        <v>0</v>
      </c>
      <c r="L455" s="4">
        <v>0</v>
      </c>
      <c r="M455" s="47">
        <f t="shared" si="29"/>
        <v>0</v>
      </c>
      <c r="N455" s="4">
        <v>5.08</v>
      </c>
      <c r="O455" s="47">
        <f t="shared" si="30"/>
        <v>838.2</v>
      </c>
      <c r="P455" s="127"/>
    </row>
    <row r="456" spans="2:16">
      <c r="B456" s="4" t="s">
        <v>59</v>
      </c>
      <c r="C456" s="8">
        <v>165</v>
      </c>
      <c r="D456" s="4"/>
      <c r="E456" s="4"/>
      <c r="F456" s="4">
        <v>5.18</v>
      </c>
      <c r="G456" s="47">
        <f t="shared" si="26"/>
        <v>854.69999999999993</v>
      </c>
      <c r="H456" s="4">
        <v>0</v>
      </c>
      <c r="I456" s="47">
        <f t="shared" si="27"/>
        <v>0</v>
      </c>
      <c r="J456" s="4">
        <v>0</v>
      </c>
      <c r="K456" s="47">
        <f t="shared" si="28"/>
        <v>0</v>
      </c>
      <c r="L456" s="4">
        <v>0</v>
      </c>
      <c r="M456" s="47">
        <f t="shared" si="29"/>
        <v>0</v>
      </c>
      <c r="N456" s="4">
        <v>5.18</v>
      </c>
      <c r="O456" s="47">
        <f t="shared" si="30"/>
        <v>854.69999999999993</v>
      </c>
      <c r="P456" s="127"/>
    </row>
    <row r="457" spans="2:16">
      <c r="B457" s="4" t="s">
        <v>56</v>
      </c>
      <c r="C457" s="8">
        <v>39</v>
      </c>
      <c r="D457" s="4"/>
      <c r="E457" s="4"/>
      <c r="F457" s="4">
        <v>33.9</v>
      </c>
      <c r="G457" s="47">
        <f t="shared" si="26"/>
        <v>1322.1</v>
      </c>
      <c r="H457" s="4">
        <v>0</v>
      </c>
      <c r="I457" s="47">
        <f t="shared" si="27"/>
        <v>0</v>
      </c>
      <c r="J457" s="4">
        <v>7.3</v>
      </c>
      <c r="K457" s="47">
        <f t="shared" si="28"/>
        <v>284.7</v>
      </c>
      <c r="L457" s="4">
        <v>4.4000000000000004</v>
      </c>
      <c r="M457" s="47">
        <f t="shared" si="29"/>
        <v>171.60000000000002</v>
      </c>
      <c r="N457" s="4">
        <v>22.2</v>
      </c>
      <c r="O457" s="47">
        <f t="shared" si="30"/>
        <v>865.8</v>
      </c>
      <c r="P457" s="127"/>
    </row>
    <row r="458" spans="2:16">
      <c r="B458" s="4" t="s">
        <v>274</v>
      </c>
      <c r="C458" s="8">
        <v>56</v>
      </c>
      <c r="D458" s="4"/>
      <c r="E458" s="4"/>
      <c r="F458" s="4">
        <v>86</v>
      </c>
      <c r="G458" s="47">
        <f t="shared" si="26"/>
        <v>4816</v>
      </c>
      <c r="H458" s="4">
        <v>0</v>
      </c>
      <c r="I458" s="47">
        <f t="shared" si="27"/>
        <v>0</v>
      </c>
      <c r="J458" s="4">
        <v>86</v>
      </c>
      <c r="K458" s="47">
        <f t="shared" si="28"/>
        <v>4816</v>
      </c>
      <c r="L458" s="4">
        <v>0</v>
      </c>
      <c r="M458" s="47">
        <f t="shared" si="29"/>
        <v>0</v>
      </c>
      <c r="N458" s="4"/>
      <c r="O458" s="47">
        <f t="shared" si="30"/>
        <v>0</v>
      </c>
      <c r="P458" s="127"/>
    </row>
    <row r="459" spans="2:16">
      <c r="B459" s="4" t="s">
        <v>267</v>
      </c>
      <c r="C459" s="8">
        <v>360</v>
      </c>
      <c r="D459" s="4"/>
      <c r="E459" s="4"/>
      <c r="F459" s="4">
        <v>40.299999999999997</v>
      </c>
      <c r="G459" s="47">
        <f t="shared" si="26"/>
        <v>14507.999999999998</v>
      </c>
      <c r="H459" s="4">
        <v>6</v>
      </c>
      <c r="I459" s="47">
        <f t="shared" si="27"/>
        <v>2160</v>
      </c>
      <c r="J459" s="4">
        <v>21.6</v>
      </c>
      <c r="K459" s="47">
        <f t="shared" si="28"/>
        <v>7776.0000000000009</v>
      </c>
      <c r="L459" s="4">
        <v>12.7</v>
      </c>
      <c r="M459" s="47">
        <f t="shared" si="29"/>
        <v>4572</v>
      </c>
      <c r="N459" s="4">
        <v>0</v>
      </c>
      <c r="O459" s="47">
        <f t="shared" si="30"/>
        <v>0</v>
      </c>
      <c r="P459" s="127"/>
    </row>
    <row r="460" spans="2:16">
      <c r="B460" s="4" t="s">
        <v>184</v>
      </c>
      <c r="C460" s="8">
        <v>174</v>
      </c>
      <c r="D460" s="4"/>
      <c r="E460" s="4"/>
      <c r="F460" s="4">
        <v>36</v>
      </c>
      <c r="G460" s="47">
        <f t="shared" si="26"/>
        <v>6264</v>
      </c>
      <c r="H460" s="4">
        <v>0</v>
      </c>
      <c r="I460" s="47">
        <f t="shared" si="27"/>
        <v>0</v>
      </c>
      <c r="J460" s="4">
        <v>0</v>
      </c>
      <c r="K460" s="47">
        <f t="shared" si="28"/>
        <v>0</v>
      </c>
      <c r="L460" s="4">
        <v>0</v>
      </c>
      <c r="M460" s="47">
        <f t="shared" si="29"/>
        <v>0</v>
      </c>
      <c r="N460" s="4">
        <v>36</v>
      </c>
      <c r="O460" s="47">
        <f t="shared" si="30"/>
        <v>6264</v>
      </c>
      <c r="P460" s="127"/>
    </row>
    <row r="461" spans="2:16">
      <c r="B461" s="4" t="s">
        <v>27</v>
      </c>
      <c r="C461" s="8">
        <v>205</v>
      </c>
      <c r="D461" s="4"/>
      <c r="E461" s="4"/>
      <c r="F461" s="4">
        <v>45</v>
      </c>
      <c r="G461" s="47">
        <f t="shared" si="26"/>
        <v>9225</v>
      </c>
      <c r="H461" s="4">
        <v>0</v>
      </c>
      <c r="I461" s="47">
        <f t="shared" si="27"/>
        <v>0</v>
      </c>
      <c r="J461" s="4">
        <v>0</v>
      </c>
      <c r="K461" s="47">
        <f t="shared" si="28"/>
        <v>0</v>
      </c>
      <c r="L461" s="4">
        <v>0</v>
      </c>
      <c r="M461" s="47">
        <f t="shared" si="29"/>
        <v>0</v>
      </c>
      <c r="N461" s="4">
        <v>45</v>
      </c>
      <c r="O461" s="47">
        <f t="shared" si="30"/>
        <v>9225</v>
      </c>
      <c r="P461" s="127"/>
    </row>
    <row r="462" spans="2:16">
      <c r="B462" s="4" t="s">
        <v>45</v>
      </c>
      <c r="C462" s="8">
        <v>31</v>
      </c>
      <c r="D462" s="4"/>
      <c r="E462" s="4"/>
      <c r="F462" s="4">
        <v>30</v>
      </c>
      <c r="G462" s="47">
        <f t="shared" si="26"/>
        <v>930</v>
      </c>
      <c r="H462" s="4">
        <v>0</v>
      </c>
      <c r="I462" s="47">
        <f t="shared" si="27"/>
        <v>0</v>
      </c>
      <c r="J462" s="4">
        <v>0</v>
      </c>
      <c r="K462" s="47">
        <f t="shared" si="28"/>
        <v>0</v>
      </c>
      <c r="L462" s="4">
        <v>0</v>
      </c>
      <c r="M462" s="47">
        <f t="shared" si="29"/>
        <v>0</v>
      </c>
      <c r="N462" s="4">
        <v>30</v>
      </c>
      <c r="O462" s="47">
        <f t="shared" si="30"/>
        <v>930</v>
      </c>
      <c r="P462" s="127"/>
    </row>
    <row r="463" spans="2:16">
      <c r="B463" s="4" t="s">
        <v>184</v>
      </c>
      <c r="C463" s="8">
        <v>232</v>
      </c>
      <c r="D463" s="4"/>
      <c r="E463" s="4"/>
      <c r="F463" s="4">
        <v>17</v>
      </c>
      <c r="G463" s="47">
        <f t="shared" ref="G463" si="31">F463*C463</f>
        <v>3944</v>
      </c>
      <c r="H463" s="4">
        <v>0</v>
      </c>
      <c r="I463" s="47">
        <f t="shared" si="27"/>
        <v>0</v>
      </c>
      <c r="J463" s="4">
        <v>0</v>
      </c>
      <c r="K463" s="47">
        <f t="shared" si="28"/>
        <v>0</v>
      </c>
      <c r="L463" s="4">
        <v>0</v>
      </c>
      <c r="M463" s="47">
        <f t="shared" si="29"/>
        <v>0</v>
      </c>
      <c r="N463" s="4">
        <v>17</v>
      </c>
      <c r="O463" s="47">
        <f t="shared" si="30"/>
        <v>3944</v>
      </c>
      <c r="P463" s="127"/>
    </row>
    <row r="464" spans="2:16">
      <c r="B464" s="86"/>
      <c r="C464" s="86"/>
      <c r="D464" s="86"/>
      <c r="E464" s="122">
        <f>SUM(E359:E463)</f>
        <v>75729.742999999988</v>
      </c>
      <c r="F464" s="86"/>
      <c r="G464" s="122">
        <f>SUM(G398:G463)</f>
        <v>288015.19810000004</v>
      </c>
      <c r="H464" s="86"/>
      <c r="I464" s="122">
        <f>SUM(I359:I463)</f>
        <v>12197.685899999999</v>
      </c>
      <c r="J464" s="86"/>
      <c r="K464" s="126">
        <f>SUM(K359:K463)</f>
        <v>203262.74910000002</v>
      </c>
      <c r="L464" s="86"/>
      <c r="M464" s="122">
        <f>SUM(M359:M463)</f>
        <v>50530.582799999996</v>
      </c>
      <c r="N464" s="86"/>
      <c r="O464" s="126">
        <f>SUM(O359:O463)</f>
        <v>97753.923300000009</v>
      </c>
      <c r="P464" s="127"/>
    </row>
    <row r="465" spans="2:16">
      <c r="B465" s="86"/>
      <c r="C465" s="86"/>
      <c r="D465" s="86"/>
      <c r="E465" s="86"/>
      <c r="F465" s="86"/>
      <c r="G465" s="86"/>
      <c r="H465" s="86"/>
      <c r="I465" s="86"/>
      <c r="J465" s="86"/>
      <c r="K465" s="86"/>
      <c r="L465" s="86"/>
      <c r="M465" s="86"/>
      <c r="N465" s="86"/>
      <c r="O465" s="86"/>
      <c r="P465" s="127"/>
    </row>
    <row r="466" spans="2:16">
      <c r="B466" s="86"/>
      <c r="C466" s="86"/>
      <c r="D466" s="86"/>
      <c r="E466" s="86"/>
      <c r="F466" s="86"/>
      <c r="G466" s="122">
        <f>E464+G464</f>
        <v>363744.94110000005</v>
      </c>
      <c r="H466" s="122">
        <f>SUM(I464+K464+M464)</f>
        <v>265991.01780000003</v>
      </c>
      <c r="I466" s="122">
        <f>SUM(G466-H466)</f>
        <v>97753.923300000024</v>
      </c>
      <c r="J466" s="86"/>
      <c r="K466" s="86"/>
      <c r="L466" s="86"/>
      <c r="M466" s="86"/>
      <c r="N466" s="86"/>
      <c r="O466" s="86"/>
      <c r="P466" s="127"/>
    </row>
    <row r="467" spans="2:16">
      <c r="P467" s="127"/>
    </row>
    <row r="468" spans="2:16">
      <c r="P468" s="127"/>
    </row>
  </sheetData>
  <mergeCells count="14">
    <mergeCell ref="J357:K357"/>
    <mergeCell ref="B247:B248"/>
    <mergeCell ref="C247:C248"/>
    <mergeCell ref="D247:E247"/>
    <mergeCell ref="B357:B358"/>
    <mergeCell ref="C357:C358"/>
    <mergeCell ref="C2:C3"/>
    <mergeCell ref="B2:B3"/>
    <mergeCell ref="D2:E2"/>
    <mergeCell ref="B1:C1"/>
    <mergeCell ref="B136:B137"/>
    <mergeCell ref="C136:C137"/>
    <mergeCell ref="D136:E136"/>
    <mergeCell ref="B135:C135"/>
  </mergeCells>
  <pageMargins left="0.25" right="0.25" top="0.75" bottom="0.75" header="0.3" footer="0.3"/>
  <pageSetup paperSize="9" scale="70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1:T945"/>
  <sheetViews>
    <sheetView topLeftCell="A933" workbookViewId="0">
      <selection activeCell="Q641" sqref="Q641"/>
    </sheetView>
  </sheetViews>
  <sheetFormatPr defaultRowHeight="15"/>
  <cols>
    <col min="2" max="2" width="18.140625" customWidth="1"/>
    <col min="11" max="11" width="9.140625" customWidth="1"/>
  </cols>
  <sheetData>
    <row r="1" spans="2:20" ht="15.75" customHeight="1">
      <c r="E1" s="15"/>
      <c r="H1" s="16" t="s">
        <v>67</v>
      </c>
      <c r="I1" s="16"/>
      <c r="J1" s="17"/>
      <c r="K1" s="17"/>
      <c r="M1" s="17"/>
      <c r="R1" s="19"/>
      <c r="S1" s="19"/>
    </row>
    <row r="2" spans="2:20" ht="14.25" customHeight="1">
      <c r="E2" s="15"/>
      <c r="F2" s="15"/>
      <c r="G2" s="133" t="s">
        <v>279</v>
      </c>
      <c r="H2" s="16" t="s">
        <v>68</v>
      </c>
      <c r="I2" s="16"/>
      <c r="J2" s="16"/>
      <c r="K2" s="285" t="s">
        <v>328</v>
      </c>
      <c r="L2" s="285"/>
      <c r="M2" s="21"/>
    </row>
    <row r="3" spans="2:20" ht="14.25" customHeight="1">
      <c r="B3" t="s">
        <v>329</v>
      </c>
      <c r="E3" s="23" t="s">
        <v>70</v>
      </c>
      <c r="F3" s="23"/>
      <c r="G3" s="23"/>
    </row>
    <row r="4" spans="2:20">
      <c r="B4" s="24" t="s">
        <v>149</v>
      </c>
      <c r="C4" s="24" t="s">
        <v>74</v>
      </c>
      <c r="E4" s="25"/>
      <c r="F4" s="28"/>
      <c r="G4" s="28" t="s">
        <v>75</v>
      </c>
      <c r="H4" s="27"/>
      <c r="I4" s="21"/>
      <c r="J4" s="21"/>
      <c r="K4" s="21"/>
      <c r="L4" s="21"/>
      <c r="M4" s="21"/>
      <c r="N4" s="21"/>
      <c r="O4" s="21"/>
      <c r="P4" s="21"/>
      <c r="Q4" s="21"/>
      <c r="R4" s="19"/>
      <c r="S4" s="19"/>
    </row>
    <row r="5" spans="2:20">
      <c r="B5" s="29" t="s">
        <v>76</v>
      </c>
      <c r="C5" s="24"/>
      <c r="D5" s="20"/>
      <c r="E5" s="20"/>
      <c r="F5" s="27"/>
      <c r="G5" s="27"/>
      <c r="H5" s="27"/>
      <c r="I5" s="21"/>
      <c r="J5" s="21"/>
      <c r="K5" s="21"/>
      <c r="L5" s="21"/>
      <c r="M5" s="21"/>
      <c r="N5" s="146"/>
      <c r="O5" s="21"/>
      <c r="P5" s="21">
        <v>214</v>
      </c>
      <c r="Q5" s="21"/>
      <c r="R5" s="19"/>
      <c r="S5" s="19"/>
    </row>
    <row r="6" spans="2:20">
      <c r="B6" s="31" t="s">
        <v>77</v>
      </c>
      <c r="C6" s="32"/>
      <c r="D6" s="33" t="s">
        <v>78</v>
      </c>
      <c r="E6" s="34"/>
      <c r="F6" s="34" t="s">
        <v>79</v>
      </c>
      <c r="G6" s="34"/>
      <c r="H6" s="34" t="s">
        <v>80</v>
      </c>
      <c r="I6" s="34" t="s">
        <v>81</v>
      </c>
      <c r="J6" s="34"/>
      <c r="K6" s="34"/>
      <c r="L6" s="34"/>
      <c r="M6" s="34" t="s">
        <v>82</v>
      </c>
      <c r="O6" s="34"/>
      <c r="P6" s="35" t="s">
        <v>83</v>
      </c>
      <c r="Q6" s="36" t="s">
        <v>3</v>
      </c>
      <c r="R6" s="36" t="s">
        <v>9</v>
      </c>
      <c r="S6" s="141"/>
      <c r="T6" s="142"/>
    </row>
    <row r="7" spans="2:20">
      <c r="B7" s="5"/>
      <c r="C7" s="38" t="s">
        <v>84</v>
      </c>
      <c r="D7" s="39" t="s">
        <v>85</v>
      </c>
      <c r="E7" s="37" t="s">
        <v>86</v>
      </c>
      <c r="F7" s="37" t="s">
        <v>87</v>
      </c>
      <c r="G7" s="37" t="s">
        <v>88</v>
      </c>
      <c r="H7" s="37"/>
      <c r="I7" s="37" t="s">
        <v>89</v>
      </c>
      <c r="J7" s="37" t="s">
        <v>90</v>
      </c>
      <c r="K7" s="37" t="s">
        <v>91</v>
      </c>
      <c r="L7" s="37" t="s">
        <v>92</v>
      </c>
      <c r="M7" s="37" t="s">
        <v>93</v>
      </c>
      <c r="N7" s="37" t="s">
        <v>94</v>
      </c>
      <c r="O7" s="37" t="s">
        <v>95</v>
      </c>
      <c r="P7" s="40"/>
      <c r="Q7" s="4"/>
      <c r="R7" s="40"/>
      <c r="S7" s="141"/>
      <c r="T7" s="142"/>
    </row>
    <row r="8" spans="2:20" ht="14.25" customHeight="1">
      <c r="B8" s="45" t="s">
        <v>280</v>
      </c>
      <c r="C8" s="45"/>
      <c r="D8" s="37">
        <v>250</v>
      </c>
      <c r="E8" s="37">
        <v>1.2</v>
      </c>
      <c r="F8" s="37">
        <v>4</v>
      </c>
      <c r="G8" s="37">
        <v>2.7</v>
      </c>
      <c r="H8" s="37">
        <v>260</v>
      </c>
      <c r="I8" s="37">
        <v>0.26</v>
      </c>
      <c r="J8" s="37">
        <v>40</v>
      </c>
      <c r="K8" s="37">
        <v>122</v>
      </c>
      <c r="L8" s="37">
        <v>128</v>
      </c>
      <c r="M8" s="37">
        <v>146</v>
      </c>
      <c r="N8" s="37">
        <v>56</v>
      </c>
      <c r="O8" s="37">
        <v>2</v>
      </c>
      <c r="P8" s="4"/>
      <c r="Q8" s="46"/>
      <c r="R8" s="47"/>
      <c r="S8" s="141"/>
      <c r="T8" s="142"/>
    </row>
    <row r="9" spans="2:20" ht="14.25" customHeight="1">
      <c r="B9" s="45" t="s">
        <v>184</v>
      </c>
      <c r="C9" s="45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4">
        <v>31</v>
      </c>
      <c r="Q9" s="96">
        <v>174</v>
      </c>
      <c r="R9" s="47">
        <f>Q9*P9</f>
        <v>5394</v>
      </c>
      <c r="S9" s="141"/>
      <c r="T9" s="142"/>
    </row>
    <row r="10" spans="2:20" ht="14.25" customHeight="1">
      <c r="B10" s="45" t="s">
        <v>184</v>
      </c>
      <c r="C10" s="45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4">
        <v>12</v>
      </c>
      <c r="Q10" s="96">
        <v>232</v>
      </c>
      <c r="R10" s="47">
        <f>Q10*P10</f>
        <v>2784</v>
      </c>
      <c r="S10" s="141"/>
      <c r="T10" s="142"/>
    </row>
    <row r="11" spans="2:20" ht="14.25" customHeight="1">
      <c r="B11" s="45" t="s">
        <v>24</v>
      </c>
      <c r="C11" s="45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4">
        <v>10</v>
      </c>
      <c r="Q11" s="96">
        <v>129.94999999999999</v>
      </c>
      <c r="R11" s="47">
        <f>Q11*P11</f>
        <v>1299.5</v>
      </c>
      <c r="S11" s="141"/>
      <c r="T11" s="142"/>
    </row>
    <row r="12" spans="2:20" ht="14.25" customHeight="1">
      <c r="B12" s="45" t="s">
        <v>29</v>
      </c>
      <c r="C12" s="45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4">
        <v>11.12</v>
      </c>
      <c r="Q12" s="96">
        <v>80.180000000000007</v>
      </c>
      <c r="R12" s="47">
        <f t="shared" ref="R12:R43" si="0">Q12*P12</f>
        <v>891.60159999999996</v>
      </c>
      <c r="S12" s="141"/>
      <c r="T12" s="142"/>
    </row>
    <row r="13" spans="2:20" ht="12.75" customHeight="1">
      <c r="B13" s="45" t="s">
        <v>58</v>
      </c>
      <c r="C13" s="45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4">
        <v>2.1</v>
      </c>
      <c r="Q13" s="96">
        <v>41</v>
      </c>
      <c r="R13" s="47">
        <f t="shared" si="0"/>
        <v>86.100000000000009</v>
      </c>
      <c r="S13" s="141"/>
      <c r="T13" s="142"/>
    </row>
    <row r="14" spans="2:20" ht="13.5" customHeight="1">
      <c r="B14" s="45" t="s">
        <v>14</v>
      </c>
      <c r="C14" s="45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4">
        <v>1</v>
      </c>
      <c r="Q14" s="96">
        <v>131.06</v>
      </c>
      <c r="R14" s="47">
        <f t="shared" si="0"/>
        <v>131.06</v>
      </c>
      <c r="S14" s="141"/>
      <c r="T14" s="142"/>
    </row>
    <row r="15" spans="2:20" ht="14.25" customHeight="1">
      <c r="B15" s="45" t="s">
        <v>13</v>
      </c>
      <c r="C15" s="45">
        <v>3</v>
      </c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4">
        <v>1.5</v>
      </c>
      <c r="Q15" s="96">
        <v>136.38999999999999</v>
      </c>
      <c r="R15" s="47">
        <f t="shared" si="0"/>
        <v>204.58499999999998</v>
      </c>
      <c r="S15" s="141"/>
      <c r="T15" s="142"/>
    </row>
    <row r="16" spans="2:20" ht="14.25" customHeight="1">
      <c r="B16" s="45" t="s">
        <v>37</v>
      </c>
      <c r="C16" s="45"/>
      <c r="D16" s="37"/>
      <c r="E16" s="37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4">
        <v>2.2400000000000002</v>
      </c>
      <c r="Q16" s="96">
        <v>60</v>
      </c>
      <c r="R16" s="47">
        <f t="shared" si="0"/>
        <v>134.4</v>
      </c>
      <c r="S16" s="141"/>
      <c r="T16" s="142"/>
    </row>
    <row r="17" spans="2:20" ht="13.5" customHeight="1">
      <c r="B17" s="45" t="s">
        <v>17</v>
      </c>
      <c r="C17" s="45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4">
        <v>1</v>
      </c>
      <c r="Q17" s="96">
        <v>22</v>
      </c>
      <c r="R17" s="47">
        <f t="shared" si="0"/>
        <v>22</v>
      </c>
      <c r="S17" s="141"/>
      <c r="T17" s="142"/>
    </row>
    <row r="18" spans="2:20" ht="14.25" customHeight="1">
      <c r="B18" s="45" t="s">
        <v>10</v>
      </c>
      <c r="C18" s="45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4">
        <v>2</v>
      </c>
      <c r="Q18" s="96">
        <v>65</v>
      </c>
      <c r="R18" s="47">
        <f t="shared" si="0"/>
        <v>130</v>
      </c>
      <c r="S18" s="141"/>
      <c r="T18" s="142"/>
    </row>
    <row r="19" spans="2:20" ht="13.5" customHeight="1">
      <c r="B19" s="45" t="s">
        <v>12</v>
      </c>
      <c r="C19" s="45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4">
        <v>1.5</v>
      </c>
      <c r="Q19" s="96">
        <v>34.32</v>
      </c>
      <c r="R19" s="47">
        <f t="shared" si="0"/>
        <v>51.480000000000004</v>
      </c>
      <c r="S19" s="141"/>
      <c r="T19" s="142"/>
    </row>
    <row r="20" spans="2:20" ht="12" customHeight="1">
      <c r="B20" s="45" t="s">
        <v>51</v>
      </c>
      <c r="C20" s="45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4">
        <v>1</v>
      </c>
      <c r="Q20" s="96">
        <v>47</v>
      </c>
      <c r="R20" s="47">
        <f t="shared" si="0"/>
        <v>47</v>
      </c>
      <c r="S20" s="141"/>
      <c r="T20" s="142"/>
    </row>
    <row r="21" spans="2:20">
      <c r="B21" s="31" t="s">
        <v>281</v>
      </c>
      <c r="C21" s="45"/>
      <c r="D21" s="37">
        <v>70</v>
      </c>
      <c r="E21" s="37">
        <v>4.5999999999999996</v>
      </c>
      <c r="F21" s="37">
        <v>5.2</v>
      </c>
      <c r="G21" s="37">
        <v>7.2</v>
      </c>
      <c r="H21" s="37">
        <v>105</v>
      </c>
      <c r="I21" s="37">
        <v>1.5</v>
      </c>
      <c r="J21" s="37">
        <v>13.5</v>
      </c>
      <c r="K21" s="37">
        <v>51</v>
      </c>
      <c r="L21" s="37">
        <v>98</v>
      </c>
      <c r="M21" s="37">
        <v>52</v>
      </c>
      <c r="N21" s="37">
        <v>51</v>
      </c>
      <c r="O21" s="37">
        <v>2.25</v>
      </c>
      <c r="P21" s="4"/>
      <c r="Q21" s="96"/>
      <c r="R21" s="47"/>
      <c r="S21" s="141"/>
      <c r="T21" s="142"/>
    </row>
    <row r="22" spans="2:20" ht="14.25" customHeight="1">
      <c r="B22" s="45" t="s">
        <v>282</v>
      </c>
      <c r="C22" s="45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4">
        <v>5.18</v>
      </c>
      <c r="Q22" s="96">
        <v>165</v>
      </c>
      <c r="R22" s="47">
        <f t="shared" si="0"/>
        <v>854.69999999999993</v>
      </c>
      <c r="S22" s="141"/>
      <c r="T22" s="142"/>
    </row>
    <row r="23" spans="2:20" ht="13.5" customHeight="1">
      <c r="B23" s="45" t="s">
        <v>133</v>
      </c>
      <c r="C23" s="45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4">
        <v>5.08</v>
      </c>
      <c r="Q23" s="96">
        <v>165</v>
      </c>
      <c r="R23" s="47">
        <f t="shared" si="0"/>
        <v>838.2</v>
      </c>
      <c r="S23" s="141"/>
      <c r="T23" s="142"/>
    </row>
    <row r="24" spans="2:20" ht="14.25" customHeight="1">
      <c r="B24" s="45" t="s">
        <v>58</v>
      </c>
      <c r="C24" s="45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4">
        <v>1.1100000000000001</v>
      </c>
      <c r="Q24" s="96">
        <v>41</v>
      </c>
      <c r="R24" s="47">
        <f t="shared" si="0"/>
        <v>45.510000000000005</v>
      </c>
      <c r="S24" s="141"/>
      <c r="T24" s="142"/>
    </row>
    <row r="25" spans="2:20" ht="14.25" customHeight="1">
      <c r="B25" s="45" t="s">
        <v>13</v>
      </c>
      <c r="C25" s="45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4">
        <v>0.5</v>
      </c>
      <c r="Q25" s="96">
        <v>136.38999999999999</v>
      </c>
      <c r="R25" s="47">
        <f t="shared" si="0"/>
        <v>68.194999999999993</v>
      </c>
      <c r="S25" s="141"/>
      <c r="T25" s="142"/>
    </row>
    <row r="26" spans="2:20">
      <c r="B26" s="44" t="s">
        <v>34</v>
      </c>
      <c r="C26" s="45">
        <v>30</v>
      </c>
      <c r="D26" s="31">
        <v>30</v>
      </c>
      <c r="E26" s="37">
        <v>0.6</v>
      </c>
      <c r="F26" s="37"/>
      <c r="G26" s="37">
        <v>15.5</v>
      </c>
      <c r="H26" s="37"/>
      <c r="I26" s="37">
        <v>0.04</v>
      </c>
      <c r="J26" s="37"/>
      <c r="K26" s="37">
        <v>0.24</v>
      </c>
      <c r="L26" s="37">
        <v>0.8</v>
      </c>
      <c r="M26" s="37">
        <v>24</v>
      </c>
      <c r="N26" s="37"/>
      <c r="O26" s="37">
        <v>22</v>
      </c>
      <c r="P26" s="52"/>
      <c r="Q26" s="46"/>
      <c r="R26" s="47"/>
      <c r="S26" s="141"/>
      <c r="T26" s="142"/>
    </row>
    <row r="27" spans="2:20" ht="14.25" customHeight="1">
      <c r="B27" s="45" t="s">
        <v>34</v>
      </c>
      <c r="C27" s="45">
        <v>10</v>
      </c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4">
        <v>15</v>
      </c>
      <c r="Q27" s="150">
        <v>26</v>
      </c>
      <c r="R27" s="47">
        <f t="shared" si="0"/>
        <v>390</v>
      </c>
      <c r="S27" s="141"/>
      <c r="T27" s="142"/>
    </row>
    <row r="28" spans="2:20" ht="12.75" customHeight="1">
      <c r="B28" s="45" t="s">
        <v>60</v>
      </c>
      <c r="C28" s="4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4">
        <v>2.14</v>
      </c>
      <c r="Q28" s="150">
        <v>492.43</v>
      </c>
      <c r="R28" s="47">
        <f t="shared" si="0"/>
        <v>1053.8002000000001</v>
      </c>
      <c r="S28" s="141"/>
      <c r="T28" s="142"/>
    </row>
    <row r="29" spans="2:20" ht="14.25" customHeight="1">
      <c r="B29" s="45" t="s">
        <v>121</v>
      </c>
      <c r="C29" s="4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4">
        <v>2.14</v>
      </c>
      <c r="Q29" s="150">
        <v>512.66999999999996</v>
      </c>
      <c r="R29" s="47">
        <f t="shared" si="0"/>
        <v>1097.1138000000001</v>
      </c>
      <c r="S29" s="141"/>
      <c r="T29" s="142"/>
    </row>
    <row r="30" spans="2:20" ht="14.25" customHeight="1">
      <c r="B30" s="45" t="s">
        <v>22</v>
      </c>
      <c r="C30" s="4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4">
        <v>1</v>
      </c>
      <c r="Q30" s="150">
        <v>108</v>
      </c>
      <c r="R30" s="47">
        <f t="shared" si="0"/>
        <v>108</v>
      </c>
      <c r="S30" s="141"/>
      <c r="T30" s="142"/>
    </row>
    <row r="31" spans="2:20" ht="13.5" customHeight="1">
      <c r="B31" s="45" t="s">
        <v>22</v>
      </c>
      <c r="C31" s="4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4">
        <v>7</v>
      </c>
      <c r="Q31" s="150">
        <v>173</v>
      </c>
      <c r="R31" s="47">
        <f t="shared" si="0"/>
        <v>1211</v>
      </c>
      <c r="S31" s="141"/>
      <c r="T31" s="142"/>
    </row>
    <row r="32" spans="2:20">
      <c r="B32" s="44" t="s">
        <v>140</v>
      </c>
      <c r="C32" s="45">
        <v>20</v>
      </c>
      <c r="D32" s="37">
        <v>200</v>
      </c>
      <c r="E32" s="37">
        <v>0.6</v>
      </c>
      <c r="F32" s="37"/>
      <c r="G32" s="37">
        <v>30.1</v>
      </c>
      <c r="H32" s="37">
        <v>130</v>
      </c>
      <c r="I32" s="37">
        <v>0.04</v>
      </c>
      <c r="J32" s="37"/>
      <c r="K32" s="37">
        <v>0.05</v>
      </c>
      <c r="L32" s="37">
        <v>135</v>
      </c>
      <c r="M32" s="37">
        <v>46</v>
      </c>
      <c r="N32" s="37"/>
      <c r="O32" s="37">
        <v>0.5</v>
      </c>
      <c r="P32" s="40"/>
      <c r="Q32" s="96"/>
      <c r="R32" s="47"/>
      <c r="S32" s="141"/>
      <c r="T32" s="142"/>
    </row>
    <row r="33" spans="2:20" ht="14.25" customHeight="1">
      <c r="B33" s="45" t="s">
        <v>168</v>
      </c>
      <c r="C33" s="4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40">
        <v>6</v>
      </c>
      <c r="Q33" s="96">
        <v>125</v>
      </c>
      <c r="R33" s="47">
        <f t="shared" si="0"/>
        <v>750</v>
      </c>
      <c r="S33" s="141"/>
      <c r="T33" s="142"/>
    </row>
    <row r="34" spans="2:20" ht="12.75" customHeight="1">
      <c r="B34" s="45" t="s">
        <v>31</v>
      </c>
      <c r="C34" s="4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40">
        <v>13</v>
      </c>
      <c r="Q34" s="96">
        <v>75</v>
      </c>
      <c r="R34" s="47">
        <f t="shared" si="0"/>
        <v>975</v>
      </c>
      <c r="S34" s="141"/>
      <c r="T34" s="142"/>
    </row>
    <row r="35" spans="2:20" ht="12" customHeight="1">
      <c r="B35" s="45" t="s">
        <v>15</v>
      </c>
      <c r="C35" s="4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40">
        <v>4.2</v>
      </c>
      <c r="Q35" s="96">
        <v>74.52</v>
      </c>
      <c r="R35" s="47">
        <f t="shared" si="0"/>
        <v>312.98399999999998</v>
      </c>
      <c r="S35" s="142"/>
      <c r="T35" s="142"/>
    </row>
    <row r="36" spans="2:20" ht="13.5" customHeight="1">
      <c r="B36" s="45" t="s">
        <v>62</v>
      </c>
      <c r="C36" s="4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96">
        <v>29.7</v>
      </c>
      <c r="Q36" s="96">
        <v>215</v>
      </c>
      <c r="R36" s="47">
        <f t="shared" si="0"/>
        <v>6385.5</v>
      </c>
      <c r="S36" s="142"/>
      <c r="T36" s="142"/>
    </row>
    <row r="37" spans="2:20" ht="13.5" customHeight="1">
      <c r="B37" s="45" t="s">
        <v>97</v>
      </c>
      <c r="C37" s="4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96">
        <v>37.9</v>
      </c>
      <c r="Q37" s="96">
        <v>155</v>
      </c>
      <c r="R37" s="47">
        <f t="shared" si="0"/>
        <v>5874.5</v>
      </c>
      <c r="S37" s="142"/>
      <c r="T37" s="142"/>
    </row>
    <row r="38" spans="2:20" ht="13.5" customHeight="1">
      <c r="B38" s="45" t="s">
        <v>40</v>
      </c>
      <c r="C38" s="45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52">
        <v>3.59</v>
      </c>
      <c r="Q38" s="150">
        <v>390.58</v>
      </c>
      <c r="R38" s="47">
        <f t="shared" si="0"/>
        <v>1402.1822</v>
      </c>
      <c r="S38" s="142"/>
      <c r="T38" s="142"/>
    </row>
    <row r="39" spans="2:20" ht="13.5" customHeight="1">
      <c r="B39" s="45" t="s">
        <v>118</v>
      </c>
      <c r="C39" s="45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52">
        <v>12</v>
      </c>
      <c r="Q39" s="150">
        <v>342</v>
      </c>
      <c r="R39" s="47">
        <f t="shared" si="0"/>
        <v>4104</v>
      </c>
      <c r="S39" s="142"/>
      <c r="T39" s="142"/>
    </row>
    <row r="40" spans="2:20" ht="13.5" customHeight="1">
      <c r="B40" s="45" t="s">
        <v>18</v>
      </c>
      <c r="C40" s="45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52">
        <v>18</v>
      </c>
      <c r="Q40" s="150">
        <v>126.16</v>
      </c>
      <c r="R40" s="47">
        <f t="shared" si="0"/>
        <v>2270.88</v>
      </c>
      <c r="S40" s="142"/>
      <c r="T40" s="142"/>
    </row>
    <row r="41" spans="2:20" ht="11.25" customHeight="1">
      <c r="B41" s="45" t="s">
        <v>283</v>
      </c>
      <c r="C41" s="45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52">
        <v>220</v>
      </c>
      <c r="Q41" s="150">
        <v>16</v>
      </c>
      <c r="R41" s="47">
        <f t="shared" si="0"/>
        <v>3520</v>
      </c>
      <c r="S41" s="142"/>
      <c r="T41" s="142"/>
    </row>
    <row r="42" spans="2:20" ht="13.5" customHeight="1">
      <c r="B42" s="45" t="s">
        <v>44</v>
      </c>
      <c r="C42" s="45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52">
        <v>214</v>
      </c>
      <c r="Q42" s="150">
        <v>9</v>
      </c>
      <c r="R42" s="47">
        <f t="shared" si="0"/>
        <v>1926</v>
      </c>
      <c r="S42" s="142"/>
      <c r="T42" s="142"/>
    </row>
    <row r="43" spans="2:20" ht="12.75" customHeight="1">
      <c r="B43" s="45" t="s">
        <v>118</v>
      </c>
      <c r="C43" s="45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52">
        <v>216</v>
      </c>
      <c r="Q43" s="150">
        <v>48.47</v>
      </c>
      <c r="R43" s="47">
        <f t="shared" si="0"/>
        <v>10469.52</v>
      </c>
      <c r="S43" s="142"/>
      <c r="T43" s="142"/>
    </row>
    <row r="44" spans="2:20">
      <c r="B44" s="93"/>
      <c r="E44" t="s">
        <v>98</v>
      </c>
      <c r="K44" t="s">
        <v>99</v>
      </c>
      <c r="R44" s="67">
        <f>SUM(R9:R43)</f>
        <v>54832.811799999996</v>
      </c>
      <c r="S44" s="142"/>
      <c r="T44" s="142"/>
    </row>
    <row r="45" spans="2:20">
      <c r="B45" s="93"/>
      <c r="E45" s="48" t="s">
        <v>100</v>
      </c>
      <c r="F45" s="48"/>
      <c r="G45" s="51"/>
      <c r="H45" s="48"/>
      <c r="I45" s="48"/>
      <c r="J45" s="48"/>
      <c r="K45" s="48" t="s">
        <v>99</v>
      </c>
      <c r="L45" s="48"/>
      <c r="O45" t="s">
        <v>99</v>
      </c>
      <c r="R45" s="14"/>
      <c r="S45" s="14"/>
      <c r="T45" s="68"/>
    </row>
    <row r="46" spans="2:20">
      <c r="R46" s="68"/>
    </row>
    <row r="47" spans="2:20" ht="18.75">
      <c r="E47" s="15"/>
      <c r="I47" s="16" t="s">
        <v>67</v>
      </c>
      <c r="J47" s="16"/>
      <c r="K47" s="17"/>
      <c r="L47" s="17"/>
      <c r="R47" s="19"/>
      <c r="S47" s="19"/>
    </row>
    <row r="48" spans="2:20" ht="23.25">
      <c r="E48" s="15"/>
      <c r="F48" s="15"/>
      <c r="H48" s="133" t="s">
        <v>279</v>
      </c>
      <c r="I48" s="16" t="s">
        <v>68</v>
      </c>
      <c r="J48" s="16"/>
      <c r="K48" s="16"/>
      <c r="L48" s="285" t="s">
        <v>328</v>
      </c>
      <c r="M48" s="285"/>
    </row>
    <row r="49" spans="2:19" ht="18.75">
      <c r="E49" s="23" t="s">
        <v>70</v>
      </c>
      <c r="F49" s="23"/>
      <c r="G49" s="23"/>
    </row>
    <row r="50" spans="2:19">
      <c r="B50" s="53">
        <v>44522</v>
      </c>
      <c r="N50" s="21"/>
    </row>
    <row r="51" spans="2:19">
      <c r="B51" s="24" t="s">
        <v>149</v>
      </c>
      <c r="C51" s="24" t="s">
        <v>74</v>
      </c>
      <c r="E51" s="25"/>
      <c r="F51" s="28"/>
      <c r="G51" s="28" t="s">
        <v>6</v>
      </c>
      <c r="H51" s="27"/>
      <c r="I51" s="21"/>
      <c r="J51" s="21"/>
      <c r="K51" s="21"/>
      <c r="L51" s="21"/>
      <c r="M51" s="21"/>
      <c r="N51" s="21"/>
      <c r="O51" s="21"/>
      <c r="P51" s="21"/>
      <c r="Q51" s="21"/>
      <c r="R51" s="19"/>
      <c r="S51" s="19"/>
    </row>
    <row r="52" spans="2:19">
      <c r="B52" s="29" t="s">
        <v>76</v>
      </c>
      <c r="C52" s="24"/>
      <c r="D52" s="20"/>
      <c r="E52" s="20"/>
      <c r="F52" s="27"/>
      <c r="G52" s="27"/>
      <c r="H52" s="27"/>
      <c r="I52" s="21"/>
      <c r="J52" s="21"/>
      <c r="K52" s="21"/>
      <c r="L52" s="21"/>
      <c r="M52" s="21"/>
      <c r="N52" s="21"/>
      <c r="O52" s="21"/>
      <c r="P52" s="21"/>
      <c r="Q52" s="21"/>
      <c r="R52" s="19"/>
      <c r="S52" s="19"/>
    </row>
    <row r="53" spans="2:19">
      <c r="B53" s="30"/>
      <c r="C53" s="29"/>
      <c r="D53" s="29"/>
      <c r="E53" s="29"/>
      <c r="F53" s="21"/>
      <c r="G53" s="27"/>
      <c r="H53" s="27"/>
      <c r="I53" s="21"/>
      <c r="J53" s="21"/>
      <c r="K53" s="21"/>
      <c r="L53" s="21"/>
      <c r="M53" s="21"/>
      <c r="N53" s="145"/>
      <c r="O53" s="21"/>
      <c r="P53" s="21"/>
      <c r="Q53">
        <v>38</v>
      </c>
      <c r="R53" s="64"/>
      <c r="S53" s="64"/>
    </row>
    <row r="54" spans="2:19">
      <c r="B54" s="31" t="s">
        <v>77</v>
      </c>
      <c r="C54" s="32"/>
      <c r="D54" s="33" t="s">
        <v>78</v>
      </c>
      <c r="E54" s="34"/>
      <c r="F54" s="34" t="s">
        <v>79</v>
      </c>
      <c r="G54" s="34"/>
      <c r="H54" s="34" t="s">
        <v>80</v>
      </c>
      <c r="I54" s="34" t="s">
        <v>81</v>
      </c>
      <c r="J54" s="34"/>
      <c r="K54" s="34"/>
      <c r="L54" s="34"/>
      <c r="M54" s="34" t="s">
        <v>82</v>
      </c>
      <c r="O54" s="34"/>
      <c r="P54" s="35" t="s">
        <v>83</v>
      </c>
      <c r="Q54" s="36" t="s">
        <v>3</v>
      </c>
      <c r="R54" s="36" t="s">
        <v>9</v>
      </c>
      <c r="S54" s="142"/>
    </row>
    <row r="55" spans="2:19">
      <c r="B55" s="5"/>
      <c r="C55" s="38" t="s">
        <v>84</v>
      </c>
      <c r="D55" s="39" t="s">
        <v>85</v>
      </c>
      <c r="E55" s="37" t="s">
        <v>86</v>
      </c>
      <c r="F55" s="37" t="s">
        <v>87</v>
      </c>
      <c r="G55" s="37" t="s">
        <v>88</v>
      </c>
      <c r="H55" s="37"/>
      <c r="I55" s="37" t="s">
        <v>89</v>
      </c>
      <c r="J55" s="37" t="s">
        <v>90</v>
      </c>
      <c r="K55" s="37" t="s">
        <v>91</v>
      </c>
      <c r="L55" s="37" t="s">
        <v>92</v>
      </c>
      <c r="M55" s="37" t="s">
        <v>93</v>
      </c>
      <c r="N55" s="37" t="s">
        <v>94</v>
      </c>
      <c r="O55" s="37" t="s">
        <v>95</v>
      </c>
      <c r="P55" s="40"/>
      <c r="Q55" s="4"/>
      <c r="R55" s="40"/>
      <c r="S55" s="142"/>
    </row>
    <row r="56" spans="2:19">
      <c r="B56" s="45" t="s">
        <v>212</v>
      </c>
      <c r="C56" s="45"/>
      <c r="D56" s="37">
        <v>250</v>
      </c>
      <c r="E56" s="37">
        <v>1.2</v>
      </c>
      <c r="F56" s="37">
        <v>4</v>
      </c>
      <c r="G56" s="37">
        <v>2.7</v>
      </c>
      <c r="H56" s="37">
        <v>260</v>
      </c>
      <c r="I56" s="37">
        <v>0.26</v>
      </c>
      <c r="J56" s="37">
        <v>40</v>
      </c>
      <c r="K56" s="37">
        <v>122</v>
      </c>
      <c r="L56" s="37">
        <v>128</v>
      </c>
      <c r="M56" s="37">
        <v>146</v>
      </c>
      <c r="N56" s="37">
        <v>56</v>
      </c>
      <c r="O56" s="37">
        <v>2</v>
      </c>
      <c r="P56" s="4"/>
      <c r="Q56" s="46"/>
      <c r="R56" s="47"/>
      <c r="S56" s="142"/>
    </row>
    <row r="57" spans="2:19">
      <c r="B57" s="45" t="s">
        <v>184</v>
      </c>
      <c r="C57" s="45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4">
        <v>5</v>
      </c>
      <c r="Q57" s="46">
        <v>174</v>
      </c>
      <c r="R57" s="47">
        <f>Q57*P57</f>
        <v>870</v>
      </c>
      <c r="S57" s="142"/>
    </row>
    <row r="58" spans="2:19">
      <c r="B58" s="45" t="s">
        <v>29</v>
      </c>
      <c r="C58" s="45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4">
        <v>2.2999999999999998</v>
      </c>
      <c r="Q58" s="46">
        <v>80.180000000000007</v>
      </c>
      <c r="R58" s="47">
        <f t="shared" ref="R58:R67" si="1">Q58*P58</f>
        <v>184.41399999999999</v>
      </c>
      <c r="S58" s="142"/>
    </row>
    <row r="59" spans="2:19">
      <c r="B59" s="45" t="s">
        <v>58</v>
      </c>
      <c r="C59" s="45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4">
        <v>0.8</v>
      </c>
      <c r="Q59" s="46">
        <v>41</v>
      </c>
      <c r="R59" s="47">
        <f t="shared" si="1"/>
        <v>32.800000000000004</v>
      </c>
      <c r="S59" s="142"/>
    </row>
    <row r="60" spans="2:19">
      <c r="B60" s="45" t="s">
        <v>103</v>
      </c>
      <c r="C60" s="45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4">
        <v>0.71</v>
      </c>
      <c r="Q60" s="46">
        <v>60</v>
      </c>
      <c r="R60" s="47">
        <f t="shared" si="1"/>
        <v>42.599999999999994</v>
      </c>
      <c r="S60" s="142"/>
    </row>
    <row r="61" spans="2:19">
      <c r="B61" s="45" t="s">
        <v>12</v>
      </c>
      <c r="C61" s="45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4">
        <v>0.5</v>
      </c>
      <c r="Q61" s="46">
        <v>34.32</v>
      </c>
      <c r="R61" s="47">
        <f t="shared" si="1"/>
        <v>17.16</v>
      </c>
      <c r="S61" s="142"/>
    </row>
    <row r="62" spans="2:19">
      <c r="B62" s="44" t="s">
        <v>34</v>
      </c>
      <c r="C62" s="45">
        <v>30</v>
      </c>
      <c r="D62" s="31">
        <v>30</v>
      </c>
      <c r="E62" s="37">
        <v>0.6</v>
      </c>
      <c r="F62" s="37"/>
      <c r="G62" s="37">
        <v>15.5</v>
      </c>
      <c r="H62" s="37"/>
      <c r="I62" s="37">
        <v>0.04</v>
      </c>
      <c r="J62" s="37"/>
      <c r="K62" s="37">
        <v>0.24</v>
      </c>
      <c r="L62" s="37">
        <v>0.8</v>
      </c>
      <c r="M62" s="37">
        <v>24</v>
      </c>
      <c r="N62" s="37"/>
      <c r="O62" s="37">
        <v>22</v>
      </c>
      <c r="P62" s="52"/>
      <c r="Q62" s="46"/>
      <c r="R62" s="47">
        <f t="shared" si="1"/>
        <v>0</v>
      </c>
      <c r="S62" s="142"/>
    </row>
    <row r="63" spans="2:19">
      <c r="B63" s="45" t="s">
        <v>34</v>
      </c>
      <c r="C63" s="45">
        <v>10</v>
      </c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4">
        <v>3</v>
      </c>
      <c r="Q63" s="61">
        <v>26</v>
      </c>
      <c r="R63" s="47">
        <f t="shared" si="1"/>
        <v>78</v>
      </c>
      <c r="S63" s="142"/>
    </row>
    <row r="64" spans="2:19">
      <c r="B64" s="45" t="s">
        <v>121</v>
      </c>
      <c r="C64" s="4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4">
        <v>0.49</v>
      </c>
      <c r="Q64" s="61">
        <v>512.66999999999996</v>
      </c>
      <c r="R64" s="47">
        <f t="shared" si="1"/>
        <v>251.20829999999998</v>
      </c>
      <c r="S64" s="142"/>
    </row>
    <row r="65" spans="2:19">
      <c r="B65" s="44" t="s">
        <v>112</v>
      </c>
      <c r="C65" s="45">
        <v>20</v>
      </c>
      <c r="D65" s="37">
        <v>200</v>
      </c>
      <c r="E65" s="37">
        <v>0.6</v>
      </c>
      <c r="F65" s="37"/>
      <c r="G65" s="37">
        <v>30.1</v>
      </c>
      <c r="H65" s="37">
        <v>130</v>
      </c>
      <c r="I65" s="37">
        <v>0.04</v>
      </c>
      <c r="J65" s="37"/>
      <c r="K65" s="37">
        <v>0.05</v>
      </c>
      <c r="L65" s="37">
        <v>135</v>
      </c>
      <c r="M65" s="37">
        <v>46</v>
      </c>
      <c r="N65" s="37"/>
      <c r="O65" s="37">
        <v>0.5</v>
      </c>
      <c r="P65" s="40"/>
      <c r="Q65" s="40"/>
      <c r="R65" s="47">
        <f t="shared" si="1"/>
        <v>0</v>
      </c>
      <c r="S65" s="142"/>
    </row>
    <row r="66" spans="2:19">
      <c r="B66" s="45" t="s">
        <v>113</v>
      </c>
      <c r="C66" s="4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40">
        <v>0.8</v>
      </c>
      <c r="Q66" s="40">
        <v>218.42</v>
      </c>
      <c r="R66" s="47">
        <f t="shared" si="1"/>
        <v>174.73599999999999</v>
      </c>
      <c r="S66" s="142"/>
    </row>
    <row r="67" spans="2:19">
      <c r="B67" s="45" t="s">
        <v>15</v>
      </c>
      <c r="C67" s="4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40">
        <v>0.8</v>
      </c>
      <c r="Q67" s="40">
        <v>74.52</v>
      </c>
      <c r="R67" s="47">
        <f t="shared" si="1"/>
        <v>59.616</v>
      </c>
      <c r="S67" s="142"/>
    </row>
    <row r="68" spans="2:19">
      <c r="B68" s="93"/>
      <c r="E68" t="s">
        <v>98</v>
      </c>
      <c r="K68" t="s">
        <v>99</v>
      </c>
      <c r="R68" s="67">
        <f>SUM(R57:R67)</f>
        <v>1710.5342999999998</v>
      </c>
      <c r="S68" s="142"/>
    </row>
    <row r="69" spans="2:19">
      <c r="B69" s="93"/>
      <c r="E69" s="48" t="s">
        <v>100</v>
      </c>
      <c r="F69" s="48"/>
      <c r="G69" s="51"/>
      <c r="H69" s="48"/>
      <c r="I69" s="48"/>
      <c r="J69" s="48"/>
      <c r="K69" s="48" t="s">
        <v>99</v>
      </c>
      <c r="L69" s="48"/>
      <c r="O69" t="s">
        <v>99</v>
      </c>
      <c r="R69" s="14"/>
      <c r="S69" s="14"/>
    </row>
    <row r="87" spans="2:18" ht="18.75">
      <c r="E87" s="15"/>
      <c r="H87" s="16" t="s">
        <v>67</v>
      </c>
      <c r="I87" s="16"/>
      <c r="J87" s="17"/>
      <c r="K87" s="17"/>
      <c r="M87" s="17"/>
      <c r="R87" s="19"/>
    </row>
    <row r="88" spans="2:18" ht="23.25">
      <c r="E88" s="15"/>
      <c r="F88" s="15"/>
      <c r="G88" s="133" t="s">
        <v>279</v>
      </c>
      <c r="H88" s="16" t="s">
        <v>68</v>
      </c>
      <c r="I88" s="16"/>
      <c r="J88" s="16"/>
      <c r="K88" s="285" t="s">
        <v>328</v>
      </c>
      <c r="L88" s="285"/>
      <c r="M88" s="21"/>
    </row>
    <row r="89" spans="2:18" ht="18.75">
      <c r="E89" s="23" t="s">
        <v>70</v>
      </c>
      <c r="F89" s="23"/>
      <c r="G89" s="23"/>
    </row>
    <row r="90" spans="2:18">
      <c r="B90" s="53">
        <v>44522</v>
      </c>
      <c r="N90" s="21"/>
    </row>
    <row r="91" spans="2:18">
      <c r="B91" s="24" t="s">
        <v>149</v>
      </c>
      <c r="C91" s="24" t="s">
        <v>74</v>
      </c>
      <c r="E91" s="25"/>
      <c r="F91" s="28"/>
      <c r="G91" s="28" t="s">
        <v>7</v>
      </c>
      <c r="H91" s="27"/>
      <c r="I91" s="21"/>
      <c r="J91" s="21"/>
      <c r="K91" s="21"/>
      <c r="L91" s="21"/>
      <c r="M91" s="21"/>
      <c r="N91" s="21"/>
      <c r="O91" s="21"/>
      <c r="P91" s="21"/>
      <c r="Q91" s="21"/>
      <c r="R91" s="19"/>
    </row>
    <row r="92" spans="2:18">
      <c r="B92" s="29" t="s">
        <v>76</v>
      </c>
      <c r="C92" s="24"/>
      <c r="D92" s="20"/>
      <c r="E92" s="20"/>
      <c r="F92" s="27"/>
      <c r="G92" s="27"/>
      <c r="H92" s="27"/>
      <c r="I92" s="21"/>
      <c r="J92" s="21"/>
      <c r="K92" s="21"/>
      <c r="L92" s="21"/>
      <c r="M92" s="21"/>
      <c r="N92" s="21"/>
      <c r="O92" s="21"/>
      <c r="P92" s="21"/>
      <c r="Q92" s="21"/>
      <c r="R92" s="19"/>
    </row>
    <row r="93" spans="2:18">
      <c r="B93" s="30"/>
      <c r="C93" s="29"/>
      <c r="D93" s="29"/>
      <c r="E93" s="29"/>
      <c r="F93" s="21"/>
      <c r="G93" s="27"/>
      <c r="H93" s="27"/>
      <c r="I93" s="21"/>
      <c r="J93" s="21"/>
      <c r="K93" s="21"/>
      <c r="L93" s="21"/>
      <c r="M93" s="21"/>
      <c r="N93" s="145"/>
      <c r="O93" s="21"/>
      <c r="P93" s="21"/>
      <c r="R93" s="19"/>
    </row>
    <row r="94" spans="2:18">
      <c r="B94" s="31" t="s">
        <v>77</v>
      </c>
      <c r="C94" s="32"/>
      <c r="D94" s="33" t="s">
        <v>78</v>
      </c>
      <c r="E94" s="34"/>
      <c r="F94" s="34" t="s">
        <v>79</v>
      </c>
      <c r="G94" s="34"/>
      <c r="H94" s="34" t="s">
        <v>80</v>
      </c>
      <c r="I94" s="34" t="s">
        <v>81</v>
      </c>
      <c r="J94" s="34"/>
      <c r="K94" s="34"/>
      <c r="L94" s="34"/>
      <c r="M94" s="34" t="s">
        <v>82</v>
      </c>
      <c r="O94" s="34"/>
      <c r="P94" s="35" t="s">
        <v>83</v>
      </c>
      <c r="Q94" s="36" t="s">
        <v>3</v>
      </c>
      <c r="R94" s="36" t="s">
        <v>9</v>
      </c>
    </row>
    <row r="95" spans="2:18">
      <c r="B95" s="5"/>
      <c r="C95" s="38" t="s">
        <v>84</v>
      </c>
      <c r="D95" s="39" t="s">
        <v>85</v>
      </c>
      <c r="E95" s="37" t="s">
        <v>86</v>
      </c>
      <c r="F95" s="37" t="s">
        <v>87</v>
      </c>
      <c r="G95" s="37" t="s">
        <v>88</v>
      </c>
      <c r="H95" s="37"/>
      <c r="I95" s="37" t="s">
        <v>89</v>
      </c>
      <c r="J95" s="37" t="s">
        <v>90</v>
      </c>
      <c r="K95" s="37" t="s">
        <v>91</v>
      </c>
      <c r="L95" s="37" t="s">
        <v>92</v>
      </c>
      <c r="M95" s="37" t="s">
        <v>93</v>
      </c>
      <c r="N95" s="37" t="s">
        <v>94</v>
      </c>
      <c r="O95" s="37" t="s">
        <v>95</v>
      </c>
      <c r="P95" s="40"/>
      <c r="Q95" s="4"/>
      <c r="R95" s="40"/>
    </row>
    <row r="96" spans="2:18">
      <c r="B96" s="45" t="s">
        <v>212</v>
      </c>
      <c r="C96" s="45"/>
      <c r="D96" s="37">
        <v>250</v>
      </c>
      <c r="E96" s="37">
        <v>1.2</v>
      </c>
      <c r="F96" s="37">
        <v>4</v>
      </c>
      <c r="G96" s="37">
        <v>2.7</v>
      </c>
      <c r="H96" s="37">
        <v>260</v>
      </c>
      <c r="I96" s="37">
        <v>0.26</v>
      </c>
      <c r="J96" s="37">
        <v>40</v>
      </c>
      <c r="K96" s="37">
        <v>122</v>
      </c>
      <c r="L96" s="37">
        <v>128</v>
      </c>
      <c r="M96" s="37">
        <v>146</v>
      </c>
      <c r="N96" s="37">
        <v>56</v>
      </c>
      <c r="O96" s="37">
        <v>2</v>
      </c>
      <c r="P96" s="4"/>
      <c r="Q96" s="46"/>
      <c r="R96" s="47"/>
    </row>
    <row r="97" spans="2:18">
      <c r="B97" s="45" t="s">
        <v>184</v>
      </c>
      <c r="C97" s="45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4">
        <v>5</v>
      </c>
      <c r="Q97" s="46">
        <v>232</v>
      </c>
      <c r="R97" s="47">
        <f>Q97*P97</f>
        <v>1160</v>
      </c>
    </row>
    <row r="98" spans="2:18">
      <c r="B98" s="45" t="s">
        <v>29</v>
      </c>
      <c r="C98" s="45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4">
        <v>3</v>
      </c>
      <c r="Q98" s="46">
        <v>80.180000000000007</v>
      </c>
      <c r="R98" s="47">
        <f t="shared" ref="R98:R106" si="2">Q98*P98</f>
        <v>240.54000000000002</v>
      </c>
    </row>
    <row r="99" spans="2:18">
      <c r="B99" s="45" t="s">
        <v>58</v>
      </c>
      <c r="C99" s="45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4">
        <v>0.1</v>
      </c>
      <c r="Q99" s="46">
        <v>41</v>
      </c>
      <c r="R99" s="47">
        <f t="shared" si="2"/>
        <v>4.1000000000000005</v>
      </c>
    </row>
    <row r="100" spans="2:18">
      <c r="B100" s="45" t="s">
        <v>184</v>
      </c>
      <c r="C100" s="45">
        <v>3</v>
      </c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4"/>
      <c r="Q100" s="46">
        <v>232</v>
      </c>
      <c r="R100" s="47">
        <f t="shared" si="2"/>
        <v>0</v>
      </c>
    </row>
    <row r="101" spans="2:18">
      <c r="B101" s="45" t="s">
        <v>103</v>
      </c>
      <c r="C101" s="45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4">
        <v>0.1</v>
      </c>
      <c r="Q101" s="46">
        <v>60</v>
      </c>
      <c r="R101" s="47">
        <f t="shared" si="2"/>
        <v>6</v>
      </c>
    </row>
    <row r="102" spans="2:18">
      <c r="B102" s="44" t="s">
        <v>34</v>
      </c>
      <c r="C102" s="45">
        <v>30</v>
      </c>
      <c r="D102" s="31">
        <v>30</v>
      </c>
      <c r="E102" s="37">
        <v>0.6</v>
      </c>
      <c r="F102" s="37"/>
      <c r="G102" s="37">
        <v>15.5</v>
      </c>
      <c r="H102" s="37"/>
      <c r="I102" s="37">
        <v>0.04</v>
      </c>
      <c r="J102" s="37"/>
      <c r="K102" s="37">
        <v>0.24</v>
      </c>
      <c r="L102" s="37">
        <v>0.8</v>
      </c>
      <c r="M102" s="37">
        <v>24</v>
      </c>
      <c r="N102" s="37"/>
      <c r="O102" s="37">
        <v>22</v>
      </c>
      <c r="P102" s="52"/>
      <c r="Q102" s="46"/>
      <c r="R102" s="47">
        <f t="shared" si="2"/>
        <v>0</v>
      </c>
    </row>
    <row r="103" spans="2:18">
      <c r="B103" s="45" t="s">
        <v>34</v>
      </c>
      <c r="C103" s="45">
        <v>10</v>
      </c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4">
        <v>2</v>
      </c>
      <c r="Q103" s="61">
        <v>26</v>
      </c>
      <c r="R103" s="47">
        <f t="shared" si="2"/>
        <v>52</v>
      </c>
    </row>
    <row r="104" spans="2:18">
      <c r="B104" s="44" t="s">
        <v>108</v>
      </c>
      <c r="C104" s="45">
        <v>20</v>
      </c>
      <c r="D104" s="37">
        <v>200</v>
      </c>
      <c r="E104" s="37">
        <v>0.6</v>
      </c>
      <c r="F104" s="37"/>
      <c r="G104" s="37">
        <v>30.1</v>
      </c>
      <c r="H104" s="37">
        <v>130</v>
      </c>
      <c r="I104" s="37">
        <v>0.04</v>
      </c>
      <c r="J104" s="37"/>
      <c r="K104" s="37">
        <v>0.05</v>
      </c>
      <c r="L104" s="37">
        <v>135</v>
      </c>
      <c r="M104" s="37">
        <v>46</v>
      </c>
      <c r="N104" s="37"/>
      <c r="O104" s="37">
        <v>0.5</v>
      </c>
      <c r="P104" s="40"/>
      <c r="Q104" s="40"/>
      <c r="R104" s="47">
        <f t="shared" si="2"/>
        <v>0</v>
      </c>
    </row>
    <row r="105" spans="2:18">
      <c r="B105" s="45" t="s">
        <v>31</v>
      </c>
      <c r="C105" s="4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40">
        <v>1</v>
      </c>
      <c r="Q105" s="40">
        <v>75</v>
      </c>
      <c r="R105" s="47">
        <f t="shared" si="2"/>
        <v>75</v>
      </c>
    </row>
    <row r="106" spans="2:18">
      <c r="B106" s="45" t="s">
        <v>109</v>
      </c>
      <c r="C106" s="4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40"/>
      <c r="Q106" s="40">
        <v>118</v>
      </c>
      <c r="R106" s="47">
        <f t="shared" si="2"/>
        <v>0</v>
      </c>
    </row>
    <row r="107" spans="2:18">
      <c r="B107" s="93"/>
      <c r="E107" t="s">
        <v>98</v>
      </c>
      <c r="K107" t="s">
        <v>99</v>
      </c>
      <c r="R107" s="67">
        <f>SUM(R97:R106)</f>
        <v>1537.6399999999999</v>
      </c>
    </row>
    <row r="108" spans="2:18">
      <c r="B108" s="93"/>
      <c r="E108" s="48" t="s">
        <v>100</v>
      </c>
      <c r="F108" s="48"/>
      <c r="G108" s="51"/>
      <c r="H108" s="48"/>
      <c r="I108" s="48"/>
      <c r="J108" s="48"/>
      <c r="K108" s="48" t="s">
        <v>99</v>
      </c>
      <c r="L108" s="48"/>
      <c r="O108" t="s">
        <v>99</v>
      </c>
      <c r="R108" s="14"/>
    </row>
    <row r="109" spans="2:18">
      <c r="B109" s="93"/>
      <c r="E109" s="48"/>
      <c r="F109" s="48"/>
      <c r="G109" s="51"/>
      <c r="H109" s="48"/>
      <c r="I109" s="48"/>
      <c r="J109" s="48"/>
      <c r="K109" s="48"/>
      <c r="L109" s="48"/>
      <c r="R109" s="14"/>
    </row>
    <row r="110" spans="2:18">
      <c r="B110" s="93"/>
      <c r="E110" s="48"/>
      <c r="F110" s="48"/>
      <c r="G110" s="51"/>
      <c r="H110" s="48"/>
      <c r="I110" s="48"/>
      <c r="J110" s="48"/>
      <c r="K110" s="48"/>
      <c r="L110" s="48"/>
      <c r="R110" s="14"/>
    </row>
    <row r="111" spans="2:18">
      <c r="B111" s="93"/>
      <c r="E111" s="48"/>
      <c r="F111" s="48"/>
      <c r="G111" s="51"/>
      <c r="H111" s="48"/>
      <c r="I111" s="48"/>
      <c r="J111" s="48"/>
      <c r="K111" s="48"/>
      <c r="L111" s="48"/>
      <c r="R111" s="14"/>
    </row>
    <row r="112" spans="2:18">
      <c r="B112" s="93"/>
      <c r="E112" s="48"/>
      <c r="F112" s="48"/>
      <c r="G112" s="51"/>
      <c r="H112" s="48"/>
      <c r="I112" s="48"/>
      <c r="J112" s="48"/>
      <c r="K112" s="48"/>
      <c r="L112" s="48"/>
      <c r="R112" s="14"/>
    </row>
    <row r="113" spans="2:18">
      <c r="B113" s="93"/>
      <c r="E113" s="48"/>
      <c r="F113" s="48"/>
      <c r="G113" s="51"/>
      <c r="H113" s="48"/>
      <c r="I113" s="48"/>
      <c r="J113" s="48"/>
      <c r="K113" s="48"/>
      <c r="L113" s="48"/>
      <c r="R113" s="14"/>
    </row>
    <row r="114" spans="2:18">
      <c r="B114" s="93"/>
      <c r="E114" s="48"/>
      <c r="F114" s="48"/>
      <c r="G114" s="51"/>
      <c r="H114" s="48"/>
      <c r="I114" s="48"/>
      <c r="J114" s="48"/>
      <c r="K114" s="48"/>
      <c r="L114" s="48"/>
      <c r="R114" s="14"/>
    </row>
    <row r="115" spans="2:18">
      <c r="B115" s="93"/>
      <c r="E115" s="48"/>
      <c r="F115" s="48"/>
      <c r="G115" s="51"/>
      <c r="H115" s="48"/>
      <c r="I115" s="48"/>
      <c r="J115" s="48"/>
      <c r="K115" s="48"/>
      <c r="L115" s="48"/>
      <c r="R115" s="14"/>
    </row>
    <row r="116" spans="2:18">
      <c r="B116" s="93"/>
      <c r="E116" s="48"/>
      <c r="F116" s="48"/>
      <c r="G116" s="51"/>
      <c r="H116" s="48"/>
      <c r="I116" s="48"/>
      <c r="J116" s="48"/>
      <c r="K116" s="48"/>
      <c r="L116" s="48"/>
      <c r="R116" s="14"/>
    </row>
    <row r="117" spans="2:18">
      <c r="B117" s="93"/>
      <c r="E117" s="48"/>
      <c r="F117" s="48"/>
      <c r="G117" s="51"/>
      <c r="H117" s="48"/>
      <c r="I117" s="48"/>
      <c r="J117" s="48"/>
      <c r="K117" s="48"/>
      <c r="L117" s="48"/>
      <c r="R117" s="14"/>
    </row>
    <row r="118" spans="2:18">
      <c r="B118" s="93"/>
      <c r="E118" s="48"/>
      <c r="F118" s="48"/>
      <c r="G118" s="51"/>
      <c r="H118" s="48"/>
      <c r="I118" s="48"/>
      <c r="J118" s="48"/>
      <c r="K118" s="48"/>
      <c r="L118" s="48"/>
      <c r="R118" s="14"/>
    </row>
    <row r="119" spans="2:18">
      <c r="B119" s="93"/>
      <c r="E119" s="48"/>
      <c r="F119" s="48"/>
      <c r="G119" s="51"/>
      <c r="H119" s="48"/>
      <c r="I119" s="48"/>
      <c r="J119" s="48"/>
      <c r="K119" s="48"/>
      <c r="L119" s="48"/>
      <c r="R119" s="14"/>
    </row>
    <row r="120" spans="2:18">
      <c r="B120" s="93"/>
      <c r="E120" s="48"/>
      <c r="F120" s="48"/>
      <c r="G120" s="51"/>
      <c r="H120" s="48"/>
      <c r="I120" s="48"/>
      <c r="J120" s="48"/>
      <c r="K120" s="48"/>
      <c r="L120" s="48"/>
      <c r="R120" s="14"/>
    </row>
    <row r="121" spans="2:18">
      <c r="B121" s="93"/>
      <c r="E121" s="48"/>
      <c r="F121" s="48"/>
      <c r="G121" s="51"/>
      <c r="H121" s="48"/>
      <c r="I121" s="48"/>
      <c r="J121" s="48"/>
      <c r="K121" s="48"/>
      <c r="L121" s="48"/>
      <c r="R121" s="14"/>
    </row>
    <row r="122" spans="2:18">
      <c r="B122" s="93"/>
      <c r="E122" s="48"/>
      <c r="F122" s="48"/>
      <c r="G122" s="51"/>
      <c r="H122" s="48"/>
      <c r="I122" s="48"/>
      <c r="J122" s="48"/>
      <c r="K122" s="48"/>
      <c r="L122" s="48"/>
      <c r="R122" s="14"/>
    </row>
    <row r="123" spans="2:18">
      <c r="B123" s="93"/>
      <c r="E123" s="48"/>
      <c r="F123" s="48"/>
      <c r="G123" s="51"/>
      <c r="H123" s="48"/>
      <c r="I123" s="48"/>
      <c r="J123" s="48"/>
      <c r="K123" s="48"/>
      <c r="L123" s="48"/>
      <c r="R123" s="14"/>
    </row>
    <row r="124" spans="2:18">
      <c r="B124" s="93"/>
      <c r="E124" s="48"/>
      <c r="F124" s="48"/>
      <c r="G124" s="51"/>
      <c r="H124" s="48"/>
      <c r="I124" s="48"/>
      <c r="J124" s="48"/>
      <c r="K124" s="48"/>
      <c r="L124" s="48"/>
      <c r="R124" s="14"/>
    </row>
    <row r="125" spans="2:18">
      <c r="B125" s="93"/>
      <c r="E125" s="48"/>
      <c r="F125" s="48"/>
      <c r="G125" s="51"/>
      <c r="H125" s="48"/>
      <c r="I125" s="48"/>
      <c r="J125" s="48"/>
      <c r="K125" s="48"/>
      <c r="L125" s="48"/>
      <c r="R125" s="14"/>
    </row>
    <row r="126" spans="2:18" ht="18.75">
      <c r="E126" s="15"/>
      <c r="H126" s="16" t="s">
        <v>67</v>
      </c>
      <c r="I126" s="16"/>
      <c r="J126" s="17"/>
      <c r="K126" s="17"/>
      <c r="M126" s="17"/>
      <c r="R126" s="19"/>
    </row>
    <row r="127" spans="2:18" ht="23.25">
      <c r="E127" s="15"/>
      <c r="F127" s="15"/>
      <c r="G127" s="133" t="s">
        <v>279</v>
      </c>
      <c r="H127" s="16" t="s">
        <v>68</v>
      </c>
      <c r="I127" s="16"/>
      <c r="J127" s="16"/>
      <c r="K127" s="285" t="s">
        <v>328</v>
      </c>
      <c r="L127" s="285"/>
      <c r="M127" s="21"/>
    </row>
    <row r="128" spans="2:18" ht="18.75">
      <c r="E128" s="23" t="s">
        <v>70</v>
      </c>
      <c r="F128" s="23"/>
      <c r="G128" s="23"/>
    </row>
    <row r="129" spans="2:18">
      <c r="B129" s="53" t="s">
        <v>284</v>
      </c>
      <c r="N129" s="21"/>
    </row>
    <row r="130" spans="2:18">
      <c r="B130" s="24" t="s">
        <v>149</v>
      </c>
      <c r="C130" s="24" t="s">
        <v>74</v>
      </c>
      <c r="E130" s="25"/>
      <c r="F130" s="28"/>
      <c r="G130" s="28" t="s">
        <v>75</v>
      </c>
      <c r="H130" s="27"/>
      <c r="I130" s="21"/>
      <c r="J130" s="21"/>
      <c r="K130" s="21"/>
      <c r="L130" s="21"/>
      <c r="M130" s="21"/>
      <c r="N130" s="21"/>
      <c r="O130" s="21"/>
      <c r="P130" s="21"/>
      <c r="Q130" s="21"/>
      <c r="R130" s="19"/>
    </row>
    <row r="131" spans="2:18">
      <c r="B131" s="29" t="s">
        <v>76</v>
      </c>
      <c r="C131" s="24"/>
      <c r="D131" s="20"/>
      <c r="E131" s="20"/>
      <c r="F131" s="27"/>
      <c r="G131" s="27"/>
      <c r="H131" s="27"/>
      <c r="I131" s="21"/>
      <c r="J131" s="21"/>
      <c r="K131" s="21"/>
      <c r="L131" s="21"/>
      <c r="M131" s="21"/>
      <c r="N131" s="21"/>
      <c r="O131" s="21"/>
      <c r="P131" s="21"/>
      <c r="Q131" s="21"/>
      <c r="R131" s="19"/>
    </row>
    <row r="132" spans="2:18">
      <c r="B132" s="30"/>
      <c r="C132" s="29"/>
      <c r="D132" s="29"/>
      <c r="E132" s="29"/>
      <c r="F132" s="21"/>
      <c r="G132" s="27"/>
      <c r="H132" s="27"/>
      <c r="I132" s="21"/>
      <c r="J132" s="21"/>
      <c r="K132" s="21"/>
      <c r="L132" s="21"/>
      <c r="M132" s="21"/>
      <c r="N132" s="145"/>
      <c r="O132" s="21"/>
      <c r="P132" s="21"/>
      <c r="Q132">
        <v>214</v>
      </c>
      <c r="R132" s="19"/>
    </row>
    <row r="133" spans="2:18">
      <c r="B133" s="31" t="s">
        <v>77</v>
      </c>
      <c r="C133" s="32"/>
      <c r="D133" s="33" t="s">
        <v>78</v>
      </c>
      <c r="E133" s="34"/>
      <c r="F133" s="34" t="s">
        <v>79</v>
      </c>
      <c r="G133" s="34"/>
      <c r="H133" s="34" t="s">
        <v>80</v>
      </c>
      <c r="I133" s="34" t="s">
        <v>81</v>
      </c>
      <c r="J133" s="34"/>
      <c r="K133" s="34"/>
      <c r="L133" s="34"/>
      <c r="M133" s="34" t="s">
        <v>82</v>
      </c>
      <c r="O133" s="34"/>
      <c r="P133" s="35" t="s">
        <v>83</v>
      </c>
      <c r="Q133" s="36" t="s">
        <v>3</v>
      </c>
      <c r="R133" s="36" t="s">
        <v>9</v>
      </c>
    </row>
    <row r="134" spans="2:18">
      <c r="B134" s="5"/>
      <c r="C134" s="38" t="s">
        <v>84</v>
      </c>
      <c r="D134" s="39" t="s">
        <v>85</v>
      </c>
      <c r="E134" s="37" t="s">
        <v>86</v>
      </c>
      <c r="F134" s="37" t="s">
        <v>87</v>
      </c>
      <c r="G134" s="37" t="s">
        <v>88</v>
      </c>
      <c r="H134" s="37"/>
      <c r="I134" s="37" t="s">
        <v>89</v>
      </c>
      <c r="J134" s="37" t="s">
        <v>90</v>
      </c>
      <c r="K134" s="37" t="s">
        <v>91</v>
      </c>
      <c r="L134" s="37" t="s">
        <v>92</v>
      </c>
      <c r="M134" s="37" t="s">
        <v>93</v>
      </c>
      <c r="N134" s="37" t="s">
        <v>94</v>
      </c>
      <c r="O134" s="37" t="s">
        <v>95</v>
      </c>
      <c r="P134" s="40"/>
      <c r="Q134" s="4"/>
      <c r="R134" s="40"/>
    </row>
    <row r="135" spans="2:18">
      <c r="B135" s="45" t="s">
        <v>285</v>
      </c>
      <c r="C135" s="45"/>
      <c r="D135" s="37">
        <v>250</v>
      </c>
      <c r="E135" s="37">
        <v>1.2</v>
      </c>
      <c r="F135" s="37">
        <v>4</v>
      </c>
      <c r="G135" s="37">
        <v>2.7</v>
      </c>
      <c r="H135" s="37">
        <v>260</v>
      </c>
      <c r="I135" s="37">
        <v>0.26</v>
      </c>
      <c r="J135" s="37">
        <v>40</v>
      </c>
      <c r="K135" s="37">
        <v>122</v>
      </c>
      <c r="L135" s="37">
        <v>128</v>
      </c>
      <c r="M135" s="37">
        <v>146</v>
      </c>
      <c r="N135" s="37">
        <v>56</v>
      </c>
      <c r="O135" s="37">
        <v>2</v>
      </c>
      <c r="P135" s="4"/>
      <c r="Q135" s="46"/>
      <c r="R135" s="47"/>
    </row>
    <row r="136" spans="2:18">
      <c r="B136" s="45" t="s">
        <v>260</v>
      </c>
      <c r="C136" s="45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4">
        <v>10.7</v>
      </c>
      <c r="Q136" s="96">
        <v>109.15</v>
      </c>
      <c r="R136" s="47">
        <f>Q136*P136</f>
        <v>1167.905</v>
      </c>
    </row>
    <row r="137" spans="2:18">
      <c r="B137" s="45" t="s">
        <v>27</v>
      </c>
      <c r="C137" s="45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4">
        <v>18.399999999999999</v>
      </c>
      <c r="Q137" s="96">
        <v>205</v>
      </c>
      <c r="R137" s="47">
        <f t="shared" ref="R137:R162" si="3">Q137*P137</f>
        <v>3771.9999999999995</v>
      </c>
    </row>
    <row r="138" spans="2:18">
      <c r="B138" s="45" t="s">
        <v>27</v>
      </c>
      <c r="C138" s="45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4">
        <v>3</v>
      </c>
      <c r="Q138" s="96">
        <v>248.23</v>
      </c>
      <c r="R138" s="47">
        <f t="shared" si="3"/>
        <v>744.68999999999994</v>
      </c>
    </row>
    <row r="139" spans="2:18">
      <c r="B139" s="45" t="s">
        <v>58</v>
      </c>
      <c r="C139" s="45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4">
        <v>2.1</v>
      </c>
      <c r="Q139" s="96">
        <v>41</v>
      </c>
      <c r="R139" s="47">
        <f t="shared" si="3"/>
        <v>86.100000000000009</v>
      </c>
    </row>
    <row r="140" spans="2:18">
      <c r="B140" s="45" t="s">
        <v>14</v>
      </c>
      <c r="C140" s="45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4">
        <v>1</v>
      </c>
      <c r="Q140" s="96">
        <v>131.06</v>
      </c>
      <c r="R140" s="47">
        <f t="shared" si="3"/>
        <v>131.06</v>
      </c>
    </row>
    <row r="141" spans="2:18">
      <c r="B141" s="45" t="s">
        <v>13</v>
      </c>
      <c r="C141" s="45">
        <v>3</v>
      </c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4">
        <v>2</v>
      </c>
      <c r="Q141" s="96">
        <v>116.49</v>
      </c>
      <c r="R141" s="47">
        <f t="shared" si="3"/>
        <v>232.98</v>
      </c>
    </row>
    <row r="142" spans="2:18">
      <c r="B142" s="45" t="s">
        <v>37</v>
      </c>
      <c r="C142" s="45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4">
        <v>1.03</v>
      </c>
      <c r="Q142" s="96">
        <v>60</v>
      </c>
      <c r="R142" s="47">
        <f t="shared" si="3"/>
        <v>61.800000000000004</v>
      </c>
    </row>
    <row r="143" spans="2:18">
      <c r="B143" s="45" t="s">
        <v>17</v>
      </c>
      <c r="C143" s="45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4">
        <v>1</v>
      </c>
      <c r="Q143" s="96">
        <v>20</v>
      </c>
      <c r="R143" s="47">
        <f t="shared" si="3"/>
        <v>20</v>
      </c>
    </row>
    <row r="144" spans="2:18">
      <c r="B144" s="45" t="s">
        <v>10</v>
      </c>
      <c r="C144" s="45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4">
        <v>2</v>
      </c>
      <c r="Q144" s="96">
        <v>65</v>
      </c>
      <c r="R144" s="47">
        <f t="shared" si="3"/>
        <v>130</v>
      </c>
    </row>
    <row r="145" spans="2:20">
      <c r="B145" s="45" t="s">
        <v>12</v>
      </c>
      <c r="C145" s="45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4">
        <v>1.5</v>
      </c>
      <c r="Q145" s="96">
        <v>34.32</v>
      </c>
      <c r="R145" s="47">
        <f t="shared" si="3"/>
        <v>51.480000000000004</v>
      </c>
    </row>
    <row r="146" spans="2:20">
      <c r="B146" s="45" t="s">
        <v>51</v>
      </c>
      <c r="C146" s="45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4">
        <v>1</v>
      </c>
      <c r="Q146" s="96">
        <v>47</v>
      </c>
      <c r="R146" s="47">
        <f t="shared" si="3"/>
        <v>47</v>
      </c>
      <c r="T146" s="3"/>
    </row>
    <row r="147" spans="2:20">
      <c r="B147" s="31" t="s">
        <v>255</v>
      </c>
      <c r="C147" s="45"/>
      <c r="D147" s="37">
        <v>70</v>
      </c>
      <c r="E147" s="37">
        <v>4.5999999999999996</v>
      </c>
      <c r="F147" s="37">
        <v>5.2</v>
      </c>
      <c r="G147" s="37">
        <v>7.2</v>
      </c>
      <c r="H147" s="37">
        <v>105</v>
      </c>
      <c r="I147" s="37">
        <v>1.5</v>
      </c>
      <c r="J147" s="37">
        <v>13.5</v>
      </c>
      <c r="K147" s="37">
        <v>51</v>
      </c>
      <c r="L147" s="37">
        <v>98</v>
      </c>
      <c r="M147" s="37">
        <v>52</v>
      </c>
      <c r="N147" s="37">
        <v>51</v>
      </c>
      <c r="O147" s="37">
        <v>2.25</v>
      </c>
      <c r="P147" s="4"/>
      <c r="Q147" s="96"/>
      <c r="R147" s="47">
        <f t="shared" si="3"/>
        <v>0</v>
      </c>
    </row>
    <row r="148" spans="2:20">
      <c r="B148" s="45" t="s">
        <v>47</v>
      </c>
      <c r="C148" s="45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4">
        <v>6</v>
      </c>
      <c r="Q148" s="96">
        <v>121.35</v>
      </c>
      <c r="R148" s="47">
        <f t="shared" si="3"/>
        <v>728.09999999999991</v>
      </c>
    </row>
    <row r="149" spans="2:20">
      <c r="B149" s="45" t="s">
        <v>47</v>
      </c>
      <c r="C149" s="45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4">
        <v>12</v>
      </c>
      <c r="Q149" s="96">
        <v>103</v>
      </c>
      <c r="R149" s="47">
        <f t="shared" si="3"/>
        <v>1236</v>
      </c>
      <c r="T149" s="3"/>
    </row>
    <row r="150" spans="2:20">
      <c r="B150" s="44" t="s">
        <v>34</v>
      </c>
      <c r="C150" s="45">
        <v>30</v>
      </c>
      <c r="D150" s="31">
        <v>30</v>
      </c>
      <c r="E150" s="37">
        <v>0.6</v>
      </c>
      <c r="F150" s="37"/>
      <c r="G150" s="37">
        <v>15.5</v>
      </c>
      <c r="H150" s="37"/>
      <c r="I150" s="37">
        <v>0.04</v>
      </c>
      <c r="J150" s="37"/>
      <c r="K150" s="37">
        <v>0.24</v>
      </c>
      <c r="L150" s="37">
        <v>0.8</v>
      </c>
      <c r="M150" s="37">
        <v>24</v>
      </c>
      <c r="N150" s="37"/>
      <c r="O150" s="37">
        <v>22</v>
      </c>
      <c r="P150" s="52"/>
      <c r="Q150" s="96"/>
      <c r="R150" s="47">
        <f t="shared" si="3"/>
        <v>0</v>
      </c>
    </row>
    <row r="151" spans="2:20">
      <c r="B151" s="45" t="s">
        <v>34</v>
      </c>
      <c r="C151" s="45">
        <v>10</v>
      </c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4">
        <v>15</v>
      </c>
      <c r="Q151" s="150">
        <v>26</v>
      </c>
      <c r="R151" s="47">
        <f t="shared" si="3"/>
        <v>390</v>
      </c>
    </row>
    <row r="152" spans="2:20">
      <c r="B152" s="45" t="s">
        <v>60</v>
      </c>
      <c r="C152" s="4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4">
        <v>2.61</v>
      </c>
      <c r="Q152" s="150">
        <v>492.43</v>
      </c>
      <c r="R152" s="47">
        <f t="shared" si="3"/>
        <v>1285.2422999999999</v>
      </c>
    </row>
    <row r="153" spans="2:20">
      <c r="B153" s="45" t="s">
        <v>121</v>
      </c>
      <c r="C153" s="4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4">
        <v>2.14</v>
      </c>
      <c r="Q153" s="150">
        <v>512.66999999999996</v>
      </c>
      <c r="R153" s="47">
        <f t="shared" si="3"/>
        <v>1097.1138000000001</v>
      </c>
    </row>
    <row r="154" spans="2:20">
      <c r="B154" s="44" t="s">
        <v>112</v>
      </c>
      <c r="C154" s="45">
        <v>20</v>
      </c>
      <c r="D154" s="37">
        <v>200</v>
      </c>
      <c r="E154" s="37">
        <v>0.6</v>
      </c>
      <c r="F154" s="37"/>
      <c r="G154" s="37">
        <v>30.1</v>
      </c>
      <c r="H154" s="37">
        <v>130</v>
      </c>
      <c r="I154" s="37">
        <v>0.04</v>
      </c>
      <c r="J154" s="37"/>
      <c r="K154" s="37">
        <v>0.05</v>
      </c>
      <c r="L154" s="37">
        <v>135</v>
      </c>
      <c r="M154" s="37">
        <v>46</v>
      </c>
      <c r="N154" s="37"/>
      <c r="O154" s="37">
        <v>0.5</v>
      </c>
      <c r="P154" s="40"/>
      <c r="Q154" s="96"/>
      <c r="R154" s="47">
        <f t="shared" si="3"/>
        <v>0</v>
      </c>
    </row>
    <row r="155" spans="2:20">
      <c r="B155" s="45" t="s">
        <v>113</v>
      </c>
      <c r="C155" s="4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40">
        <v>4.45</v>
      </c>
      <c r="Q155" s="96">
        <v>218.42</v>
      </c>
      <c r="R155" s="47">
        <f t="shared" si="3"/>
        <v>971.96899999999994</v>
      </c>
    </row>
    <row r="156" spans="2:20">
      <c r="B156" s="45" t="s">
        <v>15</v>
      </c>
      <c r="C156" s="4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40">
        <v>4.2</v>
      </c>
      <c r="Q156" s="96">
        <v>74.52</v>
      </c>
      <c r="R156" s="47">
        <f t="shared" si="3"/>
        <v>312.98399999999998</v>
      </c>
      <c r="T156" s="3"/>
    </row>
    <row r="157" spans="2:20">
      <c r="B157" s="45" t="s">
        <v>61</v>
      </c>
      <c r="C157" s="4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40">
        <v>59.2</v>
      </c>
      <c r="Q157" s="96">
        <v>175</v>
      </c>
      <c r="R157" s="47">
        <f t="shared" si="3"/>
        <v>10360</v>
      </c>
      <c r="S157" s="3"/>
    </row>
    <row r="158" spans="2:20">
      <c r="B158" s="45" t="s">
        <v>106</v>
      </c>
      <c r="C158" s="4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40">
        <v>57.18</v>
      </c>
      <c r="Q158" s="96">
        <v>125</v>
      </c>
      <c r="R158" s="47">
        <f t="shared" si="3"/>
        <v>7147.5</v>
      </c>
    </row>
    <row r="159" spans="2:20">
      <c r="B159" s="45" t="s">
        <v>107</v>
      </c>
      <c r="C159" s="45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52">
        <v>4.7</v>
      </c>
      <c r="Q159" s="150">
        <v>184.88</v>
      </c>
      <c r="R159" s="47">
        <f t="shared" si="3"/>
        <v>868.93600000000004</v>
      </c>
    </row>
    <row r="160" spans="2:20">
      <c r="B160" s="45" t="s">
        <v>118</v>
      </c>
      <c r="C160" s="45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52">
        <v>214</v>
      </c>
      <c r="Q160" s="150">
        <v>55</v>
      </c>
      <c r="R160" s="47">
        <f t="shared" si="3"/>
        <v>11770</v>
      </c>
    </row>
    <row r="161" spans="2:18">
      <c r="B161" s="45" t="s">
        <v>22</v>
      </c>
      <c r="C161" s="45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52">
        <v>4</v>
      </c>
      <c r="Q161" s="150">
        <v>108</v>
      </c>
      <c r="R161" s="47">
        <f t="shared" si="3"/>
        <v>432</v>
      </c>
    </row>
    <row r="162" spans="2:18">
      <c r="B162" s="45" t="s">
        <v>48</v>
      </c>
      <c r="C162" s="45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52">
        <v>214</v>
      </c>
      <c r="Q162" s="150">
        <v>19.13</v>
      </c>
      <c r="R162" s="47">
        <f t="shared" si="3"/>
        <v>4093.8199999999997</v>
      </c>
    </row>
    <row r="163" spans="2:18">
      <c r="B163" s="93"/>
      <c r="E163" t="s">
        <v>98</v>
      </c>
      <c r="K163" t="s">
        <v>99</v>
      </c>
      <c r="R163" s="67">
        <f>SUM(R136:R162)</f>
        <v>47138.680099999998</v>
      </c>
    </row>
    <row r="164" spans="2:18">
      <c r="B164" s="93"/>
      <c r="E164" s="48" t="s">
        <v>100</v>
      </c>
      <c r="F164" s="48"/>
      <c r="G164" s="51"/>
      <c r="H164" s="48"/>
      <c r="I164" s="48"/>
      <c r="J164" s="48"/>
      <c r="K164" s="48" t="s">
        <v>99</v>
      </c>
      <c r="L164" s="48"/>
      <c r="O164" t="s">
        <v>99</v>
      </c>
      <c r="R164" s="14"/>
    </row>
    <row r="165" spans="2:18">
      <c r="B165" s="93"/>
      <c r="E165" s="48"/>
      <c r="F165" s="48"/>
      <c r="G165" s="51"/>
      <c r="H165" s="48"/>
      <c r="I165" s="48"/>
      <c r="J165" s="48"/>
      <c r="K165" s="48"/>
      <c r="L165" s="48"/>
      <c r="R165" s="14"/>
    </row>
    <row r="166" spans="2:18">
      <c r="B166" s="93"/>
      <c r="E166" s="48"/>
      <c r="F166" s="48"/>
      <c r="G166" s="51"/>
      <c r="H166" s="48"/>
      <c r="I166" s="48"/>
      <c r="J166" s="48"/>
      <c r="K166" s="48"/>
      <c r="L166" s="48"/>
      <c r="R166" s="14"/>
    </row>
    <row r="167" spans="2:18" ht="18.75">
      <c r="E167" s="15"/>
      <c r="H167" s="16" t="s">
        <v>67</v>
      </c>
      <c r="I167" s="16"/>
      <c r="J167" s="17"/>
      <c r="K167" s="17"/>
      <c r="M167" s="17"/>
      <c r="R167" s="19"/>
    </row>
    <row r="168" spans="2:18" ht="23.25">
      <c r="E168" s="15"/>
      <c r="F168" s="15"/>
      <c r="G168" s="133" t="s">
        <v>279</v>
      </c>
      <c r="H168" s="16" t="s">
        <v>68</v>
      </c>
      <c r="I168" s="16"/>
      <c r="J168" s="16"/>
      <c r="K168" s="285" t="s">
        <v>328</v>
      </c>
      <c r="L168" s="285"/>
      <c r="M168" s="21"/>
    </row>
    <row r="169" spans="2:18" ht="18.75">
      <c r="E169" s="23" t="s">
        <v>70</v>
      </c>
      <c r="F169" s="23"/>
      <c r="G169" s="23"/>
    </row>
    <row r="170" spans="2:18">
      <c r="B170" s="53" t="s">
        <v>284</v>
      </c>
      <c r="N170" s="21"/>
    </row>
    <row r="171" spans="2:18">
      <c r="B171" s="24" t="s">
        <v>149</v>
      </c>
      <c r="C171" s="24" t="s">
        <v>74</v>
      </c>
      <c r="E171" s="25"/>
      <c r="F171" s="28"/>
      <c r="G171" s="28" t="s">
        <v>6</v>
      </c>
      <c r="H171" s="27"/>
      <c r="I171" s="21"/>
      <c r="J171" s="21"/>
      <c r="K171" s="21"/>
      <c r="L171" s="21"/>
      <c r="M171" s="21"/>
      <c r="N171" s="21"/>
      <c r="O171" s="21"/>
      <c r="P171" s="21"/>
      <c r="Q171" s="21"/>
      <c r="R171" s="19"/>
    </row>
    <row r="172" spans="2:18">
      <c r="B172" s="29" t="s">
        <v>76</v>
      </c>
      <c r="C172" s="24"/>
      <c r="D172" s="20"/>
      <c r="E172" s="20"/>
      <c r="F172" s="27"/>
      <c r="G172" s="27"/>
      <c r="H172" s="27"/>
      <c r="I172" s="21"/>
      <c r="J172" s="21"/>
      <c r="K172" s="21"/>
      <c r="L172" s="21"/>
      <c r="M172" s="21"/>
      <c r="N172" s="21"/>
      <c r="O172" s="21"/>
      <c r="P172" s="21"/>
      <c r="Q172" s="21"/>
      <c r="R172" s="19"/>
    </row>
    <row r="173" spans="2:18">
      <c r="B173" s="30"/>
      <c r="C173" s="29"/>
      <c r="D173" s="29"/>
      <c r="E173" s="29"/>
      <c r="F173" s="21"/>
      <c r="G173" s="27"/>
      <c r="H173" s="27"/>
      <c r="I173" s="21"/>
      <c r="J173" s="21"/>
      <c r="K173" s="21"/>
      <c r="L173" s="21"/>
      <c r="M173" s="21"/>
      <c r="N173" s="145"/>
      <c r="O173" s="21"/>
      <c r="P173" s="21"/>
      <c r="Q173">
        <v>38</v>
      </c>
      <c r="R173" s="19"/>
    </row>
    <row r="174" spans="2:18">
      <c r="B174" s="31" t="s">
        <v>77</v>
      </c>
      <c r="C174" s="32"/>
      <c r="D174" s="33" t="s">
        <v>78</v>
      </c>
      <c r="E174" s="34"/>
      <c r="F174" s="34" t="s">
        <v>79</v>
      </c>
      <c r="G174" s="34"/>
      <c r="H174" s="34" t="s">
        <v>80</v>
      </c>
      <c r="I174" s="34" t="s">
        <v>81</v>
      </c>
      <c r="J174" s="34"/>
      <c r="K174" s="34"/>
      <c r="L174" s="34"/>
      <c r="M174" s="34" t="s">
        <v>82</v>
      </c>
      <c r="O174" s="34"/>
      <c r="P174" s="35" t="s">
        <v>83</v>
      </c>
      <c r="Q174" s="36" t="s">
        <v>3</v>
      </c>
      <c r="R174" s="36" t="s">
        <v>9</v>
      </c>
    </row>
    <row r="175" spans="2:18">
      <c r="B175" s="5"/>
      <c r="C175" s="38" t="s">
        <v>84</v>
      </c>
      <c r="D175" s="39" t="s">
        <v>85</v>
      </c>
      <c r="E175" s="37" t="s">
        <v>86</v>
      </c>
      <c r="F175" s="37" t="s">
        <v>87</v>
      </c>
      <c r="G175" s="37" t="s">
        <v>88</v>
      </c>
      <c r="H175" s="37"/>
      <c r="I175" s="37" t="s">
        <v>89</v>
      </c>
      <c r="J175" s="37" t="s">
        <v>90</v>
      </c>
      <c r="K175" s="37" t="s">
        <v>91</v>
      </c>
      <c r="L175" s="37" t="s">
        <v>92</v>
      </c>
      <c r="M175" s="37" t="s">
        <v>93</v>
      </c>
      <c r="N175" s="37" t="s">
        <v>94</v>
      </c>
      <c r="O175" s="37" t="s">
        <v>95</v>
      </c>
      <c r="P175" s="40"/>
      <c r="Q175" s="4"/>
      <c r="R175" s="40"/>
    </row>
    <row r="176" spans="2:18">
      <c r="B176" s="45" t="s">
        <v>285</v>
      </c>
      <c r="C176" s="45"/>
      <c r="D176" s="37">
        <v>250</v>
      </c>
      <c r="E176" s="37">
        <v>1.2</v>
      </c>
      <c r="F176" s="37">
        <v>4</v>
      </c>
      <c r="G176" s="37">
        <v>2.7</v>
      </c>
      <c r="H176" s="37">
        <v>260</v>
      </c>
      <c r="I176" s="37">
        <v>0.26</v>
      </c>
      <c r="J176" s="37">
        <v>40</v>
      </c>
      <c r="K176" s="37">
        <v>122</v>
      </c>
      <c r="L176" s="37">
        <v>128</v>
      </c>
      <c r="M176" s="37">
        <v>146</v>
      </c>
      <c r="N176" s="37">
        <v>56</v>
      </c>
      <c r="O176" s="37">
        <v>2</v>
      </c>
      <c r="P176" s="4"/>
      <c r="Q176" s="46"/>
      <c r="R176" s="47"/>
    </row>
    <row r="177" spans="2:18">
      <c r="B177" s="45" t="s">
        <v>27</v>
      </c>
      <c r="C177" s="45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4">
        <v>5.4</v>
      </c>
      <c r="Q177" s="46">
        <v>205</v>
      </c>
      <c r="R177" s="47">
        <f>Q177*P177</f>
        <v>1107</v>
      </c>
    </row>
    <row r="178" spans="2:18">
      <c r="B178" s="45" t="s">
        <v>16</v>
      </c>
      <c r="C178" s="45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4">
        <v>3.2</v>
      </c>
      <c r="Q178" s="46">
        <v>109.15</v>
      </c>
      <c r="R178" s="47">
        <f>Q178*P178</f>
        <v>349.28000000000003</v>
      </c>
    </row>
    <row r="179" spans="2:18">
      <c r="B179" s="45" t="s">
        <v>58</v>
      </c>
      <c r="C179" s="45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4">
        <v>0.3</v>
      </c>
      <c r="Q179" s="46">
        <v>41</v>
      </c>
      <c r="R179" s="47">
        <f t="shared" ref="R179:R185" si="4">Q179*P179</f>
        <v>12.299999999999999</v>
      </c>
    </row>
    <row r="180" spans="2:18">
      <c r="B180" s="45" t="s">
        <v>37</v>
      </c>
      <c r="C180" s="45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4">
        <v>0.3</v>
      </c>
      <c r="Q180" s="46">
        <v>60</v>
      </c>
      <c r="R180" s="47">
        <f>Q180*P180</f>
        <v>18</v>
      </c>
    </row>
    <row r="181" spans="2:18">
      <c r="B181" s="45" t="s">
        <v>34</v>
      </c>
      <c r="C181" s="45">
        <v>30</v>
      </c>
      <c r="D181" s="31">
        <v>30</v>
      </c>
      <c r="E181" s="37">
        <v>0.6</v>
      </c>
      <c r="F181" s="37"/>
      <c r="G181" s="37">
        <v>15.5</v>
      </c>
      <c r="H181" s="37"/>
      <c r="I181" s="37">
        <v>0.04</v>
      </c>
      <c r="J181" s="37"/>
      <c r="K181" s="37">
        <v>0.24</v>
      </c>
      <c r="L181" s="37">
        <v>0.8</v>
      </c>
      <c r="M181" s="37">
        <v>24</v>
      </c>
      <c r="N181" s="37"/>
      <c r="O181" s="37">
        <v>22</v>
      </c>
      <c r="P181" s="4"/>
      <c r="Q181" s="46"/>
      <c r="R181" s="47"/>
    </row>
    <row r="182" spans="2:18">
      <c r="B182" s="45" t="s">
        <v>34</v>
      </c>
      <c r="C182" s="45">
        <v>10</v>
      </c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4">
        <v>3</v>
      </c>
      <c r="Q182" s="61">
        <v>26</v>
      </c>
      <c r="R182" s="47">
        <f t="shared" si="4"/>
        <v>78</v>
      </c>
    </row>
    <row r="183" spans="2:18">
      <c r="B183" s="44" t="s">
        <v>112</v>
      </c>
      <c r="C183" s="45">
        <v>20</v>
      </c>
      <c r="D183" s="37">
        <v>200</v>
      </c>
      <c r="E183" s="37">
        <v>0.6</v>
      </c>
      <c r="F183" s="37"/>
      <c r="G183" s="37">
        <v>30.1</v>
      </c>
      <c r="H183" s="37">
        <v>130</v>
      </c>
      <c r="I183" s="37">
        <v>0.04</v>
      </c>
      <c r="J183" s="37"/>
      <c r="K183" s="37">
        <v>0.05</v>
      </c>
      <c r="L183" s="37">
        <v>135</v>
      </c>
      <c r="M183" s="37">
        <v>46</v>
      </c>
      <c r="N183" s="37"/>
      <c r="O183" s="37">
        <v>0.5</v>
      </c>
      <c r="P183" s="40"/>
      <c r="Q183" s="40"/>
      <c r="R183" s="47">
        <f t="shared" si="4"/>
        <v>0</v>
      </c>
    </row>
    <row r="184" spans="2:18">
      <c r="B184" s="45" t="s">
        <v>113</v>
      </c>
      <c r="C184" s="4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40">
        <v>1</v>
      </c>
      <c r="Q184" s="40">
        <v>218.42</v>
      </c>
      <c r="R184" s="47">
        <f t="shared" si="4"/>
        <v>218.42</v>
      </c>
    </row>
    <row r="185" spans="2:18">
      <c r="B185" s="45" t="s">
        <v>15</v>
      </c>
      <c r="C185" s="4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40">
        <v>1</v>
      </c>
      <c r="Q185" s="40">
        <v>74.52</v>
      </c>
      <c r="R185" s="47">
        <f t="shared" si="4"/>
        <v>74.52</v>
      </c>
    </row>
    <row r="186" spans="2:18">
      <c r="B186" s="93"/>
      <c r="E186" t="s">
        <v>98</v>
      </c>
      <c r="K186" t="s">
        <v>99</v>
      </c>
      <c r="R186" s="67">
        <f>SUM(R177:R185)</f>
        <v>1857.52</v>
      </c>
    </row>
    <row r="187" spans="2:18">
      <c r="B187" s="93"/>
      <c r="E187" s="48" t="s">
        <v>100</v>
      </c>
      <c r="F187" s="48"/>
      <c r="G187" s="51"/>
      <c r="H187" s="48"/>
      <c r="I187" s="48"/>
      <c r="J187" s="48"/>
      <c r="K187" s="48" t="s">
        <v>99</v>
      </c>
      <c r="L187" s="48"/>
      <c r="O187" t="s">
        <v>99</v>
      </c>
      <c r="R187" s="14"/>
    </row>
    <row r="188" spans="2:18">
      <c r="B188" s="93"/>
      <c r="E188" s="48"/>
      <c r="F188" s="48"/>
      <c r="G188" s="51"/>
      <c r="H188" s="48"/>
      <c r="I188" s="48"/>
      <c r="J188" s="48"/>
      <c r="K188" s="48"/>
      <c r="L188" s="48"/>
      <c r="R188" s="14"/>
    </row>
    <row r="189" spans="2:18">
      <c r="B189" s="93"/>
      <c r="E189" s="48"/>
      <c r="F189" s="48"/>
      <c r="G189" s="51"/>
      <c r="H189" s="48"/>
      <c r="I189" s="48"/>
      <c r="J189" s="48"/>
      <c r="K189" s="48"/>
      <c r="L189" s="48"/>
      <c r="R189" s="14"/>
    </row>
    <row r="190" spans="2:18">
      <c r="B190" s="93"/>
      <c r="E190" s="48"/>
      <c r="F190" s="48"/>
      <c r="G190" s="51"/>
      <c r="H190" s="48"/>
      <c r="I190" s="48"/>
      <c r="J190" s="48"/>
      <c r="K190" s="48"/>
      <c r="L190" s="48"/>
      <c r="R190" s="14"/>
    </row>
    <row r="191" spans="2:18">
      <c r="B191" s="93"/>
      <c r="E191" s="48"/>
      <c r="F191" s="48"/>
      <c r="G191" s="51"/>
      <c r="H191" s="48"/>
      <c r="I191" s="48"/>
      <c r="J191" s="48"/>
      <c r="K191" s="48"/>
      <c r="L191" s="48"/>
      <c r="R191" s="14"/>
    </row>
    <row r="192" spans="2:18">
      <c r="B192" s="93"/>
      <c r="E192" s="48"/>
      <c r="F192" s="48"/>
      <c r="G192" s="51"/>
      <c r="H192" s="48"/>
      <c r="I192" s="48"/>
      <c r="J192" s="48"/>
      <c r="K192" s="48"/>
      <c r="L192" s="48"/>
      <c r="R192" s="14"/>
    </row>
    <row r="193" spans="2:18">
      <c r="B193" s="93"/>
      <c r="E193" s="48"/>
      <c r="F193" s="48"/>
      <c r="G193" s="51"/>
      <c r="H193" s="48"/>
      <c r="I193" s="48"/>
      <c r="J193" s="48"/>
      <c r="K193" s="48"/>
      <c r="L193" s="48"/>
      <c r="R193" s="14"/>
    </row>
    <row r="194" spans="2:18">
      <c r="B194" s="93"/>
      <c r="E194" s="48"/>
      <c r="F194" s="48"/>
      <c r="G194" s="51"/>
      <c r="H194" s="48"/>
      <c r="I194" s="48"/>
      <c r="J194" s="48"/>
      <c r="K194" s="48"/>
      <c r="L194" s="48"/>
      <c r="R194" s="14"/>
    </row>
    <row r="195" spans="2:18">
      <c r="B195" s="93"/>
      <c r="E195" s="48"/>
      <c r="F195" s="48"/>
      <c r="G195" s="51"/>
      <c r="H195" s="48"/>
      <c r="I195" s="48"/>
      <c r="J195" s="48"/>
      <c r="K195" s="48"/>
      <c r="L195" s="48"/>
      <c r="R195" s="14"/>
    </row>
    <row r="196" spans="2:18">
      <c r="B196" s="93"/>
      <c r="E196" s="48"/>
      <c r="F196" s="48"/>
      <c r="G196" s="51"/>
      <c r="H196" s="48"/>
      <c r="I196" s="48"/>
      <c r="J196" s="48"/>
      <c r="K196" s="48"/>
      <c r="L196" s="48"/>
      <c r="R196" s="14"/>
    </row>
    <row r="197" spans="2:18">
      <c r="B197" s="93"/>
      <c r="E197" s="48"/>
      <c r="F197" s="48"/>
      <c r="G197" s="51"/>
      <c r="H197" s="48"/>
      <c r="I197" s="48"/>
      <c r="J197" s="48"/>
      <c r="K197" s="48"/>
      <c r="L197" s="48"/>
      <c r="R197" s="14"/>
    </row>
    <row r="198" spans="2:18">
      <c r="B198" s="93"/>
      <c r="E198" s="48"/>
      <c r="F198" s="48"/>
      <c r="G198" s="51"/>
      <c r="H198" s="48"/>
      <c r="I198" s="48"/>
      <c r="J198" s="48"/>
      <c r="K198" s="48"/>
      <c r="L198" s="48"/>
      <c r="R198" s="14"/>
    </row>
    <row r="199" spans="2:18">
      <c r="B199" s="93"/>
      <c r="E199" s="48"/>
      <c r="F199" s="48"/>
      <c r="G199" s="51"/>
      <c r="H199" s="48"/>
      <c r="I199" s="48"/>
      <c r="J199" s="48"/>
      <c r="K199" s="48"/>
      <c r="L199" s="48"/>
      <c r="R199" s="14"/>
    </row>
    <row r="200" spans="2:18">
      <c r="B200" s="93"/>
      <c r="E200" s="48"/>
      <c r="F200" s="48"/>
      <c r="G200" s="51"/>
      <c r="H200" s="48"/>
      <c r="I200" s="48"/>
      <c r="J200" s="48"/>
      <c r="K200" s="48"/>
      <c r="L200" s="48"/>
      <c r="R200" s="14"/>
    </row>
    <row r="201" spans="2:18">
      <c r="B201" s="93"/>
      <c r="E201" s="48"/>
      <c r="F201" s="48"/>
      <c r="G201" s="51"/>
      <c r="H201" s="48"/>
      <c r="I201" s="48"/>
      <c r="J201" s="48"/>
      <c r="K201" s="48"/>
      <c r="L201" s="48"/>
      <c r="R201" s="14"/>
    </row>
    <row r="202" spans="2:18">
      <c r="B202" s="93"/>
      <c r="E202" s="48"/>
      <c r="F202" s="48"/>
      <c r="G202" s="51"/>
      <c r="H202" s="48"/>
      <c r="I202" s="48"/>
      <c r="J202" s="48"/>
      <c r="K202" s="48"/>
      <c r="L202" s="48"/>
      <c r="R202" s="14"/>
    </row>
    <row r="203" spans="2:18">
      <c r="B203" s="93"/>
      <c r="E203" s="48"/>
      <c r="F203" s="48"/>
      <c r="G203" s="51"/>
      <c r="H203" s="48"/>
      <c r="I203" s="48"/>
      <c r="J203" s="48"/>
      <c r="K203" s="48"/>
      <c r="L203" s="48"/>
      <c r="R203" s="14"/>
    </row>
    <row r="204" spans="2:18">
      <c r="B204" s="93"/>
      <c r="E204" s="48"/>
      <c r="F204" s="48"/>
      <c r="G204" s="51"/>
      <c r="H204" s="48"/>
      <c r="I204" s="48"/>
      <c r="J204" s="48"/>
      <c r="K204" s="48"/>
      <c r="L204" s="48"/>
      <c r="R204" s="14"/>
    </row>
    <row r="205" spans="2:18">
      <c r="B205" s="93"/>
      <c r="E205" s="48"/>
      <c r="F205" s="48"/>
      <c r="G205" s="51"/>
      <c r="H205" s="48"/>
      <c r="I205" s="48"/>
      <c r="J205" s="48"/>
      <c r="K205" s="48"/>
      <c r="L205" s="48"/>
      <c r="R205" s="14"/>
    </row>
    <row r="206" spans="2:18">
      <c r="B206" s="93"/>
      <c r="E206" s="48"/>
      <c r="F206" s="48"/>
      <c r="G206" s="51"/>
      <c r="H206" s="48"/>
      <c r="I206" s="48"/>
      <c r="J206" s="48"/>
      <c r="K206" s="48"/>
      <c r="L206" s="48"/>
      <c r="R206" s="14"/>
    </row>
    <row r="207" spans="2:18" ht="18.75">
      <c r="E207" s="15"/>
      <c r="H207" s="16" t="s">
        <v>67</v>
      </c>
      <c r="I207" s="16"/>
      <c r="J207" s="17"/>
      <c r="K207" s="17"/>
      <c r="M207" s="17"/>
      <c r="R207" s="19"/>
    </row>
    <row r="208" spans="2:18" ht="23.25">
      <c r="E208" s="15"/>
      <c r="F208" s="15"/>
      <c r="G208" s="133" t="s">
        <v>279</v>
      </c>
      <c r="H208" s="16" t="s">
        <v>68</v>
      </c>
      <c r="I208" s="16"/>
      <c r="J208" s="16"/>
      <c r="K208" s="285" t="s">
        <v>328</v>
      </c>
      <c r="L208" s="285"/>
      <c r="M208" s="21"/>
    </row>
    <row r="209" spans="2:18" ht="18.75">
      <c r="E209" s="23" t="s">
        <v>70</v>
      </c>
      <c r="F209" s="23"/>
      <c r="G209" s="23"/>
    </row>
    <row r="210" spans="2:18">
      <c r="B210" s="53" t="s">
        <v>284</v>
      </c>
      <c r="N210" s="21"/>
    </row>
    <row r="211" spans="2:18">
      <c r="B211" s="24" t="s">
        <v>149</v>
      </c>
      <c r="C211" s="24" t="s">
        <v>74</v>
      </c>
      <c r="E211" s="25"/>
      <c r="F211" s="28"/>
      <c r="G211" s="28" t="s">
        <v>129</v>
      </c>
      <c r="H211" s="27"/>
      <c r="I211" s="21"/>
      <c r="J211" s="21"/>
      <c r="K211" s="21"/>
      <c r="L211" s="21"/>
      <c r="M211" s="21"/>
      <c r="N211" s="21"/>
      <c r="O211" s="21"/>
      <c r="P211" s="21"/>
      <c r="Q211" s="21"/>
      <c r="R211" s="19"/>
    </row>
    <row r="212" spans="2:18">
      <c r="B212" s="29" t="s">
        <v>76</v>
      </c>
      <c r="C212" s="24"/>
      <c r="D212" s="20"/>
      <c r="E212" s="20"/>
      <c r="F212" s="27"/>
      <c r="G212" s="27"/>
      <c r="H212" s="27"/>
      <c r="I212" s="21"/>
      <c r="J212" s="21"/>
      <c r="K212" s="21"/>
      <c r="L212" s="21"/>
      <c r="M212" s="21"/>
      <c r="N212" s="21"/>
      <c r="O212" s="21"/>
      <c r="P212" s="21"/>
      <c r="Q212" s="21"/>
      <c r="R212" s="19"/>
    </row>
    <row r="213" spans="2:18">
      <c r="B213" s="30"/>
      <c r="C213" s="29"/>
      <c r="D213" s="29"/>
      <c r="E213" s="29"/>
      <c r="F213" s="21"/>
      <c r="G213" s="27"/>
      <c r="H213" s="27"/>
      <c r="I213" s="21"/>
      <c r="J213" s="21"/>
      <c r="K213" s="21"/>
      <c r="L213" s="21"/>
      <c r="M213" s="21"/>
      <c r="N213" s="145"/>
      <c r="O213" s="21"/>
      <c r="P213" s="21"/>
      <c r="R213" s="19"/>
    </row>
    <row r="214" spans="2:18">
      <c r="B214" s="31" t="s">
        <v>77</v>
      </c>
      <c r="C214" s="32"/>
      <c r="D214" s="33" t="s">
        <v>78</v>
      </c>
      <c r="E214" s="34"/>
      <c r="F214" s="34" t="s">
        <v>79</v>
      </c>
      <c r="G214" s="34"/>
      <c r="H214" s="34" t="s">
        <v>80</v>
      </c>
      <c r="I214" s="34" t="s">
        <v>81</v>
      </c>
      <c r="J214" s="34"/>
      <c r="K214" s="34"/>
      <c r="L214" s="34"/>
      <c r="M214" s="34" t="s">
        <v>82</v>
      </c>
      <c r="O214" s="34"/>
      <c r="P214" s="35" t="s">
        <v>83</v>
      </c>
      <c r="Q214" s="36" t="s">
        <v>3</v>
      </c>
      <c r="R214" s="36" t="s">
        <v>9</v>
      </c>
    </row>
    <row r="215" spans="2:18">
      <c r="B215" s="5"/>
      <c r="C215" s="38" t="s">
        <v>84</v>
      </c>
      <c r="D215" s="39" t="s">
        <v>85</v>
      </c>
      <c r="E215" s="37" t="s">
        <v>86</v>
      </c>
      <c r="F215" s="37" t="s">
        <v>87</v>
      </c>
      <c r="G215" s="37" t="s">
        <v>88</v>
      </c>
      <c r="H215" s="37"/>
      <c r="I215" s="37" t="s">
        <v>89</v>
      </c>
      <c r="J215" s="37" t="s">
        <v>90</v>
      </c>
      <c r="K215" s="37" t="s">
        <v>91</v>
      </c>
      <c r="L215" s="37" t="s">
        <v>92</v>
      </c>
      <c r="M215" s="37" t="s">
        <v>93</v>
      </c>
      <c r="N215" s="37" t="s">
        <v>94</v>
      </c>
      <c r="O215" s="37" t="s">
        <v>95</v>
      </c>
      <c r="P215" s="40"/>
      <c r="Q215" s="4"/>
      <c r="R215" s="40"/>
    </row>
    <row r="216" spans="2:18">
      <c r="B216" s="45" t="s">
        <v>285</v>
      </c>
      <c r="C216" s="45"/>
      <c r="D216" s="37">
        <v>250</v>
      </c>
      <c r="E216" s="37">
        <v>1.2</v>
      </c>
      <c r="F216" s="37">
        <v>4</v>
      </c>
      <c r="G216" s="37">
        <v>2.7</v>
      </c>
      <c r="H216" s="37">
        <v>260</v>
      </c>
      <c r="I216" s="37">
        <v>0.26</v>
      </c>
      <c r="J216" s="37">
        <v>40</v>
      </c>
      <c r="K216" s="37">
        <v>122</v>
      </c>
      <c r="L216" s="37">
        <v>128</v>
      </c>
      <c r="M216" s="37">
        <v>146</v>
      </c>
      <c r="N216" s="37">
        <v>56</v>
      </c>
      <c r="O216" s="37">
        <v>2</v>
      </c>
      <c r="P216" s="4"/>
      <c r="Q216" s="46"/>
      <c r="R216" s="47"/>
    </row>
    <row r="217" spans="2:18">
      <c r="B217" s="45" t="s">
        <v>27</v>
      </c>
      <c r="C217" s="45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4">
        <v>6</v>
      </c>
      <c r="Q217" s="46">
        <v>205</v>
      </c>
      <c r="R217" s="47">
        <f>Q217*P217</f>
        <v>1230</v>
      </c>
    </row>
    <row r="218" spans="2:18">
      <c r="B218" s="45" t="s">
        <v>16</v>
      </c>
      <c r="C218" s="45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4">
        <v>3</v>
      </c>
      <c r="Q218" s="46">
        <v>109.15</v>
      </c>
      <c r="R218" s="47">
        <f>Q218*P218</f>
        <v>327.45000000000005</v>
      </c>
    </row>
    <row r="219" spans="2:18">
      <c r="B219" s="45" t="s">
        <v>58</v>
      </c>
      <c r="C219" s="45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4">
        <v>0.1</v>
      </c>
      <c r="Q219" s="46">
        <v>41</v>
      </c>
      <c r="R219" s="47">
        <f t="shared" ref="R219" si="5">Q219*P219</f>
        <v>4.1000000000000005</v>
      </c>
    </row>
    <row r="220" spans="2:18">
      <c r="B220" s="45" t="s">
        <v>37</v>
      </c>
      <c r="C220" s="45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4">
        <v>0.1</v>
      </c>
      <c r="Q220" s="46">
        <v>60</v>
      </c>
      <c r="R220" s="47">
        <f>Q220*P220</f>
        <v>6</v>
      </c>
    </row>
    <row r="221" spans="2:18">
      <c r="B221" s="45" t="s">
        <v>34</v>
      </c>
      <c r="C221" s="45">
        <v>30</v>
      </c>
      <c r="D221" s="31">
        <v>30</v>
      </c>
      <c r="E221" s="37">
        <v>0.6</v>
      </c>
      <c r="F221" s="37"/>
      <c r="G221" s="37">
        <v>15.5</v>
      </c>
      <c r="H221" s="37"/>
      <c r="I221" s="37">
        <v>0.04</v>
      </c>
      <c r="J221" s="37"/>
      <c r="K221" s="37">
        <v>0.24</v>
      </c>
      <c r="L221" s="37">
        <v>0.8</v>
      </c>
      <c r="M221" s="37">
        <v>24</v>
      </c>
      <c r="N221" s="37"/>
      <c r="O221" s="37">
        <v>22</v>
      </c>
      <c r="P221" s="4"/>
      <c r="Q221" s="46"/>
      <c r="R221" s="47"/>
    </row>
    <row r="222" spans="2:18">
      <c r="B222" s="45" t="s">
        <v>34</v>
      </c>
      <c r="C222" s="45">
        <v>10</v>
      </c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4">
        <v>2</v>
      </c>
      <c r="Q222" s="61">
        <v>26</v>
      </c>
      <c r="R222" s="47">
        <f t="shared" ref="R222:R225" si="6">Q222*P222</f>
        <v>52</v>
      </c>
    </row>
    <row r="223" spans="2:18">
      <c r="B223" s="44" t="s">
        <v>108</v>
      </c>
      <c r="C223" s="45">
        <v>20</v>
      </c>
      <c r="D223" s="37">
        <v>200</v>
      </c>
      <c r="E223" s="37">
        <v>0.6</v>
      </c>
      <c r="F223" s="37"/>
      <c r="G223" s="37">
        <v>30.1</v>
      </c>
      <c r="H223" s="37">
        <v>130</v>
      </c>
      <c r="I223" s="37">
        <v>0.04</v>
      </c>
      <c r="J223" s="37"/>
      <c r="K223" s="37">
        <v>0.05</v>
      </c>
      <c r="L223" s="37">
        <v>135</v>
      </c>
      <c r="M223" s="37">
        <v>46</v>
      </c>
      <c r="N223" s="37"/>
      <c r="O223" s="37">
        <v>0.5</v>
      </c>
      <c r="P223" s="40"/>
      <c r="Q223" s="40"/>
      <c r="R223" s="47">
        <f t="shared" si="6"/>
        <v>0</v>
      </c>
    </row>
    <row r="224" spans="2:18">
      <c r="B224" s="45" t="s">
        <v>31</v>
      </c>
      <c r="C224" s="4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40">
        <v>2</v>
      </c>
      <c r="Q224" s="40">
        <v>75</v>
      </c>
      <c r="R224" s="47">
        <f t="shared" si="6"/>
        <v>150</v>
      </c>
    </row>
    <row r="225" spans="2:20">
      <c r="B225" s="45" t="s">
        <v>49</v>
      </c>
      <c r="C225" s="4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40">
        <v>1</v>
      </c>
      <c r="Q225" s="40">
        <v>118</v>
      </c>
      <c r="R225" s="47">
        <f t="shared" si="6"/>
        <v>118</v>
      </c>
    </row>
    <row r="226" spans="2:20">
      <c r="B226" s="93"/>
      <c r="E226" t="s">
        <v>98</v>
      </c>
      <c r="K226" t="s">
        <v>99</v>
      </c>
      <c r="R226" s="67">
        <f>SUM(R217:R225)</f>
        <v>1887.55</v>
      </c>
    </row>
    <row r="227" spans="2:20">
      <c r="B227" s="93"/>
      <c r="E227" s="48" t="s">
        <v>100</v>
      </c>
      <c r="F227" s="48"/>
      <c r="G227" s="51"/>
      <c r="H227" s="48"/>
      <c r="I227" s="48"/>
      <c r="J227" s="48"/>
      <c r="K227" s="48" t="s">
        <v>99</v>
      </c>
      <c r="L227" s="48"/>
      <c r="O227" t="s">
        <v>99</v>
      </c>
      <c r="R227" s="14"/>
      <c r="T227" t="s">
        <v>38</v>
      </c>
    </row>
    <row r="228" spans="2:20">
      <c r="B228" s="93"/>
      <c r="E228" s="48"/>
      <c r="F228" s="48"/>
      <c r="G228" s="51"/>
      <c r="H228" s="48"/>
      <c r="I228" s="48"/>
      <c r="J228" s="48"/>
      <c r="K228" s="48"/>
      <c r="L228" s="48"/>
      <c r="R228" s="14"/>
    </row>
    <row r="229" spans="2:20">
      <c r="B229" s="93"/>
      <c r="E229" s="48"/>
      <c r="F229" s="48"/>
      <c r="G229" s="51"/>
      <c r="H229" s="48"/>
      <c r="I229" s="48"/>
      <c r="J229" s="48"/>
      <c r="K229" s="48"/>
      <c r="L229" s="48"/>
      <c r="R229" s="14"/>
    </row>
    <row r="230" spans="2:20">
      <c r="B230" s="93"/>
      <c r="E230" s="48"/>
      <c r="F230" s="48"/>
      <c r="G230" s="51"/>
      <c r="H230" s="48"/>
      <c r="I230" s="48"/>
      <c r="J230" s="48"/>
      <c r="K230" s="48"/>
      <c r="L230" s="48"/>
      <c r="R230" s="14"/>
    </row>
    <row r="231" spans="2:20">
      <c r="B231" s="93"/>
      <c r="E231" s="48"/>
      <c r="F231" s="48"/>
      <c r="G231" s="51"/>
      <c r="H231" s="48"/>
      <c r="I231" s="48"/>
      <c r="J231" s="48"/>
      <c r="K231" s="48"/>
      <c r="L231" s="48"/>
      <c r="R231" s="14"/>
    </row>
    <row r="232" spans="2:20">
      <c r="B232" s="93"/>
      <c r="E232" s="48"/>
      <c r="F232" s="48"/>
      <c r="G232" s="51"/>
      <c r="H232" s="48"/>
      <c r="I232" s="48"/>
      <c r="J232" s="48"/>
      <c r="K232" s="48"/>
      <c r="L232" s="48"/>
      <c r="R232" s="14"/>
    </row>
    <row r="233" spans="2:20">
      <c r="B233" s="93"/>
      <c r="E233" s="48"/>
      <c r="F233" s="48"/>
      <c r="G233" s="51"/>
      <c r="H233" s="48"/>
      <c r="I233" s="48"/>
      <c r="J233" s="48"/>
      <c r="K233" s="48"/>
      <c r="L233" s="48"/>
      <c r="R233" s="14"/>
    </row>
    <row r="234" spans="2:20">
      <c r="B234" s="93"/>
      <c r="E234" s="48"/>
      <c r="F234" s="48"/>
      <c r="G234" s="51"/>
      <c r="H234" s="48"/>
      <c r="I234" s="48"/>
      <c r="J234" s="48"/>
      <c r="K234" s="48"/>
      <c r="L234" s="48"/>
      <c r="R234" s="14"/>
    </row>
    <row r="235" spans="2:20">
      <c r="B235" s="93"/>
      <c r="E235" s="48"/>
      <c r="F235" s="48"/>
      <c r="G235" s="51"/>
      <c r="H235" s="48"/>
      <c r="I235" s="48"/>
      <c r="J235" s="48"/>
      <c r="K235" s="48"/>
      <c r="L235" s="48"/>
      <c r="R235" s="14"/>
    </row>
    <row r="236" spans="2:20">
      <c r="B236" s="93"/>
      <c r="E236" s="48"/>
      <c r="F236" s="48"/>
      <c r="G236" s="51"/>
      <c r="H236" s="48"/>
      <c r="I236" s="48"/>
      <c r="J236" s="48"/>
      <c r="K236" s="48"/>
      <c r="L236" s="48"/>
      <c r="R236" s="14"/>
    </row>
    <row r="237" spans="2:20">
      <c r="B237" s="93"/>
      <c r="E237" s="48"/>
      <c r="F237" s="48"/>
      <c r="G237" s="51"/>
      <c r="H237" s="48"/>
      <c r="I237" s="48"/>
      <c r="J237" s="48"/>
      <c r="K237" s="48"/>
      <c r="L237" s="48"/>
      <c r="R237" s="14"/>
    </row>
    <row r="238" spans="2:20">
      <c r="B238" s="93"/>
      <c r="E238" s="48"/>
      <c r="F238" s="48"/>
      <c r="G238" s="51"/>
      <c r="H238" s="48"/>
      <c r="I238" s="48"/>
      <c r="J238" s="48"/>
      <c r="K238" s="48"/>
      <c r="L238" s="48"/>
      <c r="R238" s="14"/>
    </row>
    <row r="239" spans="2:20">
      <c r="B239" s="93"/>
      <c r="E239" s="48"/>
      <c r="F239" s="48"/>
      <c r="G239" s="51"/>
      <c r="H239" s="48"/>
      <c r="I239" s="48"/>
      <c r="J239" s="48"/>
      <c r="K239" s="48"/>
      <c r="L239" s="48"/>
      <c r="R239" s="14"/>
    </row>
    <row r="240" spans="2:20">
      <c r="B240" s="93"/>
      <c r="E240" s="48"/>
      <c r="F240" s="48"/>
      <c r="G240" s="51"/>
      <c r="H240" s="48"/>
      <c r="I240" s="48"/>
      <c r="J240" s="48"/>
      <c r="K240" s="48"/>
      <c r="L240" s="48"/>
      <c r="R240" s="14"/>
    </row>
    <row r="241" spans="2:18">
      <c r="B241" s="93"/>
      <c r="E241" s="48"/>
      <c r="F241" s="48"/>
      <c r="G241" s="51"/>
      <c r="H241" s="48"/>
      <c r="I241" s="48"/>
      <c r="J241" s="48"/>
      <c r="K241" s="48"/>
      <c r="L241" s="48"/>
      <c r="R241" s="14"/>
    </row>
    <row r="242" spans="2:18">
      <c r="B242" s="93"/>
      <c r="E242" s="48"/>
      <c r="F242" s="48"/>
      <c r="G242" s="51"/>
      <c r="H242" s="48"/>
      <c r="I242" s="48"/>
      <c r="J242" s="48"/>
      <c r="K242" s="48"/>
      <c r="L242" s="48"/>
      <c r="R242" s="14"/>
    </row>
    <row r="243" spans="2:18">
      <c r="B243" s="93"/>
      <c r="E243" s="48"/>
      <c r="F243" s="48"/>
      <c r="G243" s="51"/>
      <c r="H243" s="48"/>
      <c r="I243" s="48"/>
      <c r="J243" s="48"/>
      <c r="K243" s="48"/>
      <c r="L243" s="48"/>
      <c r="R243" s="14"/>
    </row>
    <row r="244" spans="2:18">
      <c r="B244" s="93"/>
      <c r="E244" s="48"/>
      <c r="F244" s="48"/>
      <c r="G244" s="51"/>
      <c r="H244" s="48"/>
      <c r="I244" s="48"/>
      <c r="J244" s="48"/>
      <c r="K244" s="48"/>
      <c r="L244" s="48"/>
      <c r="R244" s="14"/>
    </row>
    <row r="245" spans="2:18">
      <c r="B245" s="93"/>
      <c r="E245" s="48"/>
      <c r="F245" s="48"/>
      <c r="G245" s="51"/>
      <c r="H245" s="48"/>
      <c r="I245" s="48"/>
      <c r="J245" s="48"/>
      <c r="K245" s="48"/>
      <c r="L245" s="48"/>
      <c r="R245" s="14"/>
    </row>
    <row r="246" spans="2:18" ht="18.75">
      <c r="E246" s="15"/>
      <c r="H246" s="16" t="s">
        <v>67</v>
      </c>
      <c r="I246" s="16"/>
      <c r="J246" s="17"/>
      <c r="K246" s="17"/>
      <c r="M246" s="17"/>
      <c r="R246" s="19"/>
    </row>
    <row r="247" spans="2:18" ht="23.25">
      <c r="E247" s="15"/>
      <c r="F247" s="15"/>
      <c r="G247" s="133" t="s">
        <v>279</v>
      </c>
      <c r="H247" s="16" t="s">
        <v>68</v>
      </c>
      <c r="I247" s="16"/>
      <c r="J247" s="16"/>
      <c r="K247" s="285" t="s">
        <v>328</v>
      </c>
      <c r="L247" s="285"/>
      <c r="M247" s="21"/>
    </row>
    <row r="248" spans="2:18" ht="18.75">
      <c r="E248" s="23" t="s">
        <v>70</v>
      </c>
      <c r="F248" s="23"/>
      <c r="G248" s="23"/>
    </row>
    <row r="249" spans="2:18">
      <c r="B249" s="53" t="s">
        <v>286</v>
      </c>
      <c r="N249" s="21"/>
    </row>
    <row r="250" spans="2:18">
      <c r="B250" s="24" t="s">
        <v>149</v>
      </c>
      <c r="C250" s="24" t="s">
        <v>74</v>
      </c>
      <c r="E250" s="25"/>
      <c r="F250" s="28"/>
      <c r="G250" s="28" t="s">
        <v>75</v>
      </c>
      <c r="H250" s="27"/>
      <c r="I250" s="21"/>
      <c r="J250" s="21"/>
      <c r="K250" s="21"/>
      <c r="L250" s="21"/>
      <c r="M250" s="21"/>
      <c r="N250" s="21"/>
      <c r="O250" s="21"/>
      <c r="P250" s="21"/>
      <c r="Q250" s="21"/>
      <c r="R250" s="19"/>
    </row>
    <row r="251" spans="2:18">
      <c r="B251" s="29" t="s">
        <v>76</v>
      </c>
      <c r="C251" s="24"/>
      <c r="D251" s="20"/>
      <c r="E251" s="20"/>
      <c r="F251" s="27"/>
      <c r="G251" s="27"/>
      <c r="H251" s="27"/>
      <c r="I251" s="21"/>
      <c r="J251" s="21"/>
      <c r="K251" s="21"/>
      <c r="L251" s="21"/>
      <c r="M251" s="21"/>
      <c r="N251" s="21"/>
      <c r="O251" s="21"/>
      <c r="P251" s="21"/>
      <c r="Q251" s="21"/>
      <c r="R251" s="19"/>
    </row>
    <row r="252" spans="2:18">
      <c r="B252" s="30"/>
      <c r="C252" s="29"/>
      <c r="D252" s="29"/>
      <c r="E252" s="29"/>
      <c r="F252" s="21"/>
      <c r="G252" s="27"/>
      <c r="H252" s="27"/>
      <c r="I252" s="21"/>
      <c r="J252" s="21"/>
      <c r="K252" s="21"/>
      <c r="L252" s="21"/>
      <c r="M252" s="21"/>
      <c r="N252" s="145"/>
      <c r="O252" s="21"/>
      <c r="P252" s="21"/>
      <c r="Q252">
        <v>214</v>
      </c>
      <c r="R252" s="19"/>
    </row>
    <row r="253" spans="2:18">
      <c r="B253" s="31" t="s">
        <v>77</v>
      </c>
      <c r="C253" s="32"/>
      <c r="D253" s="33" t="s">
        <v>78</v>
      </c>
      <c r="E253" s="34"/>
      <c r="F253" s="34" t="s">
        <v>79</v>
      </c>
      <c r="G253" s="34"/>
      <c r="H253" s="34" t="s">
        <v>80</v>
      </c>
      <c r="I253" s="34" t="s">
        <v>81</v>
      </c>
      <c r="J253" s="34"/>
      <c r="K253" s="34"/>
      <c r="L253" s="34"/>
      <c r="M253" s="34" t="s">
        <v>82</v>
      </c>
      <c r="O253" s="34"/>
      <c r="P253" s="35" t="s">
        <v>83</v>
      </c>
      <c r="Q253" s="36" t="s">
        <v>3</v>
      </c>
      <c r="R253" s="36" t="s">
        <v>9</v>
      </c>
    </row>
    <row r="254" spans="2:18">
      <c r="B254" s="5"/>
      <c r="C254" s="38" t="s">
        <v>84</v>
      </c>
      <c r="D254" s="39" t="s">
        <v>85</v>
      </c>
      <c r="E254" s="37" t="s">
        <v>86</v>
      </c>
      <c r="F254" s="37" t="s">
        <v>87</v>
      </c>
      <c r="G254" s="37" t="s">
        <v>88</v>
      </c>
      <c r="H254" s="37"/>
      <c r="I254" s="37" t="s">
        <v>89</v>
      </c>
      <c r="J254" s="37" t="s">
        <v>90</v>
      </c>
      <c r="K254" s="37" t="s">
        <v>91</v>
      </c>
      <c r="L254" s="37" t="s">
        <v>92</v>
      </c>
      <c r="M254" s="37" t="s">
        <v>93</v>
      </c>
      <c r="N254" s="37" t="s">
        <v>94</v>
      </c>
      <c r="O254" s="37" t="s">
        <v>95</v>
      </c>
      <c r="P254" s="40"/>
      <c r="Q254" s="4"/>
      <c r="R254" s="40"/>
    </row>
    <row r="255" spans="2:18">
      <c r="B255" s="45" t="s">
        <v>287</v>
      </c>
      <c r="C255" s="45"/>
      <c r="D255" s="37">
        <v>250</v>
      </c>
      <c r="E255" s="37">
        <v>1.2</v>
      </c>
      <c r="F255" s="37">
        <v>4</v>
      </c>
      <c r="G255" s="37">
        <v>2.7</v>
      </c>
      <c r="H255" s="37">
        <v>260</v>
      </c>
      <c r="I255" s="37">
        <v>0.26</v>
      </c>
      <c r="J255" s="37">
        <v>40</v>
      </c>
      <c r="K255" s="37">
        <v>122</v>
      </c>
      <c r="L255" s="37">
        <v>128</v>
      </c>
      <c r="M255" s="37">
        <v>146</v>
      </c>
      <c r="N255" s="37">
        <v>56</v>
      </c>
      <c r="O255" s="37">
        <v>2</v>
      </c>
      <c r="P255" s="4"/>
      <c r="Q255" s="46"/>
      <c r="R255" s="47"/>
    </row>
    <row r="256" spans="2:18">
      <c r="B256" s="45" t="s">
        <v>175</v>
      </c>
      <c r="C256" s="45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4">
        <v>10.7</v>
      </c>
      <c r="Q256" s="96">
        <v>43.33</v>
      </c>
      <c r="R256" s="47">
        <f>Q256*P256</f>
        <v>463.63099999999997</v>
      </c>
    </row>
    <row r="257" spans="2:20">
      <c r="B257" s="45" t="s">
        <v>65</v>
      </c>
      <c r="C257" s="45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4">
        <v>21.5</v>
      </c>
      <c r="Q257" s="96">
        <v>320</v>
      </c>
      <c r="R257" s="47">
        <f t="shared" ref="R257:R280" si="7">Q257*P257</f>
        <v>6880</v>
      </c>
    </row>
    <row r="258" spans="2:20">
      <c r="B258" s="45" t="s">
        <v>58</v>
      </c>
      <c r="C258" s="45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4">
        <v>2.1</v>
      </c>
      <c r="Q258" s="96">
        <v>41</v>
      </c>
      <c r="R258" s="47">
        <f t="shared" si="7"/>
        <v>86.100000000000009</v>
      </c>
    </row>
    <row r="259" spans="2:20">
      <c r="B259" s="45" t="s">
        <v>14</v>
      </c>
      <c r="C259" s="45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4">
        <v>1</v>
      </c>
      <c r="Q259" s="96">
        <v>131.06</v>
      </c>
      <c r="R259" s="47">
        <f t="shared" si="7"/>
        <v>131.06</v>
      </c>
    </row>
    <row r="260" spans="2:20">
      <c r="B260" s="45" t="s">
        <v>13</v>
      </c>
      <c r="C260" s="45">
        <v>3</v>
      </c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4">
        <v>1.7</v>
      </c>
      <c r="Q260" s="96">
        <v>116.49</v>
      </c>
      <c r="R260" s="47">
        <f t="shared" si="7"/>
        <v>198.03299999999999</v>
      </c>
    </row>
    <row r="261" spans="2:20">
      <c r="B261" s="45" t="s">
        <v>37</v>
      </c>
      <c r="C261" s="45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4">
        <v>0.26</v>
      </c>
      <c r="Q261" s="96">
        <v>60</v>
      </c>
      <c r="R261" s="47">
        <f t="shared" si="7"/>
        <v>15.600000000000001</v>
      </c>
    </row>
    <row r="262" spans="2:20">
      <c r="B262" s="45" t="s">
        <v>17</v>
      </c>
      <c r="C262" s="45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4">
        <v>1</v>
      </c>
      <c r="Q262" s="96">
        <v>23.87</v>
      </c>
      <c r="R262" s="47">
        <f t="shared" si="7"/>
        <v>23.87</v>
      </c>
    </row>
    <row r="263" spans="2:20">
      <c r="B263" s="45" t="s">
        <v>10</v>
      </c>
      <c r="C263" s="45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4">
        <v>2</v>
      </c>
      <c r="Q263" s="96">
        <v>65</v>
      </c>
      <c r="R263" s="47">
        <f t="shared" si="7"/>
        <v>130</v>
      </c>
      <c r="T263" s="143"/>
    </row>
    <row r="264" spans="2:20">
      <c r="B264" s="45" t="s">
        <v>12</v>
      </c>
      <c r="C264" s="45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4">
        <v>1.5</v>
      </c>
      <c r="Q264" s="96">
        <v>34.32</v>
      </c>
      <c r="R264" s="47">
        <f t="shared" si="7"/>
        <v>51.480000000000004</v>
      </c>
      <c r="T264" s="143"/>
    </row>
    <row r="265" spans="2:20">
      <c r="B265" s="45" t="s">
        <v>51</v>
      </c>
      <c r="C265" s="45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4"/>
      <c r="Q265" s="96">
        <v>47</v>
      </c>
      <c r="R265" s="47">
        <f t="shared" si="7"/>
        <v>0</v>
      </c>
      <c r="T265" s="143"/>
    </row>
    <row r="266" spans="2:20">
      <c r="B266" s="31" t="s">
        <v>162</v>
      </c>
      <c r="C266" s="45"/>
      <c r="D266" s="37">
        <v>70</v>
      </c>
      <c r="E266" s="37">
        <v>4.5999999999999996</v>
      </c>
      <c r="F266" s="37">
        <v>5.2</v>
      </c>
      <c r="G266" s="37">
        <v>7.2</v>
      </c>
      <c r="H266" s="37">
        <v>105</v>
      </c>
      <c r="I266" s="37">
        <v>1.5</v>
      </c>
      <c r="J266" s="37">
        <v>13.5</v>
      </c>
      <c r="K266" s="37">
        <v>51</v>
      </c>
      <c r="L266" s="37">
        <v>98</v>
      </c>
      <c r="M266" s="37">
        <v>52</v>
      </c>
      <c r="N266" s="37">
        <v>51</v>
      </c>
      <c r="O266" s="37">
        <v>2.25</v>
      </c>
      <c r="P266" s="4"/>
      <c r="Q266" s="96"/>
      <c r="R266" s="47">
        <f t="shared" si="7"/>
        <v>0</v>
      </c>
    </row>
    <row r="267" spans="2:20">
      <c r="B267" s="45" t="s">
        <v>37</v>
      </c>
      <c r="C267" s="45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4">
        <v>5.0199999999999996</v>
      </c>
      <c r="Q267" s="96">
        <v>90</v>
      </c>
      <c r="R267" s="47">
        <f t="shared" si="7"/>
        <v>451.79999999999995</v>
      </c>
    </row>
    <row r="268" spans="2:20">
      <c r="B268" s="45" t="s">
        <v>207</v>
      </c>
      <c r="C268" s="45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4">
        <v>0.21</v>
      </c>
      <c r="Q268" s="96">
        <v>185</v>
      </c>
      <c r="R268" s="47">
        <f t="shared" si="7"/>
        <v>38.85</v>
      </c>
      <c r="T268" s="143"/>
    </row>
    <row r="269" spans="2:20">
      <c r="B269" s="45" t="s">
        <v>13</v>
      </c>
      <c r="C269" s="45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4">
        <v>0.3</v>
      </c>
      <c r="Q269" s="96">
        <v>116.49</v>
      </c>
      <c r="R269" s="47">
        <f t="shared" si="7"/>
        <v>34.946999999999996</v>
      </c>
      <c r="T269" s="143"/>
    </row>
    <row r="270" spans="2:20">
      <c r="B270" s="44" t="s">
        <v>34</v>
      </c>
      <c r="C270" s="45">
        <v>30</v>
      </c>
      <c r="D270" s="31">
        <v>30</v>
      </c>
      <c r="E270" s="37">
        <v>0.6</v>
      </c>
      <c r="F270" s="37"/>
      <c r="G270" s="37">
        <v>15.5</v>
      </c>
      <c r="H270" s="37"/>
      <c r="I270" s="37">
        <v>0.04</v>
      </c>
      <c r="J270" s="37"/>
      <c r="K270" s="37">
        <v>0.24</v>
      </c>
      <c r="L270" s="37">
        <v>0.8</v>
      </c>
      <c r="M270" s="37">
        <v>24</v>
      </c>
      <c r="N270" s="37"/>
      <c r="O270" s="37">
        <v>22</v>
      </c>
      <c r="P270" s="52"/>
      <c r="Q270" s="96"/>
      <c r="R270" s="47">
        <f t="shared" si="7"/>
        <v>0</v>
      </c>
      <c r="S270" s="144"/>
      <c r="T270" s="143"/>
    </row>
    <row r="271" spans="2:20">
      <c r="B271" s="45" t="s">
        <v>34</v>
      </c>
      <c r="C271" s="45">
        <v>10</v>
      </c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4">
        <v>15</v>
      </c>
      <c r="Q271" s="150">
        <v>26</v>
      </c>
      <c r="R271" s="47">
        <f t="shared" si="7"/>
        <v>390</v>
      </c>
      <c r="S271" s="144"/>
    </row>
    <row r="272" spans="2:20">
      <c r="B272" s="45" t="s">
        <v>60</v>
      </c>
      <c r="C272" s="4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4">
        <v>2.14</v>
      </c>
      <c r="Q272" s="150">
        <v>536</v>
      </c>
      <c r="R272" s="47">
        <f t="shared" si="7"/>
        <v>1147.04</v>
      </c>
      <c r="S272" s="144"/>
    </row>
    <row r="273" spans="2:20">
      <c r="B273" s="45" t="s">
        <v>121</v>
      </c>
      <c r="C273" s="4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4">
        <v>1.33</v>
      </c>
      <c r="Q273" s="150">
        <v>512.66999999999996</v>
      </c>
      <c r="R273" s="47">
        <f t="shared" si="7"/>
        <v>681.85109999999997</v>
      </c>
      <c r="S273" s="144"/>
    </row>
    <row r="274" spans="2:20">
      <c r="B274" s="44" t="s">
        <v>108</v>
      </c>
      <c r="C274" s="45">
        <v>20</v>
      </c>
      <c r="D274" s="37">
        <v>200</v>
      </c>
      <c r="E274" s="37">
        <v>0.6</v>
      </c>
      <c r="F274" s="37"/>
      <c r="G274" s="37">
        <v>30.1</v>
      </c>
      <c r="H274" s="37">
        <v>130</v>
      </c>
      <c r="I274" s="37">
        <v>0.04</v>
      </c>
      <c r="J274" s="37"/>
      <c r="K274" s="37">
        <v>0.05</v>
      </c>
      <c r="L274" s="37">
        <v>135</v>
      </c>
      <c r="M274" s="37">
        <v>46</v>
      </c>
      <c r="N274" s="37"/>
      <c r="O274" s="37">
        <v>0.5</v>
      </c>
      <c r="P274" s="40"/>
      <c r="Q274" s="96"/>
      <c r="R274" s="47">
        <f t="shared" si="7"/>
        <v>0</v>
      </c>
      <c r="S274" s="144"/>
    </row>
    <row r="275" spans="2:20">
      <c r="B275" s="45" t="s">
        <v>31</v>
      </c>
      <c r="C275" s="4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40">
        <v>7</v>
      </c>
      <c r="Q275" s="96">
        <v>75</v>
      </c>
      <c r="R275" s="47">
        <f t="shared" si="7"/>
        <v>525</v>
      </c>
      <c r="T275" s="143"/>
    </row>
    <row r="276" spans="2:20">
      <c r="B276" s="45" t="s">
        <v>49</v>
      </c>
      <c r="C276" s="4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40">
        <v>1</v>
      </c>
      <c r="Q276" s="96">
        <v>118</v>
      </c>
      <c r="R276" s="47">
        <f t="shared" si="7"/>
        <v>118</v>
      </c>
      <c r="T276" s="143"/>
    </row>
    <row r="277" spans="2:20">
      <c r="B277" s="45" t="s">
        <v>288</v>
      </c>
      <c r="C277" s="4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40">
        <v>81.3</v>
      </c>
      <c r="Q277" s="96">
        <v>350</v>
      </c>
      <c r="R277" s="47">
        <f t="shared" si="7"/>
        <v>28455</v>
      </c>
      <c r="S277" s="144"/>
      <c r="T277" s="143"/>
    </row>
    <row r="278" spans="2:20">
      <c r="B278" s="45" t="s">
        <v>107</v>
      </c>
      <c r="C278" s="4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40">
        <v>4</v>
      </c>
      <c r="Q278" s="96">
        <v>225</v>
      </c>
      <c r="R278" s="47">
        <f t="shared" si="7"/>
        <v>900</v>
      </c>
      <c r="S278" s="144"/>
      <c r="T278" s="143"/>
    </row>
    <row r="279" spans="2:20">
      <c r="B279" s="45" t="s">
        <v>107</v>
      </c>
      <c r="C279" s="45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52">
        <v>9</v>
      </c>
      <c r="Q279" s="150">
        <v>258</v>
      </c>
      <c r="R279" s="47">
        <f t="shared" si="7"/>
        <v>2322</v>
      </c>
      <c r="S279" s="144"/>
    </row>
    <row r="280" spans="2:20">
      <c r="B280" s="45" t="s">
        <v>54</v>
      </c>
      <c r="C280" s="45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52">
        <v>214</v>
      </c>
      <c r="Q280" s="150">
        <v>37.11</v>
      </c>
      <c r="R280" s="47">
        <f t="shared" si="7"/>
        <v>7941.54</v>
      </c>
    </row>
    <row r="281" spans="2:20">
      <c r="B281" s="93"/>
      <c r="E281" t="s">
        <v>98</v>
      </c>
      <c r="K281" t="s">
        <v>99</v>
      </c>
      <c r="R281" s="67">
        <f>SUM(R256:R280)</f>
        <v>50985.802100000001</v>
      </c>
    </row>
    <row r="282" spans="2:20">
      <c r="B282" s="93"/>
      <c r="E282" s="48" t="s">
        <v>100</v>
      </c>
      <c r="F282" s="48"/>
      <c r="G282" s="51"/>
      <c r="H282" s="48"/>
      <c r="I282" s="48"/>
      <c r="J282" s="48"/>
      <c r="K282" s="48" t="s">
        <v>99</v>
      </c>
      <c r="L282" s="48"/>
      <c r="O282" t="s">
        <v>99</v>
      </c>
      <c r="R282" s="14"/>
    </row>
    <row r="283" spans="2:20">
      <c r="B283" s="93"/>
      <c r="E283" s="48"/>
      <c r="F283" s="48"/>
      <c r="G283" s="51"/>
      <c r="H283" s="48"/>
      <c r="I283" s="48"/>
      <c r="J283" s="48"/>
      <c r="K283" s="48"/>
      <c r="L283" s="48"/>
      <c r="R283" s="14"/>
    </row>
    <row r="284" spans="2:20">
      <c r="B284" s="93"/>
      <c r="E284" s="48"/>
      <c r="F284" s="48"/>
      <c r="G284" s="51"/>
      <c r="H284" s="48"/>
      <c r="I284" s="48"/>
      <c r="J284" s="48"/>
      <c r="K284" s="48"/>
      <c r="L284" s="48"/>
      <c r="R284" s="14"/>
    </row>
    <row r="285" spans="2:20">
      <c r="B285" s="93"/>
      <c r="E285" s="48"/>
      <c r="F285" s="48"/>
      <c r="G285" s="51"/>
      <c r="H285" s="48"/>
      <c r="I285" s="48"/>
      <c r="J285" s="48"/>
      <c r="K285" s="48"/>
      <c r="L285" s="48"/>
      <c r="R285" s="14"/>
    </row>
    <row r="286" spans="2:20">
      <c r="B286" s="93"/>
      <c r="E286" s="48"/>
      <c r="F286" s="48"/>
      <c r="G286" s="51"/>
      <c r="H286" s="48"/>
      <c r="I286" s="48"/>
      <c r="J286" s="48"/>
      <c r="K286" s="48"/>
      <c r="L286" s="48"/>
      <c r="R286" s="14"/>
    </row>
    <row r="287" spans="2:20" ht="18.75">
      <c r="E287" s="15"/>
      <c r="H287" s="16" t="s">
        <v>67</v>
      </c>
      <c r="I287" s="16"/>
      <c r="J287" s="17"/>
      <c r="K287" s="17"/>
      <c r="M287" s="17"/>
      <c r="R287" s="19"/>
    </row>
    <row r="288" spans="2:20" ht="23.25">
      <c r="E288" s="15"/>
      <c r="F288" s="15"/>
      <c r="G288" s="133" t="s">
        <v>279</v>
      </c>
      <c r="H288" s="16" t="s">
        <v>68</v>
      </c>
      <c r="I288" s="16"/>
      <c r="J288" s="16"/>
      <c r="K288" s="285" t="s">
        <v>328</v>
      </c>
      <c r="L288" s="285"/>
      <c r="M288" s="21"/>
      <c r="Q288" s="68"/>
    </row>
    <row r="289" spans="2:18" ht="18.75">
      <c r="E289" s="23" t="s">
        <v>70</v>
      </c>
      <c r="F289" s="23"/>
      <c r="G289" s="23"/>
    </row>
    <row r="290" spans="2:18">
      <c r="B290" s="53" t="s">
        <v>286</v>
      </c>
      <c r="N290" s="21"/>
    </row>
    <row r="291" spans="2:18">
      <c r="B291" s="24" t="s">
        <v>149</v>
      </c>
      <c r="C291" s="24" t="s">
        <v>74</v>
      </c>
      <c r="E291" s="25"/>
      <c r="F291" s="28"/>
      <c r="G291" s="28" t="s">
        <v>6</v>
      </c>
      <c r="H291" s="27"/>
      <c r="I291" s="21"/>
      <c r="J291" s="21"/>
      <c r="K291" s="21"/>
      <c r="L291" s="21"/>
      <c r="M291" s="21"/>
      <c r="N291" s="21"/>
      <c r="O291" s="21"/>
      <c r="P291" s="21"/>
      <c r="Q291" s="21"/>
      <c r="R291" s="19"/>
    </row>
    <row r="292" spans="2:18">
      <c r="B292" s="29" t="s">
        <v>76</v>
      </c>
      <c r="C292" s="24"/>
      <c r="D292" s="20"/>
      <c r="E292" s="20"/>
      <c r="F292" s="27"/>
      <c r="G292" s="27"/>
      <c r="H292" s="27"/>
      <c r="I292" s="21"/>
      <c r="J292" s="21"/>
      <c r="K292" s="21"/>
      <c r="L292" s="21"/>
      <c r="M292" s="21"/>
      <c r="N292" s="21"/>
      <c r="O292" s="21"/>
      <c r="P292" s="21"/>
      <c r="Q292" s="21"/>
      <c r="R292" s="19"/>
    </row>
    <row r="293" spans="2:18">
      <c r="B293" s="30"/>
      <c r="C293" s="29"/>
      <c r="D293" s="29"/>
      <c r="E293" s="29"/>
      <c r="F293" s="21"/>
      <c r="G293" s="27"/>
      <c r="H293" s="27"/>
      <c r="I293" s="21"/>
      <c r="J293" s="21"/>
      <c r="K293" s="21"/>
      <c r="L293" s="21"/>
      <c r="M293" s="21"/>
      <c r="N293" s="145"/>
      <c r="O293" s="21"/>
      <c r="P293" s="21"/>
      <c r="Q293">
        <v>38</v>
      </c>
      <c r="R293" s="19"/>
    </row>
    <row r="294" spans="2:18">
      <c r="B294" s="31" t="s">
        <v>77</v>
      </c>
      <c r="C294" s="32"/>
      <c r="D294" s="33" t="s">
        <v>78</v>
      </c>
      <c r="E294" s="34"/>
      <c r="F294" s="34" t="s">
        <v>79</v>
      </c>
      <c r="G294" s="34"/>
      <c r="H294" s="34" t="s">
        <v>80</v>
      </c>
      <c r="I294" s="34" t="s">
        <v>81</v>
      </c>
      <c r="J294" s="34"/>
      <c r="K294" s="34"/>
      <c r="L294" s="34"/>
      <c r="M294" s="34" t="s">
        <v>82</v>
      </c>
      <c r="O294" s="34"/>
      <c r="P294" s="35" t="s">
        <v>83</v>
      </c>
      <c r="Q294" s="36" t="s">
        <v>3</v>
      </c>
      <c r="R294" s="36" t="s">
        <v>9</v>
      </c>
    </row>
    <row r="295" spans="2:18">
      <c r="B295" s="5"/>
      <c r="C295" s="38" t="s">
        <v>84</v>
      </c>
      <c r="D295" s="39" t="s">
        <v>85</v>
      </c>
      <c r="E295" s="37" t="s">
        <v>86</v>
      </c>
      <c r="F295" s="37" t="s">
        <v>87</v>
      </c>
      <c r="G295" s="37" t="s">
        <v>88</v>
      </c>
      <c r="H295" s="37"/>
      <c r="I295" s="37" t="s">
        <v>89</v>
      </c>
      <c r="J295" s="37" t="s">
        <v>90</v>
      </c>
      <c r="K295" s="37" t="s">
        <v>91</v>
      </c>
      <c r="L295" s="37" t="s">
        <v>92</v>
      </c>
      <c r="M295" s="37" t="s">
        <v>93</v>
      </c>
      <c r="N295" s="37" t="s">
        <v>94</v>
      </c>
      <c r="O295" s="37" t="s">
        <v>95</v>
      </c>
      <c r="P295" s="40"/>
      <c r="Q295" s="4"/>
      <c r="R295" s="40"/>
    </row>
    <row r="296" spans="2:18">
      <c r="B296" s="45" t="s">
        <v>287</v>
      </c>
      <c r="C296" s="45"/>
      <c r="D296" s="37">
        <v>250</v>
      </c>
      <c r="E296" s="37">
        <v>1.2</v>
      </c>
      <c r="F296" s="37">
        <v>4</v>
      </c>
      <c r="G296" s="37">
        <v>2.7</v>
      </c>
      <c r="H296" s="37">
        <v>260</v>
      </c>
      <c r="I296" s="37">
        <v>0.26</v>
      </c>
      <c r="J296" s="37">
        <v>40</v>
      </c>
      <c r="K296" s="37">
        <v>122</v>
      </c>
      <c r="L296" s="37">
        <v>128</v>
      </c>
      <c r="M296" s="37">
        <v>146</v>
      </c>
      <c r="N296" s="37">
        <v>56</v>
      </c>
      <c r="O296" s="37">
        <v>2</v>
      </c>
      <c r="P296" s="4"/>
      <c r="Q296" s="46"/>
      <c r="R296" s="47"/>
    </row>
    <row r="297" spans="2:18">
      <c r="B297" s="45" t="s">
        <v>175</v>
      </c>
      <c r="C297" s="45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4">
        <v>3.2</v>
      </c>
      <c r="Q297" s="46">
        <v>43.33</v>
      </c>
      <c r="R297" s="47">
        <f>Q297*P297</f>
        <v>138.65600000000001</v>
      </c>
    </row>
    <row r="298" spans="2:18">
      <c r="B298" s="45" t="s">
        <v>65</v>
      </c>
      <c r="C298" s="45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4">
        <v>3.8</v>
      </c>
      <c r="Q298" s="46">
        <v>320</v>
      </c>
      <c r="R298" s="47">
        <f t="shared" ref="R298:R305" si="8">Q298*P298</f>
        <v>1216</v>
      </c>
    </row>
    <row r="299" spans="2:18">
      <c r="B299" s="45" t="s">
        <v>58</v>
      </c>
      <c r="C299" s="45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4">
        <v>0.3</v>
      </c>
      <c r="Q299" s="46">
        <v>41</v>
      </c>
      <c r="R299" s="47">
        <f t="shared" si="8"/>
        <v>12.299999999999999</v>
      </c>
    </row>
    <row r="300" spans="2:18">
      <c r="B300" s="44" t="s">
        <v>34</v>
      </c>
      <c r="C300" s="45">
        <v>30</v>
      </c>
      <c r="D300" s="31">
        <v>30</v>
      </c>
      <c r="E300" s="37">
        <v>0.6</v>
      </c>
      <c r="F300" s="37"/>
      <c r="G300" s="37">
        <v>15.5</v>
      </c>
      <c r="H300" s="37"/>
      <c r="I300" s="37">
        <v>0.04</v>
      </c>
      <c r="J300" s="37"/>
      <c r="K300" s="37">
        <v>0.24</v>
      </c>
      <c r="L300" s="37">
        <v>0.8</v>
      </c>
      <c r="M300" s="37">
        <v>24</v>
      </c>
      <c r="N300" s="37"/>
      <c r="O300" s="37">
        <v>22</v>
      </c>
      <c r="P300" s="52"/>
      <c r="Q300" s="46"/>
      <c r="R300" s="47">
        <f t="shared" si="8"/>
        <v>0</v>
      </c>
    </row>
    <row r="301" spans="2:18">
      <c r="B301" s="45" t="s">
        <v>34</v>
      </c>
      <c r="C301" s="45">
        <v>10</v>
      </c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4">
        <v>3</v>
      </c>
      <c r="Q301" s="61">
        <v>26</v>
      </c>
      <c r="R301" s="47">
        <f t="shared" si="8"/>
        <v>78</v>
      </c>
    </row>
    <row r="302" spans="2:18">
      <c r="B302" s="45" t="s">
        <v>22</v>
      </c>
      <c r="C302" s="4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4">
        <v>2</v>
      </c>
      <c r="Q302" s="61">
        <v>173</v>
      </c>
      <c r="R302" s="47">
        <f t="shared" si="8"/>
        <v>346</v>
      </c>
    </row>
    <row r="303" spans="2:18">
      <c r="B303" s="44" t="s">
        <v>108</v>
      </c>
      <c r="C303" s="45">
        <v>20</v>
      </c>
      <c r="D303" s="37">
        <v>200</v>
      </c>
      <c r="E303" s="37">
        <v>0.6</v>
      </c>
      <c r="F303" s="37"/>
      <c r="G303" s="37">
        <v>30.1</v>
      </c>
      <c r="H303" s="37">
        <v>130</v>
      </c>
      <c r="I303" s="37">
        <v>0.04</v>
      </c>
      <c r="J303" s="37"/>
      <c r="K303" s="37">
        <v>0.05</v>
      </c>
      <c r="L303" s="37">
        <v>135</v>
      </c>
      <c r="M303" s="37">
        <v>46</v>
      </c>
      <c r="N303" s="37"/>
      <c r="O303" s="37">
        <v>0.5</v>
      </c>
      <c r="P303" s="40"/>
      <c r="Q303" s="40"/>
      <c r="R303" s="47">
        <f t="shared" si="8"/>
        <v>0</v>
      </c>
    </row>
    <row r="304" spans="2:18">
      <c r="B304" s="45" t="s">
        <v>31</v>
      </c>
      <c r="C304" s="4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40">
        <v>1</v>
      </c>
      <c r="Q304" s="40">
        <v>75</v>
      </c>
      <c r="R304" s="47">
        <f t="shared" si="8"/>
        <v>75</v>
      </c>
    </row>
    <row r="305" spans="2:18">
      <c r="B305" s="45" t="s">
        <v>49</v>
      </c>
      <c r="C305" s="4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40"/>
      <c r="Q305" s="40">
        <v>118</v>
      </c>
      <c r="R305" s="47">
        <f t="shared" si="8"/>
        <v>0</v>
      </c>
    </row>
    <row r="306" spans="2:18">
      <c r="B306" s="93"/>
      <c r="E306" t="s">
        <v>98</v>
      </c>
      <c r="K306" t="s">
        <v>99</v>
      </c>
      <c r="R306" s="67">
        <f>SUM(R297:R305)</f>
        <v>1865.9559999999999</v>
      </c>
    </row>
    <row r="307" spans="2:18">
      <c r="B307" s="93"/>
      <c r="E307" s="48" t="s">
        <v>100</v>
      </c>
      <c r="F307" s="48"/>
      <c r="G307" s="51"/>
      <c r="H307" s="48"/>
      <c r="I307" s="48"/>
      <c r="J307" s="48"/>
      <c r="K307" s="48" t="s">
        <v>99</v>
      </c>
      <c r="L307" s="48"/>
      <c r="O307" t="s">
        <v>99</v>
      </c>
      <c r="R307" s="14"/>
    </row>
    <row r="308" spans="2:18">
      <c r="B308" s="93"/>
      <c r="E308" s="48"/>
      <c r="F308" s="48"/>
      <c r="G308" s="51"/>
      <c r="H308" s="48"/>
      <c r="I308" s="48"/>
      <c r="J308" s="48"/>
      <c r="K308" s="48"/>
      <c r="L308" s="48"/>
      <c r="R308" s="14"/>
    </row>
    <row r="309" spans="2:18">
      <c r="B309" s="93"/>
      <c r="E309" s="48"/>
      <c r="F309" s="48"/>
      <c r="G309" s="51"/>
      <c r="H309" s="48"/>
      <c r="I309" s="48"/>
      <c r="J309" s="48"/>
      <c r="K309" s="48"/>
      <c r="L309" s="48"/>
      <c r="R309" s="14"/>
    </row>
    <row r="310" spans="2:18">
      <c r="B310" s="93"/>
      <c r="E310" s="48"/>
      <c r="F310" s="48"/>
      <c r="G310" s="51"/>
      <c r="H310" s="48"/>
      <c r="I310" s="48"/>
      <c r="J310" s="48"/>
      <c r="K310" s="48"/>
      <c r="L310" s="48"/>
      <c r="R310" s="14"/>
    </row>
    <row r="311" spans="2:18">
      <c r="B311" s="93"/>
      <c r="E311" s="48"/>
      <c r="F311" s="48"/>
      <c r="G311" s="51"/>
      <c r="H311" s="48"/>
      <c r="I311" s="48"/>
      <c r="J311" s="48"/>
      <c r="K311" s="48"/>
      <c r="L311" s="48"/>
      <c r="R311" s="14"/>
    </row>
    <row r="312" spans="2:18">
      <c r="B312" s="93"/>
      <c r="E312" s="48"/>
      <c r="F312" s="48"/>
      <c r="G312" s="51"/>
      <c r="H312" s="48"/>
      <c r="I312" s="48"/>
      <c r="J312" s="48"/>
      <c r="K312" s="48"/>
      <c r="L312" s="48"/>
      <c r="R312" s="14"/>
    </row>
    <row r="313" spans="2:18">
      <c r="B313" s="93"/>
      <c r="E313" s="48"/>
      <c r="F313" s="48"/>
      <c r="G313" s="51"/>
      <c r="H313" s="48"/>
      <c r="I313" s="48"/>
      <c r="J313" s="48"/>
      <c r="K313" s="48"/>
      <c r="L313" s="48"/>
      <c r="R313" s="14"/>
    </row>
    <row r="314" spans="2:18">
      <c r="B314" s="93"/>
      <c r="E314" s="48"/>
      <c r="F314" s="48"/>
      <c r="G314" s="51"/>
      <c r="H314" s="48"/>
      <c r="I314" s="48"/>
      <c r="J314" s="48"/>
      <c r="K314" s="48"/>
      <c r="L314" s="48"/>
      <c r="R314" s="14"/>
    </row>
    <row r="315" spans="2:18">
      <c r="B315" s="93"/>
      <c r="E315" s="48"/>
      <c r="F315" s="48"/>
      <c r="G315" s="51"/>
      <c r="H315" s="48"/>
      <c r="I315" s="48"/>
      <c r="J315" s="48"/>
      <c r="K315" s="48"/>
      <c r="L315" s="48"/>
      <c r="R315" s="14"/>
    </row>
    <row r="316" spans="2:18">
      <c r="B316" s="93"/>
      <c r="E316" s="48"/>
      <c r="F316" s="48"/>
      <c r="G316" s="51"/>
      <c r="H316" s="48"/>
      <c r="I316" s="48"/>
      <c r="J316" s="48"/>
      <c r="K316" s="48"/>
      <c r="L316" s="48"/>
      <c r="R316" s="14"/>
    </row>
    <row r="317" spans="2:18">
      <c r="B317" s="93"/>
      <c r="E317" s="48"/>
      <c r="F317" s="48"/>
      <c r="G317" s="51"/>
      <c r="H317" s="48"/>
      <c r="I317" s="48"/>
      <c r="J317" s="48"/>
      <c r="K317" s="48"/>
      <c r="L317" s="48"/>
      <c r="R317" s="14"/>
    </row>
    <row r="318" spans="2:18">
      <c r="B318" s="93"/>
      <c r="E318" s="48"/>
      <c r="F318" s="48"/>
      <c r="G318" s="51"/>
      <c r="H318" s="48"/>
      <c r="I318" s="48"/>
      <c r="J318" s="48"/>
      <c r="K318" s="48"/>
      <c r="L318" s="48"/>
      <c r="R318" s="14"/>
    </row>
    <row r="319" spans="2:18">
      <c r="B319" s="93"/>
      <c r="E319" s="48"/>
      <c r="F319" s="48"/>
      <c r="G319" s="51"/>
      <c r="H319" s="48"/>
      <c r="I319" s="48"/>
      <c r="J319" s="48"/>
      <c r="K319" s="48"/>
      <c r="L319" s="48"/>
      <c r="R319" s="14"/>
    </row>
    <row r="320" spans="2:18">
      <c r="B320" s="93"/>
      <c r="E320" s="48"/>
      <c r="F320" s="48"/>
      <c r="G320" s="51"/>
      <c r="H320" s="48"/>
      <c r="I320" s="48"/>
      <c r="J320" s="48"/>
      <c r="K320" s="48"/>
      <c r="L320" s="48"/>
      <c r="R320" s="14"/>
    </row>
    <row r="321" spans="2:18">
      <c r="B321" s="93"/>
      <c r="E321" s="48"/>
      <c r="F321" s="48"/>
      <c r="G321" s="51"/>
      <c r="H321" s="48"/>
      <c r="I321" s="48"/>
      <c r="J321" s="48"/>
      <c r="K321" s="48"/>
      <c r="L321" s="48"/>
      <c r="R321" s="14"/>
    </row>
    <row r="322" spans="2:18">
      <c r="B322" s="93"/>
      <c r="E322" s="48"/>
      <c r="F322" s="48"/>
      <c r="G322" s="51"/>
      <c r="H322" s="48"/>
      <c r="I322" s="48"/>
      <c r="J322" s="48"/>
      <c r="K322" s="48"/>
      <c r="L322" s="48"/>
      <c r="R322" s="14"/>
    </row>
    <row r="323" spans="2:18">
      <c r="B323" s="93"/>
      <c r="E323" s="48"/>
      <c r="F323" s="48"/>
      <c r="G323" s="51"/>
      <c r="H323" s="48"/>
      <c r="I323" s="48"/>
      <c r="J323" s="48"/>
      <c r="K323" s="48"/>
      <c r="L323" s="48"/>
      <c r="R323" s="14"/>
    </row>
    <row r="324" spans="2:18">
      <c r="B324" s="93"/>
      <c r="E324" s="48"/>
      <c r="F324" s="48"/>
      <c r="G324" s="51"/>
      <c r="H324" s="48"/>
      <c r="I324" s="48"/>
      <c r="J324" s="48"/>
      <c r="K324" s="48"/>
      <c r="L324" s="48"/>
      <c r="R324" s="14"/>
    </row>
    <row r="325" spans="2:18">
      <c r="B325" s="93"/>
      <c r="E325" s="48"/>
      <c r="F325" s="48"/>
      <c r="G325" s="51"/>
      <c r="H325" s="48"/>
      <c r="I325" s="48"/>
      <c r="J325" s="48"/>
      <c r="K325" s="48"/>
      <c r="L325" s="48"/>
      <c r="R325" s="14"/>
    </row>
    <row r="326" spans="2:18">
      <c r="B326" s="93"/>
      <c r="E326" s="48"/>
      <c r="F326" s="48"/>
      <c r="G326" s="51"/>
      <c r="H326" s="48"/>
      <c r="I326" s="48"/>
      <c r="J326" s="48"/>
      <c r="K326" s="48"/>
      <c r="L326" s="48"/>
      <c r="R326" s="14"/>
    </row>
    <row r="327" spans="2:18" ht="18.75">
      <c r="E327" s="15"/>
      <c r="H327" s="16" t="s">
        <v>67</v>
      </c>
      <c r="I327" s="16"/>
      <c r="J327" s="17"/>
      <c r="K327" s="17"/>
      <c r="M327" s="17"/>
      <c r="R327" s="19"/>
    </row>
    <row r="328" spans="2:18" ht="23.25">
      <c r="E328" s="15"/>
      <c r="F328" s="15"/>
      <c r="G328" s="133" t="s">
        <v>279</v>
      </c>
      <c r="H328" s="16" t="s">
        <v>68</v>
      </c>
      <c r="I328" s="16"/>
      <c r="J328" s="16"/>
      <c r="K328" s="285" t="s">
        <v>328</v>
      </c>
      <c r="L328" s="285"/>
      <c r="M328" s="21"/>
    </row>
    <row r="329" spans="2:18" ht="18.75">
      <c r="E329" s="23" t="s">
        <v>70</v>
      </c>
      <c r="F329" s="23"/>
      <c r="G329" s="23"/>
    </row>
    <row r="330" spans="2:18">
      <c r="B330" s="53" t="s">
        <v>286</v>
      </c>
      <c r="N330" s="21"/>
    </row>
    <row r="331" spans="2:18">
      <c r="B331" s="24" t="s">
        <v>149</v>
      </c>
      <c r="C331" s="24" t="s">
        <v>74</v>
      </c>
      <c r="E331" s="25"/>
      <c r="F331" s="28"/>
      <c r="G331" s="28" t="s">
        <v>7</v>
      </c>
      <c r="H331" s="27"/>
      <c r="I331" s="21"/>
      <c r="J331" s="21"/>
      <c r="K331" s="21"/>
      <c r="L331" s="21"/>
      <c r="M331" s="21"/>
      <c r="N331" s="21"/>
      <c r="O331" s="21"/>
      <c r="P331" s="21"/>
      <c r="Q331" s="21"/>
      <c r="R331" s="19"/>
    </row>
    <row r="332" spans="2:18">
      <c r="B332" s="29" t="s">
        <v>76</v>
      </c>
      <c r="C332" s="24"/>
      <c r="D332" s="20"/>
      <c r="E332" s="20"/>
      <c r="F332" s="27"/>
      <c r="G332" s="27"/>
      <c r="H332" s="27"/>
      <c r="I332" s="21"/>
      <c r="J332" s="21"/>
      <c r="K332" s="21"/>
      <c r="L332" s="21"/>
      <c r="M332" s="21"/>
      <c r="N332" s="21"/>
      <c r="O332" s="21"/>
      <c r="P332" s="21"/>
      <c r="Q332" s="21"/>
      <c r="R332" s="19"/>
    </row>
    <row r="333" spans="2:18">
      <c r="B333" s="30"/>
      <c r="C333" s="29"/>
      <c r="D333" s="29"/>
      <c r="E333" s="29"/>
      <c r="F333" s="21"/>
      <c r="G333" s="27"/>
      <c r="H333" s="27"/>
      <c r="I333" s="21"/>
      <c r="J333" s="21"/>
      <c r="K333" s="21"/>
      <c r="L333" s="21"/>
      <c r="M333" s="21"/>
      <c r="N333" s="145"/>
      <c r="O333" s="21"/>
      <c r="P333" s="21"/>
      <c r="R333" s="19"/>
    </row>
    <row r="334" spans="2:18">
      <c r="B334" s="31" t="s">
        <v>77</v>
      </c>
      <c r="C334" s="32"/>
      <c r="D334" s="33" t="s">
        <v>78</v>
      </c>
      <c r="E334" s="34"/>
      <c r="F334" s="34" t="s">
        <v>79</v>
      </c>
      <c r="G334" s="34"/>
      <c r="H334" s="34" t="s">
        <v>80</v>
      </c>
      <c r="I334" s="34" t="s">
        <v>81</v>
      </c>
      <c r="J334" s="34"/>
      <c r="K334" s="34"/>
      <c r="L334" s="34"/>
      <c r="M334" s="34" t="s">
        <v>82</v>
      </c>
      <c r="O334" s="34"/>
      <c r="P334" s="35" t="s">
        <v>83</v>
      </c>
      <c r="Q334" s="36" t="s">
        <v>3</v>
      </c>
      <c r="R334" s="36" t="s">
        <v>9</v>
      </c>
    </row>
    <row r="335" spans="2:18">
      <c r="B335" s="5"/>
      <c r="C335" s="38" t="s">
        <v>84</v>
      </c>
      <c r="D335" s="39" t="s">
        <v>85</v>
      </c>
      <c r="E335" s="37" t="s">
        <v>86</v>
      </c>
      <c r="F335" s="37" t="s">
        <v>87</v>
      </c>
      <c r="G335" s="37" t="s">
        <v>88</v>
      </c>
      <c r="H335" s="37"/>
      <c r="I335" s="37" t="s">
        <v>89</v>
      </c>
      <c r="J335" s="37" t="s">
        <v>90</v>
      </c>
      <c r="K335" s="37" t="s">
        <v>91</v>
      </c>
      <c r="L335" s="37" t="s">
        <v>92</v>
      </c>
      <c r="M335" s="37" t="s">
        <v>93</v>
      </c>
      <c r="N335" s="37" t="s">
        <v>94</v>
      </c>
      <c r="O335" s="37" t="s">
        <v>95</v>
      </c>
      <c r="P335" s="40"/>
      <c r="Q335" s="4"/>
      <c r="R335" s="40"/>
    </row>
    <row r="336" spans="2:18">
      <c r="B336" s="45" t="s">
        <v>287</v>
      </c>
      <c r="C336" s="45"/>
      <c r="D336" s="37">
        <v>250</v>
      </c>
      <c r="E336" s="37">
        <v>1.2</v>
      </c>
      <c r="F336" s="37">
        <v>4</v>
      </c>
      <c r="G336" s="37">
        <v>2.7</v>
      </c>
      <c r="H336" s="37">
        <v>260</v>
      </c>
      <c r="I336" s="37">
        <v>0.26</v>
      </c>
      <c r="J336" s="37">
        <v>40</v>
      </c>
      <c r="K336" s="37">
        <v>122</v>
      </c>
      <c r="L336" s="37">
        <v>128</v>
      </c>
      <c r="M336" s="37">
        <v>146</v>
      </c>
      <c r="N336" s="37">
        <v>56</v>
      </c>
      <c r="O336" s="37">
        <v>2</v>
      </c>
      <c r="P336" s="4"/>
      <c r="Q336" s="46"/>
      <c r="R336" s="47"/>
    </row>
    <row r="337" spans="2:18">
      <c r="B337" s="45" t="s">
        <v>175</v>
      </c>
      <c r="C337" s="45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4">
        <v>3</v>
      </c>
      <c r="Q337" s="46">
        <v>43.33</v>
      </c>
      <c r="R337" s="47">
        <f>Q337*P337</f>
        <v>129.99</v>
      </c>
    </row>
    <row r="338" spans="2:18">
      <c r="B338" s="45" t="s">
        <v>65</v>
      </c>
      <c r="C338" s="45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4">
        <v>6.7</v>
      </c>
      <c r="Q338" s="46">
        <v>320</v>
      </c>
      <c r="R338" s="47">
        <f t="shared" ref="R338:R344" si="9">Q338*P338</f>
        <v>2144</v>
      </c>
    </row>
    <row r="339" spans="2:18">
      <c r="B339" s="45" t="s">
        <v>58</v>
      </c>
      <c r="C339" s="45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4">
        <v>0.1</v>
      </c>
      <c r="Q339" s="46">
        <v>41</v>
      </c>
      <c r="R339" s="47">
        <f t="shared" si="9"/>
        <v>4.1000000000000005</v>
      </c>
    </row>
    <row r="340" spans="2:18">
      <c r="B340" s="44" t="s">
        <v>34</v>
      </c>
      <c r="C340" s="45">
        <v>30</v>
      </c>
      <c r="D340" s="31">
        <v>30</v>
      </c>
      <c r="E340" s="37">
        <v>0.6</v>
      </c>
      <c r="F340" s="37"/>
      <c r="G340" s="37">
        <v>15.5</v>
      </c>
      <c r="H340" s="37"/>
      <c r="I340" s="37">
        <v>0.04</v>
      </c>
      <c r="J340" s="37"/>
      <c r="K340" s="37">
        <v>0.24</v>
      </c>
      <c r="L340" s="37">
        <v>0.8</v>
      </c>
      <c r="M340" s="37">
        <v>24</v>
      </c>
      <c r="N340" s="37"/>
      <c r="O340" s="37">
        <v>22</v>
      </c>
      <c r="P340" s="52"/>
      <c r="Q340" s="46"/>
      <c r="R340" s="47">
        <f t="shared" si="9"/>
        <v>0</v>
      </c>
    </row>
    <row r="341" spans="2:18">
      <c r="B341" s="45" t="s">
        <v>34</v>
      </c>
      <c r="C341" s="45">
        <v>10</v>
      </c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4">
        <v>2</v>
      </c>
      <c r="Q341" s="61">
        <v>26</v>
      </c>
      <c r="R341" s="47">
        <f t="shared" si="9"/>
        <v>52</v>
      </c>
    </row>
    <row r="342" spans="2:18">
      <c r="B342" s="44" t="s">
        <v>108</v>
      </c>
      <c r="C342" s="45">
        <v>20</v>
      </c>
      <c r="D342" s="37">
        <v>200</v>
      </c>
      <c r="E342" s="37">
        <v>0.6</v>
      </c>
      <c r="F342" s="37"/>
      <c r="G342" s="37">
        <v>30.1</v>
      </c>
      <c r="H342" s="37">
        <v>130</v>
      </c>
      <c r="I342" s="37">
        <v>0.04</v>
      </c>
      <c r="J342" s="37"/>
      <c r="K342" s="37">
        <v>0.05</v>
      </c>
      <c r="L342" s="37">
        <v>135</v>
      </c>
      <c r="M342" s="37">
        <v>46</v>
      </c>
      <c r="N342" s="37"/>
      <c r="O342" s="37">
        <v>0.5</v>
      </c>
      <c r="P342" s="40"/>
      <c r="Q342" s="40"/>
      <c r="R342" s="47">
        <f t="shared" si="9"/>
        <v>0</v>
      </c>
    </row>
    <row r="343" spans="2:18">
      <c r="B343" s="45" t="s">
        <v>31</v>
      </c>
      <c r="C343" s="4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40">
        <v>1</v>
      </c>
      <c r="Q343" s="40">
        <v>75</v>
      </c>
      <c r="R343" s="47">
        <f t="shared" si="9"/>
        <v>75</v>
      </c>
    </row>
    <row r="344" spans="2:18">
      <c r="B344" s="45" t="s">
        <v>49</v>
      </c>
      <c r="C344" s="4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40"/>
      <c r="Q344" s="40">
        <v>118</v>
      </c>
      <c r="R344" s="47">
        <f t="shared" si="9"/>
        <v>0</v>
      </c>
    </row>
    <row r="345" spans="2:18">
      <c r="B345" s="93"/>
      <c r="E345" t="s">
        <v>98</v>
      </c>
      <c r="K345" t="s">
        <v>99</v>
      </c>
      <c r="R345" s="67">
        <f>SUM(R337:R344)</f>
        <v>2405.0899999999997</v>
      </c>
    </row>
    <row r="346" spans="2:18">
      <c r="B346" s="93"/>
      <c r="E346" s="48" t="s">
        <v>100</v>
      </c>
      <c r="F346" s="48"/>
      <c r="G346" s="51"/>
      <c r="H346" s="48"/>
      <c r="I346" s="48"/>
      <c r="J346" s="48"/>
      <c r="K346" s="48" t="s">
        <v>99</v>
      </c>
      <c r="L346" s="48"/>
      <c r="O346" t="s">
        <v>99</v>
      </c>
      <c r="R346" s="14"/>
    </row>
    <row r="347" spans="2:18">
      <c r="B347" s="93"/>
      <c r="E347" s="48"/>
      <c r="F347" s="48"/>
      <c r="G347" s="51"/>
      <c r="H347" s="48"/>
      <c r="I347" s="48"/>
      <c r="J347" s="48"/>
      <c r="K347" s="48"/>
      <c r="L347" s="48"/>
      <c r="R347" s="14"/>
    </row>
    <row r="348" spans="2:18">
      <c r="B348" s="93"/>
      <c r="E348" s="48"/>
      <c r="F348" s="48"/>
      <c r="G348" s="51"/>
      <c r="H348" s="48"/>
      <c r="I348" s="48"/>
      <c r="J348" s="48"/>
      <c r="K348" s="48"/>
      <c r="L348" s="48"/>
      <c r="R348" s="14"/>
    </row>
    <row r="349" spans="2:18">
      <c r="B349" s="93"/>
      <c r="E349" s="48"/>
      <c r="F349" s="48"/>
      <c r="G349" s="51"/>
      <c r="H349" s="48"/>
      <c r="I349" s="48"/>
      <c r="J349" s="48"/>
      <c r="K349" s="48"/>
      <c r="L349" s="48"/>
      <c r="R349" s="14"/>
    </row>
    <row r="350" spans="2:18">
      <c r="B350" s="93"/>
      <c r="E350" s="48"/>
      <c r="F350" s="48"/>
      <c r="G350" s="51"/>
      <c r="H350" s="48"/>
      <c r="I350" s="48"/>
      <c r="J350" s="48"/>
      <c r="K350" s="48"/>
      <c r="L350" s="48"/>
      <c r="R350" s="14"/>
    </row>
    <row r="351" spans="2:18">
      <c r="B351" s="93"/>
      <c r="E351" s="48"/>
      <c r="F351" s="48"/>
      <c r="G351" s="51"/>
      <c r="H351" s="48"/>
      <c r="I351" s="48"/>
      <c r="J351" s="48"/>
      <c r="K351" s="48"/>
      <c r="L351" s="48"/>
      <c r="R351" s="14"/>
    </row>
    <row r="352" spans="2:18">
      <c r="B352" s="93"/>
      <c r="E352" s="48"/>
      <c r="F352" s="48"/>
      <c r="G352" s="51"/>
      <c r="H352" s="48"/>
      <c r="I352" s="48"/>
      <c r="J352" s="48"/>
      <c r="K352" s="48"/>
      <c r="L352" s="48"/>
      <c r="R352" s="14"/>
    </row>
    <row r="353" spans="2:18">
      <c r="B353" s="93"/>
      <c r="E353" s="48"/>
      <c r="F353" s="48"/>
      <c r="G353" s="51"/>
      <c r="H353" s="48"/>
      <c r="I353" s="48"/>
      <c r="J353" s="48"/>
      <c r="K353" s="48"/>
      <c r="L353" s="48"/>
      <c r="R353" s="14"/>
    </row>
    <row r="354" spans="2:18">
      <c r="B354" s="93"/>
      <c r="E354" s="48"/>
      <c r="F354" s="48"/>
      <c r="G354" s="51"/>
      <c r="H354" s="48"/>
      <c r="I354" s="48"/>
      <c r="J354" s="48"/>
      <c r="K354" s="48"/>
      <c r="L354" s="48"/>
      <c r="R354" s="14"/>
    </row>
    <row r="355" spans="2:18">
      <c r="B355" s="93"/>
      <c r="E355" s="48"/>
      <c r="F355" s="48"/>
      <c r="G355" s="51"/>
      <c r="H355" s="48"/>
      <c r="I355" s="48"/>
      <c r="J355" s="48"/>
      <c r="K355" s="48"/>
      <c r="L355" s="48"/>
      <c r="R355" s="14"/>
    </row>
    <row r="356" spans="2:18">
      <c r="B356" s="93"/>
      <c r="E356" s="48"/>
      <c r="F356" s="48"/>
      <c r="G356" s="51"/>
      <c r="H356" s="48"/>
      <c r="I356" s="48"/>
      <c r="J356" s="48"/>
      <c r="K356" s="48"/>
      <c r="L356" s="48"/>
      <c r="R356" s="14"/>
    </row>
    <row r="357" spans="2:18">
      <c r="B357" s="93"/>
      <c r="E357" s="48"/>
      <c r="F357" s="48"/>
      <c r="G357" s="51"/>
      <c r="H357" s="48"/>
      <c r="I357" s="48"/>
      <c r="J357" s="48"/>
      <c r="K357" s="48"/>
      <c r="L357" s="48"/>
      <c r="R357" s="14"/>
    </row>
    <row r="358" spans="2:18">
      <c r="B358" s="93"/>
      <c r="E358" s="48"/>
      <c r="F358" s="48"/>
      <c r="G358" s="51"/>
      <c r="H358" s="48"/>
      <c r="I358" s="48"/>
      <c r="J358" s="48"/>
      <c r="K358" s="48"/>
      <c r="L358" s="48"/>
      <c r="R358" s="14"/>
    </row>
    <row r="359" spans="2:18">
      <c r="B359" s="93"/>
      <c r="E359" s="48"/>
      <c r="F359" s="48"/>
      <c r="G359" s="51"/>
      <c r="H359" s="48"/>
      <c r="I359" s="48"/>
      <c r="J359" s="48"/>
      <c r="K359" s="48"/>
      <c r="L359" s="48"/>
      <c r="R359" s="14"/>
    </row>
    <row r="360" spans="2:18">
      <c r="B360" s="93"/>
      <c r="E360" s="48"/>
      <c r="F360" s="48"/>
      <c r="G360" s="51"/>
      <c r="H360" s="48"/>
      <c r="I360" s="48"/>
      <c r="J360" s="48"/>
      <c r="K360" s="48"/>
      <c r="L360" s="48"/>
      <c r="R360" s="14"/>
    </row>
    <row r="361" spans="2:18">
      <c r="B361" s="93"/>
      <c r="E361" s="48"/>
      <c r="F361" s="48"/>
      <c r="G361" s="51"/>
      <c r="H361" s="48"/>
      <c r="I361" s="48"/>
      <c r="J361" s="48"/>
      <c r="K361" s="48"/>
      <c r="L361" s="48"/>
      <c r="R361" s="14"/>
    </row>
    <row r="362" spans="2:18">
      <c r="B362" s="93"/>
      <c r="E362" s="48"/>
      <c r="F362" s="48"/>
      <c r="G362" s="51"/>
      <c r="H362" s="48"/>
      <c r="I362" s="48"/>
      <c r="J362" s="48"/>
      <c r="K362" s="48"/>
      <c r="L362" s="48"/>
      <c r="R362" s="14"/>
    </row>
    <row r="363" spans="2:18">
      <c r="B363" s="93"/>
      <c r="E363" s="48"/>
      <c r="F363" s="48"/>
      <c r="G363" s="51"/>
      <c r="H363" s="48"/>
      <c r="I363" s="48"/>
      <c r="J363" s="48"/>
      <c r="K363" s="48"/>
      <c r="L363" s="48"/>
      <c r="R363" s="14"/>
    </row>
    <row r="364" spans="2:18">
      <c r="B364" s="93"/>
      <c r="E364" s="48"/>
      <c r="F364" s="48"/>
      <c r="G364" s="51"/>
      <c r="H364" s="48"/>
      <c r="I364" s="48"/>
      <c r="J364" s="48"/>
      <c r="K364" s="48"/>
      <c r="L364" s="48"/>
      <c r="R364" s="14"/>
    </row>
    <row r="365" spans="2:18">
      <c r="B365" s="93"/>
      <c r="E365" s="48"/>
      <c r="F365" s="48"/>
      <c r="G365" s="51"/>
      <c r="H365" s="48"/>
      <c r="I365" s="48"/>
      <c r="J365" s="48"/>
      <c r="K365" s="48"/>
      <c r="L365" s="48"/>
      <c r="R365" s="14"/>
    </row>
    <row r="366" spans="2:18" ht="18.75">
      <c r="E366" s="15"/>
      <c r="H366" s="16" t="s">
        <v>67</v>
      </c>
      <c r="I366" s="16"/>
      <c r="J366" s="17"/>
      <c r="K366" s="17"/>
      <c r="M366" s="17"/>
      <c r="R366" s="19"/>
    </row>
    <row r="367" spans="2:18" ht="23.25">
      <c r="E367" s="15"/>
      <c r="F367" s="15"/>
      <c r="G367" s="133" t="s">
        <v>279</v>
      </c>
      <c r="H367" s="16" t="s">
        <v>68</v>
      </c>
      <c r="I367" s="16"/>
      <c r="J367" s="16"/>
      <c r="K367" s="285" t="s">
        <v>328</v>
      </c>
      <c r="L367" s="285"/>
      <c r="M367" s="21"/>
    </row>
    <row r="368" spans="2:18" ht="18.75">
      <c r="B368" t="s">
        <v>330</v>
      </c>
      <c r="E368" s="23" t="s">
        <v>70</v>
      </c>
      <c r="F368" s="23"/>
      <c r="G368" s="23"/>
    </row>
    <row r="369" spans="2:18">
      <c r="B369" s="24" t="s">
        <v>149</v>
      </c>
      <c r="C369" s="24" t="s">
        <v>74</v>
      </c>
      <c r="E369" s="25"/>
      <c r="F369" s="28"/>
      <c r="G369" s="28" t="s">
        <v>75</v>
      </c>
      <c r="H369" s="27"/>
      <c r="I369" s="21"/>
      <c r="J369" s="21"/>
      <c r="K369" s="21"/>
      <c r="L369" s="21"/>
      <c r="M369" s="21"/>
      <c r="N369" s="146"/>
      <c r="O369" s="21"/>
      <c r="P369" s="21">
        <v>214</v>
      </c>
      <c r="Q369" s="21"/>
      <c r="R369" s="19"/>
    </row>
    <row r="370" spans="2:18">
      <c r="B370" s="31" t="s">
        <v>77</v>
      </c>
      <c r="C370" s="32"/>
      <c r="D370" s="33" t="s">
        <v>78</v>
      </c>
      <c r="E370" s="34"/>
      <c r="F370" s="34" t="s">
        <v>79</v>
      </c>
      <c r="G370" s="34"/>
      <c r="H370" s="34" t="s">
        <v>80</v>
      </c>
      <c r="I370" s="34" t="s">
        <v>81</v>
      </c>
      <c r="J370" s="34"/>
      <c r="K370" s="34"/>
      <c r="L370" s="34"/>
      <c r="M370" s="34" t="s">
        <v>82</v>
      </c>
      <c r="O370" s="34"/>
      <c r="P370" s="35" t="s">
        <v>83</v>
      </c>
      <c r="Q370" s="36" t="s">
        <v>3</v>
      </c>
      <c r="R370" s="36" t="s">
        <v>9</v>
      </c>
    </row>
    <row r="371" spans="2:18" ht="10.5" customHeight="1">
      <c r="B371" s="5"/>
      <c r="C371" s="38" t="s">
        <v>84</v>
      </c>
      <c r="D371" s="39" t="s">
        <v>85</v>
      </c>
      <c r="E371" s="37" t="s">
        <v>86</v>
      </c>
      <c r="F371" s="37" t="s">
        <v>87</v>
      </c>
      <c r="G371" s="37" t="s">
        <v>88</v>
      </c>
      <c r="H371" s="37"/>
      <c r="I371" s="37" t="s">
        <v>89</v>
      </c>
      <c r="J371" s="37" t="s">
        <v>90</v>
      </c>
      <c r="K371" s="37" t="s">
        <v>91</v>
      </c>
      <c r="L371" s="37" t="s">
        <v>92</v>
      </c>
      <c r="M371" s="37" t="s">
        <v>93</v>
      </c>
      <c r="N371" s="37" t="s">
        <v>94</v>
      </c>
      <c r="O371" s="37" t="s">
        <v>95</v>
      </c>
      <c r="P371" s="40"/>
      <c r="Q371" s="4"/>
      <c r="R371" s="40"/>
    </row>
    <row r="372" spans="2:18">
      <c r="B372" s="31" t="s">
        <v>130</v>
      </c>
      <c r="C372" s="45"/>
      <c r="D372" s="37">
        <v>250</v>
      </c>
      <c r="E372" s="37">
        <v>1.2</v>
      </c>
      <c r="F372" s="37">
        <v>4</v>
      </c>
      <c r="G372" s="37">
        <v>2.7</v>
      </c>
      <c r="H372" s="37">
        <v>260</v>
      </c>
      <c r="I372" s="37">
        <v>0.26</v>
      </c>
      <c r="J372" s="37">
        <v>40</v>
      </c>
      <c r="K372" s="37">
        <v>122</v>
      </c>
      <c r="L372" s="37">
        <v>128</v>
      </c>
      <c r="M372" s="37">
        <v>146</v>
      </c>
      <c r="N372" s="37">
        <v>56</v>
      </c>
      <c r="O372" s="37">
        <v>2</v>
      </c>
      <c r="P372" s="4"/>
      <c r="Q372" s="46"/>
      <c r="R372" s="47"/>
    </row>
    <row r="373" spans="2:18">
      <c r="B373" s="45" t="s">
        <v>27</v>
      </c>
      <c r="C373" s="45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4">
        <v>10.7</v>
      </c>
      <c r="Q373" s="96">
        <v>205</v>
      </c>
      <c r="R373" s="47">
        <f>Q373*P373</f>
        <v>2193.5</v>
      </c>
    </row>
    <row r="374" spans="2:18">
      <c r="B374" s="45" t="s">
        <v>55</v>
      </c>
      <c r="C374" s="45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4">
        <v>32.1</v>
      </c>
      <c r="Q374" s="96">
        <v>39</v>
      </c>
      <c r="R374" s="47">
        <f t="shared" ref="R374:R404" si="10">Q374*P374</f>
        <v>1251.9000000000001</v>
      </c>
    </row>
    <row r="375" spans="2:18">
      <c r="B375" s="45" t="s">
        <v>58</v>
      </c>
      <c r="C375" s="45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4">
        <v>1.9</v>
      </c>
      <c r="Q375" s="96">
        <v>41</v>
      </c>
      <c r="R375" s="47">
        <f t="shared" si="10"/>
        <v>77.899999999999991</v>
      </c>
    </row>
    <row r="376" spans="2:18">
      <c r="B376" s="45" t="s">
        <v>14</v>
      </c>
      <c r="C376" s="45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4">
        <v>1</v>
      </c>
      <c r="Q376" s="96">
        <v>131.06</v>
      </c>
      <c r="R376" s="47">
        <f t="shared" si="10"/>
        <v>131.06</v>
      </c>
    </row>
    <row r="377" spans="2:18">
      <c r="B377" s="45" t="s">
        <v>13</v>
      </c>
      <c r="C377" s="45">
        <v>3</v>
      </c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4">
        <v>0.8</v>
      </c>
      <c r="Q377" s="96">
        <v>116.49</v>
      </c>
      <c r="R377" s="47">
        <f t="shared" si="10"/>
        <v>93.192000000000007</v>
      </c>
    </row>
    <row r="378" spans="2:18">
      <c r="B378" s="45" t="s">
        <v>37</v>
      </c>
      <c r="C378" s="45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4">
        <v>2.1</v>
      </c>
      <c r="Q378" s="96">
        <v>90</v>
      </c>
      <c r="R378" s="47">
        <f t="shared" si="10"/>
        <v>189</v>
      </c>
    </row>
    <row r="379" spans="2:18">
      <c r="B379" s="45" t="s">
        <v>17</v>
      </c>
      <c r="C379" s="45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4">
        <v>1</v>
      </c>
      <c r="Q379" s="96">
        <v>23.87</v>
      </c>
      <c r="R379" s="47">
        <f t="shared" si="10"/>
        <v>23.87</v>
      </c>
    </row>
    <row r="380" spans="2:18">
      <c r="B380" s="45" t="s">
        <v>10</v>
      </c>
      <c r="C380" s="45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4">
        <v>2</v>
      </c>
      <c r="Q380" s="96">
        <v>65</v>
      </c>
      <c r="R380" s="47">
        <f t="shared" si="10"/>
        <v>130</v>
      </c>
    </row>
    <row r="381" spans="2:18">
      <c r="B381" s="45" t="s">
        <v>57</v>
      </c>
      <c r="C381" s="45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4">
        <v>2.1</v>
      </c>
      <c r="Q381" s="96">
        <v>54</v>
      </c>
      <c r="R381" s="47">
        <f t="shared" si="10"/>
        <v>113.4</v>
      </c>
    </row>
    <row r="382" spans="2:18">
      <c r="B382" s="45" t="s">
        <v>56</v>
      </c>
      <c r="C382" s="45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4">
        <v>18</v>
      </c>
      <c r="Q382" s="96">
        <v>39</v>
      </c>
      <c r="R382" s="47">
        <f t="shared" si="10"/>
        <v>702</v>
      </c>
    </row>
    <row r="383" spans="2:18">
      <c r="B383" s="45" t="s">
        <v>56</v>
      </c>
      <c r="C383" s="45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4">
        <v>1.23</v>
      </c>
      <c r="Q383" s="96">
        <v>82.89</v>
      </c>
      <c r="R383" s="47">
        <f>Q383*P383</f>
        <v>101.9547</v>
      </c>
    </row>
    <row r="384" spans="2:18">
      <c r="B384" s="45" t="s">
        <v>20</v>
      </c>
      <c r="C384" s="45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4">
        <v>9</v>
      </c>
      <c r="Q384" s="96">
        <v>52.95</v>
      </c>
      <c r="R384" s="47">
        <f t="shared" si="10"/>
        <v>476.55</v>
      </c>
    </row>
    <row r="385" spans="2:18">
      <c r="B385" s="45" t="s">
        <v>51</v>
      </c>
      <c r="C385" s="45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4">
        <v>1</v>
      </c>
      <c r="Q385" s="96">
        <v>47</v>
      </c>
      <c r="R385" s="47">
        <f t="shared" si="10"/>
        <v>47</v>
      </c>
    </row>
    <row r="386" spans="2:18">
      <c r="B386" s="31" t="s">
        <v>290</v>
      </c>
      <c r="C386" s="45"/>
      <c r="D386" s="37">
        <v>70</v>
      </c>
      <c r="E386" s="37">
        <v>4.5999999999999996</v>
      </c>
      <c r="F386" s="37">
        <v>5.2</v>
      </c>
      <c r="G386" s="37">
        <v>7.2</v>
      </c>
      <c r="H386" s="37">
        <v>105</v>
      </c>
      <c r="I386" s="37">
        <v>1.5</v>
      </c>
      <c r="J386" s="37">
        <v>13.5</v>
      </c>
      <c r="K386" s="37">
        <v>51</v>
      </c>
      <c r="L386" s="37">
        <v>98</v>
      </c>
      <c r="M386" s="37">
        <v>52</v>
      </c>
      <c r="N386" s="37">
        <v>51</v>
      </c>
      <c r="O386" s="37">
        <v>2.25</v>
      </c>
      <c r="P386" s="4"/>
      <c r="Q386" s="96"/>
      <c r="R386" s="47">
        <f t="shared" si="10"/>
        <v>0</v>
      </c>
    </row>
    <row r="387" spans="2:18">
      <c r="B387" s="45" t="s">
        <v>291</v>
      </c>
      <c r="C387" s="45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4">
        <v>21</v>
      </c>
      <c r="Q387" s="96">
        <v>47.62</v>
      </c>
      <c r="R387" s="47">
        <f t="shared" si="10"/>
        <v>1000.02</v>
      </c>
    </row>
    <row r="388" spans="2:18">
      <c r="B388" s="45" t="s">
        <v>58</v>
      </c>
      <c r="C388" s="45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4">
        <v>0.2</v>
      </c>
      <c r="Q388" s="96">
        <v>41</v>
      </c>
      <c r="R388" s="47">
        <f t="shared" si="10"/>
        <v>8.2000000000000011</v>
      </c>
    </row>
    <row r="389" spans="2:18">
      <c r="B389" s="45" t="s">
        <v>13</v>
      </c>
      <c r="C389" s="45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4">
        <v>0.2</v>
      </c>
      <c r="Q389" s="96">
        <v>116.49</v>
      </c>
      <c r="R389" s="47">
        <f t="shared" si="10"/>
        <v>23.298000000000002</v>
      </c>
    </row>
    <row r="390" spans="2:18">
      <c r="B390" s="44" t="s">
        <v>34</v>
      </c>
      <c r="C390" s="45">
        <v>30</v>
      </c>
      <c r="D390" s="31">
        <v>30</v>
      </c>
      <c r="E390" s="37">
        <v>0.6</v>
      </c>
      <c r="F390" s="37"/>
      <c r="G390" s="37">
        <v>15.5</v>
      </c>
      <c r="H390" s="37"/>
      <c r="I390" s="37">
        <v>0.04</v>
      </c>
      <c r="J390" s="37"/>
      <c r="K390" s="37">
        <v>0.24</v>
      </c>
      <c r="L390" s="37">
        <v>0.8</v>
      </c>
      <c r="M390" s="37">
        <v>24</v>
      </c>
      <c r="N390" s="37"/>
      <c r="O390" s="37">
        <v>22</v>
      </c>
      <c r="P390" s="52"/>
      <c r="Q390" s="96"/>
      <c r="R390" s="47">
        <f t="shared" si="10"/>
        <v>0</v>
      </c>
    </row>
    <row r="391" spans="2:18">
      <c r="B391" s="45" t="s">
        <v>34</v>
      </c>
      <c r="C391" s="45">
        <v>10</v>
      </c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4">
        <v>15</v>
      </c>
      <c r="Q391" s="150">
        <v>26</v>
      </c>
      <c r="R391" s="47">
        <f t="shared" si="10"/>
        <v>390</v>
      </c>
    </row>
    <row r="392" spans="2:18">
      <c r="B392" s="45" t="s">
        <v>35</v>
      </c>
      <c r="C392" s="4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4">
        <v>214</v>
      </c>
      <c r="Q392" s="150">
        <v>12</v>
      </c>
      <c r="R392" s="47">
        <f t="shared" si="10"/>
        <v>2568</v>
      </c>
    </row>
    <row r="393" spans="2:18">
      <c r="B393" s="45" t="s">
        <v>60</v>
      </c>
      <c r="C393" s="4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4">
        <v>2.14</v>
      </c>
      <c r="Q393" s="150">
        <v>536</v>
      </c>
      <c r="R393" s="47">
        <f t="shared" si="10"/>
        <v>1147.04</v>
      </c>
    </row>
    <row r="394" spans="2:18">
      <c r="B394" s="45" t="s">
        <v>121</v>
      </c>
      <c r="C394" s="4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4">
        <v>1.21</v>
      </c>
      <c r="Q394" s="150">
        <v>540</v>
      </c>
      <c r="R394" s="47">
        <f t="shared" si="10"/>
        <v>653.4</v>
      </c>
    </row>
    <row r="395" spans="2:18">
      <c r="B395" s="45" t="s">
        <v>121</v>
      </c>
      <c r="C395" s="4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4">
        <v>0.93</v>
      </c>
      <c r="Q395" s="150">
        <v>512.66999999999996</v>
      </c>
      <c r="R395" s="47">
        <f t="shared" si="10"/>
        <v>476.78309999999999</v>
      </c>
    </row>
    <row r="396" spans="2:18">
      <c r="B396" s="45" t="s">
        <v>136</v>
      </c>
      <c r="C396" s="4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4">
        <v>50</v>
      </c>
      <c r="Q396" s="150">
        <v>120</v>
      </c>
      <c r="R396" s="47">
        <f t="shared" si="10"/>
        <v>6000</v>
      </c>
    </row>
    <row r="397" spans="2:18">
      <c r="B397" s="45" t="s">
        <v>137</v>
      </c>
      <c r="C397" s="4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4">
        <v>10</v>
      </c>
      <c r="Q397" s="150">
        <v>105</v>
      </c>
      <c r="R397" s="47">
        <f t="shared" si="10"/>
        <v>1050</v>
      </c>
    </row>
    <row r="398" spans="2:18">
      <c r="B398" s="44" t="s">
        <v>292</v>
      </c>
      <c r="C398" s="45">
        <v>20</v>
      </c>
      <c r="D398" s="37">
        <v>200</v>
      </c>
      <c r="E398" s="37">
        <v>0.6</v>
      </c>
      <c r="F398" s="37"/>
      <c r="G398" s="37">
        <v>30.1</v>
      </c>
      <c r="H398" s="37">
        <v>130</v>
      </c>
      <c r="I398" s="37">
        <v>0.04</v>
      </c>
      <c r="J398" s="37"/>
      <c r="K398" s="37">
        <v>0.05</v>
      </c>
      <c r="L398" s="37">
        <v>135</v>
      </c>
      <c r="M398" s="37">
        <v>46</v>
      </c>
      <c r="N398" s="37"/>
      <c r="O398" s="37">
        <v>0.5</v>
      </c>
      <c r="P398" s="40"/>
      <c r="Q398" s="96"/>
      <c r="R398" s="47">
        <f t="shared" si="10"/>
        <v>0</v>
      </c>
    </row>
    <row r="399" spans="2:18">
      <c r="B399" s="45" t="s">
        <v>15</v>
      </c>
      <c r="C399" s="4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40">
        <v>3.2</v>
      </c>
      <c r="Q399" s="96">
        <v>74.52</v>
      </c>
      <c r="R399" s="47">
        <f t="shared" si="10"/>
        <v>238.464</v>
      </c>
    </row>
    <row r="400" spans="2:18">
      <c r="B400" s="45" t="s">
        <v>188</v>
      </c>
      <c r="C400" s="4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40">
        <v>1.05</v>
      </c>
      <c r="Q400" s="96">
        <v>361.5</v>
      </c>
      <c r="R400" s="47">
        <f t="shared" si="10"/>
        <v>379.57499999999999</v>
      </c>
    </row>
    <row r="401" spans="2:20">
      <c r="B401" s="45" t="s">
        <v>49</v>
      </c>
      <c r="C401" s="4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40">
        <v>1</v>
      </c>
      <c r="Q401" s="96">
        <v>118</v>
      </c>
      <c r="R401" s="47">
        <f t="shared" si="10"/>
        <v>118</v>
      </c>
    </row>
    <row r="402" spans="2:20">
      <c r="B402" s="45" t="s">
        <v>293</v>
      </c>
      <c r="C402" s="4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40">
        <v>118.8</v>
      </c>
      <c r="Q402" s="96">
        <v>238</v>
      </c>
      <c r="R402" s="47">
        <f t="shared" si="10"/>
        <v>28274.399999999998</v>
      </c>
    </row>
    <row r="403" spans="2:20">
      <c r="B403" s="45" t="s">
        <v>107</v>
      </c>
      <c r="C403" s="4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40">
        <v>5</v>
      </c>
      <c r="Q403" s="96">
        <v>225</v>
      </c>
      <c r="R403" s="47">
        <f t="shared" si="10"/>
        <v>1125</v>
      </c>
    </row>
    <row r="404" spans="2:20">
      <c r="B404" s="45" t="s">
        <v>194</v>
      </c>
      <c r="C404" s="4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40">
        <v>216</v>
      </c>
      <c r="Q404" s="96">
        <v>9.27</v>
      </c>
      <c r="R404" s="47">
        <f t="shared" si="10"/>
        <v>2002.32</v>
      </c>
    </row>
    <row r="405" spans="2:20">
      <c r="B405" s="93"/>
      <c r="E405" t="s">
        <v>98</v>
      </c>
      <c r="K405" t="s">
        <v>99</v>
      </c>
      <c r="R405" s="67">
        <f>SUM(R373:R404)</f>
        <v>50985.826799999995</v>
      </c>
    </row>
    <row r="406" spans="2:20">
      <c r="B406" s="93"/>
      <c r="E406" s="48" t="s">
        <v>100</v>
      </c>
      <c r="F406" s="48"/>
      <c r="G406" s="51"/>
      <c r="H406" s="48"/>
      <c r="I406" s="48"/>
      <c r="J406" s="48"/>
      <c r="K406" s="48" t="s">
        <v>99</v>
      </c>
      <c r="L406" s="48"/>
      <c r="O406" t="s">
        <v>99</v>
      </c>
      <c r="R406" s="14"/>
      <c r="T406" s="68"/>
    </row>
    <row r="407" spans="2:20">
      <c r="B407" s="93"/>
      <c r="E407" s="48"/>
      <c r="F407" s="48"/>
      <c r="G407" s="51"/>
      <c r="H407" s="48"/>
      <c r="I407" s="48"/>
      <c r="J407" s="48"/>
      <c r="K407" s="48"/>
      <c r="L407" s="48"/>
      <c r="R407" s="14"/>
      <c r="T407" s="68"/>
    </row>
    <row r="408" spans="2:20" ht="18.75">
      <c r="E408" s="15"/>
      <c r="H408" s="16" t="s">
        <v>67</v>
      </c>
      <c r="I408" s="16"/>
      <c r="J408" s="17"/>
      <c r="K408" s="17"/>
      <c r="M408" s="17"/>
      <c r="R408" s="19"/>
    </row>
    <row r="409" spans="2:20" ht="23.25">
      <c r="E409" s="15"/>
      <c r="F409" s="15"/>
      <c r="G409" s="133" t="s">
        <v>279</v>
      </c>
      <c r="H409" s="16" t="s">
        <v>68</v>
      </c>
      <c r="I409" s="16"/>
      <c r="J409" s="16"/>
      <c r="K409" s="285" t="s">
        <v>328</v>
      </c>
      <c r="L409" s="285"/>
      <c r="M409" s="21"/>
      <c r="T409" s="68"/>
    </row>
    <row r="410" spans="2:20" ht="18.75">
      <c r="E410" s="23" t="s">
        <v>70</v>
      </c>
      <c r="F410" s="23"/>
      <c r="G410" s="23"/>
    </row>
    <row r="411" spans="2:20">
      <c r="B411" s="53" t="s">
        <v>289</v>
      </c>
      <c r="N411" s="21"/>
    </row>
    <row r="412" spans="2:20">
      <c r="B412" s="24" t="s">
        <v>149</v>
      </c>
      <c r="C412" s="24" t="s">
        <v>74</v>
      </c>
      <c r="E412" s="25"/>
      <c r="F412" s="28"/>
      <c r="G412" s="28" t="s">
        <v>6</v>
      </c>
      <c r="H412" s="27"/>
      <c r="I412" s="21"/>
      <c r="J412" s="21"/>
      <c r="K412" s="21"/>
      <c r="L412" s="21"/>
      <c r="M412" s="21"/>
      <c r="N412" s="21"/>
      <c r="O412" s="21"/>
      <c r="P412" s="21"/>
      <c r="Q412" s="21"/>
      <c r="R412" s="19"/>
    </row>
    <row r="413" spans="2:20">
      <c r="B413" s="29" t="s">
        <v>76</v>
      </c>
      <c r="C413" s="24"/>
      <c r="D413" s="20"/>
      <c r="E413" s="20"/>
      <c r="F413" s="27"/>
      <c r="G413" s="27"/>
      <c r="H413" s="27"/>
      <c r="I413" s="21"/>
      <c r="J413" s="21"/>
      <c r="K413" s="21"/>
      <c r="L413" s="21"/>
      <c r="M413" s="21"/>
      <c r="N413" s="21"/>
      <c r="O413" s="21"/>
      <c r="P413" s="21"/>
      <c r="Q413" s="21"/>
      <c r="R413" s="19"/>
    </row>
    <row r="414" spans="2:20">
      <c r="B414" s="30"/>
      <c r="C414" s="29"/>
      <c r="D414" s="29"/>
      <c r="E414" s="29"/>
      <c r="F414" s="21"/>
      <c r="G414" s="27"/>
      <c r="H414" s="27"/>
      <c r="I414" s="21"/>
      <c r="J414" s="21"/>
      <c r="K414" s="21"/>
      <c r="L414" s="21"/>
      <c r="M414" s="21"/>
      <c r="N414" s="145"/>
      <c r="O414" s="21"/>
      <c r="P414" s="21"/>
      <c r="Q414">
        <v>38</v>
      </c>
      <c r="R414" s="19"/>
    </row>
    <row r="415" spans="2:20">
      <c r="B415" s="31" t="s">
        <v>77</v>
      </c>
      <c r="C415" s="32"/>
      <c r="D415" s="33" t="s">
        <v>78</v>
      </c>
      <c r="E415" s="34"/>
      <c r="F415" s="34" t="s">
        <v>79</v>
      </c>
      <c r="G415" s="34"/>
      <c r="H415" s="34" t="s">
        <v>80</v>
      </c>
      <c r="I415" s="34" t="s">
        <v>81</v>
      </c>
      <c r="J415" s="34"/>
      <c r="K415" s="34"/>
      <c r="L415" s="34"/>
      <c r="M415" s="34" t="s">
        <v>82</v>
      </c>
      <c r="O415" s="34"/>
      <c r="P415" s="35" t="s">
        <v>83</v>
      </c>
      <c r="Q415" s="36" t="s">
        <v>3</v>
      </c>
      <c r="R415" s="36" t="s">
        <v>9</v>
      </c>
    </row>
    <row r="416" spans="2:20">
      <c r="B416" s="5"/>
      <c r="C416" s="38" t="s">
        <v>84</v>
      </c>
      <c r="D416" s="39" t="s">
        <v>85</v>
      </c>
      <c r="E416" s="37" t="s">
        <v>86</v>
      </c>
      <c r="F416" s="37" t="s">
        <v>87</v>
      </c>
      <c r="G416" s="37" t="s">
        <v>88</v>
      </c>
      <c r="H416" s="37"/>
      <c r="I416" s="37" t="s">
        <v>89</v>
      </c>
      <c r="J416" s="37" t="s">
        <v>90</v>
      </c>
      <c r="K416" s="37" t="s">
        <v>91</v>
      </c>
      <c r="L416" s="37" t="s">
        <v>92</v>
      </c>
      <c r="M416" s="37" t="s">
        <v>93</v>
      </c>
      <c r="N416" s="37" t="s">
        <v>94</v>
      </c>
      <c r="O416" s="37" t="s">
        <v>95</v>
      </c>
      <c r="P416" s="40"/>
      <c r="Q416" s="4"/>
      <c r="R416" s="40"/>
    </row>
    <row r="417" spans="2:18">
      <c r="B417" s="31" t="s">
        <v>130</v>
      </c>
      <c r="C417" s="45"/>
      <c r="D417" s="37">
        <v>250</v>
      </c>
      <c r="E417" s="37">
        <v>1.2</v>
      </c>
      <c r="F417" s="37">
        <v>4</v>
      </c>
      <c r="G417" s="37">
        <v>2.7</v>
      </c>
      <c r="H417" s="37">
        <v>260</v>
      </c>
      <c r="I417" s="37">
        <v>0.26</v>
      </c>
      <c r="J417" s="37">
        <v>40</v>
      </c>
      <c r="K417" s="37">
        <v>122</v>
      </c>
      <c r="L417" s="37">
        <v>128</v>
      </c>
      <c r="M417" s="37">
        <v>146</v>
      </c>
      <c r="N417" s="37">
        <v>56</v>
      </c>
      <c r="O417" s="37">
        <v>2</v>
      </c>
      <c r="P417" s="4"/>
      <c r="Q417" s="46"/>
      <c r="R417" s="47"/>
    </row>
    <row r="418" spans="2:18">
      <c r="B418" s="45" t="s">
        <v>27</v>
      </c>
      <c r="C418" s="45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4">
        <v>1.9</v>
      </c>
      <c r="Q418" s="46">
        <v>205</v>
      </c>
      <c r="R418" s="47">
        <f>Q418*P418</f>
        <v>389.5</v>
      </c>
    </row>
    <row r="419" spans="2:18">
      <c r="B419" s="45" t="s">
        <v>55</v>
      </c>
      <c r="C419" s="45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4">
        <v>5.7</v>
      </c>
      <c r="Q419" s="46">
        <v>39</v>
      </c>
      <c r="R419" s="47">
        <f t="shared" ref="R419:R430" si="11">Q419*P419</f>
        <v>222.3</v>
      </c>
    </row>
    <row r="420" spans="2:18">
      <c r="B420" s="45" t="s">
        <v>58</v>
      </c>
      <c r="C420" s="45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4">
        <v>0.6</v>
      </c>
      <c r="Q420" s="46">
        <v>41</v>
      </c>
      <c r="R420" s="47">
        <f t="shared" si="11"/>
        <v>24.599999999999998</v>
      </c>
    </row>
    <row r="421" spans="2:18">
      <c r="B421" s="45" t="s">
        <v>37</v>
      </c>
      <c r="C421" s="45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4">
        <v>0.5</v>
      </c>
      <c r="Q421" s="46">
        <v>90</v>
      </c>
      <c r="R421" s="47">
        <f t="shared" si="11"/>
        <v>45</v>
      </c>
    </row>
    <row r="422" spans="2:18">
      <c r="B422" s="45" t="s">
        <v>57</v>
      </c>
      <c r="C422" s="45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4">
        <v>0.2</v>
      </c>
      <c r="Q422" s="46">
        <v>54</v>
      </c>
      <c r="R422" s="47">
        <f t="shared" si="11"/>
        <v>10.8</v>
      </c>
    </row>
    <row r="423" spans="2:18">
      <c r="B423" s="45" t="s">
        <v>56</v>
      </c>
      <c r="C423" s="45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4">
        <v>3</v>
      </c>
      <c r="Q423" s="46">
        <v>39</v>
      </c>
      <c r="R423" s="47">
        <f t="shared" si="11"/>
        <v>117</v>
      </c>
    </row>
    <row r="424" spans="2:18">
      <c r="B424" s="45" t="s">
        <v>20</v>
      </c>
      <c r="C424" s="45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4">
        <v>2</v>
      </c>
      <c r="Q424" s="46">
        <v>52.95</v>
      </c>
      <c r="R424" s="47">
        <f t="shared" si="11"/>
        <v>105.9</v>
      </c>
    </row>
    <row r="425" spans="2:18">
      <c r="B425" s="44" t="s">
        <v>34</v>
      </c>
      <c r="C425" s="45">
        <v>30</v>
      </c>
      <c r="D425" s="31">
        <v>30</v>
      </c>
      <c r="E425" s="37">
        <v>0.6</v>
      </c>
      <c r="F425" s="37"/>
      <c r="G425" s="37">
        <v>15.5</v>
      </c>
      <c r="H425" s="37"/>
      <c r="I425" s="37">
        <v>0.04</v>
      </c>
      <c r="J425" s="37"/>
      <c r="K425" s="37">
        <v>0.24</v>
      </c>
      <c r="L425" s="37">
        <v>0.8</v>
      </c>
      <c r="M425" s="37">
        <v>24</v>
      </c>
      <c r="N425" s="37"/>
      <c r="O425" s="37">
        <v>22</v>
      </c>
      <c r="P425" s="52"/>
      <c r="Q425" s="46"/>
      <c r="R425" s="47">
        <f t="shared" si="11"/>
        <v>0</v>
      </c>
    </row>
    <row r="426" spans="2:18">
      <c r="B426" s="45" t="s">
        <v>34</v>
      </c>
      <c r="C426" s="45">
        <v>10</v>
      </c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4">
        <v>3</v>
      </c>
      <c r="Q426" s="61">
        <v>26</v>
      </c>
      <c r="R426" s="47">
        <f t="shared" si="11"/>
        <v>78</v>
      </c>
    </row>
    <row r="427" spans="2:18">
      <c r="B427" s="44" t="s">
        <v>117</v>
      </c>
      <c r="C427" s="45">
        <v>20</v>
      </c>
      <c r="D427" s="37">
        <v>200</v>
      </c>
      <c r="E427" s="37">
        <v>0.6</v>
      </c>
      <c r="F427" s="37"/>
      <c r="G427" s="37">
        <v>30.1</v>
      </c>
      <c r="H427" s="37">
        <v>130</v>
      </c>
      <c r="I427" s="37">
        <v>0.04</v>
      </c>
      <c r="J427" s="37"/>
      <c r="K427" s="37">
        <v>0.05</v>
      </c>
      <c r="L427" s="37">
        <v>135</v>
      </c>
      <c r="M427" s="37">
        <v>46</v>
      </c>
      <c r="N427" s="37"/>
      <c r="O427" s="37">
        <v>0.5</v>
      </c>
      <c r="P427" s="40"/>
      <c r="Q427" s="40"/>
      <c r="R427" s="47">
        <f t="shared" si="11"/>
        <v>0</v>
      </c>
    </row>
    <row r="428" spans="2:18">
      <c r="B428" s="45" t="s">
        <v>15</v>
      </c>
      <c r="C428" s="4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40">
        <v>1</v>
      </c>
      <c r="Q428" s="40">
        <v>74.52</v>
      </c>
      <c r="R428" s="47">
        <f t="shared" si="11"/>
        <v>74.52</v>
      </c>
    </row>
    <row r="429" spans="2:18">
      <c r="B429" s="45" t="s">
        <v>49</v>
      </c>
      <c r="C429" s="4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40"/>
      <c r="Q429" s="40">
        <v>118</v>
      </c>
      <c r="R429" s="47">
        <f t="shared" si="11"/>
        <v>0</v>
      </c>
    </row>
    <row r="430" spans="2:18">
      <c r="B430" s="45" t="s">
        <v>24</v>
      </c>
      <c r="C430" s="4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40">
        <v>5</v>
      </c>
      <c r="Q430" s="40">
        <v>129.94999999999999</v>
      </c>
      <c r="R430" s="47">
        <f t="shared" si="11"/>
        <v>649.75</v>
      </c>
    </row>
    <row r="431" spans="2:18">
      <c r="B431" s="93"/>
      <c r="E431" t="s">
        <v>98</v>
      </c>
      <c r="K431" t="s">
        <v>99</v>
      </c>
      <c r="R431" s="67">
        <f>SUM(R418:R430)</f>
        <v>1717.37</v>
      </c>
    </row>
    <row r="432" spans="2:18">
      <c r="B432" s="93"/>
      <c r="E432" s="48" t="s">
        <v>100</v>
      </c>
      <c r="F432" s="48"/>
      <c r="G432" s="51"/>
      <c r="H432" s="48"/>
      <c r="I432" s="48"/>
      <c r="J432" s="48"/>
      <c r="K432" s="48" t="s">
        <v>99</v>
      </c>
      <c r="L432" s="48"/>
      <c r="O432" t="s">
        <v>99</v>
      </c>
      <c r="R432" s="14"/>
    </row>
    <row r="433" spans="2:18">
      <c r="B433" s="93"/>
      <c r="E433" s="48"/>
      <c r="F433" s="48"/>
      <c r="G433" s="51"/>
      <c r="H433" s="48"/>
      <c r="I433" s="48"/>
      <c r="J433" s="48"/>
      <c r="K433" s="48"/>
      <c r="L433" s="48"/>
      <c r="R433" s="14"/>
    </row>
    <row r="434" spans="2:18">
      <c r="B434" s="93"/>
      <c r="E434" s="48"/>
      <c r="F434" s="48"/>
      <c r="G434" s="51"/>
      <c r="H434" s="48"/>
      <c r="I434" s="48"/>
      <c r="J434" s="48"/>
      <c r="K434" s="48"/>
      <c r="L434" s="48"/>
      <c r="R434" s="14"/>
    </row>
    <row r="435" spans="2:18">
      <c r="B435" s="93"/>
      <c r="E435" s="48"/>
      <c r="F435" s="48"/>
      <c r="G435" s="51"/>
      <c r="H435" s="48"/>
      <c r="I435" s="48"/>
      <c r="J435" s="48"/>
      <c r="K435" s="48"/>
      <c r="L435" s="48"/>
      <c r="R435" s="14"/>
    </row>
    <row r="436" spans="2:18">
      <c r="B436" s="93"/>
      <c r="E436" s="48"/>
      <c r="F436" s="48"/>
      <c r="G436" s="51"/>
      <c r="H436" s="48"/>
      <c r="I436" s="48"/>
      <c r="J436" s="48"/>
      <c r="K436" s="48"/>
      <c r="L436" s="48"/>
      <c r="R436" s="14"/>
    </row>
    <row r="437" spans="2:18">
      <c r="B437" s="93"/>
      <c r="E437" s="48"/>
      <c r="F437" s="48"/>
      <c r="G437" s="51"/>
      <c r="H437" s="48"/>
      <c r="I437" s="48"/>
      <c r="J437" s="48"/>
      <c r="K437" s="48"/>
      <c r="L437" s="48"/>
      <c r="R437" s="14"/>
    </row>
    <row r="438" spans="2:18">
      <c r="B438" s="93"/>
      <c r="E438" s="48"/>
      <c r="F438" s="48"/>
      <c r="G438" s="51"/>
      <c r="H438" s="48"/>
      <c r="I438" s="48"/>
      <c r="J438" s="48"/>
      <c r="K438" s="48"/>
      <c r="L438" s="48"/>
      <c r="R438" s="14"/>
    </row>
    <row r="439" spans="2:18">
      <c r="B439" s="93"/>
      <c r="E439" s="48"/>
      <c r="F439" s="48"/>
      <c r="G439" s="51"/>
      <c r="H439" s="48"/>
      <c r="I439" s="48"/>
      <c r="J439" s="48"/>
      <c r="K439" s="48"/>
      <c r="L439" s="48"/>
      <c r="R439" s="14"/>
    </row>
    <row r="440" spans="2:18">
      <c r="B440" s="93"/>
      <c r="E440" s="48"/>
      <c r="F440" s="48"/>
      <c r="G440" s="51"/>
      <c r="H440" s="48"/>
      <c r="I440" s="48"/>
      <c r="J440" s="48"/>
      <c r="K440" s="48"/>
      <c r="L440" s="48"/>
      <c r="R440" s="14"/>
    </row>
    <row r="441" spans="2:18">
      <c r="B441" s="93"/>
      <c r="E441" s="48"/>
      <c r="F441" s="48"/>
      <c r="G441" s="51"/>
      <c r="H441" s="48"/>
      <c r="I441" s="48"/>
      <c r="J441" s="48"/>
      <c r="K441" s="48"/>
      <c r="L441" s="48"/>
      <c r="R441" s="14"/>
    </row>
    <row r="442" spans="2:18">
      <c r="B442" s="93"/>
      <c r="E442" s="48"/>
      <c r="F442" s="48"/>
      <c r="G442" s="51"/>
      <c r="H442" s="48"/>
      <c r="I442" s="48"/>
      <c r="J442" s="48"/>
      <c r="K442" s="48"/>
      <c r="L442" s="48"/>
      <c r="R442" s="14"/>
    </row>
    <row r="443" spans="2:18">
      <c r="B443" s="93"/>
      <c r="E443" s="48"/>
      <c r="F443" s="48"/>
      <c r="G443" s="51"/>
      <c r="H443" s="48"/>
      <c r="I443" s="48"/>
      <c r="J443" s="48"/>
      <c r="K443" s="48"/>
      <c r="L443" s="48"/>
      <c r="R443" s="14"/>
    </row>
    <row r="444" spans="2:18">
      <c r="B444" s="93"/>
      <c r="E444" s="48"/>
      <c r="F444" s="48"/>
      <c r="G444" s="51"/>
      <c r="H444" s="48"/>
      <c r="I444" s="48"/>
      <c r="J444" s="48"/>
      <c r="K444" s="48"/>
      <c r="L444" s="48"/>
      <c r="R444" s="14"/>
    </row>
    <row r="445" spans="2:18">
      <c r="B445" s="93"/>
      <c r="E445" s="48"/>
      <c r="F445" s="48"/>
      <c r="G445" s="51"/>
      <c r="H445" s="48"/>
      <c r="I445" s="48"/>
      <c r="J445" s="48"/>
      <c r="K445" s="48"/>
      <c r="L445" s="48"/>
      <c r="R445" s="14"/>
    </row>
    <row r="446" spans="2:18">
      <c r="B446" s="93"/>
      <c r="E446" s="48"/>
      <c r="F446" s="48"/>
      <c r="G446" s="51"/>
      <c r="H446" s="48"/>
      <c r="I446" s="48"/>
      <c r="J446" s="48"/>
      <c r="K446" s="48"/>
      <c r="L446" s="48"/>
      <c r="R446" s="14"/>
    </row>
    <row r="447" spans="2:18">
      <c r="B447" s="93"/>
      <c r="E447" s="48"/>
      <c r="F447" s="48"/>
      <c r="G447" s="51"/>
      <c r="H447" s="48"/>
      <c r="I447" s="48"/>
      <c r="J447" s="48"/>
      <c r="K447" s="48"/>
      <c r="L447" s="48"/>
      <c r="R447" s="14"/>
    </row>
    <row r="448" spans="2:18" ht="18.75">
      <c r="E448" s="15"/>
      <c r="H448" s="16" t="s">
        <v>67</v>
      </c>
      <c r="I448" s="16"/>
      <c r="J448" s="17"/>
      <c r="K448" s="17"/>
      <c r="M448" s="17"/>
      <c r="R448" s="19"/>
    </row>
    <row r="449" spans="2:18" ht="23.25">
      <c r="E449" s="15"/>
      <c r="F449" s="15"/>
      <c r="G449" s="133" t="s">
        <v>279</v>
      </c>
      <c r="H449" s="16" t="s">
        <v>68</v>
      </c>
      <c r="I449" s="16"/>
      <c r="J449" s="16"/>
      <c r="K449" s="285" t="s">
        <v>328</v>
      </c>
      <c r="L449" s="285"/>
      <c r="M449" s="21"/>
    </row>
    <row r="450" spans="2:18" ht="18.75">
      <c r="E450" s="23" t="s">
        <v>70</v>
      </c>
      <c r="F450" s="23"/>
      <c r="G450" s="23"/>
    </row>
    <row r="451" spans="2:18">
      <c r="B451" s="53" t="s">
        <v>289</v>
      </c>
      <c r="N451" s="21"/>
    </row>
    <row r="452" spans="2:18">
      <c r="B452" s="24" t="s">
        <v>149</v>
      </c>
      <c r="C452" s="24" t="s">
        <v>74</v>
      </c>
      <c r="E452" s="25"/>
      <c r="F452" s="28"/>
      <c r="G452" s="28" t="s">
        <v>7</v>
      </c>
      <c r="H452" s="27"/>
      <c r="I452" s="21"/>
      <c r="J452" s="21"/>
      <c r="K452" s="21"/>
      <c r="L452" s="21"/>
      <c r="M452" s="21"/>
      <c r="N452" s="21"/>
      <c r="O452" s="21"/>
      <c r="P452" s="21"/>
      <c r="Q452" s="21"/>
      <c r="R452" s="19"/>
    </row>
    <row r="453" spans="2:18">
      <c r="B453" s="29" t="s">
        <v>76</v>
      </c>
      <c r="C453" s="24"/>
      <c r="D453" s="20"/>
      <c r="E453" s="20"/>
      <c r="F453" s="27"/>
      <c r="G453" s="27"/>
      <c r="H453" s="27"/>
      <c r="I453" s="21"/>
      <c r="J453" s="21"/>
      <c r="K453" s="21"/>
      <c r="L453" s="21"/>
      <c r="M453" s="21"/>
      <c r="N453" s="21"/>
      <c r="O453" s="21"/>
      <c r="P453" s="21"/>
      <c r="Q453" s="21"/>
      <c r="R453" s="19"/>
    </row>
    <row r="454" spans="2:18">
      <c r="B454" s="30"/>
      <c r="C454" s="29"/>
      <c r="D454" s="29"/>
      <c r="E454" s="29"/>
      <c r="F454" s="21"/>
      <c r="G454" s="27"/>
      <c r="H454" s="27"/>
      <c r="I454" s="21"/>
      <c r="J454" s="21"/>
      <c r="K454" s="21"/>
      <c r="L454" s="21"/>
      <c r="M454" s="21"/>
      <c r="N454" s="145"/>
      <c r="O454" s="21"/>
      <c r="P454" s="21"/>
      <c r="R454" s="19"/>
    </row>
    <row r="455" spans="2:18">
      <c r="B455" s="31" t="s">
        <v>77</v>
      </c>
      <c r="C455" s="32"/>
      <c r="D455" s="33" t="s">
        <v>78</v>
      </c>
      <c r="E455" s="34"/>
      <c r="F455" s="34" t="s">
        <v>79</v>
      </c>
      <c r="G455" s="34"/>
      <c r="H455" s="34" t="s">
        <v>80</v>
      </c>
      <c r="I455" s="34" t="s">
        <v>81</v>
      </c>
      <c r="J455" s="34"/>
      <c r="K455" s="34"/>
      <c r="L455" s="34"/>
      <c r="M455" s="34" t="s">
        <v>82</v>
      </c>
      <c r="O455" s="34"/>
      <c r="P455" s="35" t="s">
        <v>83</v>
      </c>
      <c r="Q455" s="36" t="s">
        <v>3</v>
      </c>
      <c r="R455" s="36" t="s">
        <v>9</v>
      </c>
    </row>
    <row r="456" spans="2:18">
      <c r="B456" s="5"/>
      <c r="C456" s="38" t="s">
        <v>84</v>
      </c>
      <c r="D456" s="39" t="s">
        <v>85</v>
      </c>
      <c r="E456" s="37" t="s">
        <v>86</v>
      </c>
      <c r="F456" s="37" t="s">
        <v>87</v>
      </c>
      <c r="G456" s="37" t="s">
        <v>88</v>
      </c>
      <c r="H456" s="37"/>
      <c r="I456" s="37" t="s">
        <v>89</v>
      </c>
      <c r="J456" s="37" t="s">
        <v>90</v>
      </c>
      <c r="K456" s="37" t="s">
        <v>91</v>
      </c>
      <c r="L456" s="37" t="s">
        <v>92</v>
      </c>
      <c r="M456" s="37" t="s">
        <v>93</v>
      </c>
      <c r="N456" s="37" t="s">
        <v>94</v>
      </c>
      <c r="O456" s="37" t="s">
        <v>95</v>
      </c>
      <c r="P456" s="40"/>
      <c r="Q456" s="4"/>
      <c r="R456" s="40"/>
    </row>
    <row r="457" spans="2:18">
      <c r="B457" s="31" t="s">
        <v>130</v>
      </c>
      <c r="C457" s="45"/>
      <c r="D457" s="37">
        <v>250</v>
      </c>
      <c r="E457" s="37">
        <v>1.2</v>
      </c>
      <c r="F457" s="37">
        <v>4</v>
      </c>
      <c r="G457" s="37">
        <v>2.7</v>
      </c>
      <c r="H457" s="37">
        <v>260</v>
      </c>
      <c r="I457" s="37">
        <v>0.26</v>
      </c>
      <c r="J457" s="37">
        <v>40</v>
      </c>
      <c r="K457" s="37">
        <v>122</v>
      </c>
      <c r="L457" s="37">
        <v>128</v>
      </c>
      <c r="M457" s="37">
        <v>146</v>
      </c>
      <c r="N457" s="37">
        <v>56</v>
      </c>
      <c r="O457" s="37">
        <v>2</v>
      </c>
      <c r="P457" s="4"/>
      <c r="Q457" s="46"/>
      <c r="R457" s="47"/>
    </row>
    <row r="458" spans="2:18">
      <c r="B458" s="45" t="s">
        <v>27</v>
      </c>
      <c r="C458" s="45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4">
        <v>2.6</v>
      </c>
      <c r="Q458" s="46">
        <v>205</v>
      </c>
      <c r="R458" s="47">
        <f>Q458*P458</f>
        <v>533</v>
      </c>
    </row>
    <row r="459" spans="2:18">
      <c r="B459" s="45" t="s">
        <v>55</v>
      </c>
      <c r="C459" s="45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4">
        <v>3</v>
      </c>
      <c r="Q459" s="46">
        <v>39</v>
      </c>
      <c r="R459" s="47">
        <f t="shared" ref="R459:R469" si="12">Q459*P459</f>
        <v>117</v>
      </c>
    </row>
    <row r="460" spans="2:18">
      <c r="B460" s="45" t="s">
        <v>58</v>
      </c>
      <c r="C460" s="45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4">
        <v>0.2</v>
      </c>
      <c r="Q460" s="46">
        <v>41</v>
      </c>
      <c r="R460" s="47">
        <f t="shared" si="12"/>
        <v>8.2000000000000011</v>
      </c>
    </row>
    <row r="461" spans="2:18">
      <c r="B461" s="45" t="s">
        <v>37</v>
      </c>
      <c r="C461" s="45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4"/>
      <c r="Q461" s="46">
        <v>90</v>
      </c>
      <c r="R461" s="47">
        <f t="shared" si="12"/>
        <v>0</v>
      </c>
    </row>
    <row r="462" spans="2:18">
      <c r="B462" s="45" t="s">
        <v>57</v>
      </c>
      <c r="C462" s="45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4"/>
      <c r="Q462" s="46">
        <v>54</v>
      </c>
      <c r="R462" s="47">
        <f t="shared" si="12"/>
        <v>0</v>
      </c>
    </row>
    <row r="463" spans="2:18">
      <c r="B463" s="45" t="s">
        <v>56</v>
      </c>
      <c r="C463" s="45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4">
        <v>1.2</v>
      </c>
      <c r="Q463" s="46">
        <v>39</v>
      </c>
      <c r="R463" s="47">
        <f t="shared" si="12"/>
        <v>46.8</v>
      </c>
    </row>
    <row r="464" spans="2:18">
      <c r="B464" s="45" t="s">
        <v>20</v>
      </c>
      <c r="C464" s="45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4">
        <v>1</v>
      </c>
      <c r="Q464" s="46">
        <v>52.95</v>
      </c>
      <c r="R464" s="47">
        <f t="shared" si="12"/>
        <v>52.95</v>
      </c>
    </row>
    <row r="465" spans="2:18">
      <c r="B465" s="44" t="s">
        <v>34</v>
      </c>
      <c r="C465" s="45">
        <v>30</v>
      </c>
      <c r="D465" s="31">
        <v>30</v>
      </c>
      <c r="E465" s="37">
        <v>0.6</v>
      </c>
      <c r="F465" s="37"/>
      <c r="G465" s="37">
        <v>15.5</v>
      </c>
      <c r="H465" s="37"/>
      <c r="I465" s="37">
        <v>0.04</v>
      </c>
      <c r="J465" s="37"/>
      <c r="K465" s="37">
        <v>0.24</v>
      </c>
      <c r="L465" s="37">
        <v>0.8</v>
      </c>
      <c r="M465" s="37">
        <v>24</v>
      </c>
      <c r="N465" s="37"/>
      <c r="O465" s="37">
        <v>22</v>
      </c>
      <c r="P465" s="52"/>
      <c r="Q465" s="46"/>
      <c r="R465" s="47">
        <f t="shared" si="12"/>
        <v>0</v>
      </c>
    </row>
    <row r="466" spans="2:18">
      <c r="B466" s="45" t="s">
        <v>34</v>
      </c>
      <c r="C466" s="45">
        <v>10</v>
      </c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4">
        <v>2</v>
      </c>
      <c r="Q466" s="61">
        <v>26</v>
      </c>
      <c r="R466" s="47">
        <f t="shared" si="12"/>
        <v>52</v>
      </c>
    </row>
    <row r="467" spans="2:18">
      <c r="B467" s="44" t="s">
        <v>117</v>
      </c>
      <c r="C467" s="45">
        <v>20</v>
      </c>
      <c r="D467" s="37">
        <v>200</v>
      </c>
      <c r="E467" s="37">
        <v>0.6</v>
      </c>
      <c r="F467" s="37"/>
      <c r="G467" s="37">
        <v>30.1</v>
      </c>
      <c r="H467" s="37">
        <v>130</v>
      </c>
      <c r="I467" s="37">
        <v>0.04</v>
      </c>
      <c r="J467" s="37"/>
      <c r="K467" s="37">
        <v>0.05</v>
      </c>
      <c r="L467" s="37">
        <v>135</v>
      </c>
      <c r="M467" s="37">
        <v>46</v>
      </c>
      <c r="N467" s="37"/>
      <c r="O467" s="37">
        <v>0.5</v>
      </c>
      <c r="P467" s="40"/>
      <c r="Q467" s="40"/>
      <c r="R467" s="47">
        <f t="shared" si="12"/>
        <v>0</v>
      </c>
    </row>
    <row r="468" spans="2:18">
      <c r="B468" s="45" t="s">
        <v>15</v>
      </c>
      <c r="C468" s="4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40">
        <v>1</v>
      </c>
      <c r="Q468" s="40">
        <v>74.52</v>
      </c>
      <c r="R468" s="47">
        <f t="shared" si="12"/>
        <v>74.52</v>
      </c>
    </row>
    <row r="469" spans="2:18">
      <c r="B469" s="45" t="s">
        <v>49</v>
      </c>
      <c r="C469" s="4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40"/>
      <c r="Q469" s="40">
        <v>118</v>
      </c>
      <c r="R469" s="47">
        <f t="shared" si="12"/>
        <v>0</v>
      </c>
    </row>
    <row r="470" spans="2:18">
      <c r="B470" s="93"/>
      <c r="E470" t="s">
        <v>98</v>
      </c>
      <c r="K470" t="s">
        <v>99</v>
      </c>
      <c r="R470" s="67">
        <f>SUM(R458:R469)</f>
        <v>884.47</v>
      </c>
    </row>
    <row r="471" spans="2:18">
      <c r="B471" s="93"/>
      <c r="E471" s="48" t="s">
        <v>100</v>
      </c>
      <c r="F471" s="48"/>
      <c r="G471" s="51"/>
      <c r="H471" s="48"/>
      <c r="I471" s="48"/>
      <c r="J471" s="48"/>
      <c r="K471" s="48" t="s">
        <v>99</v>
      </c>
      <c r="L471" s="48"/>
      <c r="O471" t="s">
        <v>99</v>
      </c>
      <c r="R471" s="14"/>
    </row>
    <row r="472" spans="2:18">
      <c r="B472" s="93"/>
      <c r="E472" s="48"/>
      <c r="F472" s="48"/>
      <c r="G472" s="51"/>
      <c r="H472" s="48"/>
      <c r="I472" s="48"/>
      <c r="J472" s="48"/>
      <c r="K472" s="48"/>
      <c r="L472" s="48"/>
      <c r="R472" s="14"/>
    </row>
    <row r="473" spans="2:18">
      <c r="B473" s="93"/>
      <c r="E473" s="48"/>
      <c r="F473" s="48"/>
      <c r="G473" s="51"/>
      <c r="H473" s="48"/>
      <c r="I473" s="48"/>
      <c r="J473" s="48"/>
      <c r="K473" s="48"/>
      <c r="L473" s="48"/>
      <c r="R473" s="14"/>
    </row>
    <row r="474" spans="2:18">
      <c r="B474" s="93"/>
      <c r="E474" s="48"/>
      <c r="F474" s="48"/>
      <c r="G474" s="51"/>
      <c r="H474" s="48"/>
      <c r="I474" s="48"/>
      <c r="J474" s="48"/>
      <c r="K474" s="48"/>
      <c r="L474" s="48"/>
      <c r="R474" s="14"/>
    </row>
    <row r="475" spans="2:18">
      <c r="B475" s="93"/>
      <c r="E475" s="48"/>
      <c r="F475" s="48"/>
      <c r="G475" s="51"/>
      <c r="H475" s="48"/>
      <c r="I475" s="48"/>
      <c r="J475" s="48"/>
      <c r="K475" s="48"/>
      <c r="L475" s="48"/>
      <c r="R475" s="14"/>
    </row>
    <row r="476" spans="2:18">
      <c r="B476" s="93"/>
      <c r="E476" s="48"/>
      <c r="F476" s="48"/>
      <c r="G476" s="51"/>
      <c r="H476" s="48"/>
      <c r="I476" s="48"/>
      <c r="J476" s="48"/>
      <c r="K476" s="48"/>
      <c r="L476" s="48"/>
      <c r="R476" s="14"/>
    </row>
    <row r="477" spans="2:18">
      <c r="B477" s="93"/>
      <c r="E477" s="48"/>
      <c r="F477" s="48"/>
      <c r="G477" s="51"/>
      <c r="H477" s="48"/>
      <c r="I477" s="48"/>
      <c r="J477" s="48"/>
      <c r="K477" s="48"/>
      <c r="L477" s="48"/>
      <c r="R477" s="14"/>
    </row>
    <row r="478" spans="2:18">
      <c r="B478" s="93"/>
      <c r="E478" s="48"/>
      <c r="F478" s="48"/>
      <c r="G478" s="51"/>
      <c r="H478" s="48"/>
      <c r="I478" s="48"/>
      <c r="J478" s="48"/>
      <c r="K478" s="48"/>
      <c r="L478" s="48"/>
      <c r="R478" s="14"/>
    </row>
    <row r="479" spans="2:18">
      <c r="B479" s="93"/>
      <c r="E479" s="48"/>
      <c r="F479" s="48"/>
      <c r="G479" s="51"/>
      <c r="H479" s="48"/>
      <c r="I479" s="48"/>
      <c r="J479" s="48"/>
      <c r="K479" s="48"/>
      <c r="L479" s="48"/>
      <c r="R479" s="14"/>
    </row>
    <row r="480" spans="2:18">
      <c r="B480" s="93"/>
      <c r="E480" s="48"/>
      <c r="F480" s="48"/>
      <c r="G480" s="51"/>
      <c r="H480" s="48"/>
      <c r="I480" s="48"/>
      <c r="J480" s="48"/>
      <c r="K480" s="48"/>
      <c r="L480" s="48"/>
      <c r="R480" s="14"/>
    </row>
    <row r="481" spans="2:18">
      <c r="B481" s="93"/>
      <c r="E481" s="48"/>
      <c r="F481" s="48"/>
      <c r="G481" s="51"/>
      <c r="H481" s="48"/>
      <c r="I481" s="48"/>
      <c r="J481" s="48"/>
      <c r="K481" s="48"/>
      <c r="L481" s="48"/>
      <c r="R481" s="14"/>
    </row>
    <row r="482" spans="2:18">
      <c r="B482" s="93"/>
      <c r="E482" s="48"/>
      <c r="F482" s="48"/>
      <c r="G482" s="51"/>
      <c r="H482" s="48"/>
      <c r="I482" s="48"/>
      <c r="J482" s="48"/>
      <c r="K482" s="48"/>
      <c r="L482" s="48"/>
      <c r="R482" s="14"/>
    </row>
    <row r="483" spans="2:18">
      <c r="B483" s="93"/>
      <c r="E483" s="48"/>
      <c r="F483" s="48"/>
      <c r="G483" s="51"/>
      <c r="H483" s="48"/>
      <c r="I483" s="48"/>
      <c r="J483" s="48"/>
      <c r="K483" s="48"/>
      <c r="L483" s="48"/>
      <c r="R483" s="14"/>
    </row>
    <row r="484" spans="2:18">
      <c r="B484" s="93"/>
      <c r="E484" s="48"/>
      <c r="F484" s="48"/>
      <c r="G484" s="51"/>
      <c r="H484" s="48"/>
      <c r="I484" s="48"/>
      <c r="J484" s="48"/>
      <c r="K484" s="48"/>
      <c r="L484" s="48"/>
      <c r="R484" s="14"/>
    </row>
    <row r="485" spans="2:18">
      <c r="B485" s="93"/>
      <c r="E485" s="48"/>
      <c r="F485" s="48"/>
      <c r="G485" s="51"/>
      <c r="H485" s="48"/>
      <c r="I485" s="48"/>
      <c r="J485" s="48"/>
      <c r="K485" s="48"/>
      <c r="L485" s="48"/>
      <c r="R485" s="14"/>
    </row>
    <row r="486" spans="2:18">
      <c r="B486" s="93"/>
      <c r="E486" s="48"/>
      <c r="F486" s="48"/>
      <c r="G486" s="51"/>
      <c r="H486" s="48"/>
      <c r="I486" s="48"/>
      <c r="J486" s="48"/>
      <c r="K486" s="48"/>
      <c r="L486" s="48"/>
      <c r="R486" s="14"/>
    </row>
    <row r="487" spans="2:18">
      <c r="B487" s="93"/>
      <c r="E487" s="48"/>
      <c r="F487" s="48"/>
      <c r="G487" s="51"/>
      <c r="H487" s="48"/>
      <c r="I487" s="48"/>
      <c r="J487" s="48"/>
      <c r="K487" s="48"/>
      <c r="L487" s="48"/>
      <c r="R487" s="14"/>
    </row>
    <row r="488" spans="2:18" ht="18.75">
      <c r="E488" s="15"/>
      <c r="H488" s="16" t="s">
        <v>67</v>
      </c>
      <c r="I488" s="16"/>
      <c r="J488" s="17"/>
      <c r="K488" s="17"/>
      <c r="M488" s="17"/>
      <c r="R488" s="19"/>
    </row>
    <row r="489" spans="2:18" ht="23.25">
      <c r="E489" s="15"/>
      <c r="F489" s="15"/>
      <c r="G489" s="133" t="s">
        <v>279</v>
      </c>
      <c r="H489" s="16" t="s">
        <v>68</v>
      </c>
      <c r="I489" s="16"/>
      <c r="J489" s="16"/>
      <c r="K489" s="285" t="s">
        <v>328</v>
      </c>
      <c r="L489" s="285"/>
      <c r="M489" s="21"/>
    </row>
    <row r="490" spans="2:18" ht="18.75">
      <c r="E490" s="23" t="s">
        <v>70</v>
      </c>
      <c r="F490" s="23"/>
      <c r="G490" s="23"/>
    </row>
    <row r="491" spans="2:18">
      <c r="B491" s="53" t="s">
        <v>294</v>
      </c>
      <c r="N491" s="21"/>
    </row>
    <row r="492" spans="2:18">
      <c r="B492" s="24" t="s">
        <v>149</v>
      </c>
      <c r="C492" s="24" t="s">
        <v>74</v>
      </c>
      <c r="E492" s="25"/>
      <c r="F492" s="28"/>
      <c r="G492" s="28" t="s">
        <v>75</v>
      </c>
      <c r="H492" s="27"/>
      <c r="I492" s="21"/>
      <c r="J492" s="21"/>
      <c r="K492" s="21"/>
      <c r="L492" s="21"/>
      <c r="M492" s="21"/>
      <c r="N492" s="21"/>
      <c r="O492" s="21"/>
      <c r="P492" s="21"/>
      <c r="Q492" s="21"/>
      <c r="R492" s="19"/>
    </row>
    <row r="493" spans="2:18">
      <c r="B493" s="29" t="s">
        <v>76</v>
      </c>
      <c r="C493" s="24"/>
      <c r="D493" s="20"/>
      <c r="E493" s="20"/>
      <c r="F493" s="27"/>
      <c r="G493" s="27"/>
      <c r="H493" s="27"/>
      <c r="I493" s="21"/>
      <c r="J493" s="21"/>
      <c r="K493" s="21"/>
      <c r="L493" s="21"/>
      <c r="M493" s="21"/>
      <c r="N493" s="21"/>
      <c r="O493" s="21"/>
      <c r="P493" s="21"/>
      <c r="Q493" s="21"/>
      <c r="R493" s="19"/>
    </row>
    <row r="494" spans="2:18">
      <c r="B494" s="30"/>
      <c r="C494" s="29"/>
      <c r="D494" s="29"/>
      <c r="E494" s="29"/>
      <c r="F494" s="21"/>
      <c r="G494" s="27"/>
      <c r="H494" s="27"/>
      <c r="I494" s="21"/>
      <c r="J494" s="21"/>
      <c r="K494" s="21"/>
      <c r="L494" s="21"/>
      <c r="M494" s="21"/>
      <c r="N494" s="145"/>
      <c r="O494" s="21"/>
      <c r="P494" s="21"/>
      <c r="Q494">
        <v>214</v>
      </c>
      <c r="R494" s="19"/>
    </row>
    <row r="495" spans="2:18">
      <c r="B495" s="31" t="s">
        <v>77</v>
      </c>
      <c r="C495" s="32"/>
      <c r="D495" s="33" t="s">
        <v>78</v>
      </c>
      <c r="E495" s="34"/>
      <c r="F495" s="34" t="s">
        <v>79</v>
      </c>
      <c r="G495" s="34"/>
      <c r="H495" s="34" t="s">
        <v>80</v>
      </c>
      <c r="I495" s="34" t="s">
        <v>81</v>
      </c>
      <c r="J495" s="34"/>
      <c r="K495" s="34"/>
      <c r="L495" s="34"/>
      <c r="M495" s="34" t="s">
        <v>82</v>
      </c>
      <c r="O495" s="34"/>
      <c r="P495" s="35" t="s">
        <v>83</v>
      </c>
      <c r="Q495" s="36" t="s">
        <v>3</v>
      </c>
      <c r="R495" s="36" t="s">
        <v>9</v>
      </c>
    </row>
    <row r="496" spans="2:18">
      <c r="B496" s="5"/>
      <c r="C496" s="38" t="s">
        <v>84</v>
      </c>
      <c r="D496" s="39" t="s">
        <v>85</v>
      </c>
      <c r="E496" s="37" t="s">
        <v>86</v>
      </c>
      <c r="F496" s="37" t="s">
        <v>87</v>
      </c>
      <c r="G496" s="37" t="s">
        <v>88</v>
      </c>
      <c r="H496" s="37"/>
      <c r="I496" s="37" t="s">
        <v>89</v>
      </c>
      <c r="J496" s="37" t="s">
        <v>90</v>
      </c>
      <c r="K496" s="37" t="s">
        <v>91</v>
      </c>
      <c r="L496" s="37" t="s">
        <v>92</v>
      </c>
      <c r="M496" s="37" t="s">
        <v>93</v>
      </c>
      <c r="N496" s="37" t="s">
        <v>94</v>
      </c>
      <c r="O496" s="37" t="s">
        <v>95</v>
      </c>
      <c r="P496" s="40"/>
      <c r="Q496" s="4"/>
      <c r="R496" s="40"/>
    </row>
    <row r="497" spans="2:18">
      <c r="B497" s="31" t="s">
        <v>295</v>
      </c>
      <c r="C497" s="45"/>
      <c r="D497" s="37">
        <v>250</v>
      </c>
      <c r="E497" s="37">
        <v>1.2</v>
      </c>
      <c r="F497" s="37">
        <v>4</v>
      </c>
      <c r="G497" s="37">
        <v>2.7</v>
      </c>
      <c r="H497" s="37">
        <v>260</v>
      </c>
      <c r="I497" s="37">
        <v>0.26</v>
      </c>
      <c r="J497" s="37">
        <v>40</v>
      </c>
      <c r="K497" s="37">
        <v>122</v>
      </c>
      <c r="L497" s="37">
        <v>128</v>
      </c>
      <c r="M497" s="37">
        <v>146</v>
      </c>
      <c r="N497" s="37">
        <v>56</v>
      </c>
      <c r="O497" s="37">
        <v>2</v>
      </c>
      <c r="P497" s="4"/>
      <c r="Q497" s="46"/>
      <c r="R497" s="47"/>
    </row>
    <row r="498" spans="2:18">
      <c r="B498" s="45" t="s">
        <v>135</v>
      </c>
      <c r="C498" s="45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4">
        <v>21.5</v>
      </c>
      <c r="Q498" s="96">
        <v>310</v>
      </c>
      <c r="R498" s="47">
        <f>Q498*P498</f>
        <v>6665</v>
      </c>
    </row>
    <row r="499" spans="2:18">
      <c r="B499" s="45" t="s">
        <v>29</v>
      </c>
      <c r="C499" s="45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4">
        <v>10.7</v>
      </c>
      <c r="Q499" s="96">
        <v>80.180000000000007</v>
      </c>
      <c r="R499" s="47">
        <f t="shared" ref="R499:R518" si="13">Q499*P499</f>
        <v>857.92600000000004</v>
      </c>
    </row>
    <row r="500" spans="2:18">
      <c r="B500" s="45" t="s">
        <v>58</v>
      </c>
      <c r="C500" s="45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4">
        <v>2.1</v>
      </c>
      <c r="Q500" s="96">
        <v>41</v>
      </c>
      <c r="R500" s="47">
        <f t="shared" si="13"/>
        <v>86.100000000000009</v>
      </c>
    </row>
    <row r="501" spans="2:18">
      <c r="B501" s="45" t="s">
        <v>14</v>
      </c>
      <c r="C501" s="45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4">
        <v>1</v>
      </c>
      <c r="Q501" s="96">
        <v>131.06</v>
      </c>
      <c r="R501" s="47">
        <f t="shared" si="13"/>
        <v>131.06</v>
      </c>
    </row>
    <row r="502" spans="2:18">
      <c r="B502" s="45" t="s">
        <v>13</v>
      </c>
      <c r="C502" s="45">
        <v>3</v>
      </c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4">
        <v>2</v>
      </c>
      <c r="Q502" s="96">
        <v>116.49</v>
      </c>
      <c r="R502" s="47">
        <f t="shared" si="13"/>
        <v>232.98</v>
      </c>
    </row>
    <row r="503" spans="2:18">
      <c r="B503" s="45" t="s">
        <v>37</v>
      </c>
      <c r="C503" s="45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4">
        <v>2.1</v>
      </c>
      <c r="Q503" s="96">
        <v>90</v>
      </c>
      <c r="R503" s="47">
        <f t="shared" si="13"/>
        <v>189</v>
      </c>
    </row>
    <row r="504" spans="2:18">
      <c r="B504" s="45" t="s">
        <v>17</v>
      </c>
      <c r="C504" s="45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4">
        <v>1</v>
      </c>
      <c r="Q504" s="96">
        <v>23.87</v>
      </c>
      <c r="R504" s="47">
        <f t="shared" si="13"/>
        <v>23.87</v>
      </c>
    </row>
    <row r="505" spans="2:18">
      <c r="B505" s="45" t="s">
        <v>12</v>
      </c>
      <c r="C505" s="45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4">
        <v>1</v>
      </c>
      <c r="Q505" s="96">
        <v>34.32</v>
      </c>
      <c r="R505" s="47">
        <f t="shared" si="13"/>
        <v>34.32</v>
      </c>
    </row>
    <row r="506" spans="2:18">
      <c r="B506" s="45" t="s">
        <v>51</v>
      </c>
      <c r="C506" s="45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4">
        <v>1</v>
      </c>
      <c r="Q506" s="96">
        <v>47</v>
      </c>
      <c r="R506" s="47">
        <f t="shared" si="13"/>
        <v>47</v>
      </c>
    </row>
    <row r="507" spans="2:18">
      <c r="B507" s="31" t="s">
        <v>296</v>
      </c>
      <c r="C507" s="45"/>
      <c r="D507" s="37">
        <v>70</v>
      </c>
      <c r="E507" s="37">
        <v>4.5999999999999996</v>
      </c>
      <c r="F507" s="37">
        <v>5.2</v>
      </c>
      <c r="G507" s="37">
        <v>7.2</v>
      </c>
      <c r="H507" s="37">
        <v>105</v>
      </c>
      <c r="I507" s="37">
        <v>1.5</v>
      </c>
      <c r="J507" s="37">
        <v>13.5</v>
      </c>
      <c r="K507" s="37">
        <v>51</v>
      </c>
      <c r="L507" s="37">
        <v>98</v>
      </c>
      <c r="M507" s="37">
        <v>52</v>
      </c>
      <c r="N507" s="37">
        <v>51</v>
      </c>
      <c r="O507" s="37">
        <v>2.25</v>
      </c>
      <c r="P507" s="4"/>
      <c r="Q507" s="96"/>
      <c r="R507" s="47">
        <f t="shared" si="13"/>
        <v>0</v>
      </c>
    </row>
    <row r="508" spans="2:18">
      <c r="B508" s="45" t="s">
        <v>59</v>
      </c>
      <c r="C508" s="45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4">
        <v>5</v>
      </c>
      <c r="Q508" s="96">
        <v>331.34</v>
      </c>
      <c r="R508" s="47">
        <f t="shared" si="13"/>
        <v>1656.6999999999998</v>
      </c>
    </row>
    <row r="509" spans="2:18">
      <c r="B509" s="45" t="s">
        <v>133</v>
      </c>
      <c r="C509" s="45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4">
        <v>4.9000000000000004</v>
      </c>
      <c r="Q509" s="96">
        <v>346.42</v>
      </c>
      <c r="R509" s="47">
        <f t="shared" si="13"/>
        <v>1697.4580000000003</v>
      </c>
    </row>
    <row r="510" spans="2:18">
      <c r="B510" s="44" t="s">
        <v>34</v>
      </c>
      <c r="C510" s="45">
        <v>30</v>
      </c>
      <c r="D510" s="31">
        <v>30</v>
      </c>
      <c r="E510" s="37">
        <v>0.6</v>
      </c>
      <c r="F510" s="37"/>
      <c r="G510" s="37">
        <v>15.5</v>
      </c>
      <c r="H510" s="37"/>
      <c r="I510" s="37">
        <v>0.04</v>
      </c>
      <c r="J510" s="37"/>
      <c r="K510" s="37">
        <v>0.24</v>
      </c>
      <c r="L510" s="37">
        <v>0.8</v>
      </c>
      <c r="M510" s="37">
        <v>24</v>
      </c>
      <c r="N510" s="37"/>
      <c r="O510" s="37">
        <v>22</v>
      </c>
      <c r="P510" s="52"/>
      <c r="Q510" s="96"/>
      <c r="R510" s="47">
        <f t="shared" si="13"/>
        <v>0</v>
      </c>
    </row>
    <row r="511" spans="2:18">
      <c r="B511" s="45" t="s">
        <v>34</v>
      </c>
      <c r="C511" s="45">
        <v>10</v>
      </c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4">
        <v>15</v>
      </c>
      <c r="Q511" s="150">
        <v>26</v>
      </c>
      <c r="R511" s="47">
        <f t="shared" si="13"/>
        <v>390</v>
      </c>
    </row>
    <row r="512" spans="2:18">
      <c r="B512" s="45" t="s">
        <v>60</v>
      </c>
      <c r="C512" s="4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4">
        <v>2.14</v>
      </c>
      <c r="Q512" s="150">
        <v>502.12</v>
      </c>
      <c r="R512" s="47">
        <f t="shared" si="13"/>
        <v>1074.5368000000001</v>
      </c>
    </row>
    <row r="513" spans="2:18">
      <c r="B513" s="44" t="s">
        <v>54</v>
      </c>
      <c r="C513" s="45">
        <v>20</v>
      </c>
      <c r="D513" s="37">
        <v>200</v>
      </c>
      <c r="E513" s="37">
        <v>0.6</v>
      </c>
      <c r="F513" s="37"/>
      <c r="G513" s="37">
        <v>30.1</v>
      </c>
      <c r="H513" s="37">
        <v>130</v>
      </c>
      <c r="I513" s="37">
        <v>0.04</v>
      </c>
      <c r="J513" s="37"/>
      <c r="K513" s="37">
        <v>0.05</v>
      </c>
      <c r="L513" s="37">
        <v>135</v>
      </c>
      <c r="M513" s="37">
        <v>46</v>
      </c>
      <c r="N513" s="37"/>
      <c r="O513" s="37">
        <v>0.5</v>
      </c>
      <c r="P513" s="40"/>
      <c r="Q513" s="96"/>
      <c r="R513" s="47">
        <f t="shared" si="13"/>
        <v>0</v>
      </c>
    </row>
    <row r="514" spans="2:18">
      <c r="B514" s="45" t="s">
        <v>54</v>
      </c>
      <c r="C514" s="4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40">
        <v>86</v>
      </c>
      <c r="Q514" s="96">
        <v>56</v>
      </c>
      <c r="R514" s="47">
        <f t="shared" si="13"/>
        <v>4816</v>
      </c>
    </row>
    <row r="515" spans="2:18">
      <c r="B515" s="45" t="s">
        <v>97</v>
      </c>
      <c r="C515" s="4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40">
        <v>30.59</v>
      </c>
      <c r="Q515" s="96">
        <v>140</v>
      </c>
      <c r="R515" s="47">
        <f t="shared" si="13"/>
        <v>4282.6000000000004</v>
      </c>
    </row>
    <row r="516" spans="2:18">
      <c r="B516" s="45" t="s">
        <v>62</v>
      </c>
      <c r="C516" s="4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40">
        <v>65</v>
      </c>
      <c r="Q516" s="96">
        <v>231</v>
      </c>
      <c r="R516" s="47">
        <f t="shared" si="13"/>
        <v>15015</v>
      </c>
    </row>
    <row r="517" spans="2:18">
      <c r="B517" s="45" t="s">
        <v>118</v>
      </c>
      <c r="C517" s="4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40">
        <v>214</v>
      </c>
      <c r="Q517" s="96">
        <v>55</v>
      </c>
      <c r="R517" s="47">
        <f t="shared" si="13"/>
        <v>11770</v>
      </c>
    </row>
    <row r="518" spans="2:18">
      <c r="B518" s="45" t="s">
        <v>44</v>
      </c>
      <c r="C518" s="4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40">
        <v>214</v>
      </c>
      <c r="Q518" s="96">
        <v>9</v>
      </c>
      <c r="R518" s="47">
        <f t="shared" si="13"/>
        <v>1926</v>
      </c>
    </row>
    <row r="519" spans="2:18">
      <c r="B519" s="93"/>
      <c r="E519" t="s">
        <v>98</v>
      </c>
      <c r="K519" t="s">
        <v>99</v>
      </c>
      <c r="Q519" s="19"/>
      <c r="R519" s="67">
        <f>SUM(R498:R518)</f>
        <v>50895.550800000005</v>
      </c>
    </row>
    <row r="520" spans="2:18">
      <c r="B520" s="93"/>
      <c r="E520" s="48" t="s">
        <v>100</v>
      </c>
      <c r="F520" s="48"/>
      <c r="G520" s="51"/>
      <c r="H520" s="48"/>
      <c r="I520" s="48"/>
      <c r="J520" s="48"/>
      <c r="K520" s="48" t="s">
        <v>99</v>
      </c>
      <c r="L520" s="48"/>
      <c r="O520" t="s">
        <v>99</v>
      </c>
      <c r="R520" s="14"/>
    </row>
    <row r="521" spans="2:18">
      <c r="B521" s="93"/>
      <c r="E521" s="48"/>
      <c r="F521" s="48"/>
      <c r="G521" s="51"/>
      <c r="H521" s="48"/>
      <c r="I521" s="48"/>
      <c r="J521" s="48"/>
      <c r="K521" s="48"/>
      <c r="L521" s="48"/>
      <c r="R521" s="14"/>
    </row>
    <row r="522" spans="2:18">
      <c r="B522" s="93"/>
      <c r="E522" s="48"/>
      <c r="F522" s="48"/>
      <c r="G522" s="51"/>
      <c r="H522" s="48"/>
      <c r="I522" s="48"/>
      <c r="J522" s="48"/>
      <c r="K522" s="48"/>
      <c r="L522" s="48"/>
      <c r="R522" s="14"/>
    </row>
    <row r="523" spans="2:18">
      <c r="B523" s="93"/>
      <c r="E523" s="48"/>
      <c r="F523" s="48"/>
      <c r="G523" s="51"/>
      <c r="H523" s="48"/>
      <c r="I523" s="48"/>
      <c r="J523" s="48"/>
      <c r="K523" s="48"/>
      <c r="L523" s="48"/>
      <c r="R523" s="14"/>
    </row>
    <row r="524" spans="2:18">
      <c r="B524" s="93"/>
      <c r="E524" s="48"/>
      <c r="F524" s="48"/>
      <c r="G524" s="51"/>
      <c r="H524" s="48"/>
      <c r="I524" s="48"/>
      <c r="J524" s="48"/>
      <c r="K524" s="48"/>
      <c r="L524" s="48"/>
      <c r="R524" s="14"/>
    </row>
    <row r="525" spans="2:18">
      <c r="B525" s="93"/>
      <c r="E525" s="48"/>
      <c r="F525" s="48"/>
      <c r="G525" s="51"/>
      <c r="H525" s="48"/>
      <c r="I525" s="48"/>
      <c r="J525" s="48"/>
      <c r="K525" s="48"/>
      <c r="L525" s="48"/>
      <c r="R525" s="14"/>
    </row>
    <row r="526" spans="2:18">
      <c r="B526" s="93"/>
      <c r="E526" s="48"/>
      <c r="F526" s="48"/>
      <c r="G526" s="51"/>
      <c r="H526" s="48"/>
      <c r="I526" s="48"/>
      <c r="J526" s="48"/>
      <c r="K526" s="48"/>
      <c r="L526" s="48"/>
      <c r="R526" s="14"/>
    </row>
    <row r="527" spans="2:18">
      <c r="B527" s="93"/>
      <c r="E527" s="48"/>
      <c r="F527" s="48"/>
      <c r="G527" s="51"/>
      <c r="H527" s="48"/>
      <c r="I527" s="48"/>
      <c r="J527" s="48"/>
      <c r="K527" s="48"/>
      <c r="L527" s="48"/>
      <c r="R527" s="14"/>
    </row>
    <row r="528" spans="2:18" ht="18.75">
      <c r="E528" s="15"/>
      <c r="H528" s="16" t="s">
        <v>67</v>
      </c>
      <c r="I528" s="16"/>
      <c r="J528" s="17"/>
      <c r="K528" s="17"/>
      <c r="M528" s="17"/>
      <c r="R528" s="19"/>
    </row>
    <row r="529" spans="2:18" ht="23.25">
      <c r="E529" s="15"/>
      <c r="F529" s="15"/>
      <c r="G529" s="133" t="s">
        <v>279</v>
      </c>
      <c r="H529" s="16" t="s">
        <v>68</v>
      </c>
      <c r="I529" s="16"/>
      <c r="J529" s="16"/>
      <c r="K529" s="285" t="s">
        <v>328</v>
      </c>
      <c r="L529" s="285"/>
      <c r="M529" s="21"/>
    </row>
    <row r="530" spans="2:18" ht="18.75">
      <c r="E530" s="23" t="s">
        <v>70</v>
      </c>
      <c r="F530" s="23"/>
      <c r="G530" s="23"/>
    </row>
    <row r="531" spans="2:18">
      <c r="B531" s="53" t="s">
        <v>294</v>
      </c>
      <c r="N531" s="21"/>
    </row>
    <row r="532" spans="2:18">
      <c r="B532" s="24" t="s">
        <v>149</v>
      </c>
      <c r="C532" s="24" t="s">
        <v>74</v>
      </c>
      <c r="E532" s="25"/>
      <c r="F532" s="28"/>
      <c r="G532" s="28" t="s">
        <v>6</v>
      </c>
      <c r="H532" s="27"/>
      <c r="I532" s="21"/>
      <c r="J532" s="21"/>
      <c r="K532" s="21"/>
      <c r="L532" s="21"/>
      <c r="M532" s="21"/>
      <c r="N532" s="21"/>
      <c r="O532" s="21"/>
      <c r="P532" s="21"/>
      <c r="Q532" s="21"/>
      <c r="R532" s="19"/>
    </row>
    <row r="533" spans="2:18">
      <c r="B533" s="29" t="s">
        <v>76</v>
      </c>
      <c r="C533" s="24"/>
      <c r="D533" s="20"/>
      <c r="E533" s="20"/>
      <c r="F533" s="27"/>
      <c r="G533" s="27"/>
      <c r="H533" s="27"/>
      <c r="I533" s="21"/>
      <c r="J533" s="21"/>
      <c r="K533" s="21"/>
      <c r="L533" s="21"/>
      <c r="M533" s="21"/>
      <c r="N533" s="21"/>
      <c r="O533" s="21"/>
      <c r="P533" s="21"/>
      <c r="Q533" s="21"/>
      <c r="R533" s="19"/>
    </row>
    <row r="534" spans="2:18">
      <c r="B534" s="30"/>
      <c r="C534" s="29"/>
      <c r="D534" s="29"/>
      <c r="E534" s="29"/>
      <c r="F534" s="21"/>
      <c r="G534" s="27"/>
      <c r="H534" s="27"/>
      <c r="I534" s="21"/>
      <c r="J534" s="21"/>
      <c r="K534" s="21"/>
      <c r="L534" s="21"/>
      <c r="M534" s="21"/>
      <c r="N534" s="145"/>
      <c r="O534" s="21"/>
      <c r="P534" s="21"/>
      <c r="Q534">
        <v>38</v>
      </c>
      <c r="R534" s="19"/>
    </row>
    <row r="535" spans="2:18">
      <c r="B535" s="31" t="s">
        <v>77</v>
      </c>
      <c r="C535" s="32"/>
      <c r="D535" s="33" t="s">
        <v>78</v>
      </c>
      <c r="E535" s="34"/>
      <c r="F535" s="34" t="s">
        <v>79</v>
      </c>
      <c r="G535" s="34"/>
      <c r="H535" s="34" t="s">
        <v>80</v>
      </c>
      <c r="I535" s="34" t="s">
        <v>81</v>
      </c>
      <c r="J535" s="34"/>
      <c r="K535" s="34"/>
      <c r="L535" s="34"/>
      <c r="M535" s="34" t="s">
        <v>82</v>
      </c>
      <c r="O535" s="34"/>
      <c r="P535" s="35" t="s">
        <v>83</v>
      </c>
      <c r="Q535" s="36" t="s">
        <v>3</v>
      </c>
      <c r="R535" s="36" t="s">
        <v>9</v>
      </c>
    </row>
    <row r="536" spans="2:18">
      <c r="B536" s="5"/>
      <c r="C536" s="38" t="s">
        <v>84</v>
      </c>
      <c r="D536" s="39" t="s">
        <v>85</v>
      </c>
      <c r="E536" s="37" t="s">
        <v>86</v>
      </c>
      <c r="F536" s="37" t="s">
        <v>87</v>
      </c>
      <c r="G536" s="37" t="s">
        <v>88</v>
      </c>
      <c r="H536" s="37"/>
      <c r="I536" s="37" t="s">
        <v>89</v>
      </c>
      <c r="J536" s="37" t="s">
        <v>90</v>
      </c>
      <c r="K536" s="37" t="s">
        <v>91</v>
      </c>
      <c r="L536" s="37" t="s">
        <v>92</v>
      </c>
      <c r="M536" s="37" t="s">
        <v>93</v>
      </c>
      <c r="N536" s="37" t="s">
        <v>94</v>
      </c>
      <c r="O536" s="37" t="s">
        <v>95</v>
      </c>
      <c r="P536" s="40"/>
      <c r="Q536" s="4"/>
      <c r="R536" s="40"/>
    </row>
    <row r="537" spans="2:18">
      <c r="B537" s="31" t="s">
        <v>295</v>
      </c>
      <c r="C537" s="45"/>
      <c r="D537" s="37">
        <v>250</v>
      </c>
      <c r="E537" s="37">
        <v>1.2</v>
      </c>
      <c r="F537" s="37">
        <v>4</v>
      </c>
      <c r="G537" s="37">
        <v>2.7</v>
      </c>
      <c r="H537" s="37">
        <v>260</v>
      </c>
      <c r="I537" s="37">
        <v>0.26</v>
      </c>
      <c r="J537" s="37">
        <v>40</v>
      </c>
      <c r="K537" s="37">
        <v>122</v>
      </c>
      <c r="L537" s="37">
        <v>128</v>
      </c>
      <c r="M537" s="37">
        <v>146</v>
      </c>
      <c r="N537" s="37">
        <v>56</v>
      </c>
      <c r="O537" s="37">
        <v>2</v>
      </c>
      <c r="P537" s="4"/>
      <c r="Q537" s="46"/>
      <c r="R537" s="47"/>
    </row>
    <row r="538" spans="2:18">
      <c r="B538" s="45" t="s">
        <v>135</v>
      </c>
      <c r="C538" s="45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4">
        <v>3.8</v>
      </c>
      <c r="Q538" s="46">
        <v>310</v>
      </c>
      <c r="R538" s="47">
        <f>Q538*P538</f>
        <v>1178</v>
      </c>
    </row>
    <row r="539" spans="2:18">
      <c r="B539" s="45" t="s">
        <v>29</v>
      </c>
      <c r="C539" s="45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4">
        <v>2.38</v>
      </c>
      <c r="Q539" s="46">
        <v>80.180000000000007</v>
      </c>
      <c r="R539" s="47">
        <f t="shared" ref="R539:R547" si="14">Q539*P539</f>
        <v>190.82840000000002</v>
      </c>
    </row>
    <row r="540" spans="2:18">
      <c r="B540" s="45" t="s">
        <v>58</v>
      </c>
      <c r="C540" s="45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4">
        <v>0.5</v>
      </c>
      <c r="Q540" s="46">
        <v>41</v>
      </c>
      <c r="R540" s="47">
        <f t="shared" si="14"/>
        <v>20.5</v>
      </c>
    </row>
    <row r="541" spans="2:18">
      <c r="B541" s="45" t="s">
        <v>37</v>
      </c>
      <c r="C541" s="45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4">
        <v>0.3</v>
      </c>
      <c r="Q541" s="46">
        <v>90</v>
      </c>
      <c r="R541" s="47">
        <f t="shared" si="14"/>
        <v>27</v>
      </c>
    </row>
    <row r="542" spans="2:18">
      <c r="B542" s="45" t="s">
        <v>12</v>
      </c>
      <c r="C542" s="45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4">
        <v>0.3</v>
      </c>
      <c r="Q542" s="46">
        <v>34.32</v>
      </c>
      <c r="R542" s="47">
        <f t="shared" si="14"/>
        <v>10.295999999999999</v>
      </c>
    </row>
    <row r="543" spans="2:18">
      <c r="B543" s="45" t="s">
        <v>34</v>
      </c>
      <c r="C543" s="45">
        <v>30</v>
      </c>
      <c r="D543" s="31">
        <v>30</v>
      </c>
      <c r="E543" s="37">
        <v>0.6</v>
      </c>
      <c r="F543" s="37"/>
      <c r="G543" s="37">
        <v>15.5</v>
      </c>
      <c r="H543" s="37"/>
      <c r="I543" s="37">
        <v>0.04</v>
      </c>
      <c r="J543" s="37"/>
      <c r="K543" s="37">
        <v>0.24</v>
      </c>
      <c r="L543" s="37">
        <v>0.8</v>
      </c>
      <c r="M543" s="37">
        <v>24</v>
      </c>
      <c r="N543" s="37"/>
      <c r="O543" s="37">
        <v>22</v>
      </c>
      <c r="P543" s="4"/>
      <c r="Q543" s="46"/>
      <c r="R543" s="47">
        <f t="shared" si="14"/>
        <v>0</v>
      </c>
    </row>
    <row r="544" spans="2:18">
      <c r="B544" s="45" t="s">
        <v>34</v>
      </c>
      <c r="C544" s="45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4">
        <v>3</v>
      </c>
      <c r="Q544" s="46">
        <v>26</v>
      </c>
      <c r="R544" s="47">
        <f t="shared" si="14"/>
        <v>78</v>
      </c>
    </row>
    <row r="545" spans="2:18">
      <c r="B545" s="44" t="s">
        <v>112</v>
      </c>
      <c r="C545" s="45">
        <v>20</v>
      </c>
      <c r="D545" s="37">
        <v>200</v>
      </c>
      <c r="E545" s="37">
        <v>0.6</v>
      </c>
      <c r="F545" s="37"/>
      <c r="G545" s="37">
        <v>30.1</v>
      </c>
      <c r="H545" s="37">
        <v>130</v>
      </c>
      <c r="I545" s="37">
        <v>0.04</v>
      </c>
      <c r="J545" s="37"/>
      <c r="K545" s="37">
        <v>0.05</v>
      </c>
      <c r="L545" s="37">
        <v>135</v>
      </c>
      <c r="M545" s="37">
        <v>46</v>
      </c>
      <c r="N545" s="37"/>
      <c r="O545" s="37">
        <v>0.5</v>
      </c>
      <c r="P545" s="40"/>
      <c r="Q545" s="40"/>
      <c r="R545" s="47">
        <f t="shared" si="14"/>
        <v>0</v>
      </c>
    </row>
    <row r="546" spans="2:18">
      <c r="B546" s="45" t="s">
        <v>15</v>
      </c>
      <c r="C546" s="4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40">
        <v>0.8</v>
      </c>
      <c r="Q546" s="40">
        <v>74.52</v>
      </c>
      <c r="R546" s="47">
        <f t="shared" si="14"/>
        <v>59.616</v>
      </c>
    </row>
    <row r="547" spans="2:18">
      <c r="B547" s="45" t="s">
        <v>113</v>
      </c>
      <c r="C547" s="4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40">
        <v>0.8</v>
      </c>
      <c r="Q547" s="40">
        <v>218.42</v>
      </c>
      <c r="R547" s="47">
        <f t="shared" si="14"/>
        <v>174.73599999999999</v>
      </c>
    </row>
    <row r="548" spans="2:18">
      <c r="B548" s="93"/>
      <c r="E548" t="s">
        <v>98</v>
      </c>
      <c r="K548" t="s">
        <v>99</v>
      </c>
      <c r="Q548" s="19"/>
      <c r="R548" s="67">
        <f>SUM(R538:R547)</f>
        <v>1738.9764</v>
      </c>
    </row>
    <row r="549" spans="2:18">
      <c r="B549" s="93"/>
      <c r="E549" s="48" t="s">
        <v>100</v>
      </c>
      <c r="F549" s="48"/>
      <c r="G549" s="51"/>
      <c r="H549" s="48"/>
      <c r="I549" s="48"/>
      <c r="J549" s="48"/>
      <c r="K549" s="48" t="s">
        <v>99</v>
      </c>
      <c r="L549" s="48"/>
      <c r="O549" t="s">
        <v>99</v>
      </c>
      <c r="R549" s="14"/>
    </row>
    <row r="550" spans="2:18">
      <c r="B550" s="93"/>
      <c r="E550" s="48"/>
      <c r="F550" s="48"/>
      <c r="G550" s="51"/>
      <c r="H550" s="48"/>
      <c r="I550" s="48"/>
      <c r="J550" s="48"/>
      <c r="K550" s="48"/>
      <c r="L550" s="48"/>
      <c r="R550" s="14"/>
    </row>
    <row r="551" spans="2:18">
      <c r="B551" s="93"/>
      <c r="E551" s="48"/>
      <c r="F551" s="48"/>
      <c r="G551" s="51"/>
      <c r="H551" s="48"/>
      <c r="I551" s="48"/>
      <c r="J551" s="48"/>
      <c r="K551" s="48"/>
      <c r="L551" s="48"/>
      <c r="R551" s="14"/>
    </row>
    <row r="552" spans="2:18">
      <c r="B552" s="93"/>
      <c r="E552" s="48"/>
      <c r="F552" s="48"/>
      <c r="G552" s="51"/>
      <c r="H552" s="48"/>
      <c r="I552" s="48"/>
      <c r="J552" s="48"/>
      <c r="K552" s="48"/>
      <c r="L552" s="48"/>
      <c r="R552" s="14"/>
    </row>
    <row r="553" spans="2:18">
      <c r="B553" s="93"/>
      <c r="E553" s="48"/>
      <c r="F553" s="48"/>
      <c r="G553" s="51"/>
      <c r="H553" s="48"/>
      <c r="I553" s="48"/>
      <c r="J553" s="48"/>
      <c r="K553" s="48"/>
      <c r="L553" s="48"/>
      <c r="R553" s="14"/>
    </row>
    <row r="554" spans="2:18">
      <c r="B554" s="93"/>
      <c r="E554" s="48"/>
      <c r="F554" s="48"/>
      <c r="G554" s="51"/>
      <c r="H554" s="48"/>
      <c r="I554" s="48"/>
      <c r="J554" s="48"/>
      <c r="K554" s="48"/>
      <c r="L554" s="48"/>
      <c r="R554" s="14"/>
    </row>
    <row r="555" spans="2:18">
      <c r="B555" s="93"/>
      <c r="E555" s="48"/>
      <c r="F555" s="48"/>
      <c r="G555" s="51"/>
      <c r="H555" s="48"/>
      <c r="I555" s="48"/>
      <c r="J555" s="48"/>
      <c r="K555" s="48"/>
      <c r="L555" s="48"/>
      <c r="R555" s="14"/>
    </row>
    <row r="556" spans="2:18">
      <c r="B556" s="93"/>
      <c r="E556" s="48"/>
      <c r="F556" s="48"/>
      <c r="G556" s="51"/>
      <c r="H556" s="48"/>
      <c r="I556" s="48"/>
      <c r="J556" s="48"/>
      <c r="K556" s="48"/>
      <c r="L556" s="48"/>
      <c r="R556" s="14"/>
    </row>
    <row r="557" spans="2:18">
      <c r="B557" s="93"/>
      <c r="E557" s="48"/>
      <c r="F557" s="48"/>
      <c r="G557" s="51"/>
      <c r="H557" s="48"/>
      <c r="I557" s="48"/>
      <c r="J557" s="48"/>
      <c r="K557" s="48"/>
      <c r="L557" s="48"/>
      <c r="R557" s="14"/>
    </row>
    <row r="558" spans="2:18">
      <c r="B558" s="93"/>
      <c r="E558" s="48"/>
      <c r="F558" s="48"/>
      <c r="G558" s="51"/>
      <c r="H558" s="48"/>
      <c r="I558" s="48"/>
      <c r="J558" s="48"/>
      <c r="K558" s="48"/>
      <c r="L558" s="48"/>
      <c r="R558" s="14"/>
    </row>
    <row r="559" spans="2:18">
      <c r="B559" s="93"/>
      <c r="E559" s="48"/>
      <c r="F559" s="48"/>
      <c r="G559" s="51"/>
      <c r="H559" s="48"/>
      <c r="I559" s="48"/>
      <c r="J559" s="48"/>
      <c r="K559" s="48"/>
      <c r="L559" s="48"/>
      <c r="R559" s="14"/>
    </row>
    <row r="560" spans="2:18">
      <c r="B560" s="93"/>
      <c r="E560" s="48"/>
      <c r="F560" s="48"/>
      <c r="G560" s="51"/>
      <c r="H560" s="48"/>
      <c r="I560" s="48"/>
      <c r="J560" s="48"/>
      <c r="K560" s="48"/>
      <c r="L560" s="48"/>
      <c r="R560" s="14"/>
    </row>
    <row r="561" spans="2:18">
      <c r="B561" s="93"/>
      <c r="E561" s="48"/>
      <c r="F561" s="48"/>
      <c r="G561" s="51"/>
      <c r="H561" s="48"/>
      <c r="I561" s="48"/>
      <c r="J561" s="48"/>
      <c r="K561" s="48"/>
      <c r="L561" s="48"/>
      <c r="R561" s="14"/>
    </row>
    <row r="562" spans="2:18">
      <c r="B562" s="93"/>
      <c r="E562" s="48"/>
      <c r="F562" s="48"/>
      <c r="G562" s="51"/>
      <c r="H562" s="48"/>
      <c r="I562" s="48"/>
      <c r="J562" s="48"/>
      <c r="K562" s="48"/>
      <c r="L562" s="48"/>
      <c r="R562" s="14"/>
    </row>
    <row r="563" spans="2:18">
      <c r="B563" s="93"/>
      <c r="E563" s="48"/>
      <c r="F563" s="48"/>
      <c r="G563" s="51"/>
      <c r="H563" s="48"/>
      <c r="I563" s="48"/>
      <c r="J563" s="48"/>
      <c r="K563" s="48"/>
      <c r="L563" s="48"/>
      <c r="R563" s="14"/>
    </row>
    <row r="564" spans="2:18">
      <c r="B564" s="93"/>
      <c r="E564" s="48"/>
      <c r="F564" s="48"/>
      <c r="G564" s="51"/>
      <c r="H564" s="48"/>
      <c r="I564" s="48"/>
      <c r="J564" s="48"/>
      <c r="K564" s="48"/>
      <c r="L564" s="48"/>
      <c r="R564" s="14"/>
    </row>
    <row r="565" spans="2:18">
      <c r="B565" s="93"/>
      <c r="E565" s="48"/>
      <c r="F565" s="48"/>
      <c r="G565" s="51"/>
      <c r="H565" s="48"/>
      <c r="I565" s="48"/>
      <c r="J565" s="48"/>
      <c r="K565" s="48"/>
      <c r="L565" s="48"/>
      <c r="R565" s="14"/>
    </row>
    <row r="566" spans="2:18">
      <c r="B566" s="93"/>
      <c r="E566" s="48"/>
      <c r="F566" s="48"/>
      <c r="G566" s="51"/>
      <c r="H566" s="48"/>
      <c r="I566" s="48"/>
      <c r="J566" s="48"/>
      <c r="K566" s="48"/>
      <c r="L566" s="48"/>
      <c r="R566" s="14"/>
    </row>
    <row r="567" spans="2:18">
      <c r="B567" s="93"/>
      <c r="E567" s="48"/>
      <c r="F567" s="48"/>
      <c r="G567" s="51"/>
      <c r="H567" s="48"/>
      <c r="I567" s="48"/>
      <c r="J567" s="48"/>
      <c r="K567" s="48"/>
      <c r="L567" s="48"/>
      <c r="R567" s="14"/>
    </row>
    <row r="568" spans="2:18" ht="18.75">
      <c r="E568" s="15"/>
      <c r="H568" s="16" t="s">
        <v>67</v>
      </c>
      <c r="I568" s="16"/>
      <c r="J568" s="17"/>
      <c r="K568" s="17"/>
      <c r="M568" s="17"/>
      <c r="R568" s="19"/>
    </row>
    <row r="569" spans="2:18" ht="23.25">
      <c r="E569" s="15"/>
      <c r="F569" s="15"/>
      <c r="G569" s="133" t="s">
        <v>279</v>
      </c>
      <c r="H569" s="16" t="s">
        <v>68</v>
      </c>
      <c r="I569" s="16"/>
      <c r="J569" s="16"/>
      <c r="K569" s="285" t="s">
        <v>328</v>
      </c>
      <c r="L569" s="285"/>
      <c r="M569" s="21"/>
    </row>
    <row r="570" spans="2:18" ht="18.75">
      <c r="E570" s="23" t="s">
        <v>70</v>
      </c>
      <c r="F570" s="23"/>
      <c r="G570" s="23"/>
    </row>
    <row r="571" spans="2:18">
      <c r="B571" s="53" t="s">
        <v>294</v>
      </c>
      <c r="N571" s="21"/>
    </row>
    <row r="572" spans="2:18">
      <c r="B572" s="24" t="s">
        <v>149</v>
      </c>
      <c r="C572" s="24" t="s">
        <v>74</v>
      </c>
      <c r="E572" s="25"/>
      <c r="F572" s="28"/>
      <c r="G572" s="28" t="s">
        <v>7</v>
      </c>
      <c r="H572" s="27"/>
      <c r="I572" s="21"/>
      <c r="J572" s="21"/>
      <c r="K572" s="21"/>
      <c r="L572" s="21"/>
      <c r="M572" s="21"/>
      <c r="N572" s="21"/>
      <c r="O572" s="21"/>
      <c r="P572" s="21"/>
      <c r="Q572" s="21"/>
      <c r="R572" s="19"/>
    </row>
    <row r="573" spans="2:18">
      <c r="B573" s="29" t="s">
        <v>76</v>
      </c>
      <c r="C573" s="24"/>
      <c r="D573" s="20"/>
      <c r="E573" s="20"/>
      <c r="F573" s="27"/>
      <c r="G573" s="27"/>
      <c r="H573" s="27"/>
      <c r="I573" s="21"/>
      <c r="J573" s="21"/>
      <c r="K573" s="21"/>
      <c r="L573" s="21"/>
      <c r="M573" s="21"/>
      <c r="N573" s="21"/>
      <c r="O573" s="21"/>
      <c r="P573" s="21"/>
      <c r="Q573" s="21"/>
      <c r="R573" s="19"/>
    </row>
    <row r="574" spans="2:18">
      <c r="B574" s="30"/>
      <c r="C574" s="29"/>
      <c r="D574" s="29"/>
      <c r="E574" s="29"/>
      <c r="F574" s="21"/>
      <c r="G574" s="27"/>
      <c r="H574" s="27"/>
      <c r="I574" s="21"/>
      <c r="J574" s="21"/>
      <c r="K574" s="21"/>
      <c r="L574" s="21"/>
      <c r="M574" s="21"/>
      <c r="N574" s="145"/>
      <c r="O574" s="21"/>
      <c r="P574" s="21"/>
      <c r="R574" s="19"/>
    </row>
    <row r="575" spans="2:18">
      <c r="B575" s="31" t="s">
        <v>77</v>
      </c>
      <c r="C575" s="32"/>
      <c r="D575" s="33" t="s">
        <v>78</v>
      </c>
      <c r="E575" s="34"/>
      <c r="F575" s="34" t="s">
        <v>79</v>
      </c>
      <c r="G575" s="34"/>
      <c r="H575" s="34" t="s">
        <v>80</v>
      </c>
      <c r="I575" s="34" t="s">
        <v>81</v>
      </c>
      <c r="J575" s="34"/>
      <c r="K575" s="34"/>
      <c r="L575" s="34"/>
      <c r="M575" s="34" t="s">
        <v>82</v>
      </c>
      <c r="O575" s="34"/>
      <c r="P575" s="35" t="s">
        <v>83</v>
      </c>
      <c r="Q575" s="36" t="s">
        <v>3</v>
      </c>
      <c r="R575" s="36" t="s">
        <v>9</v>
      </c>
    </row>
    <row r="576" spans="2:18">
      <c r="B576" s="5"/>
      <c r="C576" s="38" t="s">
        <v>84</v>
      </c>
      <c r="D576" s="39" t="s">
        <v>85</v>
      </c>
      <c r="E576" s="37" t="s">
        <v>86</v>
      </c>
      <c r="F576" s="37" t="s">
        <v>87</v>
      </c>
      <c r="G576" s="37" t="s">
        <v>88</v>
      </c>
      <c r="H576" s="37"/>
      <c r="I576" s="37" t="s">
        <v>89</v>
      </c>
      <c r="J576" s="37" t="s">
        <v>90</v>
      </c>
      <c r="K576" s="37" t="s">
        <v>91</v>
      </c>
      <c r="L576" s="37" t="s">
        <v>92</v>
      </c>
      <c r="M576" s="37" t="s">
        <v>93</v>
      </c>
      <c r="N576" s="37" t="s">
        <v>94</v>
      </c>
      <c r="O576" s="37" t="s">
        <v>95</v>
      </c>
      <c r="P576" s="40"/>
      <c r="Q576" s="4"/>
      <c r="R576" s="40"/>
    </row>
    <row r="577" spans="2:18">
      <c r="B577" s="31" t="s">
        <v>295</v>
      </c>
      <c r="C577" s="45"/>
      <c r="D577" s="37">
        <v>250</v>
      </c>
      <c r="E577" s="37">
        <v>1.2</v>
      </c>
      <c r="F577" s="37">
        <v>4</v>
      </c>
      <c r="G577" s="37">
        <v>2.7</v>
      </c>
      <c r="H577" s="37">
        <v>260</v>
      </c>
      <c r="I577" s="37">
        <v>0.26</v>
      </c>
      <c r="J577" s="37">
        <v>40</v>
      </c>
      <c r="K577" s="37">
        <v>122</v>
      </c>
      <c r="L577" s="37">
        <v>128</v>
      </c>
      <c r="M577" s="37">
        <v>146</v>
      </c>
      <c r="N577" s="37">
        <v>56</v>
      </c>
      <c r="O577" s="37">
        <v>2</v>
      </c>
      <c r="P577" s="4"/>
      <c r="Q577" s="46"/>
      <c r="R577" s="47"/>
    </row>
    <row r="578" spans="2:18">
      <c r="B578" s="45" t="s">
        <v>135</v>
      </c>
      <c r="C578" s="45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4">
        <v>6.7</v>
      </c>
      <c r="Q578" s="46">
        <v>310</v>
      </c>
      <c r="R578" s="47">
        <f>Q578*P578</f>
        <v>2077</v>
      </c>
    </row>
    <row r="579" spans="2:18">
      <c r="B579" s="45" t="s">
        <v>29</v>
      </c>
      <c r="C579" s="45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4">
        <v>3</v>
      </c>
      <c r="Q579" s="46">
        <v>68</v>
      </c>
      <c r="R579" s="47">
        <f t="shared" ref="R579:R586" si="15">Q579*P579</f>
        <v>204</v>
      </c>
    </row>
    <row r="580" spans="2:18">
      <c r="B580" s="45" t="s">
        <v>58</v>
      </c>
      <c r="C580" s="45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4">
        <v>0.1</v>
      </c>
      <c r="Q580" s="46">
        <v>41</v>
      </c>
      <c r="R580" s="47">
        <f t="shared" si="15"/>
        <v>4.1000000000000005</v>
      </c>
    </row>
    <row r="581" spans="2:18">
      <c r="B581" s="45" t="s">
        <v>37</v>
      </c>
      <c r="C581" s="45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4">
        <v>0.1</v>
      </c>
      <c r="Q581" s="46">
        <v>90</v>
      </c>
      <c r="R581" s="47">
        <f t="shared" si="15"/>
        <v>9</v>
      </c>
    </row>
    <row r="582" spans="2:18">
      <c r="B582" s="45" t="s">
        <v>34</v>
      </c>
      <c r="C582" s="45">
        <v>30</v>
      </c>
      <c r="D582" s="31">
        <v>30</v>
      </c>
      <c r="E582" s="37">
        <v>0.6</v>
      </c>
      <c r="F582" s="37"/>
      <c r="G582" s="37">
        <v>15.5</v>
      </c>
      <c r="H582" s="37"/>
      <c r="I582" s="37">
        <v>0.04</v>
      </c>
      <c r="J582" s="37"/>
      <c r="K582" s="37">
        <v>0.24</v>
      </c>
      <c r="L582" s="37">
        <v>0.8</v>
      </c>
      <c r="M582" s="37">
        <v>24</v>
      </c>
      <c r="N582" s="37"/>
      <c r="O582" s="37">
        <v>22</v>
      </c>
      <c r="P582" s="4"/>
      <c r="Q582" s="46"/>
      <c r="R582" s="47">
        <f t="shared" si="15"/>
        <v>0</v>
      </c>
    </row>
    <row r="583" spans="2:18">
      <c r="B583" s="45" t="s">
        <v>34</v>
      </c>
      <c r="C583" s="45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4">
        <v>2</v>
      </c>
      <c r="Q583" s="46">
        <v>26</v>
      </c>
      <c r="R583" s="47">
        <f t="shared" si="15"/>
        <v>52</v>
      </c>
    </row>
    <row r="584" spans="2:18">
      <c r="B584" s="44" t="s">
        <v>108</v>
      </c>
      <c r="C584" s="45">
        <v>20</v>
      </c>
      <c r="D584" s="37">
        <v>200</v>
      </c>
      <c r="E584" s="37">
        <v>0.6</v>
      </c>
      <c r="F584" s="37"/>
      <c r="G584" s="37">
        <v>30.1</v>
      </c>
      <c r="H584" s="37">
        <v>130</v>
      </c>
      <c r="I584" s="37">
        <v>0.04</v>
      </c>
      <c r="J584" s="37"/>
      <c r="K584" s="37">
        <v>0.05</v>
      </c>
      <c r="L584" s="37">
        <v>135</v>
      </c>
      <c r="M584" s="37">
        <v>46</v>
      </c>
      <c r="N584" s="37"/>
      <c r="O584" s="37">
        <v>0.5</v>
      </c>
      <c r="P584" s="40"/>
      <c r="Q584" s="40"/>
      <c r="R584" s="47">
        <f t="shared" si="15"/>
        <v>0</v>
      </c>
    </row>
    <row r="585" spans="2:18">
      <c r="B585" s="45" t="s">
        <v>31</v>
      </c>
      <c r="C585" s="4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40">
        <v>2</v>
      </c>
      <c r="Q585" s="40">
        <v>75</v>
      </c>
      <c r="R585" s="47">
        <f t="shared" si="15"/>
        <v>150</v>
      </c>
    </row>
    <row r="586" spans="2:18">
      <c r="B586" s="45" t="s">
        <v>109</v>
      </c>
      <c r="C586" s="4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40"/>
      <c r="Q586" s="40">
        <v>218.42</v>
      </c>
      <c r="R586" s="47">
        <f t="shared" si="15"/>
        <v>0</v>
      </c>
    </row>
    <row r="587" spans="2:18">
      <c r="B587" s="93"/>
      <c r="E587" t="s">
        <v>98</v>
      </c>
      <c r="K587" t="s">
        <v>99</v>
      </c>
      <c r="R587" s="67">
        <f>SUM(R578:R586)</f>
        <v>2496.1</v>
      </c>
    </row>
    <row r="588" spans="2:18">
      <c r="B588" s="93"/>
      <c r="E588" s="48" t="s">
        <v>100</v>
      </c>
      <c r="F588" s="48"/>
      <c r="G588" s="51"/>
      <c r="H588" s="48"/>
      <c r="I588" s="48"/>
      <c r="J588" s="48"/>
      <c r="K588" s="48" t="s">
        <v>99</v>
      </c>
      <c r="L588" s="48"/>
      <c r="O588" t="s">
        <v>99</v>
      </c>
      <c r="R588" s="14"/>
    </row>
    <row r="589" spans="2:18">
      <c r="B589" s="93"/>
      <c r="E589" s="48"/>
      <c r="F589" s="48"/>
      <c r="G589" s="51"/>
      <c r="H589" s="48"/>
      <c r="I589" s="48"/>
      <c r="J589" s="48"/>
      <c r="K589" s="48"/>
      <c r="L589" s="48"/>
      <c r="R589" s="14"/>
    </row>
    <row r="590" spans="2:18">
      <c r="B590" s="93"/>
      <c r="E590" s="48"/>
      <c r="F590" s="48"/>
      <c r="G590" s="51"/>
      <c r="H590" s="48"/>
      <c r="I590" s="48"/>
      <c r="J590" s="48"/>
      <c r="K590" s="48"/>
      <c r="L590" s="48"/>
      <c r="R590" s="14"/>
    </row>
    <row r="591" spans="2:18">
      <c r="B591" s="93"/>
      <c r="E591" s="48"/>
      <c r="F591" s="48"/>
      <c r="G591" s="51"/>
      <c r="H591" s="48"/>
      <c r="I591" s="48"/>
      <c r="J591" s="48"/>
      <c r="K591" s="48"/>
      <c r="L591" s="48"/>
      <c r="R591" s="14"/>
    </row>
    <row r="592" spans="2:18">
      <c r="B592" s="93"/>
      <c r="E592" s="48"/>
      <c r="F592" s="48"/>
      <c r="G592" s="51"/>
      <c r="H592" s="48"/>
      <c r="I592" s="48"/>
      <c r="J592" s="48"/>
      <c r="K592" s="48"/>
      <c r="L592" s="48"/>
      <c r="R592" s="14"/>
    </row>
    <row r="593" spans="2:18">
      <c r="B593" s="93"/>
      <c r="E593" s="48"/>
      <c r="F593" s="48"/>
      <c r="G593" s="51"/>
      <c r="H593" s="48"/>
      <c r="I593" s="48"/>
      <c r="J593" s="48"/>
      <c r="K593" s="48"/>
      <c r="L593" s="48"/>
      <c r="R593" s="14"/>
    </row>
    <row r="594" spans="2:18">
      <c r="B594" s="93"/>
      <c r="E594" s="48"/>
      <c r="F594" s="48"/>
      <c r="G594" s="51"/>
      <c r="H594" s="48"/>
      <c r="I594" s="48"/>
      <c r="J594" s="48"/>
      <c r="K594" s="48"/>
      <c r="L594" s="48"/>
      <c r="R594" s="14"/>
    </row>
    <row r="595" spans="2:18">
      <c r="B595" s="93"/>
      <c r="E595" s="48"/>
      <c r="F595" s="48"/>
      <c r="G595" s="51"/>
      <c r="H595" s="48"/>
      <c r="I595" s="48"/>
      <c r="J595" s="48"/>
      <c r="K595" s="48"/>
      <c r="L595" s="48"/>
      <c r="R595" s="14"/>
    </row>
    <row r="596" spans="2:18">
      <c r="B596" s="93"/>
      <c r="E596" s="48"/>
      <c r="F596" s="48"/>
      <c r="G596" s="51"/>
      <c r="H596" s="48"/>
      <c r="I596" s="48"/>
      <c r="J596" s="48"/>
      <c r="K596" s="48"/>
      <c r="L596" s="48"/>
      <c r="R596" s="14"/>
    </row>
    <row r="597" spans="2:18">
      <c r="B597" s="93"/>
      <c r="E597" s="48"/>
      <c r="F597" s="48"/>
      <c r="G597" s="51"/>
      <c r="H597" s="48"/>
      <c r="I597" s="48"/>
      <c r="J597" s="48"/>
      <c r="K597" s="48"/>
      <c r="L597" s="48"/>
      <c r="R597" s="14"/>
    </row>
    <row r="598" spans="2:18">
      <c r="B598" s="93"/>
      <c r="E598" s="48"/>
      <c r="F598" s="48"/>
      <c r="G598" s="51"/>
      <c r="H598" s="48"/>
      <c r="I598" s="48"/>
      <c r="J598" s="48"/>
      <c r="K598" s="48"/>
      <c r="L598" s="48"/>
      <c r="R598" s="14"/>
    </row>
    <row r="599" spans="2:18">
      <c r="B599" s="93"/>
      <c r="E599" s="48"/>
      <c r="F599" s="48"/>
      <c r="G599" s="51"/>
      <c r="H599" s="48"/>
      <c r="I599" s="48"/>
      <c r="J599" s="48"/>
      <c r="K599" s="48"/>
      <c r="L599" s="48"/>
      <c r="R599" s="14"/>
    </row>
    <row r="600" spans="2:18">
      <c r="B600" s="93"/>
      <c r="E600" s="48"/>
      <c r="F600" s="48"/>
      <c r="G600" s="51"/>
      <c r="H600" s="48"/>
      <c r="I600" s="48"/>
      <c r="J600" s="48"/>
      <c r="K600" s="48"/>
      <c r="L600" s="48"/>
      <c r="R600" s="14"/>
    </row>
    <row r="601" spans="2:18">
      <c r="B601" s="93"/>
      <c r="E601" s="48"/>
      <c r="F601" s="48"/>
      <c r="G601" s="51"/>
      <c r="H601" s="48"/>
      <c r="I601" s="48"/>
      <c r="J601" s="48"/>
      <c r="K601" s="48"/>
      <c r="L601" s="48"/>
      <c r="R601" s="14"/>
    </row>
    <row r="602" spans="2:18">
      <c r="B602" s="93"/>
      <c r="E602" s="48"/>
      <c r="F602" s="48"/>
      <c r="G602" s="51"/>
      <c r="H602" s="48"/>
      <c r="I602" s="48"/>
      <c r="J602" s="48"/>
      <c r="K602" s="48"/>
      <c r="L602" s="48"/>
      <c r="R602" s="14"/>
    </row>
    <row r="603" spans="2:18">
      <c r="B603" s="93"/>
      <c r="E603" s="48"/>
      <c r="F603" s="48"/>
      <c r="G603" s="51"/>
      <c r="H603" s="48"/>
      <c r="I603" s="48"/>
      <c r="J603" s="48"/>
      <c r="K603" s="48"/>
      <c r="L603" s="48"/>
      <c r="R603" s="14"/>
    </row>
    <row r="604" spans="2:18">
      <c r="B604" s="93"/>
      <c r="E604" s="48"/>
      <c r="F604" s="48"/>
      <c r="G604" s="51"/>
      <c r="H604" s="48"/>
      <c r="I604" s="48"/>
      <c r="J604" s="48"/>
      <c r="K604" s="48"/>
      <c r="L604" s="48"/>
      <c r="R604" s="14"/>
    </row>
    <row r="605" spans="2:18">
      <c r="B605" s="93"/>
      <c r="E605" s="48"/>
      <c r="F605" s="48"/>
      <c r="G605" s="51"/>
      <c r="H605" s="48"/>
      <c r="I605" s="48"/>
      <c r="J605" s="48"/>
      <c r="K605" s="48"/>
      <c r="L605" s="48"/>
      <c r="R605" s="14"/>
    </row>
    <row r="606" spans="2:18">
      <c r="B606" s="93"/>
      <c r="E606" s="48"/>
      <c r="F606" s="48"/>
      <c r="G606" s="51"/>
      <c r="H606" s="48"/>
      <c r="I606" s="48"/>
      <c r="J606" s="48"/>
      <c r="K606" s="48"/>
      <c r="L606" s="48"/>
      <c r="R606" s="14"/>
    </row>
    <row r="607" spans="2:18">
      <c r="B607" s="93"/>
      <c r="E607" s="48"/>
      <c r="F607" s="48"/>
      <c r="G607" s="51"/>
      <c r="H607" s="48"/>
      <c r="I607" s="48"/>
      <c r="J607" s="48"/>
      <c r="K607" s="48"/>
      <c r="L607" s="48"/>
      <c r="R607" s="14"/>
    </row>
    <row r="608" spans="2:18" ht="18.75">
      <c r="E608" s="15"/>
      <c r="H608" s="16" t="s">
        <v>67</v>
      </c>
      <c r="I608" s="16"/>
      <c r="J608" s="17"/>
      <c r="K608" s="17"/>
      <c r="M608" s="17"/>
      <c r="R608" s="19"/>
    </row>
    <row r="609" spans="2:18" ht="23.25">
      <c r="E609" s="15"/>
      <c r="F609" s="15"/>
      <c r="G609" s="133" t="s">
        <v>279</v>
      </c>
      <c r="H609" s="16" t="s">
        <v>68</v>
      </c>
      <c r="I609" s="16"/>
      <c r="J609" s="16"/>
      <c r="K609" s="285" t="s">
        <v>328</v>
      </c>
      <c r="L609" s="285"/>
      <c r="M609" s="21"/>
    </row>
    <row r="610" spans="2:18" ht="18.75">
      <c r="E610" s="23" t="s">
        <v>70</v>
      </c>
      <c r="F610" s="23"/>
      <c r="G610" s="23"/>
    </row>
    <row r="611" spans="2:18">
      <c r="B611" s="53" t="s">
        <v>297</v>
      </c>
      <c r="N611" s="21"/>
    </row>
    <row r="612" spans="2:18">
      <c r="B612" s="24" t="s">
        <v>149</v>
      </c>
      <c r="C612" s="24" t="s">
        <v>74</v>
      </c>
      <c r="E612" s="25"/>
      <c r="F612" s="28"/>
      <c r="G612" s="28" t="s">
        <v>75</v>
      </c>
      <c r="H612" s="27"/>
      <c r="I612" s="21"/>
      <c r="J612" s="21"/>
      <c r="K612" s="21"/>
      <c r="L612" s="21"/>
      <c r="M612" s="21"/>
      <c r="N612" s="21"/>
      <c r="O612" s="21"/>
      <c r="P612" s="21"/>
      <c r="Q612" s="21"/>
      <c r="R612" s="19"/>
    </row>
    <row r="613" spans="2:18">
      <c r="B613" s="29" t="s">
        <v>76</v>
      </c>
      <c r="C613" s="24"/>
      <c r="D613" s="20"/>
      <c r="E613" s="20"/>
      <c r="F613" s="27"/>
      <c r="G613" s="27"/>
      <c r="H613" s="27"/>
      <c r="I613" s="21"/>
      <c r="J613" s="21"/>
      <c r="K613" s="21"/>
      <c r="L613" s="21"/>
      <c r="M613" s="21"/>
      <c r="N613" s="21"/>
      <c r="O613" s="21"/>
      <c r="P613" s="21"/>
      <c r="Q613" s="21"/>
      <c r="R613" s="19"/>
    </row>
    <row r="614" spans="2:18">
      <c r="B614" s="30"/>
      <c r="C614" s="29"/>
      <c r="D614" s="29"/>
      <c r="E614" s="29"/>
      <c r="F614" s="21"/>
      <c r="G614" s="27"/>
      <c r="H614" s="27"/>
      <c r="I614" s="21"/>
      <c r="J614" s="21"/>
      <c r="K614" s="21"/>
      <c r="L614" s="21"/>
      <c r="M614" s="21"/>
      <c r="N614" s="145"/>
      <c r="O614" s="21"/>
      <c r="P614" s="21"/>
      <c r="Q614">
        <v>214</v>
      </c>
      <c r="R614" s="19"/>
    </row>
    <row r="615" spans="2:18">
      <c r="B615" s="31" t="s">
        <v>77</v>
      </c>
      <c r="C615" s="32"/>
      <c r="D615" s="33" t="s">
        <v>78</v>
      </c>
      <c r="E615" s="34"/>
      <c r="F615" s="34" t="s">
        <v>79</v>
      </c>
      <c r="G615" s="34"/>
      <c r="H615" s="34" t="s">
        <v>80</v>
      </c>
      <c r="I615" s="34" t="s">
        <v>81</v>
      </c>
      <c r="J615" s="34"/>
      <c r="K615" s="34"/>
      <c r="L615" s="34"/>
      <c r="M615" s="34" t="s">
        <v>82</v>
      </c>
      <c r="O615" s="34"/>
      <c r="P615" s="35" t="s">
        <v>83</v>
      </c>
      <c r="Q615" s="36" t="s">
        <v>3</v>
      </c>
      <c r="R615" s="36" t="s">
        <v>9</v>
      </c>
    </row>
    <row r="616" spans="2:18">
      <c r="B616" s="5"/>
      <c r="C616" s="38" t="s">
        <v>84</v>
      </c>
      <c r="D616" s="39" t="s">
        <v>85</v>
      </c>
      <c r="E616" s="37" t="s">
        <v>86</v>
      </c>
      <c r="F616" s="37" t="s">
        <v>87</v>
      </c>
      <c r="G616" s="37" t="s">
        <v>88</v>
      </c>
      <c r="H616" s="37"/>
      <c r="I616" s="37" t="s">
        <v>89</v>
      </c>
      <c r="J616" s="37" t="s">
        <v>90</v>
      </c>
      <c r="K616" s="37" t="s">
        <v>91</v>
      </c>
      <c r="L616" s="37" t="s">
        <v>92</v>
      </c>
      <c r="M616" s="37" t="s">
        <v>93</v>
      </c>
      <c r="N616" s="37" t="s">
        <v>94</v>
      </c>
      <c r="O616" s="37" t="s">
        <v>95</v>
      </c>
      <c r="P616" s="40"/>
      <c r="Q616" s="4"/>
      <c r="R616" s="40"/>
    </row>
    <row r="617" spans="2:18">
      <c r="B617" s="31" t="s">
        <v>298</v>
      </c>
      <c r="C617" s="45"/>
      <c r="D617" s="37">
        <v>250</v>
      </c>
      <c r="E617" s="37">
        <v>1.2</v>
      </c>
      <c r="F617" s="37">
        <v>4</v>
      </c>
      <c r="G617" s="37">
        <v>2.7</v>
      </c>
      <c r="H617" s="37">
        <v>260</v>
      </c>
      <c r="I617" s="37">
        <v>0.26</v>
      </c>
      <c r="J617" s="37">
        <v>40</v>
      </c>
      <c r="K617" s="37">
        <v>122</v>
      </c>
      <c r="L617" s="37">
        <v>128</v>
      </c>
      <c r="M617" s="37">
        <v>146</v>
      </c>
      <c r="N617" s="37">
        <v>56</v>
      </c>
      <c r="O617" s="37">
        <v>2</v>
      </c>
      <c r="P617" s="4"/>
      <c r="Q617" s="46"/>
      <c r="R617" s="47"/>
    </row>
    <row r="618" spans="2:18">
      <c r="B618" s="45" t="s">
        <v>36</v>
      </c>
      <c r="C618" s="45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4">
        <v>10.7</v>
      </c>
      <c r="Q618" s="96">
        <v>265</v>
      </c>
      <c r="R618" s="47">
        <f>Q618*P618</f>
        <v>2835.5</v>
      </c>
    </row>
    <row r="619" spans="2:18">
      <c r="B619" s="45" t="s">
        <v>32</v>
      </c>
      <c r="C619" s="45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4">
        <v>13</v>
      </c>
      <c r="Q619" s="96">
        <v>65.98</v>
      </c>
      <c r="R619" s="47">
        <v>857.71</v>
      </c>
    </row>
    <row r="620" spans="2:18">
      <c r="B620" s="45" t="s">
        <v>58</v>
      </c>
      <c r="C620" s="45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4">
        <v>2.1</v>
      </c>
      <c r="Q620" s="96">
        <v>41</v>
      </c>
      <c r="R620" s="47">
        <f t="shared" ref="R620:R644" si="16">Q620*P620</f>
        <v>86.100000000000009</v>
      </c>
    </row>
    <row r="621" spans="2:18">
      <c r="B621" s="45" t="s">
        <v>14</v>
      </c>
      <c r="C621" s="45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4">
        <v>1</v>
      </c>
      <c r="Q621" s="96">
        <v>131.06</v>
      </c>
      <c r="R621" s="47">
        <f t="shared" si="16"/>
        <v>131.06</v>
      </c>
    </row>
    <row r="622" spans="2:18">
      <c r="B622" s="45" t="s">
        <v>13</v>
      </c>
      <c r="C622" s="45">
        <v>3</v>
      </c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4">
        <v>1.6</v>
      </c>
      <c r="Q622" s="96">
        <v>116.49</v>
      </c>
      <c r="R622" s="47">
        <f t="shared" si="16"/>
        <v>186.38400000000001</v>
      </c>
    </row>
    <row r="623" spans="2:18">
      <c r="B623" s="45" t="s">
        <v>37</v>
      </c>
      <c r="C623" s="45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4">
        <v>2.1</v>
      </c>
      <c r="Q623" s="96">
        <v>90</v>
      </c>
      <c r="R623" s="47">
        <f t="shared" si="16"/>
        <v>189</v>
      </c>
    </row>
    <row r="624" spans="2:18">
      <c r="B624" s="45" t="s">
        <v>17</v>
      </c>
      <c r="C624" s="45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4">
        <v>1</v>
      </c>
      <c r="Q624" s="96">
        <v>23.87</v>
      </c>
      <c r="R624" s="47">
        <f t="shared" si="16"/>
        <v>23.87</v>
      </c>
    </row>
    <row r="625" spans="2:20">
      <c r="B625" s="45" t="s">
        <v>10</v>
      </c>
      <c r="C625" s="45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4">
        <v>1</v>
      </c>
      <c r="Q625" s="96">
        <v>65</v>
      </c>
      <c r="R625" s="47">
        <f t="shared" si="16"/>
        <v>65</v>
      </c>
    </row>
    <row r="626" spans="2:20">
      <c r="B626" s="45" t="s">
        <v>12</v>
      </c>
      <c r="C626" s="45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4">
        <v>0.7</v>
      </c>
      <c r="Q626" s="96">
        <v>34.32</v>
      </c>
      <c r="R626" s="47">
        <f t="shared" si="16"/>
        <v>24.023999999999997</v>
      </c>
    </row>
    <row r="627" spans="2:20">
      <c r="B627" s="45" t="s">
        <v>51</v>
      </c>
      <c r="C627" s="45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4">
        <v>1</v>
      </c>
      <c r="Q627" s="96">
        <v>47</v>
      </c>
      <c r="R627" s="47">
        <f t="shared" si="16"/>
        <v>47</v>
      </c>
    </row>
    <row r="628" spans="2:20">
      <c r="B628" s="31" t="s">
        <v>191</v>
      </c>
      <c r="C628" s="45"/>
      <c r="D628" s="37">
        <v>70</v>
      </c>
      <c r="E628" s="37">
        <v>4.5999999999999996</v>
      </c>
      <c r="F628" s="37">
        <v>5.2</v>
      </c>
      <c r="G628" s="37">
        <v>7.2</v>
      </c>
      <c r="H628" s="37">
        <v>105</v>
      </c>
      <c r="I628" s="37">
        <v>1.5</v>
      </c>
      <c r="J628" s="37">
        <v>13.5</v>
      </c>
      <c r="K628" s="37">
        <v>51</v>
      </c>
      <c r="L628" s="37">
        <v>98</v>
      </c>
      <c r="M628" s="37">
        <v>52</v>
      </c>
      <c r="N628" s="37">
        <v>51</v>
      </c>
      <c r="O628" s="37">
        <v>2.25</v>
      </c>
      <c r="P628" s="4"/>
      <c r="Q628" s="96"/>
      <c r="R628" s="47">
        <f t="shared" si="16"/>
        <v>0</v>
      </c>
    </row>
    <row r="629" spans="2:20">
      <c r="B629" s="45" t="s">
        <v>56</v>
      </c>
      <c r="C629" s="45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4">
        <v>8.4</v>
      </c>
      <c r="Q629" s="96">
        <v>82.89</v>
      </c>
      <c r="R629" s="47">
        <f t="shared" si="16"/>
        <v>696.27600000000007</v>
      </c>
    </row>
    <row r="630" spans="2:20">
      <c r="B630" s="45" t="s">
        <v>37</v>
      </c>
      <c r="C630" s="45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4">
        <v>2</v>
      </c>
      <c r="Q630" s="96">
        <v>90</v>
      </c>
      <c r="R630" s="47">
        <f t="shared" si="16"/>
        <v>180</v>
      </c>
      <c r="S630" s="68"/>
    </row>
    <row r="631" spans="2:20">
      <c r="B631" s="45" t="s">
        <v>58</v>
      </c>
      <c r="C631" s="45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4">
        <v>1</v>
      </c>
      <c r="Q631" s="96">
        <v>41</v>
      </c>
      <c r="R631" s="47">
        <f t="shared" si="16"/>
        <v>41</v>
      </c>
    </row>
    <row r="632" spans="2:20">
      <c r="B632" s="45" t="s">
        <v>13</v>
      </c>
      <c r="C632" s="45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4">
        <v>0.4</v>
      </c>
      <c r="Q632" s="96">
        <v>116.49</v>
      </c>
      <c r="R632" s="47">
        <f t="shared" si="16"/>
        <v>46.596000000000004</v>
      </c>
      <c r="T632" s="68"/>
    </row>
    <row r="633" spans="2:20">
      <c r="B633" s="44" t="s">
        <v>34</v>
      </c>
      <c r="C633" s="45">
        <v>30</v>
      </c>
      <c r="D633" s="31">
        <v>30</v>
      </c>
      <c r="E633" s="37">
        <v>0.6</v>
      </c>
      <c r="F633" s="37"/>
      <c r="G633" s="37">
        <v>15.5</v>
      </c>
      <c r="H633" s="37"/>
      <c r="I633" s="37">
        <v>0.04</v>
      </c>
      <c r="J633" s="37"/>
      <c r="K633" s="37">
        <v>0.24</v>
      </c>
      <c r="L633" s="37">
        <v>0.8</v>
      </c>
      <c r="M633" s="37">
        <v>24</v>
      </c>
      <c r="N633" s="37"/>
      <c r="O633" s="37">
        <v>22</v>
      </c>
      <c r="P633" s="52"/>
      <c r="Q633" s="96"/>
      <c r="R633" s="47">
        <f t="shared" si="16"/>
        <v>0</v>
      </c>
    </row>
    <row r="634" spans="2:20">
      <c r="B634" s="45" t="s">
        <v>34</v>
      </c>
      <c r="C634" s="45">
        <v>10</v>
      </c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4">
        <v>15</v>
      </c>
      <c r="Q634" s="150">
        <v>26</v>
      </c>
      <c r="R634" s="47">
        <f t="shared" si="16"/>
        <v>390</v>
      </c>
    </row>
    <row r="635" spans="2:20">
      <c r="B635" s="45" t="s">
        <v>60</v>
      </c>
      <c r="C635" s="4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4">
        <v>2.14</v>
      </c>
      <c r="Q635" s="150">
        <v>536</v>
      </c>
      <c r="R635" s="47">
        <f t="shared" si="16"/>
        <v>1147.04</v>
      </c>
    </row>
    <row r="636" spans="2:20">
      <c r="B636" s="45" t="s">
        <v>121</v>
      </c>
      <c r="C636" s="4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4">
        <v>2.14</v>
      </c>
      <c r="Q636" s="150">
        <v>540</v>
      </c>
      <c r="R636" s="47">
        <f t="shared" si="16"/>
        <v>1155.6000000000001</v>
      </c>
    </row>
    <row r="637" spans="2:20">
      <c r="B637" s="44" t="s">
        <v>45</v>
      </c>
      <c r="C637" s="45">
        <v>20</v>
      </c>
      <c r="D637" s="37">
        <v>200</v>
      </c>
      <c r="E637" s="37">
        <v>0.6</v>
      </c>
      <c r="F637" s="37"/>
      <c r="G637" s="37">
        <v>30.1</v>
      </c>
      <c r="H637" s="37">
        <v>130</v>
      </c>
      <c r="I637" s="37">
        <v>0.04</v>
      </c>
      <c r="J637" s="37"/>
      <c r="K637" s="37">
        <v>0.05</v>
      </c>
      <c r="L637" s="37">
        <v>135</v>
      </c>
      <c r="M637" s="37">
        <v>46</v>
      </c>
      <c r="N637" s="37"/>
      <c r="O637" s="37">
        <v>0.5</v>
      </c>
      <c r="P637" s="40"/>
      <c r="Q637" s="96"/>
      <c r="R637" s="47">
        <f t="shared" si="16"/>
        <v>0</v>
      </c>
    </row>
    <row r="638" spans="2:20">
      <c r="B638" s="45" t="s">
        <v>45</v>
      </c>
      <c r="C638" s="4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40">
        <v>30</v>
      </c>
      <c r="Q638" s="96">
        <v>31</v>
      </c>
      <c r="R638" s="47">
        <f t="shared" si="16"/>
        <v>930</v>
      </c>
    </row>
    <row r="639" spans="2:20">
      <c r="B639" s="45" t="s">
        <v>61</v>
      </c>
      <c r="C639" s="4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40">
        <v>60.7</v>
      </c>
      <c r="Q639" s="96">
        <v>185</v>
      </c>
      <c r="R639" s="47">
        <f t="shared" si="16"/>
        <v>11229.5</v>
      </c>
    </row>
    <row r="640" spans="2:20">
      <c r="B640" s="45" t="s">
        <v>299</v>
      </c>
      <c r="C640" s="4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40">
        <v>22.6</v>
      </c>
      <c r="Q640" s="96">
        <v>240</v>
      </c>
      <c r="R640" s="47">
        <f t="shared" si="16"/>
        <v>5424</v>
      </c>
    </row>
    <row r="641" spans="2:20">
      <c r="B641" s="45" t="s">
        <v>18</v>
      </c>
      <c r="C641" s="4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40">
        <v>18</v>
      </c>
      <c r="Q641" s="96">
        <v>105</v>
      </c>
      <c r="R641" s="47">
        <f t="shared" si="16"/>
        <v>1890</v>
      </c>
    </row>
    <row r="642" spans="2:20">
      <c r="B642" s="45" t="s">
        <v>118</v>
      </c>
      <c r="C642" s="4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40">
        <v>4</v>
      </c>
      <c r="Q642" s="96">
        <v>342</v>
      </c>
      <c r="R642" s="47">
        <f t="shared" si="16"/>
        <v>1368</v>
      </c>
    </row>
    <row r="643" spans="2:20">
      <c r="B643" s="45" t="s">
        <v>300</v>
      </c>
      <c r="C643" s="4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40">
        <v>216</v>
      </c>
      <c r="Q643" s="96">
        <v>49</v>
      </c>
      <c r="R643" s="47">
        <f t="shared" si="16"/>
        <v>10584</v>
      </c>
    </row>
    <row r="644" spans="2:20">
      <c r="B644" s="45" t="s">
        <v>124</v>
      </c>
      <c r="C644" s="4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40">
        <v>196</v>
      </c>
      <c r="Q644" s="96">
        <v>58</v>
      </c>
      <c r="R644" s="47">
        <f t="shared" si="16"/>
        <v>11368</v>
      </c>
    </row>
    <row r="645" spans="2:20">
      <c r="B645" s="93"/>
      <c r="E645" t="s">
        <v>98</v>
      </c>
      <c r="K645" t="s">
        <v>99</v>
      </c>
      <c r="R645" s="67">
        <f>SUM(R618:R644)</f>
        <v>50895.66</v>
      </c>
    </row>
    <row r="646" spans="2:20">
      <c r="B646" s="93"/>
      <c r="E646" s="48" t="s">
        <v>100</v>
      </c>
      <c r="F646" s="48"/>
      <c r="G646" s="51"/>
      <c r="H646" s="48"/>
      <c r="I646" s="48"/>
      <c r="J646" s="48"/>
      <c r="K646" s="48" t="s">
        <v>99</v>
      </c>
      <c r="L646" s="48"/>
      <c r="O646" t="s">
        <v>99</v>
      </c>
      <c r="R646" s="14"/>
      <c r="T646" s="68"/>
    </row>
    <row r="647" spans="2:20">
      <c r="B647" s="93"/>
      <c r="E647" s="48"/>
      <c r="F647" s="48"/>
      <c r="G647" s="51"/>
      <c r="H647" s="48"/>
      <c r="I647" s="48"/>
      <c r="J647" s="48"/>
      <c r="K647" s="48"/>
      <c r="L647" s="48"/>
      <c r="R647" s="14"/>
      <c r="T647" s="68"/>
    </row>
    <row r="648" spans="2:20" ht="18.75">
      <c r="E648" s="15"/>
      <c r="H648" s="16" t="s">
        <v>67</v>
      </c>
      <c r="I648" s="16"/>
      <c r="J648" s="17"/>
      <c r="K648" s="17"/>
      <c r="M648" s="17"/>
      <c r="R648" s="67"/>
    </row>
    <row r="649" spans="2:20" ht="23.25">
      <c r="E649" s="15"/>
      <c r="F649" s="15"/>
      <c r="G649" s="133" t="s">
        <v>279</v>
      </c>
      <c r="H649" s="16" t="s">
        <v>68</v>
      </c>
      <c r="I649" s="16"/>
      <c r="J649" s="16"/>
      <c r="K649" s="285" t="s">
        <v>328</v>
      </c>
      <c r="L649" s="285"/>
      <c r="M649" s="21"/>
      <c r="R649" s="68"/>
    </row>
    <row r="650" spans="2:20" ht="18.75">
      <c r="E650" s="23" t="s">
        <v>70</v>
      </c>
      <c r="F650" s="23"/>
      <c r="G650" s="23"/>
    </row>
    <row r="651" spans="2:20">
      <c r="B651" s="53" t="s">
        <v>297</v>
      </c>
      <c r="N651" s="21"/>
    </row>
    <row r="652" spans="2:20">
      <c r="B652" s="24" t="s">
        <v>149</v>
      </c>
      <c r="C652" s="24" t="s">
        <v>74</v>
      </c>
      <c r="E652" s="25"/>
      <c r="F652" s="28"/>
      <c r="G652" s="28" t="s">
        <v>6</v>
      </c>
      <c r="H652" s="27"/>
      <c r="I652" s="21"/>
      <c r="J652" s="21"/>
      <c r="K652" s="21"/>
      <c r="L652" s="21"/>
      <c r="M652" s="21"/>
      <c r="N652" s="21"/>
      <c r="O652" s="21"/>
      <c r="P652" s="21"/>
      <c r="Q652" s="21"/>
      <c r="R652" s="19"/>
    </row>
    <row r="653" spans="2:20">
      <c r="B653" s="29" t="s">
        <v>76</v>
      </c>
      <c r="C653" s="24"/>
      <c r="D653" s="20"/>
      <c r="E653" s="20"/>
      <c r="F653" s="27"/>
      <c r="G653" s="27"/>
      <c r="H653" s="27"/>
      <c r="I653" s="21"/>
      <c r="J653" s="21"/>
      <c r="K653" s="21"/>
      <c r="L653" s="21"/>
      <c r="M653" s="21"/>
      <c r="N653" s="21"/>
      <c r="O653" s="21"/>
      <c r="P653" s="21"/>
      <c r="Q653" s="21"/>
      <c r="R653" s="19"/>
    </row>
    <row r="654" spans="2:20">
      <c r="B654" s="30"/>
      <c r="C654" s="29"/>
      <c r="D654" s="29"/>
      <c r="E654" s="29"/>
      <c r="F654" s="21"/>
      <c r="G654" s="27"/>
      <c r="H654" s="27"/>
      <c r="I654" s="21"/>
      <c r="J654" s="21"/>
      <c r="K654" s="21"/>
      <c r="L654" s="21"/>
      <c r="M654" s="21"/>
      <c r="N654" s="145"/>
      <c r="O654" s="21"/>
      <c r="P654" s="21"/>
      <c r="Q654">
        <v>38</v>
      </c>
      <c r="R654" s="19"/>
    </row>
    <row r="655" spans="2:20">
      <c r="B655" s="31" t="s">
        <v>77</v>
      </c>
      <c r="C655" s="32"/>
      <c r="D655" s="33" t="s">
        <v>78</v>
      </c>
      <c r="E655" s="34"/>
      <c r="F655" s="34" t="s">
        <v>79</v>
      </c>
      <c r="G655" s="34"/>
      <c r="H655" s="34" t="s">
        <v>80</v>
      </c>
      <c r="I655" s="34" t="s">
        <v>81</v>
      </c>
      <c r="J655" s="34"/>
      <c r="K655" s="34"/>
      <c r="L655" s="34"/>
      <c r="M655" s="34" t="s">
        <v>82</v>
      </c>
      <c r="O655" s="34"/>
      <c r="P655" s="35" t="s">
        <v>83</v>
      </c>
      <c r="Q655" s="36" t="s">
        <v>3</v>
      </c>
      <c r="R655" s="36" t="s">
        <v>9</v>
      </c>
      <c r="S655" s="19"/>
    </row>
    <row r="656" spans="2:20">
      <c r="B656" s="5"/>
      <c r="C656" s="38" t="s">
        <v>84</v>
      </c>
      <c r="D656" s="39" t="s">
        <v>85</v>
      </c>
      <c r="E656" s="37" t="s">
        <v>86</v>
      </c>
      <c r="F656" s="37" t="s">
        <v>87</v>
      </c>
      <c r="G656" s="37" t="s">
        <v>88</v>
      </c>
      <c r="H656" s="37"/>
      <c r="I656" s="37" t="s">
        <v>89</v>
      </c>
      <c r="J656" s="37" t="s">
        <v>90</v>
      </c>
      <c r="K656" s="37" t="s">
        <v>91</v>
      </c>
      <c r="L656" s="37" t="s">
        <v>92</v>
      </c>
      <c r="M656" s="37" t="s">
        <v>93</v>
      </c>
      <c r="N656" s="37" t="s">
        <v>94</v>
      </c>
      <c r="O656" s="40" t="s">
        <v>95</v>
      </c>
      <c r="P656" s="40"/>
      <c r="Q656" s="4"/>
      <c r="R656" s="40"/>
      <c r="S656" s="19"/>
    </row>
    <row r="657" spans="2:19">
      <c r="B657" s="31" t="s">
        <v>298</v>
      </c>
      <c r="C657" s="45"/>
      <c r="D657" s="37">
        <v>250</v>
      </c>
      <c r="E657" s="37">
        <v>1.2</v>
      </c>
      <c r="F657" s="37">
        <v>4</v>
      </c>
      <c r="G657" s="37">
        <v>2.7</v>
      </c>
      <c r="H657" s="37">
        <v>260</v>
      </c>
      <c r="I657" s="37">
        <v>0.26</v>
      </c>
      <c r="J657" s="37">
        <v>40</v>
      </c>
      <c r="K657" s="37">
        <v>122</v>
      </c>
      <c r="L657" s="37">
        <v>128</v>
      </c>
      <c r="M657" s="37">
        <v>146</v>
      </c>
      <c r="N657" s="37">
        <v>56</v>
      </c>
      <c r="O657" s="40">
        <v>2</v>
      </c>
      <c r="P657" s="4"/>
      <c r="Q657" s="46"/>
      <c r="R657" s="47"/>
      <c r="S657" s="19"/>
    </row>
    <row r="658" spans="2:19">
      <c r="B658" s="45" t="s">
        <v>36</v>
      </c>
      <c r="C658" s="45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40"/>
      <c r="P658" s="4">
        <v>2.0499999999999998</v>
      </c>
      <c r="Q658" s="46">
        <v>265</v>
      </c>
      <c r="R658" s="47">
        <f>Q658*P658</f>
        <v>543.25</v>
      </c>
      <c r="S658" s="19"/>
    </row>
    <row r="659" spans="2:19">
      <c r="B659" s="45" t="s">
        <v>32</v>
      </c>
      <c r="C659" s="45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40"/>
      <c r="P659" s="4">
        <v>2</v>
      </c>
      <c r="Q659" s="46">
        <v>65.98</v>
      </c>
      <c r="R659" s="47">
        <f t="shared" ref="R659:R669" si="17">Q659*P659</f>
        <v>131.96</v>
      </c>
      <c r="S659" s="19"/>
    </row>
    <row r="660" spans="2:19">
      <c r="B660" s="45" t="s">
        <v>58</v>
      </c>
      <c r="C660" s="45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40"/>
      <c r="P660" s="4">
        <v>0.3</v>
      </c>
      <c r="Q660" s="46">
        <v>41</v>
      </c>
      <c r="R660" s="47">
        <f t="shared" si="17"/>
        <v>12.299999999999999</v>
      </c>
      <c r="S660" s="19"/>
    </row>
    <row r="661" spans="2:19">
      <c r="B661" s="45" t="s">
        <v>37</v>
      </c>
      <c r="C661" s="45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40"/>
      <c r="P661" s="4">
        <v>0.3</v>
      </c>
      <c r="Q661" s="46">
        <v>90</v>
      </c>
      <c r="R661" s="47">
        <f t="shared" si="17"/>
        <v>27</v>
      </c>
      <c r="S661" s="19"/>
    </row>
    <row r="662" spans="2:19">
      <c r="B662" s="44" t="s">
        <v>34</v>
      </c>
      <c r="C662" s="45">
        <v>30</v>
      </c>
      <c r="D662" s="31">
        <v>30</v>
      </c>
      <c r="E662" s="37">
        <v>0.6</v>
      </c>
      <c r="F662" s="37"/>
      <c r="G662" s="37">
        <v>15.5</v>
      </c>
      <c r="H662" s="37"/>
      <c r="I662" s="37">
        <v>0.04</v>
      </c>
      <c r="J662" s="37"/>
      <c r="K662" s="37">
        <v>0.24</v>
      </c>
      <c r="L662" s="37">
        <v>0.8</v>
      </c>
      <c r="M662" s="37">
        <v>24</v>
      </c>
      <c r="N662" s="37"/>
      <c r="O662" s="40">
        <v>22</v>
      </c>
      <c r="P662" s="52"/>
      <c r="Q662" s="46"/>
      <c r="R662" s="47">
        <f t="shared" si="17"/>
        <v>0</v>
      </c>
      <c r="S662" s="19"/>
    </row>
    <row r="663" spans="2:19">
      <c r="B663" s="45" t="s">
        <v>34</v>
      </c>
      <c r="C663" s="45">
        <v>10</v>
      </c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40"/>
      <c r="P663" s="4">
        <v>3</v>
      </c>
      <c r="Q663" s="61">
        <v>26</v>
      </c>
      <c r="R663" s="47">
        <f t="shared" si="17"/>
        <v>78</v>
      </c>
      <c r="S663" s="19"/>
    </row>
    <row r="664" spans="2:19">
      <c r="B664" s="45" t="s">
        <v>35</v>
      </c>
      <c r="C664" s="4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40"/>
      <c r="P664" s="4">
        <v>38</v>
      </c>
      <c r="Q664" s="61">
        <v>12</v>
      </c>
      <c r="R664" s="47">
        <f t="shared" si="17"/>
        <v>456</v>
      </c>
      <c r="S664" s="19"/>
    </row>
    <row r="665" spans="2:19">
      <c r="B665" s="44" t="s">
        <v>140</v>
      </c>
      <c r="C665" s="45">
        <v>20</v>
      </c>
      <c r="D665" s="37">
        <v>200</v>
      </c>
      <c r="E665" s="37">
        <v>0.6</v>
      </c>
      <c r="F665" s="37"/>
      <c r="G665" s="37">
        <v>30.1</v>
      </c>
      <c r="H665" s="37">
        <v>130</v>
      </c>
      <c r="I665" s="37">
        <v>0.04</v>
      </c>
      <c r="J665" s="37"/>
      <c r="K665" s="37">
        <v>0.05</v>
      </c>
      <c r="L665" s="37">
        <v>135</v>
      </c>
      <c r="M665" s="37">
        <v>46</v>
      </c>
      <c r="N665" s="37"/>
      <c r="O665" s="40">
        <v>0.5</v>
      </c>
      <c r="P665" s="40"/>
      <c r="Q665" s="40"/>
      <c r="R665" s="47">
        <f t="shared" si="17"/>
        <v>0</v>
      </c>
      <c r="S665" s="19"/>
    </row>
    <row r="666" spans="2:19">
      <c r="B666" s="45" t="s">
        <v>168</v>
      </c>
      <c r="C666" s="4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40"/>
      <c r="P666" s="40">
        <v>2</v>
      </c>
      <c r="Q666" s="40">
        <v>125</v>
      </c>
      <c r="R666" s="47">
        <f t="shared" si="17"/>
        <v>250</v>
      </c>
      <c r="S666" s="19"/>
    </row>
    <row r="667" spans="2:19">
      <c r="B667" s="45" t="s">
        <v>15</v>
      </c>
      <c r="C667" s="4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40"/>
      <c r="P667" s="40">
        <v>0.8</v>
      </c>
      <c r="Q667" s="40">
        <v>74.52</v>
      </c>
      <c r="R667" s="47">
        <f t="shared" si="17"/>
        <v>59.616</v>
      </c>
      <c r="S667" s="19"/>
    </row>
    <row r="668" spans="2:19">
      <c r="B668" s="45" t="s">
        <v>31</v>
      </c>
      <c r="C668" s="4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40"/>
      <c r="P668" s="40">
        <v>1</v>
      </c>
      <c r="Q668" s="40">
        <v>79</v>
      </c>
      <c r="R668" s="47">
        <f t="shared" si="17"/>
        <v>79</v>
      </c>
      <c r="S668" s="19"/>
    </row>
    <row r="669" spans="2:19">
      <c r="B669" s="45" t="s">
        <v>31</v>
      </c>
      <c r="C669" s="4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40"/>
      <c r="P669" s="40">
        <v>1</v>
      </c>
      <c r="Q669" s="40">
        <v>75</v>
      </c>
      <c r="R669" s="47">
        <f t="shared" si="17"/>
        <v>75</v>
      </c>
      <c r="S669" s="19"/>
    </row>
    <row r="670" spans="2:19">
      <c r="B670" s="93"/>
      <c r="E670" t="s">
        <v>98</v>
      </c>
      <c r="K670" t="s">
        <v>99</v>
      </c>
      <c r="O670" s="19"/>
      <c r="P670" s="19"/>
      <c r="Q670" s="19"/>
      <c r="R670" s="67">
        <v>1712.12</v>
      </c>
      <c r="S670" s="19"/>
    </row>
    <row r="671" spans="2:19">
      <c r="B671" s="93"/>
      <c r="E671" s="48" t="s">
        <v>100</v>
      </c>
      <c r="F671" s="48"/>
      <c r="G671" s="51"/>
      <c r="H671" s="48"/>
      <c r="I671" s="48"/>
      <c r="J671" s="48"/>
      <c r="K671" s="48" t="s">
        <v>99</v>
      </c>
      <c r="L671" s="48"/>
      <c r="O671" s="19" t="s">
        <v>99</v>
      </c>
      <c r="P671" s="19"/>
      <c r="Q671" s="19"/>
      <c r="R671" s="18"/>
      <c r="S671" s="19"/>
    </row>
    <row r="672" spans="2:19">
      <c r="B672" s="93"/>
      <c r="E672" s="48"/>
      <c r="F672" s="48"/>
      <c r="G672" s="51"/>
      <c r="H672" s="48"/>
      <c r="I672" s="48"/>
      <c r="J672" s="48"/>
      <c r="K672" s="48"/>
      <c r="L672" s="48"/>
      <c r="O672" s="19"/>
      <c r="P672" s="19"/>
      <c r="Q672" s="19"/>
      <c r="R672" s="18"/>
      <c r="S672" s="19"/>
    </row>
    <row r="673" spans="2:19">
      <c r="B673" s="93"/>
      <c r="E673" s="48"/>
      <c r="F673" s="48"/>
      <c r="G673" s="51"/>
      <c r="H673" s="48"/>
      <c r="I673" s="48"/>
      <c r="J673" s="48"/>
      <c r="K673" s="48"/>
      <c r="L673" s="48"/>
      <c r="O673" s="19"/>
      <c r="P673" s="19"/>
      <c r="Q673" s="19"/>
      <c r="R673" s="18"/>
      <c r="S673" s="19"/>
    </row>
    <row r="674" spans="2:19">
      <c r="B674" s="93"/>
      <c r="E674" s="48"/>
      <c r="F674" s="48"/>
      <c r="G674" s="51"/>
      <c r="H674" s="48"/>
      <c r="I674" s="48"/>
      <c r="J674" s="48"/>
      <c r="K674" s="48"/>
      <c r="L674" s="48"/>
      <c r="O674" s="19"/>
      <c r="P674" s="19"/>
      <c r="Q674" s="19"/>
      <c r="R674" s="18"/>
      <c r="S674" s="19"/>
    </row>
    <row r="675" spans="2:19">
      <c r="B675" s="93"/>
      <c r="E675" s="48"/>
      <c r="F675" s="48"/>
      <c r="G675" s="51"/>
      <c r="H675" s="48"/>
      <c r="I675" s="48"/>
      <c r="J675" s="48"/>
      <c r="K675" s="48"/>
      <c r="L675" s="48"/>
      <c r="O675" s="19"/>
      <c r="P675" s="19"/>
      <c r="Q675" s="19"/>
      <c r="R675" s="18"/>
      <c r="S675" s="19"/>
    </row>
    <row r="676" spans="2:19">
      <c r="B676" s="93"/>
      <c r="E676" s="48"/>
      <c r="F676" s="48"/>
      <c r="G676" s="51"/>
      <c r="H676" s="48"/>
      <c r="I676" s="48"/>
      <c r="J676" s="48"/>
      <c r="K676" s="48"/>
      <c r="L676" s="48"/>
      <c r="O676" s="19"/>
      <c r="P676" s="19"/>
      <c r="Q676" s="19"/>
      <c r="R676" s="18"/>
      <c r="S676" s="19"/>
    </row>
    <row r="677" spans="2:19">
      <c r="B677" s="93"/>
      <c r="E677" s="48"/>
      <c r="F677" s="48"/>
      <c r="G677" s="51"/>
      <c r="H677" s="48"/>
      <c r="I677" s="48"/>
      <c r="J677" s="48"/>
      <c r="K677" s="48"/>
      <c r="L677" s="48"/>
      <c r="O677" s="19"/>
      <c r="P677" s="19"/>
      <c r="Q677" s="19"/>
      <c r="R677" s="18"/>
      <c r="S677" s="19"/>
    </row>
    <row r="678" spans="2:19">
      <c r="B678" s="93"/>
      <c r="E678" s="48"/>
      <c r="F678" s="48"/>
      <c r="G678" s="51"/>
      <c r="H678" s="48"/>
      <c r="I678" s="48"/>
      <c r="J678" s="48"/>
      <c r="K678" s="48"/>
      <c r="L678" s="48"/>
      <c r="O678" s="19"/>
      <c r="P678" s="19"/>
      <c r="Q678" s="19"/>
      <c r="R678" s="18"/>
      <c r="S678" s="19"/>
    </row>
    <row r="679" spans="2:19">
      <c r="B679" s="93"/>
      <c r="E679" s="48"/>
      <c r="F679" s="48"/>
      <c r="G679" s="51"/>
      <c r="H679" s="48"/>
      <c r="I679" s="48"/>
      <c r="J679" s="48"/>
      <c r="K679" s="48"/>
      <c r="L679" s="48"/>
      <c r="O679" s="19"/>
      <c r="P679" s="19"/>
      <c r="Q679" s="19"/>
      <c r="R679" s="18"/>
      <c r="S679" s="19"/>
    </row>
    <row r="680" spans="2:19">
      <c r="B680" s="93"/>
      <c r="E680" s="48"/>
      <c r="F680" s="48"/>
      <c r="G680" s="51"/>
      <c r="H680" s="48"/>
      <c r="I680" s="48"/>
      <c r="J680" s="48"/>
      <c r="K680" s="48"/>
      <c r="L680" s="48"/>
      <c r="O680" s="19"/>
      <c r="P680" s="19"/>
      <c r="Q680" s="19"/>
      <c r="R680" s="18"/>
      <c r="S680" s="19"/>
    </row>
    <row r="681" spans="2:19">
      <c r="B681" s="93"/>
      <c r="E681" s="48"/>
      <c r="F681" s="48"/>
      <c r="G681" s="51"/>
      <c r="H681" s="48"/>
      <c r="I681" s="48"/>
      <c r="J681" s="48"/>
      <c r="K681" s="48"/>
      <c r="L681" s="48"/>
      <c r="O681" s="19"/>
      <c r="P681" s="19"/>
      <c r="Q681" s="19"/>
      <c r="R681" s="18"/>
      <c r="S681" s="19"/>
    </row>
    <row r="682" spans="2:19">
      <c r="B682" s="93"/>
      <c r="E682" s="48"/>
      <c r="F682" s="48"/>
      <c r="G682" s="51"/>
      <c r="H682" s="48"/>
      <c r="I682" s="48"/>
      <c r="J682" s="48"/>
      <c r="K682" s="48"/>
      <c r="L682" s="48"/>
      <c r="O682" s="19"/>
      <c r="P682" s="19"/>
      <c r="Q682" s="19"/>
      <c r="R682" s="18"/>
      <c r="S682" s="19"/>
    </row>
    <row r="683" spans="2:19">
      <c r="B683" s="93"/>
      <c r="E683" s="48"/>
      <c r="F683" s="48"/>
      <c r="G683" s="51"/>
      <c r="H683" s="48"/>
      <c r="I683" s="48"/>
      <c r="J683" s="48"/>
      <c r="K683" s="48"/>
      <c r="L683" s="48"/>
      <c r="O683" s="19"/>
      <c r="P683" s="19"/>
      <c r="Q683" s="19"/>
      <c r="R683" s="18"/>
      <c r="S683" s="19"/>
    </row>
    <row r="684" spans="2:19">
      <c r="B684" s="93"/>
      <c r="E684" s="48"/>
      <c r="F684" s="48"/>
      <c r="G684" s="51"/>
      <c r="H684" s="48"/>
      <c r="I684" s="48"/>
      <c r="J684" s="48"/>
      <c r="K684" s="48"/>
      <c r="L684" s="48"/>
      <c r="O684" s="19"/>
      <c r="P684" s="19"/>
      <c r="Q684" s="19"/>
      <c r="R684" s="18"/>
      <c r="S684" s="19"/>
    </row>
    <row r="685" spans="2:19">
      <c r="B685" s="93"/>
      <c r="E685" s="48"/>
      <c r="F685" s="48"/>
      <c r="G685" s="51"/>
      <c r="H685" s="48"/>
      <c r="I685" s="48"/>
      <c r="J685" s="48"/>
      <c r="K685" s="48"/>
      <c r="L685" s="48"/>
      <c r="O685" s="19"/>
      <c r="P685" s="19"/>
      <c r="Q685" s="19"/>
      <c r="R685" s="18"/>
      <c r="S685" s="19"/>
    </row>
    <row r="686" spans="2:19">
      <c r="B686" s="93"/>
      <c r="E686" s="48"/>
      <c r="F686" s="48"/>
      <c r="G686" s="51"/>
      <c r="H686" s="48"/>
      <c r="I686" s="48"/>
      <c r="J686" s="48"/>
      <c r="K686" s="48"/>
      <c r="L686" s="48"/>
      <c r="O686" s="19"/>
      <c r="P686" s="19"/>
      <c r="Q686" s="19"/>
      <c r="R686" s="18"/>
      <c r="S686" s="19"/>
    </row>
    <row r="687" spans="2:19">
      <c r="B687" s="93"/>
      <c r="E687" s="48"/>
      <c r="F687" s="48"/>
      <c r="G687" s="51"/>
      <c r="H687" s="48"/>
      <c r="I687" s="48"/>
      <c r="J687" s="48"/>
      <c r="K687" s="48"/>
      <c r="L687" s="48"/>
      <c r="O687" s="19"/>
      <c r="P687" s="19"/>
      <c r="Q687" s="19"/>
      <c r="R687" s="18"/>
      <c r="S687" s="19"/>
    </row>
    <row r="688" spans="2:19" ht="18.75">
      <c r="E688" s="15"/>
      <c r="H688" s="16" t="s">
        <v>67</v>
      </c>
      <c r="I688" s="16"/>
      <c r="J688" s="17"/>
      <c r="K688" s="17"/>
      <c r="M688" s="17"/>
      <c r="O688" s="19"/>
      <c r="P688" s="19"/>
      <c r="Q688" s="19"/>
      <c r="R688" s="19"/>
      <c r="S688" s="19"/>
    </row>
    <row r="689" spans="2:19" ht="23.25">
      <c r="E689" s="15"/>
      <c r="F689" s="15"/>
      <c r="G689" s="133" t="s">
        <v>279</v>
      </c>
      <c r="H689" s="16" t="s">
        <v>68</v>
      </c>
      <c r="I689" s="16"/>
      <c r="J689" s="16"/>
      <c r="K689" s="285" t="s">
        <v>328</v>
      </c>
      <c r="L689" s="285"/>
      <c r="M689" s="21"/>
      <c r="O689" s="19"/>
      <c r="P689" s="19"/>
      <c r="Q689" s="19"/>
      <c r="R689" s="19"/>
      <c r="S689" s="19"/>
    </row>
    <row r="690" spans="2:19" ht="18.75">
      <c r="E690" s="23" t="s">
        <v>70</v>
      </c>
      <c r="F690" s="23"/>
      <c r="G690" s="23"/>
      <c r="O690" s="19"/>
      <c r="P690" s="19"/>
      <c r="Q690" s="19"/>
      <c r="R690" s="19"/>
      <c r="S690" s="19"/>
    </row>
    <row r="691" spans="2:19">
      <c r="B691" s="53" t="s">
        <v>297</v>
      </c>
      <c r="N691" s="21"/>
      <c r="O691" s="19"/>
      <c r="P691" s="19"/>
      <c r="Q691" s="19"/>
      <c r="R691" s="19"/>
      <c r="S691" s="19"/>
    </row>
    <row r="692" spans="2:19">
      <c r="B692" s="24" t="s">
        <v>149</v>
      </c>
      <c r="C692" s="24" t="s">
        <v>74</v>
      </c>
      <c r="E692" s="25"/>
      <c r="F692" s="28"/>
      <c r="G692" s="28" t="s">
        <v>7</v>
      </c>
      <c r="H692" s="27"/>
      <c r="I692" s="21"/>
      <c r="J692" s="21"/>
      <c r="K692" s="21"/>
      <c r="L692" s="21"/>
      <c r="M692" s="21"/>
      <c r="N692" s="21"/>
      <c r="O692" s="19"/>
      <c r="P692" s="19"/>
      <c r="Q692" s="19"/>
      <c r="R692" s="19"/>
      <c r="S692" s="19"/>
    </row>
    <row r="693" spans="2:19">
      <c r="B693" s="29" t="s">
        <v>76</v>
      </c>
      <c r="C693" s="24"/>
      <c r="D693" s="20"/>
      <c r="E693" s="20"/>
      <c r="F693" s="27"/>
      <c r="G693" s="27"/>
      <c r="H693" s="27"/>
      <c r="I693" s="21"/>
      <c r="J693" s="21"/>
      <c r="K693" s="21"/>
      <c r="L693" s="21"/>
      <c r="M693" s="21"/>
      <c r="N693" s="21"/>
      <c r="O693" s="19"/>
      <c r="P693" s="19"/>
      <c r="Q693" s="19"/>
      <c r="R693" s="19"/>
      <c r="S693" s="19"/>
    </row>
    <row r="694" spans="2:19">
      <c r="B694" s="30"/>
      <c r="C694" s="29"/>
      <c r="D694" s="29"/>
      <c r="E694" s="29"/>
      <c r="F694" s="21"/>
      <c r="G694" s="27"/>
      <c r="H694" s="27"/>
      <c r="I694" s="21"/>
      <c r="J694" s="21"/>
      <c r="K694" s="21"/>
      <c r="L694" s="21"/>
      <c r="M694" s="21"/>
      <c r="N694" s="145"/>
      <c r="O694" s="19"/>
      <c r="P694" s="19"/>
      <c r="Q694" s="19"/>
      <c r="R694" s="19"/>
      <c r="S694" s="19"/>
    </row>
    <row r="695" spans="2:19">
      <c r="B695" s="31" t="s">
        <v>77</v>
      </c>
      <c r="C695" s="32"/>
      <c r="D695" s="33" t="s">
        <v>78</v>
      </c>
      <c r="E695" s="34"/>
      <c r="F695" s="34" t="s">
        <v>79</v>
      </c>
      <c r="G695" s="34"/>
      <c r="H695" s="34" t="s">
        <v>80</v>
      </c>
      <c r="I695" s="34" t="s">
        <v>81</v>
      </c>
      <c r="J695" s="34"/>
      <c r="K695" s="34"/>
      <c r="L695" s="34"/>
      <c r="M695" s="34" t="s">
        <v>82</v>
      </c>
      <c r="O695" s="34"/>
      <c r="P695" s="35" t="s">
        <v>83</v>
      </c>
      <c r="Q695" s="36" t="s">
        <v>3</v>
      </c>
      <c r="R695" s="36" t="s">
        <v>9</v>
      </c>
      <c r="S695" s="19"/>
    </row>
    <row r="696" spans="2:19">
      <c r="B696" s="5"/>
      <c r="C696" s="38" t="s">
        <v>84</v>
      </c>
      <c r="D696" s="39" t="s">
        <v>85</v>
      </c>
      <c r="E696" s="37" t="s">
        <v>86</v>
      </c>
      <c r="F696" s="37" t="s">
        <v>87</v>
      </c>
      <c r="G696" s="37" t="s">
        <v>88</v>
      </c>
      <c r="H696" s="37"/>
      <c r="I696" s="37" t="s">
        <v>89</v>
      </c>
      <c r="J696" s="37" t="s">
        <v>90</v>
      </c>
      <c r="K696" s="37" t="s">
        <v>91</v>
      </c>
      <c r="L696" s="37" t="s">
        <v>92</v>
      </c>
      <c r="M696" s="37" t="s">
        <v>93</v>
      </c>
      <c r="N696" s="37" t="s">
        <v>94</v>
      </c>
      <c r="O696" s="40" t="s">
        <v>95</v>
      </c>
      <c r="P696" s="40"/>
      <c r="Q696" s="4"/>
      <c r="R696" s="40"/>
      <c r="S696" s="19"/>
    </row>
    <row r="697" spans="2:19">
      <c r="B697" s="31" t="s">
        <v>298</v>
      </c>
      <c r="C697" s="45"/>
      <c r="D697" s="37">
        <v>250</v>
      </c>
      <c r="E697" s="37">
        <v>1.2</v>
      </c>
      <c r="F697" s="37">
        <v>4</v>
      </c>
      <c r="G697" s="37">
        <v>2.7</v>
      </c>
      <c r="H697" s="37">
        <v>260</v>
      </c>
      <c r="I697" s="37">
        <v>0.26</v>
      </c>
      <c r="J697" s="37">
        <v>40</v>
      </c>
      <c r="K697" s="37">
        <v>122</v>
      </c>
      <c r="L697" s="37">
        <v>128</v>
      </c>
      <c r="M697" s="37">
        <v>146</v>
      </c>
      <c r="N697" s="37">
        <v>56</v>
      </c>
      <c r="O697" s="40">
        <v>2</v>
      </c>
      <c r="P697" s="4"/>
      <c r="Q697" s="46"/>
      <c r="R697" s="47"/>
      <c r="S697" s="19"/>
    </row>
    <row r="698" spans="2:19">
      <c r="B698" s="45" t="s">
        <v>36</v>
      </c>
      <c r="C698" s="45"/>
      <c r="D698" s="37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40"/>
      <c r="P698" s="4">
        <v>3</v>
      </c>
      <c r="Q698" s="46">
        <v>265</v>
      </c>
      <c r="R698" s="47">
        <f>Q698*P698</f>
        <v>795</v>
      </c>
      <c r="S698" s="19"/>
    </row>
    <row r="699" spans="2:19">
      <c r="B699" s="45" t="s">
        <v>32</v>
      </c>
      <c r="C699" s="45"/>
      <c r="D699" s="37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40"/>
      <c r="P699" s="4">
        <v>3</v>
      </c>
      <c r="Q699" s="46">
        <v>65.98</v>
      </c>
      <c r="R699" s="47">
        <v>197.93</v>
      </c>
      <c r="S699" s="19"/>
    </row>
    <row r="700" spans="2:19">
      <c r="B700" s="45" t="s">
        <v>58</v>
      </c>
      <c r="C700" s="45"/>
      <c r="D700" s="37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40"/>
      <c r="P700" s="4">
        <v>0.18</v>
      </c>
      <c r="Q700" s="46">
        <v>41</v>
      </c>
      <c r="R700" s="47">
        <f t="shared" ref="R700:R706" si="18">Q700*P700</f>
        <v>7.38</v>
      </c>
      <c r="S700" s="19"/>
    </row>
    <row r="701" spans="2:19">
      <c r="B701" s="45" t="s">
        <v>37</v>
      </c>
      <c r="C701" s="45"/>
      <c r="D701" s="37"/>
      <c r="E701" s="37"/>
      <c r="F701" s="37"/>
      <c r="G701" s="37"/>
      <c r="H701" s="37"/>
      <c r="I701" s="37"/>
      <c r="J701" s="37"/>
      <c r="K701" s="37"/>
      <c r="L701" s="37"/>
      <c r="M701" s="37"/>
      <c r="N701" s="37"/>
      <c r="O701" s="40"/>
      <c r="P701" s="4">
        <v>0.1</v>
      </c>
      <c r="Q701" s="46">
        <v>90</v>
      </c>
      <c r="R701" s="47">
        <f t="shared" si="18"/>
        <v>9</v>
      </c>
      <c r="S701" s="19"/>
    </row>
    <row r="702" spans="2:19">
      <c r="B702" s="44" t="s">
        <v>34</v>
      </c>
      <c r="C702" s="45">
        <v>30</v>
      </c>
      <c r="D702" s="31">
        <v>30</v>
      </c>
      <c r="E702" s="37">
        <v>0.6</v>
      </c>
      <c r="F702" s="37"/>
      <c r="G702" s="37">
        <v>15.5</v>
      </c>
      <c r="H702" s="37"/>
      <c r="I702" s="37">
        <v>0.04</v>
      </c>
      <c r="J702" s="37"/>
      <c r="K702" s="37">
        <v>0.24</v>
      </c>
      <c r="L702" s="37">
        <v>0.8</v>
      </c>
      <c r="M702" s="37">
        <v>24</v>
      </c>
      <c r="N702" s="37"/>
      <c r="O702" s="40">
        <v>22</v>
      </c>
      <c r="P702" s="52"/>
      <c r="Q702" s="46"/>
      <c r="R702" s="47">
        <f t="shared" si="18"/>
        <v>0</v>
      </c>
      <c r="S702" s="19"/>
    </row>
    <row r="703" spans="2:19">
      <c r="B703" s="45" t="s">
        <v>34</v>
      </c>
      <c r="C703" s="45">
        <v>10</v>
      </c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40"/>
      <c r="P703" s="4">
        <v>2</v>
      </c>
      <c r="Q703" s="61">
        <v>26</v>
      </c>
      <c r="R703" s="47">
        <f t="shared" si="18"/>
        <v>52</v>
      </c>
      <c r="S703" s="19"/>
    </row>
    <row r="704" spans="2:19">
      <c r="B704" s="44" t="s">
        <v>108</v>
      </c>
      <c r="C704" s="45">
        <v>20</v>
      </c>
      <c r="D704" s="37">
        <v>200</v>
      </c>
      <c r="E704" s="37">
        <v>0.6</v>
      </c>
      <c r="F704" s="37"/>
      <c r="G704" s="37">
        <v>30.1</v>
      </c>
      <c r="H704" s="37">
        <v>130</v>
      </c>
      <c r="I704" s="37">
        <v>0.04</v>
      </c>
      <c r="J704" s="37"/>
      <c r="K704" s="37">
        <v>0.05</v>
      </c>
      <c r="L704" s="37">
        <v>135</v>
      </c>
      <c r="M704" s="37">
        <v>46</v>
      </c>
      <c r="N704" s="37"/>
      <c r="O704" s="40">
        <v>0.5</v>
      </c>
      <c r="P704" s="40"/>
      <c r="Q704" s="40"/>
      <c r="R704" s="47">
        <f t="shared" si="18"/>
        <v>0</v>
      </c>
      <c r="S704" s="19"/>
    </row>
    <row r="705" spans="2:19">
      <c r="B705" s="45" t="s">
        <v>31</v>
      </c>
      <c r="C705" s="4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40"/>
      <c r="P705" s="40">
        <v>1</v>
      </c>
      <c r="Q705" s="40">
        <v>79</v>
      </c>
      <c r="R705" s="47">
        <f t="shared" si="18"/>
        <v>79</v>
      </c>
      <c r="S705" s="19"/>
    </row>
    <row r="706" spans="2:19">
      <c r="B706" s="45" t="s">
        <v>109</v>
      </c>
      <c r="C706" s="4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40"/>
      <c r="P706" s="40"/>
      <c r="Q706" s="40">
        <v>118</v>
      </c>
      <c r="R706" s="47">
        <f t="shared" si="18"/>
        <v>0</v>
      </c>
      <c r="S706" s="19"/>
    </row>
    <row r="707" spans="2:19">
      <c r="B707" s="93"/>
      <c r="E707" t="s">
        <v>98</v>
      </c>
      <c r="K707" t="s">
        <v>99</v>
      </c>
      <c r="O707" s="19"/>
      <c r="P707" s="19"/>
      <c r="Q707" s="19"/>
      <c r="R707" s="67">
        <f>SUM(R698:R706)</f>
        <v>1140.31</v>
      </c>
      <c r="S707" s="19"/>
    </row>
    <row r="708" spans="2:19">
      <c r="B708" s="93"/>
      <c r="E708" s="48" t="s">
        <v>100</v>
      </c>
      <c r="F708" s="48"/>
      <c r="G708" s="51"/>
      <c r="H708" s="48"/>
      <c r="I708" s="48"/>
      <c r="J708" s="48"/>
      <c r="K708" s="48" t="s">
        <v>99</v>
      </c>
      <c r="L708" s="48"/>
      <c r="O708" s="19" t="s">
        <v>99</v>
      </c>
      <c r="P708" s="19"/>
      <c r="Q708" s="19"/>
      <c r="R708" s="18"/>
      <c r="S708" s="19"/>
    </row>
    <row r="709" spans="2:19">
      <c r="O709" s="19"/>
      <c r="P709" s="19"/>
      <c r="Q709" s="19"/>
      <c r="R709" s="19"/>
      <c r="S709" s="19"/>
    </row>
    <row r="710" spans="2:19">
      <c r="O710" s="19"/>
      <c r="P710" s="19"/>
      <c r="Q710" s="19"/>
      <c r="R710" s="19"/>
      <c r="S710" s="19"/>
    </row>
    <row r="711" spans="2:19">
      <c r="O711" s="19"/>
      <c r="P711" s="19"/>
      <c r="Q711" s="19"/>
      <c r="R711" s="19"/>
      <c r="S711" s="19"/>
    </row>
    <row r="712" spans="2:19">
      <c r="O712" s="19"/>
      <c r="P712" s="19"/>
      <c r="Q712" s="19"/>
      <c r="R712" s="19"/>
      <c r="S712" s="19"/>
    </row>
    <row r="713" spans="2:19">
      <c r="O713" s="19"/>
      <c r="P713" s="19"/>
      <c r="Q713" s="19"/>
      <c r="R713" s="19"/>
      <c r="S713" s="19"/>
    </row>
    <row r="714" spans="2:19">
      <c r="O714" s="19"/>
      <c r="P714" s="19"/>
      <c r="Q714" s="19"/>
      <c r="R714" s="19"/>
      <c r="S714" s="19"/>
    </row>
    <row r="715" spans="2:19">
      <c r="O715" s="19"/>
      <c r="P715" s="19"/>
      <c r="Q715" s="19"/>
      <c r="R715" s="19"/>
      <c r="S715" s="19"/>
    </row>
    <row r="716" spans="2:19">
      <c r="O716" s="19"/>
      <c r="P716" s="19"/>
      <c r="Q716" s="19"/>
      <c r="R716" s="19"/>
      <c r="S716" s="19"/>
    </row>
    <row r="717" spans="2:19">
      <c r="O717" s="19"/>
      <c r="P717" s="19"/>
      <c r="Q717" s="19"/>
      <c r="R717" s="19"/>
      <c r="S717" s="19"/>
    </row>
    <row r="718" spans="2:19">
      <c r="O718" s="19"/>
      <c r="P718" s="19"/>
      <c r="Q718" s="19"/>
      <c r="R718" s="19"/>
      <c r="S718" s="19"/>
    </row>
    <row r="719" spans="2:19">
      <c r="O719" s="19"/>
      <c r="P719" s="19"/>
      <c r="Q719" s="19"/>
      <c r="R719" s="19"/>
      <c r="S719" s="19"/>
    </row>
    <row r="720" spans="2:19">
      <c r="O720" s="19"/>
      <c r="P720" s="19"/>
      <c r="Q720" s="19"/>
      <c r="R720" s="19"/>
      <c r="S720" s="19"/>
    </row>
    <row r="721" spans="2:19">
      <c r="O721" s="19"/>
      <c r="P721" s="19"/>
      <c r="Q721" s="19"/>
      <c r="R721" s="19"/>
      <c r="S721" s="19"/>
    </row>
    <row r="722" spans="2:19">
      <c r="O722" s="19"/>
      <c r="P722" s="19"/>
      <c r="Q722" s="19"/>
      <c r="R722" s="19"/>
      <c r="S722" s="19"/>
    </row>
    <row r="723" spans="2:19">
      <c r="O723" s="19"/>
      <c r="P723" s="19"/>
      <c r="Q723" s="19"/>
      <c r="R723" s="19"/>
      <c r="S723" s="19"/>
    </row>
    <row r="724" spans="2:19">
      <c r="O724" s="19"/>
      <c r="P724" s="19"/>
      <c r="Q724" s="19"/>
      <c r="R724" s="19"/>
      <c r="S724" s="19"/>
    </row>
    <row r="725" spans="2:19">
      <c r="O725" s="19"/>
      <c r="P725" s="19"/>
      <c r="Q725" s="19"/>
      <c r="R725" s="19"/>
      <c r="S725" s="19"/>
    </row>
    <row r="726" spans="2:19">
      <c r="O726" s="19"/>
      <c r="P726" s="19"/>
      <c r="Q726" s="19"/>
      <c r="R726" s="19"/>
      <c r="S726" s="19"/>
    </row>
    <row r="727" spans="2:19" ht="18.75">
      <c r="E727" s="15"/>
      <c r="H727" s="16" t="s">
        <v>67</v>
      </c>
      <c r="I727" s="16"/>
      <c r="J727" s="17"/>
      <c r="K727" s="17"/>
      <c r="M727" s="17"/>
      <c r="R727" s="19"/>
    </row>
    <row r="728" spans="2:19" ht="23.25">
      <c r="E728" s="15"/>
      <c r="F728" s="15"/>
      <c r="G728" s="133" t="s">
        <v>279</v>
      </c>
      <c r="H728" s="16" t="s">
        <v>68</v>
      </c>
      <c r="I728" s="16"/>
      <c r="J728" s="16"/>
      <c r="K728" s="285" t="s">
        <v>328</v>
      </c>
      <c r="L728" s="285"/>
      <c r="M728" s="21"/>
    </row>
    <row r="729" spans="2:19" ht="18.75">
      <c r="E729" s="23" t="s">
        <v>70</v>
      </c>
      <c r="F729" s="23"/>
      <c r="G729" s="23"/>
    </row>
    <row r="730" spans="2:19">
      <c r="B730" s="53" t="s">
        <v>301</v>
      </c>
      <c r="N730" s="21"/>
    </row>
    <row r="731" spans="2:19">
      <c r="B731" s="24" t="s">
        <v>149</v>
      </c>
      <c r="C731" s="24" t="s">
        <v>74</v>
      </c>
      <c r="E731" s="25"/>
      <c r="F731" s="28"/>
      <c r="G731" s="28" t="s">
        <v>75</v>
      </c>
      <c r="H731" s="27"/>
      <c r="I731" s="21"/>
      <c r="J731" s="21"/>
      <c r="K731" s="21"/>
      <c r="L731" s="21"/>
      <c r="M731" s="21"/>
      <c r="N731" s="21"/>
      <c r="O731" s="21"/>
      <c r="P731" s="21"/>
      <c r="Q731" s="21"/>
      <c r="R731" s="19"/>
    </row>
    <row r="732" spans="2:19">
      <c r="B732" s="29" t="s">
        <v>76</v>
      </c>
      <c r="C732" s="24"/>
      <c r="D732" s="20"/>
      <c r="E732" s="20"/>
      <c r="F732" s="27"/>
      <c r="G732" s="27"/>
      <c r="H732" s="27"/>
      <c r="I732" s="21"/>
      <c r="J732" s="21"/>
      <c r="K732" s="21"/>
      <c r="L732" s="21"/>
      <c r="M732" s="21"/>
      <c r="N732" s="21"/>
      <c r="O732" s="21"/>
      <c r="P732" s="21"/>
      <c r="Q732" s="21"/>
      <c r="R732" s="19"/>
    </row>
    <row r="733" spans="2:19">
      <c r="B733" s="30"/>
      <c r="C733" s="29"/>
      <c r="D733" s="29"/>
      <c r="E733" s="29"/>
      <c r="F733" s="21"/>
      <c r="G733" s="27"/>
      <c r="H733" s="27"/>
      <c r="I733" s="21"/>
      <c r="J733" s="21"/>
      <c r="K733" s="21"/>
      <c r="L733" s="21"/>
      <c r="M733" s="21"/>
      <c r="N733" s="145"/>
      <c r="O733" s="21"/>
      <c r="P733" s="21"/>
      <c r="Q733">
        <v>214</v>
      </c>
      <c r="R733" s="19"/>
    </row>
    <row r="734" spans="2:19">
      <c r="B734" s="31" t="s">
        <v>77</v>
      </c>
      <c r="C734" s="32"/>
      <c r="D734" s="33" t="s">
        <v>78</v>
      </c>
      <c r="E734" s="34"/>
      <c r="F734" s="34" t="s">
        <v>79</v>
      </c>
      <c r="G734" s="34"/>
      <c r="H734" s="34" t="s">
        <v>80</v>
      </c>
      <c r="I734" s="34" t="s">
        <v>81</v>
      </c>
      <c r="J734" s="34"/>
      <c r="K734" s="34"/>
      <c r="L734" s="34"/>
      <c r="M734" s="34" t="s">
        <v>82</v>
      </c>
      <c r="O734" s="34"/>
      <c r="P734" s="35" t="s">
        <v>83</v>
      </c>
      <c r="Q734" s="36" t="s">
        <v>3</v>
      </c>
      <c r="R734" s="36" t="s">
        <v>9</v>
      </c>
    </row>
    <row r="735" spans="2:19">
      <c r="B735" s="5"/>
      <c r="C735" s="38" t="s">
        <v>84</v>
      </c>
      <c r="D735" s="39" t="s">
        <v>85</v>
      </c>
      <c r="E735" s="37" t="s">
        <v>86</v>
      </c>
      <c r="F735" s="37" t="s">
        <v>87</v>
      </c>
      <c r="G735" s="37" t="s">
        <v>88</v>
      </c>
      <c r="H735" s="37"/>
      <c r="I735" s="37" t="s">
        <v>89</v>
      </c>
      <c r="J735" s="37" t="s">
        <v>90</v>
      </c>
      <c r="K735" s="37" t="s">
        <v>91</v>
      </c>
      <c r="L735" s="37" t="s">
        <v>92</v>
      </c>
      <c r="M735" s="37" t="s">
        <v>93</v>
      </c>
      <c r="N735" s="37" t="s">
        <v>94</v>
      </c>
      <c r="O735" s="37" t="s">
        <v>95</v>
      </c>
      <c r="P735" s="40"/>
      <c r="Q735" s="4"/>
      <c r="R735" s="40"/>
    </row>
    <row r="736" spans="2:19">
      <c r="B736" s="31" t="s">
        <v>302</v>
      </c>
      <c r="C736" s="45"/>
      <c r="D736" s="37">
        <v>250</v>
      </c>
      <c r="E736" s="37">
        <v>1.2</v>
      </c>
      <c r="F736" s="37">
        <v>4</v>
      </c>
      <c r="G736" s="37">
        <v>2.7</v>
      </c>
      <c r="H736" s="37">
        <v>260</v>
      </c>
      <c r="I736" s="37">
        <v>0.26</v>
      </c>
      <c r="J736" s="37">
        <v>40</v>
      </c>
      <c r="K736" s="37">
        <v>122</v>
      </c>
      <c r="L736" s="37">
        <v>128</v>
      </c>
      <c r="M736" s="37">
        <v>146</v>
      </c>
      <c r="N736" s="37">
        <v>56</v>
      </c>
      <c r="O736" s="37">
        <v>2</v>
      </c>
      <c r="P736" s="4"/>
      <c r="Q736" s="46"/>
      <c r="R736" s="47"/>
    </row>
    <row r="737" spans="2:20">
      <c r="B737" s="45" t="s">
        <v>65</v>
      </c>
      <c r="C737" s="45"/>
      <c r="D737" s="37"/>
      <c r="E737" s="37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4">
        <v>21.5</v>
      </c>
      <c r="Q737" s="96">
        <v>320</v>
      </c>
      <c r="R737" s="47">
        <f>Q737*P737</f>
        <v>6880</v>
      </c>
    </row>
    <row r="738" spans="2:20">
      <c r="B738" s="45" t="s">
        <v>260</v>
      </c>
      <c r="C738" s="45"/>
      <c r="D738" s="37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4">
        <v>10.7</v>
      </c>
      <c r="Q738" s="96">
        <v>109.15</v>
      </c>
      <c r="R738" s="47">
        <f t="shared" ref="R738:R762" si="19">Q738*P738</f>
        <v>1167.905</v>
      </c>
    </row>
    <row r="739" spans="2:20">
      <c r="B739" s="45" t="s">
        <v>58</v>
      </c>
      <c r="C739" s="45"/>
      <c r="D739" s="37"/>
      <c r="E739" s="37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4">
        <v>2.1</v>
      </c>
      <c r="Q739" s="96">
        <v>30</v>
      </c>
      <c r="R739" s="47">
        <f t="shared" si="19"/>
        <v>63</v>
      </c>
    </row>
    <row r="740" spans="2:20">
      <c r="B740" s="45" t="s">
        <v>14</v>
      </c>
      <c r="C740" s="45"/>
      <c r="D740" s="37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4">
        <v>1</v>
      </c>
      <c r="Q740" s="96">
        <v>131.06</v>
      </c>
      <c r="R740" s="47">
        <f t="shared" si="19"/>
        <v>131.06</v>
      </c>
    </row>
    <row r="741" spans="2:20">
      <c r="B741" s="45" t="s">
        <v>13</v>
      </c>
      <c r="C741" s="45">
        <v>3</v>
      </c>
      <c r="D741" s="37"/>
      <c r="E741" s="37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4">
        <v>1.7</v>
      </c>
      <c r="Q741" s="96">
        <v>116.49</v>
      </c>
      <c r="R741" s="47">
        <f t="shared" si="19"/>
        <v>198.03299999999999</v>
      </c>
    </row>
    <row r="742" spans="2:20">
      <c r="B742" s="45" t="s">
        <v>37</v>
      </c>
      <c r="C742" s="45"/>
      <c r="D742" s="37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4">
        <v>2.1</v>
      </c>
      <c r="Q742" s="96">
        <v>90</v>
      </c>
      <c r="R742" s="47">
        <f t="shared" si="19"/>
        <v>189</v>
      </c>
    </row>
    <row r="743" spans="2:20">
      <c r="B743" s="45" t="s">
        <v>17</v>
      </c>
      <c r="C743" s="45"/>
      <c r="D743" s="37"/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4">
        <v>1</v>
      </c>
      <c r="Q743" s="96">
        <v>23.87</v>
      </c>
      <c r="R743" s="47">
        <f t="shared" si="19"/>
        <v>23.87</v>
      </c>
    </row>
    <row r="744" spans="2:20">
      <c r="B744" s="45" t="s">
        <v>10</v>
      </c>
      <c r="C744" s="45"/>
      <c r="D744" s="37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4">
        <v>2</v>
      </c>
      <c r="Q744" s="96">
        <v>65</v>
      </c>
      <c r="R744" s="47">
        <f t="shared" si="19"/>
        <v>130</v>
      </c>
    </row>
    <row r="745" spans="2:20">
      <c r="B745" s="45" t="s">
        <v>14</v>
      </c>
      <c r="C745" s="45"/>
      <c r="D745" s="37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4">
        <v>1</v>
      </c>
      <c r="Q745" s="96">
        <v>131.12</v>
      </c>
      <c r="R745" s="47">
        <f t="shared" si="19"/>
        <v>131.12</v>
      </c>
    </row>
    <row r="746" spans="2:20">
      <c r="B746" s="45" t="s">
        <v>51</v>
      </c>
      <c r="C746" s="45"/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4">
        <v>1</v>
      </c>
      <c r="Q746" s="96">
        <v>47</v>
      </c>
      <c r="R746" s="47">
        <f t="shared" si="19"/>
        <v>47</v>
      </c>
      <c r="T746" s="19"/>
    </row>
    <row r="747" spans="2:20">
      <c r="B747" s="31" t="s">
        <v>166</v>
      </c>
      <c r="C747" s="45"/>
      <c r="D747" s="37">
        <v>70</v>
      </c>
      <c r="E747" s="37">
        <v>4.5999999999999996</v>
      </c>
      <c r="F747" s="37">
        <v>5.2</v>
      </c>
      <c r="G747" s="37">
        <v>7.2</v>
      </c>
      <c r="H747" s="37">
        <v>105</v>
      </c>
      <c r="I747" s="37">
        <v>1.5</v>
      </c>
      <c r="J747" s="37">
        <v>13.5</v>
      </c>
      <c r="K747" s="37">
        <v>51</v>
      </c>
      <c r="L747" s="37">
        <v>98</v>
      </c>
      <c r="M747" s="37">
        <v>52</v>
      </c>
      <c r="N747" s="37">
        <v>51</v>
      </c>
      <c r="O747" s="37">
        <v>2.25</v>
      </c>
      <c r="P747" s="4"/>
      <c r="Q747" s="96"/>
      <c r="R747" s="47">
        <f t="shared" si="19"/>
        <v>0</v>
      </c>
    </row>
    <row r="748" spans="2:20">
      <c r="B748" s="45" t="s">
        <v>57</v>
      </c>
      <c r="C748" s="45"/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4">
        <v>7.8</v>
      </c>
      <c r="Q748" s="96">
        <v>54</v>
      </c>
      <c r="R748" s="47">
        <f t="shared" si="19"/>
        <v>421.2</v>
      </c>
      <c r="T748" s="64"/>
    </row>
    <row r="749" spans="2:20">
      <c r="B749" s="45" t="s">
        <v>58</v>
      </c>
      <c r="C749" s="45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4">
        <v>2.0499999999999998</v>
      </c>
      <c r="Q749" s="96">
        <v>30</v>
      </c>
      <c r="R749" s="47">
        <f t="shared" si="19"/>
        <v>61.499999999999993</v>
      </c>
    </row>
    <row r="750" spans="2:20">
      <c r="B750" s="45" t="s">
        <v>13</v>
      </c>
      <c r="C750" s="45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4">
        <v>0.3</v>
      </c>
      <c r="Q750" s="96">
        <v>116.49</v>
      </c>
      <c r="R750" s="47">
        <f t="shared" si="19"/>
        <v>34.946999999999996</v>
      </c>
    </row>
    <row r="751" spans="2:20">
      <c r="B751" s="44" t="s">
        <v>34</v>
      </c>
      <c r="C751" s="45">
        <v>30</v>
      </c>
      <c r="D751" s="31">
        <v>30</v>
      </c>
      <c r="E751" s="37">
        <v>0.6</v>
      </c>
      <c r="F751" s="37"/>
      <c r="G751" s="37">
        <v>15.5</v>
      </c>
      <c r="H751" s="37"/>
      <c r="I751" s="37">
        <v>0.04</v>
      </c>
      <c r="J751" s="37"/>
      <c r="K751" s="37">
        <v>0.24</v>
      </c>
      <c r="L751" s="37">
        <v>0.8</v>
      </c>
      <c r="M751" s="37">
        <v>24</v>
      </c>
      <c r="N751" s="37"/>
      <c r="O751" s="37">
        <v>22</v>
      </c>
      <c r="P751" s="52"/>
      <c r="Q751" s="96"/>
      <c r="R751" s="47">
        <f t="shared" si="19"/>
        <v>0</v>
      </c>
      <c r="T751" s="64"/>
    </row>
    <row r="752" spans="2:20">
      <c r="B752" s="45" t="s">
        <v>34</v>
      </c>
      <c r="C752" s="45">
        <v>10</v>
      </c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4">
        <v>15</v>
      </c>
      <c r="Q752" s="150">
        <v>26</v>
      </c>
      <c r="R752" s="47">
        <f t="shared" si="19"/>
        <v>390</v>
      </c>
    </row>
    <row r="753" spans="2:20">
      <c r="B753" s="45" t="s">
        <v>60</v>
      </c>
      <c r="C753" s="4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4">
        <v>2.2799999999999998</v>
      </c>
      <c r="Q753" s="150">
        <v>536</v>
      </c>
      <c r="R753" s="47">
        <f t="shared" si="19"/>
        <v>1222.08</v>
      </c>
    </row>
    <row r="754" spans="2:20">
      <c r="B754" s="45" t="s">
        <v>121</v>
      </c>
      <c r="C754" s="4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4">
        <v>2.14</v>
      </c>
      <c r="Q754" s="150">
        <v>540</v>
      </c>
      <c r="R754" s="47">
        <f t="shared" si="19"/>
        <v>1155.6000000000001</v>
      </c>
    </row>
    <row r="755" spans="2:20">
      <c r="B755" s="44" t="s">
        <v>303</v>
      </c>
      <c r="C755" s="45">
        <v>20</v>
      </c>
      <c r="D755" s="37">
        <v>200</v>
      </c>
      <c r="E755" s="37">
        <v>0.6</v>
      </c>
      <c r="F755" s="37"/>
      <c r="G755" s="37">
        <v>30.1</v>
      </c>
      <c r="H755" s="37">
        <v>130</v>
      </c>
      <c r="I755" s="37">
        <v>0.04</v>
      </c>
      <c r="J755" s="37"/>
      <c r="K755" s="37">
        <v>0.05</v>
      </c>
      <c r="L755" s="37">
        <v>135</v>
      </c>
      <c r="M755" s="37">
        <v>46</v>
      </c>
      <c r="N755" s="37"/>
      <c r="O755" s="37">
        <v>0.5</v>
      </c>
      <c r="P755" s="40"/>
      <c r="Q755" s="96"/>
      <c r="R755" s="47">
        <f t="shared" si="19"/>
        <v>0</v>
      </c>
    </row>
    <row r="756" spans="2:20">
      <c r="B756" s="45" t="s">
        <v>303</v>
      </c>
      <c r="C756" s="4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40">
        <v>4</v>
      </c>
      <c r="Q756" s="96">
        <v>376.58</v>
      </c>
      <c r="R756" s="47">
        <f t="shared" si="19"/>
        <v>1506.32</v>
      </c>
    </row>
    <row r="757" spans="2:20">
      <c r="B757" s="45" t="s">
        <v>15</v>
      </c>
      <c r="C757" s="4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65">
        <v>4.2</v>
      </c>
      <c r="Q757" s="97">
        <v>74.52</v>
      </c>
      <c r="R757" s="47">
        <f t="shared" si="19"/>
        <v>312.98399999999998</v>
      </c>
      <c r="T757" s="64"/>
    </row>
    <row r="758" spans="2:20">
      <c r="B758" s="45" t="s">
        <v>97</v>
      </c>
      <c r="C758" s="4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40">
        <v>29.91</v>
      </c>
      <c r="Q758" s="96">
        <v>140</v>
      </c>
      <c r="R758" s="47">
        <f t="shared" si="19"/>
        <v>4187.3999999999996</v>
      </c>
    </row>
    <row r="759" spans="2:20">
      <c r="B759" s="45" t="s">
        <v>304</v>
      </c>
      <c r="C759" s="4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40">
        <v>35.119999999999997</v>
      </c>
      <c r="Q759" s="96">
        <v>280</v>
      </c>
      <c r="R759" s="47">
        <f t="shared" si="19"/>
        <v>9833.5999999999985</v>
      </c>
      <c r="S759" s="64"/>
      <c r="T759" s="64"/>
    </row>
    <row r="760" spans="2:20">
      <c r="B760" s="45" t="s">
        <v>206</v>
      </c>
      <c r="C760" s="4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40">
        <v>225</v>
      </c>
      <c r="Q760" s="96">
        <v>45</v>
      </c>
      <c r="R760" s="47">
        <f t="shared" si="19"/>
        <v>10125</v>
      </c>
    </row>
    <row r="761" spans="2:20">
      <c r="B761" s="45" t="s">
        <v>300</v>
      </c>
      <c r="C761" s="4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40">
        <v>216</v>
      </c>
      <c r="Q761" s="96">
        <v>49</v>
      </c>
      <c r="R761" s="47">
        <f t="shared" si="19"/>
        <v>10584</v>
      </c>
    </row>
    <row r="762" spans="2:20">
      <c r="B762" s="45" t="s">
        <v>40</v>
      </c>
      <c r="C762" s="4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40">
        <v>3</v>
      </c>
      <c r="Q762" s="96">
        <v>700</v>
      </c>
      <c r="R762" s="47">
        <f t="shared" si="19"/>
        <v>2100</v>
      </c>
      <c r="T762" s="19"/>
    </row>
    <row r="763" spans="2:20">
      <c r="B763" s="93"/>
      <c r="E763" t="s">
        <v>98</v>
      </c>
      <c r="K763" t="s">
        <v>99</v>
      </c>
      <c r="R763" s="67">
        <f>SUM(R737:R762)</f>
        <v>50895.618999999999</v>
      </c>
    </row>
    <row r="764" spans="2:20">
      <c r="B764" s="93"/>
      <c r="E764" s="48" t="s">
        <v>100</v>
      </c>
      <c r="F764" s="48"/>
      <c r="G764" s="51"/>
      <c r="H764" s="48"/>
      <c r="I764" s="48"/>
      <c r="J764" s="48"/>
      <c r="K764" s="48" t="s">
        <v>99</v>
      </c>
      <c r="L764" s="48"/>
      <c r="O764" t="s">
        <v>99</v>
      </c>
      <c r="R764" s="14"/>
    </row>
    <row r="768" spans="2:20" ht="18.75">
      <c r="E768" s="15"/>
      <c r="H768" s="16" t="s">
        <v>67</v>
      </c>
      <c r="I768" s="16"/>
      <c r="J768" s="17"/>
      <c r="K768" s="17"/>
      <c r="M768" s="17"/>
      <c r="Q768" s="64"/>
      <c r="R768" s="64"/>
      <c r="S768" s="64"/>
    </row>
    <row r="769" spans="2:20" ht="23.25">
      <c r="E769" s="15"/>
      <c r="F769" s="15"/>
      <c r="G769" s="133" t="s">
        <v>279</v>
      </c>
      <c r="H769" s="16" t="s">
        <v>68</v>
      </c>
      <c r="I769" s="16"/>
      <c r="J769" s="16"/>
      <c r="K769" s="286" t="s">
        <v>328</v>
      </c>
      <c r="L769" s="286"/>
      <c r="M769" s="21"/>
      <c r="Q769" s="64"/>
      <c r="R769" s="64"/>
      <c r="S769" s="64"/>
    </row>
    <row r="770" spans="2:20" ht="18.75">
      <c r="E770" s="23" t="s">
        <v>70</v>
      </c>
      <c r="F770" s="23"/>
      <c r="G770" s="23"/>
      <c r="Q770" s="64"/>
      <c r="R770" s="64"/>
      <c r="S770" s="64"/>
    </row>
    <row r="771" spans="2:20">
      <c r="B771" s="53" t="s">
        <v>301</v>
      </c>
      <c r="N771" s="21"/>
    </row>
    <row r="772" spans="2:20">
      <c r="B772" s="24" t="s">
        <v>149</v>
      </c>
      <c r="C772" s="24" t="s">
        <v>74</v>
      </c>
      <c r="E772" s="25"/>
      <c r="F772" s="28"/>
      <c r="G772" s="28" t="s">
        <v>6</v>
      </c>
      <c r="H772" s="27"/>
      <c r="I772" s="21"/>
      <c r="J772" s="21"/>
      <c r="K772" s="21"/>
      <c r="L772" s="21"/>
      <c r="M772" s="21"/>
      <c r="N772" s="21"/>
      <c r="O772" s="21"/>
      <c r="P772" s="21"/>
      <c r="Q772" s="21"/>
      <c r="R772" s="19"/>
    </row>
    <row r="773" spans="2:20">
      <c r="B773" s="29" t="s">
        <v>76</v>
      </c>
      <c r="C773" s="24"/>
      <c r="D773" s="20"/>
      <c r="E773" s="20"/>
      <c r="F773" s="27"/>
      <c r="G773" s="27"/>
      <c r="H773" s="27"/>
      <c r="I773" s="21"/>
      <c r="J773" s="21"/>
      <c r="K773" s="21"/>
      <c r="L773" s="21"/>
      <c r="M773" s="21"/>
      <c r="N773" s="21"/>
      <c r="O773" s="21"/>
      <c r="P773" s="21"/>
      <c r="Q773" s="21"/>
      <c r="R773" s="19"/>
    </row>
    <row r="774" spans="2:20">
      <c r="B774" s="30"/>
      <c r="C774" s="29"/>
      <c r="D774" s="29"/>
      <c r="E774" s="29"/>
      <c r="F774" s="21"/>
      <c r="G774" s="27"/>
      <c r="H774" s="27"/>
      <c r="I774" s="21"/>
      <c r="J774" s="21"/>
      <c r="K774" s="21"/>
      <c r="L774" s="21"/>
      <c r="M774" s="21"/>
      <c r="N774" s="145"/>
      <c r="O774" s="21"/>
      <c r="P774" s="21"/>
      <c r="Q774">
        <v>139</v>
      </c>
      <c r="R774" s="19"/>
    </row>
    <row r="775" spans="2:20">
      <c r="B775" s="31" t="s">
        <v>77</v>
      </c>
      <c r="C775" s="32"/>
      <c r="D775" s="33" t="s">
        <v>78</v>
      </c>
      <c r="E775" s="34"/>
      <c r="F775" s="34" t="s">
        <v>79</v>
      </c>
      <c r="G775" s="34"/>
      <c r="H775" s="34" t="s">
        <v>80</v>
      </c>
      <c r="I775" s="34" t="s">
        <v>81</v>
      </c>
      <c r="J775" s="34"/>
      <c r="K775" s="34"/>
      <c r="L775" s="34"/>
      <c r="M775" s="34" t="s">
        <v>82</v>
      </c>
      <c r="O775" s="34"/>
      <c r="P775" s="35" t="s">
        <v>83</v>
      </c>
      <c r="Q775" s="36" t="s">
        <v>3</v>
      </c>
      <c r="R775" s="36" t="s">
        <v>9</v>
      </c>
    </row>
    <row r="776" spans="2:20">
      <c r="B776" s="5"/>
      <c r="C776" s="38" t="s">
        <v>84</v>
      </c>
      <c r="D776" s="39" t="s">
        <v>85</v>
      </c>
      <c r="E776" s="37" t="s">
        <v>86</v>
      </c>
      <c r="F776" s="37" t="s">
        <v>87</v>
      </c>
      <c r="G776" s="37" t="s">
        <v>88</v>
      </c>
      <c r="H776" s="37"/>
      <c r="I776" s="37" t="s">
        <v>89</v>
      </c>
      <c r="J776" s="37" t="s">
        <v>90</v>
      </c>
      <c r="K776" s="37" t="s">
        <v>91</v>
      </c>
      <c r="L776" s="37" t="s">
        <v>92</v>
      </c>
      <c r="M776" s="37" t="s">
        <v>93</v>
      </c>
      <c r="N776" s="37" t="s">
        <v>94</v>
      </c>
      <c r="O776" s="37" t="s">
        <v>95</v>
      </c>
      <c r="P776" s="40"/>
      <c r="Q776" s="4"/>
      <c r="R776" s="40"/>
    </row>
    <row r="777" spans="2:20">
      <c r="B777" s="31" t="s">
        <v>302</v>
      </c>
      <c r="C777" s="45"/>
      <c r="D777" s="37">
        <v>250</v>
      </c>
      <c r="E777" s="37">
        <v>1.2</v>
      </c>
      <c r="F777" s="37">
        <v>4</v>
      </c>
      <c r="G777" s="37">
        <v>2.7</v>
      </c>
      <c r="H777" s="37">
        <v>260</v>
      </c>
      <c r="I777" s="37">
        <v>0.26</v>
      </c>
      <c r="J777" s="37">
        <v>40</v>
      </c>
      <c r="K777" s="37">
        <v>122</v>
      </c>
      <c r="L777" s="37">
        <v>128</v>
      </c>
      <c r="M777" s="37">
        <v>146</v>
      </c>
      <c r="N777" s="37">
        <v>56</v>
      </c>
      <c r="O777" s="37">
        <v>2</v>
      </c>
      <c r="P777" s="4"/>
      <c r="Q777" s="46"/>
      <c r="R777" s="47"/>
    </row>
    <row r="778" spans="2:20">
      <c r="B778" s="45" t="s">
        <v>65</v>
      </c>
      <c r="C778" s="45"/>
      <c r="D778" s="37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4">
        <v>13.9</v>
      </c>
      <c r="Q778" s="46">
        <v>320</v>
      </c>
      <c r="R778" s="47">
        <f>Q778*P778</f>
        <v>4448</v>
      </c>
    </row>
    <row r="779" spans="2:20">
      <c r="B779" s="45" t="s">
        <v>260</v>
      </c>
      <c r="C779" s="45"/>
      <c r="D779" s="37"/>
      <c r="E779" s="37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4">
        <v>7</v>
      </c>
      <c r="Q779" s="46">
        <v>109.15</v>
      </c>
      <c r="R779" s="47">
        <f t="shared" ref="R779:R785" si="20">Q779*P779</f>
        <v>764.05000000000007</v>
      </c>
    </row>
    <row r="780" spans="2:20">
      <c r="B780" s="45" t="s">
        <v>13</v>
      </c>
      <c r="C780" s="45">
        <v>3</v>
      </c>
      <c r="D780" s="37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4">
        <v>1</v>
      </c>
      <c r="Q780" s="46">
        <v>116.49</v>
      </c>
      <c r="R780" s="47">
        <f t="shared" si="20"/>
        <v>116.49</v>
      </c>
      <c r="T780" s="64"/>
    </row>
    <row r="781" spans="2:20">
      <c r="B781" s="44" t="s">
        <v>34</v>
      </c>
      <c r="C781" s="45">
        <v>30</v>
      </c>
      <c r="D781" s="31">
        <v>30</v>
      </c>
      <c r="E781" s="37">
        <v>0.6</v>
      </c>
      <c r="F781" s="37"/>
      <c r="G781" s="37">
        <v>15.5</v>
      </c>
      <c r="H781" s="37"/>
      <c r="I781" s="37">
        <v>0.04</v>
      </c>
      <c r="J781" s="37"/>
      <c r="K781" s="37">
        <v>0.24</v>
      </c>
      <c r="L781" s="37">
        <v>0.8</v>
      </c>
      <c r="M781" s="37">
        <v>24</v>
      </c>
      <c r="N781" s="37"/>
      <c r="O781" s="37">
        <v>22</v>
      </c>
      <c r="P781" s="52"/>
      <c r="Q781" s="46"/>
      <c r="R781" s="47">
        <f t="shared" si="20"/>
        <v>0</v>
      </c>
    </row>
    <row r="782" spans="2:20">
      <c r="B782" s="45" t="s">
        <v>34</v>
      </c>
      <c r="C782" s="45">
        <v>10</v>
      </c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4">
        <v>12</v>
      </c>
      <c r="Q782" s="61">
        <v>26</v>
      </c>
      <c r="R782" s="47">
        <f t="shared" si="20"/>
        <v>312</v>
      </c>
      <c r="S782" s="64"/>
      <c r="T782" s="64"/>
    </row>
    <row r="783" spans="2:20">
      <c r="B783" s="44" t="s">
        <v>112</v>
      </c>
      <c r="C783" s="45">
        <v>20</v>
      </c>
      <c r="D783" s="37">
        <v>200</v>
      </c>
      <c r="E783" s="37">
        <v>0.6</v>
      </c>
      <c r="F783" s="37"/>
      <c r="G783" s="37">
        <v>30.1</v>
      </c>
      <c r="H783" s="37">
        <v>130</v>
      </c>
      <c r="I783" s="37">
        <v>0.04</v>
      </c>
      <c r="J783" s="37"/>
      <c r="K783" s="37">
        <v>0.05</v>
      </c>
      <c r="L783" s="37">
        <v>135</v>
      </c>
      <c r="M783" s="37">
        <v>46</v>
      </c>
      <c r="N783" s="37"/>
      <c r="O783" s="37">
        <v>0.5</v>
      </c>
      <c r="P783" s="40"/>
      <c r="Q783" s="40"/>
      <c r="R783" s="47">
        <f t="shared" si="20"/>
        <v>0</v>
      </c>
    </row>
    <row r="784" spans="2:20">
      <c r="B784" s="45" t="s">
        <v>113</v>
      </c>
      <c r="C784" s="4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40">
        <v>2.7</v>
      </c>
      <c r="Q784" s="40">
        <v>218.42</v>
      </c>
      <c r="R784" s="47">
        <f t="shared" si="20"/>
        <v>589.73400000000004</v>
      </c>
    </row>
    <row r="785" spans="2:20">
      <c r="B785" s="45" t="s">
        <v>15</v>
      </c>
      <c r="C785" s="4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4">
        <v>2.7</v>
      </c>
      <c r="Q785" s="61">
        <v>74.52</v>
      </c>
      <c r="R785" s="47">
        <f t="shared" si="20"/>
        <v>201.20400000000001</v>
      </c>
    </row>
    <row r="786" spans="2:20">
      <c r="B786" s="93"/>
      <c r="E786" t="s">
        <v>98</v>
      </c>
      <c r="K786" t="s">
        <v>99</v>
      </c>
      <c r="R786" s="67">
        <f>SUM(R778:R785)</f>
        <v>6431.4780000000001</v>
      </c>
      <c r="T786" s="64"/>
    </row>
    <row r="787" spans="2:20">
      <c r="B787" s="93"/>
      <c r="E787" s="48" t="s">
        <v>100</v>
      </c>
      <c r="F787" s="48"/>
      <c r="G787" s="51"/>
      <c r="H787" s="48"/>
      <c r="I787" s="48"/>
      <c r="J787" s="48"/>
      <c r="K787" s="48" t="s">
        <v>99</v>
      </c>
      <c r="L787" s="48"/>
      <c r="O787" t="s">
        <v>99</v>
      </c>
      <c r="R787" s="14"/>
    </row>
    <row r="788" spans="2:20">
      <c r="B788" s="93"/>
      <c r="E788" s="48"/>
      <c r="F788" s="48"/>
      <c r="G788" s="51"/>
      <c r="H788" s="48"/>
      <c r="I788" s="48"/>
      <c r="J788" s="48"/>
      <c r="K788" s="48"/>
      <c r="L788" s="48"/>
      <c r="R788" s="14"/>
    </row>
    <row r="789" spans="2:20">
      <c r="B789" s="93"/>
      <c r="E789" s="48"/>
      <c r="F789" s="48"/>
      <c r="G789" s="51"/>
      <c r="H789" s="48"/>
      <c r="I789" s="48"/>
      <c r="J789" s="48"/>
      <c r="K789" s="48"/>
      <c r="L789" s="48"/>
      <c r="R789" s="14"/>
    </row>
    <row r="790" spans="2:20">
      <c r="B790" s="93"/>
      <c r="E790" s="48"/>
      <c r="F790" s="48"/>
      <c r="G790" s="51"/>
      <c r="H790" s="48"/>
      <c r="I790" s="48"/>
      <c r="J790" s="48"/>
      <c r="K790" s="48"/>
      <c r="L790" s="48"/>
      <c r="R790" s="14"/>
    </row>
    <row r="791" spans="2:20">
      <c r="B791" s="93"/>
      <c r="E791" s="48"/>
      <c r="F791" s="48"/>
      <c r="G791" s="51"/>
      <c r="H791" s="48"/>
      <c r="I791" s="48"/>
      <c r="J791" s="48"/>
      <c r="K791" s="48"/>
      <c r="L791" s="48"/>
      <c r="R791" s="14"/>
    </row>
    <row r="792" spans="2:20">
      <c r="B792" s="93"/>
      <c r="E792" s="48"/>
      <c r="F792" s="48"/>
      <c r="G792" s="51"/>
      <c r="H792" s="48"/>
      <c r="I792" s="48"/>
      <c r="J792" s="48"/>
      <c r="K792" s="48"/>
      <c r="L792" s="48"/>
      <c r="R792" s="14"/>
    </row>
    <row r="793" spans="2:20">
      <c r="B793" s="93"/>
      <c r="E793" s="48"/>
      <c r="F793" s="48"/>
      <c r="G793" s="51"/>
      <c r="H793" s="48"/>
      <c r="I793" s="48"/>
      <c r="J793" s="48"/>
      <c r="K793" s="48"/>
      <c r="L793" s="48"/>
      <c r="R793" s="14"/>
    </row>
    <row r="794" spans="2:20">
      <c r="B794" s="93"/>
      <c r="E794" s="48"/>
      <c r="F794" s="48"/>
      <c r="G794" s="51"/>
      <c r="H794" s="48"/>
      <c r="I794" s="48"/>
      <c r="J794" s="48"/>
      <c r="K794" s="48"/>
      <c r="L794" s="48"/>
      <c r="R794" s="14"/>
    </row>
    <row r="795" spans="2:20">
      <c r="B795" s="93"/>
      <c r="E795" s="48"/>
      <c r="F795" s="48"/>
      <c r="G795" s="51"/>
      <c r="H795" s="48"/>
      <c r="I795" s="48"/>
      <c r="J795" s="48"/>
      <c r="K795" s="48"/>
      <c r="L795" s="48"/>
      <c r="R795" s="14"/>
    </row>
    <row r="796" spans="2:20">
      <c r="B796" s="93"/>
      <c r="E796" s="48"/>
      <c r="F796" s="48"/>
      <c r="G796" s="51"/>
      <c r="H796" s="48"/>
      <c r="I796" s="48"/>
      <c r="J796" s="48"/>
      <c r="K796" s="48"/>
      <c r="L796" s="48"/>
      <c r="R796" s="14"/>
    </row>
    <row r="797" spans="2:20">
      <c r="B797" s="93"/>
      <c r="E797" s="48"/>
      <c r="F797" s="48"/>
      <c r="G797" s="51"/>
      <c r="H797" s="48"/>
      <c r="I797" s="48"/>
      <c r="J797" s="48"/>
      <c r="K797" s="48"/>
      <c r="L797" s="48"/>
      <c r="R797" s="14"/>
    </row>
    <row r="798" spans="2:20">
      <c r="B798" s="93"/>
      <c r="E798" s="48"/>
      <c r="F798" s="48"/>
      <c r="G798" s="51"/>
      <c r="H798" s="48"/>
      <c r="I798" s="48"/>
      <c r="J798" s="48"/>
      <c r="K798" s="48"/>
      <c r="L798" s="48"/>
      <c r="R798" s="14"/>
    </row>
    <row r="799" spans="2:20">
      <c r="B799" s="93"/>
      <c r="E799" s="48"/>
      <c r="F799" s="48"/>
      <c r="G799" s="51"/>
      <c r="H799" s="48"/>
      <c r="I799" s="48"/>
      <c r="J799" s="48"/>
      <c r="K799" s="48"/>
      <c r="L799" s="48"/>
      <c r="R799" s="14"/>
    </row>
    <row r="800" spans="2:20">
      <c r="B800" s="93"/>
      <c r="E800" s="48"/>
      <c r="F800" s="48"/>
      <c r="G800" s="51"/>
      <c r="H800" s="48"/>
      <c r="I800" s="48"/>
      <c r="J800" s="48"/>
      <c r="K800" s="48"/>
      <c r="L800" s="48"/>
      <c r="R800" s="14"/>
    </row>
    <row r="801" spans="2:18">
      <c r="B801" s="93"/>
      <c r="E801" s="48"/>
      <c r="F801" s="48"/>
      <c r="G801" s="51"/>
      <c r="H801" s="48"/>
      <c r="I801" s="48"/>
      <c r="J801" s="48"/>
      <c r="K801" s="48"/>
      <c r="L801" s="48"/>
      <c r="R801" s="14"/>
    </row>
    <row r="802" spans="2:18">
      <c r="B802" s="93"/>
      <c r="E802" s="48"/>
      <c r="F802" s="48"/>
      <c r="G802" s="51"/>
      <c r="H802" s="48"/>
      <c r="I802" s="48"/>
      <c r="J802" s="48"/>
      <c r="K802" s="48"/>
      <c r="L802" s="48"/>
      <c r="R802" s="14"/>
    </row>
    <row r="803" spans="2:18">
      <c r="B803" s="93"/>
      <c r="E803" s="48"/>
      <c r="F803" s="48"/>
      <c r="G803" s="51"/>
      <c r="H803" s="48"/>
      <c r="I803" s="48"/>
      <c r="J803" s="48"/>
      <c r="K803" s="48"/>
      <c r="L803" s="48"/>
      <c r="R803" s="14"/>
    </row>
    <row r="804" spans="2:18">
      <c r="B804" s="93"/>
      <c r="E804" s="48"/>
      <c r="F804" s="48"/>
      <c r="G804" s="51"/>
      <c r="H804" s="48"/>
      <c r="I804" s="48"/>
      <c r="J804" s="48"/>
      <c r="K804" s="48"/>
      <c r="L804" s="48"/>
      <c r="R804" s="14"/>
    </row>
    <row r="805" spans="2:18">
      <c r="B805" s="93"/>
      <c r="E805" s="48"/>
      <c r="F805" s="48"/>
      <c r="G805" s="51"/>
      <c r="H805" s="48"/>
      <c r="I805" s="48"/>
      <c r="J805" s="48"/>
      <c r="K805" s="48"/>
      <c r="L805" s="48"/>
      <c r="R805" s="14"/>
    </row>
    <row r="806" spans="2:18">
      <c r="B806" s="93"/>
      <c r="E806" s="48"/>
      <c r="F806" s="48"/>
      <c r="G806" s="51"/>
      <c r="H806" s="48"/>
      <c r="I806" s="48"/>
      <c r="J806" s="48"/>
      <c r="K806" s="48"/>
      <c r="L806" s="48"/>
      <c r="R806" s="14"/>
    </row>
    <row r="807" spans="2:18">
      <c r="B807" s="93"/>
      <c r="E807" s="48"/>
      <c r="F807" s="48"/>
      <c r="G807" s="51"/>
      <c r="H807" s="48"/>
      <c r="I807" s="48"/>
      <c r="J807" s="48"/>
      <c r="K807" s="48"/>
      <c r="L807" s="48"/>
      <c r="R807" s="14"/>
    </row>
    <row r="808" spans="2:18" ht="18.75">
      <c r="E808" s="15"/>
      <c r="H808" s="16" t="s">
        <v>67</v>
      </c>
      <c r="I808" s="16"/>
      <c r="J808" s="17"/>
      <c r="K808" s="17"/>
      <c r="M808" s="17"/>
      <c r="R808" s="19"/>
    </row>
    <row r="809" spans="2:18" ht="23.25">
      <c r="E809" s="15"/>
      <c r="F809" s="15"/>
      <c r="G809" s="133" t="s">
        <v>279</v>
      </c>
      <c r="H809" s="16" t="s">
        <v>68</v>
      </c>
      <c r="I809" s="16"/>
      <c r="J809" s="16"/>
      <c r="K809" s="286" t="s">
        <v>328</v>
      </c>
      <c r="L809" s="286"/>
      <c r="M809" s="21"/>
    </row>
    <row r="810" spans="2:18" ht="18.75">
      <c r="E810" s="23" t="s">
        <v>70</v>
      </c>
      <c r="F810" s="23"/>
      <c r="G810" s="23"/>
    </row>
    <row r="811" spans="2:18">
      <c r="B811" s="53" t="s">
        <v>301</v>
      </c>
      <c r="N811" s="21"/>
    </row>
    <row r="812" spans="2:18">
      <c r="B812" s="24" t="s">
        <v>149</v>
      </c>
      <c r="C812" s="24" t="s">
        <v>74</v>
      </c>
      <c r="E812" s="25"/>
      <c r="F812" s="28"/>
      <c r="G812" s="28" t="s">
        <v>7</v>
      </c>
      <c r="H812" s="27"/>
      <c r="I812" s="21"/>
      <c r="J812" s="21"/>
      <c r="K812" s="21"/>
      <c r="L812" s="21"/>
      <c r="M812" s="21"/>
      <c r="N812" s="21"/>
      <c r="O812" s="21"/>
      <c r="P812" s="21"/>
      <c r="Q812" s="21"/>
      <c r="R812" s="19"/>
    </row>
    <row r="813" spans="2:18">
      <c r="B813" s="29" t="s">
        <v>76</v>
      </c>
      <c r="C813" s="24"/>
      <c r="D813" s="20"/>
      <c r="E813" s="20"/>
      <c r="F813" s="27"/>
      <c r="G813" s="27"/>
      <c r="H813" s="27"/>
      <c r="I813" s="21"/>
      <c r="J813" s="21"/>
      <c r="K813" s="21"/>
      <c r="L813" s="21"/>
      <c r="M813" s="21"/>
      <c r="N813" s="21"/>
      <c r="O813" s="21"/>
      <c r="P813" s="21"/>
      <c r="Q813" s="21"/>
      <c r="R813" s="19"/>
    </row>
    <row r="814" spans="2:18">
      <c r="B814" s="30"/>
      <c r="C814" s="29"/>
      <c r="D814" s="29"/>
      <c r="E814" s="29"/>
      <c r="F814" s="21"/>
      <c r="G814" s="27"/>
      <c r="H814" s="27"/>
      <c r="I814" s="21"/>
      <c r="J814" s="21"/>
      <c r="K814" s="21"/>
      <c r="L814" s="21"/>
      <c r="M814" s="21"/>
      <c r="N814" s="145"/>
      <c r="O814" s="21"/>
      <c r="P814" s="21"/>
      <c r="R814" s="19"/>
    </row>
    <row r="815" spans="2:18">
      <c r="B815" s="31" t="s">
        <v>77</v>
      </c>
      <c r="C815" s="32"/>
      <c r="D815" s="33" t="s">
        <v>78</v>
      </c>
      <c r="E815" s="34"/>
      <c r="F815" s="34" t="s">
        <v>79</v>
      </c>
      <c r="G815" s="34"/>
      <c r="H815" s="34" t="s">
        <v>80</v>
      </c>
      <c r="I815" s="34" t="s">
        <v>81</v>
      </c>
      <c r="J815" s="34"/>
      <c r="K815" s="34"/>
      <c r="L815" s="34"/>
      <c r="M815" s="34" t="s">
        <v>82</v>
      </c>
      <c r="O815" s="34"/>
      <c r="P815" s="35" t="s">
        <v>83</v>
      </c>
      <c r="Q815" s="36" t="s">
        <v>3</v>
      </c>
      <c r="R815" s="36" t="s">
        <v>9</v>
      </c>
    </row>
    <row r="816" spans="2:18">
      <c r="B816" s="5"/>
      <c r="C816" s="38" t="s">
        <v>84</v>
      </c>
      <c r="D816" s="39" t="s">
        <v>85</v>
      </c>
      <c r="E816" s="37" t="s">
        <v>86</v>
      </c>
      <c r="F816" s="37" t="s">
        <v>87</v>
      </c>
      <c r="G816" s="37" t="s">
        <v>88</v>
      </c>
      <c r="H816" s="37"/>
      <c r="I816" s="37" t="s">
        <v>89</v>
      </c>
      <c r="J816" s="37" t="s">
        <v>90</v>
      </c>
      <c r="K816" s="37" t="s">
        <v>91</v>
      </c>
      <c r="L816" s="37" t="s">
        <v>92</v>
      </c>
      <c r="M816" s="37" t="s">
        <v>93</v>
      </c>
      <c r="N816" s="37" t="s">
        <v>94</v>
      </c>
      <c r="O816" s="37" t="s">
        <v>95</v>
      </c>
      <c r="P816" s="40"/>
      <c r="Q816" s="4"/>
      <c r="R816" s="40"/>
    </row>
    <row r="817" spans="2:18">
      <c r="B817" s="31" t="s">
        <v>302</v>
      </c>
      <c r="C817" s="45"/>
      <c r="D817" s="37">
        <v>250</v>
      </c>
      <c r="E817" s="37">
        <v>1.2</v>
      </c>
      <c r="F817" s="37">
        <v>4</v>
      </c>
      <c r="G817" s="37">
        <v>2.7</v>
      </c>
      <c r="H817" s="37">
        <v>260</v>
      </c>
      <c r="I817" s="37">
        <v>0.26</v>
      </c>
      <c r="J817" s="37">
        <v>40</v>
      </c>
      <c r="K817" s="37">
        <v>122</v>
      </c>
      <c r="L817" s="37">
        <v>128</v>
      </c>
      <c r="M817" s="37">
        <v>146</v>
      </c>
      <c r="N817" s="37">
        <v>56</v>
      </c>
      <c r="O817" s="37">
        <v>2</v>
      </c>
      <c r="P817" s="4"/>
      <c r="Q817" s="46"/>
      <c r="R817" s="47"/>
    </row>
    <row r="818" spans="2:18">
      <c r="B818" s="45" t="s">
        <v>65</v>
      </c>
      <c r="C818" s="45"/>
      <c r="D818" s="37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4">
        <v>5.0999999999999996</v>
      </c>
      <c r="Q818" s="46">
        <v>320</v>
      </c>
      <c r="R818" s="47">
        <f>Q818*P818</f>
        <v>1632</v>
      </c>
    </row>
    <row r="819" spans="2:18">
      <c r="B819" s="45" t="s">
        <v>260</v>
      </c>
      <c r="C819" s="45"/>
      <c r="D819" s="37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4">
        <v>2</v>
      </c>
      <c r="Q819" s="46">
        <v>109.15</v>
      </c>
      <c r="R819" s="47">
        <f t="shared" ref="R819:R826" si="21">Q819*P819</f>
        <v>218.3</v>
      </c>
    </row>
    <row r="820" spans="2:18">
      <c r="B820" s="45" t="s">
        <v>58</v>
      </c>
      <c r="C820" s="45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4">
        <v>0.1</v>
      </c>
      <c r="Q820" s="46">
        <v>30</v>
      </c>
      <c r="R820" s="47">
        <f t="shared" si="21"/>
        <v>3</v>
      </c>
    </row>
    <row r="821" spans="2:18">
      <c r="B821" s="45" t="s">
        <v>37</v>
      </c>
      <c r="C821" s="45"/>
      <c r="D821" s="37"/>
      <c r="E821" s="37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4">
        <v>0.1</v>
      </c>
      <c r="Q821" s="46">
        <v>90</v>
      </c>
      <c r="R821" s="47">
        <f t="shared" si="21"/>
        <v>9</v>
      </c>
    </row>
    <row r="822" spans="2:18">
      <c r="B822" s="44" t="s">
        <v>34</v>
      </c>
      <c r="C822" s="45">
        <v>30</v>
      </c>
      <c r="D822" s="31">
        <v>30</v>
      </c>
      <c r="E822" s="37">
        <v>0.6</v>
      </c>
      <c r="F822" s="37"/>
      <c r="G822" s="37">
        <v>15.5</v>
      </c>
      <c r="H822" s="37"/>
      <c r="I822" s="37">
        <v>0.04</v>
      </c>
      <c r="J822" s="37"/>
      <c r="K822" s="37">
        <v>0.24</v>
      </c>
      <c r="L822" s="37">
        <v>0.8</v>
      </c>
      <c r="M822" s="37">
        <v>24</v>
      </c>
      <c r="N822" s="37"/>
      <c r="O822" s="37">
        <v>22</v>
      </c>
      <c r="P822" s="52"/>
      <c r="Q822" s="46"/>
      <c r="R822" s="47"/>
    </row>
    <row r="823" spans="2:18">
      <c r="B823" s="45" t="s">
        <v>34</v>
      </c>
      <c r="C823" s="45">
        <v>10</v>
      </c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4">
        <v>3</v>
      </c>
      <c r="Q823" s="61">
        <v>26</v>
      </c>
      <c r="R823" s="47">
        <f t="shared" si="21"/>
        <v>78</v>
      </c>
    </row>
    <row r="824" spans="2:18">
      <c r="B824" s="44" t="s">
        <v>108</v>
      </c>
      <c r="C824" s="45">
        <v>20</v>
      </c>
      <c r="D824" s="37">
        <v>200</v>
      </c>
      <c r="E824" s="37">
        <v>0.6</v>
      </c>
      <c r="F824" s="37"/>
      <c r="G824" s="37">
        <v>30.1</v>
      </c>
      <c r="H824" s="37">
        <v>130</v>
      </c>
      <c r="I824" s="37">
        <v>0.04</v>
      </c>
      <c r="J824" s="37"/>
      <c r="K824" s="37">
        <v>0.05</v>
      </c>
      <c r="L824" s="37">
        <v>135</v>
      </c>
      <c r="M824" s="37">
        <v>46</v>
      </c>
      <c r="N824" s="37"/>
      <c r="O824" s="37">
        <v>0.5</v>
      </c>
      <c r="P824" s="40"/>
      <c r="Q824" s="40"/>
      <c r="R824" s="47"/>
    </row>
    <row r="825" spans="2:18">
      <c r="B825" s="45" t="s">
        <v>109</v>
      </c>
      <c r="C825" s="4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40">
        <v>1</v>
      </c>
      <c r="Q825" s="40">
        <v>118</v>
      </c>
      <c r="R825" s="47">
        <f t="shared" si="21"/>
        <v>118</v>
      </c>
    </row>
    <row r="826" spans="2:18">
      <c r="B826" s="45" t="s">
        <v>31</v>
      </c>
      <c r="C826" s="4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4">
        <v>1</v>
      </c>
      <c r="Q826" s="61">
        <v>79</v>
      </c>
      <c r="R826" s="47">
        <f t="shared" si="21"/>
        <v>79</v>
      </c>
    </row>
    <row r="827" spans="2:18">
      <c r="B827" s="93"/>
      <c r="E827" t="s">
        <v>98</v>
      </c>
      <c r="K827" t="s">
        <v>99</v>
      </c>
      <c r="R827" s="67">
        <f>SUM(R818:R826)</f>
        <v>2137.3000000000002</v>
      </c>
    </row>
    <row r="828" spans="2:18">
      <c r="B828" s="93"/>
      <c r="E828" s="48" t="s">
        <v>100</v>
      </c>
      <c r="F828" s="48"/>
      <c r="G828" s="51"/>
      <c r="H828" s="48"/>
      <c r="I828" s="48"/>
      <c r="J828" s="48"/>
      <c r="K828" s="48" t="s">
        <v>99</v>
      </c>
      <c r="L828" s="48"/>
      <c r="O828" t="s">
        <v>99</v>
      </c>
      <c r="R828" s="14"/>
    </row>
    <row r="829" spans="2:18">
      <c r="B829" s="93"/>
      <c r="E829" s="48"/>
      <c r="F829" s="48"/>
      <c r="G829" s="51"/>
      <c r="H829" s="48"/>
      <c r="I829" s="48"/>
      <c r="J829" s="48"/>
      <c r="K829" s="48"/>
      <c r="L829" s="48"/>
      <c r="R829" s="14"/>
    </row>
    <row r="830" spans="2:18">
      <c r="B830" s="93"/>
      <c r="E830" s="48"/>
      <c r="F830" s="48"/>
      <c r="G830" s="51"/>
      <c r="H830" s="48"/>
      <c r="I830" s="48"/>
      <c r="J830" s="48"/>
      <c r="K830" s="48"/>
      <c r="L830" s="48"/>
      <c r="R830" s="14"/>
    </row>
    <row r="831" spans="2:18">
      <c r="B831" s="93"/>
      <c r="E831" s="48"/>
      <c r="F831" s="48"/>
      <c r="G831" s="51"/>
      <c r="H831" s="48"/>
      <c r="I831" s="48"/>
      <c r="J831" s="48"/>
      <c r="K831" s="48"/>
      <c r="L831" s="48"/>
      <c r="R831" s="14"/>
    </row>
    <row r="832" spans="2:18">
      <c r="B832" s="93"/>
      <c r="E832" s="48"/>
      <c r="F832" s="48"/>
      <c r="G832" s="51"/>
      <c r="H832" s="48"/>
      <c r="I832" s="48"/>
      <c r="J832" s="48"/>
      <c r="K832" s="48"/>
      <c r="L832" s="48"/>
      <c r="R832" s="14"/>
    </row>
    <row r="833" spans="2:18">
      <c r="B833" s="93"/>
      <c r="E833" s="48"/>
      <c r="F833" s="48"/>
      <c r="G833" s="51"/>
      <c r="H833" s="48"/>
      <c r="I833" s="48"/>
      <c r="J833" s="48"/>
      <c r="K833" s="48"/>
      <c r="L833" s="48"/>
      <c r="R833" s="14"/>
    </row>
    <row r="834" spans="2:18">
      <c r="B834" s="93"/>
      <c r="E834" s="48"/>
      <c r="F834" s="48"/>
      <c r="G834" s="51"/>
      <c r="H834" s="48"/>
      <c r="I834" s="48"/>
      <c r="J834" s="48"/>
      <c r="K834" s="48"/>
      <c r="L834" s="48"/>
      <c r="R834" s="14"/>
    </row>
    <row r="835" spans="2:18">
      <c r="B835" s="93"/>
      <c r="E835" s="48"/>
      <c r="F835" s="48"/>
      <c r="G835" s="51"/>
      <c r="H835" s="48"/>
      <c r="I835" s="48"/>
      <c r="J835" s="48"/>
      <c r="K835" s="48"/>
      <c r="L835" s="48"/>
      <c r="R835" s="14"/>
    </row>
    <row r="836" spans="2:18">
      <c r="B836" s="93"/>
      <c r="E836" s="48"/>
      <c r="F836" s="48"/>
      <c r="G836" s="51"/>
      <c r="H836" s="48"/>
      <c r="I836" s="48"/>
      <c r="J836" s="48"/>
      <c r="K836" s="48"/>
      <c r="L836" s="48"/>
      <c r="R836" s="14"/>
    </row>
    <row r="837" spans="2:18">
      <c r="B837" s="93"/>
      <c r="E837" s="48"/>
      <c r="F837" s="48"/>
      <c r="G837" s="51"/>
      <c r="H837" s="48"/>
      <c r="I837" s="48"/>
      <c r="J837" s="48"/>
      <c r="K837" s="48"/>
      <c r="L837" s="48"/>
      <c r="R837" s="14"/>
    </row>
    <row r="838" spans="2:18">
      <c r="B838" s="93"/>
      <c r="E838" s="48"/>
      <c r="F838" s="48"/>
      <c r="G838" s="51"/>
      <c r="H838" s="48"/>
      <c r="I838" s="48"/>
      <c r="J838" s="48"/>
      <c r="K838" s="48"/>
      <c r="L838" s="48"/>
      <c r="R838" s="14"/>
    </row>
    <row r="839" spans="2:18">
      <c r="B839" s="93"/>
      <c r="E839" s="48"/>
      <c r="F839" s="48"/>
      <c r="G839" s="51"/>
      <c r="H839" s="48"/>
      <c r="I839" s="48"/>
      <c r="J839" s="48"/>
      <c r="K839" s="48"/>
      <c r="L839" s="48"/>
      <c r="R839" s="14"/>
    </row>
    <row r="840" spans="2:18">
      <c r="B840" s="93"/>
      <c r="E840" s="48"/>
      <c r="F840" s="48"/>
      <c r="G840" s="51"/>
      <c r="H840" s="48"/>
      <c r="I840" s="48"/>
      <c r="J840" s="48"/>
      <c r="K840" s="48"/>
      <c r="L840" s="48"/>
      <c r="R840" s="14"/>
    </row>
    <row r="841" spans="2:18">
      <c r="B841" s="93"/>
      <c r="E841" s="48"/>
      <c r="F841" s="48"/>
      <c r="G841" s="51"/>
      <c r="H841" s="48"/>
      <c r="I841" s="48"/>
      <c r="J841" s="48"/>
      <c r="K841" s="48"/>
      <c r="L841" s="48"/>
      <c r="R841" s="14"/>
    </row>
    <row r="842" spans="2:18">
      <c r="B842" s="93"/>
      <c r="E842" s="48"/>
      <c r="F842" s="48"/>
      <c r="G842" s="51"/>
      <c r="H842" s="48"/>
      <c r="I842" s="48"/>
      <c r="J842" s="48"/>
      <c r="K842" s="48"/>
      <c r="L842" s="48"/>
      <c r="R842" s="14"/>
    </row>
    <row r="843" spans="2:18">
      <c r="B843" s="93"/>
      <c r="E843" s="48"/>
      <c r="F843" s="48"/>
      <c r="G843" s="51"/>
      <c r="H843" s="48"/>
      <c r="I843" s="48"/>
      <c r="J843" s="48"/>
      <c r="K843" s="48"/>
      <c r="L843" s="48"/>
      <c r="R843" s="14"/>
    </row>
    <row r="844" spans="2:18">
      <c r="B844" s="93"/>
      <c r="E844" s="48"/>
      <c r="F844" s="48"/>
      <c r="G844" s="51"/>
      <c r="H844" s="48"/>
      <c r="I844" s="48"/>
      <c r="J844" s="48"/>
      <c r="K844" s="48"/>
      <c r="L844" s="48"/>
      <c r="R844" s="14"/>
    </row>
    <row r="845" spans="2:18">
      <c r="B845" s="93"/>
      <c r="E845" s="48"/>
      <c r="F845" s="48"/>
      <c r="G845" s="51"/>
      <c r="H845" s="48"/>
      <c r="I845" s="48"/>
      <c r="J845" s="48"/>
      <c r="K845" s="48"/>
      <c r="L845" s="48"/>
      <c r="R845" s="14"/>
    </row>
    <row r="846" spans="2:18">
      <c r="B846" s="93"/>
      <c r="E846" s="48"/>
      <c r="F846" s="48"/>
      <c r="G846" s="51"/>
      <c r="H846" s="48"/>
      <c r="I846" s="48"/>
      <c r="J846" s="48"/>
      <c r="K846" s="48"/>
      <c r="L846" s="48"/>
      <c r="R846" s="14"/>
    </row>
    <row r="847" spans="2:18">
      <c r="B847" s="93"/>
      <c r="E847" s="48"/>
      <c r="F847" s="48"/>
      <c r="G847" s="51"/>
      <c r="H847" s="48"/>
      <c r="I847" s="48"/>
      <c r="J847" s="48"/>
      <c r="K847" s="48"/>
      <c r="L847" s="48"/>
      <c r="R847" s="14"/>
    </row>
    <row r="848" spans="2:18" ht="18.75">
      <c r="E848" s="15"/>
      <c r="H848" s="16" t="s">
        <v>67</v>
      </c>
      <c r="I848" s="16"/>
      <c r="J848" s="17"/>
      <c r="K848" s="17"/>
      <c r="M848" s="17"/>
      <c r="R848" s="19"/>
    </row>
    <row r="849" spans="2:18" ht="23.25">
      <c r="E849" s="15"/>
      <c r="F849" s="15"/>
      <c r="G849" s="133" t="s">
        <v>279</v>
      </c>
      <c r="H849" s="16" t="s">
        <v>68</v>
      </c>
      <c r="I849" s="16"/>
      <c r="J849" s="16"/>
      <c r="K849" s="286" t="s">
        <v>328</v>
      </c>
      <c r="L849" s="286"/>
      <c r="M849" s="21"/>
    </row>
    <row r="850" spans="2:18" ht="18.75">
      <c r="E850" s="23" t="s">
        <v>70</v>
      </c>
      <c r="F850" s="23"/>
      <c r="G850" s="23"/>
    </row>
    <row r="851" spans="2:18">
      <c r="B851" s="53" t="s">
        <v>305</v>
      </c>
      <c r="N851" s="21"/>
    </row>
    <row r="852" spans="2:18">
      <c r="B852" s="24" t="s">
        <v>149</v>
      </c>
      <c r="C852" s="24" t="s">
        <v>74</v>
      </c>
      <c r="E852" s="25"/>
      <c r="F852" s="28"/>
      <c r="G852" s="28" t="s">
        <v>75</v>
      </c>
      <c r="H852" s="27"/>
      <c r="I852" s="21"/>
      <c r="J852" s="21"/>
      <c r="K852" s="21"/>
      <c r="L852" s="21"/>
      <c r="M852" s="21"/>
      <c r="N852" s="21"/>
      <c r="O852" s="21"/>
      <c r="P852" s="21"/>
      <c r="Q852" s="21"/>
      <c r="R852" s="19"/>
    </row>
    <row r="853" spans="2:18">
      <c r="B853" s="29" t="s">
        <v>76</v>
      </c>
      <c r="C853" s="24"/>
      <c r="D853" s="20"/>
      <c r="E853" s="20"/>
      <c r="F853" s="27"/>
      <c r="G853" s="27"/>
      <c r="H853" s="27"/>
      <c r="I853" s="21"/>
      <c r="J853" s="21"/>
      <c r="K853" s="21"/>
      <c r="L853" s="21"/>
      <c r="M853" s="21"/>
      <c r="N853" s="21"/>
      <c r="O853" s="21"/>
      <c r="P853" s="21"/>
      <c r="Q853" s="21"/>
      <c r="R853" s="19"/>
    </row>
    <row r="854" spans="2:18">
      <c r="B854" s="30"/>
      <c r="C854" s="29"/>
      <c r="D854" s="29"/>
      <c r="E854" s="29"/>
      <c r="F854" s="21"/>
      <c r="G854" s="27"/>
      <c r="H854" s="27"/>
      <c r="I854" s="21"/>
      <c r="J854" s="21"/>
      <c r="K854" s="21"/>
      <c r="L854" s="21"/>
      <c r="M854" s="21"/>
      <c r="N854" s="145"/>
      <c r="O854" s="21"/>
      <c r="P854" s="21"/>
      <c r="Q854">
        <v>214</v>
      </c>
      <c r="R854" s="19"/>
    </row>
    <row r="855" spans="2:18">
      <c r="B855" s="31" t="s">
        <v>77</v>
      </c>
      <c r="C855" s="32"/>
      <c r="D855" s="33" t="s">
        <v>78</v>
      </c>
      <c r="E855" s="34"/>
      <c r="F855" s="34" t="s">
        <v>79</v>
      </c>
      <c r="G855" s="34"/>
      <c r="H855" s="34" t="s">
        <v>80</v>
      </c>
      <c r="I855" s="34" t="s">
        <v>81</v>
      </c>
      <c r="J855" s="34"/>
      <c r="K855" s="34"/>
      <c r="L855" s="34"/>
      <c r="M855" s="34" t="s">
        <v>82</v>
      </c>
      <c r="O855" s="34"/>
      <c r="P855" s="35" t="s">
        <v>83</v>
      </c>
      <c r="Q855" s="36" t="s">
        <v>3</v>
      </c>
      <c r="R855" s="36" t="s">
        <v>9</v>
      </c>
    </row>
    <row r="856" spans="2:18">
      <c r="B856" s="5"/>
      <c r="C856" s="38" t="s">
        <v>84</v>
      </c>
      <c r="D856" s="39" t="s">
        <v>85</v>
      </c>
      <c r="E856" s="37" t="s">
        <v>86</v>
      </c>
      <c r="F856" s="37" t="s">
        <v>87</v>
      </c>
      <c r="G856" s="37" t="s">
        <v>88</v>
      </c>
      <c r="H856" s="37"/>
      <c r="I856" s="37" t="s">
        <v>89</v>
      </c>
      <c r="J856" s="37" t="s">
        <v>90</v>
      </c>
      <c r="K856" s="37" t="s">
        <v>91</v>
      </c>
      <c r="L856" s="37" t="s">
        <v>92</v>
      </c>
      <c r="M856" s="37" t="s">
        <v>93</v>
      </c>
      <c r="N856" s="37" t="s">
        <v>94</v>
      </c>
      <c r="O856" s="37" t="s">
        <v>95</v>
      </c>
      <c r="P856" s="40"/>
      <c r="Q856" s="4"/>
      <c r="R856" s="40"/>
    </row>
    <row r="857" spans="2:18">
      <c r="B857" s="31" t="s">
        <v>306</v>
      </c>
      <c r="C857" s="45"/>
      <c r="D857" s="37">
        <v>250</v>
      </c>
      <c r="E857" s="37">
        <v>1.2</v>
      </c>
      <c r="F857" s="37">
        <v>4</v>
      </c>
      <c r="G857" s="37">
        <v>2.7</v>
      </c>
      <c r="H857" s="37">
        <v>260</v>
      </c>
      <c r="I857" s="37">
        <v>0.26</v>
      </c>
      <c r="J857" s="37">
        <v>40</v>
      </c>
      <c r="K857" s="37">
        <v>122</v>
      </c>
      <c r="L857" s="37">
        <v>128</v>
      </c>
      <c r="M857" s="37">
        <v>146</v>
      </c>
      <c r="N857" s="37">
        <v>56</v>
      </c>
      <c r="O857" s="37">
        <v>2</v>
      </c>
      <c r="P857" s="4"/>
      <c r="Q857" s="46"/>
      <c r="R857" s="47"/>
    </row>
    <row r="858" spans="2:18">
      <c r="B858" s="45" t="s">
        <v>307</v>
      </c>
      <c r="C858" s="45"/>
      <c r="D858" s="37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4">
        <v>36.28</v>
      </c>
      <c r="Q858" s="96">
        <v>340</v>
      </c>
      <c r="R858" s="47">
        <f>SUM(P858*Q858)</f>
        <v>12335.2</v>
      </c>
    </row>
    <row r="859" spans="2:18">
      <c r="B859" s="45" t="s">
        <v>17</v>
      </c>
      <c r="C859" s="45"/>
      <c r="D859" s="37"/>
      <c r="E859" s="37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4">
        <v>1</v>
      </c>
      <c r="Q859" s="96">
        <v>23.87</v>
      </c>
      <c r="R859" s="47">
        <f t="shared" ref="R859:R872" si="22">Q859*P859</f>
        <v>23.87</v>
      </c>
    </row>
    <row r="860" spans="2:18">
      <c r="B860" s="45" t="s">
        <v>10</v>
      </c>
      <c r="C860" s="45"/>
      <c r="D860" s="37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4">
        <v>1</v>
      </c>
      <c r="Q860" s="96">
        <v>65</v>
      </c>
      <c r="R860" s="47">
        <f t="shared" si="22"/>
        <v>65</v>
      </c>
    </row>
    <row r="861" spans="2:18">
      <c r="B861" s="45" t="s">
        <v>51</v>
      </c>
      <c r="C861" s="45"/>
      <c r="D861" s="37"/>
      <c r="E861" s="37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4">
        <v>1</v>
      </c>
      <c r="Q861" s="96">
        <v>47</v>
      </c>
      <c r="R861" s="47">
        <f t="shared" si="22"/>
        <v>47</v>
      </c>
    </row>
    <row r="862" spans="2:18">
      <c r="B862" s="31" t="s">
        <v>255</v>
      </c>
      <c r="C862" s="45"/>
      <c r="D862" s="37">
        <v>70</v>
      </c>
      <c r="E862" s="37">
        <v>4.5999999999999996</v>
      </c>
      <c r="F862" s="37">
        <v>5.2</v>
      </c>
      <c r="G862" s="37">
        <v>7.2</v>
      </c>
      <c r="H862" s="37">
        <v>105</v>
      </c>
      <c r="I862" s="37">
        <v>1.5</v>
      </c>
      <c r="J862" s="37">
        <v>13.5</v>
      </c>
      <c r="K862" s="37">
        <v>51</v>
      </c>
      <c r="L862" s="37">
        <v>98</v>
      </c>
      <c r="M862" s="37">
        <v>52</v>
      </c>
      <c r="N862" s="37">
        <v>51</v>
      </c>
      <c r="O862" s="37">
        <v>2.25</v>
      </c>
      <c r="P862" s="4"/>
      <c r="Q862" s="96"/>
      <c r="R862" s="47">
        <f t="shared" si="22"/>
        <v>0</v>
      </c>
    </row>
    <row r="863" spans="2:18">
      <c r="B863" s="45" t="s">
        <v>47</v>
      </c>
      <c r="C863" s="45"/>
      <c r="D863" s="37"/>
      <c r="E863" s="37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4">
        <v>24</v>
      </c>
      <c r="Q863" s="96">
        <v>121.35</v>
      </c>
      <c r="R863" s="47">
        <f t="shared" si="22"/>
        <v>2912.3999999999996</v>
      </c>
    </row>
    <row r="864" spans="2:18">
      <c r="B864" s="44" t="s">
        <v>34</v>
      </c>
      <c r="C864" s="45">
        <v>30</v>
      </c>
      <c r="D864" s="31">
        <v>30</v>
      </c>
      <c r="E864" s="37">
        <v>0.6</v>
      </c>
      <c r="F864" s="37"/>
      <c r="G864" s="37">
        <v>15.5</v>
      </c>
      <c r="H864" s="37"/>
      <c r="I864" s="37">
        <v>0.04</v>
      </c>
      <c r="J864" s="37"/>
      <c r="K864" s="37">
        <v>0.24</v>
      </c>
      <c r="L864" s="37">
        <v>0.8</v>
      </c>
      <c r="M864" s="37">
        <v>24</v>
      </c>
      <c r="N864" s="37"/>
      <c r="O864" s="37">
        <v>22</v>
      </c>
      <c r="P864" s="52"/>
      <c r="Q864" s="96"/>
      <c r="R864" s="47">
        <f t="shared" si="22"/>
        <v>0</v>
      </c>
    </row>
    <row r="865" spans="2:18">
      <c r="B865" s="45" t="s">
        <v>34</v>
      </c>
      <c r="C865" s="45">
        <v>10</v>
      </c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4">
        <v>15</v>
      </c>
      <c r="Q865" s="150">
        <v>26</v>
      </c>
      <c r="R865" s="47">
        <f t="shared" si="22"/>
        <v>390</v>
      </c>
    </row>
    <row r="866" spans="2:18">
      <c r="B866" s="45" t="s">
        <v>121</v>
      </c>
      <c r="C866" s="4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4">
        <v>2.14</v>
      </c>
      <c r="Q866" s="150">
        <v>540</v>
      </c>
      <c r="R866" s="47">
        <f t="shared" si="22"/>
        <v>1155.6000000000001</v>
      </c>
    </row>
    <row r="867" spans="2:18">
      <c r="B867" s="44" t="s">
        <v>308</v>
      </c>
      <c r="C867" s="45">
        <v>20</v>
      </c>
      <c r="D867" s="37">
        <v>200</v>
      </c>
      <c r="E867" s="37">
        <v>0.6</v>
      </c>
      <c r="F867" s="37"/>
      <c r="G867" s="37">
        <v>30.1</v>
      </c>
      <c r="H867" s="37">
        <v>130</v>
      </c>
      <c r="I867" s="37">
        <v>0.04</v>
      </c>
      <c r="J867" s="37"/>
      <c r="K867" s="37">
        <v>0.05</v>
      </c>
      <c r="L867" s="37">
        <v>135</v>
      </c>
      <c r="M867" s="37">
        <v>46</v>
      </c>
      <c r="N867" s="37"/>
      <c r="O867" s="37">
        <v>0.5</v>
      </c>
      <c r="P867" s="40"/>
      <c r="Q867" s="96"/>
      <c r="R867" s="47">
        <f t="shared" si="22"/>
        <v>0</v>
      </c>
    </row>
    <row r="868" spans="2:18">
      <c r="B868" s="45" t="s">
        <v>308</v>
      </c>
      <c r="C868" s="4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40">
        <v>15</v>
      </c>
      <c r="Q868" s="96">
        <v>140</v>
      </c>
      <c r="R868" s="47">
        <f t="shared" si="22"/>
        <v>2100</v>
      </c>
    </row>
    <row r="869" spans="2:18">
      <c r="B869" s="45" t="s">
        <v>308</v>
      </c>
      <c r="C869" s="4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40">
        <v>7</v>
      </c>
      <c r="Q869" s="96">
        <v>168.54</v>
      </c>
      <c r="R869" s="47">
        <f t="shared" si="22"/>
        <v>1179.78</v>
      </c>
    </row>
    <row r="870" spans="2:18">
      <c r="B870" s="45" t="s">
        <v>309</v>
      </c>
      <c r="C870" s="4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40">
        <v>50.7</v>
      </c>
      <c r="Q870" s="96">
        <v>246</v>
      </c>
      <c r="R870" s="47">
        <f t="shared" si="22"/>
        <v>12472.2</v>
      </c>
    </row>
    <row r="871" spans="2:18">
      <c r="B871" s="45" t="s">
        <v>97</v>
      </c>
      <c r="C871" s="4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40">
        <v>48</v>
      </c>
      <c r="Q871" s="96">
        <v>150</v>
      </c>
      <c r="R871" s="47">
        <f t="shared" si="22"/>
        <v>7200</v>
      </c>
    </row>
    <row r="872" spans="2:18">
      <c r="B872" s="45" t="s">
        <v>118</v>
      </c>
      <c r="C872" s="4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40">
        <v>214</v>
      </c>
      <c r="Q872" s="96">
        <v>61</v>
      </c>
      <c r="R872" s="47">
        <f t="shared" si="22"/>
        <v>13054</v>
      </c>
    </row>
    <row r="873" spans="2:18">
      <c r="B873" s="93"/>
      <c r="E873" t="s">
        <v>98</v>
      </c>
      <c r="K873" t="s">
        <v>99</v>
      </c>
      <c r="R873" s="67">
        <f>SUM(R858:R872)</f>
        <v>52935.05</v>
      </c>
    </row>
    <row r="874" spans="2:18">
      <c r="B874" s="93"/>
      <c r="E874" s="48" t="s">
        <v>100</v>
      </c>
      <c r="F874" s="48"/>
      <c r="G874" s="51"/>
      <c r="H874" s="48"/>
      <c r="I874" s="48"/>
      <c r="J874" s="48"/>
      <c r="K874" s="48" t="s">
        <v>99</v>
      </c>
      <c r="L874" s="48"/>
      <c r="O874" t="s">
        <v>99</v>
      </c>
      <c r="R874" s="14"/>
    </row>
    <row r="875" spans="2:18">
      <c r="B875" s="93"/>
      <c r="E875" s="48"/>
      <c r="F875" s="48"/>
      <c r="G875" s="51"/>
      <c r="H875" s="48"/>
      <c r="I875" s="48"/>
      <c r="J875" s="48"/>
      <c r="K875" s="48"/>
      <c r="L875" s="48"/>
      <c r="R875" s="14"/>
    </row>
    <row r="876" spans="2:18">
      <c r="B876" s="93"/>
      <c r="E876" s="48"/>
      <c r="F876" s="48"/>
      <c r="G876" s="51"/>
      <c r="H876" s="48"/>
      <c r="I876" s="48"/>
      <c r="J876" s="48"/>
      <c r="K876" s="48"/>
      <c r="L876" s="48"/>
      <c r="R876" s="14"/>
    </row>
    <row r="877" spans="2:18">
      <c r="B877" s="93"/>
      <c r="E877" s="48"/>
      <c r="F877" s="48"/>
      <c r="G877" s="51"/>
      <c r="H877" s="48"/>
      <c r="I877" s="48"/>
      <c r="J877" s="48"/>
      <c r="K877" s="48"/>
      <c r="L877" s="48"/>
      <c r="R877" s="14"/>
    </row>
    <row r="878" spans="2:18">
      <c r="B878" s="93"/>
      <c r="E878" s="48"/>
      <c r="F878" s="48"/>
      <c r="G878" s="51"/>
      <c r="H878" s="48"/>
      <c r="I878" s="48"/>
      <c r="J878" s="48"/>
      <c r="K878" s="48"/>
      <c r="L878" s="48"/>
      <c r="R878" s="14"/>
    </row>
    <row r="879" spans="2:18">
      <c r="B879" s="93"/>
      <c r="E879" s="48"/>
      <c r="F879" s="48"/>
      <c r="G879" s="51"/>
      <c r="H879" s="48"/>
      <c r="I879" s="48"/>
      <c r="J879" s="48"/>
      <c r="K879" s="48"/>
      <c r="L879" s="48"/>
      <c r="R879" s="14"/>
    </row>
    <row r="880" spans="2:18">
      <c r="B880" s="93"/>
      <c r="E880" s="48"/>
      <c r="F880" s="48"/>
      <c r="G880" s="51"/>
      <c r="H880" s="48"/>
      <c r="I880" s="48"/>
      <c r="J880" s="48"/>
      <c r="K880" s="48"/>
      <c r="L880" s="48"/>
      <c r="R880" s="14"/>
    </row>
    <row r="881" spans="2:18">
      <c r="B881" s="93"/>
      <c r="E881" s="48"/>
      <c r="F881" s="48"/>
      <c r="G881" s="51"/>
      <c r="H881" s="48"/>
      <c r="I881" s="48"/>
      <c r="J881" s="48"/>
      <c r="K881" s="48"/>
      <c r="L881" s="48"/>
      <c r="R881" s="14"/>
    </row>
    <row r="882" spans="2:18">
      <c r="B882" s="93"/>
      <c r="E882" s="48"/>
      <c r="F882" s="48"/>
      <c r="G882" s="51"/>
      <c r="H882" s="48"/>
      <c r="I882" s="48"/>
      <c r="J882" s="48"/>
      <c r="K882" s="48"/>
      <c r="L882" s="48"/>
      <c r="R882" s="14"/>
    </row>
    <row r="883" spans="2:18">
      <c r="B883" s="93"/>
      <c r="E883" s="48"/>
      <c r="F883" s="48"/>
      <c r="G883" s="51"/>
      <c r="H883" s="48"/>
      <c r="I883" s="48"/>
      <c r="J883" s="48"/>
      <c r="K883" s="48"/>
      <c r="L883" s="48"/>
      <c r="R883" s="14"/>
    </row>
    <row r="884" spans="2:18">
      <c r="B884" s="93"/>
      <c r="E884" s="48"/>
      <c r="F884" s="48"/>
      <c r="G884" s="51"/>
      <c r="H884" s="48"/>
      <c r="I884" s="48"/>
      <c r="J884" s="48"/>
      <c r="K884" s="48"/>
      <c r="L884" s="48"/>
      <c r="R884" s="14"/>
    </row>
    <row r="885" spans="2:18">
      <c r="B885" s="93"/>
      <c r="E885" s="48"/>
      <c r="F885" s="48"/>
      <c r="G885" s="51"/>
      <c r="H885" s="48"/>
      <c r="I885" s="48"/>
      <c r="J885" s="48"/>
      <c r="K885" s="48"/>
      <c r="L885" s="48"/>
      <c r="R885" s="14"/>
    </row>
    <row r="886" spans="2:18">
      <c r="B886" s="93"/>
      <c r="E886" s="48"/>
      <c r="F886" s="48"/>
      <c r="G886" s="51"/>
      <c r="H886" s="48"/>
      <c r="I886" s="48"/>
      <c r="J886" s="48"/>
      <c r="K886" s="48"/>
      <c r="L886" s="48"/>
      <c r="R886" s="14"/>
    </row>
    <row r="887" spans="2:18">
      <c r="B887" s="93"/>
      <c r="E887" s="48"/>
      <c r="F887" s="48"/>
      <c r="G887" s="51"/>
      <c r="H887" s="48"/>
      <c r="I887" s="48"/>
      <c r="J887" s="48"/>
      <c r="K887" s="48"/>
      <c r="L887" s="48"/>
      <c r="R887" s="14"/>
    </row>
    <row r="888" spans="2:18" ht="18.75">
      <c r="E888" s="15"/>
      <c r="H888" s="16" t="s">
        <v>67</v>
      </c>
      <c r="I888" s="16"/>
      <c r="J888" s="17"/>
      <c r="K888" s="17"/>
      <c r="M888" s="17"/>
      <c r="R888" s="19"/>
    </row>
    <row r="889" spans="2:18" ht="23.25">
      <c r="E889" s="15"/>
      <c r="F889" s="15"/>
      <c r="G889" s="133" t="s">
        <v>279</v>
      </c>
      <c r="H889" s="16" t="s">
        <v>68</v>
      </c>
      <c r="I889" s="16"/>
      <c r="J889" s="16"/>
      <c r="K889" s="286" t="s">
        <v>328</v>
      </c>
      <c r="L889" s="286"/>
      <c r="M889" s="21"/>
    </row>
    <row r="890" spans="2:18" ht="18.75">
      <c r="E890" s="23" t="s">
        <v>70</v>
      </c>
      <c r="F890" s="23"/>
      <c r="G890" s="23"/>
    </row>
    <row r="891" spans="2:18">
      <c r="B891" s="53" t="s">
        <v>305</v>
      </c>
      <c r="N891" s="21"/>
    </row>
    <row r="892" spans="2:18">
      <c r="B892" s="24" t="s">
        <v>149</v>
      </c>
      <c r="C892" s="24" t="s">
        <v>74</v>
      </c>
      <c r="E892" s="25"/>
      <c r="F892" s="28"/>
      <c r="G892" s="28" t="s">
        <v>6</v>
      </c>
      <c r="H892" s="27"/>
      <c r="I892" s="21"/>
      <c r="J892" s="21"/>
      <c r="K892" s="21"/>
      <c r="L892" s="21"/>
      <c r="M892" s="21"/>
      <c r="N892" s="21"/>
      <c r="O892" s="21"/>
      <c r="P892" s="21"/>
      <c r="Q892" s="21"/>
      <c r="R892" s="19"/>
    </row>
    <row r="893" spans="2:18">
      <c r="B893" s="29" t="s">
        <v>76</v>
      </c>
      <c r="C893" s="24"/>
      <c r="D893" s="20"/>
      <c r="E893" s="20"/>
      <c r="F893" s="27"/>
      <c r="G893" s="27"/>
      <c r="H893" s="27"/>
      <c r="I893" s="21"/>
      <c r="J893" s="21"/>
      <c r="K893" s="21"/>
      <c r="L893" s="21"/>
      <c r="M893" s="21"/>
      <c r="N893" s="21"/>
      <c r="O893" s="21"/>
      <c r="P893" s="21"/>
      <c r="Q893" s="21"/>
      <c r="R893" s="19"/>
    </row>
    <row r="894" spans="2:18">
      <c r="B894" s="30"/>
      <c r="C894" s="29"/>
      <c r="D894" s="29"/>
      <c r="E894" s="29"/>
      <c r="F894" s="21"/>
      <c r="G894" s="27"/>
      <c r="H894" s="27"/>
      <c r="I894" s="21"/>
      <c r="J894" s="21"/>
      <c r="K894" s="21"/>
      <c r="L894" s="21"/>
      <c r="M894" s="21"/>
      <c r="N894" s="145"/>
      <c r="O894" s="21"/>
      <c r="P894" s="21"/>
      <c r="Q894">
        <v>140</v>
      </c>
      <c r="R894" s="19"/>
    </row>
    <row r="895" spans="2:18">
      <c r="B895" s="31" t="s">
        <v>77</v>
      </c>
      <c r="C895" s="32"/>
      <c r="D895" s="33" t="s">
        <v>78</v>
      </c>
      <c r="E895" s="34"/>
      <c r="F895" s="34" t="s">
        <v>79</v>
      </c>
      <c r="G895" s="34"/>
      <c r="H895" s="34" t="s">
        <v>80</v>
      </c>
      <c r="I895" s="34" t="s">
        <v>81</v>
      </c>
      <c r="J895" s="34"/>
      <c r="K895" s="34"/>
      <c r="L895" s="34"/>
      <c r="M895" s="34" t="s">
        <v>82</v>
      </c>
      <c r="O895" s="34"/>
      <c r="P895" s="35" t="s">
        <v>83</v>
      </c>
      <c r="Q895" s="36" t="s">
        <v>3</v>
      </c>
      <c r="R895" s="36" t="s">
        <v>9</v>
      </c>
    </row>
    <row r="896" spans="2:18">
      <c r="B896" s="5"/>
      <c r="C896" s="38" t="s">
        <v>84</v>
      </c>
      <c r="D896" s="39" t="s">
        <v>85</v>
      </c>
      <c r="E896" s="37" t="s">
        <v>86</v>
      </c>
      <c r="F896" s="37" t="s">
        <v>87</v>
      </c>
      <c r="G896" s="37" t="s">
        <v>88</v>
      </c>
      <c r="H896" s="37"/>
      <c r="I896" s="37" t="s">
        <v>89</v>
      </c>
      <c r="J896" s="37" t="s">
        <v>90</v>
      </c>
      <c r="K896" s="37" t="s">
        <v>91</v>
      </c>
      <c r="L896" s="37" t="s">
        <v>92</v>
      </c>
      <c r="M896" s="37" t="s">
        <v>93</v>
      </c>
      <c r="N896" s="37" t="s">
        <v>94</v>
      </c>
      <c r="O896" s="37" t="s">
        <v>95</v>
      </c>
      <c r="P896" s="40"/>
      <c r="Q896" s="4"/>
      <c r="R896" s="40"/>
    </row>
    <row r="897" spans="2:18">
      <c r="B897" s="31" t="s">
        <v>306</v>
      </c>
      <c r="C897" s="45"/>
      <c r="D897" s="37">
        <v>250</v>
      </c>
      <c r="E897" s="37">
        <v>1.2</v>
      </c>
      <c r="F897" s="37">
        <v>4</v>
      </c>
      <c r="G897" s="37">
        <v>2.7</v>
      </c>
      <c r="H897" s="37">
        <v>260</v>
      </c>
      <c r="I897" s="37">
        <v>0.26</v>
      </c>
      <c r="J897" s="37">
        <v>40</v>
      </c>
      <c r="K897" s="37">
        <v>122</v>
      </c>
      <c r="L897" s="37">
        <v>128</v>
      </c>
      <c r="M897" s="37">
        <v>146</v>
      </c>
      <c r="N897" s="37">
        <v>56</v>
      </c>
      <c r="O897" s="37">
        <v>2</v>
      </c>
      <c r="P897" s="4"/>
      <c r="Q897" s="46"/>
      <c r="R897" s="47"/>
    </row>
    <row r="898" spans="2:18">
      <c r="B898" s="45" t="s">
        <v>307</v>
      </c>
      <c r="C898" s="45"/>
      <c r="D898" s="37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4">
        <v>20.3</v>
      </c>
      <c r="Q898" s="46">
        <v>340</v>
      </c>
      <c r="R898" s="47">
        <f>Q898*P898</f>
        <v>6902</v>
      </c>
    </row>
    <row r="899" spans="2:18">
      <c r="B899" s="44" t="s">
        <v>34</v>
      </c>
      <c r="C899" s="45">
        <v>30</v>
      </c>
      <c r="D899" s="31">
        <v>30</v>
      </c>
      <c r="E899" s="37">
        <v>0.6</v>
      </c>
      <c r="F899" s="37"/>
      <c r="G899" s="37">
        <v>15.5</v>
      </c>
      <c r="H899" s="37"/>
      <c r="I899" s="37">
        <v>0.04</v>
      </c>
      <c r="J899" s="37"/>
      <c r="K899" s="37">
        <v>0.24</v>
      </c>
      <c r="L899" s="37">
        <v>0.8</v>
      </c>
      <c r="M899" s="37">
        <v>24</v>
      </c>
      <c r="N899" s="37"/>
      <c r="O899" s="37">
        <v>22</v>
      </c>
      <c r="P899" s="52"/>
      <c r="Q899" s="46"/>
      <c r="R899" s="47">
        <f t="shared" ref="R899:R903" si="23">Q899*P899</f>
        <v>0</v>
      </c>
    </row>
    <row r="900" spans="2:18">
      <c r="B900" s="45" t="s">
        <v>34</v>
      </c>
      <c r="C900" s="45">
        <v>10</v>
      </c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4">
        <v>12</v>
      </c>
      <c r="Q900" s="61">
        <v>26</v>
      </c>
      <c r="R900" s="47">
        <f t="shared" si="23"/>
        <v>312</v>
      </c>
    </row>
    <row r="901" spans="2:18">
      <c r="B901" s="44" t="s">
        <v>108</v>
      </c>
      <c r="C901" s="45">
        <v>20</v>
      </c>
      <c r="D901" s="37">
        <v>200</v>
      </c>
      <c r="E901" s="37">
        <v>0.6</v>
      </c>
      <c r="F901" s="37"/>
      <c r="G901" s="37">
        <v>30.1</v>
      </c>
      <c r="H901" s="37">
        <v>130</v>
      </c>
      <c r="I901" s="37">
        <v>0.04</v>
      </c>
      <c r="J901" s="37"/>
      <c r="K901" s="37">
        <v>0.05</v>
      </c>
      <c r="L901" s="37">
        <v>135</v>
      </c>
      <c r="M901" s="37">
        <v>46</v>
      </c>
      <c r="N901" s="37"/>
      <c r="O901" s="37">
        <v>0.5</v>
      </c>
      <c r="P901" s="40"/>
      <c r="Q901" s="40"/>
      <c r="R901" s="47">
        <f t="shared" si="23"/>
        <v>0</v>
      </c>
    </row>
    <row r="902" spans="2:18">
      <c r="B902" s="45" t="s">
        <v>31</v>
      </c>
      <c r="C902" s="4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40">
        <v>3</v>
      </c>
      <c r="Q902" s="40">
        <v>79</v>
      </c>
      <c r="R902" s="47">
        <f t="shared" si="23"/>
        <v>237</v>
      </c>
    </row>
    <row r="903" spans="2:18">
      <c r="B903" s="45" t="s">
        <v>49</v>
      </c>
      <c r="C903" s="4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40">
        <v>1</v>
      </c>
      <c r="Q903" s="40">
        <v>118</v>
      </c>
      <c r="R903" s="47">
        <f t="shared" si="23"/>
        <v>118</v>
      </c>
    </row>
    <row r="904" spans="2:18">
      <c r="B904" s="93"/>
      <c r="E904" t="s">
        <v>98</v>
      </c>
      <c r="K904" t="s">
        <v>99</v>
      </c>
      <c r="R904" s="67">
        <f>SUM(R898:R903)</f>
        <v>7569</v>
      </c>
    </row>
    <row r="905" spans="2:18">
      <c r="B905" s="93"/>
      <c r="E905" s="48" t="s">
        <v>100</v>
      </c>
      <c r="F905" s="48"/>
      <c r="G905" s="51"/>
      <c r="H905" s="48"/>
      <c r="I905" s="48"/>
      <c r="J905" s="48"/>
      <c r="K905" s="48" t="s">
        <v>99</v>
      </c>
      <c r="L905" s="48"/>
      <c r="O905" t="s">
        <v>99</v>
      </c>
      <c r="R905" s="14"/>
    </row>
    <row r="906" spans="2:18">
      <c r="B906" s="93"/>
      <c r="E906" s="48"/>
      <c r="F906" s="48"/>
      <c r="G906" s="51"/>
      <c r="H906" s="48"/>
      <c r="I906" s="48"/>
      <c r="J906" s="48"/>
      <c r="K906" s="48"/>
      <c r="L906" s="48"/>
      <c r="R906" s="14"/>
    </row>
    <row r="907" spans="2:18">
      <c r="B907" s="93"/>
      <c r="E907" s="48"/>
      <c r="F907" s="48"/>
      <c r="G907" s="51"/>
      <c r="H907" s="48"/>
      <c r="I907" s="48"/>
      <c r="J907" s="48"/>
      <c r="K907" s="48"/>
      <c r="L907" s="48"/>
      <c r="R907" s="14"/>
    </row>
    <row r="908" spans="2:18">
      <c r="B908" s="93"/>
      <c r="E908" s="48"/>
      <c r="F908" s="48"/>
      <c r="G908" s="51"/>
      <c r="H908" s="48"/>
      <c r="I908" s="48"/>
      <c r="J908" s="48"/>
      <c r="K908" s="48"/>
      <c r="L908" s="48"/>
      <c r="R908" s="14"/>
    </row>
    <row r="909" spans="2:18">
      <c r="B909" s="93"/>
      <c r="E909" s="48"/>
      <c r="F909" s="48"/>
      <c r="G909" s="51"/>
      <c r="H909" s="48"/>
      <c r="I909" s="48"/>
      <c r="J909" s="48"/>
      <c r="K909" s="48"/>
      <c r="L909" s="48"/>
      <c r="R909" s="14"/>
    </row>
    <row r="910" spans="2:18">
      <c r="B910" s="93"/>
      <c r="E910" s="48"/>
      <c r="F910" s="48"/>
      <c r="G910" s="51"/>
      <c r="H910" s="48"/>
      <c r="I910" s="48"/>
      <c r="J910" s="48"/>
      <c r="K910" s="48"/>
      <c r="L910" s="48"/>
      <c r="R910" s="14"/>
    </row>
    <row r="911" spans="2:18">
      <c r="B911" s="93"/>
      <c r="E911" s="48"/>
      <c r="F911" s="48"/>
      <c r="G911" s="51"/>
      <c r="H911" s="48"/>
      <c r="I911" s="48"/>
      <c r="J911" s="48"/>
      <c r="K911" s="48"/>
      <c r="L911" s="48"/>
      <c r="R911" s="14"/>
    </row>
    <row r="912" spans="2:18">
      <c r="B912" s="93"/>
      <c r="E912" s="48"/>
      <c r="F912" s="48"/>
      <c r="G912" s="51"/>
      <c r="H912" s="48"/>
      <c r="I912" s="48"/>
      <c r="J912" s="48"/>
      <c r="K912" s="48"/>
      <c r="L912" s="48"/>
      <c r="R912" s="14"/>
    </row>
    <row r="913" spans="2:18">
      <c r="B913" s="93"/>
      <c r="E913" s="48"/>
      <c r="F913" s="48"/>
      <c r="G913" s="51"/>
      <c r="H913" s="48"/>
      <c r="I913" s="48"/>
      <c r="J913" s="48"/>
      <c r="K913" s="48"/>
      <c r="L913" s="48"/>
      <c r="R913" s="14"/>
    </row>
    <row r="914" spans="2:18">
      <c r="B914" s="93"/>
      <c r="E914" s="48"/>
      <c r="F914" s="48"/>
      <c r="G914" s="51"/>
      <c r="H914" s="48"/>
      <c r="I914" s="48"/>
      <c r="J914" s="48"/>
      <c r="K914" s="48"/>
      <c r="L914" s="48"/>
      <c r="R914" s="14"/>
    </row>
    <row r="915" spans="2:18">
      <c r="B915" s="93"/>
      <c r="E915" s="48"/>
      <c r="F915" s="48"/>
      <c r="G915" s="51"/>
      <c r="H915" s="48"/>
      <c r="I915" s="48"/>
      <c r="J915" s="48"/>
      <c r="K915" s="48"/>
      <c r="L915" s="48"/>
      <c r="R915" s="14"/>
    </row>
    <row r="916" spans="2:18">
      <c r="B916" s="93"/>
      <c r="E916" s="48"/>
      <c r="F916" s="48"/>
      <c r="G916" s="51"/>
      <c r="H916" s="48"/>
      <c r="I916" s="48"/>
      <c r="J916" s="48"/>
      <c r="K916" s="48"/>
      <c r="L916" s="48"/>
      <c r="R916" s="14"/>
    </row>
    <row r="917" spans="2:18">
      <c r="B917" s="93"/>
      <c r="E917" s="48"/>
      <c r="F917" s="48"/>
      <c r="G917" s="51"/>
      <c r="H917" s="48"/>
      <c r="I917" s="48"/>
      <c r="J917" s="48"/>
      <c r="K917" s="48"/>
      <c r="L917" s="48"/>
      <c r="R917" s="14"/>
    </row>
    <row r="918" spans="2:18">
      <c r="B918" s="93"/>
      <c r="E918" s="48"/>
      <c r="F918" s="48"/>
      <c r="G918" s="51"/>
      <c r="H918" s="48"/>
      <c r="I918" s="48"/>
      <c r="J918" s="48"/>
      <c r="K918" s="48"/>
      <c r="L918" s="48"/>
      <c r="R918" s="14"/>
    </row>
    <row r="919" spans="2:18">
      <c r="B919" s="93"/>
      <c r="E919" s="48"/>
      <c r="F919" s="48"/>
      <c r="G919" s="51"/>
      <c r="H919" s="48"/>
      <c r="I919" s="48"/>
      <c r="J919" s="48"/>
      <c r="K919" s="48"/>
      <c r="L919" s="48"/>
      <c r="R919" s="14"/>
    </row>
    <row r="920" spans="2:18">
      <c r="B920" s="93"/>
      <c r="E920" s="48"/>
      <c r="F920" s="48"/>
      <c r="G920" s="51"/>
      <c r="H920" s="48"/>
      <c r="I920" s="48"/>
      <c r="J920" s="48"/>
      <c r="K920" s="48"/>
      <c r="L920" s="48"/>
      <c r="R920" s="14"/>
    </row>
    <row r="921" spans="2:18">
      <c r="B921" s="93"/>
      <c r="E921" s="48"/>
      <c r="F921" s="48"/>
      <c r="G921" s="51"/>
      <c r="H921" s="48"/>
      <c r="I921" s="48"/>
      <c r="J921" s="48"/>
      <c r="K921" s="48"/>
      <c r="L921" s="48"/>
      <c r="R921" s="14"/>
    </row>
    <row r="922" spans="2:18">
      <c r="B922" s="93"/>
      <c r="E922" s="48"/>
      <c r="F922" s="48"/>
      <c r="G922" s="51"/>
      <c r="H922" s="48"/>
      <c r="I922" s="48"/>
      <c r="J922" s="48"/>
      <c r="K922" s="48"/>
      <c r="L922" s="48"/>
      <c r="R922" s="14"/>
    </row>
    <row r="923" spans="2:18">
      <c r="B923" s="93"/>
      <c r="E923" s="48"/>
      <c r="F923" s="48"/>
      <c r="G923" s="51"/>
      <c r="H923" s="48"/>
      <c r="I923" s="48"/>
      <c r="J923" s="48"/>
      <c r="K923" s="48"/>
      <c r="L923" s="48"/>
      <c r="R923" s="14"/>
    </row>
    <row r="924" spans="2:18">
      <c r="B924" s="93"/>
      <c r="E924" s="48"/>
      <c r="F924" s="48"/>
      <c r="G924" s="51"/>
      <c r="H924" s="48"/>
      <c r="I924" s="48"/>
      <c r="J924" s="48"/>
      <c r="K924" s="48"/>
      <c r="L924" s="48"/>
      <c r="R924" s="14"/>
    </row>
    <row r="925" spans="2:18">
      <c r="B925" s="93"/>
      <c r="E925" s="48"/>
      <c r="F925" s="48"/>
      <c r="G925" s="51"/>
      <c r="H925" s="48"/>
      <c r="I925" s="48"/>
      <c r="J925" s="48"/>
      <c r="K925" s="48"/>
      <c r="L925" s="48"/>
      <c r="R925" s="14"/>
    </row>
    <row r="926" spans="2:18">
      <c r="B926" s="93"/>
      <c r="E926" s="48"/>
      <c r="F926" s="48"/>
      <c r="G926" s="51"/>
      <c r="H926" s="48"/>
      <c r="I926" s="48"/>
      <c r="J926" s="48"/>
      <c r="K926" s="48"/>
      <c r="L926" s="48"/>
      <c r="R926" s="14"/>
    </row>
    <row r="927" spans="2:18">
      <c r="B927" s="93"/>
      <c r="E927" s="48"/>
      <c r="F927" s="48"/>
      <c r="G927" s="51"/>
      <c r="H927" s="48"/>
      <c r="I927" s="48"/>
      <c r="J927" s="48"/>
      <c r="K927" s="48"/>
      <c r="L927" s="48"/>
      <c r="R927" s="14"/>
    </row>
    <row r="928" spans="2:18" ht="18.75">
      <c r="E928" s="15"/>
      <c r="H928" s="16" t="s">
        <v>67</v>
      </c>
      <c r="I928" s="16"/>
      <c r="J928" s="17"/>
      <c r="K928" s="17"/>
      <c r="M928" s="17"/>
      <c r="R928" s="19"/>
    </row>
    <row r="929" spans="2:18" ht="23.25">
      <c r="E929" s="15"/>
      <c r="F929" s="15"/>
      <c r="G929" s="133" t="s">
        <v>279</v>
      </c>
      <c r="H929" s="16" t="s">
        <v>68</v>
      </c>
      <c r="I929" s="16"/>
      <c r="J929" s="16"/>
      <c r="K929" s="286" t="s">
        <v>328</v>
      </c>
      <c r="L929" s="286"/>
      <c r="M929" s="21"/>
    </row>
    <row r="930" spans="2:18" ht="18.75">
      <c r="E930" s="23" t="s">
        <v>70</v>
      </c>
      <c r="F930" s="23"/>
      <c r="G930" s="23"/>
    </row>
    <row r="931" spans="2:18">
      <c r="B931" s="53" t="s">
        <v>305</v>
      </c>
      <c r="N931" s="21"/>
    </row>
    <row r="932" spans="2:18">
      <c r="B932" s="24" t="s">
        <v>149</v>
      </c>
      <c r="C932" s="24" t="s">
        <v>74</v>
      </c>
      <c r="E932" s="25"/>
      <c r="F932" s="28"/>
      <c r="G932" s="28" t="s">
        <v>7</v>
      </c>
      <c r="H932" s="27"/>
      <c r="I932" s="21"/>
      <c r="J932" s="21"/>
      <c r="K932" s="21"/>
      <c r="L932" s="21"/>
      <c r="M932" s="21"/>
      <c r="N932" s="21"/>
      <c r="O932" s="21"/>
      <c r="P932" s="21"/>
      <c r="Q932" s="21"/>
      <c r="R932" s="19"/>
    </row>
    <row r="933" spans="2:18">
      <c r="B933" s="29" t="s">
        <v>76</v>
      </c>
      <c r="C933" s="24"/>
      <c r="D933" s="20"/>
      <c r="E933" s="20"/>
      <c r="F933" s="27"/>
      <c r="G933" s="27"/>
      <c r="H933" s="27"/>
      <c r="I933" s="21"/>
      <c r="J933" s="21"/>
      <c r="K933" s="21"/>
      <c r="L933" s="21"/>
      <c r="M933" s="21"/>
      <c r="N933" s="21"/>
      <c r="O933" s="21"/>
      <c r="P933" s="21"/>
      <c r="Q933" s="21"/>
      <c r="R933" s="19"/>
    </row>
    <row r="934" spans="2:18">
      <c r="B934" s="30"/>
      <c r="C934" s="29"/>
      <c r="D934" s="29"/>
      <c r="E934" s="29"/>
      <c r="F934" s="21"/>
      <c r="G934" s="27"/>
      <c r="H934" s="27"/>
      <c r="I934" s="21"/>
      <c r="J934" s="21"/>
      <c r="K934" s="21"/>
      <c r="L934" s="21"/>
      <c r="M934" s="21"/>
      <c r="N934" s="145"/>
      <c r="O934" s="21"/>
      <c r="P934" s="21"/>
      <c r="R934" s="19"/>
    </row>
    <row r="935" spans="2:18">
      <c r="B935" s="31" t="s">
        <v>77</v>
      </c>
      <c r="C935" s="32"/>
      <c r="D935" s="33" t="s">
        <v>78</v>
      </c>
      <c r="E935" s="34"/>
      <c r="F935" s="34" t="s">
        <v>79</v>
      </c>
      <c r="G935" s="34"/>
      <c r="H935" s="34" t="s">
        <v>80</v>
      </c>
      <c r="I935" s="34" t="s">
        <v>81</v>
      </c>
      <c r="J935" s="34"/>
      <c r="K935" s="34"/>
      <c r="L935" s="34"/>
      <c r="M935" s="34" t="s">
        <v>82</v>
      </c>
      <c r="O935" s="34"/>
      <c r="P935" s="35" t="s">
        <v>83</v>
      </c>
      <c r="Q935" s="36" t="s">
        <v>3</v>
      </c>
      <c r="R935" s="36" t="s">
        <v>9</v>
      </c>
    </row>
    <row r="936" spans="2:18">
      <c r="B936" s="5"/>
      <c r="C936" s="38" t="s">
        <v>84</v>
      </c>
      <c r="D936" s="39" t="s">
        <v>85</v>
      </c>
      <c r="E936" s="37" t="s">
        <v>86</v>
      </c>
      <c r="F936" s="37" t="s">
        <v>87</v>
      </c>
      <c r="G936" s="37" t="s">
        <v>88</v>
      </c>
      <c r="H936" s="37"/>
      <c r="I936" s="37" t="s">
        <v>89</v>
      </c>
      <c r="J936" s="37" t="s">
        <v>90</v>
      </c>
      <c r="K936" s="37" t="s">
        <v>91</v>
      </c>
      <c r="L936" s="37" t="s">
        <v>92</v>
      </c>
      <c r="M936" s="37" t="s">
        <v>93</v>
      </c>
      <c r="N936" s="37" t="s">
        <v>94</v>
      </c>
      <c r="O936" s="37" t="s">
        <v>95</v>
      </c>
      <c r="P936" s="40"/>
      <c r="Q936" s="4"/>
      <c r="R936" s="40"/>
    </row>
    <row r="937" spans="2:18">
      <c r="B937" s="31" t="s">
        <v>306</v>
      </c>
      <c r="C937" s="45"/>
      <c r="D937" s="37">
        <v>250</v>
      </c>
      <c r="E937" s="37">
        <v>1.2</v>
      </c>
      <c r="F937" s="37">
        <v>4</v>
      </c>
      <c r="G937" s="37">
        <v>2.7</v>
      </c>
      <c r="H937" s="37">
        <v>260</v>
      </c>
      <c r="I937" s="37">
        <v>0.26</v>
      </c>
      <c r="J937" s="37">
        <v>40</v>
      </c>
      <c r="K937" s="37">
        <v>122</v>
      </c>
      <c r="L937" s="37">
        <v>128</v>
      </c>
      <c r="M937" s="37">
        <v>146</v>
      </c>
      <c r="N937" s="37">
        <v>56</v>
      </c>
      <c r="O937" s="37">
        <v>2</v>
      </c>
      <c r="P937" s="4"/>
      <c r="Q937" s="46"/>
      <c r="R937" s="47"/>
    </row>
    <row r="938" spans="2:18">
      <c r="B938" s="45" t="s">
        <v>307</v>
      </c>
      <c r="C938" s="45"/>
      <c r="D938" s="37"/>
      <c r="E938" s="37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4">
        <v>9.42</v>
      </c>
      <c r="Q938" s="46">
        <v>340</v>
      </c>
      <c r="R938" s="47">
        <f>Q938*P938</f>
        <v>3202.8</v>
      </c>
    </row>
    <row r="939" spans="2:18">
      <c r="B939" s="44" t="s">
        <v>34</v>
      </c>
      <c r="C939" s="45">
        <v>30</v>
      </c>
      <c r="D939" s="31">
        <v>30</v>
      </c>
      <c r="E939" s="37">
        <v>0.6</v>
      </c>
      <c r="F939" s="37"/>
      <c r="G939" s="37">
        <v>15.5</v>
      </c>
      <c r="H939" s="37"/>
      <c r="I939" s="37">
        <v>0.04</v>
      </c>
      <c r="J939" s="37"/>
      <c r="K939" s="37">
        <v>0.24</v>
      </c>
      <c r="L939" s="37">
        <v>0.8</v>
      </c>
      <c r="M939" s="37">
        <v>24</v>
      </c>
      <c r="N939" s="37"/>
      <c r="O939" s="37">
        <v>22</v>
      </c>
      <c r="P939" s="52"/>
      <c r="Q939" s="46"/>
      <c r="R939" s="47">
        <f t="shared" ref="R939:R943" si="24">Q939*P939</f>
        <v>0</v>
      </c>
    </row>
    <row r="940" spans="2:18">
      <c r="B940" s="45" t="s">
        <v>34</v>
      </c>
      <c r="C940" s="45">
        <v>10</v>
      </c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4">
        <v>3</v>
      </c>
      <c r="Q940" s="61">
        <v>26</v>
      </c>
      <c r="R940" s="47">
        <f t="shared" si="24"/>
        <v>78</v>
      </c>
    </row>
    <row r="941" spans="2:18">
      <c r="B941" s="44" t="s">
        <v>108</v>
      </c>
      <c r="C941" s="45">
        <v>20</v>
      </c>
      <c r="D941" s="37">
        <v>200</v>
      </c>
      <c r="E941" s="37">
        <v>0.6</v>
      </c>
      <c r="F941" s="37"/>
      <c r="G941" s="37">
        <v>30.1</v>
      </c>
      <c r="H941" s="37">
        <v>130</v>
      </c>
      <c r="I941" s="37">
        <v>0.04</v>
      </c>
      <c r="J941" s="37"/>
      <c r="K941" s="37">
        <v>0.05</v>
      </c>
      <c r="L941" s="37">
        <v>135</v>
      </c>
      <c r="M941" s="37">
        <v>46</v>
      </c>
      <c r="N941" s="37"/>
      <c r="O941" s="37">
        <v>0.5</v>
      </c>
      <c r="P941" s="40"/>
      <c r="Q941" s="40"/>
      <c r="R941" s="47">
        <f t="shared" si="24"/>
        <v>0</v>
      </c>
    </row>
    <row r="942" spans="2:18">
      <c r="B942" s="45" t="s">
        <v>31</v>
      </c>
      <c r="C942" s="4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40"/>
      <c r="Q942" s="40">
        <v>118</v>
      </c>
      <c r="R942" s="47">
        <f t="shared" si="24"/>
        <v>0</v>
      </c>
    </row>
    <row r="943" spans="2:18">
      <c r="B943" s="45" t="s">
        <v>49</v>
      </c>
      <c r="C943" s="4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40">
        <v>1</v>
      </c>
      <c r="Q943" s="40">
        <v>79</v>
      </c>
      <c r="R943" s="47">
        <f t="shared" si="24"/>
        <v>79</v>
      </c>
    </row>
    <row r="944" spans="2:18">
      <c r="B944" s="93"/>
      <c r="E944" t="s">
        <v>98</v>
      </c>
      <c r="K944" t="s">
        <v>99</v>
      </c>
      <c r="R944" s="67">
        <f>SUM(R938:R943)</f>
        <v>3359.8</v>
      </c>
    </row>
    <row r="945" spans="2:18">
      <c r="B945" s="93"/>
      <c r="E945" s="48" t="s">
        <v>100</v>
      </c>
      <c r="F945" s="48"/>
      <c r="G945" s="51"/>
      <c r="H945" s="48"/>
      <c r="I945" s="48"/>
      <c r="J945" s="48"/>
      <c r="K945" s="48" t="s">
        <v>99</v>
      </c>
      <c r="L945" s="48"/>
      <c r="O945" t="s">
        <v>99</v>
      </c>
      <c r="R945" s="14"/>
    </row>
  </sheetData>
  <mergeCells count="24">
    <mergeCell ref="K889:L889"/>
    <mergeCell ref="K929:L929"/>
    <mergeCell ref="K649:L649"/>
    <mergeCell ref="K689:L689"/>
    <mergeCell ref="K728:L728"/>
    <mergeCell ref="K769:L769"/>
    <mergeCell ref="K809:L809"/>
    <mergeCell ref="K849:L849"/>
    <mergeCell ref="K2:L2"/>
    <mergeCell ref="L48:M48"/>
    <mergeCell ref="K88:L88"/>
    <mergeCell ref="K127:L127"/>
    <mergeCell ref="K609:L609"/>
    <mergeCell ref="K168:L168"/>
    <mergeCell ref="K208:L208"/>
    <mergeCell ref="K247:L247"/>
    <mergeCell ref="K288:L288"/>
    <mergeCell ref="K328:L328"/>
    <mergeCell ref="K367:L367"/>
    <mergeCell ref="K409:L409"/>
    <mergeCell ref="K449:L449"/>
    <mergeCell ref="K489:L489"/>
    <mergeCell ref="K529:L529"/>
    <mergeCell ref="K569:L569"/>
  </mergeCells>
  <pageMargins left="0.25" right="0.25" top="0.75" bottom="0.75" header="0.3" footer="0.3"/>
  <pageSetup paperSize="9" scale="80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T531"/>
  <sheetViews>
    <sheetView topLeftCell="A388" zoomScale="82" zoomScaleNormal="82" workbookViewId="0">
      <selection activeCell="A399" sqref="A399:N402"/>
    </sheetView>
  </sheetViews>
  <sheetFormatPr defaultRowHeight="15"/>
  <cols>
    <col min="1" max="1" width="15.28515625" customWidth="1"/>
    <col min="4" max="4" width="9.5703125" bestFit="1" customWidth="1"/>
    <col min="5" max="8" width="9.7109375" customWidth="1"/>
    <col min="9" max="10" width="9.85546875" customWidth="1"/>
    <col min="11" max="12" width="9.7109375" customWidth="1"/>
    <col min="13" max="14" width="9.5703125" bestFit="1" customWidth="1"/>
    <col min="16" max="16" width="9.5703125" bestFit="1" customWidth="1"/>
  </cols>
  <sheetData>
    <row r="1" spans="1:20">
      <c r="A1" s="287" t="s">
        <v>332</v>
      </c>
      <c r="B1" s="287"/>
      <c r="C1" s="287"/>
    </row>
    <row r="2" spans="1:20">
      <c r="A2" s="30"/>
      <c r="B2" s="30"/>
      <c r="C2" s="30"/>
      <c r="D2" s="30"/>
      <c r="E2" s="134" t="s">
        <v>5</v>
      </c>
      <c r="F2" s="134" t="s">
        <v>5</v>
      </c>
      <c r="G2" s="14" t="s">
        <v>5</v>
      </c>
      <c r="H2" s="14" t="s">
        <v>5</v>
      </c>
      <c r="I2" s="14" t="s">
        <v>5</v>
      </c>
      <c r="J2" s="14" t="s">
        <v>5</v>
      </c>
      <c r="K2" s="14" t="s">
        <v>5</v>
      </c>
      <c r="L2" s="14" t="s">
        <v>5</v>
      </c>
    </row>
    <row r="3" spans="1:20">
      <c r="A3" s="5" t="s">
        <v>2</v>
      </c>
      <c r="B3" s="5" t="s">
        <v>3</v>
      </c>
      <c r="C3" s="5" t="s">
        <v>8</v>
      </c>
      <c r="D3" s="5" t="s">
        <v>9</v>
      </c>
      <c r="E3" s="52">
        <v>22</v>
      </c>
      <c r="F3" s="52">
        <v>23</v>
      </c>
      <c r="G3" s="52">
        <v>24</v>
      </c>
      <c r="H3" s="52">
        <v>25</v>
      </c>
      <c r="I3" s="52">
        <v>26</v>
      </c>
      <c r="J3" s="52">
        <v>27</v>
      </c>
      <c r="K3" s="52">
        <v>29</v>
      </c>
      <c r="L3" s="52">
        <v>30</v>
      </c>
      <c r="M3" s="30"/>
      <c r="N3" s="30" t="s">
        <v>9</v>
      </c>
      <c r="O3" s="30"/>
      <c r="P3" s="30"/>
      <c r="Q3" s="135" t="s">
        <v>2</v>
      </c>
      <c r="R3" s="5" t="s">
        <v>3</v>
      </c>
      <c r="S3" s="5" t="s">
        <v>8</v>
      </c>
      <c r="T3" s="5" t="s">
        <v>9</v>
      </c>
    </row>
    <row r="4" spans="1:20">
      <c r="A4" s="121" t="s">
        <v>17</v>
      </c>
      <c r="B4" s="118">
        <v>20</v>
      </c>
      <c r="C4" s="4">
        <v>1</v>
      </c>
      <c r="D4" s="102">
        <f>C4*B4</f>
        <v>20</v>
      </c>
      <c r="E4" s="6"/>
      <c r="F4" s="6">
        <v>1</v>
      </c>
      <c r="G4" s="6"/>
      <c r="H4" s="6"/>
      <c r="I4" s="6"/>
      <c r="J4" s="6"/>
      <c r="K4" s="6"/>
      <c r="L4" s="6"/>
      <c r="M4" s="30">
        <f>SUM(E4:L4)</f>
        <v>1</v>
      </c>
      <c r="N4" s="30">
        <f t="shared" ref="N4:N67" si="0">M4*B4</f>
        <v>20</v>
      </c>
      <c r="O4" s="30">
        <v>1</v>
      </c>
      <c r="P4" s="30">
        <f>O4*R4</f>
        <v>20</v>
      </c>
      <c r="Q4" s="136" t="s">
        <v>17</v>
      </c>
      <c r="R4" s="132">
        <v>20</v>
      </c>
      <c r="S4" s="4">
        <f t="shared" ref="S4:S67" si="1">C4-M4</f>
        <v>0</v>
      </c>
      <c r="T4" s="5">
        <f t="shared" ref="T4:T67" si="2">S4*R4</f>
        <v>0</v>
      </c>
    </row>
    <row r="5" spans="1:20">
      <c r="A5" s="4" t="s">
        <v>12</v>
      </c>
      <c r="B5" s="8">
        <v>34.32</v>
      </c>
      <c r="C5" s="4">
        <v>7</v>
      </c>
      <c r="D5" s="102">
        <f t="shared" ref="D5:D68" si="3">C5*B5</f>
        <v>240.24</v>
      </c>
      <c r="E5" s="5">
        <v>1.5</v>
      </c>
      <c r="F5" s="5">
        <v>1.5</v>
      </c>
      <c r="G5" s="5">
        <v>1.5</v>
      </c>
      <c r="H5" s="5"/>
      <c r="I5" s="137">
        <v>1</v>
      </c>
      <c r="J5" s="5">
        <v>0.7</v>
      </c>
      <c r="K5" s="5"/>
      <c r="L5" s="5"/>
      <c r="M5" s="30">
        <f>SUM(E5:L5)</f>
        <v>6.2</v>
      </c>
      <c r="N5" s="147">
        <f t="shared" si="0"/>
        <v>212.78400000000002</v>
      </c>
      <c r="O5" s="30">
        <v>6.2</v>
      </c>
      <c r="P5" s="30">
        <f t="shared" ref="P5:P68" si="4">O5*R5</f>
        <v>212.78400000000002</v>
      </c>
      <c r="Q5" s="11" t="s">
        <v>12</v>
      </c>
      <c r="R5" s="8">
        <v>34.32</v>
      </c>
      <c r="S5" s="4">
        <f t="shared" si="1"/>
        <v>0.79999999999999982</v>
      </c>
      <c r="T5" s="5">
        <f t="shared" si="2"/>
        <v>27.455999999999992</v>
      </c>
    </row>
    <row r="6" spans="1:20">
      <c r="A6" s="4" t="s">
        <v>32</v>
      </c>
      <c r="B6" s="8">
        <v>65.977999999999994</v>
      </c>
      <c r="C6" s="4">
        <v>18</v>
      </c>
      <c r="D6" s="102">
        <f t="shared" si="3"/>
        <v>1187.6039999999998</v>
      </c>
      <c r="E6" s="5"/>
      <c r="F6" s="5"/>
      <c r="G6" s="5"/>
      <c r="H6" s="5"/>
      <c r="I6" s="5"/>
      <c r="J6" s="149">
        <v>13</v>
      </c>
      <c r="K6" s="5"/>
      <c r="L6" s="5"/>
      <c r="M6" s="30">
        <f>SUM(E6:L6)</f>
        <v>13</v>
      </c>
      <c r="N6" s="147">
        <f>SUM(M6*B6)</f>
        <v>857.71399999999994</v>
      </c>
      <c r="O6" s="30">
        <v>13</v>
      </c>
      <c r="P6" s="147">
        <f t="shared" si="4"/>
        <v>857.71399999999994</v>
      </c>
      <c r="Q6" s="11" t="s">
        <v>32</v>
      </c>
      <c r="R6" s="8">
        <v>65.977999999999994</v>
      </c>
      <c r="S6" s="4">
        <f t="shared" si="1"/>
        <v>5</v>
      </c>
      <c r="T6" s="5">
        <f t="shared" si="2"/>
        <v>329.89</v>
      </c>
    </row>
    <row r="7" spans="1:20">
      <c r="A7" s="4" t="s">
        <v>49</v>
      </c>
      <c r="B7" s="8">
        <v>118</v>
      </c>
      <c r="C7" s="4">
        <v>7</v>
      </c>
      <c r="D7" s="102">
        <f t="shared" si="3"/>
        <v>826</v>
      </c>
      <c r="E7" s="5"/>
      <c r="F7" s="5"/>
      <c r="G7" s="5">
        <v>1</v>
      </c>
      <c r="H7" s="5">
        <v>1</v>
      </c>
      <c r="I7" s="5"/>
      <c r="J7" s="5"/>
      <c r="K7" s="5"/>
      <c r="L7" s="5"/>
      <c r="M7" s="30">
        <f>SUM(E7:L7)</f>
        <v>2</v>
      </c>
      <c r="N7" s="147">
        <f t="shared" si="0"/>
        <v>236</v>
      </c>
      <c r="O7" s="14">
        <v>2</v>
      </c>
      <c r="P7" s="30">
        <f t="shared" si="4"/>
        <v>236</v>
      </c>
      <c r="Q7" s="4" t="s">
        <v>49</v>
      </c>
      <c r="R7" s="8">
        <v>118</v>
      </c>
      <c r="S7" s="4">
        <f t="shared" si="1"/>
        <v>5</v>
      </c>
      <c r="T7" s="5">
        <f t="shared" si="2"/>
        <v>590</v>
      </c>
    </row>
    <row r="8" spans="1:20">
      <c r="A8" s="4" t="s">
        <v>50</v>
      </c>
      <c r="B8" s="8">
        <v>78</v>
      </c>
      <c r="C8" s="4">
        <v>4</v>
      </c>
      <c r="D8" s="102">
        <f t="shared" si="3"/>
        <v>312</v>
      </c>
      <c r="E8" s="5"/>
      <c r="F8" s="5"/>
      <c r="G8" s="5"/>
      <c r="H8" s="5"/>
      <c r="I8" s="5"/>
      <c r="J8" s="5"/>
      <c r="K8" s="5"/>
      <c r="L8" s="5"/>
      <c r="M8" s="30"/>
      <c r="N8" s="30">
        <f t="shared" si="0"/>
        <v>0</v>
      </c>
      <c r="O8" s="14">
        <v>0</v>
      </c>
      <c r="P8" s="30">
        <f t="shared" si="4"/>
        <v>0</v>
      </c>
      <c r="Q8" s="4" t="s">
        <v>50</v>
      </c>
      <c r="R8" s="8">
        <v>78</v>
      </c>
      <c r="S8" s="4">
        <f t="shared" si="1"/>
        <v>4</v>
      </c>
      <c r="T8" s="5">
        <f t="shared" si="2"/>
        <v>312</v>
      </c>
    </row>
    <row r="9" spans="1:20">
      <c r="A9" s="4" t="s">
        <v>17</v>
      </c>
      <c r="B9" s="8">
        <v>22</v>
      </c>
      <c r="C9" s="4">
        <v>1</v>
      </c>
      <c r="D9" s="102">
        <f t="shared" si="3"/>
        <v>22</v>
      </c>
      <c r="E9" s="5">
        <v>1</v>
      </c>
      <c r="F9" s="5"/>
      <c r="G9" s="5"/>
      <c r="H9" s="5"/>
      <c r="I9" s="5"/>
      <c r="J9" s="5"/>
      <c r="K9" s="5"/>
      <c r="L9" s="5"/>
      <c r="M9" s="14">
        <f t="shared" ref="M9:M30" si="5">SUM(E9:L9)</f>
        <v>1</v>
      </c>
      <c r="N9" s="147">
        <f t="shared" si="0"/>
        <v>22</v>
      </c>
      <c r="O9" s="14">
        <v>1</v>
      </c>
      <c r="P9" s="30">
        <f t="shared" si="4"/>
        <v>22</v>
      </c>
      <c r="Q9" s="11" t="s">
        <v>17</v>
      </c>
      <c r="R9" s="8">
        <v>22</v>
      </c>
      <c r="S9" s="4">
        <f t="shared" si="1"/>
        <v>0</v>
      </c>
      <c r="T9" s="5">
        <f t="shared" si="2"/>
        <v>0</v>
      </c>
    </row>
    <row r="10" spans="1:20">
      <c r="A10" s="4" t="s">
        <v>13</v>
      </c>
      <c r="B10" s="8">
        <v>136.38999999999999</v>
      </c>
      <c r="C10" s="4">
        <v>2</v>
      </c>
      <c r="D10" s="102">
        <f t="shared" si="3"/>
        <v>272.77999999999997</v>
      </c>
      <c r="E10" s="5">
        <v>2</v>
      </c>
      <c r="F10" s="5"/>
      <c r="G10" s="5"/>
      <c r="H10" s="5"/>
      <c r="I10" s="5"/>
      <c r="J10" s="5"/>
      <c r="K10" s="5"/>
      <c r="L10" s="5"/>
      <c r="M10" s="14">
        <f t="shared" si="5"/>
        <v>2</v>
      </c>
      <c r="N10" s="30">
        <f t="shared" si="0"/>
        <v>272.77999999999997</v>
      </c>
      <c r="O10" s="14">
        <v>2</v>
      </c>
      <c r="P10" s="30">
        <f t="shared" si="4"/>
        <v>272.77999999999997</v>
      </c>
      <c r="Q10" s="11" t="s">
        <v>13</v>
      </c>
      <c r="R10" s="8">
        <v>136.38999999999999</v>
      </c>
      <c r="S10" s="4">
        <f t="shared" si="1"/>
        <v>0</v>
      </c>
      <c r="T10" s="5">
        <f t="shared" si="2"/>
        <v>0</v>
      </c>
    </row>
    <row r="11" spans="1:20">
      <c r="A11" s="4" t="s">
        <v>14</v>
      </c>
      <c r="B11" s="8">
        <v>131.06</v>
      </c>
      <c r="C11" s="4">
        <v>7</v>
      </c>
      <c r="D11" s="102">
        <f t="shared" si="3"/>
        <v>917.42000000000007</v>
      </c>
      <c r="E11" s="5">
        <v>1</v>
      </c>
      <c r="F11" s="5">
        <v>1</v>
      </c>
      <c r="G11" s="5">
        <v>1</v>
      </c>
      <c r="H11" s="5">
        <v>1</v>
      </c>
      <c r="I11" s="5">
        <v>1</v>
      </c>
      <c r="J11" s="5">
        <v>1</v>
      </c>
      <c r="K11" s="104">
        <v>1</v>
      </c>
      <c r="L11" s="5"/>
      <c r="M11" s="14">
        <f t="shared" si="5"/>
        <v>7</v>
      </c>
      <c r="N11" s="30">
        <f t="shared" si="0"/>
        <v>917.42000000000007</v>
      </c>
      <c r="O11" s="14">
        <v>7</v>
      </c>
      <c r="P11" s="30">
        <f t="shared" si="4"/>
        <v>917.42000000000007</v>
      </c>
      <c r="Q11" s="11" t="s">
        <v>14</v>
      </c>
      <c r="R11" s="8">
        <v>131.06</v>
      </c>
      <c r="S11" s="4">
        <f t="shared" si="1"/>
        <v>0</v>
      </c>
      <c r="T11" s="5">
        <f t="shared" si="2"/>
        <v>0</v>
      </c>
    </row>
    <row r="12" spans="1:20">
      <c r="A12" s="4" t="s">
        <v>29</v>
      </c>
      <c r="B12" s="8">
        <v>80.180000000000007</v>
      </c>
      <c r="C12" s="4">
        <v>29.5</v>
      </c>
      <c r="D12" s="102">
        <f t="shared" si="3"/>
        <v>2365.3100000000004</v>
      </c>
      <c r="E12" s="40">
        <v>11.12</v>
      </c>
      <c r="F12" s="5"/>
      <c r="G12" s="5"/>
      <c r="H12" s="5"/>
      <c r="I12" s="5">
        <v>10.7</v>
      </c>
      <c r="J12" s="5"/>
      <c r="K12" s="5"/>
      <c r="L12" s="5"/>
      <c r="M12" s="14">
        <f t="shared" si="5"/>
        <v>21.82</v>
      </c>
      <c r="N12" s="147">
        <f t="shared" si="0"/>
        <v>1749.5276000000001</v>
      </c>
      <c r="O12" s="14">
        <v>21.82</v>
      </c>
      <c r="P12" s="30">
        <f t="shared" si="4"/>
        <v>1749.5276000000001</v>
      </c>
      <c r="Q12" s="11" t="s">
        <v>29</v>
      </c>
      <c r="R12" s="8">
        <v>80.180000000000007</v>
      </c>
      <c r="S12" s="4">
        <f t="shared" si="1"/>
        <v>7.68</v>
      </c>
      <c r="T12" s="5">
        <f t="shared" si="2"/>
        <v>615.78240000000005</v>
      </c>
    </row>
    <row r="13" spans="1:20">
      <c r="A13" s="4" t="s">
        <v>43</v>
      </c>
      <c r="B13" s="8">
        <v>43.33</v>
      </c>
      <c r="C13" s="4">
        <v>25</v>
      </c>
      <c r="D13" s="102">
        <f t="shared" si="3"/>
        <v>1083.25</v>
      </c>
      <c r="E13" s="5"/>
      <c r="F13" s="5"/>
      <c r="G13" s="5">
        <v>10.7</v>
      </c>
      <c r="H13" s="5"/>
      <c r="I13" s="5"/>
      <c r="J13" s="5"/>
      <c r="K13" s="5"/>
      <c r="L13" s="5"/>
      <c r="M13" s="14">
        <f t="shared" si="5"/>
        <v>10.7</v>
      </c>
      <c r="N13" s="147">
        <f t="shared" si="0"/>
        <v>463.63099999999997</v>
      </c>
      <c r="O13" s="14">
        <v>10.7</v>
      </c>
      <c r="P13" s="30">
        <f t="shared" si="4"/>
        <v>463.63099999999997</v>
      </c>
      <c r="Q13" s="4" t="s">
        <v>43</v>
      </c>
      <c r="R13" s="8">
        <v>43.33</v>
      </c>
      <c r="S13" s="4">
        <f t="shared" si="1"/>
        <v>14.3</v>
      </c>
      <c r="T13" s="5">
        <f t="shared" si="2"/>
        <v>619.61900000000003</v>
      </c>
    </row>
    <row r="14" spans="1:20">
      <c r="A14" s="4" t="s">
        <v>188</v>
      </c>
      <c r="B14" s="8">
        <v>361.5</v>
      </c>
      <c r="C14" s="4">
        <v>1.05</v>
      </c>
      <c r="D14" s="102">
        <f t="shared" si="3"/>
        <v>379.57499999999999</v>
      </c>
      <c r="E14" s="5"/>
      <c r="F14" s="5"/>
      <c r="G14" s="5"/>
      <c r="H14" s="5">
        <v>1.05</v>
      </c>
      <c r="I14" s="5"/>
      <c r="J14" s="5"/>
      <c r="K14" s="5"/>
      <c r="L14" s="5"/>
      <c r="M14" s="14">
        <f t="shared" si="5"/>
        <v>1.05</v>
      </c>
      <c r="N14" s="147">
        <f t="shared" si="0"/>
        <v>379.57499999999999</v>
      </c>
      <c r="O14" s="14">
        <v>1.05</v>
      </c>
      <c r="P14" s="30">
        <f t="shared" si="4"/>
        <v>379.57499999999999</v>
      </c>
      <c r="Q14" s="11" t="s">
        <v>188</v>
      </c>
      <c r="R14" s="8">
        <v>361.5</v>
      </c>
      <c r="S14" s="4">
        <f t="shared" si="1"/>
        <v>0</v>
      </c>
      <c r="T14" s="5">
        <f t="shared" si="2"/>
        <v>0</v>
      </c>
    </row>
    <row r="15" spans="1:20">
      <c r="A15" s="4" t="s">
        <v>172</v>
      </c>
      <c r="B15" s="8">
        <v>103</v>
      </c>
      <c r="C15" s="4">
        <v>12</v>
      </c>
      <c r="D15" s="102">
        <f t="shared" si="3"/>
        <v>1236</v>
      </c>
      <c r="E15" s="5"/>
      <c r="F15" s="5">
        <v>12</v>
      </c>
      <c r="G15" s="5"/>
      <c r="H15" s="5"/>
      <c r="I15" s="5"/>
      <c r="J15" s="5"/>
      <c r="K15" s="5"/>
      <c r="L15" s="5"/>
      <c r="M15" s="14">
        <f t="shared" si="5"/>
        <v>12</v>
      </c>
      <c r="N15" s="30">
        <f t="shared" si="0"/>
        <v>1236</v>
      </c>
      <c r="O15" s="14">
        <v>12</v>
      </c>
      <c r="P15" s="30">
        <f t="shared" si="4"/>
        <v>1236</v>
      </c>
      <c r="Q15" s="11" t="s">
        <v>172</v>
      </c>
      <c r="R15" s="8">
        <v>103</v>
      </c>
      <c r="S15" s="4">
        <f t="shared" si="1"/>
        <v>0</v>
      </c>
      <c r="T15" s="5">
        <f t="shared" si="2"/>
        <v>0</v>
      </c>
    </row>
    <row r="16" spans="1:20">
      <c r="A16" s="4" t="s">
        <v>204</v>
      </c>
      <c r="B16" s="8">
        <v>185</v>
      </c>
      <c r="C16" s="4">
        <v>0.21</v>
      </c>
      <c r="D16" s="102">
        <f t="shared" si="3"/>
        <v>38.85</v>
      </c>
      <c r="E16" s="5"/>
      <c r="F16" s="5"/>
      <c r="G16" s="5">
        <v>0.21</v>
      </c>
      <c r="H16" s="5"/>
      <c r="I16" s="5"/>
      <c r="J16" s="5"/>
      <c r="K16" s="5"/>
      <c r="L16" s="5"/>
      <c r="M16" s="14">
        <f t="shared" si="5"/>
        <v>0.21</v>
      </c>
      <c r="N16" s="30">
        <f t="shared" si="0"/>
        <v>38.85</v>
      </c>
      <c r="O16" s="14">
        <v>0.21</v>
      </c>
      <c r="P16" s="30">
        <f t="shared" si="4"/>
        <v>38.85</v>
      </c>
      <c r="Q16" s="11" t="s">
        <v>204</v>
      </c>
      <c r="R16" s="8">
        <v>185</v>
      </c>
      <c r="S16" s="4">
        <f t="shared" si="1"/>
        <v>0</v>
      </c>
      <c r="T16" s="5">
        <f t="shared" si="2"/>
        <v>0</v>
      </c>
    </row>
    <row r="17" spans="1:20">
      <c r="A17" s="4" t="s">
        <v>22</v>
      </c>
      <c r="B17" s="8">
        <v>108</v>
      </c>
      <c r="C17" s="4">
        <v>5</v>
      </c>
      <c r="D17" s="102">
        <f t="shared" si="3"/>
        <v>540</v>
      </c>
      <c r="E17" s="104">
        <v>1</v>
      </c>
      <c r="F17" s="5">
        <v>4</v>
      </c>
      <c r="G17" s="5"/>
      <c r="H17" s="5"/>
      <c r="I17" s="5"/>
      <c r="J17" s="5"/>
      <c r="K17" s="5"/>
      <c r="L17" s="5"/>
      <c r="M17" s="14">
        <f t="shared" si="5"/>
        <v>5</v>
      </c>
      <c r="N17" s="30">
        <f t="shared" si="0"/>
        <v>540</v>
      </c>
      <c r="O17" s="14">
        <v>5</v>
      </c>
      <c r="P17" s="30">
        <f t="shared" si="4"/>
        <v>540</v>
      </c>
      <c r="Q17" s="11" t="s">
        <v>22</v>
      </c>
      <c r="R17" s="8">
        <v>108</v>
      </c>
      <c r="S17" s="4">
        <f t="shared" si="1"/>
        <v>0</v>
      </c>
      <c r="T17" s="5">
        <f t="shared" si="2"/>
        <v>0</v>
      </c>
    </row>
    <row r="18" spans="1:20">
      <c r="A18" s="4" t="s">
        <v>22</v>
      </c>
      <c r="B18" s="8">
        <v>173</v>
      </c>
      <c r="C18" s="4">
        <v>9</v>
      </c>
      <c r="D18" s="102">
        <f t="shared" si="3"/>
        <v>1557</v>
      </c>
      <c r="E18" s="104">
        <v>7</v>
      </c>
      <c r="F18" s="5"/>
      <c r="G18" s="5"/>
      <c r="H18" s="5"/>
      <c r="I18" s="5"/>
      <c r="J18" s="5"/>
      <c r="K18" s="5"/>
      <c r="L18" s="5"/>
      <c r="M18" s="14">
        <f t="shared" si="5"/>
        <v>7</v>
      </c>
      <c r="N18" s="30">
        <f t="shared" si="0"/>
        <v>1211</v>
      </c>
      <c r="O18" s="14">
        <v>7</v>
      </c>
      <c r="P18" s="30">
        <f t="shared" si="4"/>
        <v>1211</v>
      </c>
      <c r="Q18" s="11" t="s">
        <v>22</v>
      </c>
      <c r="R18" s="8">
        <v>173</v>
      </c>
      <c r="S18" s="4">
        <f t="shared" si="1"/>
        <v>2</v>
      </c>
      <c r="T18" s="5">
        <f t="shared" si="2"/>
        <v>346</v>
      </c>
    </row>
    <row r="19" spans="1:20">
      <c r="A19" s="4" t="s">
        <v>10</v>
      </c>
      <c r="B19" s="8">
        <v>65</v>
      </c>
      <c r="C19" s="4">
        <v>29</v>
      </c>
      <c r="D19" s="102">
        <f t="shared" si="3"/>
        <v>1885</v>
      </c>
      <c r="E19" s="5">
        <v>2</v>
      </c>
      <c r="F19" s="5">
        <v>2</v>
      </c>
      <c r="G19" s="5">
        <v>2</v>
      </c>
      <c r="H19" s="5">
        <v>2</v>
      </c>
      <c r="I19" s="5"/>
      <c r="J19" s="5">
        <v>1</v>
      </c>
      <c r="K19" s="5">
        <v>2</v>
      </c>
      <c r="L19" s="5">
        <v>1</v>
      </c>
      <c r="M19" s="14">
        <f t="shared" si="5"/>
        <v>12</v>
      </c>
      <c r="N19" s="30">
        <f t="shared" si="0"/>
        <v>780</v>
      </c>
      <c r="O19" s="14">
        <v>12</v>
      </c>
      <c r="P19" s="30">
        <f t="shared" si="4"/>
        <v>780</v>
      </c>
      <c r="Q19" s="4" t="s">
        <v>10</v>
      </c>
      <c r="R19" s="8">
        <v>65</v>
      </c>
      <c r="S19" s="4">
        <f t="shared" si="1"/>
        <v>17</v>
      </c>
      <c r="T19" s="5">
        <f t="shared" si="2"/>
        <v>1105</v>
      </c>
    </row>
    <row r="20" spans="1:20">
      <c r="A20" s="4" t="s">
        <v>51</v>
      </c>
      <c r="B20" s="8">
        <v>47</v>
      </c>
      <c r="C20" s="4">
        <v>11</v>
      </c>
      <c r="D20" s="102">
        <f t="shared" si="3"/>
        <v>517</v>
      </c>
      <c r="E20" s="5">
        <v>1</v>
      </c>
      <c r="F20" s="5">
        <v>1</v>
      </c>
      <c r="G20" s="5"/>
      <c r="H20" s="5">
        <v>1</v>
      </c>
      <c r="I20" s="5">
        <v>1</v>
      </c>
      <c r="J20" s="5">
        <v>1</v>
      </c>
      <c r="K20" s="5">
        <v>1</v>
      </c>
      <c r="L20" s="5">
        <v>1</v>
      </c>
      <c r="M20" s="14">
        <f t="shared" si="5"/>
        <v>7</v>
      </c>
      <c r="N20" s="30">
        <f t="shared" si="0"/>
        <v>329</v>
      </c>
      <c r="O20" s="14">
        <v>7</v>
      </c>
      <c r="P20" s="30">
        <f t="shared" si="4"/>
        <v>329</v>
      </c>
      <c r="Q20" s="4" t="s">
        <v>51</v>
      </c>
      <c r="R20" s="8">
        <v>47</v>
      </c>
      <c r="S20" s="4">
        <f t="shared" si="1"/>
        <v>4</v>
      </c>
      <c r="T20" s="5">
        <f t="shared" si="2"/>
        <v>188</v>
      </c>
    </row>
    <row r="21" spans="1:20">
      <c r="A21" s="4" t="s">
        <v>31</v>
      </c>
      <c r="B21" s="8">
        <v>75</v>
      </c>
      <c r="C21" s="4">
        <v>28</v>
      </c>
      <c r="D21" s="102">
        <f t="shared" si="3"/>
        <v>2100</v>
      </c>
      <c r="E21" s="5">
        <v>13</v>
      </c>
      <c r="F21" s="5"/>
      <c r="G21" s="5">
        <v>7</v>
      </c>
      <c r="H21" s="5"/>
      <c r="I21" s="5"/>
      <c r="J21" s="5"/>
      <c r="K21" s="5"/>
      <c r="L21" s="5"/>
      <c r="M21" s="14">
        <f t="shared" si="5"/>
        <v>20</v>
      </c>
      <c r="N21" s="30">
        <f t="shared" si="0"/>
        <v>1500</v>
      </c>
      <c r="O21" s="14">
        <v>20</v>
      </c>
      <c r="P21" s="30">
        <f t="shared" si="4"/>
        <v>1500</v>
      </c>
      <c r="Q21" s="11" t="s">
        <v>31</v>
      </c>
      <c r="R21" s="8">
        <v>75</v>
      </c>
      <c r="S21" s="4">
        <f t="shared" si="1"/>
        <v>8</v>
      </c>
      <c r="T21" s="5">
        <f t="shared" si="2"/>
        <v>600</v>
      </c>
    </row>
    <row r="22" spans="1:20">
      <c r="A22" s="4" t="s">
        <v>58</v>
      </c>
      <c r="B22" s="8">
        <v>41</v>
      </c>
      <c r="C22" s="4">
        <v>18.29</v>
      </c>
      <c r="D22" s="102">
        <f t="shared" si="3"/>
        <v>749.89</v>
      </c>
      <c r="E22" s="40">
        <v>3.21</v>
      </c>
      <c r="F22" s="5">
        <v>2.1</v>
      </c>
      <c r="G22" s="5">
        <v>2.1</v>
      </c>
      <c r="H22" s="5">
        <v>2.1</v>
      </c>
      <c r="I22" s="5">
        <v>2.1</v>
      </c>
      <c r="J22" s="5">
        <v>3.1</v>
      </c>
      <c r="K22" s="5"/>
      <c r="L22" s="5"/>
      <c r="M22" s="14">
        <f t="shared" si="5"/>
        <v>14.709999999999999</v>
      </c>
      <c r="N22" s="30">
        <f t="shared" si="0"/>
        <v>603.11</v>
      </c>
      <c r="O22" s="14">
        <v>14.71</v>
      </c>
      <c r="P22" s="30">
        <f t="shared" si="4"/>
        <v>603.11</v>
      </c>
      <c r="Q22" s="11" t="s">
        <v>58</v>
      </c>
      <c r="R22" s="8">
        <v>41</v>
      </c>
      <c r="S22" s="4">
        <f t="shared" si="1"/>
        <v>3.58</v>
      </c>
      <c r="T22" s="5">
        <f t="shared" si="2"/>
        <v>146.78</v>
      </c>
    </row>
    <row r="23" spans="1:20">
      <c r="A23" s="4" t="s">
        <v>55</v>
      </c>
      <c r="B23" s="8">
        <v>39</v>
      </c>
      <c r="C23" s="4">
        <v>159.54</v>
      </c>
      <c r="D23" s="102">
        <f t="shared" si="3"/>
        <v>6222.0599999999995</v>
      </c>
      <c r="E23" s="5"/>
      <c r="F23" s="5"/>
      <c r="G23" s="5"/>
      <c r="H23" s="5">
        <v>32.1</v>
      </c>
      <c r="I23" s="5"/>
      <c r="J23" s="5"/>
      <c r="K23" s="5"/>
      <c r="L23" s="5"/>
      <c r="M23" s="14">
        <f t="shared" si="5"/>
        <v>32.1</v>
      </c>
      <c r="N23" s="147">
        <f t="shared" si="0"/>
        <v>1251.9000000000001</v>
      </c>
      <c r="O23" s="14">
        <v>32.1</v>
      </c>
      <c r="P23" s="30">
        <f t="shared" si="4"/>
        <v>1251.9000000000001</v>
      </c>
      <c r="Q23" s="4" t="s">
        <v>55</v>
      </c>
      <c r="R23" s="8">
        <v>39</v>
      </c>
      <c r="S23" s="4">
        <f t="shared" si="1"/>
        <v>127.44</v>
      </c>
      <c r="T23" s="5">
        <f t="shared" si="2"/>
        <v>4970.16</v>
      </c>
    </row>
    <row r="24" spans="1:20">
      <c r="A24" s="4" t="s">
        <v>37</v>
      </c>
      <c r="B24" s="8">
        <v>60</v>
      </c>
      <c r="C24" s="4">
        <v>1.24</v>
      </c>
      <c r="D24" s="102">
        <f t="shared" si="3"/>
        <v>74.400000000000006</v>
      </c>
      <c r="E24" s="5">
        <v>1.24</v>
      </c>
      <c r="F24" s="5"/>
      <c r="G24" s="5"/>
      <c r="H24" s="5"/>
      <c r="I24" s="5"/>
      <c r="J24" s="5"/>
      <c r="K24" s="5"/>
      <c r="L24" s="5"/>
      <c r="M24" s="14">
        <f t="shared" si="5"/>
        <v>1.24</v>
      </c>
      <c r="N24" s="147">
        <f t="shared" si="0"/>
        <v>74.400000000000006</v>
      </c>
      <c r="O24" s="14">
        <v>1.24</v>
      </c>
      <c r="P24" s="30">
        <f t="shared" si="4"/>
        <v>74.400000000000006</v>
      </c>
      <c r="Q24" s="11" t="s">
        <v>37</v>
      </c>
      <c r="R24" s="8">
        <v>60</v>
      </c>
      <c r="S24" s="4">
        <f t="shared" si="1"/>
        <v>0</v>
      </c>
      <c r="T24" s="5">
        <f t="shared" si="2"/>
        <v>0</v>
      </c>
    </row>
    <row r="25" spans="1:20">
      <c r="A25" s="4" t="s">
        <v>18</v>
      </c>
      <c r="B25" s="8">
        <v>126.16</v>
      </c>
      <c r="C25" s="4">
        <v>18</v>
      </c>
      <c r="D25" s="102">
        <f t="shared" si="3"/>
        <v>2270.88</v>
      </c>
      <c r="E25" s="5">
        <v>18</v>
      </c>
      <c r="F25" s="5"/>
      <c r="G25" s="5"/>
      <c r="H25" s="5"/>
      <c r="I25" s="5"/>
      <c r="J25" s="5"/>
      <c r="K25" s="5"/>
      <c r="L25" s="5"/>
      <c r="M25" s="14">
        <f t="shared" si="5"/>
        <v>18</v>
      </c>
      <c r="N25" s="30">
        <f t="shared" si="0"/>
        <v>2270.88</v>
      </c>
      <c r="O25" s="14">
        <v>18</v>
      </c>
      <c r="P25" s="30">
        <f t="shared" si="4"/>
        <v>2270.88</v>
      </c>
      <c r="Q25" s="11" t="s">
        <v>18</v>
      </c>
      <c r="R25" s="8">
        <v>126.16</v>
      </c>
      <c r="S25" s="4">
        <f t="shared" si="1"/>
        <v>0</v>
      </c>
      <c r="T25" s="5">
        <f t="shared" si="2"/>
        <v>0</v>
      </c>
    </row>
    <row r="26" spans="1:20">
      <c r="A26" s="4" t="s">
        <v>179</v>
      </c>
      <c r="B26" s="8">
        <v>168.54</v>
      </c>
      <c r="C26" s="4">
        <v>7</v>
      </c>
      <c r="D26" s="102">
        <f t="shared" si="3"/>
        <v>1179.78</v>
      </c>
      <c r="E26" s="5"/>
      <c r="F26" s="5"/>
      <c r="G26" s="5"/>
      <c r="H26" s="5"/>
      <c r="I26" s="5"/>
      <c r="J26" s="5"/>
      <c r="K26" s="5"/>
      <c r="L26" s="5">
        <v>7</v>
      </c>
      <c r="M26" s="14">
        <f t="shared" si="5"/>
        <v>7</v>
      </c>
      <c r="N26" s="30">
        <f t="shared" si="0"/>
        <v>1179.78</v>
      </c>
      <c r="O26" s="14">
        <v>7</v>
      </c>
      <c r="P26" s="30">
        <f t="shared" si="4"/>
        <v>1179.78</v>
      </c>
      <c r="Q26" s="11" t="s">
        <v>179</v>
      </c>
      <c r="R26" s="8">
        <v>168.54</v>
      </c>
      <c r="S26" s="4">
        <f t="shared" si="1"/>
        <v>0</v>
      </c>
      <c r="T26" s="5">
        <f t="shared" si="2"/>
        <v>0</v>
      </c>
    </row>
    <row r="27" spans="1:20">
      <c r="A27" s="4" t="s">
        <v>270</v>
      </c>
      <c r="B27" s="8">
        <v>218.42</v>
      </c>
      <c r="C27" s="4">
        <v>16</v>
      </c>
      <c r="D27" s="102">
        <f t="shared" si="3"/>
        <v>3494.72</v>
      </c>
      <c r="E27" s="5"/>
      <c r="F27" s="5">
        <v>4.45</v>
      </c>
      <c r="G27" s="5"/>
      <c r="H27" s="5"/>
      <c r="I27" s="5"/>
      <c r="J27" s="5"/>
      <c r="K27" s="5"/>
      <c r="L27" s="5"/>
      <c r="M27" s="14">
        <f t="shared" si="5"/>
        <v>4.45</v>
      </c>
      <c r="N27" s="147">
        <f t="shared" si="0"/>
        <v>971.96899999999994</v>
      </c>
      <c r="O27" s="14">
        <v>4.45</v>
      </c>
      <c r="P27" s="30">
        <f t="shared" si="4"/>
        <v>971.96899999999994</v>
      </c>
      <c r="Q27" s="4" t="s">
        <v>270</v>
      </c>
      <c r="R27" s="8">
        <v>218.42</v>
      </c>
      <c r="S27" s="4">
        <f t="shared" si="1"/>
        <v>11.55</v>
      </c>
      <c r="T27" s="5">
        <f t="shared" si="2"/>
        <v>2522.7510000000002</v>
      </c>
    </row>
    <row r="28" spans="1:20">
      <c r="A28" s="4" t="s">
        <v>271</v>
      </c>
      <c r="B28" s="8">
        <v>47.62</v>
      </c>
      <c r="C28" s="4">
        <v>39</v>
      </c>
      <c r="D28" s="102">
        <f t="shared" si="3"/>
        <v>1857.1799999999998</v>
      </c>
      <c r="E28" s="5"/>
      <c r="F28" s="5"/>
      <c r="G28" s="5"/>
      <c r="H28" s="5">
        <v>21</v>
      </c>
      <c r="I28" s="5"/>
      <c r="J28" s="5"/>
      <c r="K28" s="5"/>
      <c r="L28" s="5"/>
      <c r="M28" s="14">
        <f t="shared" si="5"/>
        <v>21</v>
      </c>
      <c r="N28" s="30">
        <f t="shared" si="0"/>
        <v>1000.02</v>
      </c>
      <c r="O28" s="14">
        <v>21</v>
      </c>
      <c r="P28" s="30">
        <f t="shared" si="4"/>
        <v>1000.02</v>
      </c>
      <c r="Q28" s="4" t="s">
        <v>271</v>
      </c>
      <c r="R28" s="8">
        <v>47.62</v>
      </c>
      <c r="S28" s="4">
        <f t="shared" si="1"/>
        <v>18</v>
      </c>
      <c r="T28" s="5">
        <f t="shared" si="2"/>
        <v>857.16</v>
      </c>
    </row>
    <row r="29" spans="1:20">
      <c r="A29" s="4" t="s">
        <v>172</v>
      </c>
      <c r="B29" s="8">
        <v>121.35</v>
      </c>
      <c r="C29" s="4">
        <v>18</v>
      </c>
      <c r="D29" s="102">
        <f t="shared" si="3"/>
        <v>2184.2999999999997</v>
      </c>
      <c r="E29" s="5"/>
      <c r="F29" s="5">
        <v>6</v>
      </c>
      <c r="G29" s="5"/>
      <c r="H29" s="5"/>
      <c r="I29" s="5"/>
      <c r="J29" s="5"/>
      <c r="K29" s="5"/>
      <c r="L29" s="5">
        <v>12</v>
      </c>
      <c r="M29" s="14">
        <f t="shared" si="5"/>
        <v>18</v>
      </c>
      <c r="N29" s="30">
        <f t="shared" si="0"/>
        <v>2184.2999999999997</v>
      </c>
      <c r="O29" s="14">
        <v>18</v>
      </c>
      <c r="P29" s="30">
        <f t="shared" si="4"/>
        <v>2184.2999999999997</v>
      </c>
      <c r="Q29" s="11" t="s">
        <v>172</v>
      </c>
      <c r="R29" s="8">
        <v>121.35</v>
      </c>
      <c r="S29" s="4">
        <f t="shared" si="1"/>
        <v>0</v>
      </c>
      <c r="T29" s="5">
        <f t="shared" si="2"/>
        <v>0</v>
      </c>
    </row>
    <row r="30" spans="1:20">
      <c r="A30" s="4" t="s">
        <v>13</v>
      </c>
      <c r="B30" s="8">
        <v>116.49</v>
      </c>
      <c r="C30" s="4">
        <v>15</v>
      </c>
      <c r="D30" s="102">
        <f t="shared" si="3"/>
        <v>1747.35</v>
      </c>
      <c r="E30" s="5"/>
      <c r="F30" s="5">
        <v>2</v>
      </c>
      <c r="G30" s="5">
        <v>2</v>
      </c>
      <c r="H30" s="5">
        <v>1</v>
      </c>
      <c r="I30" s="5">
        <v>2</v>
      </c>
      <c r="J30" s="5">
        <v>2</v>
      </c>
      <c r="K30" s="5">
        <v>2</v>
      </c>
      <c r="L30" s="5"/>
      <c r="M30" s="14">
        <f t="shared" si="5"/>
        <v>11</v>
      </c>
      <c r="N30" s="30">
        <f t="shared" si="0"/>
        <v>1281.3899999999999</v>
      </c>
      <c r="O30" s="14">
        <v>11</v>
      </c>
      <c r="P30" s="30">
        <f t="shared" si="4"/>
        <v>1281.3899999999999</v>
      </c>
      <c r="Q30" s="4" t="s">
        <v>13</v>
      </c>
      <c r="R30" s="8">
        <v>116.49</v>
      </c>
      <c r="S30" s="4">
        <f t="shared" si="1"/>
        <v>4</v>
      </c>
      <c r="T30" s="5">
        <f t="shared" si="2"/>
        <v>465.96</v>
      </c>
    </row>
    <row r="31" spans="1:20">
      <c r="A31" s="4" t="s">
        <v>23</v>
      </c>
      <c r="B31" s="8">
        <v>53.67</v>
      </c>
      <c r="C31" s="4">
        <v>24</v>
      </c>
      <c r="D31" s="102">
        <f t="shared" si="3"/>
        <v>1288.08</v>
      </c>
      <c r="E31" s="5"/>
      <c r="F31" s="5"/>
      <c r="G31" s="5"/>
      <c r="H31" s="5"/>
      <c r="I31" s="5"/>
      <c r="J31" s="5"/>
      <c r="K31" s="5"/>
      <c r="L31" s="5"/>
      <c r="M31" s="30"/>
      <c r="N31" s="30">
        <f t="shared" si="0"/>
        <v>0</v>
      </c>
      <c r="O31" s="14">
        <v>0</v>
      </c>
      <c r="P31" s="30">
        <f t="shared" si="4"/>
        <v>0</v>
      </c>
      <c r="Q31" s="4" t="s">
        <v>23</v>
      </c>
      <c r="R31" s="8">
        <v>53.67</v>
      </c>
      <c r="S31" s="4">
        <f t="shared" si="1"/>
        <v>24</v>
      </c>
      <c r="T31" s="5">
        <f t="shared" si="2"/>
        <v>1288.08</v>
      </c>
    </row>
    <row r="32" spans="1:20">
      <c r="A32" s="4" t="s">
        <v>14</v>
      </c>
      <c r="B32" s="8">
        <v>131.12</v>
      </c>
      <c r="C32" s="4">
        <v>9</v>
      </c>
      <c r="D32" s="102">
        <f t="shared" si="3"/>
        <v>1180.08</v>
      </c>
      <c r="E32" s="5"/>
      <c r="F32" s="5"/>
      <c r="G32" s="5"/>
      <c r="H32" s="5"/>
      <c r="I32" s="5"/>
      <c r="J32" s="5"/>
      <c r="K32" s="5">
        <v>1</v>
      </c>
      <c r="L32" s="5"/>
      <c r="M32" s="30">
        <v>1</v>
      </c>
      <c r="N32" s="30">
        <f t="shared" si="0"/>
        <v>131.12</v>
      </c>
      <c r="O32" s="14">
        <v>1</v>
      </c>
      <c r="P32" s="30">
        <f t="shared" si="4"/>
        <v>131.12</v>
      </c>
      <c r="Q32" s="4" t="s">
        <v>14</v>
      </c>
      <c r="R32" s="8">
        <v>131.12</v>
      </c>
      <c r="S32" s="4">
        <f t="shared" si="1"/>
        <v>8</v>
      </c>
      <c r="T32" s="5">
        <f t="shared" si="2"/>
        <v>1048.96</v>
      </c>
    </row>
    <row r="33" spans="1:20">
      <c r="A33" s="4" t="s">
        <v>20</v>
      </c>
      <c r="B33" s="8">
        <v>52.95</v>
      </c>
      <c r="C33" s="4">
        <v>12</v>
      </c>
      <c r="D33" s="102">
        <f t="shared" si="3"/>
        <v>635.40000000000009</v>
      </c>
      <c r="E33" s="5"/>
      <c r="F33" s="5"/>
      <c r="G33" s="5"/>
      <c r="H33" s="5">
        <v>9</v>
      </c>
      <c r="I33" s="5"/>
      <c r="J33" s="5"/>
      <c r="K33" s="5"/>
      <c r="L33" s="5"/>
      <c r="M33" s="30">
        <f t="shared" ref="M33:M41" si="6">SUM(E33:L33)</f>
        <v>9</v>
      </c>
      <c r="N33" s="30">
        <f t="shared" si="0"/>
        <v>476.55</v>
      </c>
      <c r="O33" s="14">
        <v>9</v>
      </c>
      <c r="P33" s="30">
        <f t="shared" si="4"/>
        <v>476.55</v>
      </c>
      <c r="Q33" s="11" t="s">
        <v>20</v>
      </c>
      <c r="R33" s="8">
        <v>52.95</v>
      </c>
      <c r="S33" s="4">
        <f t="shared" si="1"/>
        <v>3</v>
      </c>
      <c r="T33" s="5">
        <f t="shared" si="2"/>
        <v>158.85000000000002</v>
      </c>
    </row>
    <row r="34" spans="1:20">
      <c r="A34" s="4" t="s">
        <v>24</v>
      </c>
      <c r="B34" s="8">
        <v>129.94999999999999</v>
      </c>
      <c r="C34" s="4">
        <v>15</v>
      </c>
      <c r="D34" s="102">
        <f t="shared" si="3"/>
        <v>1949.2499999999998</v>
      </c>
      <c r="E34" s="40">
        <v>10</v>
      </c>
      <c r="F34" s="5"/>
      <c r="G34" s="5"/>
      <c r="H34" s="5"/>
      <c r="I34" s="5"/>
      <c r="J34" s="5"/>
      <c r="K34" s="5"/>
      <c r="L34" s="5"/>
      <c r="M34" s="30">
        <f t="shared" si="6"/>
        <v>10</v>
      </c>
      <c r="N34" s="30">
        <f t="shared" si="0"/>
        <v>1299.5</v>
      </c>
      <c r="O34" s="14">
        <v>10</v>
      </c>
      <c r="P34" s="30">
        <f t="shared" si="4"/>
        <v>1299.5</v>
      </c>
      <c r="Q34" s="11" t="s">
        <v>24</v>
      </c>
      <c r="R34" s="8">
        <v>129.94999999999999</v>
      </c>
      <c r="S34" s="4">
        <f t="shared" si="1"/>
        <v>5</v>
      </c>
      <c r="T34" s="5">
        <f t="shared" si="2"/>
        <v>649.75</v>
      </c>
    </row>
    <row r="35" spans="1:20">
      <c r="A35" s="4" t="s">
        <v>41</v>
      </c>
      <c r="B35" s="8">
        <v>184.88</v>
      </c>
      <c r="C35" s="4">
        <v>4.7</v>
      </c>
      <c r="D35" s="102">
        <f t="shared" si="3"/>
        <v>868.93600000000004</v>
      </c>
      <c r="E35" s="5"/>
      <c r="F35" s="5">
        <v>4.7</v>
      </c>
      <c r="G35" s="5"/>
      <c r="H35" s="5"/>
      <c r="I35" s="5"/>
      <c r="J35" s="5"/>
      <c r="K35" s="5"/>
      <c r="L35" s="5"/>
      <c r="M35" s="30">
        <f t="shared" si="6"/>
        <v>4.7</v>
      </c>
      <c r="N35" s="147">
        <f t="shared" si="0"/>
        <v>868.93600000000004</v>
      </c>
      <c r="O35" s="14">
        <v>4.7</v>
      </c>
      <c r="P35" s="30">
        <f t="shared" si="4"/>
        <v>868.93600000000004</v>
      </c>
      <c r="Q35" s="11" t="s">
        <v>41</v>
      </c>
      <c r="R35" s="8">
        <v>184.88</v>
      </c>
      <c r="S35" s="4">
        <f t="shared" si="1"/>
        <v>0</v>
      </c>
      <c r="T35" s="5">
        <f t="shared" si="2"/>
        <v>0</v>
      </c>
    </row>
    <row r="36" spans="1:20">
      <c r="A36" s="4" t="s">
        <v>272</v>
      </c>
      <c r="B36" s="8">
        <v>492.43</v>
      </c>
      <c r="C36" s="4">
        <v>4.75</v>
      </c>
      <c r="D36" s="102">
        <f t="shared" si="3"/>
        <v>2339.0425</v>
      </c>
      <c r="E36" s="5">
        <v>2.14</v>
      </c>
      <c r="F36" s="5">
        <v>2.61</v>
      </c>
      <c r="G36" s="5"/>
      <c r="H36" s="5"/>
      <c r="I36" s="5"/>
      <c r="J36" s="5"/>
      <c r="K36" s="5"/>
      <c r="L36" s="5"/>
      <c r="M36" s="30">
        <f t="shared" si="6"/>
        <v>4.75</v>
      </c>
      <c r="N36" s="147">
        <f t="shared" si="0"/>
        <v>2339.0425</v>
      </c>
      <c r="O36" s="14">
        <v>4.75</v>
      </c>
      <c r="P36" s="30">
        <f t="shared" si="4"/>
        <v>2339.0425</v>
      </c>
      <c r="Q36" s="11" t="s">
        <v>272</v>
      </c>
      <c r="R36" s="8">
        <v>492.43</v>
      </c>
      <c r="S36" s="4">
        <f t="shared" si="1"/>
        <v>0</v>
      </c>
      <c r="T36" s="5">
        <f t="shared" si="2"/>
        <v>0</v>
      </c>
    </row>
    <row r="37" spans="1:20">
      <c r="A37" s="4" t="s">
        <v>27</v>
      </c>
      <c r="B37" s="8">
        <v>248.23</v>
      </c>
      <c r="C37" s="4">
        <v>3</v>
      </c>
      <c r="D37" s="102">
        <f t="shared" si="3"/>
        <v>744.68999999999994</v>
      </c>
      <c r="E37" s="5"/>
      <c r="F37" s="5">
        <v>3</v>
      </c>
      <c r="G37" s="5"/>
      <c r="H37" s="5"/>
      <c r="I37" s="5"/>
      <c r="J37" s="5"/>
      <c r="K37" s="5"/>
      <c r="L37" s="5"/>
      <c r="M37" s="14">
        <f t="shared" si="6"/>
        <v>3</v>
      </c>
      <c r="N37" s="30">
        <f t="shared" si="0"/>
        <v>744.68999999999994</v>
      </c>
      <c r="O37" s="14">
        <v>3</v>
      </c>
      <c r="P37" s="30">
        <f t="shared" si="4"/>
        <v>744.68999999999994</v>
      </c>
      <c r="Q37" s="11" t="s">
        <v>27</v>
      </c>
      <c r="R37" s="8">
        <v>248.23</v>
      </c>
      <c r="S37" s="4">
        <f t="shared" si="1"/>
        <v>0</v>
      </c>
      <c r="T37" s="5">
        <f t="shared" si="2"/>
        <v>0</v>
      </c>
    </row>
    <row r="38" spans="1:20">
      <c r="A38" s="4" t="s">
        <v>145</v>
      </c>
      <c r="B38" s="8">
        <v>512.66999999999996</v>
      </c>
      <c r="C38" s="4">
        <v>7.03</v>
      </c>
      <c r="D38" s="102">
        <f t="shared" si="3"/>
        <v>3604.0700999999999</v>
      </c>
      <c r="E38" s="5">
        <v>2.14</v>
      </c>
      <c r="F38" s="5">
        <v>2.14</v>
      </c>
      <c r="G38" s="5">
        <v>1.33</v>
      </c>
      <c r="H38" s="5">
        <v>0.93</v>
      </c>
      <c r="I38" s="5"/>
      <c r="J38" s="5"/>
      <c r="K38" s="5"/>
      <c r="L38" s="5"/>
      <c r="M38" s="14">
        <f t="shared" si="6"/>
        <v>6.54</v>
      </c>
      <c r="N38" s="147">
        <f t="shared" si="0"/>
        <v>3352.8617999999997</v>
      </c>
      <c r="O38" s="14">
        <v>6.54</v>
      </c>
      <c r="P38" s="30">
        <f t="shared" si="4"/>
        <v>3352.8617999999997</v>
      </c>
      <c r="Q38" s="11" t="s">
        <v>145</v>
      </c>
      <c r="R38" s="8">
        <v>512.66999999999996</v>
      </c>
      <c r="S38" s="4">
        <f t="shared" si="1"/>
        <v>0.49000000000000021</v>
      </c>
      <c r="T38" s="5">
        <f t="shared" si="2"/>
        <v>251.20830000000009</v>
      </c>
    </row>
    <row r="39" spans="1:20">
      <c r="A39" s="4" t="s">
        <v>16</v>
      </c>
      <c r="B39" s="8">
        <v>109.15</v>
      </c>
      <c r="C39" s="4">
        <v>41.45</v>
      </c>
      <c r="D39" s="102">
        <f t="shared" si="3"/>
        <v>4524.2675000000008</v>
      </c>
      <c r="E39" s="5"/>
      <c r="F39" s="5">
        <v>10.7</v>
      </c>
      <c r="G39" s="5"/>
      <c r="H39" s="5"/>
      <c r="I39" s="5"/>
      <c r="J39" s="5"/>
      <c r="K39" s="5">
        <v>10.7</v>
      </c>
      <c r="L39" s="5"/>
      <c r="M39" s="14">
        <f t="shared" si="6"/>
        <v>21.4</v>
      </c>
      <c r="N39" s="30">
        <f t="shared" si="0"/>
        <v>2335.81</v>
      </c>
      <c r="O39" s="14">
        <v>21.4</v>
      </c>
      <c r="P39" s="30">
        <f t="shared" si="4"/>
        <v>2335.81</v>
      </c>
      <c r="Q39" s="4" t="s">
        <v>16</v>
      </c>
      <c r="R39" s="8">
        <v>109.15</v>
      </c>
      <c r="S39" s="4">
        <f t="shared" si="1"/>
        <v>20.050000000000004</v>
      </c>
      <c r="T39" s="5">
        <f t="shared" si="2"/>
        <v>2188.4575000000004</v>
      </c>
    </row>
    <row r="40" spans="1:20">
      <c r="A40" s="4" t="s">
        <v>15</v>
      </c>
      <c r="B40" s="8">
        <v>74.52</v>
      </c>
      <c r="C40" s="4">
        <v>31.8</v>
      </c>
      <c r="D40" s="102">
        <f t="shared" si="3"/>
        <v>2369.7359999999999</v>
      </c>
      <c r="E40" s="5">
        <v>4.2</v>
      </c>
      <c r="F40" s="5">
        <v>4.2</v>
      </c>
      <c r="G40" s="5"/>
      <c r="H40" s="5">
        <v>3.2</v>
      </c>
      <c r="I40" s="5"/>
      <c r="J40" s="5"/>
      <c r="K40" s="5">
        <v>4.2</v>
      </c>
      <c r="L40" s="5"/>
      <c r="M40" s="14">
        <f t="shared" si="6"/>
        <v>15.8</v>
      </c>
      <c r="N40" s="147">
        <f t="shared" si="0"/>
        <v>1177.4159999999999</v>
      </c>
      <c r="O40" s="14">
        <v>15.8</v>
      </c>
      <c r="P40" s="30">
        <f t="shared" si="4"/>
        <v>1177.4159999999999</v>
      </c>
      <c r="Q40" s="4" t="s">
        <v>15</v>
      </c>
      <c r="R40" s="8">
        <v>74.52</v>
      </c>
      <c r="S40" s="4">
        <f t="shared" si="1"/>
        <v>16</v>
      </c>
      <c r="T40" s="5">
        <f t="shared" si="2"/>
        <v>1192.32</v>
      </c>
    </row>
    <row r="41" spans="1:20">
      <c r="A41" s="4" t="s">
        <v>17</v>
      </c>
      <c r="B41" s="8">
        <v>23.87</v>
      </c>
      <c r="C41" s="4">
        <v>20</v>
      </c>
      <c r="D41" s="102">
        <f t="shared" si="3"/>
        <v>477.40000000000003</v>
      </c>
      <c r="E41" s="5"/>
      <c r="F41" s="5"/>
      <c r="G41" s="5">
        <v>1</v>
      </c>
      <c r="H41" s="5">
        <v>1</v>
      </c>
      <c r="I41" s="5">
        <v>1</v>
      </c>
      <c r="J41" s="5">
        <v>1</v>
      </c>
      <c r="K41" s="5">
        <v>1</v>
      </c>
      <c r="L41" s="5">
        <v>1</v>
      </c>
      <c r="M41" s="14">
        <f t="shared" si="6"/>
        <v>6</v>
      </c>
      <c r="N41" s="30">
        <f t="shared" si="0"/>
        <v>143.22</v>
      </c>
      <c r="O41" s="14">
        <v>6</v>
      </c>
      <c r="P41" s="30">
        <f t="shared" si="4"/>
        <v>143.22</v>
      </c>
      <c r="Q41" s="4" t="s">
        <v>17</v>
      </c>
      <c r="R41" s="8">
        <v>23.87</v>
      </c>
      <c r="S41" s="4">
        <f t="shared" si="1"/>
        <v>14</v>
      </c>
      <c r="T41" s="5">
        <f t="shared" si="2"/>
        <v>334.18</v>
      </c>
    </row>
    <row r="42" spans="1:20">
      <c r="A42" s="4" t="s">
        <v>156</v>
      </c>
      <c r="B42" s="8">
        <v>390.58</v>
      </c>
      <c r="C42" s="4">
        <v>3.59</v>
      </c>
      <c r="D42" s="102">
        <f t="shared" si="3"/>
        <v>1402.1822</v>
      </c>
      <c r="E42" s="5">
        <v>3.59</v>
      </c>
      <c r="F42" s="5"/>
      <c r="G42" s="5"/>
      <c r="H42" s="5"/>
      <c r="I42" s="5"/>
      <c r="J42" s="5"/>
      <c r="K42" s="5"/>
      <c r="L42" s="5"/>
      <c r="M42" s="14">
        <f>SUM(E42:L42)</f>
        <v>3.59</v>
      </c>
      <c r="N42" s="147">
        <f t="shared" si="0"/>
        <v>1402.1822</v>
      </c>
      <c r="O42" s="14">
        <v>3.59</v>
      </c>
      <c r="P42" s="147">
        <f>O42*R42</f>
        <v>1402.1822</v>
      </c>
      <c r="Q42" s="11" t="s">
        <v>156</v>
      </c>
      <c r="R42" s="8">
        <v>390.58</v>
      </c>
      <c r="S42" s="4">
        <f t="shared" si="1"/>
        <v>0</v>
      </c>
      <c r="T42" s="5">
        <f t="shared" si="2"/>
        <v>0</v>
      </c>
    </row>
    <row r="43" spans="1:20">
      <c r="A43" s="4" t="s">
        <v>43</v>
      </c>
      <c r="B43" s="8">
        <v>45.97</v>
      </c>
      <c r="C43" s="4">
        <v>50</v>
      </c>
      <c r="D43" s="102">
        <f t="shared" si="3"/>
        <v>2298.5</v>
      </c>
      <c r="E43" s="5"/>
      <c r="F43" s="5"/>
      <c r="G43" s="5"/>
      <c r="H43" s="5"/>
      <c r="I43" s="5"/>
      <c r="J43" s="5"/>
      <c r="K43" s="5"/>
      <c r="L43" s="5"/>
      <c r="M43" s="30"/>
      <c r="N43" s="30">
        <f t="shared" si="0"/>
        <v>0</v>
      </c>
      <c r="O43" s="14">
        <v>0</v>
      </c>
      <c r="P43" s="30">
        <f t="shared" si="4"/>
        <v>0</v>
      </c>
      <c r="Q43" s="4" t="s">
        <v>43</v>
      </c>
      <c r="R43" s="8">
        <v>45.97</v>
      </c>
      <c r="S43" s="4">
        <f t="shared" si="1"/>
        <v>50</v>
      </c>
      <c r="T43" s="5">
        <f t="shared" si="2"/>
        <v>2298.5</v>
      </c>
    </row>
    <row r="44" spans="1:20">
      <c r="A44" s="4" t="s">
        <v>29</v>
      </c>
      <c r="B44" s="8">
        <v>68</v>
      </c>
      <c r="C44" s="4">
        <v>50</v>
      </c>
      <c r="D44" s="102">
        <f t="shared" si="3"/>
        <v>3400</v>
      </c>
      <c r="E44" s="5"/>
      <c r="F44" s="5"/>
      <c r="G44" s="5"/>
      <c r="H44" s="5"/>
      <c r="I44" s="5"/>
      <c r="J44" s="5"/>
      <c r="K44" s="5"/>
      <c r="L44" s="5"/>
      <c r="M44" s="14">
        <f t="shared" ref="M44:M69" si="7">SUM(E44:L44)</f>
        <v>0</v>
      </c>
      <c r="N44" s="30">
        <f t="shared" si="0"/>
        <v>0</v>
      </c>
      <c r="O44" s="14">
        <v>0</v>
      </c>
      <c r="P44" s="30">
        <f t="shared" si="4"/>
        <v>0</v>
      </c>
      <c r="Q44" s="4" t="s">
        <v>29</v>
      </c>
      <c r="R44" s="8">
        <v>68</v>
      </c>
      <c r="S44" s="4">
        <f t="shared" si="1"/>
        <v>50</v>
      </c>
      <c r="T44" s="5">
        <f t="shared" si="2"/>
        <v>3400</v>
      </c>
    </row>
    <row r="45" spans="1:20">
      <c r="A45" s="4" t="s">
        <v>62</v>
      </c>
      <c r="B45" s="8">
        <v>215</v>
      </c>
      <c r="C45" s="4">
        <v>29.7</v>
      </c>
      <c r="D45" s="102">
        <f t="shared" si="3"/>
        <v>6385.5</v>
      </c>
      <c r="E45" s="5">
        <v>29.7</v>
      </c>
      <c r="F45" s="5"/>
      <c r="G45" s="5"/>
      <c r="H45" s="5"/>
      <c r="I45" s="5"/>
      <c r="J45" s="5"/>
      <c r="K45" s="5"/>
      <c r="L45" s="5"/>
      <c r="M45" s="14">
        <f t="shared" si="7"/>
        <v>29.7</v>
      </c>
      <c r="N45" s="30">
        <f t="shared" si="0"/>
        <v>6385.5</v>
      </c>
      <c r="O45" s="14">
        <v>29.7</v>
      </c>
      <c r="P45" s="30">
        <f t="shared" si="4"/>
        <v>6385.5</v>
      </c>
      <c r="Q45" s="11" t="s">
        <v>62</v>
      </c>
      <c r="R45" s="8">
        <v>215</v>
      </c>
      <c r="S45" s="4">
        <f t="shared" si="1"/>
        <v>0</v>
      </c>
      <c r="T45" s="5">
        <f t="shared" si="2"/>
        <v>0</v>
      </c>
    </row>
    <row r="46" spans="1:20">
      <c r="A46" s="4" t="s">
        <v>141</v>
      </c>
      <c r="B46" s="8">
        <v>155</v>
      </c>
      <c r="C46" s="4">
        <v>37.9</v>
      </c>
      <c r="D46" s="102">
        <f t="shared" si="3"/>
        <v>5874.5</v>
      </c>
      <c r="E46" s="5">
        <v>37.9</v>
      </c>
      <c r="F46" s="5"/>
      <c r="G46" s="5"/>
      <c r="H46" s="5"/>
      <c r="I46" s="5"/>
      <c r="J46" s="5"/>
      <c r="K46" s="5"/>
      <c r="L46" s="5"/>
      <c r="M46" s="14">
        <f t="shared" si="7"/>
        <v>37.9</v>
      </c>
      <c r="N46" s="30">
        <f t="shared" si="0"/>
        <v>5874.5</v>
      </c>
      <c r="O46" s="14">
        <v>37.9</v>
      </c>
      <c r="P46" s="30">
        <f t="shared" si="4"/>
        <v>5874.5</v>
      </c>
      <c r="Q46" s="11" t="s">
        <v>141</v>
      </c>
      <c r="R46" s="8">
        <v>155</v>
      </c>
      <c r="S46" s="4">
        <f t="shared" si="1"/>
        <v>0</v>
      </c>
      <c r="T46" s="5">
        <f t="shared" si="2"/>
        <v>0</v>
      </c>
    </row>
    <row r="47" spans="1:20">
      <c r="A47" s="4" t="s">
        <v>37</v>
      </c>
      <c r="B47" s="8">
        <v>60</v>
      </c>
      <c r="C47" s="4">
        <v>3.5</v>
      </c>
      <c r="D47" s="102">
        <f t="shared" si="3"/>
        <v>210</v>
      </c>
      <c r="E47" s="5">
        <v>1</v>
      </c>
      <c r="F47" s="5">
        <v>1.03</v>
      </c>
      <c r="G47" s="5">
        <v>0.26</v>
      </c>
      <c r="H47" s="5"/>
      <c r="I47" s="5"/>
      <c r="J47" s="5"/>
      <c r="K47" s="5"/>
      <c r="L47" s="5"/>
      <c r="M47" s="14">
        <f t="shared" si="7"/>
        <v>2.29</v>
      </c>
      <c r="N47" s="30">
        <f t="shared" si="0"/>
        <v>137.4</v>
      </c>
      <c r="O47" s="14">
        <v>2.29</v>
      </c>
      <c r="P47" s="30">
        <f t="shared" si="4"/>
        <v>137.4</v>
      </c>
      <c r="Q47" s="11" t="s">
        <v>37</v>
      </c>
      <c r="R47" s="8">
        <v>60</v>
      </c>
      <c r="S47" s="4">
        <f t="shared" si="1"/>
        <v>1.21</v>
      </c>
      <c r="T47" s="5">
        <f t="shared" si="2"/>
        <v>72.599999999999994</v>
      </c>
    </row>
    <row r="48" spans="1:20">
      <c r="A48" s="4" t="s">
        <v>133</v>
      </c>
      <c r="B48" s="8">
        <v>165</v>
      </c>
      <c r="C48" s="4">
        <v>5.08</v>
      </c>
      <c r="D48" s="102">
        <f t="shared" si="3"/>
        <v>838.2</v>
      </c>
      <c r="E48" s="5">
        <v>5.08</v>
      </c>
      <c r="F48" s="5"/>
      <c r="G48" s="5"/>
      <c r="H48" s="5"/>
      <c r="I48" s="5"/>
      <c r="J48" s="5"/>
      <c r="K48" s="5"/>
      <c r="L48" s="5"/>
      <c r="M48" s="14">
        <f t="shared" si="7"/>
        <v>5.08</v>
      </c>
      <c r="N48" s="30">
        <f t="shared" si="0"/>
        <v>838.2</v>
      </c>
      <c r="O48" s="14">
        <v>5.08</v>
      </c>
      <c r="P48" s="30">
        <f t="shared" si="4"/>
        <v>838.2</v>
      </c>
      <c r="Q48" s="11" t="s">
        <v>133</v>
      </c>
      <c r="R48" s="8">
        <v>165</v>
      </c>
      <c r="S48" s="4">
        <f t="shared" si="1"/>
        <v>0</v>
      </c>
      <c r="T48" s="5">
        <f t="shared" si="2"/>
        <v>0</v>
      </c>
    </row>
    <row r="49" spans="1:20">
      <c r="A49" s="4" t="s">
        <v>59</v>
      </c>
      <c r="B49" s="8">
        <v>165</v>
      </c>
      <c r="C49" s="4">
        <v>5.18</v>
      </c>
      <c r="D49" s="102">
        <f t="shared" si="3"/>
        <v>854.69999999999993</v>
      </c>
      <c r="E49" s="5">
        <v>5.18</v>
      </c>
      <c r="F49" s="5"/>
      <c r="G49" s="5"/>
      <c r="H49" s="5"/>
      <c r="I49" s="5"/>
      <c r="J49" s="5"/>
      <c r="K49" s="5"/>
      <c r="L49" s="5"/>
      <c r="M49" s="14">
        <f t="shared" si="7"/>
        <v>5.18</v>
      </c>
      <c r="N49" s="30">
        <f t="shared" si="0"/>
        <v>854.69999999999993</v>
      </c>
      <c r="O49" s="14">
        <v>5.18</v>
      </c>
      <c r="P49" s="30">
        <f t="shared" si="4"/>
        <v>854.69999999999993</v>
      </c>
      <c r="Q49" s="11" t="s">
        <v>59</v>
      </c>
      <c r="R49" s="8">
        <v>165</v>
      </c>
      <c r="S49" s="4">
        <f t="shared" si="1"/>
        <v>0</v>
      </c>
      <c r="T49" s="5">
        <f t="shared" si="2"/>
        <v>0</v>
      </c>
    </row>
    <row r="50" spans="1:20">
      <c r="A50" s="4" t="s">
        <v>56</v>
      </c>
      <c r="B50" s="8">
        <v>39</v>
      </c>
      <c r="C50" s="4">
        <v>22.2</v>
      </c>
      <c r="D50" s="102">
        <f t="shared" si="3"/>
        <v>865.8</v>
      </c>
      <c r="E50" s="5"/>
      <c r="F50" s="5"/>
      <c r="G50" s="5"/>
      <c r="H50" s="5">
        <v>18</v>
      </c>
      <c r="I50" s="5"/>
      <c r="J50" s="5"/>
      <c r="K50" s="5"/>
      <c r="L50" s="5"/>
      <c r="M50" s="14">
        <f t="shared" si="7"/>
        <v>18</v>
      </c>
      <c r="N50" s="30">
        <f t="shared" si="0"/>
        <v>702</v>
      </c>
      <c r="O50" s="14">
        <v>18</v>
      </c>
      <c r="P50" s="30">
        <f t="shared" si="4"/>
        <v>702</v>
      </c>
      <c r="Q50" s="11" t="s">
        <v>56</v>
      </c>
      <c r="R50" s="8">
        <v>39</v>
      </c>
      <c r="S50" s="4">
        <f t="shared" si="1"/>
        <v>4.1999999999999993</v>
      </c>
      <c r="T50" s="5">
        <f t="shared" si="2"/>
        <v>163.79999999999998</v>
      </c>
    </row>
    <row r="51" spans="1:20">
      <c r="A51" s="4" t="s">
        <v>184</v>
      </c>
      <c r="B51" s="8">
        <v>174</v>
      </c>
      <c r="C51" s="4">
        <v>36</v>
      </c>
      <c r="D51" s="102">
        <f t="shared" si="3"/>
        <v>6264</v>
      </c>
      <c r="E51" s="5">
        <v>31</v>
      </c>
      <c r="F51" s="5"/>
      <c r="G51" s="5"/>
      <c r="H51" s="5"/>
      <c r="I51" s="5"/>
      <c r="J51" s="5"/>
      <c r="K51" s="5"/>
      <c r="L51" s="5"/>
      <c r="M51" s="14">
        <f t="shared" si="7"/>
        <v>31</v>
      </c>
      <c r="N51" s="30">
        <f t="shared" si="0"/>
        <v>5394</v>
      </c>
      <c r="O51" s="14">
        <v>31</v>
      </c>
      <c r="P51" s="30">
        <f t="shared" si="4"/>
        <v>5394</v>
      </c>
      <c r="Q51" s="11" t="s">
        <v>184</v>
      </c>
      <c r="R51" s="8">
        <v>174</v>
      </c>
      <c r="S51" s="4">
        <f t="shared" si="1"/>
        <v>5</v>
      </c>
      <c r="T51" s="5">
        <f t="shared" si="2"/>
        <v>870</v>
      </c>
    </row>
    <row r="52" spans="1:20">
      <c r="A52" s="4" t="s">
        <v>27</v>
      </c>
      <c r="B52" s="8">
        <v>205</v>
      </c>
      <c r="C52" s="4">
        <v>45</v>
      </c>
      <c r="D52" s="102">
        <f t="shared" si="3"/>
        <v>9225</v>
      </c>
      <c r="E52" s="5"/>
      <c r="F52" s="5">
        <v>18.399999999999999</v>
      </c>
      <c r="G52" s="5"/>
      <c r="H52" s="5">
        <v>10.7</v>
      </c>
      <c r="I52" s="5"/>
      <c r="J52" s="5"/>
      <c r="K52" s="5"/>
      <c r="L52" s="5"/>
      <c r="M52" s="14">
        <f t="shared" si="7"/>
        <v>29.099999999999998</v>
      </c>
      <c r="N52" s="30">
        <f t="shared" si="0"/>
        <v>5965.5</v>
      </c>
      <c r="O52" s="14">
        <v>29.1</v>
      </c>
      <c r="P52" s="30">
        <f t="shared" si="4"/>
        <v>5965.5</v>
      </c>
      <c r="Q52" s="11" t="s">
        <v>27</v>
      </c>
      <c r="R52" s="8">
        <v>205</v>
      </c>
      <c r="S52" s="4">
        <f t="shared" si="1"/>
        <v>15.900000000000002</v>
      </c>
      <c r="T52" s="5">
        <f t="shared" si="2"/>
        <v>3259.5000000000005</v>
      </c>
    </row>
    <row r="53" spans="1:20">
      <c r="A53" s="4" t="s">
        <v>45</v>
      </c>
      <c r="B53" s="8">
        <v>31</v>
      </c>
      <c r="C53" s="4">
        <v>30</v>
      </c>
      <c r="D53" s="102">
        <f t="shared" si="3"/>
        <v>930</v>
      </c>
      <c r="E53" s="5"/>
      <c r="F53" s="5"/>
      <c r="G53" s="5"/>
      <c r="H53" s="5"/>
      <c r="I53" s="5"/>
      <c r="J53" s="5">
        <v>30</v>
      </c>
      <c r="K53" s="5"/>
      <c r="L53" s="5"/>
      <c r="M53" s="14">
        <f t="shared" si="7"/>
        <v>30</v>
      </c>
      <c r="N53" s="30">
        <f t="shared" si="0"/>
        <v>930</v>
      </c>
      <c r="O53" s="14">
        <v>30</v>
      </c>
      <c r="P53" s="30">
        <f t="shared" si="4"/>
        <v>930</v>
      </c>
      <c r="Q53" s="11" t="s">
        <v>45</v>
      </c>
      <c r="R53" s="8">
        <v>31</v>
      </c>
      <c r="S53" s="4">
        <f t="shared" si="1"/>
        <v>0</v>
      </c>
      <c r="T53" s="5">
        <f t="shared" si="2"/>
        <v>0</v>
      </c>
    </row>
    <row r="54" spans="1:20">
      <c r="A54" s="4" t="s">
        <v>184</v>
      </c>
      <c r="B54" s="8">
        <v>232</v>
      </c>
      <c r="C54" s="4">
        <v>17</v>
      </c>
      <c r="D54" s="102">
        <f t="shared" si="3"/>
        <v>3944</v>
      </c>
      <c r="E54" s="5">
        <v>12</v>
      </c>
      <c r="F54" s="5"/>
      <c r="G54" s="5"/>
      <c r="H54" s="5"/>
      <c r="I54" s="5"/>
      <c r="J54" s="5"/>
      <c r="K54" s="5"/>
      <c r="L54" s="5"/>
      <c r="M54" s="14">
        <f t="shared" si="7"/>
        <v>12</v>
      </c>
      <c r="N54" s="30">
        <f t="shared" si="0"/>
        <v>2784</v>
      </c>
      <c r="O54" s="14">
        <v>12</v>
      </c>
      <c r="P54" s="30">
        <f t="shared" si="4"/>
        <v>2784</v>
      </c>
      <c r="Q54" s="11" t="s">
        <v>184</v>
      </c>
      <c r="R54" s="8">
        <v>232</v>
      </c>
      <c r="S54" s="4">
        <f t="shared" si="1"/>
        <v>5</v>
      </c>
      <c r="T54" s="5">
        <f t="shared" si="2"/>
        <v>1160</v>
      </c>
    </row>
    <row r="55" spans="1:20">
      <c r="A55" s="4" t="s">
        <v>34</v>
      </c>
      <c r="B55" s="8">
        <v>26</v>
      </c>
      <c r="C55" s="4">
        <v>180</v>
      </c>
      <c r="D55" s="102">
        <f t="shared" si="3"/>
        <v>4680</v>
      </c>
      <c r="E55" s="40">
        <v>15</v>
      </c>
      <c r="F55" s="40">
        <v>15</v>
      </c>
      <c r="G55" s="40">
        <v>15</v>
      </c>
      <c r="H55" s="40">
        <v>15</v>
      </c>
      <c r="I55" s="40">
        <v>15</v>
      </c>
      <c r="J55" s="40">
        <v>15</v>
      </c>
      <c r="K55" s="40">
        <v>15</v>
      </c>
      <c r="L55" s="40">
        <v>15</v>
      </c>
      <c r="M55" s="14">
        <f t="shared" si="7"/>
        <v>120</v>
      </c>
      <c r="N55" s="30">
        <f t="shared" si="0"/>
        <v>3120</v>
      </c>
      <c r="O55" s="78">
        <v>120</v>
      </c>
      <c r="P55" s="30">
        <f t="shared" si="4"/>
        <v>3120</v>
      </c>
      <c r="Q55" s="72" t="s">
        <v>34</v>
      </c>
      <c r="R55" s="8">
        <v>26</v>
      </c>
      <c r="S55" s="4">
        <f t="shared" si="1"/>
        <v>60</v>
      </c>
      <c r="T55" s="5">
        <f t="shared" si="2"/>
        <v>1560</v>
      </c>
    </row>
    <row r="56" spans="1:20">
      <c r="A56" s="4" t="s">
        <v>35</v>
      </c>
      <c r="B56" s="8">
        <v>12</v>
      </c>
      <c r="C56" s="4">
        <v>252</v>
      </c>
      <c r="D56" s="102">
        <f t="shared" si="3"/>
        <v>3024</v>
      </c>
      <c r="E56" s="7"/>
      <c r="F56" s="7"/>
      <c r="G56" s="7"/>
      <c r="H56" s="40">
        <v>214</v>
      </c>
      <c r="I56" s="7"/>
      <c r="J56" s="7"/>
      <c r="K56" s="7"/>
      <c r="L56" s="7"/>
      <c r="M56" s="14">
        <f t="shared" si="7"/>
        <v>214</v>
      </c>
      <c r="N56" s="30">
        <f t="shared" si="0"/>
        <v>2568</v>
      </c>
      <c r="O56" s="14">
        <v>214</v>
      </c>
      <c r="P56" s="30">
        <f t="shared" si="4"/>
        <v>2568</v>
      </c>
      <c r="Q56" s="72" t="s">
        <v>35</v>
      </c>
      <c r="R56" s="8">
        <v>12</v>
      </c>
      <c r="S56" s="4">
        <f t="shared" si="1"/>
        <v>38</v>
      </c>
      <c r="T56" s="5">
        <f t="shared" si="2"/>
        <v>456</v>
      </c>
    </row>
    <row r="57" spans="1:20">
      <c r="A57" s="4" t="s">
        <v>310</v>
      </c>
      <c r="B57" s="8">
        <v>258</v>
      </c>
      <c r="C57" s="4">
        <v>9</v>
      </c>
      <c r="D57" s="102">
        <f t="shared" si="3"/>
        <v>2322</v>
      </c>
      <c r="E57" s="7"/>
      <c r="F57" s="7"/>
      <c r="G57" s="40">
        <v>9</v>
      </c>
      <c r="H57" s="7"/>
      <c r="I57" s="7"/>
      <c r="J57" s="7"/>
      <c r="K57" s="7"/>
      <c r="L57" s="7"/>
      <c r="M57" s="14">
        <f t="shared" si="7"/>
        <v>9</v>
      </c>
      <c r="N57" s="30">
        <f t="shared" si="0"/>
        <v>2322</v>
      </c>
      <c r="O57" s="14">
        <v>9</v>
      </c>
      <c r="P57" s="30">
        <f t="shared" si="4"/>
        <v>2322</v>
      </c>
      <c r="Q57" s="11" t="s">
        <v>310</v>
      </c>
      <c r="R57" s="8">
        <v>258</v>
      </c>
      <c r="S57" s="4">
        <f t="shared" si="1"/>
        <v>0</v>
      </c>
      <c r="T57" s="5">
        <f t="shared" si="2"/>
        <v>0</v>
      </c>
    </row>
    <row r="58" spans="1:20">
      <c r="A58" s="4" t="s">
        <v>283</v>
      </c>
      <c r="B58" s="8">
        <v>16</v>
      </c>
      <c r="C58" s="4">
        <v>220</v>
      </c>
      <c r="D58" s="102">
        <f t="shared" si="3"/>
        <v>3520</v>
      </c>
      <c r="E58" s="40">
        <v>220</v>
      </c>
      <c r="F58" s="7"/>
      <c r="G58" s="7"/>
      <c r="H58" s="7"/>
      <c r="I58" s="7"/>
      <c r="J58" s="7"/>
      <c r="K58" s="7"/>
      <c r="L58" s="7"/>
      <c r="M58" s="14">
        <f t="shared" si="7"/>
        <v>220</v>
      </c>
      <c r="N58" s="30">
        <f t="shared" si="0"/>
        <v>3520</v>
      </c>
      <c r="O58" s="14">
        <v>220</v>
      </c>
      <c r="P58" s="30">
        <f t="shared" si="4"/>
        <v>3520</v>
      </c>
      <c r="Q58" s="11" t="s">
        <v>283</v>
      </c>
      <c r="R58" s="8">
        <v>16</v>
      </c>
      <c r="S58" s="4">
        <f t="shared" si="1"/>
        <v>0</v>
      </c>
      <c r="T58" s="5">
        <f t="shared" si="2"/>
        <v>0</v>
      </c>
    </row>
    <row r="59" spans="1:20">
      <c r="A59" s="4" t="s">
        <v>118</v>
      </c>
      <c r="B59" s="8">
        <v>342</v>
      </c>
      <c r="C59" s="4">
        <v>12</v>
      </c>
      <c r="D59" s="102">
        <f t="shared" si="3"/>
        <v>4104</v>
      </c>
      <c r="E59" s="40">
        <v>12</v>
      </c>
      <c r="F59" s="7"/>
      <c r="G59" s="7"/>
      <c r="H59" s="7"/>
      <c r="I59" s="7"/>
      <c r="J59" s="7"/>
      <c r="K59" s="7"/>
      <c r="L59" s="7"/>
      <c r="M59" s="14">
        <f t="shared" si="7"/>
        <v>12</v>
      </c>
      <c r="N59" s="30">
        <f t="shared" si="0"/>
        <v>4104</v>
      </c>
      <c r="O59" s="14">
        <v>12</v>
      </c>
      <c r="P59" s="30">
        <f t="shared" si="4"/>
        <v>4104</v>
      </c>
      <c r="Q59" s="11" t="s">
        <v>118</v>
      </c>
      <c r="R59" s="8">
        <v>342</v>
      </c>
      <c r="S59" s="4">
        <f t="shared" si="1"/>
        <v>0</v>
      </c>
      <c r="T59" s="5">
        <f t="shared" si="2"/>
        <v>0</v>
      </c>
    </row>
    <row r="60" spans="1:20">
      <c r="A60" s="4" t="s">
        <v>31</v>
      </c>
      <c r="B60" s="8">
        <v>79</v>
      </c>
      <c r="C60" s="4">
        <v>36</v>
      </c>
      <c r="D60" s="102">
        <f t="shared" si="3"/>
        <v>2844</v>
      </c>
      <c r="E60" s="7"/>
      <c r="F60" s="7"/>
      <c r="G60" s="7"/>
      <c r="H60" s="7"/>
      <c r="I60" s="7"/>
      <c r="J60" s="7"/>
      <c r="K60" s="7"/>
      <c r="L60" s="7"/>
      <c r="M60" s="14">
        <f t="shared" si="7"/>
        <v>0</v>
      </c>
      <c r="N60" s="30">
        <f t="shared" si="0"/>
        <v>0</v>
      </c>
      <c r="O60" s="14">
        <v>0</v>
      </c>
      <c r="P60" s="30">
        <f t="shared" si="4"/>
        <v>0</v>
      </c>
      <c r="Q60" s="4" t="s">
        <v>31</v>
      </c>
      <c r="R60" s="8">
        <v>79</v>
      </c>
      <c r="S60" s="4">
        <f t="shared" si="1"/>
        <v>36</v>
      </c>
      <c r="T60" s="5">
        <f t="shared" si="2"/>
        <v>2844</v>
      </c>
    </row>
    <row r="61" spans="1:20">
      <c r="A61" s="4" t="s">
        <v>311</v>
      </c>
      <c r="B61" s="8">
        <v>125</v>
      </c>
      <c r="C61" s="4">
        <v>12</v>
      </c>
      <c r="D61" s="102">
        <f t="shared" si="3"/>
        <v>1500</v>
      </c>
      <c r="E61" s="40">
        <v>6</v>
      </c>
      <c r="F61" s="7"/>
      <c r="G61" s="7"/>
      <c r="H61" s="7"/>
      <c r="I61" s="7"/>
      <c r="J61" s="7"/>
      <c r="K61" s="7"/>
      <c r="L61" s="7"/>
      <c r="M61" s="14">
        <f t="shared" si="7"/>
        <v>6</v>
      </c>
      <c r="N61" s="30">
        <f t="shared" si="0"/>
        <v>750</v>
      </c>
      <c r="O61" s="14">
        <v>6</v>
      </c>
      <c r="P61" s="30">
        <f t="shared" si="4"/>
        <v>750</v>
      </c>
      <c r="Q61" s="4" t="s">
        <v>311</v>
      </c>
      <c r="R61" s="8">
        <v>125</v>
      </c>
      <c r="S61" s="4">
        <f t="shared" si="1"/>
        <v>6</v>
      </c>
      <c r="T61" s="5">
        <f t="shared" si="2"/>
        <v>750</v>
      </c>
    </row>
    <row r="62" spans="1:20">
      <c r="A62" s="4" t="s">
        <v>44</v>
      </c>
      <c r="B62" s="8">
        <v>9</v>
      </c>
      <c r="C62" s="4">
        <v>360</v>
      </c>
      <c r="D62" s="102">
        <f t="shared" si="3"/>
        <v>3240</v>
      </c>
      <c r="E62" s="40">
        <v>214</v>
      </c>
      <c r="F62" s="7"/>
      <c r="G62" s="7"/>
      <c r="H62" s="7"/>
      <c r="I62" s="40">
        <v>146</v>
      </c>
      <c r="J62" s="7"/>
      <c r="K62" s="7"/>
      <c r="L62" s="7"/>
      <c r="M62" s="14">
        <f t="shared" si="7"/>
        <v>360</v>
      </c>
      <c r="N62" s="30">
        <f t="shared" si="0"/>
        <v>3240</v>
      </c>
      <c r="O62" s="14">
        <v>360</v>
      </c>
      <c r="P62" s="30">
        <f t="shared" si="4"/>
        <v>3240</v>
      </c>
      <c r="Q62" s="11" t="s">
        <v>44</v>
      </c>
      <c r="R62" s="8">
        <v>9</v>
      </c>
      <c r="S62" s="4">
        <f t="shared" si="1"/>
        <v>0</v>
      </c>
      <c r="T62" s="5">
        <f t="shared" si="2"/>
        <v>0</v>
      </c>
    </row>
    <row r="63" spans="1:20">
      <c r="A63" s="4" t="s">
        <v>65</v>
      </c>
      <c r="B63" s="8">
        <v>320</v>
      </c>
      <c r="C63" s="4">
        <v>32</v>
      </c>
      <c r="D63" s="102">
        <f t="shared" si="3"/>
        <v>10240</v>
      </c>
      <c r="E63" s="7"/>
      <c r="F63" s="7"/>
      <c r="G63" s="40">
        <v>21.5</v>
      </c>
      <c r="H63" s="7"/>
      <c r="I63" s="7"/>
      <c r="J63" s="7"/>
      <c r="K63" s="7"/>
      <c r="L63" s="7"/>
      <c r="M63" s="14">
        <f t="shared" si="7"/>
        <v>21.5</v>
      </c>
      <c r="N63" s="30">
        <f t="shared" si="0"/>
        <v>6880</v>
      </c>
      <c r="O63" s="14">
        <v>21.5</v>
      </c>
      <c r="P63" s="30">
        <f t="shared" si="4"/>
        <v>6880</v>
      </c>
      <c r="Q63" s="11" t="s">
        <v>65</v>
      </c>
      <c r="R63" s="8">
        <v>320</v>
      </c>
      <c r="S63" s="4">
        <f t="shared" si="1"/>
        <v>10.5</v>
      </c>
      <c r="T63" s="5">
        <f t="shared" si="2"/>
        <v>3360</v>
      </c>
    </row>
    <row r="64" spans="1:20">
      <c r="A64" s="4" t="s">
        <v>135</v>
      </c>
      <c r="B64" s="8">
        <v>310</v>
      </c>
      <c r="C64" s="4">
        <v>32</v>
      </c>
      <c r="D64" s="102">
        <f t="shared" si="3"/>
        <v>9920</v>
      </c>
      <c r="E64" s="7"/>
      <c r="F64" s="7"/>
      <c r="G64" s="7"/>
      <c r="H64" s="7"/>
      <c r="I64" s="40">
        <v>21.5</v>
      </c>
      <c r="J64" s="7"/>
      <c r="K64" s="7"/>
      <c r="L64" s="7"/>
      <c r="M64" s="14">
        <f t="shared" si="7"/>
        <v>21.5</v>
      </c>
      <c r="N64" s="30">
        <f t="shared" si="0"/>
        <v>6665</v>
      </c>
      <c r="O64" s="14">
        <v>21.5</v>
      </c>
      <c r="P64" s="30">
        <f t="shared" si="4"/>
        <v>6665</v>
      </c>
      <c r="Q64" s="11" t="s">
        <v>135</v>
      </c>
      <c r="R64" s="8">
        <v>310</v>
      </c>
      <c r="S64" s="4">
        <f t="shared" si="1"/>
        <v>10.5</v>
      </c>
      <c r="T64" s="5">
        <f t="shared" si="2"/>
        <v>3255</v>
      </c>
    </row>
    <row r="65" spans="1:20">
      <c r="A65" s="4" t="s">
        <v>61</v>
      </c>
      <c r="B65" s="8">
        <v>175</v>
      </c>
      <c r="C65" s="4">
        <v>59.2</v>
      </c>
      <c r="D65" s="102">
        <f t="shared" si="3"/>
        <v>10360</v>
      </c>
      <c r="E65" s="7"/>
      <c r="F65" s="40">
        <v>59.2</v>
      </c>
      <c r="G65" s="7"/>
      <c r="H65" s="7"/>
      <c r="I65" s="7"/>
      <c r="J65" s="7"/>
      <c r="K65" s="7"/>
      <c r="L65" s="7"/>
      <c r="M65" s="14">
        <f t="shared" si="7"/>
        <v>59.2</v>
      </c>
      <c r="N65" s="30">
        <f t="shared" si="0"/>
        <v>10360</v>
      </c>
      <c r="O65" s="14">
        <v>59.2</v>
      </c>
      <c r="P65" s="30">
        <f t="shared" si="4"/>
        <v>10360</v>
      </c>
      <c r="Q65" s="11" t="s">
        <v>61</v>
      </c>
      <c r="R65" s="8">
        <v>175</v>
      </c>
      <c r="S65" s="4">
        <f t="shared" si="1"/>
        <v>0</v>
      </c>
      <c r="T65" s="5">
        <f t="shared" si="2"/>
        <v>0</v>
      </c>
    </row>
    <row r="66" spans="1:20">
      <c r="A66" s="4" t="s">
        <v>106</v>
      </c>
      <c r="B66" s="8">
        <v>125</v>
      </c>
      <c r="C66" s="4">
        <v>57.18</v>
      </c>
      <c r="D66" s="102">
        <f t="shared" si="3"/>
        <v>7147.5</v>
      </c>
      <c r="E66" s="7"/>
      <c r="F66" s="40">
        <v>57.18</v>
      </c>
      <c r="G66" s="7"/>
      <c r="H66" s="7"/>
      <c r="I66" s="7"/>
      <c r="J66" s="7"/>
      <c r="K66" s="7"/>
      <c r="L66" s="7"/>
      <c r="M66" s="14">
        <f t="shared" si="7"/>
        <v>57.18</v>
      </c>
      <c r="N66" s="30">
        <f t="shared" si="0"/>
        <v>7147.5</v>
      </c>
      <c r="O66" s="14">
        <v>57.18</v>
      </c>
      <c r="P66" s="30">
        <f t="shared" si="4"/>
        <v>7147.5</v>
      </c>
      <c r="Q66" s="11" t="s">
        <v>106</v>
      </c>
      <c r="R66" s="8">
        <v>125</v>
      </c>
      <c r="S66" s="4">
        <f t="shared" si="1"/>
        <v>0</v>
      </c>
      <c r="T66" s="5">
        <f t="shared" si="2"/>
        <v>0</v>
      </c>
    </row>
    <row r="67" spans="1:20">
      <c r="A67" s="4" t="s">
        <v>118</v>
      </c>
      <c r="B67" s="8">
        <v>55</v>
      </c>
      <c r="C67" s="4">
        <v>214</v>
      </c>
      <c r="D67" s="102">
        <f t="shared" si="3"/>
        <v>11770</v>
      </c>
      <c r="E67" s="7"/>
      <c r="F67" s="40">
        <v>214</v>
      </c>
      <c r="G67" s="7"/>
      <c r="H67" s="7"/>
      <c r="I67" s="7"/>
      <c r="J67" s="7"/>
      <c r="K67" s="7"/>
      <c r="L67" s="7"/>
      <c r="M67" s="14">
        <f t="shared" si="7"/>
        <v>214</v>
      </c>
      <c r="N67" s="30">
        <f t="shared" si="0"/>
        <v>11770</v>
      </c>
      <c r="O67" s="14">
        <v>214</v>
      </c>
      <c r="P67" s="30">
        <f t="shared" si="4"/>
        <v>11770</v>
      </c>
      <c r="Q67" s="11" t="s">
        <v>118</v>
      </c>
      <c r="R67" s="8">
        <v>55</v>
      </c>
      <c r="S67" s="4">
        <f t="shared" si="1"/>
        <v>0</v>
      </c>
      <c r="T67" s="5">
        <f t="shared" si="2"/>
        <v>0</v>
      </c>
    </row>
    <row r="68" spans="1:20">
      <c r="A68" s="4" t="s">
        <v>118</v>
      </c>
      <c r="B68" s="8">
        <v>55</v>
      </c>
      <c r="C68" s="4">
        <v>214</v>
      </c>
      <c r="D68" s="102">
        <f t="shared" si="3"/>
        <v>11770</v>
      </c>
      <c r="E68" s="7"/>
      <c r="F68" s="7"/>
      <c r="G68" s="7"/>
      <c r="H68" s="7"/>
      <c r="I68" s="40">
        <v>214</v>
      </c>
      <c r="J68" s="7"/>
      <c r="K68" s="7"/>
      <c r="L68" s="7"/>
      <c r="M68" s="14">
        <f t="shared" si="7"/>
        <v>214</v>
      </c>
      <c r="N68" s="30">
        <f t="shared" ref="N68:N128" si="8">M68*B68</f>
        <v>11770</v>
      </c>
      <c r="O68" s="14">
        <v>214</v>
      </c>
      <c r="P68" s="30">
        <f t="shared" si="4"/>
        <v>11770</v>
      </c>
      <c r="Q68" s="11" t="s">
        <v>118</v>
      </c>
      <c r="R68" s="8">
        <v>55</v>
      </c>
      <c r="S68" s="4">
        <f t="shared" ref="S68:S128" si="9">C68-M68</f>
        <v>0</v>
      </c>
      <c r="T68" s="5">
        <f t="shared" ref="T68:T128" si="10">S68*R68</f>
        <v>0</v>
      </c>
    </row>
    <row r="69" spans="1:20">
      <c r="A69" s="4" t="s">
        <v>145</v>
      </c>
      <c r="B69" s="8">
        <v>540</v>
      </c>
      <c r="C69" s="4">
        <v>20</v>
      </c>
      <c r="D69" s="102">
        <f t="shared" ref="D69:D128" si="11">C69*B69</f>
        <v>10800</v>
      </c>
      <c r="E69" s="7"/>
      <c r="F69" s="7"/>
      <c r="G69" s="7"/>
      <c r="H69" s="40">
        <v>1.21</v>
      </c>
      <c r="I69" s="7"/>
      <c r="J69" s="40">
        <v>2.14</v>
      </c>
      <c r="K69" s="40">
        <v>2.14</v>
      </c>
      <c r="L69" s="40">
        <v>2.14</v>
      </c>
      <c r="M69" s="14">
        <f t="shared" si="7"/>
        <v>7.6300000000000008</v>
      </c>
      <c r="N69" s="30">
        <f t="shared" si="8"/>
        <v>4120.2000000000007</v>
      </c>
      <c r="O69" s="78">
        <v>7.63</v>
      </c>
      <c r="P69" s="30">
        <f t="shared" ref="P69:P128" si="12">O69*R69</f>
        <v>4120.2</v>
      </c>
      <c r="Q69" s="4" t="s">
        <v>145</v>
      </c>
      <c r="R69" s="8">
        <v>540</v>
      </c>
      <c r="S69" s="4">
        <f t="shared" si="9"/>
        <v>12.37</v>
      </c>
      <c r="T69" s="5">
        <f t="shared" si="10"/>
        <v>6679.7999999999993</v>
      </c>
    </row>
    <row r="70" spans="1:20">
      <c r="A70" s="4" t="s">
        <v>15</v>
      </c>
      <c r="B70" s="8">
        <v>65</v>
      </c>
      <c r="C70" s="4">
        <v>50</v>
      </c>
      <c r="D70" s="102">
        <f t="shared" si="11"/>
        <v>3250</v>
      </c>
      <c r="E70" s="7"/>
      <c r="F70" s="7"/>
      <c r="G70" s="7"/>
      <c r="H70" s="7"/>
      <c r="I70" s="7"/>
      <c r="J70" s="7"/>
      <c r="K70" s="7"/>
      <c r="L70" s="7"/>
      <c r="M70" s="30"/>
      <c r="N70" s="30">
        <f t="shared" si="8"/>
        <v>0</v>
      </c>
      <c r="O70" s="14">
        <v>0</v>
      </c>
      <c r="P70" s="30">
        <f t="shared" si="12"/>
        <v>0</v>
      </c>
      <c r="Q70" s="4" t="s">
        <v>15</v>
      </c>
      <c r="R70" s="8">
        <v>65</v>
      </c>
      <c r="S70" s="4">
        <f t="shared" si="9"/>
        <v>50</v>
      </c>
      <c r="T70" s="5">
        <f t="shared" si="10"/>
        <v>3250</v>
      </c>
    </row>
    <row r="71" spans="1:20">
      <c r="A71" s="4" t="s">
        <v>311</v>
      </c>
      <c r="B71" s="8">
        <v>172</v>
      </c>
      <c r="C71" s="4">
        <v>12</v>
      </c>
      <c r="D71" s="102">
        <f t="shared" si="11"/>
        <v>2064</v>
      </c>
      <c r="E71" s="7"/>
      <c r="F71" s="7"/>
      <c r="G71" s="7"/>
      <c r="H71" s="7"/>
      <c r="I71" s="7"/>
      <c r="J71" s="7"/>
      <c r="K71" s="7"/>
      <c r="L71" s="7"/>
      <c r="M71" s="30"/>
      <c r="N71" s="30">
        <f t="shared" si="8"/>
        <v>0</v>
      </c>
      <c r="O71" s="14">
        <v>0</v>
      </c>
      <c r="P71" s="30">
        <f t="shared" si="12"/>
        <v>0</v>
      </c>
      <c r="Q71" s="4" t="s">
        <v>311</v>
      </c>
      <c r="R71" s="8">
        <v>172</v>
      </c>
      <c r="S71" s="4">
        <f t="shared" si="9"/>
        <v>12</v>
      </c>
      <c r="T71" s="5">
        <f t="shared" si="10"/>
        <v>2064</v>
      </c>
    </row>
    <row r="72" spans="1:20">
      <c r="A72" s="4" t="s">
        <v>283</v>
      </c>
      <c r="B72" s="8">
        <v>16</v>
      </c>
      <c r="C72" s="4">
        <v>11</v>
      </c>
      <c r="D72" s="102">
        <f t="shared" si="11"/>
        <v>176</v>
      </c>
      <c r="E72" s="7"/>
      <c r="F72" s="7"/>
      <c r="G72" s="7"/>
      <c r="H72" s="7"/>
      <c r="I72" s="7"/>
      <c r="J72" s="7"/>
      <c r="K72" s="7"/>
      <c r="L72" s="7"/>
      <c r="M72" s="30"/>
      <c r="N72" s="30">
        <f t="shared" si="8"/>
        <v>0</v>
      </c>
      <c r="O72" s="14">
        <v>0</v>
      </c>
      <c r="P72" s="30">
        <f t="shared" si="12"/>
        <v>0</v>
      </c>
      <c r="Q72" s="4" t="s">
        <v>283</v>
      </c>
      <c r="R72" s="8">
        <v>16</v>
      </c>
      <c r="S72" s="4">
        <f t="shared" si="9"/>
        <v>11</v>
      </c>
      <c r="T72" s="5">
        <f t="shared" si="10"/>
        <v>176</v>
      </c>
    </row>
    <row r="73" spans="1:20">
      <c r="A73" s="4" t="s">
        <v>312</v>
      </c>
      <c r="B73" s="8">
        <v>49</v>
      </c>
      <c r="C73" s="4">
        <v>216</v>
      </c>
      <c r="D73" s="102">
        <f t="shared" si="11"/>
        <v>10584</v>
      </c>
      <c r="E73" s="7"/>
      <c r="F73" s="7"/>
      <c r="G73" s="7"/>
      <c r="H73" s="7"/>
      <c r="I73" s="7"/>
      <c r="J73" s="7"/>
      <c r="K73" s="40">
        <v>216</v>
      </c>
      <c r="L73" s="7"/>
      <c r="M73" s="30">
        <f>SUM(E73:L73)</f>
        <v>216</v>
      </c>
      <c r="N73" s="30">
        <f t="shared" si="8"/>
        <v>10584</v>
      </c>
      <c r="O73" s="14">
        <v>216</v>
      </c>
      <c r="P73" s="30">
        <f t="shared" si="12"/>
        <v>10584</v>
      </c>
      <c r="Q73" s="11" t="s">
        <v>312</v>
      </c>
      <c r="R73" s="8">
        <v>49</v>
      </c>
      <c r="S73" s="4">
        <f t="shared" si="9"/>
        <v>0</v>
      </c>
      <c r="T73" s="5">
        <f t="shared" si="10"/>
        <v>0</v>
      </c>
    </row>
    <row r="74" spans="1:20">
      <c r="A74" s="4" t="s">
        <v>313</v>
      </c>
      <c r="B74" s="8">
        <v>49</v>
      </c>
      <c r="C74" s="4">
        <v>216</v>
      </c>
      <c r="D74" s="102">
        <f t="shared" si="11"/>
        <v>10584</v>
      </c>
      <c r="E74" s="7"/>
      <c r="F74" s="7"/>
      <c r="G74" s="7"/>
      <c r="H74" s="7"/>
      <c r="I74" s="7"/>
      <c r="J74" s="40">
        <v>216</v>
      </c>
      <c r="K74" s="7"/>
      <c r="L74" s="7"/>
      <c r="M74" s="30">
        <f>SUM(E74:L74)</f>
        <v>216</v>
      </c>
      <c r="N74" s="30">
        <f t="shared" si="8"/>
        <v>10584</v>
      </c>
      <c r="O74" s="14">
        <v>216</v>
      </c>
      <c r="P74" s="30">
        <f t="shared" si="12"/>
        <v>10584</v>
      </c>
      <c r="Q74" s="11" t="s">
        <v>313</v>
      </c>
      <c r="R74" s="8">
        <v>49</v>
      </c>
      <c r="S74" s="4">
        <f t="shared" si="9"/>
        <v>0</v>
      </c>
      <c r="T74" s="5">
        <f t="shared" si="10"/>
        <v>0</v>
      </c>
    </row>
    <row r="75" spans="1:20">
      <c r="A75" s="4" t="s">
        <v>118</v>
      </c>
      <c r="B75" s="8">
        <v>342</v>
      </c>
      <c r="C75" s="4">
        <v>4</v>
      </c>
      <c r="D75" s="102">
        <f t="shared" si="11"/>
        <v>1368</v>
      </c>
      <c r="E75" s="7"/>
      <c r="F75" s="7"/>
      <c r="G75" s="7"/>
      <c r="H75" s="7"/>
      <c r="I75" s="7"/>
      <c r="J75" s="40">
        <v>4</v>
      </c>
      <c r="K75" s="7"/>
      <c r="L75" s="7"/>
      <c r="M75" s="30">
        <f>SUM(E75:L75)</f>
        <v>4</v>
      </c>
      <c r="N75" s="30">
        <f t="shared" si="8"/>
        <v>1368</v>
      </c>
      <c r="O75" s="14">
        <v>4</v>
      </c>
      <c r="P75" s="30">
        <f t="shared" si="12"/>
        <v>1368</v>
      </c>
      <c r="Q75" s="11" t="s">
        <v>118</v>
      </c>
      <c r="R75" s="8">
        <v>342</v>
      </c>
      <c r="S75" s="4">
        <f t="shared" si="9"/>
        <v>0</v>
      </c>
      <c r="T75" s="5">
        <f t="shared" si="10"/>
        <v>0</v>
      </c>
    </row>
    <row r="76" spans="1:20">
      <c r="A76" s="4" t="s">
        <v>18</v>
      </c>
      <c r="B76" s="8">
        <v>105</v>
      </c>
      <c r="C76" s="4">
        <v>18</v>
      </c>
      <c r="D76" s="102">
        <f t="shared" si="11"/>
        <v>1890</v>
      </c>
      <c r="E76" s="7"/>
      <c r="F76" s="7"/>
      <c r="G76" s="7"/>
      <c r="H76" s="7"/>
      <c r="I76" s="7"/>
      <c r="J76" s="40">
        <v>18</v>
      </c>
      <c r="K76" s="7"/>
      <c r="L76" s="7"/>
      <c r="M76" s="30">
        <f>SUM(E76:L76)</f>
        <v>18</v>
      </c>
      <c r="N76" s="30">
        <f t="shared" si="8"/>
        <v>1890</v>
      </c>
      <c r="O76" s="14">
        <v>18</v>
      </c>
      <c r="P76" s="30">
        <f t="shared" si="12"/>
        <v>1890</v>
      </c>
      <c r="Q76" s="11" t="s">
        <v>18</v>
      </c>
      <c r="R76" s="8">
        <v>105</v>
      </c>
      <c r="S76" s="4">
        <f t="shared" si="9"/>
        <v>0</v>
      </c>
      <c r="T76" s="5">
        <f t="shared" si="10"/>
        <v>0</v>
      </c>
    </row>
    <row r="77" spans="1:20">
      <c r="A77" s="4" t="s">
        <v>44</v>
      </c>
      <c r="B77" s="8">
        <v>9</v>
      </c>
      <c r="C77" s="4">
        <v>90</v>
      </c>
      <c r="D77" s="102">
        <f t="shared" si="11"/>
        <v>810</v>
      </c>
      <c r="E77" s="7"/>
      <c r="F77" s="7"/>
      <c r="G77" s="7"/>
      <c r="H77" s="7"/>
      <c r="I77" s="40">
        <v>68</v>
      </c>
      <c r="J77" s="7"/>
      <c r="K77" s="7"/>
      <c r="L77" s="7"/>
      <c r="M77" s="14">
        <f>SUM(E77:L77)</f>
        <v>68</v>
      </c>
      <c r="N77" s="30">
        <f t="shared" si="8"/>
        <v>612</v>
      </c>
      <c r="O77" s="14">
        <v>68</v>
      </c>
      <c r="P77" s="30">
        <f t="shared" si="12"/>
        <v>612</v>
      </c>
      <c r="Q77" s="4" t="s">
        <v>44</v>
      </c>
      <c r="R77" s="8">
        <v>9</v>
      </c>
      <c r="S77" s="4">
        <f t="shared" si="9"/>
        <v>22</v>
      </c>
      <c r="T77" s="5">
        <f t="shared" si="10"/>
        <v>198</v>
      </c>
    </row>
    <row r="78" spans="1:20">
      <c r="A78" s="4" t="s">
        <v>314</v>
      </c>
      <c r="B78" s="8">
        <v>115</v>
      </c>
      <c r="C78" s="4">
        <v>48</v>
      </c>
      <c r="D78" s="102">
        <f t="shared" si="11"/>
        <v>5520</v>
      </c>
      <c r="E78" s="7"/>
      <c r="F78" s="7"/>
      <c r="G78" s="7"/>
      <c r="H78" s="7"/>
      <c r="I78" s="7"/>
      <c r="J78" s="7"/>
      <c r="K78" s="7"/>
      <c r="L78" s="7"/>
      <c r="M78" s="30"/>
      <c r="N78" s="30">
        <f t="shared" si="8"/>
        <v>0</v>
      </c>
      <c r="O78" s="14">
        <v>0</v>
      </c>
      <c r="P78" s="30">
        <f t="shared" si="12"/>
        <v>0</v>
      </c>
      <c r="Q78" s="4" t="s">
        <v>314</v>
      </c>
      <c r="R78" s="8">
        <v>115</v>
      </c>
      <c r="S78" s="4">
        <f t="shared" si="9"/>
        <v>48</v>
      </c>
      <c r="T78" s="5">
        <f t="shared" si="10"/>
        <v>5520</v>
      </c>
    </row>
    <row r="79" spans="1:20">
      <c r="A79" s="4" t="s">
        <v>315</v>
      </c>
      <c r="B79" s="8">
        <v>225</v>
      </c>
      <c r="C79" s="4">
        <v>5</v>
      </c>
      <c r="D79" s="102">
        <f t="shared" si="11"/>
        <v>1125</v>
      </c>
      <c r="E79" s="7"/>
      <c r="F79" s="7"/>
      <c r="G79" s="7"/>
      <c r="H79" s="40">
        <v>5</v>
      </c>
      <c r="I79" s="7"/>
      <c r="J79" s="7"/>
      <c r="K79" s="7"/>
      <c r="L79" s="7"/>
      <c r="M79" s="14">
        <f t="shared" ref="M79:M93" si="13">SUM(E79:L79)</f>
        <v>5</v>
      </c>
      <c r="N79" s="30">
        <f t="shared" si="8"/>
        <v>1125</v>
      </c>
      <c r="O79" s="14">
        <v>5</v>
      </c>
      <c r="P79" s="30">
        <f t="shared" si="12"/>
        <v>1125</v>
      </c>
      <c r="Q79" s="11" t="s">
        <v>315</v>
      </c>
      <c r="R79" s="8">
        <v>225</v>
      </c>
      <c r="S79" s="4">
        <f t="shared" si="9"/>
        <v>0</v>
      </c>
      <c r="T79" s="5">
        <f t="shared" si="10"/>
        <v>0</v>
      </c>
    </row>
    <row r="80" spans="1:20">
      <c r="A80" s="4" t="s">
        <v>316</v>
      </c>
      <c r="B80" s="8">
        <v>225</v>
      </c>
      <c r="C80" s="4">
        <v>4</v>
      </c>
      <c r="D80" s="102">
        <f t="shared" si="11"/>
        <v>900</v>
      </c>
      <c r="E80" s="7"/>
      <c r="F80" s="7"/>
      <c r="G80" s="40">
        <v>4</v>
      </c>
      <c r="H80" s="7"/>
      <c r="I80" s="7"/>
      <c r="J80" s="7"/>
      <c r="K80" s="7"/>
      <c r="L80" s="7"/>
      <c r="M80" s="14">
        <f t="shared" si="13"/>
        <v>4</v>
      </c>
      <c r="N80" s="30">
        <f t="shared" si="8"/>
        <v>900</v>
      </c>
      <c r="O80" s="14">
        <v>4</v>
      </c>
      <c r="P80" s="30">
        <f t="shared" si="12"/>
        <v>900</v>
      </c>
      <c r="Q80" s="11" t="s">
        <v>316</v>
      </c>
      <c r="R80" s="8">
        <v>225</v>
      </c>
      <c r="S80" s="4">
        <f t="shared" si="9"/>
        <v>0</v>
      </c>
      <c r="T80" s="5">
        <f t="shared" si="10"/>
        <v>0</v>
      </c>
    </row>
    <row r="81" spans="1:20">
      <c r="A81" s="117" t="s">
        <v>317</v>
      </c>
      <c r="B81" s="92">
        <v>536</v>
      </c>
      <c r="C81" s="117">
        <v>8.6999999999999993</v>
      </c>
      <c r="D81" s="102">
        <f t="shared" si="11"/>
        <v>4663.2</v>
      </c>
      <c r="E81" s="138"/>
      <c r="F81" s="138"/>
      <c r="G81" s="148">
        <v>2.14</v>
      </c>
      <c r="H81" s="40">
        <v>2.14</v>
      </c>
      <c r="I81" s="7"/>
      <c r="J81" s="40">
        <v>2.14</v>
      </c>
      <c r="K81" s="40">
        <v>2.2799999999999998</v>
      </c>
      <c r="L81" s="7"/>
      <c r="M81" s="14">
        <f t="shared" si="13"/>
        <v>8.6999999999999993</v>
      </c>
      <c r="N81" s="30">
        <f t="shared" si="8"/>
        <v>4663.2</v>
      </c>
      <c r="O81" s="14">
        <v>8.6999999999999993</v>
      </c>
      <c r="P81" s="30">
        <f t="shared" si="12"/>
        <v>4663.2</v>
      </c>
      <c r="Q81" s="4" t="s">
        <v>318</v>
      </c>
      <c r="R81" s="8">
        <v>536</v>
      </c>
      <c r="S81" s="4">
        <f t="shared" si="9"/>
        <v>0</v>
      </c>
      <c r="T81" s="5">
        <f t="shared" si="10"/>
        <v>0</v>
      </c>
    </row>
    <row r="82" spans="1:20">
      <c r="A82" s="117" t="s">
        <v>124</v>
      </c>
      <c r="B82" s="92">
        <v>19.13</v>
      </c>
      <c r="C82" s="117">
        <v>214</v>
      </c>
      <c r="D82" s="102">
        <f t="shared" si="11"/>
        <v>4093.8199999999997</v>
      </c>
      <c r="E82" s="138"/>
      <c r="F82" s="148">
        <v>214</v>
      </c>
      <c r="G82" s="138"/>
      <c r="H82" s="7"/>
      <c r="I82" s="7"/>
      <c r="J82" s="7"/>
      <c r="K82" s="7"/>
      <c r="L82" s="7"/>
      <c r="M82" s="14">
        <f t="shared" si="13"/>
        <v>214</v>
      </c>
      <c r="N82" s="30">
        <f t="shared" si="8"/>
        <v>4093.8199999999997</v>
      </c>
      <c r="O82" s="14">
        <v>214</v>
      </c>
      <c r="P82" s="30">
        <f t="shared" si="12"/>
        <v>4093.8199999999997</v>
      </c>
      <c r="Q82" s="117" t="s">
        <v>124</v>
      </c>
      <c r="R82" s="92">
        <v>19.13</v>
      </c>
      <c r="S82" s="4">
        <f t="shared" si="9"/>
        <v>0</v>
      </c>
      <c r="T82" s="5">
        <f t="shared" si="10"/>
        <v>0</v>
      </c>
    </row>
    <row r="83" spans="1:20">
      <c r="A83" s="4" t="s">
        <v>97</v>
      </c>
      <c r="B83" s="8">
        <v>140</v>
      </c>
      <c r="C83" s="4">
        <v>60.5</v>
      </c>
      <c r="D83" s="102">
        <f t="shared" si="11"/>
        <v>8470</v>
      </c>
      <c r="E83" s="7"/>
      <c r="F83" s="7"/>
      <c r="G83" s="7"/>
      <c r="H83" s="7"/>
      <c r="I83" s="40">
        <v>30.59</v>
      </c>
      <c r="J83" s="7"/>
      <c r="K83" s="40">
        <v>29.91</v>
      </c>
      <c r="L83" s="7"/>
      <c r="M83" s="14">
        <f t="shared" si="13"/>
        <v>60.5</v>
      </c>
      <c r="N83" s="30">
        <f t="shared" si="8"/>
        <v>8470</v>
      </c>
      <c r="O83" s="14">
        <v>60.5</v>
      </c>
      <c r="P83" s="30">
        <f t="shared" si="12"/>
        <v>8470</v>
      </c>
      <c r="Q83" s="4" t="s">
        <v>97</v>
      </c>
      <c r="R83" s="8">
        <v>140</v>
      </c>
      <c r="S83" s="4">
        <f t="shared" si="9"/>
        <v>0</v>
      </c>
      <c r="T83" s="5">
        <f t="shared" si="10"/>
        <v>0</v>
      </c>
    </row>
    <row r="84" spans="1:20">
      <c r="A84" s="4" t="s">
        <v>54</v>
      </c>
      <c r="B84" s="8">
        <v>37.11</v>
      </c>
      <c r="C84" s="4">
        <v>214</v>
      </c>
      <c r="D84" s="102">
        <f t="shared" si="11"/>
        <v>7941.54</v>
      </c>
      <c r="E84" s="7"/>
      <c r="F84" s="7"/>
      <c r="G84" s="40">
        <v>214</v>
      </c>
      <c r="H84" s="7"/>
      <c r="I84" s="7"/>
      <c r="J84" s="7"/>
      <c r="K84" s="7"/>
      <c r="L84" s="7"/>
      <c r="M84" s="14">
        <f t="shared" si="13"/>
        <v>214</v>
      </c>
      <c r="N84" s="30">
        <f t="shared" si="8"/>
        <v>7941.54</v>
      </c>
      <c r="O84" s="14">
        <v>214</v>
      </c>
      <c r="P84" s="30">
        <f t="shared" si="12"/>
        <v>7941.54</v>
      </c>
      <c r="Q84" s="4" t="s">
        <v>54</v>
      </c>
      <c r="R84" s="8">
        <v>37.11</v>
      </c>
      <c r="S84" s="4">
        <f t="shared" si="9"/>
        <v>0</v>
      </c>
      <c r="T84" s="5">
        <f t="shared" si="10"/>
        <v>0</v>
      </c>
    </row>
    <row r="85" spans="1:20">
      <c r="A85" s="4" t="s">
        <v>213</v>
      </c>
      <c r="B85" s="8">
        <v>231</v>
      </c>
      <c r="C85" s="4">
        <v>65</v>
      </c>
      <c r="D85" s="102">
        <f t="shared" si="11"/>
        <v>15015</v>
      </c>
      <c r="E85" s="7"/>
      <c r="F85" s="7"/>
      <c r="G85" s="7"/>
      <c r="H85" s="7"/>
      <c r="I85" s="40">
        <v>65</v>
      </c>
      <c r="J85" s="7"/>
      <c r="K85" s="7"/>
      <c r="L85" s="7"/>
      <c r="M85" s="14">
        <f t="shared" si="13"/>
        <v>65</v>
      </c>
      <c r="N85" s="30">
        <f t="shared" si="8"/>
        <v>15015</v>
      </c>
      <c r="O85" s="14">
        <v>65</v>
      </c>
      <c r="P85" s="30">
        <f t="shared" si="12"/>
        <v>15015</v>
      </c>
      <c r="Q85" s="11" t="s">
        <v>213</v>
      </c>
      <c r="R85" s="8">
        <v>231</v>
      </c>
      <c r="S85" s="4">
        <f t="shared" si="9"/>
        <v>0</v>
      </c>
      <c r="T85" s="5">
        <f t="shared" si="10"/>
        <v>0</v>
      </c>
    </row>
    <row r="86" spans="1:20">
      <c r="A86" s="4" t="s">
        <v>288</v>
      </c>
      <c r="B86" s="8">
        <v>350</v>
      </c>
      <c r="C86" s="4">
        <v>81.3</v>
      </c>
      <c r="D86" s="102">
        <f t="shared" si="11"/>
        <v>28455</v>
      </c>
      <c r="E86" s="7"/>
      <c r="F86" s="7"/>
      <c r="G86" s="40">
        <v>81.3</v>
      </c>
      <c r="H86" s="7"/>
      <c r="I86" s="7"/>
      <c r="J86" s="7"/>
      <c r="K86" s="7"/>
      <c r="L86" s="7"/>
      <c r="M86" s="14">
        <f t="shared" si="13"/>
        <v>81.3</v>
      </c>
      <c r="N86" s="30">
        <f t="shared" si="8"/>
        <v>28455</v>
      </c>
      <c r="O86" s="14">
        <v>81.3</v>
      </c>
      <c r="P86" s="30">
        <f t="shared" si="12"/>
        <v>28455</v>
      </c>
      <c r="Q86" s="11" t="s">
        <v>288</v>
      </c>
      <c r="R86" s="8">
        <v>350</v>
      </c>
      <c r="S86" s="4">
        <f t="shared" si="9"/>
        <v>0</v>
      </c>
      <c r="T86" s="5">
        <f t="shared" si="10"/>
        <v>0</v>
      </c>
    </row>
    <row r="87" spans="1:20">
      <c r="A87" s="4" t="s">
        <v>293</v>
      </c>
      <c r="B87" s="8">
        <v>238</v>
      </c>
      <c r="C87" s="4">
        <v>118.8</v>
      </c>
      <c r="D87" s="102">
        <f t="shared" si="11"/>
        <v>28274.399999999998</v>
      </c>
      <c r="E87" s="7"/>
      <c r="F87" s="7"/>
      <c r="G87" s="7"/>
      <c r="H87" s="40">
        <v>118.8</v>
      </c>
      <c r="I87" s="7"/>
      <c r="J87" s="7"/>
      <c r="K87" s="7"/>
      <c r="L87" s="7"/>
      <c r="M87" s="14">
        <f t="shared" si="13"/>
        <v>118.8</v>
      </c>
      <c r="N87" s="30">
        <f t="shared" si="8"/>
        <v>28274.399999999998</v>
      </c>
      <c r="O87" s="14">
        <v>118.8</v>
      </c>
      <c r="P87" s="30">
        <f t="shared" si="12"/>
        <v>28274.399999999998</v>
      </c>
      <c r="Q87" s="11" t="s">
        <v>293</v>
      </c>
      <c r="R87" s="8">
        <v>238</v>
      </c>
      <c r="S87" s="4">
        <f t="shared" si="9"/>
        <v>0</v>
      </c>
      <c r="T87" s="5">
        <f t="shared" si="10"/>
        <v>0</v>
      </c>
    </row>
    <row r="88" spans="1:20">
      <c r="A88" s="4" t="s">
        <v>37</v>
      </c>
      <c r="B88" s="8">
        <v>90</v>
      </c>
      <c r="C88" s="4">
        <v>20</v>
      </c>
      <c r="D88" s="102">
        <f t="shared" si="11"/>
        <v>1800</v>
      </c>
      <c r="E88" s="7"/>
      <c r="F88" s="7"/>
      <c r="G88" s="40">
        <v>5.0199999999999996</v>
      </c>
      <c r="H88" s="40">
        <v>2.1</v>
      </c>
      <c r="I88" s="40">
        <v>2.1</v>
      </c>
      <c r="J88" s="40">
        <v>4.0999999999999996</v>
      </c>
      <c r="K88" s="40">
        <v>2.1</v>
      </c>
      <c r="L88" s="7"/>
      <c r="M88" s="14">
        <f t="shared" si="13"/>
        <v>15.419999999999998</v>
      </c>
      <c r="N88" s="30">
        <f t="shared" si="8"/>
        <v>1387.7999999999997</v>
      </c>
      <c r="O88" s="14">
        <v>15.42</v>
      </c>
      <c r="P88" s="30">
        <f t="shared" si="12"/>
        <v>1387.8</v>
      </c>
      <c r="Q88" s="4" t="s">
        <v>37</v>
      </c>
      <c r="R88" s="8">
        <v>90</v>
      </c>
      <c r="S88" s="4">
        <f t="shared" si="9"/>
        <v>4.5800000000000018</v>
      </c>
      <c r="T88" s="5">
        <f t="shared" si="10"/>
        <v>412.20000000000016</v>
      </c>
    </row>
    <row r="89" spans="1:20">
      <c r="A89" s="4" t="s">
        <v>57</v>
      </c>
      <c r="B89" s="8">
        <v>54</v>
      </c>
      <c r="C89" s="4">
        <v>15.8</v>
      </c>
      <c r="D89" s="102">
        <f t="shared" si="11"/>
        <v>853.2</v>
      </c>
      <c r="E89" s="7"/>
      <c r="F89" s="7"/>
      <c r="G89" s="7"/>
      <c r="H89" s="40">
        <v>2.1</v>
      </c>
      <c r="I89" s="7"/>
      <c r="J89" s="7"/>
      <c r="K89" s="40">
        <v>7.8</v>
      </c>
      <c r="L89" s="7"/>
      <c r="M89" s="14">
        <f t="shared" si="13"/>
        <v>9.9</v>
      </c>
      <c r="N89" s="30">
        <f t="shared" si="8"/>
        <v>534.6</v>
      </c>
      <c r="O89" s="14">
        <v>9.9</v>
      </c>
      <c r="P89" s="30">
        <f t="shared" si="12"/>
        <v>534.6</v>
      </c>
      <c r="Q89" s="4" t="s">
        <v>57</v>
      </c>
      <c r="R89" s="8">
        <v>54</v>
      </c>
      <c r="S89" s="4">
        <f t="shared" si="9"/>
        <v>5.9</v>
      </c>
      <c r="T89" s="5">
        <f t="shared" si="10"/>
        <v>318.60000000000002</v>
      </c>
    </row>
    <row r="90" spans="1:20">
      <c r="A90" s="4" t="s">
        <v>58</v>
      </c>
      <c r="B90" s="8">
        <v>30</v>
      </c>
      <c r="C90" s="4">
        <v>31.8</v>
      </c>
      <c r="D90" s="102">
        <f t="shared" si="11"/>
        <v>954</v>
      </c>
      <c r="E90" s="11"/>
      <c r="F90" s="11"/>
      <c r="G90" s="11"/>
      <c r="H90" s="11"/>
      <c r="I90" s="11"/>
      <c r="J90" s="11"/>
      <c r="K90" s="4">
        <v>4.1500000000000004</v>
      </c>
      <c r="L90" s="7"/>
      <c r="M90" s="14">
        <f t="shared" si="13"/>
        <v>4.1500000000000004</v>
      </c>
      <c r="N90" s="30">
        <f t="shared" si="8"/>
        <v>124.50000000000001</v>
      </c>
      <c r="O90" s="14">
        <v>4.1500000000000004</v>
      </c>
      <c r="P90" s="30">
        <f t="shared" si="12"/>
        <v>124.50000000000001</v>
      </c>
      <c r="Q90" s="4" t="s">
        <v>58</v>
      </c>
      <c r="R90" s="8">
        <v>30</v>
      </c>
      <c r="S90" s="4">
        <f t="shared" si="9"/>
        <v>27.65</v>
      </c>
      <c r="T90" s="5">
        <f t="shared" si="10"/>
        <v>829.5</v>
      </c>
    </row>
    <row r="91" spans="1:20">
      <c r="A91" s="4" t="s">
        <v>36</v>
      </c>
      <c r="B91" s="8">
        <v>265</v>
      </c>
      <c r="C91" s="4">
        <v>141.1</v>
      </c>
      <c r="D91" s="102">
        <f t="shared" si="11"/>
        <v>37391.5</v>
      </c>
      <c r="E91" s="11"/>
      <c r="F91" s="11"/>
      <c r="G91" s="11"/>
      <c r="H91" s="11"/>
      <c r="I91" s="11"/>
      <c r="J91" s="4">
        <v>10.7</v>
      </c>
      <c r="K91" s="11"/>
      <c r="L91" s="7"/>
      <c r="M91" s="14">
        <f t="shared" si="13"/>
        <v>10.7</v>
      </c>
      <c r="N91" s="30">
        <f t="shared" si="8"/>
        <v>2835.5</v>
      </c>
      <c r="O91" s="14">
        <v>10.7</v>
      </c>
      <c r="P91" s="30">
        <f t="shared" si="12"/>
        <v>2835.5</v>
      </c>
      <c r="Q91" s="69" t="s">
        <v>36</v>
      </c>
      <c r="R91" s="8">
        <v>265</v>
      </c>
      <c r="S91" s="4">
        <f t="shared" si="9"/>
        <v>130.4</v>
      </c>
      <c r="T91" s="5">
        <f t="shared" si="10"/>
        <v>34556</v>
      </c>
    </row>
    <row r="92" spans="1:20">
      <c r="A92" s="4" t="s">
        <v>319</v>
      </c>
      <c r="B92" s="8">
        <v>48.47</v>
      </c>
      <c r="C92" s="4">
        <v>216</v>
      </c>
      <c r="D92" s="102">
        <f t="shared" si="11"/>
        <v>10469.52</v>
      </c>
      <c r="E92" s="4">
        <v>216</v>
      </c>
      <c r="F92" s="11"/>
      <c r="G92" s="11"/>
      <c r="H92" s="11"/>
      <c r="I92" s="11"/>
      <c r="J92" s="11"/>
      <c r="K92" s="11"/>
      <c r="L92" s="7"/>
      <c r="M92" s="14">
        <f t="shared" si="13"/>
        <v>216</v>
      </c>
      <c r="N92" s="30">
        <f t="shared" si="8"/>
        <v>10469.52</v>
      </c>
      <c r="O92" s="14">
        <v>216</v>
      </c>
      <c r="P92" s="30">
        <f t="shared" si="12"/>
        <v>10469.52</v>
      </c>
      <c r="Q92" s="11" t="s">
        <v>319</v>
      </c>
      <c r="R92" s="8">
        <v>48.47</v>
      </c>
      <c r="S92" s="4">
        <f t="shared" si="9"/>
        <v>0</v>
      </c>
      <c r="T92" s="5">
        <f t="shared" si="10"/>
        <v>0</v>
      </c>
    </row>
    <row r="93" spans="1:20">
      <c r="A93" s="4" t="s">
        <v>172</v>
      </c>
      <c r="B93" s="8">
        <v>121.35</v>
      </c>
      <c r="C93" s="4">
        <v>24</v>
      </c>
      <c r="D93" s="102">
        <f t="shared" si="11"/>
        <v>2912.3999999999996</v>
      </c>
      <c r="E93" s="7"/>
      <c r="F93" s="7"/>
      <c r="G93" s="7"/>
      <c r="H93" s="7"/>
      <c r="I93" s="7"/>
      <c r="J93" s="7"/>
      <c r="K93" s="7"/>
      <c r="L93" s="40">
        <v>12</v>
      </c>
      <c r="M93" s="14">
        <f t="shared" si="13"/>
        <v>12</v>
      </c>
      <c r="N93" s="30">
        <f t="shared" si="8"/>
        <v>1456.1999999999998</v>
      </c>
      <c r="O93" s="14">
        <v>12</v>
      </c>
      <c r="P93" s="30">
        <f t="shared" si="12"/>
        <v>1456.1999999999998</v>
      </c>
      <c r="Q93" s="4" t="s">
        <v>172</v>
      </c>
      <c r="R93" s="8">
        <v>121.35</v>
      </c>
      <c r="S93" s="4">
        <f t="shared" si="9"/>
        <v>12</v>
      </c>
      <c r="T93" s="5">
        <f t="shared" si="10"/>
        <v>1456.1999999999998</v>
      </c>
    </row>
    <row r="94" spans="1:20">
      <c r="A94" s="4" t="s">
        <v>13</v>
      </c>
      <c r="B94" s="8">
        <v>116.94</v>
      </c>
      <c r="C94" s="4">
        <v>30</v>
      </c>
      <c r="D94" s="102">
        <f t="shared" si="11"/>
        <v>3508.2</v>
      </c>
      <c r="E94" s="7"/>
      <c r="F94" s="7"/>
      <c r="G94" s="7"/>
      <c r="H94" s="7"/>
      <c r="I94" s="7"/>
      <c r="J94" s="7"/>
      <c r="K94" s="7"/>
      <c r="L94" s="7"/>
      <c r="M94" s="30"/>
      <c r="N94" s="30">
        <f t="shared" si="8"/>
        <v>0</v>
      </c>
      <c r="O94" s="14">
        <v>0</v>
      </c>
      <c r="P94" s="30">
        <f t="shared" si="12"/>
        <v>0</v>
      </c>
      <c r="Q94" s="4" t="s">
        <v>13</v>
      </c>
      <c r="R94" s="8">
        <v>116.94</v>
      </c>
      <c r="S94" s="4">
        <f t="shared" si="9"/>
        <v>30</v>
      </c>
      <c r="T94" s="5">
        <f t="shared" si="10"/>
        <v>3508.2</v>
      </c>
    </row>
    <row r="95" spans="1:20">
      <c r="A95" s="4" t="s">
        <v>303</v>
      </c>
      <c r="B95" s="8">
        <v>376.58</v>
      </c>
      <c r="C95" s="4">
        <v>4</v>
      </c>
      <c r="D95" s="102">
        <f t="shared" si="11"/>
        <v>1506.32</v>
      </c>
      <c r="E95" s="7"/>
      <c r="F95" s="7"/>
      <c r="G95" s="7"/>
      <c r="H95" s="7"/>
      <c r="I95" s="7"/>
      <c r="J95" s="7"/>
      <c r="K95" s="40">
        <v>4</v>
      </c>
      <c r="L95" s="7"/>
      <c r="M95" s="14">
        <f>SUM(E95:L95)</f>
        <v>4</v>
      </c>
      <c r="N95" s="30">
        <f t="shared" si="8"/>
        <v>1506.32</v>
      </c>
      <c r="O95" s="14">
        <v>4</v>
      </c>
      <c r="P95" s="30">
        <f t="shared" si="12"/>
        <v>1506.32</v>
      </c>
      <c r="Q95" s="11" t="s">
        <v>303</v>
      </c>
      <c r="R95" s="8">
        <v>376.58</v>
      </c>
      <c r="S95" s="4">
        <f t="shared" si="9"/>
        <v>0</v>
      </c>
      <c r="T95" s="5">
        <f t="shared" si="10"/>
        <v>0</v>
      </c>
    </row>
    <row r="96" spans="1:20">
      <c r="A96" s="4" t="s">
        <v>180</v>
      </c>
      <c r="B96" s="8">
        <v>9.27</v>
      </c>
      <c r="C96" s="4">
        <v>216</v>
      </c>
      <c r="D96" s="102">
        <f t="shared" si="11"/>
        <v>2002.32</v>
      </c>
      <c r="E96" s="7"/>
      <c r="F96" s="7"/>
      <c r="G96" s="7"/>
      <c r="H96" s="40">
        <v>216</v>
      </c>
      <c r="I96" s="7"/>
      <c r="J96" s="7"/>
      <c r="K96" s="7"/>
      <c r="L96" s="7"/>
      <c r="M96" s="14">
        <f>SUM(E96:L96)</f>
        <v>216</v>
      </c>
      <c r="N96" s="30">
        <f t="shared" si="8"/>
        <v>2002.32</v>
      </c>
      <c r="O96" s="14">
        <v>216</v>
      </c>
      <c r="P96" s="30">
        <f t="shared" si="12"/>
        <v>2002.32</v>
      </c>
      <c r="Q96" s="11" t="s">
        <v>180</v>
      </c>
      <c r="R96" s="8">
        <v>9.27</v>
      </c>
      <c r="S96" s="4">
        <f t="shared" si="9"/>
        <v>0</v>
      </c>
      <c r="T96" s="5">
        <f t="shared" si="10"/>
        <v>0</v>
      </c>
    </row>
    <row r="97" spans="1:20">
      <c r="A97" s="4" t="s">
        <v>272</v>
      </c>
      <c r="B97" s="8">
        <v>502.12</v>
      </c>
      <c r="C97" s="4">
        <v>5.2750000000000004</v>
      </c>
      <c r="D97" s="102">
        <f t="shared" si="11"/>
        <v>2648.683</v>
      </c>
      <c r="E97" s="7"/>
      <c r="F97" s="7"/>
      <c r="G97" s="7"/>
      <c r="H97" s="7"/>
      <c r="I97" s="40">
        <v>2.14</v>
      </c>
      <c r="J97" s="7"/>
      <c r="K97" s="7"/>
      <c r="L97" s="7"/>
      <c r="M97" s="14">
        <f>SUM(E97:L97)</f>
        <v>2.14</v>
      </c>
      <c r="N97" s="147">
        <f t="shared" si="8"/>
        <v>1074.5368000000001</v>
      </c>
      <c r="O97" s="14">
        <v>2.14</v>
      </c>
      <c r="P97" s="30">
        <f t="shared" si="12"/>
        <v>1074.5368000000001</v>
      </c>
      <c r="Q97" s="4" t="s">
        <v>272</v>
      </c>
      <c r="R97" s="8">
        <v>502.12</v>
      </c>
      <c r="S97" s="4">
        <f t="shared" si="9"/>
        <v>3.1350000000000002</v>
      </c>
      <c r="T97" s="5">
        <f t="shared" si="10"/>
        <v>1574.1462000000001</v>
      </c>
    </row>
    <row r="98" spans="1:20">
      <c r="A98" s="4" t="s">
        <v>184</v>
      </c>
      <c r="B98" s="8">
        <v>233.23</v>
      </c>
      <c r="C98" s="4">
        <v>40</v>
      </c>
      <c r="D98" s="102">
        <f t="shared" si="11"/>
        <v>9329.1999999999989</v>
      </c>
      <c r="E98" s="7"/>
      <c r="F98" s="7"/>
      <c r="G98" s="7"/>
      <c r="H98" s="7"/>
      <c r="I98" s="7"/>
      <c r="J98" s="7"/>
      <c r="K98" s="7"/>
      <c r="L98" s="7"/>
      <c r="M98" s="30"/>
      <c r="N98" s="30">
        <f t="shared" si="8"/>
        <v>0</v>
      </c>
      <c r="O98" s="14">
        <v>0</v>
      </c>
      <c r="P98" s="30">
        <f t="shared" si="12"/>
        <v>0</v>
      </c>
      <c r="Q98" s="4" t="s">
        <v>184</v>
      </c>
      <c r="R98" s="8">
        <v>233.23</v>
      </c>
      <c r="S98" s="4">
        <f t="shared" si="9"/>
        <v>40</v>
      </c>
      <c r="T98" s="5">
        <f t="shared" si="10"/>
        <v>9329.1999999999989</v>
      </c>
    </row>
    <row r="99" spans="1:20">
      <c r="A99" s="4" t="s">
        <v>16</v>
      </c>
      <c r="B99" s="8">
        <v>112.63</v>
      </c>
      <c r="C99" s="4">
        <v>50</v>
      </c>
      <c r="D99" s="102">
        <f t="shared" si="11"/>
        <v>5631.5</v>
      </c>
      <c r="E99" s="7"/>
      <c r="F99" s="7"/>
      <c r="G99" s="7"/>
      <c r="H99" s="7"/>
      <c r="I99" s="7"/>
      <c r="J99" s="7"/>
      <c r="K99" s="7"/>
      <c r="L99" s="7"/>
      <c r="M99" s="30"/>
      <c r="N99" s="30">
        <f t="shared" si="8"/>
        <v>0</v>
      </c>
      <c r="O99" s="14">
        <v>0</v>
      </c>
      <c r="P99" s="30">
        <f t="shared" si="12"/>
        <v>0</v>
      </c>
      <c r="Q99" s="4" t="s">
        <v>16</v>
      </c>
      <c r="R99" s="8">
        <v>112.63</v>
      </c>
      <c r="S99" s="4">
        <f t="shared" si="9"/>
        <v>50</v>
      </c>
      <c r="T99" s="5">
        <f t="shared" si="10"/>
        <v>5631.5</v>
      </c>
    </row>
    <row r="100" spans="1:20">
      <c r="A100" s="4" t="s">
        <v>320</v>
      </c>
      <c r="B100" s="8">
        <v>47.87</v>
      </c>
      <c r="C100" s="4">
        <v>32</v>
      </c>
      <c r="D100" s="102">
        <f t="shared" si="11"/>
        <v>1531.84</v>
      </c>
      <c r="E100" s="7"/>
      <c r="F100" s="7"/>
      <c r="G100" s="7"/>
      <c r="H100" s="7"/>
      <c r="I100" s="7"/>
      <c r="J100" s="7"/>
      <c r="K100" s="7"/>
      <c r="L100" s="7"/>
      <c r="M100" s="30"/>
      <c r="N100" s="30">
        <f t="shared" si="8"/>
        <v>0</v>
      </c>
      <c r="O100" s="14">
        <v>0</v>
      </c>
      <c r="P100" s="30">
        <f t="shared" si="12"/>
        <v>0</v>
      </c>
      <c r="Q100" s="4" t="s">
        <v>320</v>
      </c>
      <c r="R100" s="8">
        <v>47.87</v>
      </c>
      <c r="S100" s="4">
        <f t="shared" si="9"/>
        <v>32</v>
      </c>
      <c r="T100" s="5">
        <f t="shared" si="10"/>
        <v>1531.84</v>
      </c>
    </row>
    <row r="101" spans="1:20">
      <c r="A101" s="4" t="s">
        <v>56</v>
      </c>
      <c r="B101" s="8">
        <v>82.89</v>
      </c>
      <c r="C101" s="4">
        <v>20.3</v>
      </c>
      <c r="D101" s="102">
        <f t="shared" si="11"/>
        <v>1682.6670000000001</v>
      </c>
      <c r="E101" s="7"/>
      <c r="F101" s="7"/>
      <c r="G101" s="7"/>
      <c r="H101" s="40">
        <v>1.23</v>
      </c>
      <c r="I101" s="7"/>
      <c r="J101" s="40">
        <v>8.4</v>
      </c>
      <c r="K101" s="7"/>
      <c r="L101" s="7"/>
      <c r="M101" s="30">
        <f t="shared" ref="M101:M109" si="14">SUM(E101:L101)</f>
        <v>9.6300000000000008</v>
      </c>
      <c r="N101" s="147">
        <f t="shared" si="8"/>
        <v>798.23070000000007</v>
      </c>
      <c r="O101" s="14">
        <v>9.6300000000000008</v>
      </c>
      <c r="P101" s="30">
        <f t="shared" si="12"/>
        <v>798.23070000000007</v>
      </c>
      <c r="Q101" s="4" t="s">
        <v>56</v>
      </c>
      <c r="R101" s="8">
        <v>82.89</v>
      </c>
      <c r="S101" s="4">
        <f t="shared" si="9"/>
        <v>10.67</v>
      </c>
      <c r="T101" s="5">
        <f t="shared" si="10"/>
        <v>884.43629999999996</v>
      </c>
    </row>
    <row r="102" spans="1:20">
      <c r="A102" s="4" t="s">
        <v>133</v>
      </c>
      <c r="B102" s="8">
        <v>346.42</v>
      </c>
      <c r="C102" s="4">
        <v>4.9000000000000004</v>
      </c>
      <c r="D102" s="102">
        <f t="shared" si="11"/>
        <v>1697.4580000000003</v>
      </c>
      <c r="E102" s="7"/>
      <c r="F102" s="7"/>
      <c r="G102" s="7"/>
      <c r="H102" s="7"/>
      <c r="I102" s="40">
        <v>4.9000000000000004</v>
      </c>
      <c r="J102" s="7"/>
      <c r="K102" s="7"/>
      <c r="L102" s="7"/>
      <c r="M102" s="30">
        <f t="shared" si="14"/>
        <v>4.9000000000000004</v>
      </c>
      <c r="N102" s="147">
        <f t="shared" si="8"/>
        <v>1697.4580000000003</v>
      </c>
      <c r="O102" s="14">
        <v>4.9000000000000004</v>
      </c>
      <c r="P102" s="30">
        <f t="shared" si="12"/>
        <v>1697.4580000000003</v>
      </c>
      <c r="Q102" s="11" t="s">
        <v>133</v>
      </c>
      <c r="R102" s="8">
        <v>346.42</v>
      </c>
      <c r="S102" s="4">
        <f t="shared" si="9"/>
        <v>0</v>
      </c>
      <c r="T102" s="5">
        <f t="shared" si="10"/>
        <v>0</v>
      </c>
    </row>
    <row r="103" spans="1:20">
      <c r="A103" s="4" t="s">
        <v>59</v>
      </c>
      <c r="B103" s="8">
        <v>331.34</v>
      </c>
      <c r="C103" s="4">
        <v>5</v>
      </c>
      <c r="D103" s="102">
        <f t="shared" si="11"/>
        <v>1656.6999999999998</v>
      </c>
      <c r="E103" s="7"/>
      <c r="F103" s="7"/>
      <c r="G103" s="7"/>
      <c r="H103" s="7"/>
      <c r="I103" s="40">
        <v>5</v>
      </c>
      <c r="J103" s="7"/>
      <c r="K103" s="7"/>
      <c r="L103" s="7"/>
      <c r="M103" s="30">
        <f t="shared" si="14"/>
        <v>5</v>
      </c>
      <c r="N103" s="30">
        <f t="shared" si="8"/>
        <v>1656.6999999999998</v>
      </c>
      <c r="O103" s="14">
        <v>5</v>
      </c>
      <c r="P103" s="30">
        <f t="shared" si="12"/>
        <v>1656.6999999999998</v>
      </c>
      <c r="Q103" s="11" t="s">
        <v>59</v>
      </c>
      <c r="R103" s="8">
        <v>331.34</v>
      </c>
      <c r="S103" s="4">
        <f t="shared" si="9"/>
        <v>0</v>
      </c>
      <c r="T103" s="5">
        <f t="shared" si="10"/>
        <v>0</v>
      </c>
    </row>
    <row r="104" spans="1:20">
      <c r="A104" s="4" t="s">
        <v>54</v>
      </c>
      <c r="B104" s="8">
        <v>56</v>
      </c>
      <c r="C104" s="4">
        <v>86</v>
      </c>
      <c r="D104" s="102">
        <f t="shared" si="11"/>
        <v>4816</v>
      </c>
      <c r="E104" s="7"/>
      <c r="F104" s="7"/>
      <c r="G104" s="7"/>
      <c r="H104" s="7"/>
      <c r="I104" s="40">
        <v>86</v>
      </c>
      <c r="J104" s="7"/>
      <c r="K104" s="7"/>
      <c r="L104" s="7"/>
      <c r="M104" s="30">
        <f t="shared" si="14"/>
        <v>86</v>
      </c>
      <c r="N104" s="30">
        <f t="shared" si="8"/>
        <v>4816</v>
      </c>
      <c r="O104" s="14">
        <v>86</v>
      </c>
      <c r="P104" s="30">
        <f t="shared" si="12"/>
        <v>4816</v>
      </c>
      <c r="Q104" s="11" t="s">
        <v>54</v>
      </c>
      <c r="R104" s="8">
        <v>56</v>
      </c>
      <c r="S104" s="4">
        <f t="shared" si="9"/>
        <v>0</v>
      </c>
      <c r="T104" s="5">
        <f t="shared" si="10"/>
        <v>0</v>
      </c>
    </row>
    <row r="105" spans="1:20">
      <c r="A105" s="4" t="s">
        <v>136</v>
      </c>
      <c r="B105" s="8">
        <v>120</v>
      </c>
      <c r="C105" s="4">
        <v>50</v>
      </c>
      <c r="D105" s="102">
        <f t="shared" si="11"/>
        <v>6000</v>
      </c>
      <c r="E105" s="7"/>
      <c r="F105" s="7"/>
      <c r="G105" s="7"/>
      <c r="H105" s="40">
        <v>50</v>
      </c>
      <c r="I105" s="7"/>
      <c r="J105" s="7"/>
      <c r="K105" s="7"/>
      <c r="L105" s="7"/>
      <c r="M105" s="14">
        <f t="shared" si="14"/>
        <v>50</v>
      </c>
      <c r="N105" s="30">
        <f t="shared" si="8"/>
        <v>6000</v>
      </c>
      <c r="O105" s="14">
        <v>50</v>
      </c>
      <c r="P105" s="30">
        <f t="shared" si="12"/>
        <v>6000</v>
      </c>
      <c r="Q105" s="11" t="s">
        <v>136</v>
      </c>
      <c r="R105" s="8">
        <v>120</v>
      </c>
      <c r="S105" s="4">
        <f t="shared" si="9"/>
        <v>0</v>
      </c>
      <c r="T105" s="5">
        <f t="shared" si="10"/>
        <v>0</v>
      </c>
    </row>
    <row r="106" spans="1:20">
      <c r="A106" s="4" t="s">
        <v>137</v>
      </c>
      <c r="B106" s="8">
        <v>105</v>
      </c>
      <c r="C106" s="4">
        <v>10</v>
      </c>
      <c r="D106" s="102">
        <f t="shared" si="11"/>
        <v>1050</v>
      </c>
      <c r="E106" s="7"/>
      <c r="F106" s="7"/>
      <c r="G106" s="7"/>
      <c r="H106" s="40">
        <v>10</v>
      </c>
      <c r="I106" s="7"/>
      <c r="J106" s="7"/>
      <c r="K106" s="7"/>
      <c r="L106" s="7"/>
      <c r="M106" s="14">
        <f t="shared" si="14"/>
        <v>10</v>
      </c>
      <c r="N106" s="30">
        <f t="shared" si="8"/>
        <v>1050</v>
      </c>
      <c r="O106" s="14">
        <v>10</v>
      </c>
      <c r="P106" s="30">
        <f t="shared" si="12"/>
        <v>1050</v>
      </c>
      <c r="Q106" s="11" t="s">
        <v>137</v>
      </c>
      <c r="R106" s="8">
        <v>105</v>
      </c>
      <c r="S106" s="4">
        <f t="shared" si="9"/>
        <v>0</v>
      </c>
      <c r="T106" s="5">
        <f t="shared" si="10"/>
        <v>0</v>
      </c>
    </row>
    <row r="107" spans="1:20">
      <c r="A107" s="4" t="s">
        <v>299</v>
      </c>
      <c r="B107" s="8">
        <v>240</v>
      </c>
      <c r="C107" s="4">
        <v>22.6</v>
      </c>
      <c r="D107" s="102">
        <f t="shared" si="11"/>
        <v>5424</v>
      </c>
      <c r="E107" s="7"/>
      <c r="F107" s="7"/>
      <c r="G107" s="7"/>
      <c r="H107" s="7"/>
      <c r="I107" s="7"/>
      <c r="J107" s="40">
        <v>22.6</v>
      </c>
      <c r="K107" s="7"/>
      <c r="L107" s="7"/>
      <c r="M107" s="14">
        <f t="shared" si="14"/>
        <v>22.6</v>
      </c>
      <c r="N107" s="30">
        <f t="shared" si="8"/>
        <v>5424</v>
      </c>
      <c r="O107" s="14">
        <v>22.6</v>
      </c>
      <c r="P107" s="30">
        <f t="shared" si="12"/>
        <v>5424</v>
      </c>
      <c r="Q107" s="11" t="s">
        <v>299</v>
      </c>
      <c r="R107" s="8">
        <v>240</v>
      </c>
      <c r="S107" s="4">
        <f t="shared" si="9"/>
        <v>0</v>
      </c>
      <c r="T107" s="5">
        <f t="shared" si="10"/>
        <v>0</v>
      </c>
    </row>
    <row r="108" spans="1:20">
      <c r="A108" s="4" t="s">
        <v>61</v>
      </c>
      <c r="B108" s="8">
        <v>185</v>
      </c>
      <c r="C108" s="4">
        <v>60.7</v>
      </c>
      <c r="D108" s="102">
        <f t="shared" si="11"/>
        <v>11229.5</v>
      </c>
      <c r="E108" s="7"/>
      <c r="F108" s="7"/>
      <c r="G108" s="7"/>
      <c r="H108" s="7"/>
      <c r="I108" s="7"/>
      <c r="J108" s="40">
        <v>60.7</v>
      </c>
      <c r="K108" s="7"/>
      <c r="L108" s="7"/>
      <c r="M108" s="14">
        <f t="shared" si="14"/>
        <v>60.7</v>
      </c>
      <c r="N108" s="30">
        <f t="shared" si="8"/>
        <v>11229.5</v>
      </c>
      <c r="O108" s="14">
        <v>60.7</v>
      </c>
      <c r="P108" s="30">
        <f t="shared" si="12"/>
        <v>11229.5</v>
      </c>
      <c r="Q108" s="11" t="s">
        <v>61</v>
      </c>
      <c r="R108" s="8">
        <v>185</v>
      </c>
      <c r="S108" s="4">
        <f t="shared" si="9"/>
        <v>0</v>
      </c>
      <c r="T108" s="5">
        <f t="shared" si="10"/>
        <v>0</v>
      </c>
    </row>
    <row r="109" spans="1:20">
      <c r="A109" s="4" t="s">
        <v>304</v>
      </c>
      <c r="B109" s="8">
        <v>280</v>
      </c>
      <c r="C109" s="4">
        <v>35.119999999999997</v>
      </c>
      <c r="D109" s="102">
        <f t="shared" si="11"/>
        <v>9833.5999999999985</v>
      </c>
      <c r="E109" s="7"/>
      <c r="F109" s="7"/>
      <c r="G109" s="7"/>
      <c r="H109" s="7"/>
      <c r="I109" s="7"/>
      <c r="J109" s="7"/>
      <c r="K109" s="4">
        <v>35.119999999999997</v>
      </c>
      <c r="L109" s="7"/>
      <c r="M109" s="14">
        <f t="shared" si="14"/>
        <v>35.119999999999997</v>
      </c>
      <c r="N109" s="30">
        <f t="shared" si="8"/>
        <v>9833.5999999999985</v>
      </c>
      <c r="O109" s="14">
        <v>35.119999999999997</v>
      </c>
      <c r="P109" s="30">
        <f t="shared" si="12"/>
        <v>9833.5999999999985</v>
      </c>
      <c r="Q109" s="11" t="s">
        <v>304</v>
      </c>
      <c r="R109" s="8">
        <v>280</v>
      </c>
      <c r="S109" s="4">
        <f t="shared" si="9"/>
        <v>0</v>
      </c>
      <c r="T109" s="5">
        <f t="shared" si="10"/>
        <v>0</v>
      </c>
    </row>
    <row r="110" spans="1:20">
      <c r="A110" s="4" t="s">
        <v>54</v>
      </c>
      <c r="B110" s="8">
        <v>69.63</v>
      </c>
      <c r="C110" s="4">
        <v>86</v>
      </c>
      <c r="D110" s="102">
        <f t="shared" si="11"/>
        <v>5988.1799999999994</v>
      </c>
      <c r="E110" s="7"/>
      <c r="F110" s="7"/>
      <c r="G110" s="7"/>
      <c r="H110" s="7"/>
      <c r="I110" s="7"/>
      <c r="J110" s="7"/>
      <c r="K110" s="7"/>
      <c r="L110" s="7"/>
      <c r="M110" s="30"/>
      <c r="N110" s="30">
        <f t="shared" si="8"/>
        <v>0</v>
      </c>
      <c r="O110" s="14">
        <v>0</v>
      </c>
      <c r="P110" s="30">
        <f t="shared" si="12"/>
        <v>0</v>
      </c>
      <c r="Q110" s="4" t="s">
        <v>54</v>
      </c>
      <c r="R110" s="8">
        <v>69.63</v>
      </c>
      <c r="S110" s="4">
        <f t="shared" si="9"/>
        <v>86</v>
      </c>
      <c r="T110" s="5">
        <f t="shared" si="10"/>
        <v>5988.1799999999994</v>
      </c>
    </row>
    <row r="111" spans="1:20">
      <c r="A111" s="117" t="s">
        <v>147</v>
      </c>
      <c r="B111" s="92">
        <v>58</v>
      </c>
      <c r="C111" s="117">
        <v>196</v>
      </c>
      <c r="D111" s="102">
        <f t="shared" si="11"/>
        <v>11368</v>
      </c>
      <c r="E111" s="138"/>
      <c r="F111" s="138"/>
      <c r="G111" s="138"/>
      <c r="H111" s="138"/>
      <c r="I111" s="138"/>
      <c r="J111" s="148">
        <v>196</v>
      </c>
      <c r="K111" s="138"/>
      <c r="L111" s="7"/>
      <c r="M111" s="14">
        <f>SUM(E111:L111)</f>
        <v>196</v>
      </c>
      <c r="N111" s="30">
        <f t="shared" si="8"/>
        <v>11368</v>
      </c>
      <c r="O111" s="14">
        <v>196</v>
      </c>
      <c r="P111" s="30">
        <f t="shared" si="12"/>
        <v>11368</v>
      </c>
      <c r="Q111" s="11" t="s">
        <v>147</v>
      </c>
      <c r="R111" s="92">
        <v>58</v>
      </c>
      <c r="S111" s="4">
        <f t="shared" si="9"/>
        <v>0</v>
      </c>
      <c r="T111" s="5">
        <f t="shared" si="10"/>
        <v>0</v>
      </c>
    </row>
    <row r="112" spans="1:20">
      <c r="A112" s="4" t="s">
        <v>65</v>
      </c>
      <c r="B112" s="8">
        <v>320</v>
      </c>
      <c r="C112" s="4">
        <v>40.5</v>
      </c>
      <c r="D112" s="102">
        <f t="shared" si="11"/>
        <v>12960</v>
      </c>
      <c r="E112" s="7"/>
      <c r="F112" s="7"/>
      <c r="G112" s="7"/>
      <c r="H112" s="7"/>
      <c r="I112" s="7"/>
      <c r="J112" s="7"/>
      <c r="K112" s="40">
        <v>21.5</v>
      </c>
      <c r="L112" s="7"/>
      <c r="M112" s="14">
        <f>SUM(E112:L112)</f>
        <v>21.5</v>
      </c>
      <c r="N112" s="30">
        <f t="shared" si="8"/>
        <v>6880</v>
      </c>
      <c r="O112" s="14">
        <v>21.5</v>
      </c>
      <c r="P112" s="30">
        <f t="shared" si="12"/>
        <v>6880</v>
      </c>
      <c r="Q112" s="11" t="s">
        <v>65</v>
      </c>
      <c r="R112" s="8">
        <v>320</v>
      </c>
      <c r="S112" s="4">
        <f t="shared" si="9"/>
        <v>19</v>
      </c>
      <c r="T112" s="5">
        <f t="shared" si="10"/>
        <v>6080</v>
      </c>
    </row>
    <row r="113" spans="1:20">
      <c r="A113" s="8" t="s">
        <v>321</v>
      </c>
      <c r="B113" s="102">
        <v>45</v>
      </c>
      <c r="C113" s="4">
        <v>225</v>
      </c>
      <c r="D113" s="102">
        <f t="shared" si="11"/>
        <v>10125</v>
      </c>
      <c r="E113" s="7"/>
      <c r="F113" s="7"/>
      <c r="G113" s="7"/>
      <c r="H113" s="7"/>
      <c r="I113" s="7"/>
      <c r="J113" s="7"/>
      <c r="K113" s="40">
        <v>225</v>
      </c>
      <c r="L113" s="7"/>
      <c r="M113" s="14">
        <f>SUM(E113:L113)</f>
        <v>225</v>
      </c>
      <c r="N113" s="30">
        <f t="shared" si="8"/>
        <v>10125</v>
      </c>
      <c r="O113" s="14">
        <v>225</v>
      </c>
      <c r="P113" s="30">
        <f t="shared" si="12"/>
        <v>10125</v>
      </c>
      <c r="Q113" s="11" t="s">
        <v>321</v>
      </c>
      <c r="R113" s="63">
        <v>45</v>
      </c>
      <c r="S113" s="4">
        <f t="shared" si="9"/>
        <v>0</v>
      </c>
      <c r="T113" s="5">
        <f t="shared" si="10"/>
        <v>0</v>
      </c>
    </row>
    <row r="114" spans="1:20">
      <c r="A114" s="8" t="s">
        <v>156</v>
      </c>
      <c r="B114" s="8">
        <v>700</v>
      </c>
      <c r="C114" s="4">
        <v>3</v>
      </c>
      <c r="D114" s="102">
        <f t="shared" si="11"/>
        <v>2100</v>
      </c>
      <c r="E114" s="7"/>
      <c r="F114" s="7"/>
      <c r="G114" s="7"/>
      <c r="H114" s="7"/>
      <c r="I114" s="7"/>
      <c r="J114" s="7"/>
      <c r="K114" s="40">
        <v>3</v>
      </c>
      <c r="L114" s="7"/>
      <c r="M114" s="14">
        <f>SUM(E114:L114)</f>
        <v>3</v>
      </c>
      <c r="N114" s="30">
        <f t="shared" si="8"/>
        <v>2100</v>
      </c>
      <c r="O114" s="14">
        <v>3</v>
      </c>
      <c r="P114" s="30">
        <f t="shared" si="12"/>
        <v>2100</v>
      </c>
      <c r="Q114" s="63" t="s">
        <v>156</v>
      </c>
      <c r="R114" s="8">
        <v>700</v>
      </c>
      <c r="S114" s="4">
        <f t="shared" si="9"/>
        <v>0</v>
      </c>
      <c r="T114" s="5">
        <f t="shared" si="10"/>
        <v>0</v>
      </c>
    </row>
    <row r="115" spans="1:20">
      <c r="A115" s="8" t="s">
        <v>97</v>
      </c>
      <c r="B115" s="8">
        <v>150</v>
      </c>
      <c r="C115" s="4">
        <v>48</v>
      </c>
      <c r="D115" s="102">
        <f t="shared" si="11"/>
        <v>7200</v>
      </c>
      <c r="E115" s="7"/>
      <c r="F115" s="7"/>
      <c r="G115" s="7"/>
      <c r="H115" s="7"/>
      <c r="I115" s="7"/>
      <c r="J115" s="7"/>
      <c r="K115" s="7"/>
      <c r="L115" s="40">
        <v>48</v>
      </c>
      <c r="M115" s="14">
        <f>SUM(E115:L115)</f>
        <v>48</v>
      </c>
      <c r="N115" s="30">
        <f t="shared" si="8"/>
        <v>7200</v>
      </c>
      <c r="O115" s="14">
        <v>48</v>
      </c>
      <c r="P115" s="30">
        <f t="shared" si="12"/>
        <v>7200</v>
      </c>
      <c r="Q115" s="63" t="s">
        <v>97</v>
      </c>
      <c r="R115" s="8">
        <v>150</v>
      </c>
      <c r="S115" s="4">
        <f t="shared" si="9"/>
        <v>0</v>
      </c>
      <c r="T115" s="5">
        <f t="shared" si="10"/>
        <v>0</v>
      </c>
    </row>
    <row r="116" spans="1:20">
      <c r="A116" s="8" t="s">
        <v>322</v>
      </c>
      <c r="B116" s="8">
        <v>210</v>
      </c>
      <c r="C116" s="4">
        <v>22.6</v>
      </c>
      <c r="D116" s="102">
        <f t="shared" si="11"/>
        <v>4746</v>
      </c>
      <c r="E116" s="7"/>
      <c r="F116" s="7"/>
      <c r="G116" s="7"/>
      <c r="H116" s="7"/>
      <c r="I116" s="7"/>
      <c r="J116" s="7"/>
      <c r="K116" s="7"/>
      <c r="L116" s="7"/>
      <c r="M116" s="14"/>
      <c r="N116" s="30">
        <f t="shared" si="8"/>
        <v>0</v>
      </c>
      <c r="O116" s="14">
        <v>0</v>
      </c>
      <c r="P116" s="30">
        <f t="shared" si="12"/>
        <v>0</v>
      </c>
      <c r="Q116" s="8" t="s">
        <v>322</v>
      </c>
      <c r="R116" s="8">
        <v>210</v>
      </c>
      <c r="S116" s="4">
        <f t="shared" si="9"/>
        <v>22.6</v>
      </c>
      <c r="T116" s="5">
        <f t="shared" si="10"/>
        <v>4746</v>
      </c>
    </row>
    <row r="117" spans="1:20">
      <c r="A117" s="8" t="s">
        <v>213</v>
      </c>
      <c r="B117" s="8">
        <v>246</v>
      </c>
      <c r="C117" s="8">
        <v>50.7</v>
      </c>
      <c r="D117" s="102">
        <f t="shared" si="11"/>
        <v>12472.2</v>
      </c>
      <c r="E117" s="7"/>
      <c r="F117" s="7"/>
      <c r="G117" s="7"/>
      <c r="H117" s="7"/>
      <c r="I117" s="7"/>
      <c r="J117" s="7"/>
      <c r="K117" s="7"/>
      <c r="L117" s="40">
        <v>50.7</v>
      </c>
      <c r="M117" s="14">
        <f>SUM(E117:L117)</f>
        <v>50.7</v>
      </c>
      <c r="N117" s="30">
        <f t="shared" si="8"/>
        <v>12472.2</v>
      </c>
      <c r="O117" s="14">
        <v>50.7</v>
      </c>
      <c r="P117" s="30">
        <f t="shared" si="12"/>
        <v>12472.2</v>
      </c>
      <c r="Q117" s="63" t="s">
        <v>213</v>
      </c>
      <c r="R117" s="8">
        <v>246</v>
      </c>
      <c r="S117" s="4">
        <f t="shared" si="9"/>
        <v>0</v>
      </c>
      <c r="T117" s="5">
        <f t="shared" si="10"/>
        <v>0</v>
      </c>
    </row>
    <row r="118" spans="1:20">
      <c r="A118" s="8" t="s">
        <v>323</v>
      </c>
      <c r="B118" s="8">
        <v>224</v>
      </c>
      <c r="C118" s="4">
        <v>25</v>
      </c>
      <c r="D118" s="102">
        <f t="shared" si="11"/>
        <v>5600</v>
      </c>
      <c r="E118" s="7"/>
      <c r="F118" s="7"/>
      <c r="G118" s="7"/>
      <c r="H118" s="7"/>
      <c r="I118" s="7"/>
      <c r="J118" s="7"/>
      <c r="K118" s="7"/>
      <c r="L118" s="7"/>
      <c r="M118" s="14"/>
      <c r="N118" s="30">
        <f t="shared" si="8"/>
        <v>0</v>
      </c>
      <c r="O118" s="14">
        <v>0</v>
      </c>
      <c r="P118" s="30">
        <f t="shared" si="12"/>
        <v>0</v>
      </c>
      <c r="Q118" s="8" t="s">
        <v>323</v>
      </c>
      <c r="R118" s="8">
        <v>224</v>
      </c>
      <c r="S118" s="4">
        <f t="shared" si="9"/>
        <v>25</v>
      </c>
      <c r="T118" s="5">
        <f t="shared" si="10"/>
        <v>5600</v>
      </c>
    </row>
    <row r="119" spans="1:20">
      <c r="A119" s="8" t="s">
        <v>133</v>
      </c>
      <c r="B119" s="8">
        <v>224</v>
      </c>
      <c r="C119" s="4">
        <v>5</v>
      </c>
      <c r="D119" s="102">
        <f t="shared" si="11"/>
        <v>1120</v>
      </c>
      <c r="E119" s="7"/>
      <c r="F119" s="7"/>
      <c r="G119" s="7"/>
      <c r="H119" s="7"/>
      <c r="I119" s="7"/>
      <c r="J119" s="7"/>
      <c r="K119" s="7"/>
      <c r="L119" s="7"/>
      <c r="M119" s="14"/>
      <c r="N119" s="30">
        <f t="shared" si="8"/>
        <v>0</v>
      </c>
      <c r="O119" s="14">
        <v>0</v>
      </c>
      <c r="P119" s="30">
        <f t="shared" si="12"/>
        <v>0</v>
      </c>
      <c r="Q119" s="8" t="s">
        <v>133</v>
      </c>
      <c r="R119" s="8">
        <v>224</v>
      </c>
      <c r="S119" s="4">
        <f t="shared" si="9"/>
        <v>5</v>
      </c>
      <c r="T119" s="5">
        <f t="shared" si="10"/>
        <v>1120</v>
      </c>
    </row>
    <row r="120" spans="1:20">
      <c r="A120" s="8" t="s">
        <v>59</v>
      </c>
      <c r="B120" s="8">
        <v>224</v>
      </c>
      <c r="C120" s="4">
        <v>5</v>
      </c>
      <c r="D120" s="102">
        <f t="shared" si="11"/>
        <v>1120</v>
      </c>
      <c r="E120" s="7"/>
      <c r="F120" s="7"/>
      <c r="G120" s="7"/>
      <c r="H120" s="7"/>
      <c r="I120" s="7"/>
      <c r="J120" s="7"/>
      <c r="K120" s="7"/>
      <c r="L120" s="7"/>
      <c r="M120" s="14"/>
      <c r="N120" s="30">
        <f t="shared" si="8"/>
        <v>0</v>
      </c>
      <c r="O120" s="14">
        <v>0</v>
      </c>
      <c r="P120" s="30">
        <f t="shared" si="12"/>
        <v>0</v>
      </c>
      <c r="Q120" s="8" t="s">
        <v>59</v>
      </c>
      <c r="R120" s="8">
        <v>224</v>
      </c>
      <c r="S120" s="4">
        <f t="shared" si="9"/>
        <v>5</v>
      </c>
      <c r="T120" s="5">
        <f t="shared" si="10"/>
        <v>1120</v>
      </c>
    </row>
    <row r="121" spans="1:20">
      <c r="A121" s="8" t="s">
        <v>124</v>
      </c>
      <c r="B121" s="8">
        <v>140</v>
      </c>
      <c r="C121" s="4">
        <v>22</v>
      </c>
      <c r="D121" s="102">
        <f t="shared" si="11"/>
        <v>3080</v>
      </c>
      <c r="E121" s="7"/>
      <c r="F121" s="7"/>
      <c r="G121" s="7"/>
      <c r="H121" s="7"/>
      <c r="I121" s="7"/>
      <c r="J121" s="7"/>
      <c r="K121" s="7"/>
      <c r="L121" s="40">
        <v>15</v>
      </c>
      <c r="M121" s="14">
        <f>SUM(E121:L121)</f>
        <v>15</v>
      </c>
      <c r="N121" s="30">
        <f t="shared" si="8"/>
        <v>2100</v>
      </c>
      <c r="O121" s="14">
        <v>15</v>
      </c>
      <c r="P121" s="30">
        <f t="shared" si="12"/>
        <v>2100</v>
      </c>
      <c r="Q121" s="8" t="s">
        <v>124</v>
      </c>
      <c r="R121" s="8">
        <v>140</v>
      </c>
      <c r="S121" s="4">
        <f t="shared" si="9"/>
        <v>7</v>
      </c>
      <c r="T121" s="5">
        <f t="shared" si="10"/>
        <v>980</v>
      </c>
    </row>
    <row r="122" spans="1:20">
      <c r="A122" s="8" t="s">
        <v>299</v>
      </c>
      <c r="B122" s="8">
        <v>245</v>
      </c>
      <c r="C122" s="4">
        <v>23</v>
      </c>
      <c r="D122" s="102">
        <f t="shared" si="11"/>
        <v>5635</v>
      </c>
      <c r="E122" s="7"/>
      <c r="F122" s="7"/>
      <c r="G122" s="7"/>
      <c r="H122" s="7"/>
      <c r="I122" s="7"/>
      <c r="J122" s="7"/>
      <c r="K122" s="7"/>
      <c r="L122" s="7"/>
      <c r="M122" s="14"/>
      <c r="N122" s="30">
        <f t="shared" si="8"/>
        <v>0</v>
      </c>
      <c r="O122" s="14">
        <v>0</v>
      </c>
      <c r="P122" s="30">
        <f t="shared" si="12"/>
        <v>0</v>
      </c>
      <c r="Q122" s="8" t="s">
        <v>299</v>
      </c>
      <c r="R122" s="8">
        <v>245</v>
      </c>
      <c r="S122" s="4">
        <f t="shared" si="9"/>
        <v>23</v>
      </c>
      <c r="T122" s="5">
        <f t="shared" si="10"/>
        <v>5635</v>
      </c>
    </row>
    <row r="123" spans="1:20">
      <c r="A123" s="8" t="s">
        <v>324</v>
      </c>
      <c r="B123" s="8">
        <v>30</v>
      </c>
      <c r="C123" s="4">
        <v>20</v>
      </c>
      <c r="D123" s="102">
        <f t="shared" si="11"/>
        <v>600</v>
      </c>
      <c r="E123" s="7"/>
      <c r="F123" s="7"/>
      <c r="G123" s="7"/>
      <c r="H123" s="7"/>
      <c r="I123" s="7"/>
      <c r="J123" s="7"/>
      <c r="K123" s="7"/>
      <c r="L123" s="7"/>
      <c r="M123" s="14"/>
      <c r="N123" s="30">
        <f t="shared" si="8"/>
        <v>0</v>
      </c>
      <c r="O123" s="14">
        <v>0</v>
      </c>
      <c r="P123" s="30">
        <f t="shared" si="12"/>
        <v>0</v>
      </c>
      <c r="Q123" s="8" t="s">
        <v>324</v>
      </c>
      <c r="R123" s="8">
        <v>30</v>
      </c>
      <c r="S123" s="4">
        <f t="shared" si="9"/>
        <v>20</v>
      </c>
      <c r="T123" s="5">
        <f t="shared" si="10"/>
        <v>600</v>
      </c>
    </row>
    <row r="124" spans="1:20">
      <c r="A124" s="8" t="s">
        <v>307</v>
      </c>
      <c r="B124" s="8">
        <v>340</v>
      </c>
      <c r="C124" s="4">
        <v>66</v>
      </c>
      <c r="D124" s="102">
        <f t="shared" si="11"/>
        <v>22440</v>
      </c>
      <c r="E124" s="7"/>
      <c r="F124" s="7"/>
      <c r="G124" s="7"/>
      <c r="H124" s="7"/>
      <c r="I124" s="7"/>
      <c r="J124" s="7"/>
      <c r="K124" s="7"/>
      <c r="L124" s="40">
        <v>36.28</v>
      </c>
      <c r="M124" s="14">
        <f>SUM(E124:L124)</f>
        <v>36.28</v>
      </c>
      <c r="N124" s="160">
        <f t="shared" si="8"/>
        <v>12335.2</v>
      </c>
      <c r="O124" s="14">
        <v>36.28</v>
      </c>
      <c r="P124" s="30">
        <f t="shared" si="12"/>
        <v>12335.2</v>
      </c>
      <c r="Q124" s="63" t="s">
        <v>307</v>
      </c>
      <c r="R124" s="8">
        <v>340</v>
      </c>
      <c r="S124" s="4">
        <v>0</v>
      </c>
      <c r="T124" s="5">
        <f t="shared" si="10"/>
        <v>0</v>
      </c>
    </row>
    <row r="125" spans="1:20">
      <c r="A125" s="8" t="s">
        <v>118</v>
      </c>
      <c r="B125" s="8">
        <v>61</v>
      </c>
      <c r="C125" s="4">
        <v>214</v>
      </c>
      <c r="D125" s="102">
        <f t="shared" si="11"/>
        <v>13054</v>
      </c>
      <c r="E125" s="7"/>
      <c r="F125" s="7"/>
      <c r="G125" s="7"/>
      <c r="H125" s="7"/>
      <c r="I125" s="7"/>
      <c r="J125" s="7"/>
      <c r="K125" s="7"/>
      <c r="L125" s="40">
        <v>214</v>
      </c>
      <c r="M125" s="14">
        <f>SUM(E125:L125)</f>
        <v>214</v>
      </c>
      <c r="N125" s="30">
        <f t="shared" si="8"/>
        <v>13054</v>
      </c>
      <c r="O125" s="14">
        <v>214</v>
      </c>
      <c r="P125" s="30">
        <f t="shared" si="12"/>
        <v>13054</v>
      </c>
      <c r="Q125" s="63" t="s">
        <v>118</v>
      </c>
      <c r="R125" s="8">
        <v>61</v>
      </c>
      <c r="S125" s="4">
        <f t="shared" si="9"/>
        <v>0</v>
      </c>
      <c r="T125" s="5">
        <f t="shared" si="10"/>
        <v>0</v>
      </c>
    </row>
    <row r="126" spans="1:20">
      <c r="A126" s="8" t="s">
        <v>325</v>
      </c>
      <c r="B126" s="8">
        <v>95</v>
      </c>
      <c r="C126" s="4">
        <v>214</v>
      </c>
      <c r="D126" s="102">
        <f t="shared" si="11"/>
        <v>20330</v>
      </c>
      <c r="E126" s="7"/>
      <c r="F126" s="7"/>
      <c r="G126" s="7"/>
      <c r="H126" s="7"/>
      <c r="I126" s="7"/>
      <c r="J126" s="7"/>
      <c r="K126" s="7"/>
      <c r="L126" s="7"/>
      <c r="M126" s="14"/>
      <c r="N126" s="30">
        <f t="shared" si="8"/>
        <v>0</v>
      </c>
      <c r="O126" s="14">
        <v>0</v>
      </c>
      <c r="P126" s="30">
        <f t="shared" si="12"/>
        <v>0</v>
      </c>
      <c r="Q126" s="8" t="s">
        <v>325</v>
      </c>
      <c r="R126" s="8">
        <v>95</v>
      </c>
      <c r="S126" s="4">
        <f t="shared" si="9"/>
        <v>214</v>
      </c>
      <c r="T126" s="5">
        <f t="shared" si="10"/>
        <v>20330</v>
      </c>
    </row>
    <row r="127" spans="1:20">
      <c r="A127" s="8" t="s">
        <v>18</v>
      </c>
      <c r="B127" s="8">
        <v>14.5</v>
      </c>
      <c r="C127" s="4">
        <v>214</v>
      </c>
      <c r="D127" s="102">
        <f t="shared" si="11"/>
        <v>3103</v>
      </c>
      <c r="E127" s="7"/>
      <c r="F127" s="7"/>
      <c r="G127" s="7"/>
      <c r="H127" s="7"/>
      <c r="I127" s="7"/>
      <c r="J127" s="7"/>
      <c r="K127" s="7"/>
      <c r="L127" s="7"/>
      <c r="M127" s="14"/>
      <c r="N127" s="30">
        <f t="shared" si="8"/>
        <v>0</v>
      </c>
      <c r="O127" s="14">
        <v>0</v>
      </c>
      <c r="P127" s="30">
        <f t="shared" si="12"/>
        <v>0</v>
      </c>
      <c r="Q127" s="8" t="s">
        <v>18</v>
      </c>
      <c r="R127" s="8">
        <v>14.5</v>
      </c>
      <c r="S127" s="4">
        <f t="shared" si="9"/>
        <v>214</v>
      </c>
      <c r="T127" s="5">
        <f t="shared" si="10"/>
        <v>3103</v>
      </c>
    </row>
    <row r="128" spans="1:20">
      <c r="A128" s="8" t="s">
        <v>37</v>
      </c>
      <c r="B128" s="8">
        <v>88</v>
      </c>
      <c r="C128" s="4">
        <v>19</v>
      </c>
      <c r="D128" s="102">
        <f t="shared" si="11"/>
        <v>1672</v>
      </c>
      <c r="E128" s="7"/>
      <c r="F128" s="7"/>
      <c r="G128" s="7"/>
      <c r="H128" s="7"/>
      <c r="I128" s="7"/>
      <c r="J128" s="7"/>
      <c r="K128" s="7"/>
      <c r="L128" s="7"/>
      <c r="M128" s="14"/>
      <c r="N128" s="30">
        <f t="shared" si="8"/>
        <v>0</v>
      </c>
      <c r="O128" s="14">
        <v>0</v>
      </c>
      <c r="P128" s="30">
        <f t="shared" si="12"/>
        <v>0</v>
      </c>
      <c r="Q128" s="8" t="s">
        <v>37</v>
      </c>
      <c r="R128" s="8">
        <v>88</v>
      </c>
      <c r="S128" s="4">
        <f t="shared" si="9"/>
        <v>19</v>
      </c>
      <c r="T128" s="5">
        <f t="shared" si="10"/>
        <v>1672</v>
      </c>
    </row>
    <row r="129" spans="1:20">
      <c r="D129" s="68">
        <f>SUM(D4:D128)</f>
        <v>598821.37130000023</v>
      </c>
      <c r="E129" s="14">
        <v>54832.81</v>
      </c>
      <c r="F129" s="87">
        <v>47138.68</v>
      </c>
      <c r="G129" s="99">
        <v>50985.8</v>
      </c>
      <c r="H129" s="14">
        <v>50985.83</v>
      </c>
      <c r="I129" s="87">
        <v>50895.55</v>
      </c>
      <c r="J129" s="87">
        <v>50895.66</v>
      </c>
      <c r="K129" s="65">
        <v>50895.62</v>
      </c>
      <c r="L129" s="14">
        <v>52935.05</v>
      </c>
      <c r="M129" s="99">
        <f>SUM(E129:L129)</f>
        <v>409564.99999999994</v>
      </c>
      <c r="N129" s="99">
        <f>SUM(N4:N128)</f>
        <v>409565.00460000004</v>
      </c>
      <c r="O129" s="14"/>
      <c r="P129" s="99">
        <f>SUM(P4:P128)</f>
        <v>409565.00460000004</v>
      </c>
      <c r="R129" s="19"/>
      <c r="S129" s="19">
        <f>SUM(S4:S128)</f>
        <v>1776.5050000000001</v>
      </c>
      <c r="T129" s="13">
        <f>SUM(T4:T128)</f>
        <v>179151.56669999997</v>
      </c>
    </row>
    <row r="130" spans="1:20">
      <c r="C130" s="79"/>
      <c r="N130" s="14"/>
      <c r="O130" s="14"/>
      <c r="P130" s="30"/>
    </row>
    <row r="131" spans="1:20">
      <c r="C131" s="79"/>
      <c r="N131" s="14"/>
      <c r="O131" s="14"/>
      <c r="P131" s="30"/>
    </row>
    <row r="132" spans="1:20">
      <c r="C132" s="79"/>
      <c r="N132" s="14"/>
      <c r="O132" s="14"/>
      <c r="P132" s="30"/>
    </row>
    <row r="133" spans="1:20">
      <c r="C133" s="79"/>
      <c r="N133" s="14"/>
      <c r="O133" s="14"/>
      <c r="P133" s="30"/>
    </row>
    <row r="134" spans="1:20">
      <c r="C134" s="79"/>
      <c r="N134" s="14"/>
      <c r="O134" s="14"/>
      <c r="P134" s="30"/>
    </row>
    <row r="135" spans="1:20">
      <c r="A135" s="287" t="s">
        <v>331</v>
      </c>
      <c r="B135" s="287"/>
      <c r="C135" s="287"/>
      <c r="P135" s="30"/>
    </row>
    <row r="136" spans="1:20">
      <c r="A136" s="30"/>
      <c r="B136" s="30"/>
      <c r="C136" s="30"/>
      <c r="D136" s="30"/>
      <c r="E136" s="14" t="s">
        <v>6</v>
      </c>
      <c r="F136" s="14" t="s">
        <v>6</v>
      </c>
      <c r="G136" s="14" t="s">
        <v>6</v>
      </c>
      <c r="H136" s="14" t="s">
        <v>6</v>
      </c>
      <c r="I136" s="14" t="s">
        <v>6</v>
      </c>
      <c r="J136" s="14" t="s">
        <v>6</v>
      </c>
      <c r="K136" s="14" t="s">
        <v>6</v>
      </c>
      <c r="L136" s="14" t="s">
        <v>6</v>
      </c>
      <c r="P136" s="30"/>
    </row>
    <row r="137" spans="1:20">
      <c r="A137" s="30"/>
      <c r="B137" s="30"/>
      <c r="C137" s="30"/>
      <c r="D137" s="30"/>
      <c r="E137" s="14">
        <v>38</v>
      </c>
      <c r="F137" s="14">
        <v>38</v>
      </c>
      <c r="G137" s="14">
        <v>38</v>
      </c>
      <c r="H137" s="14">
        <v>38</v>
      </c>
      <c r="I137" s="14">
        <v>38</v>
      </c>
      <c r="J137" s="14">
        <v>38</v>
      </c>
      <c r="K137" s="14">
        <v>139</v>
      </c>
      <c r="L137" s="14">
        <v>139</v>
      </c>
      <c r="P137" s="30"/>
    </row>
    <row r="138" spans="1:20">
      <c r="A138" s="5" t="s">
        <v>2</v>
      </c>
      <c r="B138" s="5" t="s">
        <v>3</v>
      </c>
      <c r="C138" s="5" t="s">
        <v>8</v>
      </c>
      <c r="D138" s="5" t="s">
        <v>9</v>
      </c>
      <c r="E138" s="52">
        <v>22</v>
      </c>
      <c r="F138" s="52">
        <v>23</v>
      </c>
      <c r="G138" s="52">
        <v>24</v>
      </c>
      <c r="H138" s="52">
        <v>25</v>
      </c>
      <c r="I138" s="52">
        <v>26</v>
      </c>
      <c r="J138" s="52">
        <v>27</v>
      </c>
      <c r="K138" s="52">
        <v>29</v>
      </c>
      <c r="L138" s="52">
        <v>30</v>
      </c>
      <c r="M138" s="30"/>
      <c r="N138" s="30" t="s">
        <v>9</v>
      </c>
      <c r="O138" s="30"/>
      <c r="P138" s="30"/>
      <c r="Q138" s="135" t="s">
        <v>2</v>
      </c>
      <c r="R138" s="5" t="s">
        <v>3</v>
      </c>
      <c r="S138" s="5" t="s">
        <v>8</v>
      </c>
      <c r="T138" s="5" t="s">
        <v>9</v>
      </c>
    </row>
    <row r="139" spans="1:20">
      <c r="A139" s="121" t="s">
        <v>17</v>
      </c>
      <c r="B139" s="118">
        <v>20</v>
      </c>
      <c r="C139" s="4">
        <v>1</v>
      </c>
      <c r="D139" s="102">
        <f>C139*B139</f>
        <v>20</v>
      </c>
      <c r="E139" s="6"/>
      <c r="F139" s="6"/>
      <c r="G139" s="6"/>
      <c r="H139" s="6"/>
      <c r="I139" s="6"/>
      <c r="J139" s="6"/>
      <c r="K139" s="6"/>
      <c r="L139" s="6"/>
      <c r="M139" s="30">
        <f>SUM(E139:L139)</f>
        <v>0</v>
      </c>
      <c r="N139" s="30">
        <f t="shared" ref="N139:N202" si="15">M139*B139</f>
        <v>0</v>
      </c>
      <c r="O139" s="30">
        <v>0</v>
      </c>
      <c r="P139" s="30"/>
      <c r="Q139" s="136" t="s">
        <v>17</v>
      </c>
      <c r="R139" s="132">
        <v>20</v>
      </c>
      <c r="S139" s="4">
        <f t="shared" ref="S139:S202" si="16">C139-M139</f>
        <v>1</v>
      </c>
      <c r="T139" s="5">
        <f t="shared" ref="T139:T202" si="17">S139*R139</f>
        <v>20</v>
      </c>
    </row>
    <row r="140" spans="1:20">
      <c r="A140" s="4" t="s">
        <v>12</v>
      </c>
      <c r="B140" s="8">
        <v>34.32</v>
      </c>
      <c r="C140" s="4">
        <v>7</v>
      </c>
      <c r="D140" s="102">
        <f t="shared" ref="D140:D203" si="18">C140*B140</f>
        <v>240.24</v>
      </c>
      <c r="E140" s="5">
        <v>0.5</v>
      </c>
      <c r="F140" s="5"/>
      <c r="G140" s="5"/>
      <c r="H140" s="5"/>
      <c r="I140" s="5">
        <v>0.3</v>
      </c>
      <c r="J140" s="5"/>
      <c r="K140" s="5"/>
      <c r="L140" s="5"/>
      <c r="M140" s="30">
        <f>SUM(E140:L140)</f>
        <v>0.8</v>
      </c>
      <c r="N140" s="147">
        <f>M140*B140</f>
        <v>27.456000000000003</v>
      </c>
      <c r="O140" s="30">
        <v>0.8</v>
      </c>
      <c r="P140" s="30"/>
      <c r="Q140" s="11" t="s">
        <v>12</v>
      </c>
      <c r="R140" s="8">
        <v>34.32</v>
      </c>
      <c r="S140" s="4">
        <f t="shared" si="16"/>
        <v>6.2</v>
      </c>
      <c r="T140" s="5">
        <f t="shared" si="17"/>
        <v>212.78400000000002</v>
      </c>
    </row>
    <row r="141" spans="1:20">
      <c r="A141" s="4" t="s">
        <v>32</v>
      </c>
      <c r="B141" s="8">
        <v>65.977999999999994</v>
      </c>
      <c r="C141" s="4">
        <v>18</v>
      </c>
      <c r="D141" s="102">
        <f t="shared" si="18"/>
        <v>1187.6039999999998</v>
      </c>
      <c r="E141" s="5"/>
      <c r="F141" s="5"/>
      <c r="G141" s="5"/>
      <c r="H141" s="5"/>
      <c r="I141" s="5"/>
      <c r="J141" s="5">
        <v>2</v>
      </c>
      <c r="K141" s="5"/>
      <c r="L141" s="5"/>
      <c r="M141" s="30">
        <f>SUM(E141:L141)</f>
        <v>2</v>
      </c>
      <c r="N141" s="147">
        <f t="shared" si="15"/>
        <v>131.95599999999999</v>
      </c>
      <c r="O141" s="30">
        <v>2</v>
      </c>
      <c r="P141" s="30"/>
      <c r="Q141" s="11" t="s">
        <v>32</v>
      </c>
      <c r="R141" s="8">
        <v>65.977999999999994</v>
      </c>
      <c r="S141" s="4">
        <f t="shared" si="16"/>
        <v>16</v>
      </c>
      <c r="T141" s="5">
        <f t="shared" si="17"/>
        <v>1055.6479999999999</v>
      </c>
    </row>
    <row r="142" spans="1:20">
      <c r="A142" s="4" t="s">
        <v>49</v>
      </c>
      <c r="B142" s="8">
        <v>118</v>
      </c>
      <c r="C142" s="4">
        <v>7</v>
      </c>
      <c r="D142" s="102">
        <f t="shared" si="18"/>
        <v>826</v>
      </c>
      <c r="E142" s="5"/>
      <c r="F142" s="5"/>
      <c r="G142" s="5"/>
      <c r="H142" s="5"/>
      <c r="I142" s="5"/>
      <c r="J142" s="5"/>
      <c r="K142" s="5"/>
      <c r="L142" s="5">
        <v>1</v>
      </c>
      <c r="M142" s="30">
        <f>SUM(E142:L142)</f>
        <v>1</v>
      </c>
      <c r="N142" s="30">
        <f t="shared" si="15"/>
        <v>118</v>
      </c>
      <c r="O142" s="14">
        <v>1</v>
      </c>
      <c r="P142" s="30"/>
      <c r="Q142" s="4" t="s">
        <v>49</v>
      </c>
      <c r="R142" s="8">
        <v>118</v>
      </c>
      <c r="S142" s="4">
        <f t="shared" si="16"/>
        <v>6</v>
      </c>
      <c r="T142" s="5">
        <f t="shared" si="17"/>
        <v>708</v>
      </c>
    </row>
    <row r="143" spans="1:20">
      <c r="A143" s="4" t="s">
        <v>50</v>
      </c>
      <c r="B143" s="8">
        <v>78</v>
      </c>
      <c r="C143" s="4">
        <v>4</v>
      </c>
      <c r="D143" s="102">
        <f t="shared" si="18"/>
        <v>312</v>
      </c>
      <c r="E143" s="5"/>
      <c r="F143" s="5"/>
      <c r="G143" s="5"/>
      <c r="H143" s="5"/>
      <c r="I143" s="5"/>
      <c r="J143" s="5"/>
      <c r="K143" s="5"/>
      <c r="L143" s="5"/>
      <c r="M143" s="30"/>
      <c r="N143" s="30">
        <f t="shared" si="15"/>
        <v>0</v>
      </c>
      <c r="O143" s="14">
        <v>0</v>
      </c>
      <c r="P143" s="30"/>
      <c r="Q143" s="4" t="s">
        <v>50</v>
      </c>
      <c r="R143" s="8">
        <v>78</v>
      </c>
      <c r="S143" s="4">
        <f t="shared" si="16"/>
        <v>4</v>
      </c>
      <c r="T143" s="5">
        <f t="shared" si="17"/>
        <v>312</v>
      </c>
    </row>
    <row r="144" spans="1:20">
      <c r="A144" s="4" t="s">
        <v>17</v>
      </c>
      <c r="B144" s="8">
        <v>22</v>
      </c>
      <c r="C144" s="4">
        <v>1</v>
      </c>
      <c r="D144" s="102">
        <f t="shared" si="18"/>
        <v>22</v>
      </c>
      <c r="E144" s="5"/>
      <c r="F144" s="5"/>
      <c r="G144" s="5"/>
      <c r="H144" s="5"/>
      <c r="I144" s="5"/>
      <c r="J144" s="5"/>
      <c r="K144" s="5"/>
      <c r="L144" s="5"/>
      <c r="M144" s="14">
        <f t="shared" ref="M144:M165" si="19">SUM(E144:L144)</f>
        <v>0</v>
      </c>
      <c r="N144" s="30">
        <f t="shared" si="15"/>
        <v>0</v>
      </c>
      <c r="O144" s="14">
        <v>0</v>
      </c>
      <c r="P144" s="30"/>
      <c r="Q144" s="11" t="s">
        <v>17</v>
      </c>
      <c r="R144" s="8">
        <v>22</v>
      </c>
      <c r="S144" s="4">
        <f t="shared" si="16"/>
        <v>1</v>
      </c>
      <c r="T144" s="5">
        <f t="shared" si="17"/>
        <v>22</v>
      </c>
    </row>
    <row r="145" spans="1:20">
      <c r="A145" s="4" t="s">
        <v>13</v>
      </c>
      <c r="B145" s="8">
        <v>136.38999999999999</v>
      </c>
      <c r="C145" s="4">
        <v>2</v>
      </c>
      <c r="D145" s="102">
        <f t="shared" si="18"/>
        <v>272.77999999999997</v>
      </c>
      <c r="E145" s="5"/>
      <c r="F145" s="5"/>
      <c r="G145" s="5"/>
      <c r="H145" s="5"/>
      <c r="I145" s="5"/>
      <c r="J145" s="5"/>
      <c r="K145" s="5"/>
      <c r="L145" s="5"/>
      <c r="M145" s="14">
        <f t="shared" si="19"/>
        <v>0</v>
      </c>
      <c r="N145" s="30">
        <f t="shared" si="15"/>
        <v>0</v>
      </c>
      <c r="O145" s="14">
        <v>0</v>
      </c>
      <c r="P145" s="30"/>
      <c r="Q145" s="11" t="s">
        <v>13</v>
      </c>
      <c r="R145" s="8">
        <v>136.38999999999999</v>
      </c>
      <c r="S145" s="4">
        <f t="shared" si="16"/>
        <v>2</v>
      </c>
      <c r="T145" s="5">
        <f t="shared" si="17"/>
        <v>272.77999999999997</v>
      </c>
    </row>
    <row r="146" spans="1:20">
      <c r="A146" s="4" t="s">
        <v>14</v>
      </c>
      <c r="B146" s="8">
        <v>131.06</v>
      </c>
      <c r="C146" s="4">
        <v>7</v>
      </c>
      <c r="D146" s="102">
        <f t="shared" si="18"/>
        <v>917.42000000000007</v>
      </c>
      <c r="E146" s="5"/>
      <c r="F146" s="5"/>
      <c r="G146" s="5"/>
      <c r="H146" s="5"/>
      <c r="I146" s="5"/>
      <c r="J146" s="5"/>
      <c r="K146" s="5"/>
      <c r="L146" s="5"/>
      <c r="M146" s="14">
        <f t="shared" si="19"/>
        <v>0</v>
      </c>
      <c r="N146" s="30">
        <f t="shared" si="15"/>
        <v>0</v>
      </c>
      <c r="O146" s="14">
        <v>0</v>
      </c>
      <c r="P146" s="30"/>
      <c r="Q146" s="11" t="s">
        <v>14</v>
      </c>
      <c r="R146" s="8">
        <v>131.06</v>
      </c>
      <c r="S146" s="4">
        <f t="shared" si="16"/>
        <v>7</v>
      </c>
      <c r="T146" s="5">
        <f t="shared" si="17"/>
        <v>917.42000000000007</v>
      </c>
    </row>
    <row r="147" spans="1:20">
      <c r="A147" s="4" t="s">
        <v>29</v>
      </c>
      <c r="B147" s="8">
        <v>80.180000000000007</v>
      </c>
      <c r="C147" s="4">
        <v>29.5</v>
      </c>
      <c r="D147" s="102">
        <f t="shared" si="18"/>
        <v>2365.3100000000004</v>
      </c>
      <c r="E147" s="5">
        <v>2.2999999999999998</v>
      </c>
      <c r="F147" s="5"/>
      <c r="G147" s="5"/>
      <c r="H147" s="5"/>
      <c r="I147" s="5">
        <v>2.38</v>
      </c>
      <c r="J147" s="5"/>
      <c r="K147" s="5"/>
      <c r="L147" s="5"/>
      <c r="M147" s="14">
        <f t="shared" si="19"/>
        <v>4.68</v>
      </c>
      <c r="N147" s="147">
        <f t="shared" si="15"/>
        <v>375.24240000000003</v>
      </c>
      <c r="O147" s="14">
        <v>4.68</v>
      </c>
      <c r="P147" s="30"/>
      <c r="Q147" s="11" t="s">
        <v>29</v>
      </c>
      <c r="R147" s="8">
        <v>80.180000000000007</v>
      </c>
      <c r="S147" s="4">
        <f t="shared" si="16"/>
        <v>24.82</v>
      </c>
      <c r="T147" s="5">
        <f t="shared" si="17"/>
        <v>1990.0676000000001</v>
      </c>
    </row>
    <row r="148" spans="1:20">
      <c r="A148" s="4" t="s">
        <v>43</v>
      </c>
      <c r="B148" s="8">
        <v>43.33</v>
      </c>
      <c r="C148" s="4">
        <v>25</v>
      </c>
      <c r="D148" s="102">
        <f t="shared" si="18"/>
        <v>1083.25</v>
      </c>
      <c r="E148" s="5"/>
      <c r="F148" s="5"/>
      <c r="G148" s="5">
        <v>3.2</v>
      </c>
      <c r="H148" s="5"/>
      <c r="I148" s="5"/>
      <c r="J148" s="5"/>
      <c r="K148" s="5"/>
      <c r="L148" s="5"/>
      <c r="M148" s="14">
        <f t="shared" si="19"/>
        <v>3.2</v>
      </c>
      <c r="N148" s="147">
        <f t="shared" si="15"/>
        <v>138.65600000000001</v>
      </c>
      <c r="O148" s="14">
        <v>3.2</v>
      </c>
      <c r="P148" s="30"/>
      <c r="Q148" s="4" t="s">
        <v>43</v>
      </c>
      <c r="R148" s="8">
        <v>43.33</v>
      </c>
      <c r="S148" s="4">
        <f t="shared" si="16"/>
        <v>21.8</v>
      </c>
      <c r="T148" s="5">
        <f t="shared" si="17"/>
        <v>944.59399999999994</v>
      </c>
    </row>
    <row r="149" spans="1:20">
      <c r="A149" s="4" t="s">
        <v>188</v>
      </c>
      <c r="B149" s="8">
        <v>361.5</v>
      </c>
      <c r="C149" s="4">
        <v>1.05</v>
      </c>
      <c r="D149" s="102">
        <f t="shared" si="18"/>
        <v>379.57499999999999</v>
      </c>
      <c r="E149" s="5"/>
      <c r="F149" s="5"/>
      <c r="G149" s="5"/>
      <c r="H149" s="5"/>
      <c r="I149" s="5"/>
      <c r="J149" s="5"/>
      <c r="K149" s="5"/>
      <c r="L149" s="5"/>
      <c r="M149" s="14">
        <f t="shared" si="19"/>
        <v>0</v>
      </c>
      <c r="N149" s="30">
        <f t="shared" si="15"/>
        <v>0</v>
      </c>
      <c r="O149" s="14">
        <v>0</v>
      </c>
      <c r="P149" s="30"/>
      <c r="Q149" s="11" t="s">
        <v>188</v>
      </c>
      <c r="R149" s="8">
        <v>361.5</v>
      </c>
      <c r="S149" s="4">
        <f t="shared" si="16"/>
        <v>1.05</v>
      </c>
      <c r="T149" s="5">
        <f t="shared" si="17"/>
        <v>379.57499999999999</v>
      </c>
    </row>
    <row r="150" spans="1:20">
      <c r="A150" s="4" t="s">
        <v>172</v>
      </c>
      <c r="B150" s="8">
        <v>103</v>
      </c>
      <c r="C150" s="4">
        <v>12</v>
      </c>
      <c r="D150" s="102">
        <f t="shared" si="18"/>
        <v>1236</v>
      </c>
      <c r="E150" s="5"/>
      <c r="F150" s="5"/>
      <c r="G150" s="5"/>
      <c r="H150" s="5"/>
      <c r="I150" s="5"/>
      <c r="J150" s="5"/>
      <c r="K150" s="5"/>
      <c r="L150" s="5"/>
      <c r="M150" s="14">
        <f t="shared" si="19"/>
        <v>0</v>
      </c>
      <c r="N150" s="30">
        <f t="shared" si="15"/>
        <v>0</v>
      </c>
      <c r="O150" s="14">
        <v>0</v>
      </c>
      <c r="P150" s="30"/>
      <c r="Q150" s="11" t="s">
        <v>172</v>
      </c>
      <c r="R150" s="8">
        <v>103</v>
      </c>
      <c r="S150" s="4">
        <f t="shared" si="16"/>
        <v>12</v>
      </c>
      <c r="T150" s="5">
        <f t="shared" si="17"/>
        <v>1236</v>
      </c>
    </row>
    <row r="151" spans="1:20">
      <c r="A151" s="4" t="s">
        <v>204</v>
      </c>
      <c r="B151" s="8">
        <v>185</v>
      </c>
      <c r="C151" s="4">
        <v>0.21</v>
      </c>
      <c r="D151" s="102">
        <f t="shared" si="18"/>
        <v>38.85</v>
      </c>
      <c r="E151" s="5"/>
      <c r="F151" s="5"/>
      <c r="G151" s="5"/>
      <c r="H151" s="5"/>
      <c r="I151" s="5"/>
      <c r="J151" s="5"/>
      <c r="K151" s="5"/>
      <c r="L151" s="5"/>
      <c r="M151" s="14">
        <f t="shared" si="19"/>
        <v>0</v>
      </c>
      <c r="N151" s="30">
        <f t="shared" si="15"/>
        <v>0</v>
      </c>
      <c r="O151" s="14">
        <v>0</v>
      </c>
      <c r="P151" s="30"/>
      <c r="Q151" s="11" t="s">
        <v>204</v>
      </c>
      <c r="R151" s="8">
        <v>185</v>
      </c>
      <c r="S151" s="4">
        <f t="shared" si="16"/>
        <v>0.21</v>
      </c>
      <c r="T151" s="5">
        <f t="shared" si="17"/>
        <v>38.85</v>
      </c>
    </row>
    <row r="152" spans="1:20">
      <c r="A152" s="4" t="s">
        <v>22</v>
      </c>
      <c r="B152" s="8">
        <v>108</v>
      </c>
      <c r="C152" s="4">
        <v>5</v>
      </c>
      <c r="D152" s="102">
        <f t="shared" si="18"/>
        <v>540</v>
      </c>
      <c r="E152" s="5"/>
      <c r="F152" s="5"/>
      <c r="G152" s="5"/>
      <c r="H152" s="5"/>
      <c r="I152" s="5"/>
      <c r="J152" s="5"/>
      <c r="K152" s="5"/>
      <c r="L152" s="5"/>
      <c r="M152" s="14">
        <f t="shared" si="19"/>
        <v>0</v>
      </c>
      <c r="N152" s="30">
        <f t="shared" si="15"/>
        <v>0</v>
      </c>
      <c r="O152" s="14">
        <v>0</v>
      </c>
      <c r="P152" s="30"/>
      <c r="Q152" s="11" t="s">
        <v>22</v>
      </c>
      <c r="R152" s="8">
        <v>108</v>
      </c>
      <c r="S152" s="4">
        <f t="shared" si="16"/>
        <v>5</v>
      </c>
      <c r="T152" s="5">
        <f t="shared" si="17"/>
        <v>540</v>
      </c>
    </row>
    <row r="153" spans="1:20">
      <c r="A153" s="4" t="s">
        <v>22</v>
      </c>
      <c r="B153" s="8">
        <v>173</v>
      </c>
      <c r="C153" s="4">
        <v>9</v>
      </c>
      <c r="D153" s="102">
        <f t="shared" si="18"/>
        <v>1557</v>
      </c>
      <c r="E153" s="5"/>
      <c r="F153" s="5"/>
      <c r="G153" s="5">
        <v>2</v>
      </c>
      <c r="H153" s="5"/>
      <c r="I153" s="5"/>
      <c r="J153" s="5"/>
      <c r="K153" s="5"/>
      <c r="L153" s="5"/>
      <c r="M153" s="14">
        <f t="shared" si="19"/>
        <v>2</v>
      </c>
      <c r="N153" s="30">
        <f t="shared" si="15"/>
        <v>346</v>
      </c>
      <c r="O153" s="14">
        <v>2</v>
      </c>
      <c r="P153" s="30"/>
      <c r="Q153" s="11" t="s">
        <v>22</v>
      </c>
      <c r="R153" s="8">
        <v>173</v>
      </c>
      <c r="S153" s="4">
        <f t="shared" si="16"/>
        <v>7</v>
      </c>
      <c r="T153" s="5">
        <f t="shared" si="17"/>
        <v>1211</v>
      </c>
    </row>
    <row r="154" spans="1:20">
      <c r="A154" s="4" t="s">
        <v>10</v>
      </c>
      <c r="B154" s="8">
        <v>65</v>
      </c>
      <c r="C154" s="4">
        <v>29</v>
      </c>
      <c r="D154" s="102">
        <f t="shared" si="18"/>
        <v>1885</v>
      </c>
      <c r="E154" s="5"/>
      <c r="F154" s="5"/>
      <c r="G154" s="5"/>
      <c r="H154" s="5"/>
      <c r="I154" s="5"/>
      <c r="J154" s="5"/>
      <c r="K154" s="5"/>
      <c r="L154" s="5"/>
      <c r="M154" s="14">
        <f t="shared" si="19"/>
        <v>0</v>
      </c>
      <c r="N154" s="30">
        <f t="shared" si="15"/>
        <v>0</v>
      </c>
      <c r="O154" s="14">
        <v>0</v>
      </c>
      <c r="P154" s="30"/>
      <c r="Q154" s="4" t="s">
        <v>10</v>
      </c>
      <c r="R154" s="8">
        <v>65</v>
      </c>
      <c r="S154" s="4">
        <f t="shared" si="16"/>
        <v>29</v>
      </c>
      <c r="T154" s="5">
        <f t="shared" si="17"/>
        <v>1885</v>
      </c>
    </row>
    <row r="155" spans="1:20">
      <c r="A155" s="4" t="s">
        <v>51</v>
      </c>
      <c r="B155" s="8">
        <v>47</v>
      </c>
      <c r="C155" s="4">
        <v>11</v>
      </c>
      <c r="D155" s="102">
        <f t="shared" si="18"/>
        <v>517</v>
      </c>
      <c r="E155" s="5"/>
      <c r="F155" s="5"/>
      <c r="G155" s="5"/>
      <c r="H155" s="5"/>
      <c r="I155" s="5"/>
      <c r="J155" s="5"/>
      <c r="K155" s="5"/>
      <c r="L155" s="5"/>
      <c r="M155" s="14">
        <f t="shared" si="19"/>
        <v>0</v>
      </c>
      <c r="N155" s="30">
        <f t="shared" si="15"/>
        <v>0</v>
      </c>
      <c r="O155" s="14">
        <v>0</v>
      </c>
      <c r="P155" s="30"/>
      <c r="Q155" s="4" t="s">
        <v>51</v>
      </c>
      <c r="R155" s="8">
        <v>47</v>
      </c>
      <c r="S155" s="4">
        <f t="shared" si="16"/>
        <v>11</v>
      </c>
      <c r="T155" s="5">
        <f t="shared" si="17"/>
        <v>517</v>
      </c>
    </row>
    <row r="156" spans="1:20">
      <c r="A156" s="4" t="s">
        <v>31</v>
      </c>
      <c r="B156" s="8">
        <v>75</v>
      </c>
      <c r="C156" s="4">
        <v>28</v>
      </c>
      <c r="D156" s="102">
        <f t="shared" si="18"/>
        <v>2100</v>
      </c>
      <c r="E156" s="5"/>
      <c r="F156" s="5"/>
      <c r="G156" s="5">
        <v>1</v>
      </c>
      <c r="H156" s="5"/>
      <c r="I156" s="5"/>
      <c r="J156" s="5">
        <v>1</v>
      </c>
      <c r="K156" s="5"/>
      <c r="L156" s="5"/>
      <c r="M156" s="14">
        <f t="shared" si="19"/>
        <v>2</v>
      </c>
      <c r="N156" s="30">
        <f t="shared" si="15"/>
        <v>150</v>
      </c>
      <c r="O156" s="14">
        <v>2</v>
      </c>
      <c r="P156" s="30"/>
      <c r="Q156" s="11" t="s">
        <v>31</v>
      </c>
      <c r="R156" s="8">
        <v>75</v>
      </c>
      <c r="S156" s="4">
        <f t="shared" si="16"/>
        <v>26</v>
      </c>
      <c r="T156" s="5">
        <f t="shared" si="17"/>
        <v>1950</v>
      </c>
    </row>
    <row r="157" spans="1:20">
      <c r="A157" s="4" t="s">
        <v>58</v>
      </c>
      <c r="B157" s="8">
        <v>41</v>
      </c>
      <c r="C157" s="4">
        <v>18.29</v>
      </c>
      <c r="D157" s="102">
        <f t="shared" si="18"/>
        <v>749.89</v>
      </c>
      <c r="E157" s="5">
        <v>0.8</v>
      </c>
      <c r="F157" s="5">
        <v>0.3</v>
      </c>
      <c r="G157" s="5">
        <v>0.3</v>
      </c>
      <c r="H157" s="5">
        <v>0.6</v>
      </c>
      <c r="I157" s="5">
        <v>0.5</v>
      </c>
      <c r="J157" s="5">
        <v>0.3</v>
      </c>
      <c r="K157" s="5"/>
      <c r="L157" s="5"/>
      <c r="M157" s="14">
        <f t="shared" si="19"/>
        <v>2.8</v>
      </c>
      <c r="N157" s="30">
        <f t="shared" si="15"/>
        <v>114.8</v>
      </c>
      <c r="O157" s="14">
        <v>2.8</v>
      </c>
      <c r="P157" s="30"/>
      <c r="Q157" s="11" t="s">
        <v>58</v>
      </c>
      <c r="R157" s="8">
        <v>41</v>
      </c>
      <c r="S157" s="4">
        <f t="shared" si="16"/>
        <v>15.489999999999998</v>
      </c>
      <c r="T157" s="5">
        <f t="shared" si="17"/>
        <v>635.08999999999992</v>
      </c>
    </row>
    <row r="158" spans="1:20">
      <c r="A158" s="4" t="s">
        <v>55</v>
      </c>
      <c r="B158" s="8">
        <v>39</v>
      </c>
      <c r="C158" s="4">
        <v>159.54</v>
      </c>
      <c r="D158" s="102">
        <f t="shared" si="18"/>
        <v>6222.0599999999995</v>
      </c>
      <c r="E158" s="5"/>
      <c r="F158" s="5"/>
      <c r="G158" s="5"/>
      <c r="H158" s="5">
        <v>5.7</v>
      </c>
      <c r="I158" s="5"/>
      <c r="J158" s="5"/>
      <c r="K158" s="5"/>
      <c r="L158" s="5"/>
      <c r="M158" s="14">
        <f t="shared" si="19"/>
        <v>5.7</v>
      </c>
      <c r="N158" s="30">
        <f t="shared" si="15"/>
        <v>222.3</v>
      </c>
      <c r="O158" s="14">
        <v>5.7</v>
      </c>
      <c r="P158" s="30"/>
      <c r="Q158" s="4" t="s">
        <v>55</v>
      </c>
      <c r="R158" s="8">
        <v>39</v>
      </c>
      <c r="S158" s="4">
        <f t="shared" si="16"/>
        <v>153.84</v>
      </c>
      <c r="T158" s="5">
        <f t="shared" si="17"/>
        <v>5999.76</v>
      </c>
    </row>
    <row r="159" spans="1:20">
      <c r="A159" s="4" t="s">
        <v>37</v>
      </c>
      <c r="B159" s="8">
        <v>60</v>
      </c>
      <c r="C159" s="4">
        <v>1.24</v>
      </c>
      <c r="D159" s="102">
        <f t="shared" si="18"/>
        <v>74.400000000000006</v>
      </c>
      <c r="E159" s="5"/>
      <c r="F159" s="5"/>
      <c r="G159" s="5"/>
      <c r="H159" s="5"/>
      <c r="I159" s="5"/>
      <c r="J159" s="5"/>
      <c r="K159" s="5"/>
      <c r="L159" s="5"/>
      <c r="M159" s="14">
        <f t="shared" si="19"/>
        <v>0</v>
      </c>
      <c r="N159" s="30">
        <f t="shared" si="15"/>
        <v>0</v>
      </c>
      <c r="O159" s="14">
        <v>0</v>
      </c>
      <c r="P159" s="30"/>
      <c r="Q159" s="11" t="s">
        <v>37</v>
      </c>
      <c r="R159" s="8">
        <v>60</v>
      </c>
      <c r="S159" s="4">
        <f t="shared" si="16"/>
        <v>1.24</v>
      </c>
      <c r="T159" s="5">
        <f t="shared" si="17"/>
        <v>74.400000000000006</v>
      </c>
    </row>
    <row r="160" spans="1:20">
      <c r="A160" s="4" t="s">
        <v>18</v>
      </c>
      <c r="B160" s="8">
        <v>126.16</v>
      </c>
      <c r="C160" s="4">
        <v>18</v>
      </c>
      <c r="D160" s="102">
        <f t="shared" si="18"/>
        <v>2270.88</v>
      </c>
      <c r="E160" s="5"/>
      <c r="F160" s="5"/>
      <c r="G160" s="5"/>
      <c r="H160" s="5"/>
      <c r="I160" s="5"/>
      <c r="J160" s="5"/>
      <c r="K160" s="5"/>
      <c r="L160" s="5"/>
      <c r="M160" s="14">
        <f t="shared" si="19"/>
        <v>0</v>
      </c>
      <c r="N160" s="30">
        <f t="shared" si="15"/>
        <v>0</v>
      </c>
      <c r="O160" s="14">
        <v>0</v>
      </c>
      <c r="P160" s="30"/>
      <c r="Q160" s="11" t="s">
        <v>18</v>
      </c>
      <c r="R160" s="8">
        <v>126.16</v>
      </c>
      <c r="S160" s="4">
        <f t="shared" si="16"/>
        <v>18</v>
      </c>
      <c r="T160" s="5">
        <f t="shared" si="17"/>
        <v>2270.88</v>
      </c>
    </row>
    <row r="161" spans="1:20">
      <c r="A161" s="4" t="s">
        <v>179</v>
      </c>
      <c r="B161" s="8">
        <v>168.54</v>
      </c>
      <c r="C161" s="4">
        <v>7</v>
      </c>
      <c r="D161" s="102">
        <f t="shared" si="18"/>
        <v>1179.78</v>
      </c>
      <c r="E161" s="5"/>
      <c r="F161" s="5"/>
      <c r="G161" s="5"/>
      <c r="H161" s="5"/>
      <c r="I161" s="5"/>
      <c r="J161" s="5"/>
      <c r="K161" s="5"/>
      <c r="L161" s="5"/>
      <c r="M161" s="14">
        <f t="shared" si="19"/>
        <v>0</v>
      </c>
      <c r="N161" s="30">
        <f t="shared" si="15"/>
        <v>0</v>
      </c>
      <c r="O161" s="14">
        <v>0</v>
      </c>
      <c r="P161" s="30"/>
      <c r="Q161" s="11" t="s">
        <v>179</v>
      </c>
      <c r="R161" s="8">
        <v>168.54</v>
      </c>
      <c r="S161" s="4">
        <f t="shared" si="16"/>
        <v>7</v>
      </c>
      <c r="T161" s="5">
        <f t="shared" si="17"/>
        <v>1179.78</v>
      </c>
    </row>
    <row r="162" spans="1:20">
      <c r="A162" s="4" t="s">
        <v>270</v>
      </c>
      <c r="B162" s="8">
        <v>218.42</v>
      </c>
      <c r="C162" s="4">
        <v>16</v>
      </c>
      <c r="D162" s="102">
        <f t="shared" si="18"/>
        <v>3494.72</v>
      </c>
      <c r="E162" s="5">
        <v>0.8</v>
      </c>
      <c r="F162" s="5">
        <v>1</v>
      </c>
      <c r="G162" s="5"/>
      <c r="H162" s="5"/>
      <c r="I162" s="5">
        <v>0.8</v>
      </c>
      <c r="J162" s="5"/>
      <c r="K162" s="5">
        <v>2.7</v>
      </c>
      <c r="L162" s="5"/>
      <c r="M162" s="14">
        <f t="shared" si="19"/>
        <v>5.3000000000000007</v>
      </c>
      <c r="N162" s="30">
        <f t="shared" si="15"/>
        <v>1157.626</v>
      </c>
      <c r="O162" s="14">
        <v>5.3</v>
      </c>
      <c r="P162" s="30"/>
      <c r="Q162" s="4" t="s">
        <v>270</v>
      </c>
      <c r="R162" s="8">
        <v>218.42</v>
      </c>
      <c r="S162" s="4">
        <f t="shared" si="16"/>
        <v>10.7</v>
      </c>
      <c r="T162" s="5">
        <f t="shared" si="17"/>
        <v>2337.0939999999996</v>
      </c>
    </row>
    <row r="163" spans="1:20">
      <c r="A163" s="4" t="s">
        <v>271</v>
      </c>
      <c r="B163" s="8">
        <v>47.62</v>
      </c>
      <c r="C163" s="4">
        <v>39</v>
      </c>
      <c r="D163" s="102">
        <f t="shared" si="18"/>
        <v>1857.1799999999998</v>
      </c>
      <c r="E163" s="5"/>
      <c r="F163" s="5"/>
      <c r="G163" s="5"/>
      <c r="H163" s="5"/>
      <c r="I163" s="5"/>
      <c r="J163" s="5"/>
      <c r="K163" s="5"/>
      <c r="L163" s="5"/>
      <c r="M163" s="14">
        <f t="shared" si="19"/>
        <v>0</v>
      </c>
      <c r="N163" s="30">
        <f t="shared" si="15"/>
        <v>0</v>
      </c>
      <c r="O163" s="14">
        <v>0</v>
      </c>
      <c r="P163" s="30"/>
      <c r="Q163" s="4" t="s">
        <v>271</v>
      </c>
      <c r="R163" s="8">
        <v>47.62</v>
      </c>
      <c r="S163" s="4">
        <f t="shared" si="16"/>
        <v>39</v>
      </c>
      <c r="T163" s="5">
        <f t="shared" si="17"/>
        <v>1857.1799999999998</v>
      </c>
    </row>
    <row r="164" spans="1:20">
      <c r="A164" s="4" t="s">
        <v>172</v>
      </c>
      <c r="B164" s="8">
        <v>121.35</v>
      </c>
      <c r="C164" s="4">
        <v>18</v>
      </c>
      <c r="D164" s="102">
        <f t="shared" si="18"/>
        <v>2184.2999999999997</v>
      </c>
      <c r="E164" s="5"/>
      <c r="F164" s="5"/>
      <c r="G164" s="5"/>
      <c r="H164" s="5"/>
      <c r="I164" s="5"/>
      <c r="J164" s="5"/>
      <c r="K164" s="5"/>
      <c r="L164" s="5"/>
      <c r="M164" s="14">
        <f t="shared" si="19"/>
        <v>0</v>
      </c>
      <c r="N164" s="30">
        <f t="shared" si="15"/>
        <v>0</v>
      </c>
      <c r="O164" s="14">
        <v>0</v>
      </c>
      <c r="P164" s="30"/>
      <c r="Q164" s="11" t="s">
        <v>172</v>
      </c>
      <c r="R164" s="8">
        <v>121.35</v>
      </c>
      <c r="S164" s="4">
        <f t="shared" si="16"/>
        <v>18</v>
      </c>
      <c r="T164" s="5">
        <f t="shared" si="17"/>
        <v>2184.2999999999997</v>
      </c>
    </row>
    <row r="165" spans="1:20">
      <c r="A165" s="4" t="s">
        <v>13</v>
      </c>
      <c r="B165" s="8">
        <v>116.49</v>
      </c>
      <c r="C165" s="4">
        <v>15</v>
      </c>
      <c r="D165" s="102">
        <f t="shared" si="18"/>
        <v>1747.35</v>
      </c>
      <c r="E165" s="5"/>
      <c r="F165" s="5"/>
      <c r="G165" s="5"/>
      <c r="H165" s="5"/>
      <c r="I165" s="5"/>
      <c r="J165" s="5"/>
      <c r="K165" s="5">
        <v>1</v>
      </c>
      <c r="L165" s="5"/>
      <c r="M165" s="14">
        <f t="shared" si="19"/>
        <v>1</v>
      </c>
      <c r="N165" s="30">
        <f t="shared" si="15"/>
        <v>116.49</v>
      </c>
      <c r="O165" s="14">
        <v>1</v>
      </c>
      <c r="P165" s="30"/>
      <c r="Q165" s="4" t="s">
        <v>13</v>
      </c>
      <c r="R165" s="8">
        <v>116.49</v>
      </c>
      <c r="S165" s="4">
        <f t="shared" si="16"/>
        <v>14</v>
      </c>
      <c r="T165" s="5">
        <f t="shared" si="17"/>
        <v>1630.86</v>
      </c>
    </row>
    <row r="166" spans="1:20">
      <c r="A166" s="4" t="s">
        <v>23</v>
      </c>
      <c r="B166" s="8">
        <v>53.67</v>
      </c>
      <c r="C166" s="4">
        <v>24</v>
      </c>
      <c r="D166" s="102">
        <f t="shared" si="18"/>
        <v>1288.08</v>
      </c>
      <c r="E166" s="5"/>
      <c r="F166" s="5"/>
      <c r="G166" s="5"/>
      <c r="H166" s="5"/>
      <c r="I166" s="5"/>
      <c r="J166" s="5"/>
      <c r="K166" s="5"/>
      <c r="L166" s="5"/>
      <c r="M166" s="30"/>
      <c r="N166" s="30">
        <f t="shared" si="15"/>
        <v>0</v>
      </c>
      <c r="O166" s="14">
        <v>0</v>
      </c>
      <c r="P166" s="30"/>
      <c r="Q166" s="4" t="s">
        <v>23</v>
      </c>
      <c r="R166" s="8">
        <v>53.67</v>
      </c>
      <c r="S166" s="4">
        <f t="shared" si="16"/>
        <v>24</v>
      </c>
      <c r="T166" s="5">
        <f t="shared" si="17"/>
        <v>1288.08</v>
      </c>
    </row>
    <row r="167" spans="1:20">
      <c r="A167" s="4" t="s">
        <v>14</v>
      </c>
      <c r="B167" s="8">
        <v>131.12</v>
      </c>
      <c r="C167" s="4">
        <v>9</v>
      </c>
      <c r="D167" s="102">
        <f t="shared" si="18"/>
        <v>1180.08</v>
      </c>
      <c r="E167" s="5"/>
      <c r="F167" s="5"/>
      <c r="G167" s="5"/>
      <c r="H167" s="5"/>
      <c r="I167" s="5"/>
      <c r="J167" s="5"/>
      <c r="K167" s="5"/>
      <c r="L167" s="5"/>
      <c r="M167" s="30"/>
      <c r="N167" s="30">
        <f t="shared" si="15"/>
        <v>0</v>
      </c>
      <c r="O167" s="14">
        <v>0</v>
      </c>
      <c r="P167" s="30"/>
      <c r="Q167" s="4" t="s">
        <v>14</v>
      </c>
      <c r="R167" s="8">
        <v>131.12</v>
      </c>
      <c r="S167" s="4">
        <f t="shared" si="16"/>
        <v>9</v>
      </c>
      <c r="T167" s="5">
        <f t="shared" si="17"/>
        <v>1180.08</v>
      </c>
    </row>
    <row r="168" spans="1:20">
      <c r="A168" s="4" t="s">
        <v>20</v>
      </c>
      <c r="B168" s="8">
        <v>52.95</v>
      </c>
      <c r="C168" s="4">
        <v>12</v>
      </c>
      <c r="D168" s="102">
        <f t="shared" si="18"/>
        <v>635.40000000000009</v>
      </c>
      <c r="E168" s="5"/>
      <c r="F168" s="5"/>
      <c r="G168" s="5"/>
      <c r="H168" s="5">
        <v>2</v>
      </c>
      <c r="I168" s="5"/>
      <c r="J168" s="5"/>
      <c r="K168" s="5"/>
      <c r="L168" s="5"/>
      <c r="M168" s="30">
        <f t="shared" ref="M168:M177" si="20">SUM(E168:L168)</f>
        <v>2</v>
      </c>
      <c r="N168" s="30">
        <f t="shared" si="15"/>
        <v>105.9</v>
      </c>
      <c r="O168" s="14">
        <v>2</v>
      </c>
      <c r="P168" s="30"/>
      <c r="Q168" s="11" t="s">
        <v>20</v>
      </c>
      <c r="R168" s="8">
        <v>52.95</v>
      </c>
      <c r="S168" s="4">
        <f t="shared" si="16"/>
        <v>10</v>
      </c>
      <c r="T168" s="5">
        <f t="shared" si="17"/>
        <v>529.5</v>
      </c>
    </row>
    <row r="169" spans="1:20">
      <c r="A169" s="4" t="s">
        <v>24</v>
      </c>
      <c r="B169" s="8">
        <v>129.94999999999999</v>
      </c>
      <c r="C169" s="4">
        <v>15</v>
      </c>
      <c r="D169" s="102">
        <f t="shared" si="18"/>
        <v>1949.2499999999998</v>
      </c>
      <c r="E169" s="5"/>
      <c r="F169" s="5"/>
      <c r="G169" s="5"/>
      <c r="H169" s="5">
        <v>5</v>
      </c>
      <c r="I169" s="5"/>
      <c r="J169" s="5"/>
      <c r="K169" s="5"/>
      <c r="L169" s="5"/>
      <c r="M169" s="30">
        <f t="shared" si="20"/>
        <v>5</v>
      </c>
      <c r="N169" s="30">
        <f t="shared" si="15"/>
        <v>649.75</v>
      </c>
      <c r="O169" s="14">
        <v>5</v>
      </c>
      <c r="P169" s="30"/>
      <c r="Q169" s="11" t="s">
        <v>24</v>
      </c>
      <c r="R169" s="8">
        <v>129.94999999999999</v>
      </c>
      <c r="S169" s="4">
        <f t="shared" si="16"/>
        <v>10</v>
      </c>
      <c r="T169" s="5">
        <f t="shared" si="17"/>
        <v>1299.5</v>
      </c>
    </row>
    <row r="170" spans="1:20">
      <c r="A170" s="4" t="s">
        <v>41</v>
      </c>
      <c r="B170" s="8">
        <v>184.88</v>
      </c>
      <c r="C170" s="4">
        <v>4.7</v>
      </c>
      <c r="D170" s="102">
        <f t="shared" si="18"/>
        <v>868.93600000000004</v>
      </c>
      <c r="E170" s="5"/>
      <c r="F170" s="5"/>
      <c r="G170" s="5"/>
      <c r="H170" s="5"/>
      <c r="I170" s="5"/>
      <c r="J170" s="5"/>
      <c r="K170" s="5"/>
      <c r="L170" s="5"/>
      <c r="M170" s="30">
        <f t="shared" si="20"/>
        <v>0</v>
      </c>
      <c r="N170" s="30">
        <f t="shared" si="15"/>
        <v>0</v>
      </c>
      <c r="O170" s="14">
        <v>0</v>
      </c>
      <c r="P170" s="30"/>
      <c r="Q170" s="11" t="s">
        <v>41</v>
      </c>
      <c r="R170" s="8">
        <v>184.88</v>
      </c>
      <c r="S170" s="4">
        <f t="shared" si="16"/>
        <v>4.7</v>
      </c>
      <c r="T170" s="5">
        <f t="shared" si="17"/>
        <v>868.93600000000004</v>
      </c>
    </row>
    <row r="171" spans="1:20">
      <c r="A171" s="4" t="s">
        <v>272</v>
      </c>
      <c r="B171" s="8">
        <v>492.43</v>
      </c>
      <c r="C171" s="4">
        <v>4.75</v>
      </c>
      <c r="D171" s="102">
        <f t="shared" si="18"/>
        <v>2339.0425</v>
      </c>
      <c r="E171" s="5"/>
      <c r="F171" s="5"/>
      <c r="G171" s="5"/>
      <c r="H171" s="5"/>
      <c r="I171" s="5"/>
      <c r="J171" s="5"/>
      <c r="K171" s="5"/>
      <c r="L171" s="5"/>
      <c r="M171" s="30">
        <f t="shared" si="20"/>
        <v>0</v>
      </c>
      <c r="N171" s="30">
        <f t="shared" si="15"/>
        <v>0</v>
      </c>
      <c r="O171" s="14">
        <v>0</v>
      </c>
      <c r="P171" s="30"/>
      <c r="Q171" s="11" t="s">
        <v>272</v>
      </c>
      <c r="R171" s="8">
        <v>492.43</v>
      </c>
      <c r="S171" s="4">
        <f t="shared" si="16"/>
        <v>4.75</v>
      </c>
      <c r="T171" s="5">
        <f t="shared" si="17"/>
        <v>2339.0425</v>
      </c>
    </row>
    <row r="172" spans="1:20">
      <c r="A172" s="4" t="s">
        <v>27</v>
      </c>
      <c r="B172" s="8">
        <v>248.23</v>
      </c>
      <c r="C172" s="4">
        <v>3</v>
      </c>
      <c r="D172" s="102">
        <f t="shared" si="18"/>
        <v>744.68999999999994</v>
      </c>
      <c r="E172" s="5"/>
      <c r="F172" s="5"/>
      <c r="G172" s="5"/>
      <c r="H172" s="5"/>
      <c r="I172" s="5"/>
      <c r="J172" s="5"/>
      <c r="K172" s="5"/>
      <c r="L172" s="5"/>
      <c r="M172" s="14">
        <f t="shared" si="20"/>
        <v>0</v>
      </c>
      <c r="N172" s="30">
        <f t="shared" si="15"/>
        <v>0</v>
      </c>
      <c r="O172" s="14">
        <v>0</v>
      </c>
      <c r="P172" s="30"/>
      <c r="Q172" s="11" t="s">
        <v>27</v>
      </c>
      <c r="R172" s="8">
        <v>248.23</v>
      </c>
      <c r="S172" s="4">
        <f t="shared" si="16"/>
        <v>3</v>
      </c>
      <c r="T172" s="5">
        <f t="shared" si="17"/>
        <v>744.68999999999994</v>
      </c>
    </row>
    <row r="173" spans="1:20">
      <c r="A173" s="4" t="s">
        <v>145</v>
      </c>
      <c r="B173" s="8">
        <v>512.66999999999996</v>
      </c>
      <c r="C173" s="4">
        <v>7.03</v>
      </c>
      <c r="D173" s="102">
        <f t="shared" si="18"/>
        <v>3604.0700999999999</v>
      </c>
      <c r="E173" s="40">
        <v>0.49</v>
      </c>
      <c r="F173" s="5"/>
      <c r="G173" s="5"/>
      <c r="H173" s="5"/>
      <c r="I173" s="5"/>
      <c r="J173" s="5"/>
      <c r="K173" s="5"/>
      <c r="L173" s="5"/>
      <c r="M173" s="14">
        <f t="shared" si="20"/>
        <v>0.49</v>
      </c>
      <c r="N173" s="30">
        <f t="shared" si="15"/>
        <v>251.20829999999998</v>
      </c>
      <c r="O173" s="14">
        <v>0.49</v>
      </c>
      <c r="P173" s="30"/>
      <c r="Q173" s="11" t="s">
        <v>145</v>
      </c>
      <c r="R173" s="8">
        <v>512.66999999999996</v>
      </c>
      <c r="S173" s="4">
        <f t="shared" si="16"/>
        <v>6.54</v>
      </c>
      <c r="T173" s="5">
        <f t="shared" si="17"/>
        <v>3352.8617999999997</v>
      </c>
    </row>
    <row r="174" spans="1:20">
      <c r="A174" s="4" t="s">
        <v>16</v>
      </c>
      <c r="B174" s="8">
        <v>109.15</v>
      </c>
      <c r="C174" s="4">
        <v>41.45</v>
      </c>
      <c r="D174" s="102">
        <f t="shared" si="18"/>
        <v>4524.2675000000008</v>
      </c>
      <c r="E174" s="5"/>
      <c r="F174" s="5">
        <v>3.2</v>
      </c>
      <c r="G174" s="5"/>
      <c r="H174" s="5"/>
      <c r="I174" s="5"/>
      <c r="J174" s="5"/>
      <c r="K174" s="5">
        <v>7</v>
      </c>
      <c r="L174" s="5"/>
      <c r="M174" s="14">
        <f t="shared" si="20"/>
        <v>10.199999999999999</v>
      </c>
      <c r="N174" s="30">
        <f t="shared" si="15"/>
        <v>1113.33</v>
      </c>
      <c r="O174" s="14">
        <v>10.199999999999999</v>
      </c>
      <c r="P174" s="30"/>
      <c r="Q174" s="4" t="s">
        <v>16</v>
      </c>
      <c r="R174" s="8">
        <v>109.15</v>
      </c>
      <c r="S174" s="4">
        <f t="shared" si="16"/>
        <v>31.250000000000004</v>
      </c>
      <c r="T174" s="5">
        <f t="shared" si="17"/>
        <v>3410.9375000000005</v>
      </c>
    </row>
    <row r="175" spans="1:20">
      <c r="A175" s="4" t="s">
        <v>15</v>
      </c>
      <c r="B175" s="8">
        <v>74.52</v>
      </c>
      <c r="C175" s="4">
        <v>31.8</v>
      </c>
      <c r="D175" s="102">
        <f t="shared" si="18"/>
        <v>2369.7359999999999</v>
      </c>
      <c r="E175" s="5">
        <v>0.8</v>
      </c>
      <c r="F175" s="5">
        <v>1</v>
      </c>
      <c r="G175" s="5"/>
      <c r="H175" s="5">
        <v>1</v>
      </c>
      <c r="I175" s="5">
        <v>0.8</v>
      </c>
      <c r="J175" s="5">
        <v>0.8</v>
      </c>
      <c r="K175" s="5">
        <v>2.7</v>
      </c>
      <c r="L175" s="5"/>
      <c r="M175" s="14">
        <f t="shared" si="20"/>
        <v>7.1</v>
      </c>
      <c r="N175" s="30">
        <f t="shared" si="15"/>
        <v>529.09199999999998</v>
      </c>
      <c r="O175" s="14">
        <v>7.1</v>
      </c>
      <c r="P175" s="30"/>
      <c r="Q175" s="4" t="s">
        <v>15</v>
      </c>
      <c r="R175" s="8">
        <v>74.52</v>
      </c>
      <c r="S175" s="4">
        <f t="shared" si="16"/>
        <v>24.700000000000003</v>
      </c>
      <c r="T175" s="5">
        <f t="shared" si="17"/>
        <v>1840.644</v>
      </c>
    </row>
    <row r="176" spans="1:20">
      <c r="A176" s="4" t="s">
        <v>17</v>
      </c>
      <c r="B176" s="8">
        <v>23.87</v>
      </c>
      <c r="C176" s="4">
        <v>20</v>
      </c>
      <c r="D176" s="102">
        <f t="shared" si="18"/>
        <v>477.40000000000003</v>
      </c>
      <c r="E176" s="5"/>
      <c r="F176" s="5"/>
      <c r="G176" s="5"/>
      <c r="H176" s="5"/>
      <c r="I176" s="5"/>
      <c r="J176" s="5"/>
      <c r="K176" s="5"/>
      <c r="L176" s="5"/>
      <c r="M176" s="14">
        <f t="shared" si="20"/>
        <v>0</v>
      </c>
      <c r="N176" s="30">
        <f t="shared" si="15"/>
        <v>0</v>
      </c>
      <c r="O176" s="14">
        <v>0</v>
      </c>
      <c r="P176" s="30"/>
      <c r="Q176" s="4" t="s">
        <v>17</v>
      </c>
      <c r="R176" s="8">
        <v>23.87</v>
      </c>
      <c r="S176" s="4">
        <f t="shared" si="16"/>
        <v>20</v>
      </c>
      <c r="T176" s="5">
        <f t="shared" si="17"/>
        <v>477.40000000000003</v>
      </c>
    </row>
    <row r="177" spans="1:20">
      <c r="A177" s="4" t="s">
        <v>156</v>
      </c>
      <c r="B177" s="8">
        <v>390.58</v>
      </c>
      <c r="C177" s="4">
        <v>3.59</v>
      </c>
      <c r="D177" s="102">
        <f t="shared" si="18"/>
        <v>1402.1822</v>
      </c>
      <c r="E177" s="5"/>
      <c r="F177" s="5"/>
      <c r="G177" s="5"/>
      <c r="H177" s="5"/>
      <c r="I177" s="5"/>
      <c r="J177" s="5"/>
      <c r="K177" s="5"/>
      <c r="L177" s="5"/>
      <c r="M177" s="14">
        <f t="shared" si="20"/>
        <v>0</v>
      </c>
      <c r="N177" s="30">
        <f t="shared" si="15"/>
        <v>0</v>
      </c>
      <c r="O177" s="14">
        <v>0</v>
      </c>
      <c r="P177" s="30"/>
      <c r="Q177" s="11" t="s">
        <v>156</v>
      </c>
      <c r="R177" s="8">
        <v>390.58</v>
      </c>
      <c r="S177" s="4">
        <f t="shared" si="16"/>
        <v>3.59</v>
      </c>
      <c r="T177" s="5">
        <f t="shared" si="17"/>
        <v>1402.1822</v>
      </c>
    </row>
    <row r="178" spans="1:20">
      <c r="A178" s="4" t="s">
        <v>43</v>
      </c>
      <c r="B178" s="8">
        <v>45.97</v>
      </c>
      <c r="C178" s="4">
        <v>50</v>
      </c>
      <c r="D178" s="102">
        <f t="shared" si="18"/>
        <v>2298.5</v>
      </c>
      <c r="E178" s="5"/>
      <c r="F178" s="5"/>
      <c r="G178" s="5"/>
      <c r="H178" s="5"/>
      <c r="I178" s="5"/>
      <c r="J178" s="5"/>
      <c r="K178" s="5"/>
      <c r="L178" s="5"/>
      <c r="M178" s="30"/>
      <c r="N178" s="30">
        <f t="shared" si="15"/>
        <v>0</v>
      </c>
      <c r="O178" s="14">
        <v>0</v>
      </c>
      <c r="P178" s="30"/>
      <c r="Q178" s="4" t="s">
        <v>43</v>
      </c>
      <c r="R178" s="8">
        <v>45.97</v>
      </c>
      <c r="S178" s="4">
        <f t="shared" si="16"/>
        <v>50</v>
      </c>
      <c r="T178" s="5">
        <f t="shared" si="17"/>
        <v>2298.5</v>
      </c>
    </row>
    <row r="179" spans="1:20">
      <c r="A179" s="4" t="s">
        <v>29</v>
      </c>
      <c r="B179" s="8">
        <v>68</v>
      </c>
      <c r="C179" s="4">
        <v>50</v>
      </c>
      <c r="D179" s="102">
        <f t="shared" si="18"/>
        <v>3400</v>
      </c>
      <c r="E179" s="5"/>
      <c r="F179" s="5"/>
      <c r="G179" s="5"/>
      <c r="H179" s="5"/>
      <c r="I179" s="5"/>
      <c r="J179" s="5"/>
      <c r="K179" s="5"/>
      <c r="L179" s="5"/>
      <c r="M179" s="14">
        <f t="shared" ref="M179:M204" si="21">SUM(E179:L179)</f>
        <v>0</v>
      </c>
      <c r="N179" s="30">
        <f t="shared" si="15"/>
        <v>0</v>
      </c>
      <c r="O179" s="14">
        <v>0</v>
      </c>
      <c r="P179" s="30"/>
      <c r="Q179" s="4" t="s">
        <v>29</v>
      </c>
      <c r="R179" s="8">
        <v>68</v>
      </c>
      <c r="S179" s="4">
        <f t="shared" si="16"/>
        <v>50</v>
      </c>
      <c r="T179" s="5">
        <f t="shared" si="17"/>
        <v>3400</v>
      </c>
    </row>
    <row r="180" spans="1:20">
      <c r="A180" s="4" t="s">
        <v>62</v>
      </c>
      <c r="B180" s="8">
        <v>215</v>
      </c>
      <c r="C180" s="4">
        <v>29.7</v>
      </c>
      <c r="D180" s="102">
        <f t="shared" si="18"/>
        <v>6385.5</v>
      </c>
      <c r="E180" s="5"/>
      <c r="F180" s="5"/>
      <c r="G180" s="5"/>
      <c r="H180" s="5"/>
      <c r="I180" s="5"/>
      <c r="J180" s="5"/>
      <c r="K180" s="5"/>
      <c r="L180" s="5"/>
      <c r="M180" s="14">
        <f t="shared" si="21"/>
        <v>0</v>
      </c>
      <c r="N180" s="30">
        <f t="shared" si="15"/>
        <v>0</v>
      </c>
      <c r="O180" s="14">
        <v>0</v>
      </c>
      <c r="P180" s="30"/>
      <c r="Q180" s="11" t="s">
        <v>62</v>
      </c>
      <c r="R180" s="8">
        <v>215</v>
      </c>
      <c r="S180" s="4">
        <f t="shared" si="16"/>
        <v>29.7</v>
      </c>
      <c r="T180" s="5">
        <f t="shared" si="17"/>
        <v>6385.5</v>
      </c>
    </row>
    <row r="181" spans="1:20">
      <c r="A181" s="4" t="s">
        <v>141</v>
      </c>
      <c r="B181" s="8">
        <v>155</v>
      </c>
      <c r="C181" s="4">
        <v>37.9</v>
      </c>
      <c r="D181" s="102">
        <f t="shared" si="18"/>
        <v>5874.5</v>
      </c>
      <c r="E181" s="5"/>
      <c r="F181" s="5"/>
      <c r="G181" s="5"/>
      <c r="H181" s="5"/>
      <c r="I181" s="5"/>
      <c r="J181" s="5"/>
      <c r="K181" s="5"/>
      <c r="L181" s="5"/>
      <c r="M181" s="14">
        <f t="shared" si="21"/>
        <v>0</v>
      </c>
      <c r="N181" s="30">
        <f t="shared" si="15"/>
        <v>0</v>
      </c>
      <c r="O181" s="14">
        <v>0</v>
      </c>
      <c r="P181" s="30"/>
      <c r="Q181" s="11" t="s">
        <v>141</v>
      </c>
      <c r="R181" s="8">
        <v>155</v>
      </c>
      <c r="S181" s="4">
        <f t="shared" si="16"/>
        <v>37.9</v>
      </c>
      <c r="T181" s="5">
        <f t="shared" si="17"/>
        <v>5874.5</v>
      </c>
    </row>
    <row r="182" spans="1:20">
      <c r="A182" s="4" t="s">
        <v>37</v>
      </c>
      <c r="B182" s="8">
        <v>60</v>
      </c>
      <c r="C182" s="4">
        <v>3.5</v>
      </c>
      <c r="D182" s="102">
        <f t="shared" si="18"/>
        <v>210</v>
      </c>
      <c r="E182" s="40">
        <v>0.71</v>
      </c>
      <c r="F182" s="5">
        <v>0.3</v>
      </c>
      <c r="G182" s="5"/>
      <c r="H182" s="5"/>
      <c r="I182" s="5"/>
      <c r="J182" s="5"/>
      <c r="K182" s="5"/>
      <c r="L182" s="5"/>
      <c r="M182" s="14">
        <f t="shared" si="21"/>
        <v>1.01</v>
      </c>
      <c r="N182" s="30">
        <f t="shared" si="15"/>
        <v>60.6</v>
      </c>
      <c r="O182" s="14">
        <v>1.01</v>
      </c>
      <c r="P182" s="30"/>
      <c r="Q182" s="11" t="s">
        <v>37</v>
      </c>
      <c r="R182" s="8">
        <v>60</v>
      </c>
      <c r="S182" s="4">
        <f t="shared" si="16"/>
        <v>2.4900000000000002</v>
      </c>
      <c r="T182" s="5">
        <f t="shared" si="17"/>
        <v>149.4</v>
      </c>
    </row>
    <row r="183" spans="1:20">
      <c r="A183" s="4" t="s">
        <v>133</v>
      </c>
      <c r="B183" s="8">
        <v>165</v>
      </c>
      <c r="C183" s="4">
        <v>5.08</v>
      </c>
      <c r="D183" s="102">
        <f t="shared" si="18"/>
        <v>838.2</v>
      </c>
      <c r="E183" s="5"/>
      <c r="F183" s="5"/>
      <c r="G183" s="5"/>
      <c r="H183" s="5"/>
      <c r="I183" s="5"/>
      <c r="J183" s="5"/>
      <c r="K183" s="5"/>
      <c r="L183" s="5"/>
      <c r="M183" s="14">
        <f t="shared" si="21"/>
        <v>0</v>
      </c>
      <c r="N183" s="30">
        <f t="shared" si="15"/>
        <v>0</v>
      </c>
      <c r="O183" s="14">
        <v>0</v>
      </c>
      <c r="P183" s="30"/>
      <c r="Q183" s="11" t="s">
        <v>133</v>
      </c>
      <c r="R183" s="8">
        <v>165</v>
      </c>
      <c r="S183" s="4">
        <f t="shared" si="16"/>
        <v>5.08</v>
      </c>
      <c r="T183" s="5">
        <f t="shared" si="17"/>
        <v>838.2</v>
      </c>
    </row>
    <row r="184" spans="1:20">
      <c r="A184" s="4" t="s">
        <v>59</v>
      </c>
      <c r="B184" s="8">
        <v>165</v>
      </c>
      <c r="C184" s="4">
        <v>5.18</v>
      </c>
      <c r="D184" s="102">
        <f t="shared" si="18"/>
        <v>854.69999999999993</v>
      </c>
      <c r="E184" s="5"/>
      <c r="F184" s="5"/>
      <c r="G184" s="5"/>
      <c r="H184" s="5"/>
      <c r="I184" s="5"/>
      <c r="J184" s="5"/>
      <c r="K184" s="5"/>
      <c r="L184" s="5"/>
      <c r="M184" s="14">
        <f t="shared" si="21"/>
        <v>0</v>
      </c>
      <c r="N184" s="30">
        <f t="shared" si="15"/>
        <v>0</v>
      </c>
      <c r="O184" s="14">
        <v>0</v>
      </c>
      <c r="P184" s="30"/>
      <c r="Q184" s="11" t="s">
        <v>59</v>
      </c>
      <c r="R184" s="8">
        <v>165</v>
      </c>
      <c r="S184" s="4">
        <f t="shared" si="16"/>
        <v>5.18</v>
      </c>
      <c r="T184" s="5">
        <f t="shared" si="17"/>
        <v>854.69999999999993</v>
      </c>
    </row>
    <row r="185" spans="1:20">
      <c r="A185" s="4" t="s">
        <v>56</v>
      </c>
      <c r="B185" s="8">
        <v>39</v>
      </c>
      <c r="C185" s="4">
        <v>22.2</v>
      </c>
      <c r="D185" s="102">
        <f t="shared" si="18"/>
        <v>865.8</v>
      </c>
      <c r="E185" s="5"/>
      <c r="F185" s="5"/>
      <c r="G185" s="5"/>
      <c r="H185" s="5">
        <v>3</v>
      </c>
      <c r="I185" s="5"/>
      <c r="J185" s="5"/>
      <c r="K185" s="5"/>
      <c r="L185" s="5"/>
      <c r="M185" s="14">
        <f t="shared" si="21"/>
        <v>3</v>
      </c>
      <c r="N185" s="30">
        <f t="shared" si="15"/>
        <v>117</v>
      </c>
      <c r="O185" s="14">
        <v>3</v>
      </c>
      <c r="P185" s="30"/>
      <c r="Q185" s="11" t="s">
        <v>56</v>
      </c>
      <c r="R185" s="8">
        <v>39</v>
      </c>
      <c r="S185" s="4">
        <f t="shared" si="16"/>
        <v>19.2</v>
      </c>
      <c r="T185" s="5">
        <f t="shared" si="17"/>
        <v>748.8</v>
      </c>
    </row>
    <row r="186" spans="1:20">
      <c r="A186" s="4" t="s">
        <v>184</v>
      </c>
      <c r="B186" s="8">
        <v>174</v>
      </c>
      <c r="C186" s="4">
        <v>36</v>
      </c>
      <c r="D186" s="102">
        <f t="shared" si="18"/>
        <v>6264</v>
      </c>
      <c r="E186" s="5">
        <v>5</v>
      </c>
      <c r="F186" s="5"/>
      <c r="G186" s="5"/>
      <c r="H186" s="5"/>
      <c r="I186" s="5"/>
      <c r="J186" s="5"/>
      <c r="K186" s="5"/>
      <c r="L186" s="5"/>
      <c r="M186" s="14">
        <f t="shared" si="21"/>
        <v>5</v>
      </c>
      <c r="N186" s="30">
        <f t="shared" si="15"/>
        <v>870</v>
      </c>
      <c r="O186" s="14">
        <v>5</v>
      </c>
      <c r="P186" s="30"/>
      <c r="Q186" s="11" t="s">
        <v>184</v>
      </c>
      <c r="R186" s="8">
        <v>174</v>
      </c>
      <c r="S186" s="4">
        <f t="shared" si="16"/>
        <v>31</v>
      </c>
      <c r="T186" s="5">
        <f t="shared" si="17"/>
        <v>5394</v>
      </c>
    </row>
    <row r="187" spans="1:20">
      <c r="A187" s="4" t="s">
        <v>27</v>
      </c>
      <c r="B187" s="8">
        <v>205</v>
      </c>
      <c r="C187" s="4">
        <v>45</v>
      </c>
      <c r="D187" s="102">
        <f t="shared" si="18"/>
        <v>9225</v>
      </c>
      <c r="E187" s="5"/>
      <c r="F187" s="5">
        <v>5.4</v>
      </c>
      <c r="G187" s="5"/>
      <c r="H187" s="5">
        <v>1.9</v>
      </c>
      <c r="I187" s="5"/>
      <c r="J187" s="5"/>
      <c r="K187" s="5"/>
      <c r="L187" s="5"/>
      <c r="M187" s="14">
        <f t="shared" si="21"/>
        <v>7.3000000000000007</v>
      </c>
      <c r="N187" s="30">
        <f t="shared" si="15"/>
        <v>1496.5000000000002</v>
      </c>
      <c r="O187" s="14">
        <v>7.3</v>
      </c>
      <c r="P187" s="30"/>
      <c r="Q187" s="11" t="s">
        <v>27</v>
      </c>
      <c r="R187" s="8">
        <v>205</v>
      </c>
      <c r="S187" s="4">
        <f t="shared" si="16"/>
        <v>37.700000000000003</v>
      </c>
      <c r="T187" s="5">
        <f t="shared" si="17"/>
        <v>7728.5000000000009</v>
      </c>
    </row>
    <row r="188" spans="1:20">
      <c r="A188" s="4" t="s">
        <v>45</v>
      </c>
      <c r="B188" s="8">
        <v>31</v>
      </c>
      <c r="C188" s="4">
        <v>30</v>
      </c>
      <c r="D188" s="102">
        <f t="shared" si="18"/>
        <v>930</v>
      </c>
      <c r="E188" s="5"/>
      <c r="F188" s="5"/>
      <c r="G188" s="5"/>
      <c r="H188" s="5"/>
      <c r="I188" s="5"/>
      <c r="J188" s="5"/>
      <c r="K188" s="5"/>
      <c r="L188" s="5"/>
      <c r="M188" s="14">
        <f t="shared" si="21"/>
        <v>0</v>
      </c>
      <c r="N188" s="30">
        <f t="shared" si="15"/>
        <v>0</v>
      </c>
      <c r="O188" s="14">
        <v>0</v>
      </c>
      <c r="P188" s="30"/>
      <c r="Q188" s="11" t="s">
        <v>45</v>
      </c>
      <c r="R188" s="8">
        <v>31</v>
      </c>
      <c r="S188" s="4">
        <f t="shared" si="16"/>
        <v>30</v>
      </c>
      <c r="T188" s="5">
        <f t="shared" si="17"/>
        <v>930</v>
      </c>
    </row>
    <row r="189" spans="1:20">
      <c r="A189" s="4" t="s">
        <v>184</v>
      </c>
      <c r="B189" s="8">
        <v>232</v>
      </c>
      <c r="C189" s="4">
        <v>17</v>
      </c>
      <c r="D189" s="102">
        <f t="shared" si="18"/>
        <v>3944</v>
      </c>
      <c r="E189" s="5"/>
      <c r="F189" s="5"/>
      <c r="G189" s="5"/>
      <c r="H189" s="5"/>
      <c r="I189" s="5"/>
      <c r="J189" s="5"/>
      <c r="K189" s="5"/>
      <c r="L189" s="5"/>
      <c r="M189" s="14">
        <f t="shared" si="21"/>
        <v>0</v>
      </c>
      <c r="N189" s="30">
        <f t="shared" si="15"/>
        <v>0</v>
      </c>
      <c r="O189" s="14">
        <v>0</v>
      </c>
      <c r="P189" s="30"/>
      <c r="Q189" s="11" t="s">
        <v>184</v>
      </c>
      <c r="R189" s="8">
        <v>232</v>
      </c>
      <c r="S189" s="4">
        <f t="shared" si="16"/>
        <v>17</v>
      </c>
      <c r="T189" s="5">
        <f t="shared" si="17"/>
        <v>3944</v>
      </c>
    </row>
    <row r="190" spans="1:20">
      <c r="A190" s="4" t="s">
        <v>34</v>
      </c>
      <c r="B190" s="8">
        <v>26</v>
      </c>
      <c r="C190" s="4">
        <v>180</v>
      </c>
      <c r="D190" s="102">
        <f t="shared" si="18"/>
        <v>4680</v>
      </c>
      <c r="E190" s="40">
        <v>3</v>
      </c>
      <c r="F190" s="40">
        <v>3</v>
      </c>
      <c r="G190" s="40">
        <v>3</v>
      </c>
      <c r="H190" s="40">
        <v>3</v>
      </c>
      <c r="I190" s="40">
        <v>3</v>
      </c>
      <c r="J190" s="40">
        <v>3</v>
      </c>
      <c r="K190" s="40">
        <v>12</v>
      </c>
      <c r="L190" s="40">
        <v>12</v>
      </c>
      <c r="M190" s="14">
        <f t="shared" si="21"/>
        <v>42</v>
      </c>
      <c r="N190" s="30">
        <f t="shared" si="15"/>
        <v>1092</v>
      </c>
      <c r="O190" s="78">
        <v>42</v>
      </c>
      <c r="P190" s="30"/>
      <c r="Q190" s="72" t="s">
        <v>34</v>
      </c>
      <c r="R190" s="8">
        <v>26</v>
      </c>
      <c r="S190" s="4">
        <f t="shared" si="16"/>
        <v>138</v>
      </c>
      <c r="T190" s="5">
        <f t="shared" si="17"/>
        <v>3588</v>
      </c>
    </row>
    <row r="191" spans="1:20">
      <c r="A191" s="4" t="s">
        <v>35</v>
      </c>
      <c r="B191" s="8">
        <v>12</v>
      </c>
      <c r="C191" s="4">
        <v>252</v>
      </c>
      <c r="D191" s="102">
        <f t="shared" si="18"/>
        <v>3024</v>
      </c>
      <c r="E191" s="7"/>
      <c r="F191" s="7"/>
      <c r="G191" s="40"/>
      <c r="H191" s="40"/>
      <c r="I191" s="40"/>
      <c r="J191" s="40">
        <v>38</v>
      </c>
      <c r="K191" s="40"/>
      <c r="L191" s="40"/>
      <c r="M191" s="14">
        <f t="shared" si="21"/>
        <v>38</v>
      </c>
      <c r="N191" s="30">
        <f t="shared" si="15"/>
        <v>456</v>
      </c>
      <c r="O191" s="14">
        <v>38</v>
      </c>
      <c r="P191" s="30"/>
      <c r="Q191" s="72" t="s">
        <v>35</v>
      </c>
      <c r="R191" s="8">
        <v>12</v>
      </c>
      <c r="S191" s="4">
        <f t="shared" si="16"/>
        <v>214</v>
      </c>
      <c r="T191" s="5">
        <f t="shared" si="17"/>
        <v>2568</v>
      </c>
    </row>
    <row r="192" spans="1:20">
      <c r="A192" s="4" t="s">
        <v>310</v>
      </c>
      <c r="B192" s="8">
        <v>258</v>
      </c>
      <c r="C192" s="4">
        <v>9</v>
      </c>
      <c r="D192" s="102">
        <f t="shared" si="18"/>
        <v>2322</v>
      </c>
      <c r="E192" s="7"/>
      <c r="F192" s="7"/>
      <c r="G192" s="40"/>
      <c r="H192" s="40"/>
      <c r="I192" s="40"/>
      <c r="J192" s="40"/>
      <c r="K192" s="40"/>
      <c r="L192" s="40"/>
      <c r="M192" s="14">
        <f t="shared" si="21"/>
        <v>0</v>
      </c>
      <c r="N192" s="30">
        <f t="shared" si="15"/>
        <v>0</v>
      </c>
      <c r="O192" s="14">
        <v>0</v>
      </c>
      <c r="P192" s="30"/>
      <c r="Q192" s="11" t="s">
        <v>310</v>
      </c>
      <c r="R192" s="8">
        <v>258</v>
      </c>
      <c r="S192" s="4">
        <f t="shared" si="16"/>
        <v>9</v>
      </c>
      <c r="T192" s="5">
        <f t="shared" si="17"/>
        <v>2322</v>
      </c>
    </row>
    <row r="193" spans="1:20">
      <c r="A193" s="4" t="s">
        <v>283</v>
      </c>
      <c r="B193" s="8">
        <v>16</v>
      </c>
      <c r="C193" s="4">
        <v>220</v>
      </c>
      <c r="D193" s="102">
        <f t="shared" si="18"/>
        <v>3520</v>
      </c>
      <c r="E193" s="7"/>
      <c r="F193" s="7"/>
      <c r="G193" s="40"/>
      <c r="H193" s="40"/>
      <c r="I193" s="40"/>
      <c r="J193" s="40"/>
      <c r="K193" s="40"/>
      <c r="L193" s="40"/>
      <c r="M193" s="14">
        <f t="shared" si="21"/>
        <v>0</v>
      </c>
      <c r="N193" s="30">
        <f t="shared" si="15"/>
        <v>0</v>
      </c>
      <c r="O193" s="14">
        <v>0</v>
      </c>
      <c r="P193" s="30"/>
      <c r="Q193" s="11" t="s">
        <v>283</v>
      </c>
      <c r="R193" s="8">
        <v>16</v>
      </c>
      <c r="S193" s="4">
        <f t="shared" si="16"/>
        <v>220</v>
      </c>
      <c r="T193" s="5">
        <f t="shared" si="17"/>
        <v>3520</v>
      </c>
    </row>
    <row r="194" spans="1:20">
      <c r="A194" s="4" t="s">
        <v>118</v>
      </c>
      <c r="B194" s="8">
        <v>342</v>
      </c>
      <c r="C194" s="4">
        <v>12</v>
      </c>
      <c r="D194" s="102">
        <f t="shared" si="18"/>
        <v>4104</v>
      </c>
      <c r="E194" s="7"/>
      <c r="F194" s="7"/>
      <c r="G194" s="40"/>
      <c r="H194" s="40"/>
      <c r="I194" s="40"/>
      <c r="J194" s="40"/>
      <c r="K194" s="40"/>
      <c r="L194" s="40"/>
      <c r="M194" s="14">
        <f t="shared" si="21"/>
        <v>0</v>
      </c>
      <c r="N194" s="30">
        <f t="shared" si="15"/>
        <v>0</v>
      </c>
      <c r="O194" s="14">
        <v>0</v>
      </c>
      <c r="P194" s="30"/>
      <c r="Q194" s="11" t="s">
        <v>118</v>
      </c>
      <c r="R194" s="8">
        <v>342</v>
      </c>
      <c r="S194" s="4">
        <f t="shared" si="16"/>
        <v>12</v>
      </c>
      <c r="T194" s="5">
        <f t="shared" si="17"/>
        <v>4104</v>
      </c>
    </row>
    <row r="195" spans="1:20">
      <c r="A195" s="4" t="s">
        <v>31</v>
      </c>
      <c r="B195" s="8">
        <v>79</v>
      </c>
      <c r="C195" s="4">
        <v>36</v>
      </c>
      <c r="D195" s="102">
        <f t="shared" si="18"/>
        <v>2844</v>
      </c>
      <c r="E195" s="7"/>
      <c r="F195" s="7"/>
      <c r="G195" s="40"/>
      <c r="H195" s="40"/>
      <c r="I195" s="40"/>
      <c r="J195" s="40">
        <v>1</v>
      </c>
      <c r="K195" s="40"/>
      <c r="L195" s="40">
        <v>3</v>
      </c>
      <c r="M195" s="14">
        <f t="shared" si="21"/>
        <v>4</v>
      </c>
      <c r="N195" s="30">
        <f t="shared" si="15"/>
        <v>316</v>
      </c>
      <c r="O195" s="14">
        <v>4</v>
      </c>
      <c r="P195" s="30"/>
      <c r="Q195" s="4" t="s">
        <v>31</v>
      </c>
      <c r="R195" s="8">
        <v>79</v>
      </c>
      <c r="S195" s="4">
        <f t="shared" si="16"/>
        <v>32</v>
      </c>
      <c r="T195" s="5">
        <f t="shared" si="17"/>
        <v>2528</v>
      </c>
    </row>
    <row r="196" spans="1:20">
      <c r="A196" s="4" t="s">
        <v>311</v>
      </c>
      <c r="B196" s="8">
        <v>125</v>
      </c>
      <c r="C196" s="4">
        <v>12</v>
      </c>
      <c r="D196" s="102">
        <f t="shared" si="18"/>
        <v>1500</v>
      </c>
      <c r="E196" s="7"/>
      <c r="F196" s="7"/>
      <c r="G196" s="40"/>
      <c r="H196" s="40"/>
      <c r="I196" s="40"/>
      <c r="J196" s="40">
        <v>2</v>
      </c>
      <c r="K196" s="40"/>
      <c r="L196" s="40"/>
      <c r="M196" s="14">
        <f t="shared" si="21"/>
        <v>2</v>
      </c>
      <c r="N196" s="30">
        <f t="shared" si="15"/>
        <v>250</v>
      </c>
      <c r="O196" s="14">
        <v>2</v>
      </c>
      <c r="P196" s="30"/>
      <c r="Q196" s="4" t="s">
        <v>311</v>
      </c>
      <c r="R196" s="8">
        <v>125</v>
      </c>
      <c r="S196" s="4">
        <f t="shared" si="16"/>
        <v>10</v>
      </c>
      <c r="T196" s="5">
        <f t="shared" si="17"/>
        <v>1250</v>
      </c>
    </row>
    <row r="197" spans="1:20">
      <c r="A197" s="4" t="s">
        <v>44</v>
      </c>
      <c r="B197" s="8">
        <v>9</v>
      </c>
      <c r="C197" s="4">
        <v>360</v>
      </c>
      <c r="D197" s="102">
        <f t="shared" si="18"/>
        <v>3240</v>
      </c>
      <c r="E197" s="7"/>
      <c r="F197" s="7"/>
      <c r="G197" s="40"/>
      <c r="H197" s="40"/>
      <c r="I197" s="40"/>
      <c r="J197" s="40"/>
      <c r="K197" s="40"/>
      <c r="L197" s="40"/>
      <c r="M197" s="14">
        <f t="shared" si="21"/>
        <v>0</v>
      </c>
      <c r="N197" s="30">
        <f t="shared" si="15"/>
        <v>0</v>
      </c>
      <c r="O197" s="14">
        <v>0</v>
      </c>
      <c r="P197" s="30"/>
      <c r="Q197" s="11" t="s">
        <v>44</v>
      </c>
      <c r="R197" s="8">
        <v>9</v>
      </c>
      <c r="S197" s="4">
        <f t="shared" si="16"/>
        <v>360</v>
      </c>
      <c r="T197" s="5">
        <f t="shared" si="17"/>
        <v>3240</v>
      </c>
    </row>
    <row r="198" spans="1:20">
      <c r="A198" s="4" t="s">
        <v>65</v>
      </c>
      <c r="B198" s="8">
        <v>320</v>
      </c>
      <c r="C198" s="4">
        <v>32</v>
      </c>
      <c r="D198" s="102">
        <f t="shared" si="18"/>
        <v>10240</v>
      </c>
      <c r="E198" s="7"/>
      <c r="F198" s="7"/>
      <c r="G198" s="40">
        <v>3.8</v>
      </c>
      <c r="H198" s="40"/>
      <c r="I198" s="40"/>
      <c r="J198" s="40"/>
      <c r="K198" s="40"/>
      <c r="L198" s="40"/>
      <c r="M198" s="14">
        <f t="shared" si="21"/>
        <v>3.8</v>
      </c>
      <c r="N198" s="30">
        <f t="shared" si="15"/>
        <v>1216</v>
      </c>
      <c r="O198" s="14">
        <v>3.8</v>
      </c>
      <c r="P198" s="30"/>
      <c r="Q198" s="11" t="s">
        <v>65</v>
      </c>
      <c r="R198" s="8">
        <v>320</v>
      </c>
      <c r="S198" s="4">
        <f t="shared" si="16"/>
        <v>28.2</v>
      </c>
      <c r="T198" s="5">
        <f t="shared" si="17"/>
        <v>9024</v>
      </c>
    </row>
    <row r="199" spans="1:20">
      <c r="A199" s="4" t="s">
        <v>135</v>
      </c>
      <c r="B199" s="8">
        <v>310</v>
      </c>
      <c r="C199" s="4">
        <v>32</v>
      </c>
      <c r="D199" s="102">
        <f t="shared" si="18"/>
        <v>9920</v>
      </c>
      <c r="E199" s="7"/>
      <c r="F199" s="7"/>
      <c r="G199" s="40"/>
      <c r="H199" s="40"/>
      <c r="I199" s="40">
        <v>3.8</v>
      </c>
      <c r="J199" s="40"/>
      <c r="K199" s="40"/>
      <c r="L199" s="40"/>
      <c r="M199" s="14">
        <f t="shared" si="21"/>
        <v>3.8</v>
      </c>
      <c r="N199" s="30">
        <f t="shared" si="15"/>
        <v>1178</v>
      </c>
      <c r="O199" s="14">
        <v>3.8</v>
      </c>
      <c r="P199" s="30"/>
      <c r="Q199" s="11" t="s">
        <v>135</v>
      </c>
      <c r="R199" s="8">
        <v>310</v>
      </c>
      <c r="S199" s="4">
        <f t="shared" si="16"/>
        <v>28.2</v>
      </c>
      <c r="T199" s="5">
        <f t="shared" si="17"/>
        <v>8742</v>
      </c>
    </row>
    <row r="200" spans="1:20">
      <c r="A200" s="4" t="s">
        <v>61</v>
      </c>
      <c r="B200" s="8">
        <v>175</v>
      </c>
      <c r="C200" s="4">
        <v>59.2</v>
      </c>
      <c r="D200" s="102">
        <f t="shared" si="18"/>
        <v>10360</v>
      </c>
      <c r="E200" s="7"/>
      <c r="F200" s="7"/>
      <c r="G200" s="40"/>
      <c r="H200" s="40"/>
      <c r="I200" s="40"/>
      <c r="J200" s="40"/>
      <c r="K200" s="40"/>
      <c r="L200" s="40"/>
      <c r="M200" s="14">
        <f t="shared" si="21"/>
        <v>0</v>
      </c>
      <c r="N200" s="30">
        <f t="shared" si="15"/>
        <v>0</v>
      </c>
      <c r="O200" s="14">
        <v>0</v>
      </c>
      <c r="P200" s="30"/>
      <c r="Q200" s="11" t="s">
        <v>61</v>
      </c>
      <c r="R200" s="8">
        <v>175</v>
      </c>
      <c r="S200" s="4">
        <f t="shared" si="16"/>
        <v>59.2</v>
      </c>
      <c r="T200" s="5">
        <f t="shared" si="17"/>
        <v>10360</v>
      </c>
    </row>
    <row r="201" spans="1:20">
      <c r="A201" s="4" t="s">
        <v>106</v>
      </c>
      <c r="B201" s="8">
        <v>125</v>
      </c>
      <c r="C201" s="4">
        <v>57.18</v>
      </c>
      <c r="D201" s="102">
        <f t="shared" si="18"/>
        <v>7147.5</v>
      </c>
      <c r="E201" s="7"/>
      <c r="F201" s="7"/>
      <c r="G201" s="7"/>
      <c r="H201" s="7"/>
      <c r="I201" s="7"/>
      <c r="J201" s="7"/>
      <c r="K201" s="7"/>
      <c r="L201" s="7"/>
      <c r="M201" s="14">
        <f t="shared" si="21"/>
        <v>0</v>
      </c>
      <c r="N201" s="30">
        <f t="shared" si="15"/>
        <v>0</v>
      </c>
      <c r="O201" s="14">
        <v>0</v>
      </c>
      <c r="P201" s="30"/>
      <c r="Q201" s="11" t="s">
        <v>106</v>
      </c>
      <c r="R201" s="8">
        <v>125</v>
      </c>
      <c r="S201" s="4">
        <f t="shared" si="16"/>
        <v>57.18</v>
      </c>
      <c r="T201" s="5">
        <f t="shared" si="17"/>
        <v>7147.5</v>
      </c>
    </row>
    <row r="202" spans="1:20">
      <c r="A202" s="4" t="s">
        <v>118</v>
      </c>
      <c r="B202" s="8">
        <v>55</v>
      </c>
      <c r="C202" s="4">
        <v>214</v>
      </c>
      <c r="D202" s="102">
        <f t="shared" si="18"/>
        <v>11770</v>
      </c>
      <c r="E202" s="7"/>
      <c r="F202" s="7"/>
      <c r="G202" s="7"/>
      <c r="H202" s="7"/>
      <c r="I202" s="7"/>
      <c r="J202" s="7"/>
      <c r="K202" s="7"/>
      <c r="L202" s="7"/>
      <c r="M202" s="14">
        <f t="shared" si="21"/>
        <v>0</v>
      </c>
      <c r="N202" s="30">
        <f t="shared" si="15"/>
        <v>0</v>
      </c>
      <c r="O202" s="14">
        <v>0</v>
      </c>
      <c r="P202" s="30"/>
      <c r="Q202" s="11" t="s">
        <v>118</v>
      </c>
      <c r="R202" s="8">
        <v>55</v>
      </c>
      <c r="S202" s="4">
        <f t="shared" si="16"/>
        <v>214</v>
      </c>
      <c r="T202" s="5">
        <f t="shared" si="17"/>
        <v>11770</v>
      </c>
    </row>
    <row r="203" spans="1:20">
      <c r="A203" s="4" t="s">
        <v>118</v>
      </c>
      <c r="B203" s="8">
        <v>55</v>
      </c>
      <c r="C203" s="4">
        <v>214</v>
      </c>
      <c r="D203" s="102">
        <f t="shared" si="18"/>
        <v>11770</v>
      </c>
      <c r="E203" s="7"/>
      <c r="F203" s="7"/>
      <c r="G203" s="7"/>
      <c r="H203" s="7"/>
      <c r="I203" s="7"/>
      <c r="J203" s="7"/>
      <c r="K203" s="7"/>
      <c r="L203" s="7"/>
      <c r="M203" s="14">
        <f t="shared" si="21"/>
        <v>0</v>
      </c>
      <c r="N203" s="30">
        <f t="shared" ref="N203:N263" si="22">M203*B203</f>
        <v>0</v>
      </c>
      <c r="O203" s="14">
        <v>0</v>
      </c>
      <c r="P203" s="30"/>
      <c r="Q203" s="11" t="s">
        <v>118</v>
      </c>
      <c r="R203" s="8">
        <v>55</v>
      </c>
      <c r="S203" s="4">
        <f t="shared" ref="S203:S263" si="23">C203-M203</f>
        <v>214</v>
      </c>
      <c r="T203" s="5">
        <f t="shared" ref="T203:T263" si="24">S203*R203</f>
        <v>11770</v>
      </c>
    </row>
    <row r="204" spans="1:20">
      <c r="A204" s="4" t="s">
        <v>145</v>
      </c>
      <c r="B204" s="8">
        <v>540</v>
      </c>
      <c r="C204" s="4">
        <v>20</v>
      </c>
      <c r="D204" s="102">
        <f t="shared" ref="D204:D263" si="25">C204*B204</f>
        <v>10800</v>
      </c>
      <c r="E204" s="7"/>
      <c r="F204" s="7"/>
      <c r="G204" s="7"/>
      <c r="H204" s="7"/>
      <c r="I204" s="7"/>
      <c r="J204" s="7"/>
      <c r="K204" s="7"/>
      <c r="L204" s="7"/>
      <c r="M204" s="14">
        <f t="shared" si="21"/>
        <v>0</v>
      </c>
      <c r="N204" s="30">
        <f t="shared" si="22"/>
        <v>0</v>
      </c>
      <c r="O204" s="14">
        <v>0</v>
      </c>
      <c r="P204" s="30"/>
      <c r="Q204" s="4" t="s">
        <v>145</v>
      </c>
      <c r="R204" s="8">
        <v>540</v>
      </c>
      <c r="S204" s="4">
        <f t="shared" si="23"/>
        <v>20</v>
      </c>
      <c r="T204" s="5">
        <f t="shared" si="24"/>
        <v>10800</v>
      </c>
    </row>
    <row r="205" spans="1:20">
      <c r="A205" s="4" t="s">
        <v>15</v>
      </c>
      <c r="B205" s="8">
        <v>65</v>
      </c>
      <c r="C205" s="4">
        <v>50</v>
      </c>
      <c r="D205" s="102">
        <f t="shared" si="25"/>
        <v>3250</v>
      </c>
      <c r="E205" s="7"/>
      <c r="F205" s="7"/>
      <c r="G205" s="7"/>
      <c r="H205" s="7"/>
      <c r="I205" s="7"/>
      <c r="J205" s="7"/>
      <c r="K205" s="7"/>
      <c r="L205" s="7"/>
      <c r="M205" s="30"/>
      <c r="N205" s="30">
        <f t="shared" si="22"/>
        <v>0</v>
      </c>
      <c r="O205" s="14">
        <v>0</v>
      </c>
      <c r="P205" s="30"/>
      <c r="Q205" s="4" t="s">
        <v>15</v>
      </c>
      <c r="R205" s="8">
        <v>65</v>
      </c>
      <c r="S205" s="4">
        <f t="shared" si="23"/>
        <v>50</v>
      </c>
      <c r="T205" s="5">
        <f t="shared" si="24"/>
        <v>3250</v>
      </c>
    </row>
    <row r="206" spans="1:20">
      <c r="A206" s="4" t="s">
        <v>311</v>
      </c>
      <c r="B206" s="8">
        <v>172</v>
      </c>
      <c r="C206" s="4">
        <v>12</v>
      </c>
      <c r="D206" s="102">
        <f t="shared" si="25"/>
        <v>2064</v>
      </c>
      <c r="E206" s="7"/>
      <c r="F206" s="7"/>
      <c r="G206" s="7"/>
      <c r="H206" s="7"/>
      <c r="I206" s="7"/>
      <c r="J206" s="7"/>
      <c r="K206" s="7"/>
      <c r="L206" s="7"/>
      <c r="M206" s="30"/>
      <c r="N206" s="30">
        <f t="shared" si="22"/>
        <v>0</v>
      </c>
      <c r="O206" s="14">
        <v>0</v>
      </c>
      <c r="P206" s="30"/>
      <c r="Q206" s="4" t="s">
        <v>311</v>
      </c>
      <c r="R206" s="8">
        <v>172</v>
      </c>
      <c r="S206" s="4">
        <f t="shared" si="23"/>
        <v>12</v>
      </c>
      <c r="T206" s="5">
        <f t="shared" si="24"/>
        <v>2064</v>
      </c>
    </row>
    <row r="207" spans="1:20">
      <c r="A207" s="4" t="s">
        <v>283</v>
      </c>
      <c r="B207" s="8">
        <v>16</v>
      </c>
      <c r="C207" s="4">
        <v>11</v>
      </c>
      <c r="D207" s="102">
        <f t="shared" si="25"/>
        <v>176</v>
      </c>
      <c r="E207" s="7"/>
      <c r="F207" s="7"/>
      <c r="G207" s="7"/>
      <c r="H207" s="7"/>
      <c r="I207" s="7"/>
      <c r="J207" s="7"/>
      <c r="K207" s="7"/>
      <c r="L207" s="7"/>
      <c r="M207" s="30"/>
      <c r="N207" s="30">
        <f t="shared" si="22"/>
        <v>0</v>
      </c>
      <c r="O207" s="14">
        <v>0</v>
      </c>
      <c r="P207" s="30"/>
      <c r="Q207" s="4" t="s">
        <v>283</v>
      </c>
      <c r="R207" s="8">
        <v>16</v>
      </c>
      <c r="S207" s="4">
        <f t="shared" si="23"/>
        <v>11</v>
      </c>
      <c r="T207" s="5">
        <f t="shared" si="24"/>
        <v>176</v>
      </c>
    </row>
    <row r="208" spans="1:20">
      <c r="A208" s="4" t="s">
        <v>312</v>
      </c>
      <c r="B208" s="8">
        <v>49</v>
      </c>
      <c r="C208" s="4">
        <v>216</v>
      </c>
      <c r="D208" s="102">
        <f t="shared" si="25"/>
        <v>10584</v>
      </c>
      <c r="E208" s="7"/>
      <c r="F208" s="7"/>
      <c r="G208" s="7"/>
      <c r="H208" s="7"/>
      <c r="I208" s="7"/>
      <c r="J208" s="7"/>
      <c r="K208" s="7"/>
      <c r="L208" s="7"/>
      <c r="M208" s="30">
        <f>SUM(E208:L208)</f>
        <v>0</v>
      </c>
      <c r="N208" s="30">
        <f t="shared" si="22"/>
        <v>0</v>
      </c>
      <c r="O208" s="14">
        <v>0</v>
      </c>
      <c r="P208" s="30"/>
      <c r="Q208" s="11" t="s">
        <v>312</v>
      </c>
      <c r="R208" s="8">
        <v>49</v>
      </c>
      <c r="S208" s="4">
        <f t="shared" si="23"/>
        <v>216</v>
      </c>
      <c r="T208" s="5">
        <f t="shared" si="24"/>
        <v>10584</v>
      </c>
    </row>
    <row r="209" spans="1:20">
      <c r="A209" s="4" t="s">
        <v>313</v>
      </c>
      <c r="B209" s="8">
        <v>49</v>
      </c>
      <c r="C209" s="4">
        <v>216</v>
      </c>
      <c r="D209" s="102">
        <f t="shared" si="25"/>
        <v>10584</v>
      </c>
      <c r="E209" s="7"/>
      <c r="F209" s="7"/>
      <c r="G209" s="7"/>
      <c r="H209" s="7"/>
      <c r="I209" s="7"/>
      <c r="J209" s="7"/>
      <c r="K209" s="7"/>
      <c r="L209" s="7"/>
      <c r="M209" s="30">
        <f>SUM(E209:L209)</f>
        <v>0</v>
      </c>
      <c r="N209" s="30">
        <f t="shared" si="22"/>
        <v>0</v>
      </c>
      <c r="O209" s="14">
        <v>0</v>
      </c>
      <c r="P209" s="30"/>
      <c r="Q209" s="11" t="s">
        <v>313</v>
      </c>
      <c r="R209" s="8">
        <v>49</v>
      </c>
      <c r="S209" s="4">
        <f t="shared" si="23"/>
        <v>216</v>
      </c>
      <c r="T209" s="5">
        <f t="shared" si="24"/>
        <v>10584</v>
      </c>
    </row>
    <row r="210" spans="1:20">
      <c r="A210" s="4" t="s">
        <v>118</v>
      </c>
      <c r="B210" s="8">
        <v>342</v>
      </c>
      <c r="C210" s="4">
        <v>4</v>
      </c>
      <c r="D210" s="102">
        <f t="shared" si="25"/>
        <v>1368</v>
      </c>
      <c r="E210" s="7"/>
      <c r="F210" s="7"/>
      <c r="G210" s="7"/>
      <c r="H210" s="7"/>
      <c r="I210" s="7"/>
      <c r="J210" s="7"/>
      <c r="K210" s="7"/>
      <c r="L210" s="7"/>
      <c r="M210" s="30">
        <f>SUM(E210:L210)</f>
        <v>0</v>
      </c>
      <c r="N210" s="30">
        <f t="shared" si="22"/>
        <v>0</v>
      </c>
      <c r="O210" s="14">
        <v>0</v>
      </c>
      <c r="P210" s="30"/>
      <c r="Q210" s="11" t="s">
        <v>118</v>
      </c>
      <c r="R210" s="8">
        <v>342</v>
      </c>
      <c r="S210" s="4">
        <f t="shared" si="23"/>
        <v>4</v>
      </c>
      <c r="T210" s="5">
        <f t="shared" si="24"/>
        <v>1368</v>
      </c>
    </row>
    <row r="211" spans="1:20">
      <c r="A211" s="4" t="s">
        <v>18</v>
      </c>
      <c r="B211" s="8">
        <v>105</v>
      </c>
      <c r="C211" s="4">
        <v>18</v>
      </c>
      <c r="D211" s="102">
        <f t="shared" si="25"/>
        <v>1890</v>
      </c>
      <c r="E211" s="7"/>
      <c r="F211" s="7"/>
      <c r="G211" s="7"/>
      <c r="H211" s="7"/>
      <c r="I211" s="7"/>
      <c r="J211" s="7"/>
      <c r="K211" s="7"/>
      <c r="L211" s="7"/>
      <c r="M211" s="30">
        <f>SUM(E211:L211)</f>
        <v>0</v>
      </c>
      <c r="N211" s="30">
        <f t="shared" si="22"/>
        <v>0</v>
      </c>
      <c r="O211" s="14">
        <v>0</v>
      </c>
      <c r="P211" s="30"/>
      <c r="Q211" s="11" t="s">
        <v>18</v>
      </c>
      <c r="R211" s="8">
        <v>105</v>
      </c>
      <c r="S211" s="4">
        <f t="shared" si="23"/>
        <v>18</v>
      </c>
      <c r="T211" s="5">
        <f t="shared" si="24"/>
        <v>1890</v>
      </c>
    </row>
    <row r="212" spans="1:20">
      <c r="A212" s="4" t="s">
        <v>44</v>
      </c>
      <c r="B212" s="8">
        <v>9</v>
      </c>
      <c r="C212" s="4">
        <v>90</v>
      </c>
      <c r="D212" s="102">
        <f t="shared" si="25"/>
        <v>810</v>
      </c>
      <c r="E212" s="7"/>
      <c r="F212" s="7"/>
      <c r="G212" s="7"/>
      <c r="H212" s="7"/>
      <c r="I212" s="7"/>
      <c r="J212" s="7"/>
      <c r="K212" s="7"/>
      <c r="L212" s="7"/>
      <c r="M212" s="14">
        <f>SUM(E212:L212)</f>
        <v>0</v>
      </c>
      <c r="N212" s="30">
        <f t="shared" si="22"/>
        <v>0</v>
      </c>
      <c r="O212" s="14">
        <v>0</v>
      </c>
      <c r="P212" s="30"/>
      <c r="Q212" s="4" t="s">
        <v>44</v>
      </c>
      <c r="R212" s="8">
        <v>9</v>
      </c>
      <c r="S212" s="4">
        <f t="shared" si="23"/>
        <v>90</v>
      </c>
      <c r="T212" s="5">
        <f t="shared" si="24"/>
        <v>810</v>
      </c>
    </row>
    <row r="213" spans="1:20">
      <c r="A213" s="4" t="s">
        <v>314</v>
      </c>
      <c r="B213" s="8">
        <v>115</v>
      </c>
      <c r="C213" s="4">
        <v>48</v>
      </c>
      <c r="D213" s="102">
        <f t="shared" si="25"/>
        <v>5520</v>
      </c>
      <c r="E213" s="7"/>
      <c r="F213" s="7"/>
      <c r="G213" s="7"/>
      <c r="H213" s="7"/>
      <c r="I213" s="7"/>
      <c r="J213" s="7"/>
      <c r="K213" s="7"/>
      <c r="L213" s="7"/>
      <c r="M213" s="30"/>
      <c r="N213" s="30">
        <f t="shared" si="22"/>
        <v>0</v>
      </c>
      <c r="O213" s="14">
        <v>0</v>
      </c>
      <c r="P213" s="30"/>
      <c r="Q213" s="4" t="s">
        <v>314</v>
      </c>
      <c r="R213" s="8">
        <v>115</v>
      </c>
      <c r="S213" s="4">
        <f t="shared" si="23"/>
        <v>48</v>
      </c>
      <c r="T213" s="5">
        <f t="shared" si="24"/>
        <v>5520</v>
      </c>
    </row>
    <row r="214" spans="1:20">
      <c r="A214" s="4" t="s">
        <v>315</v>
      </c>
      <c r="B214" s="8">
        <v>225</v>
      </c>
      <c r="C214" s="4">
        <v>5</v>
      </c>
      <c r="D214" s="102">
        <f t="shared" si="25"/>
        <v>1125</v>
      </c>
      <c r="E214" s="7"/>
      <c r="F214" s="7"/>
      <c r="G214" s="7"/>
      <c r="H214" s="7"/>
      <c r="I214" s="7"/>
      <c r="J214" s="7"/>
      <c r="K214" s="7"/>
      <c r="L214" s="7"/>
      <c r="M214" s="14">
        <f t="shared" ref="M214:M228" si="26">SUM(E214:L214)</f>
        <v>0</v>
      </c>
      <c r="N214" s="30">
        <f t="shared" si="22"/>
        <v>0</v>
      </c>
      <c r="O214" s="14">
        <v>0</v>
      </c>
      <c r="P214" s="30"/>
      <c r="Q214" s="11" t="s">
        <v>315</v>
      </c>
      <c r="R214" s="8">
        <v>225</v>
      </c>
      <c r="S214" s="4">
        <f t="shared" si="23"/>
        <v>5</v>
      </c>
      <c r="T214" s="5">
        <f t="shared" si="24"/>
        <v>1125</v>
      </c>
    </row>
    <row r="215" spans="1:20">
      <c r="A215" s="4" t="s">
        <v>316</v>
      </c>
      <c r="B215" s="8">
        <v>225</v>
      </c>
      <c r="C215" s="4">
        <v>4</v>
      </c>
      <c r="D215" s="102">
        <f t="shared" si="25"/>
        <v>900</v>
      </c>
      <c r="E215" s="7"/>
      <c r="F215" s="7"/>
      <c r="G215" s="7"/>
      <c r="H215" s="7"/>
      <c r="I215" s="7"/>
      <c r="J215" s="7"/>
      <c r="K215" s="7"/>
      <c r="L215" s="7"/>
      <c r="M215" s="14">
        <f t="shared" si="26"/>
        <v>0</v>
      </c>
      <c r="N215" s="30">
        <f t="shared" si="22"/>
        <v>0</v>
      </c>
      <c r="O215" s="14">
        <v>0</v>
      </c>
      <c r="P215" s="30"/>
      <c r="Q215" s="11" t="s">
        <v>316</v>
      </c>
      <c r="R215" s="8">
        <v>225</v>
      </c>
      <c r="S215" s="4">
        <f t="shared" si="23"/>
        <v>4</v>
      </c>
      <c r="T215" s="5">
        <f t="shared" si="24"/>
        <v>900</v>
      </c>
    </row>
    <row r="216" spans="1:20">
      <c r="A216" s="117" t="s">
        <v>317</v>
      </c>
      <c r="B216" s="92">
        <v>536</v>
      </c>
      <c r="C216" s="117">
        <v>8.6999999999999993</v>
      </c>
      <c r="D216" s="102">
        <f t="shared" si="25"/>
        <v>4663.2</v>
      </c>
      <c r="E216" s="138"/>
      <c r="F216" s="138"/>
      <c r="G216" s="138"/>
      <c r="H216" s="7"/>
      <c r="I216" s="7"/>
      <c r="J216" s="7"/>
      <c r="K216" s="7"/>
      <c r="L216" s="7"/>
      <c r="M216" s="14">
        <f t="shared" si="26"/>
        <v>0</v>
      </c>
      <c r="N216" s="30">
        <f t="shared" si="22"/>
        <v>0</v>
      </c>
      <c r="O216" s="14">
        <v>0</v>
      </c>
      <c r="P216" s="30"/>
      <c r="Q216" s="4" t="s">
        <v>318</v>
      </c>
      <c r="R216" s="8">
        <v>536</v>
      </c>
      <c r="S216" s="4">
        <f t="shared" si="23"/>
        <v>8.6999999999999993</v>
      </c>
      <c r="T216" s="5">
        <f t="shared" si="24"/>
        <v>4663.2</v>
      </c>
    </row>
    <row r="217" spans="1:20">
      <c r="A217" s="117" t="s">
        <v>124</v>
      </c>
      <c r="B217" s="92">
        <v>19.13</v>
      </c>
      <c r="C217" s="117">
        <v>214</v>
      </c>
      <c r="D217" s="102">
        <f t="shared" si="25"/>
        <v>4093.8199999999997</v>
      </c>
      <c r="E217" s="138"/>
      <c r="F217" s="138"/>
      <c r="G217" s="138"/>
      <c r="H217" s="7"/>
      <c r="I217" s="7"/>
      <c r="J217" s="7"/>
      <c r="K217" s="7"/>
      <c r="L217" s="7"/>
      <c r="M217" s="14">
        <f t="shared" si="26"/>
        <v>0</v>
      </c>
      <c r="N217" s="30">
        <f t="shared" si="22"/>
        <v>0</v>
      </c>
      <c r="O217" s="14">
        <v>0</v>
      </c>
      <c r="P217" s="30"/>
      <c r="Q217" s="117" t="s">
        <v>124</v>
      </c>
      <c r="R217" s="92">
        <v>19.13</v>
      </c>
      <c r="S217" s="4">
        <f t="shared" si="23"/>
        <v>214</v>
      </c>
      <c r="T217" s="5">
        <f t="shared" si="24"/>
        <v>4093.8199999999997</v>
      </c>
    </row>
    <row r="218" spans="1:20">
      <c r="A218" s="4" t="s">
        <v>97</v>
      </c>
      <c r="B218" s="8">
        <v>140</v>
      </c>
      <c r="C218" s="4">
        <v>60.5</v>
      </c>
      <c r="D218" s="102">
        <f t="shared" si="25"/>
        <v>8470</v>
      </c>
      <c r="E218" s="7"/>
      <c r="F218" s="7"/>
      <c r="G218" s="7"/>
      <c r="H218" s="7"/>
      <c r="I218" s="7"/>
      <c r="J218" s="7"/>
      <c r="K218" s="7"/>
      <c r="L218" s="7"/>
      <c r="M218" s="14">
        <f t="shared" si="26"/>
        <v>0</v>
      </c>
      <c r="N218" s="30">
        <f t="shared" si="22"/>
        <v>0</v>
      </c>
      <c r="O218" s="14">
        <v>0</v>
      </c>
      <c r="P218" s="30"/>
      <c r="Q218" s="4" t="s">
        <v>97</v>
      </c>
      <c r="R218" s="8">
        <v>140</v>
      </c>
      <c r="S218" s="4">
        <f t="shared" si="23"/>
        <v>60.5</v>
      </c>
      <c r="T218" s="5">
        <f t="shared" si="24"/>
        <v>8470</v>
      </c>
    </row>
    <row r="219" spans="1:20">
      <c r="A219" s="4" t="s">
        <v>54</v>
      </c>
      <c r="B219" s="8">
        <v>37.11</v>
      </c>
      <c r="C219" s="4">
        <v>214</v>
      </c>
      <c r="D219" s="102">
        <f t="shared" si="25"/>
        <v>7941.54</v>
      </c>
      <c r="E219" s="7"/>
      <c r="F219" s="7"/>
      <c r="G219" s="7"/>
      <c r="H219" s="7"/>
      <c r="I219" s="7"/>
      <c r="J219" s="7"/>
      <c r="K219" s="7"/>
      <c r="L219" s="7"/>
      <c r="M219" s="14">
        <f t="shared" si="26"/>
        <v>0</v>
      </c>
      <c r="N219" s="30">
        <f t="shared" si="22"/>
        <v>0</v>
      </c>
      <c r="O219" s="14">
        <v>0</v>
      </c>
      <c r="P219" s="30"/>
      <c r="Q219" s="4" t="s">
        <v>54</v>
      </c>
      <c r="R219" s="8">
        <v>37.11</v>
      </c>
      <c r="S219" s="4">
        <f t="shared" si="23"/>
        <v>214</v>
      </c>
      <c r="T219" s="5">
        <f t="shared" si="24"/>
        <v>7941.54</v>
      </c>
    </row>
    <row r="220" spans="1:20">
      <c r="A220" s="4" t="s">
        <v>213</v>
      </c>
      <c r="B220" s="8">
        <v>231</v>
      </c>
      <c r="C220" s="4">
        <v>65</v>
      </c>
      <c r="D220" s="102">
        <f t="shared" si="25"/>
        <v>15015</v>
      </c>
      <c r="E220" s="7"/>
      <c r="F220" s="7"/>
      <c r="G220" s="7"/>
      <c r="H220" s="7"/>
      <c r="I220" s="7"/>
      <c r="J220" s="7"/>
      <c r="K220" s="7"/>
      <c r="L220" s="7"/>
      <c r="M220" s="14">
        <f t="shared" si="26"/>
        <v>0</v>
      </c>
      <c r="N220" s="30">
        <f t="shared" si="22"/>
        <v>0</v>
      </c>
      <c r="O220" s="14">
        <v>0</v>
      </c>
      <c r="P220" s="30"/>
      <c r="Q220" s="11" t="s">
        <v>213</v>
      </c>
      <c r="R220" s="8">
        <v>231</v>
      </c>
      <c r="S220" s="4">
        <f t="shared" si="23"/>
        <v>65</v>
      </c>
      <c r="T220" s="5">
        <f t="shared" si="24"/>
        <v>15015</v>
      </c>
    </row>
    <row r="221" spans="1:20">
      <c r="A221" s="4" t="s">
        <v>288</v>
      </c>
      <c r="B221" s="8">
        <v>350</v>
      </c>
      <c r="C221" s="4">
        <v>81.3</v>
      </c>
      <c r="D221" s="102">
        <f t="shared" si="25"/>
        <v>28455</v>
      </c>
      <c r="E221" s="7"/>
      <c r="F221" s="7"/>
      <c r="G221" s="7"/>
      <c r="H221" s="7"/>
      <c r="I221" s="7"/>
      <c r="J221" s="7"/>
      <c r="K221" s="7"/>
      <c r="L221" s="7"/>
      <c r="M221" s="14">
        <f t="shared" si="26"/>
        <v>0</v>
      </c>
      <c r="N221" s="30">
        <f t="shared" si="22"/>
        <v>0</v>
      </c>
      <c r="O221" s="14">
        <v>0</v>
      </c>
      <c r="P221" s="30"/>
      <c r="Q221" s="11" t="s">
        <v>288</v>
      </c>
      <c r="R221" s="8">
        <v>350</v>
      </c>
      <c r="S221" s="4">
        <f t="shared" si="23"/>
        <v>81.3</v>
      </c>
      <c r="T221" s="5">
        <f t="shared" si="24"/>
        <v>28455</v>
      </c>
    </row>
    <row r="222" spans="1:20">
      <c r="A222" s="4" t="s">
        <v>293</v>
      </c>
      <c r="B222" s="8">
        <v>238</v>
      </c>
      <c r="C222" s="4">
        <v>118.8</v>
      </c>
      <c r="D222" s="102">
        <f t="shared" si="25"/>
        <v>28274.399999999998</v>
      </c>
      <c r="E222" s="7"/>
      <c r="F222" s="7"/>
      <c r="G222" s="7"/>
      <c r="H222" s="7"/>
      <c r="I222" s="7"/>
      <c r="J222" s="7"/>
      <c r="K222" s="7"/>
      <c r="L222" s="7"/>
      <c r="M222" s="14">
        <f t="shared" si="26"/>
        <v>0</v>
      </c>
      <c r="N222" s="30">
        <f t="shared" si="22"/>
        <v>0</v>
      </c>
      <c r="O222" s="14">
        <v>0</v>
      </c>
      <c r="P222" s="30"/>
      <c r="Q222" s="11" t="s">
        <v>293</v>
      </c>
      <c r="R222" s="8">
        <v>238</v>
      </c>
      <c r="S222" s="4">
        <f t="shared" si="23"/>
        <v>118.8</v>
      </c>
      <c r="T222" s="5">
        <f t="shared" si="24"/>
        <v>28274.399999999998</v>
      </c>
    </row>
    <row r="223" spans="1:20">
      <c r="A223" s="4" t="s">
        <v>37</v>
      </c>
      <c r="B223" s="8">
        <v>90</v>
      </c>
      <c r="C223" s="4">
        <v>20</v>
      </c>
      <c r="D223" s="102">
        <f t="shared" si="25"/>
        <v>1800</v>
      </c>
      <c r="E223" s="7"/>
      <c r="F223" s="7"/>
      <c r="G223" s="7"/>
      <c r="H223" s="40">
        <v>0.5</v>
      </c>
      <c r="I223" s="40">
        <v>0.3</v>
      </c>
      <c r="J223" s="40">
        <v>0.3</v>
      </c>
      <c r="K223" s="7"/>
      <c r="L223" s="7"/>
      <c r="M223" s="14">
        <f t="shared" si="26"/>
        <v>1.1000000000000001</v>
      </c>
      <c r="N223" s="30">
        <f t="shared" si="22"/>
        <v>99.000000000000014</v>
      </c>
      <c r="O223" s="14">
        <v>1.1000000000000001</v>
      </c>
      <c r="P223" s="30"/>
      <c r="Q223" s="4" t="s">
        <v>37</v>
      </c>
      <c r="R223" s="8">
        <v>90</v>
      </c>
      <c r="S223" s="4">
        <f t="shared" si="23"/>
        <v>18.899999999999999</v>
      </c>
      <c r="T223" s="5">
        <f t="shared" si="24"/>
        <v>1700.9999999999998</v>
      </c>
    </row>
    <row r="224" spans="1:20">
      <c r="A224" s="4" t="s">
        <v>57</v>
      </c>
      <c r="B224" s="8">
        <v>54</v>
      </c>
      <c r="C224" s="4">
        <v>15.8</v>
      </c>
      <c r="D224" s="102">
        <f t="shared" si="25"/>
        <v>853.2</v>
      </c>
      <c r="E224" s="7"/>
      <c r="F224" s="7"/>
      <c r="G224" s="7"/>
      <c r="H224" s="40">
        <v>0.2</v>
      </c>
      <c r="I224" s="40"/>
      <c r="J224" s="40"/>
      <c r="K224" s="7"/>
      <c r="L224" s="7"/>
      <c r="M224" s="14">
        <f t="shared" si="26"/>
        <v>0.2</v>
      </c>
      <c r="N224" s="30">
        <f t="shared" si="22"/>
        <v>10.8</v>
      </c>
      <c r="O224" s="14">
        <v>0.2</v>
      </c>
      <c r="P224" s="30"/>
      <c r="Q224" s="4" t="s">
        <v>57</v>
      </c>
      <c r="R224" s="8">
        <v>54</v>
      </c>
      <c r="S224" s="4">
        <f t="shared" si="23"/>
        <v>15.600000000000001</v>
      </c>
      <c r="T224" s="5">
        <f t="shared" si="24"/>
        <v>842.40000000000009</v>
      </c>
    </row>
    <row r="225" spans="1:20">
      <c r="A225" s="4" t="s">
        <v>58</v>
      </c>
      <c r="B225" s="8">
        <v>30</v>
      </c>
      <c r="C225" s="4">
        <v>31.8</v>
      </c>
      <c r="D225" s="102">
        <f t="shared" si="25"/>
        <v>954</v>
      </c>
      <c r="E225" s="7"/>
      <c r="F225" s="7"/>
      <c r="G225" s="7"/>
      <c r="H225" s="40"/>
      <c r="I225" s="40"/>
      <c r="J225" s="40"/>
      <c r="K225" s="7"/>
      <c r="L225" s="7"/>
      <c r="M225" s="14">
        <f t="shared" si="26"/>
        <v>0</v>
      </c>
      <c r="N225" s="30">
        <f t="shared" si="22"/>
        <v>0</v>
      </c>
      <c r="O225" s="14">
        <v>0</v>
      </c>
      <c r="P225" s="30"/>
      <c r="Q225" s="4" t="s">
        <v>58</v>
      </c>
      <c r="R225" s="8">
        <v>30</v>
      </c>
      <c r="S225" s="4">
        <f t="shared" si="23"/>
        <v>31.8</v>
      </c>
      <c r="T225" s="5">
        <f t="shared" si="24"/>
        <v>954</v>
      </c>
    </row>
    <row r="226" spans="1:20">
      <c r="A226" s="4" t="s">
        <v>36</v>
      </c>
      <c r="B226" s="8">
        <v>265</v>
      </c>
      <c r="C226" s="4">
        <v>141.1</v>
      </c>
      <c r="D226" s="102">
        <f t="shared" si="25"/>
        <v>37391.5</v>
      </c>
      <c r="E226" s="7"/>
      <c r="F226" s="7"/>
      <c r="G226" s="7"/>
      <c r="H226" s="40"/>
      <c r="I226" s="40"/>
      <c r="J226" s="40">
        <v>2.0499999999999998</v>
      </c>
      <c r="K226" s="7"/>
      <c r="L226" s="7"/>
      <c r="M226" s="14">
        <f t="shared" si="26"/>
        <v>2.0499999999999998</v>
      </c>
      <c r="N226" s="30">
        <f t="shared" si="22"/>
        <v>543.25</v>
      </c>
      <c r="O226" s="14">
        <v>2.0499999999999998</v>
      </c>
      <c r="P226" s="30"/>
      <c r="Q226" s="69" t="s">
        <v>36</v>
      </c>
      <c r="R226" s="8">
        <v>265</v>
      </c>
      <c r="S226" s="4">
        <f t="shared" si="23"/>
        <v>139.04999999999998</v>
      </c>
      <c r="T226" s="5">
        <f t="shared" si="24"/>
        <v>36848.249999999993</v>
      </c>
    </row>
    <row r="227" spans="1:20">
      <c r="A227" s="4" t="s">
        <v>319</v>
      </c>
      <c r="B227" s="8">
        <v>48.47</v>
      </c>
      <c r="C227" s="4">
        <v>216</v>
      </c>
      <c r="D227" s="102">
        <f t="shared" si="25"/>
        <v>10469.52</v>
      </c>
      <c r="E227" s="7"/>
      <c r="F227" s="7"/>
      <c r="G227" s="7"/>
      <c r="H227" s="40"/>
      <c r="I227" s="40"/>
      <c r="J227" s="40"/>
      <c r="K227" s="7"/>
      <c r="L227" s="7"/>
      <c r="M227" s="14">
        <f t="shared" si="26"/>
        <v>0</v>
      </c>
      <c r="N227" s="30">
        <f t="shared" si="22"/>
        <v>0</v>
      </c>
      <c r="O227" s="14">
        <v>0</v>
      </c>
      <c r="P227" s="30"/>
      <c r="Q227" s="11" t="s">
        <v>319</v>
      </c>
      <c r="R227" s="8">
        <v>48.47</v>
      </c>
      <c r="S227" s="4">
        <f t="shared" si="23"/>
        <v>216</v>
      </c>
      <c r="T227" s="5">
        <f t="shared" si="24"/>
        <v>10469.52</v>
      </c>
    </row>
    <row r="228" spans="1:20">
      <c r="A228" s="4" t="s">
        <v>172</v>
      </c>
      <c r="B228" s="8">
        <v>121.35</v>
      </c>
      <c r="C228" s="4">
        <v>24</v>
      </c>
      <c r="D228" s="102">
        <f t="shared" si="25"/>
        <v>2912.3999999999996</v>
      </c>
      <c r="E228" s="7"/>
      <c r="F228" s="7"/>
      <c r="G228" s="7"/>
      <c r="H228" s="7"/>
      <c r="I228" s="7"/>
      <c r="J228" s="7"/>
      <c r="K228" s="7"/>
      <c r="L228" s="7"/>
      <c r="M228" s="14">
        <f t="shared" si="26"/>
        <v>0</v>
      </c>
      <c r="N228" s="30">
        <f t="shared" si="22"/>
        <v>0</v>
      </c>
      <c r="O228" s="14">
        <v>0</v>
      </c>
      <c r="P228" s="30"/>
      <c r="Q228" s="4" t="s">
        <v>172</v>
      </c>
      <c r="R228" s="8">
        <v>121.35</v>
      </c>
      <c r="S228" s="4">
        <f t="shared" si="23"/>
        <v>24</v>
      </c>
      <c r="T228" s="5">
        <f t="shared" si="24"/>
        <v>2912.3999999999996</v>
      </c>
    </row>
    <row r="229" spans="1:20">
      <c r="A229" s="4" t="s">
        <v>13</v>
      </c>
      <c r="B229" s="8">
        <v>116.94</v>
      </c>
      <c r="C229" s="4">
        <v>30</v>
      </c>
      <c r="D229" s="102">
        <f t="shared" si="25"/>
        <v>3508.2</v>
      </c>
      <c r="E229" s="7"/>
      <c r="F229" s="7"/>
      <c r="G229" s="7"/>
      <c r="H229" s="7"/>
      <c r="I229" s="7"/>
      <c r="J229" s="7"/>
      <c r="K229" s="7"/>
      <c r="L229" s="7"/>
      <c r="M229" s="30"/>
      <c r="N229" s="30">
        <f t="shared" si="22"/>
        <v>0</v>
      </c>
      <c r="O229" s="14">
        <v>0</v>
      </c>
      <c r="P229" s="30"/>
      <c r="Q229" s="4" t="s">
        <v>13</v>
      </c>
      <c r="R229" s="8">
        <v>116.94</v>
      </c>
      <c r="S229" s="4">
        <f t="shared" si="23"/>
        <v>30</v>
      </c>
      <c r="T229" s="5">
        <f t="shared" si="24"/>
        <v>3508.2</v>
      </c>
    </row>
    <row r="230" spans="1:20">
      <c r="A230" s="4" t="s">
        <v>303</v>
      </c>
      <c r="B230" s="8">
        <v>376.58</v>
      </c>
      <c r="C230" s="4">
        <v>4</v>
      </c>
      <c r="D230" s="102">
        <f t="shared" si="25"/>
        <v>1506.32</v>
      </c>
      <c r="E230" s="7"/>
      <c r="F230" s="7"/>
      <c r="G230" s="7"/>
      <c r="H230" s="7"/>
      <c r="I230" s="7"/>
      <c r="J230" s="7"/>
      <c r="K230" s="7"/>
      <c r="L230" s="7"/>
      <c r="M230" s="14">
        <f>SUM(E230:L230)</f>
        <v>0</v>
      </c>
      <c r="N230" s="30">
        <f t="shared" si="22"/>
        <v>0</v>
      </c>
      <c r="O230" s="14">
        <v>0</v>
      </c>
      <c r="P230" s="30"/>
      <c r="Q230" s="11" t="s">
        <v>303</v>
      </c>
      <c r="R230" s="8">
        <v>376.58</v>
      </c>
      <c r="S230" s="4">
        <f t="shared" si="23"/>
        <v>4</v>
      </c>
      <c r="T230" s="5">
        <f t="shared" si="24"/>
        <v>1506.32</v>
      </c>
    </row>
    <row r="231" spans="1:20">
      <c r="A231" s="4" t="s">
        <v>180</v>
      </c>
      <c r="B231" s="8">
        <v>9.27</v>
      </c>
      <c r="C231" s="4">
        <v>216</v>
      </c>
      <c r="D231" s="102">
        <f t="shared" si="25"/>
        <v>2002.32</v>
      </c>
      <c r="E231" s="7"/>
      <c r="F231" s="7"/>
      <c r="G231" s="7"/>
      <c r="H231" s="7"/>
      <c r="I231" s="7"/>
      <c r="J231" s="7"/>
      <c r="K231" s="7"/>
      <c r="L231" s="7"/>
      <c r="M231" s="14">
        <f>SUM(E231:L231)</f>
        <v>0</v>
      </c>
      <c r="N231" s="30">
        <f t="shared" si="22"/>
        <v>0</v>
      </c>
      <c r="O231" s="14">
        <v>0</v>
      </c>
      <c r="P231" s="30"/>
      <c r="Q231" s="11" t="s">
        <v>180</v>
      </c>
      <c r="R231" s="8">
        <v>9.27</v>
      </c>
      <c r="S231" s="4">
        <f t="shared" si="23"/>
        <v>216</v>
      </c>
      <c r="T231" s="5">
        <f t="shared" si="24"/>
        <v>2002.32</v>
      </c>
    </row>
    <row r="232" spans="1:20">
      <c r="A232" s="4" t="s">
        <v>272</v>
      </c>
      <c r="B232" s="8">
        <v>502.12</v>
      </c>
      <c r="C232" s="4">
        <v>5.2750000000000004</v>
      </c>
      <c r="D232" s="102">
        <f t="shared" si="25"/>
        <v>2648.683</v>
      </c>
      <c r="E232" s="7"/>
      <c r="F232" s="7"/>
      <c r="G232" s="7"/>
      <c r="H232" s="7"/>
      <c r="I232" s="7"/>
      <c r="J232" s="7"/>
      <c r="K232" s="7"/>
      <c r="L232" s="7"/>
      <c r="M232" s="14">
        <f>SUM(E232:L232)</f>
        <v>0</v>
      </c>
      <c r="N232" s="30">
        <f t="shared" si="22"/>
        <v>0</v>
      </c>
      <c r="O232" s="14">
        <v>0</v>
      </c>
      <c r="P232" s="30"/>
      <c r="Q232" s="4" t="s">
        <v>272</v>
      </c>
      <c r="R232" s="8">
        <v>502.12</v>
      </c>
      <c r="S232" s="4">
        <f t="shared" si="23"/>
        <v>5.2750000000000004</v>
      </c>
      <c r="T232" s="5">
        <f t="shared" si="24"/>
        <v>2648.683</v>
      </c>
    </row>
    <row r="233" spans="1:20">
      <c r="A233" s="4" t="s">
        <v>184</v>
      </c>
      <c r="B233" s="8">
        <v>233.23</v>
      </c>
      <c r="C233" s="4">
        <v>40</v>
      </c>
      <c r="D233" s="102">
        <f t="shared" si="25"/>
        <v>9329.1999999999989</v>
      </c>
      <c r="E233" s="7"/>
      <c r="F233" s="7"/>
      <c r="G233" s="7"/>
      <c r="H233" s="7"/>
      <c r="I233" s="7"/>
      <c r="J233" s="7"/>
      <c r="K233" s="7"/>
      <c r="L233" s="7"/>
      <c r="M233" s="30"/>
      <c r="N233" s="30">
        <f t="shared" si="22"/>
        <v>0</v>
      </c>
      <c r="O233" s="14">
        <v>0</v>
      </c>
      <c r="P233" s="30"/>
      <c r="Q233" s="4" t="s">
        <v>184</v>
      </c>
      <c r="R233" s="8">
        <v>233.23</v>
      </c>
      <c r="S233" s="4">
        <f t="shared" si="23"/>
        <v>40</v>
      </c>
      <c r="T233" s="5">
        <f t="shared" si="24"/>
        <v>9329.1999999999989</v>
      </c>
    </row>
    <row r="234" spans="1:20">
      <c r="A234" s="4" t="s">
        <v>16</v>
      </c>
      <c r="B234" s="8">
        <v>112.63</v>
      </c>
      <c r="C234" s="4">
        <v>50</v>
      </c>
      <c r="D234" s="102">
        <f t="shared" si="25"/>
        <v>5631.5</v>
      </c>
      <c r="E234" s="7"/>
      <c r="F234" s="7"/>
      <c r="G234" s="7"/>
      <c r="H234" s="7"/>
      <c r="I234" s="7"/>
      <c r="J234" s="7"/>
      <c r="K234" s="7"/>
      <c r="L234" s="7"/>
      <c r="M234" s="30"/>
      <c r="N234" s="30">
        <f t="shared" si="22"/>
        <v>0</v>
      </c>
      <c r="O234" s="14">
        <v>0</v>
      </c>
      <c r="P234" s="30"/>
      <c r="Q234" s="4" t="s">
        <v>16</v>
      </c>
      <c r="R234" s="8">
        <v>112.63</v>
      </c>
      <c r="S234" s="4">
        <f t="shared" si="23"/>
        <v>50</v>
      </c>
      <c r="T234" s="5">
        <f t="shared" si="24"/>
        <v>5631.5</v>
      </c>
    </row>
    <row r="235" spans="1:20">
      <c r="A235" s="4" t="s">
        <v>320</v>
      </c>
      <c r="B235" s="8">
        <v>47.87</v>
      </c>
      <c r="C235" s="4">
        <v>32</v>
      </c>
      <c r="D235" s="102">
        <f t="shared" si="25"/>
        <v>1531.84</v>
      </c>
      <c r="E235" s="7"/>
      <c r="F235" s="7"/>
      <c r="G235" s="7"/>
      <c r="H235" s="7"/>
      <c r="I235" s="7"/>
      <c r="J235" s="7"/>
      <c r="K235" s="7"/>
      <c r="L235" s="7"/>
      <c r="M235" s="30"/>
      <c r="N235" s="30">
        <f t="shared" si="22"/>
        <v>0</v>
      </c>
      <c r="O235" s="14">
        <v>0</v>
      </c>
      <c r="P235" s="30"/>
      <c r="Q235" s="4" t="s">
        <v>320</v>
      </c>
      <c r="R235" s="8">
        <v>47.87</v>
      </c>
      <c r="S235" s="4">
        <f t="shared" si="23"/>
        <v>32</v>
      </c>
      <c r="T235" s="5">
        <f t="shared" si="24"/>
        <v>1531.84</v>
      </c>
    </row>
    <row r="236" spans="1:20">
      <c r="A236" s="4" t="s">
        <v>56</v>
      </c>
      <c r="B236" s="8">
        <v>82.89</v>
      </c>
      <c r="C236" s="4">
        <v>20.3</v>
      </c>
      <c r="D236" s="102">
        <f t="shared" si="25"/>
        <v>1682.6670000000001</v>
      </c>
      <c r="E236" s="7"/>
      <c r="F236" s="7"/>
      <c r="G236" s="7"/>
      <c r="H236" s="7"/>
      <c r="I236" s="7"/>
      <c r="J236" s="7"/>
      <c r="K236" s="7"/>
      <c r="L236" s="7"/>
      <c r="M236" s="30">
        <f t="shared" ref="M236:M244" si="27">SUM(E236:L236)</f>
        <v>0</v>
      </c>
      <c r="N236" s="30">
        <f t="shared" si="22"/>
        <v>0</v>
      </c>
      <c r="O236" s="14">
        <v>0</v>
      </c>
      <c r="P236" s="30"/>
      <c r="Q236" s="4" t="s">
        <v>56</v>
      </c>
      <c r="R236" s="8">
        <v>82.89</v>
      </c>
      <c r="S236" s="4">
        <f t="shared" si="23"/>
        <v>20.3</v>
      </c>
      <c r="T236" s="5">
        <f t="shared" si="24"/>
        <v>1682.6670000000001</v>
      </c>
    </row>
    <row r="237" spans="1:20">
      <c r="A237" s="4" t="s">
        <v>133</v>
      </c>
      <c r="B237" s="8">
        <v>346.42</v>
      </c>
      <c r="C237" s="4">
        <v>4.9000000000000004</v>
      </c>
      <c r="D237" s="102">
        <f t="shared" si="25"/>
        <v>1697.4580000000003</v>
      </c>
      <c r="E237" s="7"/>
      <c r="F237" s="7"/>
      <c r="G237" s="7"/>
      <c r="H237" s="7"/>
      <c r="I237" s="7"/>
      <c r="J237" s="7"/>
      <c r="K237" s="7"/>
      <c r="L237" s="7"/>
      <c r="M237" s="30">
        <f t="shared" si="27"/>
        <v>0</v>
      </c>
      <c r="N237" s="30">
        <f t="shared" si="22"/>
        <v>0</v>
      </c>
      <c r="O237" s="14">
        <v>0</v>
      </c>
      <c r="P237" s="30"/>
      <c r="Q237" s="11" t="s">
        <v>133</v>
      </c>
      <c r="R237" s="8">
        <v>346.42</v>
      </c>
      <c r="S237" s="4">
        <f t="shared" si="23"/>
        <v>4.9000000000000004</v>
      </c>
      <c r="T237" s="5">
        <f t="shared" si="24"/>
        <v>1697.4580000000003</v>
      </c>
    </row>
    <row r="238" spans="1:20">
      <c r="A238" s="4" t="s">
        <v>59</v>
      </c>
      <c r="B238" s="8">
        <v>331.34</v>
      </c>
      <c r="C238" s="4">
        <v>5</v>
      </c>
      <c r="D238" s="102">
        <f t="shared" si="25"/>
        <v>1656.6999999999998</v>
      </c>
      <c r="E238" s="7"/>
      <c r="F238" s="7"/>
      <c r="G238" s="7"/>
      <c r="H238" s="7"/>
      <c r="I238" s="7"/>
      <c r="J238" s="7"/>
      <c r="K238" s="7"/>
      <c r="L238" s="7"/>
      <c r="M238" s="30">
        <f t="shared" si="27"/>
        <v>0</v>
      </c>
      <c r="N238" s="30">
        <f t="shared" si="22"/>
        <v>0</v>
      </c>
      <c r="O238" s="14">
        <v>0</v>
      </c>
      <c r="P238" s="30"/>
      <c r="Q238" s="11" t="s">
        <v>59</v>
      </c>
      <c r="R238" s="8">
        <v>331.34</v>
      </c>
      <c r="S238" s="4">
        <f t="shared" si="23"/>
        <v>5</v>
      </c>
      <c r="T238" s="5">
        <f t="shared" si="24"/>
        <v>1656.6999999999998</v>
      </c>
    </row>
    <row r="239" spans="1:20">
      <c r="A239" s="4" t="s">
        <v>54</v>
      </c>
      <c r="B239" s="8">
        <v>56</v>
      </c>
      <c r="C239" s="4">
        <v>86</v>
      </c>
      <c r="D239" s="102">
        <f t="shared" si="25"/>
        <v>4816</v>
      </c>
      <c r="E239" s="7"/>
      <c r="F239" s="7"/>
      <c r="G239" s="7"/>
      <c r="H239" s="7"/>
      <c r="I239" s="7"/>
      <c r="J239" s="7"/>
      <c r="K239" s="7"/>
      <c r="L239" s="7"/>
      <c r="M239" s="30">
        <f t="shared" si="27"/>
        <v>0</v>
      </c>
      <c r="N239" s="30">
        <f t="shared" si="22"/>
        <v>0</v>
      </c>
      <c r="O239" s="14">
        <v>0</v>
      </c>
      <c r="P239" s="30"/>
      <c r="Q239" s="11" t="s">
        <v>54</v>
      </c>
      <c r="R239" s="8">
        <v>56</v>
      </c>
      <c r="S239" s="4">
        <f t="shared" si="23"/>
        <v>86</v>
      </c>
      <c r="T239" s="5">
        <f t="shared" si="24"/>
        <v>4816</v>
      </c>
    </row>
    <row r="240" spans="1:20">
      <c r="A240" s="4" t="s">
        <v>136</v>
      </c>
      <c r="B240" s="8">
        <v>120</v>
      </c>
      <c r="C240" s="4">
        <v>50</v>
      </c>
      <c r="D240" s="102">
        <f t="shared" si="25"/>
        <v>6000</v>
      </c>
      <c r="E240" s="7"/>
      <c r="F240" s="7"/>
      <c r="G240" s="7"/>
      <c r="H240" s="7"/>
      <c r="I240" s="7"/>
      <c r="J240" s="7"/>
      <c r="K240" s="7"/>
      <c r="L240" s="7"/>
      <c r="M240" s="14">
        <f t="shared" si="27"/>
        <v>0</v>
      </c>
      <c r="N240" s="30">
        <f t="shared" si="22"/>
        <v>0</v>
      </c>
      <c r="O240" s="14">
        <v>0</v>
      </c>
      <c r="P240" s="30"/>
      <c r="Q240" s="11" t="s">
        <v>136</v>
      </c>
      <c r="R240" s="8">
        <v>120</v>
      </c>
      <c r="S240" s="4">
        <f t="shared" si="23"/>
        <v>50</v>
      </c>
      <c r="T240" s="5">
        <f t="shared" si="24"/>
        <v>6000</v>
      </c>
    </row>
    <row r="241" spans="1:20">
      <c r="A241" s="4" t="s">
        <v>137</v>
      </c>
      <c r="B241" s="8">
        <v>105</v>
      </c>
      <c r="C241" s="4">
        <v>10</v>
      </c>
      <c r="D241" s="102">
        <f t="shared" si="25"/>
        <v>1050</v>
      </c>
      <c r="E241" s="7"/>
      <c r="F241" s="7"/>
      <c r="G241" s="7"/>
      <c r="H241" s="7"/>
      <c r="I241" s="7"/>
      <c r="J241" s="7"/>
      <c r="K241" s="7"/>
      <c r="L241" s="7"/>
      <c r="M241" s="14">
        <f t="shared" si="27"/>
        <v>0</v>
      </c>
      <c r="N241" s="30">
        <f t="shared" si="22"/>
        <v>0</v>
      </c>
      <c r="O241" s="14">
        <v>0</v>
      </c>
      <c r="P241" s="30"/>
      <c r="Q241" s="11" t="s">
        <v>137</v>
      </c>
      <c r="R241" s="8">
        <v>105</v>
      </c>
      <c r="S241" s="4">
        <f t="shared" si="23"/>
        <v>10</v>
      </c>
      <c r="T241" s="5">
        <f t="shared" si="24"/>
        <v>1050</v>
      </c>
    </row>
    <row r="242" spans="1:20">
      <c r="A242" s="4" t="s">
        <v>299</v>
      </c>
      <c r="B242" s="8">
        <v>240</v>
      </c>
      <c r="C242" s="4">
        <v>22.6</v>
      </c>
      <c r="D242" s="102">
        <f t="shared" si="25"/>
        <v>5424</v>
      </c>
      <c r="E242" s="7"/>
      <c r="F242" s="7"/>
      <c r="G242" s="7"/>
      <c r="H242" s="7"/>
      <c r="I242" s="7"/>
      <c r="J242" s="7"/>
      <c r="K242" s="7"/>
      <c r="L242" s="7"/>
      <c r="M242" s="14">
        <f t="shared" si="27"/>
        <v>0</v>
      </c>
      <c r="N242" s="30">
        <f t="shared" si="22"/>
        <v>0</v>
      </c>
      <c r="O242" s="14">
        <v>0</v>
      </c>
      <c r="P242" s="30"/>
      <c r="Q242" s="11" t="s">
        <v>299</v>
      </c>
      <c r="R242" s="8">
        <v>240</v>
      </c>
      <c r="S242" s="4">
        <f t="shared" si="23"/>
        <v>22.6</v>
      </c>
      <c r="T242" s="5">
        <f t="shared" si="24"/>
        <v>5424</v>
      </c>
    </row>
    <row r="243" spans="1:20">
      <c r="A243" s="4" t="s">
        <v>61</v>
      </c>
      <c r="B243" s="8">
        <v>185</v>
      </c>
      <c r="C243" s="4">
        <v>60.7</v>
      </c>
      <c r="D243" s="102">
        <f t="shared" si="25"/>
        <v>11229.5</v>
      </c>
      <c r="E243" s="7"/>
      <c r="F243" s="7"/>
      <c r="G243" s="7"/>
      <c r="H243" s="7"/>
      <c r="I243" s="7"/>
      <c r="J243" s="7"/>
      <c r="K243" s="7"/>
      <c r="L243" s="7"/>
      <c r="M243" s="14">
        <f t="shared" si="27"/>
        <v>0</v>
      </c>
      <c r="N243" s="30">
        <f t="shared" si="22"/>
        <v>0</v>
      </c>
      <c r="O243" s="14">
        <v>0</v>
      </c>
      <c r="P243" s="30"/>
      <c r="Q243" s="11" t="s">
        <v>61</v>
      </c>
      <c r="R243" s="8">
        <v>185</v>
      </c>
      <c r="S243" s="4">
        <f t="shared" si="23"/>
        <v>60.7</v>
      </c>
      <c r="T243" s="5">
        <f t="shared" si="24"/>
        <v>11229.5</v>
      </c>
    </row>
    <row r="244" spans="1:20">
      <c r="A244" s="4" t="s">
        <v>304</v>
      </c>
      <c r="B244" s="8">
        <v>280</v>
      </c>
      <c r="C244" s="4">
        <v>35.119999999999997</v>
      </c>
      <c r="D244" s="102">
        <f t="shared" si="25"/>
        <v>9833.5999999999985</v>
      </c>
      <c r="E244" s="7"/>
      <c r="F244" s="7"/>
      <c r="G244" s="7"/>
      <c r="H244" s="7"/>
      <c r="I244" s="7"/>
      <c r="J244" s="7"/>
      <c r="K244" s="7"/>
      <c r="L244" s="7"/>
      <c r="M244" s="14">
        <f t="shared" si="27"/>
        <v>0</v>
      </c>
      <c r="N244" s="30">
        <f t="shared" si="22"/>
        <v>0</v>
      </c>
      <c r="O244" s="14">
        <v>0</v>
      </c>
      <c r="P244" s="30"/>
      <c r="Q244" s="11" t="s">
        <v>304</v>
      </c>
      <c r="R244" s="8">
        <v>280</v>
      </c>
      <c r="S244" s="4">
        <f t="shared" si="23"/>
        <v>35.119999999999997</v>
      </c>
      <c r="T244" s="5">
        <f t="shared" si="24"/>
        <v>9833.5999999999985</v>
      </c>
    </row>
    <row r="245" spans="1:20">
      <c r="A245" s="4" t="s">
        <v>54</v>
      </c>
      <c r="B245" s="8">
        <v>69.63</v>
      </c>
      <c r="C245" s="4">
        <v>86</v>
      </c>
      <c r="D245" s="102">
        <f t="shared" si="25"/>
        <v>5988.1799999999994</v>
      </c>
      <c r="E245" s="7"/>
      <c r="F245" s="7"/>
      <c r="G245" s="7"/>
      <c r="H245" s="7"/>
      <c r="I245" s="7"/>
      <c r="J245" s="7"/>
      <c r="K245" s="7"/>
      <c r="L245" s="7"/>
      <c r="M245" s="30"/>
      <c r="N245" s="30">
        <f t="shared" si="22"/>
        <v>0</v>
      </c>
      <c r="O245" s="14">
        <v>0</v>
      </c>
      <c r="P245" s="30"/>
      <c r="Q245" s="4" t="s">
        <v>54</v>
      </c>
      <c r="R245" s="8">
        <v>69.63</v>
      </c>
      <c r="S245" s="4">
        <f t="shared" si="23"/>
        <v>86</v>
      </c>
      <c r="T245" s="5">
        <f t="shared" si="24"/>
        <v>5988.1799999999994</v>
      </c>
    </row>
    <row r="246" spans="1:20">
      <c r="A246" s="117" t="s">
        <v>147</v>
      </c>
      <c r="B246" s="92">
        <v>58</v>
      </c>
      <c r="C246" s="117">
        <v>196</v>
      </c>
      <c r="D246" s="102">
        <f t="shared" si="25"/>
        <v>11368</v>
      </c>
      <c r="E246" s="138"/>
      <c r="F246" s="138"/>
      <c r="G246" s="138"/>
      <c r="H246" s="138"/>
      <c r="I246" s="138"/>
      <c r="J246" s="138"/>
      <c r="K246" s="138"/>
      <c r="L246" s="7"/>
      <c r="M246" s="14">
        <f>SUM(E246:L246)</f>
        <v>0</v>
      </c>
      <c r="N246" s="30">
        <f t="shared" si="22"/>
        <v>0</v>
      </c>
      <c r="O246" s="14">
        <v>0</v>
      </c>
      <c r="P246" s="30"/>
      <c r="Q246" s="11" t="s">
        <v>147</v>
      </c>
      <c r="R246" s="92">
        <v>58</v>
      </c>
      <c r="S246" s="4">
        <f t="shared" si="23"/>
        <v>196</v>
      </c>
      <c r="T246" s="5">
        <f t="shared" si="24"/>
        <v>11368</v>
      </c>
    </row>
    <row r="247" spans="1:20">
      <c r="A247" s="4" t="s">
        <v>65</v>
      </c>
      <c r="B247" s="8">
        <v>320</v>
      </c>
      <c r="C247" s="4">
        <v>40.5</v>
      </c>
      <c r="D247" s="102">
        <f t="shared" si="25"/>
        <v>12960</v>
      </c>
      <c r="E247" s="7"/>
      <c r="F247" s="7"/>
      <c r="G247" s="7"/>
      <c r="H247" s="7"/>
      <c r="I247" s="7"/>
      <c r="J247" s="7"/>
      <c r="K247" s="40">
        <v>13.9</v>
      </c>
      <c r="L247" s="7"/>
      <c r="M247" s="14">
        <f>SUM(E247:L247)</f>
        <v>13.9</v>
      </c>
      <c r="N247" s="30">
        <f t="shared" si="22"/>
        <v>4448</v>
      </c>
      <c r="O247" s="14">
        <v>13.9</v>
      </c>
      <c r="P247" s="30"/>
      <c r="Q247" s="11" t="s">
        <v>65</v>
      </c>
      <c r="R247" s="8">
        <v>320</v>
      </c>
      <c r="S247" s="4">
        <f t="shared" si="23"/>
        <v>26.6</v>
      </c>
      <c r="T247" s="5">
        <f t="shared" si="24"/>
        <v>8512</v>
      </c>
    </row>
    <row r="248" spans="1:20">
      <c r="A248" s="8" t="s">
        <v>321</v>
      </c>
      <c r="B248" s="102">
        <v>45</v>
      </c>
      <c r="C248" s="4">
        <v>225</v>
      </c>
      <c r="D248" s="102">
        <f t="shared" si="25"/>
        <v>10125</v>
      </c>
      <c r="E248" s="7"/>
      <c r="F248" s="7"/>
      <c r="G248" s="7"/>
      <c r="H248" s="7"/>
      <c r="I248" s="7"/>
      <c r="J248" s="7"/>
      <c r="K248" s="7"/>
      <c r="L248" s="7"/>
      <c r="M248" s="14">
        <f>SUM(E248:L248)</f>
        <v>0</v>
      </c>
      <c r="N248" s="30">
        <f t="shared" si="22"/>
        <v>0</v>
      </c>
      <c r="O248" s="14">
        <v>0</v>
      </c>
      <c r="P248" s="30"/>
      <c r="Q248" s="11" t="s">
        <v>321</v>
      </c>
      <c r="R248" s="63">
        <v>225</v>
      </c>
      <c r="S248" s="4">
        <f t="shared" si="23"/>
        <v>225</v>
      </c>
      <c r="T248" s="5">
        <f t="shared" si="24"/>
        <v>50625</v>
      </c>
    </row>
    <row r="249" spans="1:20">
      <c r="A249" s="8" t="s">
        <v>156</v>
      </c>
      <c r="B249" s="8">
        <v>700</v>
      </c>
      <c r="C249" s="4">
        <v>3</v>
      </c>
      <c r="D249" s="102">
        <f t="shared" si="25"/>
        <v>2100</v>
      </c>
      <c r="E249" s="7"/>
      <c r="F249" s="7"/>
      <c r="G249" s="7"/>
      <c r="H249" s="7"/>
      <c r="I249" s="7"/>
      <c r="J249" s="7"/>
      <c r="K249" s="7"/>
      <c r="L249" s="7"/>
      <c r="M249" s="14">
        <f>SUM(E249:L249)</f>
        <v>0</v>
      </c>
      <c r="N249" s="30">
        <f t="shared" si="22"/>
        <v>0</v>
      </c>
      <c r="O249" s="14">
        <v>0</v>
      </c>
      <c r="P249" s="30"/>
      <c r="Q249" s="63" t="s">
        <v>156</v>
      </c>
      <c r="R249" s="8">
        <v>700</v>
      </c>
      <c r="S249" s="4">
        <f t="shared" si="23"/>
        <v>3</v>
      </c>
      <c r="T249" s="5">
        <f t="shared" si="24"/>
        <v>2100</v>
      </c>
    </row>
    <row r="250" spans="1:20">
      <c r="A250" s="8" t="s">
        <v>97</v>
      </c>
      <c r="B250" s="8">
        <v>150</v>
      </c>
      <c r="C250" s="4">
        <v>48</v>
      </c>
      <c r="D250" s="102">
        <f t="shared" si="25"/>
        <v>7200</v>
      </c>
      <c r="E250" s="7"/>
      <c r="F250" s="7"/>
      <c r="G250" s="7"/>
      <c r="H250" s="7"/>
      <c r="I250" s="7"/>
      <c r="J250" s="7"/>
      <c r="K250" s="7"/>
      <c r="L250" s="7"/>
      <c r="M250" s="14">
        <f>SUM(E250:L250)</f>
        <v>0</v>
      </c>
      <c r="N250" s="30">
        <f t="shared" si="22"/>
        <v>0</v>
      </c>
      <c r="O250" s="14">
        <v>0</v>
      </c>
      <c r="P250" s="30"/>
      <c r="Q250" s="63" t="s">
        <v>97</v>
      </c>
      <c r="R250" s="8">
        <v>150</v>
      </c>
      <c r="S250" s="4">
        <f t="shared" si="23"/>
        <v>48</v>
      </c>
      <c r="T250" s="5">
        <f t="shared" si="24"/>
        <v>7200</v>
      </c>
    </row>
    <row r="251" spans="1:20">
      <c r="A251" s="8" t="s">
        <v>322</v>
      </c>
      <c r="B251" s="8">
        <v>210</v>
      </c>
      <c r="C251" s="4">
        <v>22.6</v>
      </c>
      <c r="D251" s="102">
        <f t="shared" si="25"/>
        <v>4746</v>
      </c>
      <c r="E251" s="7"/>
      <c r="F251" s="7"/>
      <c r="G251" s="7"/>
      <c r="H251" s="7"/>
      <c r="I251" s="7"/>
      <c r="J251" s="7"/>
      <c r="K251" s="7"/>
      <c r="L251" s="7"/>
      <c r="M251" s="14"/>
      <c r="N251" s="30">
        <f t="shared" si="22"/>
        <v>0</v>
      </c>
      <c r="O251" s="14">
        <v>0</v>
      </c>
      <c r="P251" s="30"/>
      <c r="Q251" s="8" t="s">
        <v>322</v>
      </c>
      <c r="R251" s="8">
        <v>210</v>
      </c>
      <c r="S251" s="4">
        <f t="shared" si="23"/>
        <v>22.6</v>
      </c>
      <c r="T251" s="5">
        <f t="shared" si="24"/>
        <v>4746</v>
      </c>
    </row>
    <row r="252" spans="1:20">
      <c r="A252" s="8" t="s">
        <v>213</v>
      </c>
      <c r="B252" s="8">
        <v>246</v>
      </c>
      <c r="C252" s="8">
        <v>50.7</v>
      </c>
      <c r="D252" s="102">
        <f t="shared" si="25"/>
        <v>12472.2</v>
      </c>
      <c r="E252" s="7"/>
      <c r="F252" s="7"/>
      <c r="G252" s="7"/>
      <c r="H252" s="7"/>
      <c r="I252" s="7"/>
      <c r="J252" s="7"/>
      <c r="K252" s="7"/>
      <c r="L252" s="7"/>
      <c r="M252" s="14">
        <f>SUM(E252:L252)</f>
        <v>0</v>
      </c>
      <c r="N252" s="30">
        <f t="shared" si="22"/>
        <v>0</v>
      </c>
      <c r="O252" s="14">
        <v>0</v>
      </c>
      <c r="P252" s="30"/>
      <c r="Q252" s="63" t="s">
        <v>213</v>
      </c>
      <c r="R252" s="8">
        <v>246</v>
      </c>
      <c r="S252" s="4">
        <f t="shared" si="23"/>
        <v>50.7</v>
      </c>
      <c r="T252" s="5">
        <f t="shared" si="24"/>
        <v>12472.2</v>
      </c>
    </row>
    <row r="253" spans="1:20">
      <c r="A253" s="8" t="s">
        <v>323</v>
      </c>
      <c r="B253" s="8">
        <v>224</v>
      </c>
      <c r="C253" s="4">
        <v>25</v>
      </c>
      <c r="D253" s="102">
        <f t="shared" si="25"/>
        <v>5600</v>
      </c>
      <c r="E253" s="7"/>
      <c r="F253" s="7"/>
      <c r="G253" s="7"/>
      <c r="H253" s="7"/>
      <c r="I253" s="7"/>
      <c r="J253" s="7"/>
      <c r="K253" s="7"/>
      <c r="L253" s="7"/>
      <c r="M253" s="14"/>
      <c r="N253" s="30">
        <f t="shared" si="22"/>
        <v>0</v>
      </c>
      <c r="O253" s="14">
        <v>0</v>
      </c>
      <c r="P253" s="30"/>
      <c r="Q253" s="8" t="s">
        <v>323</v>
      </c>
      <c r="R253" s="8">
        <v>224</v>
      </c>
      <c r="S253" s="4">
        <f t="shared" si="23"/>
        <v>25</v>
      </c>
      <c r="T253" s="5">
        <f t="shared" si="24"/>
        <v>5600</v>
      </c>
    </row>
    <row r="254" spans="1:20">
      <c r="A254" s="8" t="s">
        <v>133</v>
      </c>
      <c r="B254" s="8">
        <v>224</v>
      </c>
      <c r="C254" s="4">
        <v>5</v>
      </c>
      <c r="D254" s="102">
        <f t="shared" si="25"/>
        <v>1120</v>
      </c>
      <c r="E254" s="7"/>
      <c r="F254" s="7"/>
      <c r="G254" s="7"/>
      <c r="H254" s="7"/>
      <c r="I254" s="7"/>
      <c r="J254" s="7"/>
      <c r="K254" s="7"/>
      <c r="L254" s="7"/>
      <c r="M254" s="14"/>
      <c r="N254" s="30">
        <f t="shared" si="22"/>
        <v>0</v>
      </c>
      <c r="O254" s="14">
        <v>0</v>
      </c>
      <c r="P254" s="30"/>
      <c r="Q254" s="8" t="s">
        <v>133</v>
      </c>
      <c r="R254" s="8">
        <v>224</v>
      </c>
      <c r="S254" s="4">
        <f t="shared" si="23"/>
        <v>5</v>
      </c>
      <c r="T254" s="5">
        <f t="shared" si="24"/>
        <v>1120</v>
      </c>
    </row>
    <row r="255" spans="1:20">
      <c r="A255" s="8" t="s">
        <v>59</v>
      </c>
      <c r="B255" s="8">
        <v>224</v>
      </c>
      <c r="C255" s="4">
        <v>5</v>
      </c>
      <c r="D255" s="102">
        <f t="shared" si="25"/>
        <v>1120</v>
      </c>
      <c r="E255" s="7"/>
      <c r="F255" s="7"/>
      <c r="G255" s="7"/>
      <c r="H255" s="7"/>
      <c r="I255" s="7"/>
      <c r="J255" s="7"/>
      <c r="K255" s="7"/>
      <c r="L255" s="7"/>
      <c r="M255" s="14"/>
      <c r="N255" s="30">
        <f t="shared" si="22"/>
        <v>0</v>
      </c>
      <c r="O255" s="14">
        <v>0</v>
      </c>
      <c r="P255" s="30"/>
      <c r="Q255" s="8" t="s">
        <v>59</v>
      </c>
      <c r="R255" s="8">
        <v>224</v>
      </c>
      <c r="S255" s="4">
        <f t="shared" si="23"/>
        <v>5</v>
      </c>
      <c r="T255" s="5">
        <f t="shared" si="24"/>
        <v>1120</v>
      </c>
    </row>
    <row r="256" spans="1:20">
      <c r="A256" s="8" t="s">
        <v>124</v>
      </c>
      <c r="B256" s="8">
        <v>140</v>
      </c>
      <c r="C256" s="4">
        <v>22</v>
      </c>
      <c r="D256" s="102">
        <f t="shared" si="25"/>
        <v>3080</v>
      </c>
      <c r="E256" s="7"/>
      <c r="F256" s="7"/>
      <c r="G256" s="7"/>
      <c r="H256" s="7"/>
      <c r="I256" s="7"/>
      <c r="J256" s="7"/>
      <c r="K256" s="7"/>
      <c r="L256" s="7"/>
      <c r="M256" s="14">
        <f>SUM(E256:L256)</f>
        <v>0</v>
      </c>
      <c r="N256" s="30">
        <f t="shared" si="22"/>
        <v>0</v>
      </c>
      <c r="O256" s="14">
        <v>0</v>
      </c>
      <c r="P256" s="30"/>
      <c r="Q256" s="8" t="s">
        <v>124</v>
      </c>
      <c r="R256" s="8">
        <v>140</v>
      </c>
      <c r="S256" s="4">
        <f t="shared" si="23"/>
        <v>22</v>
      </c>
      <c r="T256" s="5">
        <f t="shared" si="24"/>
        <v>3080</v>
      </c>
    </row>
    <row r="257" spans="1:20">
      <c r="A257" s="8" t="s">
        <v>299</v>
      </c>
      <c r="B257" s="8">
        <v>245</v>
      </c>
      <c r="C257" s="4">
        <v>23</v>
      </c>
      <c r="D257" s="102">
        <f t="shared" si="25"/>
        <v>5635</v>
      </c>
      <c r="E257" s="7"/>
      <c r="F257" s="7"/>
      <c r="G257" s="7"/>
      <c r="H257" s="7"/>
      <c r="I257" s="7"/>
      <c r="J257" s="7"/>
      <c r="K257" s="7"/>
      <c r="L257" s="7"/>
      <c r="M257" s="14"/>
      <c r="N257" s="30">
        <f t="shared" si="22"/>
        <v>0</v>
      </c>
      <c r="O257" s="14">
        <v>0</v>
      </c>
      <c r="P257" s="30"/>
      <c r="Q257" s="8" t="s">
        <v>299</v>
      </c>
      <c r="R257" s="8">
        <v>245</v>
      </c>
      <c r="S257" s="4">
        <f t="shared" si="23"/>
        <v>23</v>
      </c>
      <c r="T257" s="5">
        <f t="shared" si="24"/>
        <v>5635</v>
      </c>
    </row>
    <row r="258" spans="1:20">
      <c r="A258" s="8" t="s">
        <v>324</v>
      </c>
      <c r="B258" s="8">
        <v>30</v>
      </c>
      <c r="C258" s="4">
        <v>20</v>
      </c>
      <c r="D258" s="102">
        <f t="shared" si="25"/>
        <v>600</v>
      </c>
      <c r="E258" s="7"/>
      <c r="F258" s="7"/>
      <c r="G258" s="7"/>
      <c r="H258" s="7"/>
      <c r="I258" s="7"/>
      <c r="J258" s="7"/>
      <c r="K258" s="7"/>
      <c r="L258" s="7"/>
      <c r="M258" s="14"/>
      <c r="N258" s="30">
        <f t="shared" si="22"/>
        <v>0</v>
      </c>
      <c r="O258" s="14">
        <v>0</v>
      </c>
      <c r="P258" s="30"/>
      <c r="Q258" s="8" t="s">
        <v>324</v>
      </c>
      <c r="R258" s="8">
        <v>30</v>
      </c>
      <c r="S258" s="4">
        <f t="shared" si="23"/>
        <v>20</v>
      </c>
      <c r="T258" s="5">
        <f t="shared" si="24"/>
        <v>600</v>
      </c>
    </row>
    <row r="259" spans="1:20">
      <c r="A259" s="8" t="s">
        <v>307</v>
      </c>
      <c r="B259" s="8">
        <v>340</v>
      </c>
      <c r="C259" s="4">
        <v>66</v>
      </c>
      <c r="D259" s="102">
        <f t="shared" si="25"/>
        <v>22440</v>
      </c>
      <c r="E259" s="7"/>
      <c r="F259" s="7"/>
      <c r="G259" s="7"/>
      <c r="H259" s="7"/>
      <c r="I259" s="7"/>
      <c r="J259" s="7"/>
      <c r="K259" s="7"/>
      <c r="L259" s="40">
        <v>20.3</v>
      </c>
      <c r="M259" s="14">
        <f>SUM(E259:L259)</f>
        <v>20.3</v>
      </c>
      <c r="N259" s="30">
        <f t="shared" si="22"/>
        <v>6902</v>
      </c>
      <c r="O259" s="14">
        <v>20.3</v>
      </c>
      <c r="P259" s="30"/>
      <c r="Q259" s="63" t="s">
        <v>307</v>
      </c>
      <c r="R259" s="8">
        <v>340</v>
      </c>
      <c r="S259" s="4">
        <f t="shared" si="23"/>
        <v>45.7</v>
      </c>
      <c r="T259" s="5">
        <f t="shared" si="24"/>
        <v>15538.000000000002</v>
      </c>
    </row>
    <row r="260" spans="1:20">
      <c r="A260" s="8" t="s">
        <v>118</v>
      </c>
      <c r="B260" s="8">
        <v>61</v>
      </c>
      <c r="C260" s="4">
        <v>214</v>
      </c>
      <c r="D260" s="102">
        <f t="shared" si="25"/>
        <v>13054</v>
      </c>
      <c r="E260" s="7"/>
      <c r="F260" s="7"/>
      <c r="G260" s="7"/>
      <c r="H260" s="7"/>
      <c r="I260" s="7"/>
      <c r="J260" s="7"/>
      <c r="K260" s="7"/>
      <c r="L260" s="7"/>
      <c r="M260" s="14">
        <f>SUM(E260:L260)</f>
        <v>0</v>
      </c>
      <c r="N260" s="30">
        <f t="shared" si="22"/>
        <v>0</v>
      </c>
      <c r="O260" s="14">
        <v>0</v>
      </c>
      <c r="P260" s="30"/>
      <c r="Q260" s="63" t="s">
        <v>118</v>
      </c>
      <c r="R260" s="8">
        <v>61</v>
      </c>
      <c r="S260" s="4">
        <f t="shared" si="23"/>
        <v>214</v>
      </c>
      <c r="T260" s="5">
        <f t="shared" si="24"/>
        <v>13054</v>
      </c>
    </row>
    <row r="261" spans="1:20">
      <c r="A261" s="8" t="s">
        <v>325</v>
      </c>
      <c r="B261" s="8">
        <v>95</v>
      </c>
      <c r="C261" s="4">
        <v>214</v>
      </c>
      <c r="D261" s="102">
        <f t="shared" si="25"/>
        <v>20330</v>
      </c>
      <c r="E261" s="7"/>
      <c r="F261" s="7"/>
      <c r="G261" s="7"/>
      <c r="H261" s="7"/>
      <c r="I261" s="7"/>
      <c r="J261" s="7"/>
      <c r="K261" s="7"/>
      <c r="L261" s="7"/>
      <c r="M261" s="14"/>
      <c r="N261" s="30">
        <f t="shared" si="22"/>
        <v>0</v>
      </c>
      <c r="O261" s="14">
        <v>0</v>
      </c>
      <c r="P261" s="30"/>
      <c r="Q261" s="8" t="s">
        <v>325</v>
      </c>
      <c r="R261" s="8">
        <v>95</v>
      </c>
      <c r="S261" s="4">
        <f t="shared" si="23"/>
        <v>214</v>
      </c>
      <c r="T261" s="5">
        <f t="shared" si="24"/>
        <v>20330</v>
      </c>
    </row>
    <row r="262" spans="1:20">
      <c r="A262" s="8" t="s">
        <v>18</v>
      </c>
      <c r="B262" s="8">
        <v>14.5</v>
      </c>
      <c r="C262" s="4">
        <v>214</v>
      </c>
      <c r="D262" s="102">
        <f t="shared" si="25"/>
        <v>3103</v>
      </c>
      <c r="E262" s="7"/>
      <c r="F262" s="7"/>
      <c r="G262" s="7"/>
      <c r="H262" s="7"/>
      <c r="I262" s="7"/>
      <c r="J262" s="7"/>
      <c r="K262" s="7"/>
      <c r="L262" s="7"/>
      <c r="M262" s="14"/>
      <c r="N262" s="30">
        <f t="shared" si="22"/>
        <v>0</v>
      </c>
      <c r="O262" s="14">
        <v>0</v>
      </c>
      <c r="P262" s="30"/>
      <c r="Q262" s="8" t="s">
        <v>18</v>
      </c>
      <c r="R262" s="8">
        <v>14.5</v>
      </c>
      <c r="S262" s="4">
        <f t="shared" si="23"/>
        <v>214</v>
      </c>
      <c r="T262" s="5">
        <f t="shared" si="24"/>
        <v>3103</v>
      </c>
    </row>
    <row r="263" spans="1:20">
      <c r="A263" s="8" t="s">
        <v>37</v>
      </c>
      <c r="B263" s="8">
        <v>88</v>
      </c>
      <c r="C263" s="4">
        <v>19</v>
      </c>
      <c r="D263" s="102">
        <f t="shared" si="25"/>
        <v>1672</v>
      </c>
      <c r="E263" s="7"/>
      <c r="F263" s="7"/>
      <c r="G263" s="7"/>
      <c r="H263" s="7"/>
      <c r="I263" s="7"/>
      <c r="J263" s="7"/>
      <c r="K263" s="7"/>
      <c r="L263" s="7"/>
      <c r="M263" s="14"/>
      <c r="N263" s="30">
        <f t="shared" si="22"/>
        <v>0</v>
      </c>
      <c r="O263" s="14">
        <v>0</v>
      </c>
      <c r="P263" s="30"/>
      <c r="Q263" s="8" t="s">
        <v>37</v>
      </c>
      <c r="R263" s="8">
        <v>88</v>
      </c>
      <c r="S263" s="4">
        <f t="shared" si="23"/>
        <v>19</v>
      </c>
      <c r="T263" s="5">
        <f t="shared" si="24"/>
        <v>1672</v>
      </c>
    </row>
    <row r="264" spans="1:20">
      <c r="D264" s="68">
        <f>SUM(D139:D263)</f>
        <v>598821.37130000023</v>
      </c>
      <c r="E264" s="14">
        <v>1710.53</v>
      </c>
      <c r="F264" s="14">
        <v>1857.52</v>
      </c>
      <c r="G264" s="14">
        <v>1865.96</v>
      </c>
      <c r="H264" s="14">
        <v>1717.37</v>
      </c>
      <c r="I264" s="14">
        <v>1738.98</v>
      </c>
      <c r="J264" s="14">
        <v>1712.12</v>
      </c>
      <c r="K264" s="14">
        <v>6431.48</v>
      </c>
      <c r="L264" s="99">
        <v>7569</v>
      </c>
      <c r="M264" s="14">
        <f>SUM(E264:L264)</f>
        <v>24602.959999999999</v>
      </c>
      <c r="N264" s="14">
        <f>SUM(N139:N263)</f>
        <v>24602.956699999999</v>
      </c>
      <c r="O264" s="14"/>
      <c r="P264" s="14"/>
      <c r="R264" s="19"/>
      <c r="S264" s="19">
        <f>SUM(S139:S263)</f>
        <v>6559.0550000000003</v>
      </c>
      <c r="T264" s="13">
        <f>SUM(T139:T263)</f>
        <v>614718.41460000013</v>
      </c>
    </row>
    <row r="265" spans="1:20">
      <c r="C265" s="79"/>
      <c r="N265" s="14"/>
      <c r="O265" s="14"/>
      <c r="P265" s="14"/>
    </row>
    <row r="266" spans="1:20">
      <c r="C266" s="79"/>
      <c r="N266" s="14"/>
      <c r="O266" s="14"/>
      <c r="P266" s="14"/>
    </row>
    <row r="267" spans="1:20">
      <c r="C267" s="79"/>
      <c r="N267" s="14"/>
      <c r="O267" s="14"/>
      <c r="P267" s="14"/>
    </row>
    <row r="268" spans="1:20">
      <c r="C268" s="79"/>
      <c r="N268" s="14"/>
      <c r="O268" s="14"/>
      <c r="P268" s="14"/>
    </row>
    <row r="269" spans="1:20">
      <c r="A269" s="287" t="s">
        <v>332</v>
      </c>
      <c r="B269" s="287"/>
      <c r="C269" s="287"/>
    </row>
    <row r="270" spans="1:20">
      <c r="A270" s="30"/>
      <c r="B270" s="30"/>
      <c r="C270" s="30"/>
      <c r="D270" s="30"/>
      <c r="E270" s="14" t="s">
        <v>7</v>
      </c>
      <c r="F270" s="14" t="s">
        <v>7</v>
      </c>
      <c r="G270" s="14" t="s">
        <v>7</v>
      </c>
      <c r="H270" s="14" t="s">
        <v>7</v>
      </c>
      <c r="I270" s="14" t="s">
        <v>7</v>
      </c>
      <c r="J270" s="14" t="s">
        <v>7</v>
      </c>
      <c r="K270" s="14" t="s">
        <v>7</v>
      </c>
      <c r="L270" s="14" t="s">
        <v>7</v>
      </c>
    </row>
    <row r="271" spans="1:20">
      <c r="A271" s="5" t="s">
        <v>2</v>
      </c>
      <c r="B271" s="5" t="s">
        <v>3</v>
      </c>
      <c r="C271" s="5" t="s">
        <v>8</v>
      </c>
      <c r="D271" s="5" t="s">
        <v>9</v>
      </c>
      <c r="E271" s="52">
        <v>22</v>
      </c>
      <c r="F271" s="52">
        <v>23</v>
      </c>
      <c r="G271" s="52">
        <v>24</v>
      </c>
      <c r="H271" s="52">
        <v>25</v>
      </c>
      <c r="I271" s="52">
        <v>26</v>
      </c>
      <c r="J271" s="52">
        <v>27</v>
      </c>
      <c r="K271" s="52">
        <v>29</v>
      </c>
      <c r="L271" s="52">
        <v>30</v>
      </c>
      <c r="M271" s="30"/>
      <c r="N271" s="30" t="s">
        <v>9</v>
      </c>
      <c r="O271" s="30"/>
      <c r="P271" s="30"/>
      <c r="Q271" s="135" t="s">
        <v>2</v>
      </c>
      <c r="R271" s="5" t="s">
        <v>3</v>
      </c>
      <c r="S271" s="5" t="s">
        <v>8</v>
      </c>
      <c r="T271" s="5" t="s">
        <v>9</v>
      </c>
    </row>
    <row r="272" spans="1:20">
      <c r="A272" s="121" t="s">
        <v>17</v>
      </c>
      <c r="B272" s="118">
        <v>20</v>
      </c>
      <c r="C272" s="4">
        <v>1</v>
      </c>
      <c r="D272" s="102">
        <f>C272*B272</f>
        <v>20</v>
      </c>
      <c r="E272" s="6"/>
      <c r="F272" s="6"/>
      <c r="G272" s="6"/>
      <c r="H272" s="6"/>
      <c r="I272" s="6"/>
      <c r="J272" s="6"/>
      <c r="K272" s="6"/>
      <c r="L272" s="6"/>
      <c r="M272" s="30">
        <f>SUM(E272:L272)</f>
        <v>0</v>
      </c>
      <c r="N272" s="30">
        <f t="shared" ref="N272:N335" si="28">M272*B272</f>
        <v>0</v>
      </c>
      <c r="O272" s="30">
        <v>0</v>
      </c>
      <c r="P272" s="30">
        <f>O272*R272</f>
        <v>0</v>
      </c>
      <c r="Q272" s="136" t="s">
        <v>17</v>
      </c>
      <c r="R272" s="132">
        <v>20</v>
      </c>
      <c r="S272" s="4">
        <f t="shared" ref="S272:S335" si="29">C272-M272</f>
        <v>1</v>
      </c>
      <c r="T272" s="5">
        <f t="shared" ref="T272:T335" si="30">S272*R272</f>
        <v>20</v>
      </c>
    </row>
    <row r="273" spans="1:20">
      <c r="A273" s="4" t="s">
        <v>12</v>
      </c>
      <c r="B273" s="8">
        <v>34.32</v>
      </c>
      <c r="C273" s="4">
        <v>7</v>
      </c>
      <c r="D273" s="102">
        <f t="shared" ref="D273:D336" si="31">C273*B273</f>
        <v>240.24</v>
      </c>
      <c r="E273" s="5"/>
      <c r="F273" s="5"/>
      <c r="G273" s="5"/>
      <c r="H273" s="5"/>
      <c r="I273" s="5"/>
      <c r="J273" s="5"/>
      <c r="K273" s="5"/>
      <c r="L273" s="5"/>
      <c r="M273" s="30">
        <f>SUM(E273:L273)</f>
        <v>0</v>
      </c>
      <c r="N273" s="30">
        <f t="shared" si="28"/>
        <v>0</v>
      </c>
      <c r="O273" s="30">
        <v>0</v>
      </c>
      <c r="P273" s="30">
        <f t="shared" ref="P273:P336" si="32">O273*R273</f>
        <v>0</v>
      </c>
      <c r="Q273" s="11" t="s">
        <v>12</v>
      </c>
      <c r="R273" s="8">
        <v>34.32</v>
      </c>
      <c r="S273" s="4">
        <f t="shared" si="29"/>
        <v>7</v>
      </c>
      <c r="T273" s="5">
        <f t="shared" si="30"/>
        <v>240.24</v>
      </c>
    </row>
    <row r="274" spans="1:20">
      <c r="A274" s="4" t="s">
        <v>32</v>
      </c>
      <c r="B274" s="8">
        <v>65.977999999999994</v>
      </c>
      <c r="C274" s="4">
        <v>18</v>
      </c>
      <c r="D274" s="102">
        <f t="shared" si="31"/>
        <v>1187.6039999999998</v>
      </c>
      <c r="E274" s="5"/>
      <c r="F274" s="5"/>
      <c r="G274" s="5"/>
      <c r="H274" s="5"/>
      <c r="I274" s="5"/>
      <c r="J274" s="5">
        <v>3</v>
      </c>
      <c r="K274" s="5"/>
      <c r="L274" s="5"/>
      <c r="M274" s="30">
        <f>SUM(E274:L274)</f>
        <v>3</v>
      </c>
      <c r="N274" s="147">
        <f t="shared" si="28"/>
        <v>197.93399999999997</v>
      </c>
      <c r="O274" s="30">
        <v>3</v>
      </c>
      <c r="P274" s="30">
        <f t="shared" si="32"/>
        <v>197.93399999999997</v>
      </c>
      <c r="Q274" s="11" t="s">
        <v>32</v>
      </c>
      <c r="R274" s="8">
        <v>65.977999999999994</v>
      </c>
      <c r="S274" s="4">
        <f t="shared" si="29"/>
        <v>15</v>
      </c>
      <c r="T274" s="5">
        <f t="shared" si="30"/>
        <v>989.67</v>
      </c>
    </row>
    <row r="275" spans="1:20">
      <c r="A275" s="4" t="s">
        <v>49</v>
      </c>
      <c r="B275" s="8">
        <v>118</v>
      </c>
      <c r="C275" s="4">
        <v>7</v>
      </c>
      <c r="D275" s="102">
        <f t="shared" si="31"/>
        <v>826</v>
      </c>
      <c r="E275" s="5"/>
      <c r="F275" s="5">
        <v>1</v>
      </c>
      <c r="G275" s="5"/>
      <c r="H275" s="5"/>
      <c r="I275" s="5"/>
      <c r="J275" s="5"/>
      <c r="K275" s="5">
        <v>1</v>
      </c>
      <c r="L275" s="5"/>
      <c r="M275" s="30">
        <f>SUM(E275:L275)</f>
        <v>2</v>
      </c>
      <c r="N275" s="147">
        <f t="shared" si="28"/>
        <v>236</v>
      </c>
      <c r="O275" s="14">
        <v>2</v>
      </c>
      <c r="P275" s="30">
        <f t="shared" si="32"/>
        <v>236</v>
      </c>
      <c r="Q275" s="4" t="s">
        <v>49</v>
      </c>
      <c r="R275" s="8">
        <v>118</v>
      </c>
      <c r="S275" s="4">
        <f t="shared" si="29"/>
        <v>5</v>
      </c>
      <c r="T275" s="5">
        <f t="shared" si="30"/>
        <v>590</v>
      </c>
    </row>
    <row r="276" spans="1:20">
      <c r="A276" s="4" t="s">
        <v>50</v>
      </c>
      <c r="B276" s="8">
        <v>78</v>
      </c>
      <c r="C276" s="4">
        <v>4</v>
      </c>
      <c r="D276" s="102">
        <f t="shared" si="31"/>
        <v>312</v>
      </c>
      <c r="E276" s="5"/>
      <c r="F276" s="5"/>
      <c r="G276" s="5"/>
      <c r="H276" s="5"/>
      <c r="I276" s="5"/>
      <c r="J276" s="5"/>
      <c r="K276" s="5"/>
      <c r="L276" s="5"/>
      <c r="M276" s="30"/>
      <c r="N276" s="30">
        <f t="shared" si="28"/>
        <v>0</v>
      </c>
      <c r="O276" s="14">
        <v>0</v>
      </c>
      <c r="P276" s="30">
        <f t="shared" si="32"/>
        <v>0</v>
      </c>
      <c r="Q276" s="4" t="s">
        <v>50</v>
      </c>
      <c r="R276" s="8">
        <v>78</v>
      </c>
      <c r="S276" s="4">
        <f t="shared" si="29"/>
        <v>4</v>
      </c>
      <c r="T276" s="5">
        <f t="shared" si="30"/>
        <v>312</v>
      </c>
    </row>
    <row r="277" spans="1:20">
      <c r="A277" s="4" t="s">
        <v>17</v>
      </c>
      <c r="B277" s="8">
        <v>22</v>
      </c>
      <c r="C277" s="4">
        <v>1</v>
      </c>
      <c r="D277" s="102">
        <f t="shared" si="31"/>
        <v>22</v>
      </c>
      <c r="E277" s="5"/>
      <c r="F277" s="5"/>
      <c r="G277" s="5"/>
      <c r="H277" s="5"/>
      <c r="I277" s="5"/>
      <c r="J277" s="5"/>
      <c r="K277" s="5"/>
      <c r="L277" s="5"/>
      <c r="M277" s="14">
        <f t="shared" ref="M277:M298" si="33">SUM(E277:L277)</f>
        <v>0</v>
      </c>
      <c r="N277" s="30">
        <f t="shared" si="28"/>
        <v>0</v>
      </c>
      <c r="O277" s="14">
        <v>0</v>
      </c>
      <c r="P277" s="30">
        <f t="shared" si="32"/>
        <v>0</v>
      </c>
      <c r="Q277" s="11" t="s">
        <v>17</v>
      </c>
      <c r="R277" s="8">
        <v>22</v>
      </c>
      <c r="S277" s="4">
        <f t="shared" si="29"/>
        <v>1</v>
      </c>
      <c r="T277" s="5">
        <f t="shared" si="30"/>
        <v>22</v>
      </c>
    </row>
    <row r="278" spans="1:20">
      <c r="A278" s="4" t="s">
        <v>13</v>
      </c>
      <c r="B278" s="8">
        <v>136.38999999999999</v>
      </c>
      <c r="C278" s="4">
        <v>2</v>
      </c>
      <c r="D278" s="102">
        <f t="shared" si="31"/>
        <v>272.77999999999997</v>
      </c>
      <c r="E278" s="5"/>
      <c r="F278" s="5"/>
      <c r="G278" s="5"/>
      <c r="H278" s="5"/>
      <c r="I278" s="5"/>
      <c r="J278" s="5"/>
      <c r="K278" s="5"/>
      <c r="L278" s="5"/>
      <c r="M278" s="14">
        <f t="shared" si="33"/>
        <v>0</v>
      </c>
      <c r="N278" s="30">
        <f t="shared" si="28"/>
        <v>0</v>
      </c>
      <c r="O278" s="14">
        <v>0</v>
      </c>
      <c r="P278" s="30">
        <f t="shared" si="32"/>
        <v>0</v>
      </c>
      <c r="Q278" s="11" t="s">
        <v>13</v>
      </c>
      <c r="R278" s="8">
        <v>136.38999999999999</v>
      </c>
      <c r="S278" s="4">
        <f t="shared" si="29"/>
        <v>2</v>
      </c>
      <c r="T278" s="5">
        <f t="shared" si="30"/>
        <v>272.77999999999997</v>
      </c>
    </row>
    <row r="279" spans="1:20">
      <c r="A279" s="4" t="s">
        <v>14</v>
      </c>
      <c r="B279" s="8">
        <v>131.06</v>
      </c>
      <c r="C279" s="4">
        <v>7</v>
      </c>
      <c r="D279" s="102">
        <f t="shared" si="31"/>
        <v>917.42000000000007</v>
      </c>
      <c r="E279" s="5"/>
      <c r="F279" s="5"/>
      <c r="G279" s="5"/>
      <c r="H279" s="5"/>
      <c r="I279" s="5"/>
      <c r="J279" s="5"/>
      <c r="K279" s="5"/>
      <c r="L279" s="5"/>
      <c r="M279" s="14">
        <f t="shared" si="33"/>
        <v>0</v>
      </c>
      <c r="N279" s="30">
        <f t="shared" si="28"/>
        <v>0</v>
      </c>
      <c r="O279" s="14">
        <v>0</v>
      </c>
      <c r="P279" s="30">
        <f t="shared" si="32"/>
        <v>0</v>
      </c>
      <c r="Q279" s="11" t="s">
        <v>14</v>
      </c>
      <c r="R279" s="8">
        <v>131.06</v>
      </c>
      <c r="S279" s="4">
        <f t="shared" si="29"/>
        <v>7</v>
      </c>
      <c r="T279" s="5">
        <f t="shared" si="30"/>
        <v>917.42000000000007</v>
      </c>
    </row>
    <row r="280" spans="1:20">
      <c r="A280" s="4" t="s">
        <v>29</v>
      </c>
      <c r="B280" s="8">
        <v>80.180000000000007</v>
      </c>
      <c r="C280" s="4">
        <v>29.5</v>
      </c>
      <c r="D280" s="102">
        <f t="shared" si="31"/>
        <v>2365.3100000000004</v>
      </c>
      <c r="E280" s="5">
        <v>3</v>
      </c>
      <c r="F280" s="5"/>
      <c r="G280" s="5"/>
      <c r="H280" s="5"/>
      <c r="I280" s="5"/>
      <c r="J280" s="5"/>
      <c r="K280" s="5"/>
      <c r="L280" s="5"/>
      <c r="M280" s="14">
        <f t="shared" si="33"/>
        <v>3</v>
      </c>
      <c r="N280" s="30">
        <f t="shared" si="28"/>
        <v>240.54000000000002</v>
      </c>
      <c r="O280" s="14">
        <v>3</v>
      </c>
      <c r="P280" s="30">
        <f t="shared" si="32"/>
        <v>240.54000000000002</v>
      </c>
      <c r="Q280" s="11" t="s">
        <v>29</v>
      </c>
      <c r="R280" s="8">
        <v>80.180000000000007</v>
      </c>
      <c r="S280" s="4">
        <f t="shared" si="29"/>
        <v>26.5</v>
      </c>
      <c r="T280" s="5">
        <f t="shared" si="30"/>
        <v>2124.77</v>
      </c>
    </row>
    <row r="281" spans="1:20">
      <c r="A281" s="4" t="s">
        <v>43</v>
      </c>
      <c r="B281" s="8">
        <v>43.33</v>
      </c>
      <c r="C281" s="4">
        <v>25</v>
      </c>
      <c r="D281" s="102">
        <f t="shared" si="31"/>
        <v>1083.25</v>
      </c>
      <c r="E281" s="5"/>
      <c r="F281" s="5"/>
      <c r="G281" s="5">
        <v>3</v>
      </c>
      <c r="H281" s="5"/>
      <c r="I281" s="5"/>
      <c r="J281" s="5"/>
      <c r="K281" s="5"/>
      <c r="L281" s="5"/>
      <c r="M281" s="14">
        <f t="shared" si="33"/>
        <v>3</v>
      </c>
      <c r="N281" s="30">
        <f t="shared" si="28"/>
        <v>129.99</v>
      </c>
      <c r="O281" s="14">
        <v>3</v>
      </c>
      <c r="P281" s="30">
        <f t="shared" si="32"/>
        <v>129.99</v>
      </c>
      <c r="Q281" s="4" t="s">
        <v>43</v>
      </c>
      <c r="R281" s="8">
        <v>43.33</v>
      </c>
      <c r="S281" s="4">
        <f t="shared" si="29"/>
        <v>22</v>
      </c>
      <c r="T281" s="5">
        <f t="shared" si="30"/>
        <v>953.26</v>
      </c>
    </row>
    <row r="282" spans="1:20">
      <c r="A282" s="4" t="s">
        <v>188</v>
      </c>
      <c r="B282" s="8">
        <v>361.5</v>
      </c>
      <c r="C282" s="4">
        <v>1.05</v>
      </c>
      <c r="D282" s="102">
        <f t="shared" si="31"/>
        <v>379.57499999999999</v>
      </c>
      <c r="E282" s="5"/>
      <c r="F282" s="5"/>
      <c r="G282" s="5"/>
      <c r="H282" s="5"/>
      <c r="I282" s="5"/>
      <c r="J282" s="5"/>
      <c r="K282" s="5"/>
      <c r="L282" s="5"/>
      <c r="M282" s="14">
        <f t="shared" si="33"/>
        <v>0</v>
      </c>
      <c r="N282" s="30">
        <f t="shared" si="28"/>
        <v>0</v>
      </c>
      <c r="O282" s="14">
        <v>0</v>
      </c>
      <c r="P282" s="30">
        <f t="shared" si="32"/>
        <v>0</v>
      </c>
      <c r="Q282" s="11" t="s">
        <v>188</v>
      </c>
      <c r="R282" s="8">
        <v>361.5</v>
      </c>
      <c r="S282" s="4">
        <f t="shared" si="29"/>
        <v>1.05</v>
      </c>
      <c r="T282" s="5">
        <f t="shared" si="30"/>
        <v>379.57499999999999</v>
      </c>
    </row>
    <row r="283" spans="1:20">
      <c r="A283" s="4" t="s">
        <v>172</v>
      </c>
      <c r="B283" s="8">
        <v>103</v>
      </c>
      <c r="C283" s="4">
        <v>12</v>
      </c>
      <c r="D283" s="102">
        <f t="shared" si="31"/>
        <v>1236</v>
      </c>
      <c r="E283" s="5"/>
      <c r="F283" s="5"/>
      <c r="G283" s="5"/>
      <c r="H283" s="5"/>
      <c r="I283" s="5"/>
      <c r="J283" s="5"/>
      <c r="K283" s="5"/>
      <c r="L283" s="5"/>
      <c r="M283" s="14">
        <f t="shared" si="33"/>
        <v>0</v>
      </c>
      <c r="N283" s="30">
        <f t="shared" si="28"/>
        <v>0</v>
      </c>
      <c r="O283" s="14">
        <v>0</v>
      </c>
      <c r="P283" s="30">
        <f t="shared" si="32"/>
        <v>0</v>
      </c>
      <c r="Q283" s="11" t="s">
        <v>172</v>
      </c>
      <c r="R283" s="8">
        <v>103</v>
      </c>
      <c r="S283" s="4">
        <f t="shared" si="29"/>
        <v>12</v>
      </c>
      <c r="T283" s="5">
        <f t="shared" si="30"/>
        <v>1236</v>
      </c>
    </row>
    <row r="284" spans="1:20">
      <c r="A284" s="4" t="s">
        <v>204</v>
      </c>
      <c r="B284" s="8">
        <v>185</v>
      </c>
      <c r="C284" s="4">
        <v>0.21</v>
      </c>
      <c r="D284" s="102">
        <f t="shared" si="31"/>
        <v>38.85</v>
      </c>
      <c r="E284" s="5"/>
      <c r="F284" s="5"/>
      <c r="G284" s="5"/>
      <c r="H284" s="5"/>
      <c r="I284" s="5"/>
      <c r="J284" s="5"/>
      <c r="K284" s="5"/>
      <c r="L284" s="5"/>
      <c r="M284" s="14">
        <f t="shared" si="33"/>
        <v>0</v>
      </c>
      <c r="N284" s="30">
        <f t="shared" si="28"/>
        <v>0</v>
      </c>
      <c r="O284" s="14">
        <v>0</v>
      </c>
      <c r="P284" s="30">
        <f t="shared" si="32"/>
        <v>0</v>
      </c>
      <c r="Q284" s="11" t="s">
        <v>204</v>
      </c>
      <c r="R284" s="8">
        <v>185</v>
      </c>
      <c r="S284" s="4">
        <f t="shared" si="29"/>
        <v>0.21</v>
      </c>
      <c r="T284" s="5">
        <f t="shared" si="30"/>
        <v>38.85</v>
      </c>
    </row>
    <row r="285" spans="1:20">
      <c r="A285" s="4" t="s">
        <v>22</v>
      </c>
      <c r="B285" s="8">
        <v>108</v>
      </c>
      <c r="C285" s="4">
        <v>5</v>
      </c>
      <c r="D285" s="102">
        <f t="shared" si="31"/>
        <v>540</v>
      </c>
      <c r="E285" s="5"/>
      <c r="F285" s="5"/>
      <c r="G285" s="5"/>
      <c r="H285" s="5"/>
      <c r="I285" s="5"/>
      <c r="J285" s="5"/>
      <c r="K285" s="5"/>
      <c r="L285" s="5"/>
      <c r="M285" s="14">
        <f t="shared" si="33"/>
        <v>0</v>
      </c>
      <c r="N285" s="30">
        <f t="shared" si="28"/>
        <v>0</v>
      </c>
      <c r="O285" s="14">
        <v>0</v>
      </c>
      <c r="P285" s="30">
        <f t="shared" si="32"/>
        <v>0</v>
      </c>
      <c r="Q285" s="11" t="s">
        <v>22</v>
      </c>
      <c r="R285" s="8">
        <v>108</v>
      </c>
      <c r="S285" s="4">
        <f t="shared" si="29"/>
        <v>5</v>
      </c>
      <c r="T285" s="5">
        <f t="shared" si="30"/>
        <v>540</v>
      </c>
    </row>
    <row r="286" spans="1:20">
      <c r="A286" s="4" t="s">
        <v>22</v>
      </c>
      <c r="B286" s="8">
        <v>173</v>
      </c>
      <c r="C286" s="4">
        <v>9</v>
      </c>
      <c r="D286" s="102">
        <f t="shared" si="31"/>
        <v>1557</v>
      </c>
      <c r="E286" s="5"/>
      <c r="F286" s="5"/>
      <c r="G286" s="5"/>
      <c r="H286" s="5"/>
      <c r="I286" s="5"/>
      <c r="J286" s="5"/>
      <c r="K286" s="5"/>
      <c r="L286" s="5"/>
      <c r="M286" s="14">
        <f t="shared" si="33"/>
        <v>0</v>
      </c>
      <c r="N286" s="30">
        <f t="shared" si="28"/>
        <v>0</v>
      </c>
      <c r="O286" s="14">
        <v>0</v>
      </c>
      <c r="P286" s="30">
        <f t="shared" si="32"/>
        <v>0</v>
      </c>
      <c r="Q286" s="11" t="s">
        <v>22</v>
      </c>
      <c r="R286" s="8">
        <v>173</v>
      </c>
      <c r="S286" s="4">
        <f t="shared" si="29"/>
        <v>9</v>
      </c>
      <c r="T286" s="5">
        <f t="shared" si="30"/>
        <v>1557</v>
      </c>
    </row>
    <row r="287" spans="1:20">
      <c r="A287" s="4" t="s">
        <v>10</v>
      </c>
      <c r="B287" s="8">
        <v>65</v>
      </c>
      <c r="C287" s="4">
        <v>29</v>
      </c>
      <c r="D287" s="102">
        <f t="shared" si="31"/>
        <v>1885</v>
      </c>
      <c r="E287" s="5"/>
      <c r="F287" s="5"/>
      <c r="G287" s="5"/>
      <c r="H287" s="5"/>
      <c r="I287" s="5"/>
      <c r="J287" s="5"/>
      <c r="K287" s="5"/>
      <c r="L287" s="5"/>
      <c r="M287" s="14">
        <f t="shared" si="33"/>
        <v>0</v>
      </c>
      <c r="N287" s="30">
        <f t="shared" si="28"/>
        <v>0</v>
      </c>
      <c r="O287" s="14">
        <v>0</v>
      </c>
      <c r="P287" s="30">
        <f t="shared" si="32"/>
        <v>0</v>
      </c>
      <c r="Q287" s="4" t="s">
        <v>10</v>
      </c>
      <c r="R287" s="8">
        <v>65</v>
      </c>
      <c r="S287" s="4">
        <f t="shared" si="29"/>
        <v>29</v>
      </c>
      <c r="T287" s="5">
        <f t="shared" si="30"/>
        <v>1885</v>
      </c>
    </row>
    <row r="288" spans="1:20">
      <c r="A288" s="4" t="s">
        <v>51</v>
      </c>
      <c r="B288" s="8">
        <v>47</v>
      </c>
      <c r="C288" s="4">
        <v>11</v>
      </c>
      <c r="D288" s="102">
        <f t="shared" si="31"/>
        <v>517</v>
      </c>
      <c r="E288" s="5"/>
      <c r="F288" s="5"/>
      <c r="G288" s="5"/>
      <c r="H288" s="5"/>
      <c r="I288" s="5"/>
      <c r="J288" s="5"/>
      <c r="K288" s="5"/>
      <c r="L288" s="5"/>
      <c r="M288" s="14">
        <f t="shared" si="33"/>
        <v>0</v>
      </c>
      <c r="N288" s="30">
        <f t="shared" si="28"/>
        <v>0</v>
      </c>
      <c r="O288" s="14">
        <v>0</v>
      </c>
      <c r="P288" s="30">
        <f t="shared" si="32"/>
        <v>0</v>
      </c>
      <c r="Q288" s="4" t="s">
        <v>51</v>
      </c>
      <c r="R288" s="8">
        <v>47</v>
      </c>
      <c r="S288" s="4">
        <f t="shared" si="29"/>
        <v>11</v>
      </c>
      <c r="T288" s="5">
        <f t="shared" si="30"/>
        <v>517</v>
      </c>
    </row>
    <row r="289" spans="1:20">
      <c r="A289" s="4" t="s">
        <v>31</v>
      </c>
      <c r="B289" s="8">
        <v>75</v>
      </c>
      <c r="C289" s="4">
        <v>28</v>
      </c>
      <c r="D289" s="102">
        <f t="shared" si="31"/>
        <v>2100</v>
      </c>
      <c r="E289" s="5">
        <v>1</v>
      </c>
      <c r="F289" s="5">
        <v>2</v>
      </c>
      <c r="G289" s="5">
        <v>1</v>
      </c>
      <c r="H289" s="5"/>
      <c r="I289" s="5">
        <v>2</v>
      </c>
      <c r="J289" s="5"/>
      <c r="K289" s="5"/>
      <c r="L289" s="5"/>
      <c r="M289" s="14">
        <f t="shared" si="33"/>
        <v>6</v>
      </c>
      <c r="N289" s="30">
        <f t="shared" si="28"/>
        <v>450</v>
      </c>
      <c r="O289" s="14">
        <v>6</v>
      </c>
      <c r="P289" s="30">
        <f t="shared" si="32"/>
        <v>450</v>
      </c>
      <c r="Q289" s="11" t="s">
        <v>31</v>
      </c>
      <c r="R289" s="8">
        <v>75</v>
      </c>
      <c r="S289" s="4">
        <f t="shared" si="29"/>
        <v>22</v>
      </c>
      <c r="T289" s="5">
        <f t="shared" si="30"/>
        <v>1650</v>
      </c>
    </row>
    <row r="290" spans="1:20">
      <c r="A290" s="4" t="s">
        <v>58</v>
      </c>
      <c r="B290" s="8">
        <v>41</v>
      </c>
      <c r="C290" s="4">
        <v>18.29</v>
      </c>
      <c r="D290" s="102">
        <f t="shared" si="31"/>
        <v>749.89</v>
      </c>
      <c r="E290" s="5">
        <v>0.1</v>
      </c>
      <c r="F290" s="5">
        <v>0.1</v>
      </c>
      <c r="G290" s="5">
        <v>0.1</v>
      </c>
      <c r="H290" s="5">
        <v>0.2</v>
      </c>
      <c r="I290" s="5">
        <v>0.1</v>
      </c>
      <c r="J290" s="5">
        <v>0.18</v>
      </c>
      <c r="K290" s="5"/>
      <c r="L290" s="5"/>
      <c r="M290" s="14">
        <f t="shared" si="33"/>
        <v>0.78</v>
      </c>
      <c r="N290" s="30">
        <f t="shared" si="28"/>
        <v>31.98</v>
      </c>
      <c r="O290" s="14">
        <v>0.78</v>
      </c>
      <c r="P290" s="30">
        <f t="shared" si="32"/>
        <v>31.98</v>
      </c>
      <c r="Q290" s="11" t="s">
        <v>58</v>
      </c>
      <c r="R290" s="8">
        <v>41</v>
      </c>
      <c r="S290" s="4">
        <f t="shared" si="29"/>
        <v>17.509999999999998</v>
      </c>
      <c r="T290" s="5">
        <f t="shared" si="30"/>
        <v>717.91</v>
      </c>
    </row>
    <row r="291" spans="1:20">
      <c r="A291" s="4" t="s">
        <v>55</v>
      </c>
      <c r="B291" s="8">
        <v>39</v>
      </c>
      <c r="C291" s="4">
        <v>159.54</v>
      </c>
      <c r="D291" s="102">
        <f t="shared" si="31"/>
        <v>6222.0599999999995</v>
      </c>
      <c r="E291" s="5"/>
      <c r="F291" s="5"/>
      <c r="G291" s="5"/>
      <c r="H291" s="5">
        <v>3</v>
      </c>
      <c r="I291" s="5"/>
      <c r="J291" s="5"/>
      <c r="K291" s="5"/>
      <c r="L291" s="5"/>
      <c r="M291" s="14">
        <f t="shared" si="33"/>
        <v>3</v>
      </c>
      <c r="N291" s="30">
        <f t="shared" si="28"/>
        <v>117</v>
      </c>
      <c r="O291" s="14">
        <v>3</v>
      </c>
      <c r="P291" s="30">
        <f t="shared" si="32"/>
        <v>117</v>
      </c>
      <c r="Q291" s="4" t="s">
        <v>55</v>
      </c>
      <c r="R291" s="8">
        <v>39</v>
      </c>
      <c r="S291" s="4">
        <f t="shared" si="29"/>
        <v>156.54</v>
      </c>
      <c r="T291" s="5">
        <f t="shared" si="30"/>
        <v>6105.0599999999995</v>
      </c>
    </row>
    <row r="292" spans="1:20">
      <c r="A292" s="4" t="s">
        <v>37</v>
      </c>
      <c r="B292" s="8">
        <v>60</v>
      </c>
      <c r="C292" s="4">
        <v>1.24</v>
      </c>
      <c r="D292" s="102">
        <f t="shared" si="31"/>
        <v>74.400000000000006</v>
      </c>
      <c r="E292" s="5"/>
      <c r="F292" s="5"/>
      <c r="G292" s="5"/>
      <c r="H292" s="5"/>
      <c r="I292" s="5"/>
      <c r="J292" s="5"/>
      <c r="K292" s="5"/>
      <c r="L292" s="5"/>
      <c r="M292" s="14">
        <f t="shared" si="33"/>
        <v>0</v>
      </c>
      <c r="N292" s="30">
        <f t="shared" si="28"/>
        <v>0</v>
      </c>
      <c r="O292" s="14">
        <v>0</v>
      </c>
      <c r="P292" s="30">
        <f t="shared" si="32"/>
        <v>0</v>
      </c>
      <c r="Q292" s="11" t="s">
        <v>37</v>
      </c>
      <c r="R292" s="8">
        <v>60</v>
      </c>
      <c r="S292" s="4">
        <f t="shared" si="29"/>
        <v>1.24</v>
      </c>
      <c r="T292" s="5">
        <f t="shared" si="30"/>
        <v>74.400000000000006</v>
      </c>
    </row>
    <row r="293" spans="1:20">
      <c r="A293" s="4" t="s">
        <v>18</v>
      </c>
      <c r="B293" s="8">
        <v>126.16</v>
      </c>
      <c r="C293" s="4">
        <v>18</v>
      </c>
      <c r="D293" s="102">
        <f t="shared" si="31"/>
        <v>2270.88</v>
      </c>
      <c r="E293" s="5"/>
      <c r="F293" s="5"/>
      <c r="G293" s="5"/>
      <c r="H293" s="5"/>
      <c r="I293" s="5"/>
      <c r="J293" s="5"/>
      <c r="K293" s="5"/>
      <c r="L293" s="5"/>
      <c r="M293" s="14">
        <f t="shared" si="33"/>
        <v>0</v>
      </c>
      <c r="N293" s="30">
        <f t="shared" si="28"/>
        <v>0</v>
      </c>
      <c r="O293" s="14">
        <v>0</v>
      </c>
      <c r="P293" s="30">
        <f t="shared" si="32"/>
        <v>0</v>
      </c>
      <c r="Q293" s="11" t="s">
        <v>18</v>
      </c>
      <c r="R293" s="8">
        <v>126.16</v>
      </c>
      <c r="S293" s="4">
        <f t="shared" si="29"/>
        <v>18</v>
      </c>
      <c r="T293" s="5">
        <f t="shared" si="30"/>
        <v>2270.88</v>
      </c>
    </row>
    <row r="294" spans="1:20">
      <c r="A294" s="4" t="s">
        <v>179</v>
      </c>
      <c r="B294" s="8">
        <v>168.54</v>
      </c>
      <c r="C294" s="4">
        <v>7</v>
      </c>
      <c r="D294" s="102">
        <f t="shared" si="31"/>
        <v>1179.78</v>
      </c>
      <c r="E294" s="5"/>
      <c r="F294" s="5"/>
      <c r="G294" s="5"/>
      <c r="H294" s="5"/>
      <c r="I294" s="5"/>
      <c r="J294" s="5"/>
      <c r="K294" s="5"/>
      <c r="L294" s="5"/>
      <c r="M294" s="14">
        <f t="shared" si="33"/>
        <v>0</v>
      </c>
      <c r="N294" s="30">
        <f t="shared" si="28"/>
        <v>0</v>
      </c>
      <c r="O294" s="14">
        <v>0</v>
      </c>
      <c r="P294" s="30">
        <f t="shared" si="32"/>
        <v>0</v>
      </c>
      <c r="Q294" s="11" t="s">
        <v>179</v>
      </c>
      <c r="R294" s="8">
        <v>168.54</v>
      </c>
      <c r="S294" s="4">
        <f t="shared" si="29"/>
        <v>7</v>
      </c>
      <c r="T294" s="5">
        <f t="shared" si="30"/>
        <v>1179.78</v>
      </c>
    </row>
    <row r="295" spans="1:20">
      <c r="A295" s="4" t="s">
        <v>270</v>
      </c>
      <c r="B295" s="8">
        <v>218.42</v>
      </c>
      <c r="C295" s="4">
        <v>16</v>
      </c>
      <c r="D295" s="102">
        <f t="shared" si="31"/>
        <v>3494.72</v>
      </c>
      <c r="E295" s="5"/>
      <c r="F295" s="5"/>
      <c r="G295" s="5"/>
      <c r="H295" s="5"/>
      <c r="I295" s="5"/>
      <c r="J295" s="5"/>
      <c r="K295" s="5"/>
      <c r="L295" s="5"/>
      <c r="M295" s="14">
        <f t="shared" si="33"/>
        <v>0</v>
      </c>
      <c r="N295" s="30">
        <f t="shared" si="28"/>
        <v>0</v>
      </c>
      <c r="O295" s="14">
        <v>0</v>
      </c>
      <c r="P295" s="30">
        <f t="shared" si="32"/>
        <v>0</v>
      </c>
      <c r="Q295" s="4" t="s">
        <v>270</v>
      </c>
      <c r="R295" s="8">
        <v>218.42</v>
      </c>
      <c r="S295" s="4">
        <f t="shared" si="29"/>
        <v>16</v>
      </c>
      <c r="T295" s="5">
        <f t="shared" si="30"/>
        <v>3494.72</v>
      </c>
    </row>
    <row r="296" spans="1:20">
      <c r="A296" s="4" t="s">
        <v>271</v>
      </c>
      <c r="B296" s="8">
        <v>47.62</v>
      </c>
      <c r="C296" s="4">
        <v>39</v>
      </c>
      <c r="D296" s="102">
        <f t="shared" si="31"/>
        <v>1857.1799999999998</v>
      </c>
      <c r="E296" s="5"/>
      <c r="F296" s="5"/>
      <c r="G296" s="5"/>
      <c r="H296" s="5"/>
      <c r="I296" s="5"/>
      <c r="J296" s="5"/>
      <c r="K296" s="5"/>
      <c r="L296" s="5"/>
      <c r="M296" s="14">
        <f t="shared" si="33"/>
        <v>0</v>
      </c>
      <c r="N296" s="30">
        <f t="shared" si="28"/>
        <v>0</v>
      </c>
      <c r="O296" s="14">
        <v>0</v>
      </c>
      <c r="P296" s="30">
        <f t="shared" si="32"/>
        <v>0</v>
      </c>
      <c r="Q296" s="4" t="s">
        <v>271</v>
      </c>
      <c r="R296" s="8">
        <v>47.62</v>
      </c>
      <c r="S296" s="4">
        <f t="shared" si="29"/>
        <v>39</v>
      </c>
      <c r="T296" s="5">
        <f t="shared" si="30"/>
        <v>1857.1799999999998</v>
      </c>
    </row>
    <row r="297" spans="1:20">
      <c r="A297" s="4" t="s">
        <v>172</v>
      </c>
      <c r="B297" s="8">
        <v>121.35</v>
      </c>
      <c r="C297" s="4">
        <v>18</v>
      </c>
      <c r="D297" s="102">
        <f t="shared" si="31"/>
        <v>2184.2999999999997</v>
      </c>
      <c r="E297" s="5"/>
      <c r="F297" s="5"/>
      <c r="G297" s="5"/>
      <c r="H297" s="5"/>
      <c r="I297" s="5"/>
      <c r="J297" s="5"/>
      <c r="K297" s="5"/>
      <c r="L297" s="5"/>
      <c r="M297" s="14">
        <f t="shared" si="33"/>
        <v>0</v>
      </c>
      <c r="N297" s="30">
        <f t="shared" si="28"/>
        <v>0</v>
      </c>
      <c r="O297" s="14">
        <v>0</v>
      </c>
      <c r="P297" s="30">
        <f t="shared" si="32"/>
        <v>0</v>
      </c>
      <c r="Q297" s="11" t="s">
        <v>172</v>
      </c>
      <c r="R297" s="8">
        <v>121.35</v>
      </c>
      <c r="S297" s="4">
        <f t="shared" si="29"/>
        <v>18</v>
      </c>
      <c r="T297" s="5">
        <f t="shared" si="30"/>
        <v>2184.2999999999997</v>
      </c>
    </row>
    <row r="298" spans="1:20">
      <c r="A298" s="4" t="s">
        <v>13</v>
      </c>
      <c r="B298" s="8">
        <v>116.49</v>
      </c>
      <c r="C298" s="4">
        <v>15</v>
      </c>
      <c r="D298" s="102">
        <f t="shared" si="31"/>
        <v>1747.35</v>
      </c>
      <c r="E298" s="5"/>
      <c r="F298" s="5"/>
      <c r="G298" s="5"/>
      <c r="H298" s="5"/>
      <c r="I298" s="5"/>
      <c r="J298" s="5"/>
      <c r="K298" s="5"/>
      <c r="L298" s="5"/>
      <c r="M298" s="14">
        <f t="shared" si="33"/>
        <v>0</v>
      </c>
      <c r="N298" s="30">
        <f t="shared" si="28"/>
        <v>0</v>
      </c>
      <c r="O298" s="14">
        <v>0</v>
      </c>
      <c r="P298" s="30">
        <f t="shared" si="32"/>
        <v>0</v>
      </c>
      <c r="Q298" s="4" t="s">
        <v>13</v>
      </c>
      <c r="R298" s="8">
        <v>116.49</v>
      </c>
      <c r="S298" s="4">
        <f t="shared" si="29"/>
        <v>15</v>
      </c>
      <c r="T298" s="5">
        <f t="shared" si="30"/>
        <v>1747.35</v>
      </c>
    </row>
    <row r="299" spans="1:20">
      <c r="A299" s="4" t="s">
        <v>23</v>
      </c>
      <c r="B299" s="8">
        <v>53.67</v>
      </c>
      <c r="C299" s="4">
        <v>24</v>
      </c>
      <c r="D299" s="102">
        <f t="shared" si="31"/>
        <v>1288.08</v>
      </c>
      <c r="E299" s="5"/>
      <c r="F299" s="5"/>
      <c r="G299" s="5"/>
      <c r="H299" s="5"/>
      <c r="I299" s="5"/>
      <c r="J299" s="5"/>
      <c r="K299" s="5"/>
      <c r="L299" s="5"/>
      <c r="M299" s="30"/>
      <c r="N299" s="30">
        <f t="shared" si="28"/>
        <v>0</v>
      </c>
      <c r="O299" s="14">
        <v>0</v>
      </c>
      <c r="P299" s="30">
        <f t="shared" si="32"/>
        <v>0</v>
      </c>
      <c r="Q299" s="4" t="s">
        <v>23</v>
      </c>
      <c r="R299" s="8">
        <v>53.67</v>
      </c>
      <c r="S299" s="4">
        <f t="shared" si="29"/>
        <v>24</v>
      </c>
      <c r="T299" s="5">
        <f t="shared" si="30"/>
        <v>1288.08</v>
      </c>
    </row>
    <row r="300" spans="1:20">
      <c r="A300" s="4" t="s">
        <v>14</v>
      </c>
      <c r="B300" s="8">
        <v>131.12</v>
      </c>
      <c r="C300" s="4">
        <v>9</v>
      </c>
      <c r="D300" s="102">
        <f t="shared" si="31"/>
        <v>1180.08</v>
      </c>
      <c r="E300" s="5"/>
      <c r="F300" s="5"/>
      <c r="G300" s="5"/>
      <c r="H300" s="5"/>
      <c r="I300" s="5"/>
      <c r="J300" s="5"/>
      <c r="K300" s="5"/>
      <c r="L300" s="5"/>
      <c r="M300" s="30"/>
      <c r="N300" s="30">
        <f t="shared" si="28"/>
        <v>0</v>
      </c>
      <c r="O300" s="14">
        <v>0</v>
      </c>
      <c r="P300" s="30">
        <f t="shared" si="32"/>
        <v>0</v>
      </c>
      <c r="Q300" s="4" t="s">
        <v>14</v>
      </c>
      <c r="R300" s="8">
        <v>131.12</v>
      </c>
      <c r="S300" s="4">
        <f t="shared" si="29"/>
        <v>9</v>
      </c>
      <c r="T300" s="5">
        <f t="shared" si="30"/>
        <v>1180.08</v>
      </c>
    </row>
    <row r="301" spans="1:20">
      <c r="A301" s="4" t="s">
        <v>20</v>
      </c>
      <c r="B301" s="8">
        <v>52.95</v>
      </c>
      <c r="C301" s="4">
        <v>12</v>
      </c>
      <c r="D301" s="102">
        <f t="shared" si="31"/>
        <v>635.40000000000009</v>
      </c>
      <c r="E301" s="5"/>
      <c r="F301" s="5"/>
      <c r="G301" s="5"/>
      <c r="H301" s="5">
        <v>1</v>
      </c>
      <c r="I301" s="5"/>
      <c r="J301" s="5"/>
      <c r="K301" s="5"/>
      <c r="L301" s="5"/>
      <c r="M301" s="30">
        <f t="shared" ref="M301:M310" si="34">SUM(E301:L301)</f>
        <v>1</v>
      </c>
      <c r="N301" s="30">
        <f t="shared" si="28"/>
        <v>52.95</v>
      </c>
      <c r="O301" s="14">
        <v>1</v>
      </c>
      <c r="P301" s="30">
        <f t="shared" si="32"/>
        <v>52.95</v>
      </c>
      <c r="Q301" s="11" t="s">
        <v>20</v>
      </c>
      <c r="R301" s="8">
        <v>52.95</v>
      </c>
      <c r="S301" s="4">
        <f t="shared" si="29"/>
        <v>11</v>
      </c>
      <c r="T301" s="5">
        <f t="shared" si="30"/>
        <v>582.45000000000005</v>
      </c>
    </row>
    <row r="302" spans="1:20">
      <c r="A302" s="4" t="s">
        <v>24</v>
      </c>
      <c r="B302" s="8">
        <v>129.94999999999999</v>
      </c>
      <c r="C302" s="4">
        <v>15</v>
      </c>
      <c r="D302" s="102">
        <f t="shared" si="31"/>
        <v>1949.2499999999998</v>
      </c>
      <c r="E302" s="5"/>
      <c r="F302" s="5"/>
      <c r="G302" s="5"/>
      <c r="H302" s="5"/>
      <c r="I302" s="5"/>
      <c r="J302" s="5"/>
      <c r="K302" s="5"/>
      <c r="L302" s="5"/>
      <c r="M302" s="30">
        <f t="shared" si="34"/>
        <v>0</v>
      </c>
      <c r="N302" s="30">
        <f t="shared" si="28"/>
        <v>0</v>
      </c>
      <c r="O302" s="14">
        <v>0</v>
      </c>
      <c r="P302" s="30">
        <f t="shared" si="32"/>
        <v>0</v>
      </c>
      <c r="Q302" s="11" t="s">
        <v>24</v>
      </c>
      <c r="R302" s="8">
        <v>129.94999999999999</v>
      </c>
      <c r="S302" s="4">
        <f t="shared" si="29"/>
        <v>15</v>
      </c>
      <c r="T302" s="5">
        <f t="shared" si="30"/>
        <v>1949.2499999999998</v>
      </c>
    </row>
    <row r="303" spans="1:20">
      <c r="A303" s="4" t="s">
        <v>41</v>
      </c>
      <c r="B303" s="8">
        <v>184.88</v>
      </c>
      <c r="C303" s="4">
        <v>4.7</v>
      </c>
      <c r="D303" s="102">
        <f t="shared" si="31"/>
        <v>868.93600000000004</v>
      </c>
      <c r="E303" s="5"/>
      <c r="F303" s="5"/>
      <c r="G303" s="5"/>
      <c r="H303" s="5"/>
      <c r="I303" s="5"/>
      <c r="J303" s="5"/>
      <c r="K303" s="5"/>
      <c r="L303" s="5"/>
      <c r="M303" s="30">
        <f t="shared" si="34"/>
        <v>0</v>
      </c>
      <c r="N303" s="30">
        <f t="shared" si="28"/>
        <v>0</v>
      </c>
      <c r="O303" s="14">
        <v>0</v>
      </c>
      <c r="P303" s="30">
        <f t="shared" si="32"/>
        <v>0</v>
      </c>
      <c r="Q303" s="11" t="s">
        <v>41</v>
      </c>
      <c r="R303" s="8">
        <v>184.88</v>
      </c>
      <c r="S303" s="4">
        <f t="shared" si="29"/>
        <v>4.7</v>
      </c>
      <c r="T303" s="5">
        <f t="shared" si="30"/>
        <v>868.93600000000004</v>
      </c>
    </row>
    <row r="304" spans="1:20">
      <c r="A304" s="4" t="s">
        <v>272</v>
      </c>
      <c r="B304" s="8">
        <v>492.43</v>
      </c>
      <c r="C304" s="4">
        <v>4.75</v>
      </c>
      <c r="D304" s="102">
        <f t="shared" si="31"/>
        <v>2339.0425</v>
      </c>
      <c r="E304" s="5"/>
      <c r="F304" s="5"/>
      <c r="G304" s="5"/>
      <c r="H304" s="5"/>
      <c r="I304" s="5"/>
      <c r="J304" s="5"/>
      <c r="K304" s="5"/>
      <c r="L304" s="5"/>
      <c r="M304" s="30">
        <f t="shared" si="34"/>
        <v>0</v>
      </c>
      <c r="N304" s="30">
        <f t="shared" si="28"/>
        <v>0</v>
      </c>
      <c r="O304" s="14">
        <v>0</v>
      </c>
      <c r="P304" s="30">
        <f t="shared" si="32"/>
        <v>0</v>
      </c>
      <c r="Q304" s="11" t="s">
        <v>272</v>
      </c>
      <c r="R304" s="8">
        <v>492.43</v>
      </c>
      <c r="S304" s="4">
        <f t="shared" si="29"/>
        <v>4.75</v>
      </c>
      <c r="T304" s="5">
        <f t="shared" si="30"/>
        <v>2339.0425</v>
      </c>
    </row>
    <row r="305" spans="1:20">
      <c r="A305" s="4" t="s">
        <v>27</v>
      </c>
      <c r="B305" s="8">
        <v>248.23</v>
      </c>
      <c r="C305" s="4">
        <v>3</v>
      </c>
      <c r="D305" s="102">
        <f t="shared" si="31"/>
        <v>744.68999999999994</v>
      </c>
      <c r="E305" s="5"/>
      <c r="F305" s="5"/>
      <c r="G305" s="5"/>
      <c r="H305" s="5"/>
      <c r="I305" s="5"/>
      <c r="J305" s="5"/>
      <c r="K305" s="5"/>
      <c r="L305" s="5"/>
      <c r="M305" s="14">
        <f t="shared" si="34"/>
        <v>0</v>
      </c>
      <c r="N305" s="30">
        <f t="shared" si="28"/>
        <v>0</v>
      </c>
      <c r="O305" s="14">
        <v>0</v>
      </c>
      <c r="P305" s="30">
        <f t="shared" si="32"/>
        <v>0</v>
      </c>
      <c r="Q305" s="11" t="s">
        <v>27</v>
      </c>
      <c r="R305" s="8">
        <v>248.23</v>
      </c>
      <c r="S305" s="4">
        <f t="shared" si="29"/>
        <v>3</v>
      </c>
      <c r="T305" s="5">
        <f t="shared" si="30"/>
        <v>744.68999999999994</v>
      </c>
    </row>
    <row r="306" spans="1:20">
      <c r="A306" s="4" t="s">
        <v>145</v>
      </c>
      <c r="B306" s="8">
        <v>512.66999999999996</v>
      </c>
      <c r="C306" s="4">
        <v>7.03</v>
      </c>
      <c r="D306" s="102">
        <f t="shared" si="31"/>
        <v>3604.0700999999999</v>
      </c>
      <c r="E306" s="5"/>
      <c r="F306" s="5"/>
      <c r="G306" s="5"/>
      <c r="H306" s="5"/>
      <c r="I306" s="5"/>
      <c r="J306" s="5"/>
      <c r="K306" s="5"/>
      <c r="L306" s="5"/>
      <c r="M306" s="14">
        <f t="shared" si="34"/>
        <v>0</v>
      </c>
      <c r="N306" s="30">
        <f t="shared" si="28"/>
        <v>0</v>
      </c>
      <c r="O306" s="14">
        <v>0</v>
      </c>
      <c r="P306" s="30">
        <f t="shared" si="32"/>
        <v>0</v>
      </c>
      <c r="Q306" s="11" t="s">
        <v>145</v>
      </c>
      <c r="R306" s="8">
        <v>512.66999999999996</v>
      </c>
      <c r="S306" s="4">
        <f t="shared" si="29"/>
        <v>7.03</v>
      </c>
      <c r="T306" s="5">
        <f t="shared" si="30"/>
        <v>3604.0700999999999</v>
      </c>
    </row>
    <row r="307" spans="1:20">
      <c r="A307" s="4" t="s">
        <v>16</v>
      </c>
      <c r="B307" s="8">
        <v>109.15</v>
      </c>
      <c r="C307" s="4">
        <v>41.45</v>
      </c>
      <c r="D307" s="102">
        <f t="shared" si="31"/>
        <v>4524.2675000000008</v>
      </c>
      <c r="E307" s="5"/>
      <c r="F307" s="5">
        <v>3</v>
      </c>
      <c r="G307" s="5"/>
      <c r="H307" s="5"/>
      <c r="I307" s="5"/>
      <c r="J307" s="5"/>
      <c r="K307" s="5">
        <v>2</v>
      </c>
      <c r="L307" s="5"/>
      <c r="M307" s="14">
        <f t="shared" si="34"/>
        <v>5</v>
      </c>
      <c r="N307" s="30">
        <f t="shared" si="28"/>
        <v>545.75</v>
      </c>
      <c r="O307" s="14">
        <v>5</v>
      </c>
      <c r="P307" s="30">
        <f t="shared" si="32"/>
        <v>545.75</v>
      </c>
      <c r="Q307" s="4" t="s">
        <v>16</v>
      </c>
      <c r="R307" s="8">
        <v>109.15</v>
      </c>
      <c r="S307" s="4">
        <f t="shared" si="29"/>
        <v>36.450000000000003</v>
      </c>
      <c r="T307" s="5">
        <f t="shared" si="30"/>
        <v>3978.5175000000004</v>
      </c>
    </row>
    <row r="308" spans="1:20">
      <c r="A308" s="4" t="s">
        <v>15</v>
      </c>
      <c r="B308" s="8">
        <v>74.52</v>
      </c>
      <c r="C308" s="4">
        <v>31.8</v>
      </c>
      <c r="D308" s="102">
        <f t="shared" si="31"/>
        <v>2369.7359999999999</v>
      </c>
      <c r="E308" s="5"/>
      <c r="F308" s="5"/>
      <c r="G308" s="5"/>
      <c r="H308" s="5">
        <v>1</v>
      </c>
      <c r="I308" s="5"/>
      <c r="J308" s="5"/>
      <c r="K308" s="5"/>
      <c r="L308" s="5"/>
      <c r="M308" s="14">
        <f t="shared" si="34"/>
        <v>1</v>
      </c>
      <c r="N308" s="30">
        <f t="shared" si="28"/>
        <v>74.52</v>
      </c>
      <c r="O308" s="14">
        <v>1</v>
      </c>
      <c r="P308" s="30">
        <f t="shared" si="32"/>
        <v>74.52</v>
      </c>
      <c r="Q308" s="4" t="s">
        <v>15</v>
      </c>
      <c r="R308" s="8">
        <v>74.52</v>
      </c>
      <c r="S308" s="4">
        <f t="shared" si="29"/>
        <v>30.8</v>
      </c>
      <c r="T308" s="5">
        <f t="shared" si="30"/>
        <v>2295.2159999999999</v>
      </c>
    </row>
    <row r="309" spans="1:20">
      <c r="A309" s="4" t="s">
        <v>17</v>
      </c>
      <c r="B309" s="8">
        <v>23.87</v>
      </c>
      <c r="C309" s="4">
        <v>20</v>
      </c>
      <c r="D309" s="102">
        <f t="shared" si="31"/>
        <v>477.40000000000003</v>
      </c>
      <c r="E309" s="5"/>
      <c r="F309" s="5"/>
      <c r="G309" s="5"/>
      <c r="H309" s="5"/>
      <c r="I309" s="5"/>
      <c r="J309" s="5"/>
      <c r="K309" s="5"/>
      <c r="L309" s="5"/>
      <c r="M309" s="14">
        <f t="shared" si="34"/>
        <v>0</v>
      </c>
      <c r="N309" s="30">
        <f t="shared" si="28"/>
        <v>0</v>
      </c>
      <c r="O309" s="14">
        <v>0</v>
      </c>
      <c r="P309" s="30">
        <f t="shared" si="32"/>
        <v>0</v>
      </c>
      <c r="Q309" s="4" t="s">
        <v>17</v>
      </c>
      <c r="R309" s="8">
        <v>23.87</v>
      </c>
      <c r="S309" s="4">
        <f t="shared" si="29"/>
        <v>20</v>
      </c>
      <c r="T309" s="5">
        <f t="shared" si="30"/>
        <v>477.40000000000003</v>
      </c>
    </row>
    <row r="310" spans="1:20">
      <c r="A310" s="4" t="s">
        <v>156</v>
      </c>
      <c r="B310" s="8">
        <v>390.58</v>
      </c>
      <c r="C310" s="4">
        <v>3.59</v>
      </c>
      <c r="D310" s="102">
        <f t="shared" si="31"/>
        <v>1402.1822</v>
      </c>
      <c r="E310" s="5"/>
      <c r="F310" s="5"/>
      <c r="G310" s="5"/>
      <c r="H310" s="5"/>
      <c r="I310" s="5"/>
      <c r="J310" s="5"/>
      <c r="K310" s="5"/>
      <c r="L310" s="5"/>
      <c r="M310" s="14">
        <f t="shared" si="34"/>
        <v>0</v>
      </c>
      <c r="N310" s="30">
        <f t="shared" si="28"/>
        <v>0</v>
      </c>
      <c r="O310" s="14">
        <v>0</v>
      </c>
      <c r="P310" s="30">
        <f t="shared" si="32"/>
        <v>0</v>
      </c>
      <c r="Q310" s="11" t="s">
        <v>156</v>
      </c>
      <c r="R310" s="8">
        <v>390.58</v>
      </c>
      <c r="S310" s="4">
        <f t="shared" si="29"/>
        <v>3.59</v>
      </c>
      <c r="T310" s="5">
        <f t="shared" si="30"/>
        <v>1402.1822</v>
      </c>
    </row>
    <row r="311" spans="1:20">
      <c r="A311" s="4" t="s">
        <v>43</v>
      </c>
      <c r="B311" s="8">
        <v>45.97</v>
      </c>
      <c r="C311" s="4">
        <v>50</v>
      </c>
      <c r="D311" s="102">
        <f t="shared" si="31"/>
        <v>2298.5</v>
      </c>
      <c r="E311" s="5"/>
      <c r="F311" s="5"/>
      <c r="G311" s="5"/>
      <c r="H311" s="5"/>
      <c r="I311" s="5"/>
      <c r="J311" s="5"/>
      <c r="K311" s="5"/>
      <c r="L311" s="5"/>
      <c r="M311" s="30"/>
      <c r="N311" s="30">
        <f t="shared" si="28"/>
        <v>0</v>
      </c>
      <c r="O311" s="14">
        <v>0</v>
      </c>
      <c r="P311" s="30">
        <f t="shared" si="32"/>
        <v>0</v>
      </c>
      <c r="Q311" s="4" t="s">
        <v>43</v>
      </c>
      <c r="R311" s="8">
        <v>45.97</v>
      </c>
      <c r="S311" s="4">
        <f t="shared" si="29"/>
        <v>50</v>
      </c>
      <c r="T311" s="5">
        <f t="shared" si="30"/>
        <v>2298.5</v>
      </c>
    </row>
    <row r="312" spans="1:20">
      <c r="A312" s="4" t="s">
        <v>29</v>
      </c>
      <c r="B312" s="8">
        <v>68</v>
      </c>
      <c r="C312" s="4">
        <v>50</v>
      </c>
      <c r="D312" s="102">
        <f t="shared" si="31"/>
        <v>3400</v>
      </c>
      <c r="E312" s="5"/>
      <c r="F312" s="5"/>
      <c r="G312" s="5"/>
      <c r="H312" s="5"/>
      <c r="I312" s="5">
        <v>3</v>
      </c>
      <c r="J312" s="5"/>
      <c r="K312" s="5"/>
      <c r="L312" s="5"/>
      <c r="M312" s="14">
        <f t="shared" ref="M312:M337" si="35">SUM(E312:L312)</f>
        <v>3</v>
      </c>
      <c r="N312" s="30">
        <f t="shared" si="28"/>
        <v>204</v>
      </c>
      <c r="O312" s="14">
        <v>3</v>
      </c>
      <c r="P312" s="30">
        <f t="shared" si="32"/>
        <v>204</v>
      </c>
      <c r="Q312" s="4" t="s">
        <v>29</v>
      </c>
      <c r="R312" s="8">
        <v>68</v>
      </c>
      <c r="S312" s="4">
        <f t="shared" si="29"/>
        <v>47</v>
      </c>
      <c r="T312" s="5">
        <f t="shared" si="30"/>
        <v>3196</v>
      </c>
    </row>
    <row r="313" spans="1:20">
      <c r="A313" s="4" t="s">
        <v>62</v>
      </c>
      <c r="B313" s="8">
        <v>215</v>
      </c>
      <c r="C313" s="4">
        <v>29.7</v>
      </c>
      <c r="D313" s="102">
        <f t="shared" si="31"/>
        <v>6385.5</v>
      </c>
      <c r="E313" s="5"/>
      <c r="F313" s="5"/>
      <c r="G313" s="5"/>
      <c r="H313" s="5"/>
      <c r="I313" s="5"/>
      <c r="J313" s="5"/>
      <c r="K313" s="5"/>
      <c r="L313" s="5"/>
      <c r="M313" s="14">
        <f t="shared" si="35"/>
        <v>0</v>
      </c>
      <c r="N313" s="30">
        <f t="shared" si="28"/>
        <v>0</v>
      </c>
      <c r="O313" s="14">
        <v>0</v>
      </c>
      <c r="P313" s="30">
        <f t="shared" si="32"/>
        <v>0</v>
      </c>
      <c r="Q313" s="11" t="s">
        <v>62</v>
      </c>
      <c r="R313" s="8">
        <v>215</v>
      </c>
      <c r="S313" s="4">
        <f t="shared" si="29"/>
        <v>29.7</v>
      </c>
      <c r="T313" s="5">
        <f t="shared" si="30"/>
        <v>6385.5</v>
      </c>
    </row>
    <row r="314" spans="1:20">
      <c r="A314" s="4" t="s">
        <v>141</v>
      </c>
      <c r="B314" s="8">
        <v>155</v>
      </c>
      <c r="C314" s="4">
        <v>37.9</v>
      </c>
      <c r="D314" s="102">
        <f t="shared" si="31"/>
        <v>5874.5</v>
      </c>
      <c r="E314" s="5"/>
      <c r="F314" s="5"/>
      <c r="G314" s="5"/>
      <c r="H314" s="5"/>
      <c r="I314" s="5"/>
      <c r="J314" s="5"/>
      <c r="K314" s="5"/>
      <c r="L314" s="5"/>
      <c r="M314" s="14">
        <f t="shared" si="35"/>
        <v>0</v>
      </c>
      <c r="N314" s="30">
        <f t="shared" si="28"/>
        <v>0</v>
      </c>
      <c r="O314" s="14">
        <v>0</v>
      </c>
      <c r="P314" s="30">
        <f t="shared" si="32"/>
        <v>0</v>
      </c>
      <c r="Q314" s="11" t="s">
        <v>141</v>
      </c>
      <c r="R314" s="8">
        <v>155</v>
      </c>
      <c r="S314" s="4">
        <f t="shared" si="29"/>
        <v>37.9</v>
      </c>
      <c r="T314" s="5">
        <f t="shared" si="30"/>
        <v>5874.5</v>
      </c>
    </row>
    <row r="315" spans="1:20">
      <c r="A315" s="4" t="s">
        <v>37</v>
      </c>
      <c r="B315" s="8">
        <v>60</v>
      </c>
      <c r="C315" s="4">
        <v>3.5</v>
      </c>
      <c r="D315" s="102">
        <f t="shared" si="31"/>
        <v>210</v>
      </c>
      <c r="E315" s="5">
        <v>0.1</v>
      </c>
      <c r="F315" s="5">
        <v>0.1</v>
      </c>
      <c r="G315" s="5"/>
      <c r="H315" s="5"/>
      <c r="I315" s="5"/>
      <c r="J315" s="5"/>
      <c r="K315" s="5"/>
      <c r="L315" s="5"/>
      <c r="M315" s="14">
        <f t="shared" si="35"/>
        <v>0.2</v>
      </c>
      <c r="N315" s="30">
        <f t="shared" si="28"/>
        <v>12</v>
      </c>
      <c r="O315" s="14">
        <v>0.2</v>
      </c>
      <c r="P315" s="30">
        <f t="shared" si="32"/>
        <v>12</v>
      </c>
      <c r="Q315" s="11" t="s">
        <v>37</v>
      </c>
      <c r="R315" s="8">
        <v>60</v>
      </c>
      <c r="S315" s="4">
        <f t="shared" si="29"/>
        <v>3.3</v>
      </c>
      <c r="T315" s="5">
        <f t="shared" si="30"/>
        <v>198</v>
      </c>
    </row>
    <row r="316" spans="1:20">
      <c r="A316" s="4" t="s">
        <v>133</v>
      </c>
      <c r="B316" s="8">
        <v>165</v>
      </c>
      <c r="C316" s="4">
        <v>5.08</v>
      </c>
      <c r="D316" s="102">
        <f t="shared" si="31"/>
        <v>838.2</v>
      </c>
      <c r="E316" s="5"/>
      <c r="F316" s="5"/>
      <c r="G316" s="5"/>
      <c r="H316" s="5"/>
      <c r="I316" s="5"/>
      <c r="J316" s="5"/>
      <c r="K316" s="5"/>
      <c r="L316" s="5"/>
      <c r="M316" s="14">
        <f t="shared" si="35"/>
        <v>0</v>
      </c>
      <c r="N316" s="30">
        <f t="shared" si="28"/>
        <v>0</v>
      </c>
      <c r="O316" s="14">
        <v>0</v>
      </c>
      <c r="P316" s="30">
        <f t="shared" si="32"/>
        <v>0</v>
      </c>
      <c r="Q316" s="11" t="s">
        <v>133</v>
      </c>
      <c r="R316" s="8">
        <v>165</v>
      </c>
      <c r="S316" s="4">
        <f t="shared" si="29"/>
        <v>5.08</v>
      </c>
      <c r="T316" s="5">
        <f t="shared" si="30"/>
        <v>838.2</v>
      </c>
    </row>
    <row r="317" spans="1:20">
      <c r="A317" s="4" t="s">
        <v>59</v>
      </c>
      <c r="B317" s="8">
        <v>165</v>
      </c>
      <c r="C317" s="4">
        <v>5.18</v>
      </c>
      <c r="D317" s="102">
        <f t="shared" si="31"/>
        <v>854.69999999999993</v>
      </c>
      <c r="E317" s="5"/>
      <c r="F317" s="5"/>
      <c r="G317" s="5"/>
      <c r="H317" s="5"/>
      <c r="I317" s="5"/>
      <c r="J317" s="5"/>
      <c r="K317" s="5"/>
      <c r="L317" s="5"/>
      <c r="M317" s="14">
        <f t="shared" si="35"/>
        <v>0</v>
      </c>
      <c r="N317" s="30">
        <f t="shared" si="28"/>
        <v>0</v>
      </c>
      <c r="O317" s="14">
        <v>0</v>
      </c>
      <c r="P317" s="30">
        <f t="shared" si="32"/>
        <v>0</v>
      </c>
      <c r="Q317" s="11" t="s">
        <v>59</v>
      </c>
      <c r="R317" s="8">
        <v>165</v>
      </c>
      <c r="S317" s="4">
        <f t="shared" si="29"/>
        <v>5.18</v>
      </c>
      <c r="T317" s="5">
        <f t="shared" si="30"/>
        <v>854.69999999999993</v>
      </c>
    </row>
    <row r="318" spans="1:20">
      <c r="A318" s="4" t="s">
        <v>56</v>
      </c>
      <c r="B318" s="8">
        <v>39</v>
      </c>
      <c r="C318" s="4">
        <v>22.2</v>
      </c>
      <c r="D318" s="102">
        <f t="shared" si="31"/>
        <v>865.8</v>
      </c>
      <c r="E318" s="5"/>
      <c r="F318" s="5"/>
      <c r="G318" s="5"/>
      <c r="H318" s="5">
        <v>1.2</v>
      </c>
      <c r="I318" s="5"/>
      <c r="J318" s="5"/>
      <c r="K318" s="5"/>
      <c r="L318" s="5"/>
      <c r="M318" s="14">
        <f t="shared" si="35"/>
        <v>1.2</v>
      </c>
      <c r="N318" s="30">
        <f t="shared" si="28"/>
        <v>46.8</v>
      </c>
      <c r="O318" s="14">
        <v>1.2</v>
      </c>
      <c r="P318" s="30">
        <f t="shared" si="32"/>
        <v>46.8</v>
      </c>
      <c r="Q318" s="11" t="s">
        <v>56</v>
      </c>
      <c r="R318" s="8">
        <v>39</v>
      </c>
      <c r="S318" s="4">
        <f t="shared" si="29"/>
        <v>21</v>
      </c>
      <c r="T318" s="5">
        <f t="shared" si="30"/>
        <v>819</v>
      </c>
    </row>
    <row r="319" spans="1:20">
      <c r="A319" s="4" t="s">
        <v>184</v>
      </c>
      <c r="B319" s="8">
        <v>174</v>
      </c>
      <c r="C319" s="4">
        <v>36</v>
      </c>
      <c r="D319" s="102">
        <f t="shared" si="31"/>
        <v>6264</v>
      </c>
      <c r="E319" s="5"/>
      <c r="F319" s="5"/>
      <c r="G319" s="5"/>
      <c r="H319" s="5"/>
      <c r="I319" s="5"/>
      <c r="J319" s="5"/>
      <c r="K319" s="5"/>
      <c r="L319" s="5"/>
      <c r="M319" s="14">
        <f t="shared" si="35"/>
        <v>0</v>
      </c>
      <c r="N319" s="30">
        <f t="shared" si="28"/>
        <v>0</v>
      </c>
      <c r="O319" s="14">
        <v>0</v>
      </c>
      <c r="P319" s="30">
        <f t="shared" si="32"/>
        <v>0</v>
      </c>
      <c r="Q319" s="11" t="s">
        <v>184</v>
      </c>
      <c r="R319" s="8">
        <v>174</v>
      </c>
      <c r="S319" s="4">
        <f t="shared" si="29"/>
        <v>36</v>
      </c>
      <c r="T319" s="5">
        <f t="shared" si="30"/>
        <v>6264</v>
      </c>
    </row>
    <row r="320" spans="1:20">
      <c r="A320" s="4" t="s">
        <v>27</v>
      </c>
      <c r="B320" s="8">
        <v>205</v>
      </c>
      <c r="C320" s="4">
        <v>45</v>
      </c>
      <c r="D320" s="102">
        <f t="shared" si="31"/>
        <v>9225</v>
      </c>
      <c r="E320" s="5"/>
      <c r="F320" s="5">
        <v>6</v>
      </c>
      <c r="G320" s="5"/>
      <c r="H320" s="5">
        <v>2.6</v>
      </c>
      <c r="I320" s="5"/>
      <c r="J320" s="5"/>
      <c r="K320" s="5"/>
      <c r="L320" s="5"/>
      <c r="M320" s="14">
        <f t="shared" si="35"/>
        <v>8.6</v>
      </c>
      <c r="N320" s="30">
        <f t="shared" si="28"/>
        <v>1763</v>
      </c>
      <c r="O320" s="14">
        <v>8.6</v>
      </c>
      <c r="P320" s="30">
        <f t="shared" si="32"/>
        <v>1763</v>
      </c>
      <c r="Q320" s="11" t="s">
        <v>27</v>
      </c>
      <c r="R320" s="8">
        <v>205</v>
      </c>
      <c r="S320" s="4">
        <f t="shared" si="29"/>
        <v>36.4</v>
      </c>
      <c r="T320" s="5">
        <f t="shared" si="30"/>
        <v>7462</v>
      </c>
    </row>
    <row r="321" spans="1:20">
      <c r="A321" s="4" t="s">
        <v>45</v>
      </c>
      <c r="B321" s="8">
        <v>31</v>
      </c>
      <c r="C321" s="4">
        <v>30</v>
      </c>
      <c r="D321" s="102">
        <f t="shared" si="31"/>
        <v>930</v>
      </c>
      <c r="E321" s="5"/>
      <c r="F321" s="5"/>
      <c r="G321" s="5"/>
      <c r="H321" s="5"/>
      <c r="I321" s="5"/>
      <c r="J321" s="5"/>
      <c r="K321" s="5"/>
      <c r="L321" s="5"/>
      <c r="M321" s="14">
        <f t="shared" si="35"/>
        <v>0</v>
      </c>
      <c r="N321" s="30">
        <f t="shared" si="28"/>
        <v>0</v>
      </c>
      <c r="O321" s="14">
        <v>0</v>
      </c>
      <c r="P321" s="30">
        <f t="shared" si="32"/>
        <v>0</v>
      </c>
      <c r="Q321" s="11" t="s">
        <v>45</v>
      </c>
      <c r="R321" s="8">
        <v>31</v>
      </c>
      <c r="S321" s="4">
        <f t="shared" si="29"/>
        <v>30</v>
      </c>
      <c r="T321" s="5">
        <f t="shared" si="30"/>
        <v>930</v>
      </c>
    </row>
    <row r="322" spans="1:20">
      <c r="A322" s="4" t="s">
        <v>184</v>
      </c>
      <c r="B322" s="8">
        <v>232</v>
      </c>
      <c r="C322" s="4">
        <v>17</v>
      </c>
      <c r="D322" s="102">
        <f t="shared" si="31"/>
        <v>3944</v>
      </c>
      <c r="E322" s="5">
        <v>5</v>
      </c>
      <c r="F322" s="5"/>
      <c r="G322" s="5"/>
      <c r="H322" s="5"/>
      <c r="I322" s="5"/>
      <c r="J322" s="5"/>
      <c r="K322" s="5"/>
      <c r="L322" s="5"/>
      <c r="M322" s="14">
        <f t="shared" si="35"/>
        <v>5</v>
      </c>
      <c r="N322" s="30">
        <f t="shared" si="28"/>
        <v>1160</v>
      </c>
      <c r="O322" s="14">
        <v>5</v>
      </c>
      <c r="P322" s="30">
        <f t="shared" si="32"/>
        <v>1160</v>
      </c>
      <c r="Q322" s="11" t="s">
        <v>184</v>
      </c>
      <c r="R322" s="8">
        <v>232</v>
      </c>
      <c r="S322" s="4">
        <f t="shared" si="29"/>
        <v>12</v>
      </c>
      <c r="T322" s="5">
        <f t="shared" si="30"/>
        <v>2784</v>
      </c>
    </row>
    <row r="323" spans="1:20">
      <c r="A323" s="4" t="s">
        <v>34</v>
      </c>
      <c r="B323" s="8">
        <v>26</v>
      </c>
      <c r="C323" s="4">
        <v>180</v>
      </c>
      <c r="D323" s="102">
        <f t="shared" si="31"/>
        <v>4680</v>
      </c>
      <c r="E323" s="40">
        <v>2</v>
      </c>
      <c r="F323" s="40">
        <v>2</v>
      </c>
      <c r="G323" s="40">
        <v>2</v>
      </c>
      <c r="H323" s="40">
        <v>2</v>
      </c>
      <c r="I323" s="40">
        <v>2</v>
      </c>
      <c r="J323" s="40">
        <v>2</v>
      </c>
      <c r="K323" s="40">
        <v>3</v>
      </c>
      <c r="L323" s="40">
        <v>3</v>
      </c>
      <c r="M323" s="14">
        <f t="shared" si="35"/>
        <v>18</v>
      </c>
      <c r="N323" s="30">
        <f t="shared" si="28"/>
        <v>468</v>
      </c>
      <c r="O323" s="78">
        <v>18</v>
      </c>
      <c r="P323" s="30">
        <f t="shared" si="32"/>
        <v>468</v>
      </c>
      <c r="Q323" s="72" t="s">
        <v>34</v>
      </c>
      <c r="R323" s="8">
        <v>26</v>
      </c>
      <c r="S323" s="4">
        <f t="shared" si="29"/>
        <v>162</v>
      </c>
      <c r="T323" s="5">
        <f t="shared" si="30"/>
        <v>4212</v>
      </c>
    </row>
    <row r="324" spans="1:20">
      <c r="A324" s="4" t="s">
        <v>35</v>
      </c>
      <c r="B324" s="8">
        <v>12</v>
      </c>
      <c r="C324" s="4">
        <v>252</v>
      </c>
      <c r="D324" s="102">
        <f t="shared" si="31"/>
        <v>3024</v>
      </c>
      <c r="E324" s="40"/>
      <c r="F324" s="40"/>
      <c r="G324" s="40"/>
      <c r="H324" s="40"/>
      <c r="I324" s="40"/>
      <c r="J324" s="40"/>
      <c r="K324" s="40"/>
      <c r="L324" s="40"/>
      <c r="M324" s="14">
        <f t="shared" si="35"/>
        <v>0</v>
      </c>
      <c r="N324" s="30">
        <f t="shared" si="28"/>
        <v>0</v>
      </c>
      <c r="O324" s="14">
        <v>0</v>
      </c>
      <c r="P324" s="30">
        <f t="shared" si="32"/>
        <v>0</v>
      </c>
      <c r="Q324" s="72" t="s">
        <v>35</v>
      </c>
      <c r="R324" s="8">
        <v>12</v>
      </c>
      <c r="S324" s="4">
        <f t="shared" si="29"/>
        <v>252</v>
      </c>
      <c r="T324" s="5">
        <f t="shared" si="30"/>
        <v>3024</v>
      </c>
    </row>
    <row r="325" spans="1:20">
      <c r="A325" s="4" t="s">
        <v>310</v>
      </c>
      <c r="B325" s="8">
        <v>258</v>
      </c>
      <c r="C325" s="4">
        <v>9</v>
      </c>
      <c r="D325" s="102">
        <f t="shared" si="31"/>
        <v>2322</v>
      </c>
      <c r="E325" s="40"/>
      <c r="F325" s="40"/>
      <c r="G325" s="40"/>
      <c r="H325" s="40"/>
      <c r="I325" s="40"/>
      <c r="J325" s="40"/>
      <c r="K325" s="40"/>
      <c r="L325" s="40"/>
      <c r="M325" s="14">
        <f t="shared" si="35"/>
        <v>0</v>
      </c>
      <c r="N325" s="30">
        <f t="shared" si="28"/>
        <v>0</v>
      </c>
      <c r="O325" s="14">
        <v>0</v>
      </c>
      <c r="P325" s="30">
        <f t="shared" si="32"/>
        <v>0</v>
      </c>
      <c r="Q325" s="11" t="s">
        <v>310</v>
      </c>
      <c r="R325" s="8">
        <v>258</v>
      </c>
      <c r="S325" s="4">
        <f t="shared" si="29"/>
        <v>9</v>
      </c>
      <c r="T325" s="5">
        <f t="shared" si="30"/>
        <v>2322</v>
      </c>
    </row>
    <row r="326" spans="1:20">
      <c r="A326" s="4" t="s">
        <v>283</v>
      </c>
      <c r="B326" s="8">
        <v>16</v>
      </c>
      <c r="C326" s="4">
        <v>220</v>
      </c>
      <c r="D326" s="102">
        <f t="shared" si="31"/>
        <v>3520</v>
      </c>
      <c r="E326" s="40"/>
      <c r="F326" s="40"/>
      <c r="G326" s="40"/>
      <c r="H326" s="40"/>
      <c r="I326" s="40"/>
      <c r="J326" s="40"/>
      <c r="K326" s="40"/>
      <c r="L326" s="40"/>
      <c r="M326" s="14">
        <f t="shared" si="35"/>
        <v>0</v>
      </c>
      <c r="N326" s="30">
        <f t="shared" si="28"/>
        <v>0</v>
      </c>
      <c r="O326" s="14">
        <v>0</v>
      </c>
      <c r="P326" s="30">
        <f t="shared" si="32"/>
        <v>0</v>
      </c>
      <c r="Q326" s="11" t="s">
        <v>283</v>
      </c>
      <c r="R326" s="8">
        <v>16</v>
      </c>
      <c r="S326" s="4">
        <f t="shared" si="29"/>
        <v>220</v>
      </c>
      <c r="T326" s="5">
        <f t="shared" si="30"/>
        <v>3520</v>
      </c>
    </row>
    <row r="327" spans="1:20">
      <c r="A327" s="4" t="s">
        <v>118</v>
      </c>
      <c r="B327" s="8">
        <v>342</v>
      </c>
      <c r="C327" s="4">
        <v>12</v>
      </c>
      <c r="D327" s="102">
        <f t="shared" si="31"/>
        <v>4104</v>
      </c>
      <c r="E327" s="40"/>
      <c r="F327" s="40"/>
      <c r="G327" s="40"/>
      <c r="H327" s="40"/>
      <c r="I327" s="40"/>
      <c r="J327" s="40"/>
      <c r="K327" s="40"/>
      <c r="L327" s="40"/>
      <c r="M327" s="14">
        <f t="shared" si="35"/>
        <v>0</v>
      </c>
      <c r="N327" s="30">
        <f t="shared" si="28"/>
        <v>0</v>
      </c>
      <c r="O327" s="14">
        <v>0</v>
      </c>
      <c r="P327" s="30">
        <f t="shared" si="32"/>
        <v>0</v>
      </c>
      <c r="Q327" s="11" t="s">
        <v>118</v>
      </c>
      <c r="R327" s="8">
        <v>342</v>
      </c>
      <c r="S327" s="4">
        <f t="shared" si="29"/>
        <v>12</v>
      </c>
      <c r="T327" s="5">
        <f t="shared" si="30"/>
        <v>4104</v>
      </c>
    </row>
    <row r="328" spans="1:20">
      <c r="A328" s="4" t="s">
        <v>31</v>
      </c>
      <c r="B328" s="8">
        <v>79</v>
      </c>
      <c r="C328" s="4">
        <v>36</v>
      </c>
      <c r="D328" s="102">
        <f t="shared" si="31"/>
        <v>2844</v>
      </c>
      <c r="E328" s="40"/>
      <c r="F328" s="40"/>
      <c r="G328" s="40"/>
      <c r="H328" s="40"/>
      <c r="I328" s="40"/>
      <c r="J328" s="40">
        <v>1</v>
      </c>
      <c r="K328" s="40">
        <v>1</v>
      </c>
      <c r="L328" s="40">
        <v>1</v>
      </c>
      <c r="M328" s="14">
        <f t="shared" si="35"/>
        <v>3</v>
      </c>
      <c r="N328" s="30">
        <f t="shared" si="28"/>
        <v>237</v>
      </c>
      <c r="O328" s="78">
        <v>3</v>
      </c>
      <c r="P328" s="30">
        <f t="shared" si="32"/>
        <v>237</v>
      </c>
      <c r="Q328" s="4" t="s">
        <v>31</v>
      </c>
      <c r="R328" s="8">
        <v>79</v>
      </c>
      <c r="S328" s="4">
        <f t="shared" si="29"/>
        <v>33</v>
      </c>
      <c r="T328" s="5">
        <f t="shared" si="30"/>
        <v>2607</v>
      </c>
    </row>
    <row r="329" spans="1:20">
      <c r="A329" s="4" t="s">
        <v>311</v>
      </c>
      <c r="B329" s="8">
        <v>125</v>
      </c>
      <c r="C329" s="4">
        <v>12</v>
      </c>
      <c r="D329" s="102">
        <f t="shared" si="31"/>
        <v>1500</v>
      </c>
      <c r="E329" s="40"/>
      <c r="F329" s="40"/>
      <c r="G329" s="40"/>
      <c r="H329" s="40"/>
      <c r="I329" s="40"/>
      <c r="J329" s="40"/>
      <c r="K329" s="40"/>
      <c r="L329" s="40"/>
      <c r="M329" s="14">
        <f t="shared" si="35"/>
        <v>0</v>
      </c>
      <c r="N329" s="30">
        <f t="shared" si="28"/>
        <v>0</v>
      </c>
      <c r="O329" s="14">
        <v>0</v>
      </c>
      <c r="P329" s="30">
        <f t="shared" si="32"/>
        <v>0</v>
      </c>
      <c r="Q329" s="4" t="s">
        <v>311</v>
      </c>
      <c r="R329" s="8">
        <v>125</v>
      </c>
      <c r="S329" s="4">
        <f t="shared" si="29"/>
        <v>12</v>
      </c>
      <c r="T329" s="5">
        <f t="shared" si="30"/>
        <v>1500</v>
      </c>
    </row>
    <row r="330" spans="1:20">
      <c r="A330" s="4" t="s">
        <v>44</v>
      </c>
      <c r="B330" s="8">
        <v>9</v>
      </c>
      <c r="C330" s="4">
        <v>360</v>
      </c>
      <c r="D330" s="102">
        <f t="shared" si="31"/>
        <v>3240</v>
      </c>
      <c r="E330" s="40"/>
      <c r="F330" s="40"/>
      <c r="G330" s="40"/>
      <c r="H330" s="40"/>
      <c r="I330" s="40"/>
      <c r="J330" s="40"/>
      <c r="K330" s="40"/>
      <c r="L330" s="40"/>
      <c r="M330" s="14">
        <f t="shared" si="35"/>
        <v>0</v>
      </c>
      <c r="N330" s="30">
        <f t="shared" si="28"/>
        <v>0</v>
      </c>
      <c r="O330" s="14">
        <v>0</v>
      </c>
      <c r="P330" s="30">
        <f t="shared" si="32"/>
        <v>0</v>
      </c>
      <c r="Q330" s="11" t="s">
        <v>44</v>
      </c>
      <c r="R330" s="8">
        <v>9</v>
      </c>
      <c r="S330" s="4">
        <f t="shared" si="29"/>
        <v>360</v>
      </c>
      <c r="T330" s="5">
        <f t="shared" si="30"/>
        <v>3240</v>
      </c>
    </row>
    <row r="331" spans="1:20">
      <c r="A331" s="4" t="s">
        <v>65</v>
      </c>
      <c r="B331" s="8">
        <v>320</v>
      </c>
      <c r="C331" s="4">
        <v>32</v>
      </c>
      <c r="D331" s="102">
        <f t="shared" si="31"/>
        <v>10240</v>
      </c>
      <c r="E331" s="40"/>
      <c r="F331" s="40"/>
      <c r="G331" s="40">
        <v>6.7</v>
      </c>
      <c r="H331" s="40"/>
      <c r="I331" s="40"/>
      <c r="J331" s="40"/>
      <c r="K331" s="40"/>
      <c r="L331" s="40"/>
      <c r="M331" s="14">
        <f t="shared" si="35"/>
        <v>6.7</v>
      </c>
      <c r="N331" s="30">
        <f t="shared" si="28"/>
        <v>2144</v>
      </c>
      <c r="O331" s="14">
        <v>6.7</v>
      </c>
      <c r="P331" s="30">
        <f t="shared" si="32"/>
        <v>2144</v>
      </c>
      <c r="Q331" s="11" t="s">
        <v>65</v>
      </c>
      <c r="R331" s="8">
        <v>320</v>
      </c>
      <c r="S331" s="4">
        <f t="shared" si="29"/>
        <v>25.3</v>
      </c>
      <c r="T331" s="5">
        <f t="shared" si="30"/>
        <v>8096</v>
      </c>
    </row>
    <row r="332" spans="1:20">
      <c r="A332" s="4" t="s">
        <v>135</v>
      </c>
      <c r="B332" s="8">
        <v>310</v>
      </c>
      <c r="C332" s="4">
        <v>32</v>
      </c>
      <c r="D332" s="102">
        <f t="shared" si="31"/>
        <v>9920</v>
      </c>
      <c r="E332" s="40"/>
      <c r="F332" s="40"/>
      <c r="G332" s="40"/>
      <c r="H332" s="40"/>
      <c r="I332" s="40">
        <v>6.7</v>
      </c>
      <c r="J332" s="40"/>
      <c r="K332" s="40"/>
      <c r="L332" s="40"/>
      <c r="M332" s="14">
        <f t="shared" si="35"/>
        <v>6.7</v>
      </c>
      <c r="N332" s="30">
        <f t="shared" si="28"/>
        <v>2077</v>
      </c>
      <c r="O332" s="14">
        <v>6.7</v>
      </c>
      <c r="P332" s="30">
        <f t="shared" si="32"/>
        <v>2077</v>
      </c>
      <c r="Q332" s="11" t="s">
        <v>135</v>
      </c>
      <c r="R332" s="8">
        <v>310</v>
      </c>
      <c r="S332" s="4">
        <f t="shared" si="29"/>
        <v>25.3</v>
      </c>
      <c r="T332" s="5">
        <f t="shared" si="30"/>
        <v>7843</v>
      </c>
    </row>
    <row r="333" spans="1:20">
      <c r="A333" s="4" t="s">
        <v>61</v>
      </c>
      <c r="B333" s="8">
        <v>175</v>
      </c>
      <c r="C333" s="4">
        <v>59.2</v>
      </c>
      <c r="D333" s="102">
        <f t="shared" si="31"/>
        <v>10360</v>
      </c>
      <c r="E333" s="7"/>
      <c r="F333" s="7"/>
      <c r="G333" s="7"/>
      <c r="H333" s="7"/>
      <c r="I333" s="7"/>
      <c r="J333" s="7"/>
      <c r="K333" s="7"/>
      <c r="L333" s="7"/>
      <c r="M333" s="14">
        <f t="shared" si="35"/>
        <v>0</v>
      </c>
      <c r="N333" s="30">
        <f t="shared" si="28"/>
        <v>0</v>
      </c>
      <c r="O333" s="14">
        <v>0</v>
      </c>
      <c r="P333" s="30">
        <f t="shared" si="32"/>
        <v>0</v>
      </c>
      <c r="Q333" s="11" t="s">
        <v>61</v>
      </c>
      <c r="R333" s="8">
        <v>175</v>
      </c>
      <c r="S333" s="4">
        <f t="shared" si="29"/>
        <v>59.2</v>
      </c>
      <c r="T333" s="5">
        <f t="shared" si="30"/>
        <v>10360</v>
      </c>
    </row>
    <row r="334" spans="1:20">
      <c r="A334" s="4" t="s">
        <v>106</v>
      </c>
      <c r="B334" s="8">
        <v>125</v>
      </c>
      <c r="C334" s="4">
        <v>57.18</v>
      </c>
      <c r="D334" s="102">
        <f t="shared" si="31"/>
        <v>7147.5</v>
      </c>
      <c r="E334" s="7"/>
      <c r="F334" s="7"/>
      <c r="G334" s="7"/>
      <c r="H334" s="7"/>
      <c r="I334" s="7"/>
      <c r="J334" s="7"/>
      <c r="K334" s="7"/>
      <c r="L334" s="7"/>
      <c r="M334" s="14">
        <f t="shared" si="35"/>
        <v>0</v>
      </c>
      <c r="N334" s="30">
        <f t="shared" si="28"/>
        <v>0</v>
      </c>
      <c r="O334" s="14">
        <v>0</v>
      </c>
      <c r="P334" s="30">
        <f t="shared" si="32"/>
        <v>0</v>
      </c>
      <c r="Q334" s="11" t="s">
        <v>106</v>
      </c>
      <c r="R334" s="8">
        <v>125</v>
      </c>
      <c r="S334" s="4">
        <f t="shared" si="29"/>
        <v>57.18</v>
      </c>
      <c r="T334" s="5">
        <f t="shared" si="30"/>
        <v>7147.5</v>
      </c>
    </row>
    <row r="335" spans="1:20">
      <c r="A335" s="4" t="s">
        <v>118</v>
      </c>
      <c r="B335" s="8">
        <v>55</v>
      </c>
      <c r="C335" s="4">
        <v>214</v>
      </c>
      <c r="D335" s="102">
        <f t="shared" si="31"/>
        <v>11770</v>
      </c>
      <c r="E335" s="7"/>
      <c r="F335" s="7"/>
      <c r="G335" s="7"/>
      <c r="H335" s="7"/>
      <c r="I335" s="7"/>
      <c r="J335" s="7"/>
      <c r="K335" s="7"/>
      <c r="L335" s="7"/>
      <c r="M335" s="14">
        <f t="shared" si="35"/>
        <v>0</v>
      </c>
      <c r="N335" s="30">
        <f t="shared" si="28"/>
        <v>0</v>
      </c>
      <c r="O335" s="14">
        <v>0</v>
      </c>
      <c r="P335" s="30">
        <f t="shared" si="32"/>
        <v>0</v>
      </c>
      <c r="Q335" s="11" t="s">
        <v>118</v>
      </c>
      <c r="R335" s="8">
        <v>55</v>
      </c>
      <c r="S335" s="4">
        <f t="shared" si="29"/>
        <v>214</v>
      </c>
      <c r="T335" s="5">
        <f t="shared" si="30"/>
        <v>11770</v>
      </c>
    </row>
    <row r="336" spans="1:20">
      <c r="A336" s="4" t="s">
        <v>118</v>
      </c>
      <c r="B336" s="8">
        <v>55</v>
      </c>
      <c r="C336" s="4">
        <v>214</v>
      </c>
      <c r="D336" s="102">
        <f t="shared" si="31"/>
        <v>11770</v>
      </c>
      <c r="E336" s="7"/>
      <c r="F336" s="7"/>
      <c r="G336" s="7"/>
      <c r="H336" s="7"/>
      <c r="I336" s="7"/>
      <c r="J336" s="7"/>
      <c r="K336" s="7"/>
      <c r="L336" s="7"/>
      <c r="M336" s="14">
        <f t="shared" si="35"/>
        <v>0</v>
      </c>
      <c r="N336" s="30">
        <f t="shared" ref="N336:N396" si="36">M336*B336</f>
        <v>0</v>
      </c>
      <c r="O336" s="14">
        <v>0</v>
      </c>
      <c r="P336" s="30">
        <f t="shared" si="32"/>
        <v>0</v>
      </c>
      <c r="Q336" s="11" t="s">
        <v>118</v>
      </c>
      <c r="R336" s="8">
        <v>55</v>
      </c>
      <c r="S336" s="4">
        <f t="shared" ref="S336:S396" si="37">C336-M336</f>
        <v>214</v>
      </c>
      <c r="T336" s="5">
        <f t="shared" ref="T336:T396" si="38">S336*R336</f>
        <v>11770</v>
      </c>
    </row>
    <row r="337" spans="1:20">
      <c r="A337" s="4" t="s">
        <v>145</v>
      </c>
      <c r="B337" s="8">
        <v>540</v>
      </c>
      <c r="C337" s="4">
        <v>20</v>
      </c>
      <c r="D337" s="102">
        <f t="shared" ref="D337:D396" si="39">C337*B337</f>
        <v>10800</v>
      </c>
      <c r="E337" s="7"/>
      <c r="F337" s="7"/>
      <c r="G337" s="7"/>
      <c r="H337" s="7"/>
      <c r="I337" s="7"/>
      <c r="J337" s="7"/>
      <c r="K337" s="7"/>
      <c r="L337" s="7"/>
      <c r="M337" s="14">
        <f t="shared" si="35"/>
        <v>0</v>
      </c>
      <c r="N337" s="30">
        <f t="shared" si="36"/>
        <v>0</v>
      </c>
      <c r="O337" s="14">
        <v>0</v>
      </c>
      <c r="P337" s="30">
        <f t="shared" ref="P337:P396" si="40">O337*R337</f>
        <v>0</v>
      </c>
      <c r="Q337" s="4" t="s">
        <v>145</v>
      </c>
      <c r="R337" s="8">
        <v>540</v>
      </c>
      <c r="S337" s="4">
        <f t="shared" si="37"/>
        <v>20</v>
      </c>
      <c r="T337" s="5">
        <f t="shared" si="38"/>
        <v>10800</v>
      </c>
    </row>
    <row r="338" spans="1:20">
      <c r="A338" s="4" t="s">
        <v>15</v>
      </c>
      <c r="B338" s="8">
        <v>65</v>
      </c>
      <c r="C338" s="4">
        <v>50</v>
      </c>
      <c r="D338" s="102">
        <f t="shared" si="39"/>
        <v>3250</v>
      </c>
      <c r="E338" s="7"/>
      <c r="F338" s="7"/>
      <c r="G338" s="7"/>
      <c r="H338" s="7"/>
      <c r="I338" s="7"/>
      <c r="J338" s="7"/>
      <c r="K338" s="7"/>
      <c r="L338" s="7"/>
      <c r="M338" s="30"/>
      <c r="N338" s="30">
        <f t="shared" si="36"/>
        <v>0</v>
      </c>
      <c r="O338" s="14">
        <v>0</v>
      </c>
      <c r="P338" s="30">
        <f t="shared" si="40"/>
        <v>0</v>
      </c>
      <c r="Q338" s="4" t="s">
        <v>15</v>
      </c>
      <c r="R338" s="8">
        <v>65</v>
      </c>
      <c r="S338" s="4">
        <f t="shared" si="37"/>
        <v>50</v>
      </c>
      <c r="T338" s="5">
        <f t="shared" si="38"/>
        <v>3250</v>
      </c>
    </row>
    <row r="339" spans="1:20">
      <c r="A339" s="4" t="s">
        <v>311</v>
      </c>
      <c r="B339" s="8">
        <v>172</v>
      </c>
      <c r="C339" s="4">
        <v>12</v>
      </c>
      <c r="D339" s="102">
        <f t="shared" si="39"/>
        <v>2064</v>
      </c>
      <c r="E339" s="7"/>
      <c r="F339" s="7"/>
      <c r="G339" s="7"/>
      <c r="H339" s="7"/>
      <c r="I339" s="7"/>
      <c r="J339" s="7"/>
      <c r="K339" s="7"/>
      <c r="L339" s="7"/>
      <c r="M339" s="30"/>
      <c r="N339" s="30">
        <f t="shared" si="36"/>
        <v>0</v>
      </c>
      <c r="O339" s="14">
        <v>0</v>
      </c>
      <c r="P339" s="30">
        <f t="shared" si="40"/>
        <v>0</v>
      </c>
      <c r="Q339" s="4" t="s">
        <v>311</v>
      </c>
      <c r="R339" s="8">
        <v>172</v>
      </c>
      <c r="S339" s="4">
        <f t="shared" si="37"/>
        <v>12</v>
      </c>
      <c r="T339" s="5">
        <f t="shared" si="38"/>
        <v>2064</v>
      </c>
    </row>
    <row r="340" spans="1:20">
      <c r="A340" s="4" t="s">
        <v>283</v>
      </c>
      <c r="B340" s="8">
        <v>16</v>
      </c>
      <c r="C340" s="4">
        <v>11</v>
      </c>
      <c r="D340" s="102">
        <f t="shared" si="39"/>
        <v>176</v>
      </c>
      <c r="E340" s="7"/>
      <c r="F340" s="7"/>
      <c r="G340" s="7"/>
      <c r="H340" s="7"/>
      <c r="I340" s="7"/>
      <c r="J340" s="7"/>
      <c r="K340" s="7"/>
      <c r="L340" s="7"/>
      <c r="M340" s="30"/>
      <c r="N340" s="30">
        <f t="shared" si="36"/>
        <v>0</v>
      </c>
      <c r="O340" s="14">
        <v>0</v>
      </c>
      <c r="P340" s="30">
        <f t="shared" si="40"/>
        <v>0</v>
      </c>
      <c r="Q340" s="4" t="s">
        <v>283</v>
      </c>
      <c r="R340" s="8">
        <v>16</v>
      </c>
      <c r="S340" s="4">
        <f t="shared" si="37"/>
        <v>11</v>
      </c>
      <c r="T340" s="5">
        <f t="shared" si="38"/>
        <v>176</v>
      </c>
    </row>
    <row r="341" spans="1:20">
      <c r="A341" s="4" t="s">
        <v>312</v>
      </c>
      <c r="B341" s="8">
        <v>49</v>
      </c>
      <c r="C341" s="4">
        <v>216</v>
      </c>
      <c r="D341" s="102">
        <f t="shared" si="39"/>
        <v>10584</v>
      </c>
      <c r="E341" s="7"/>
      <c r="F341" s="7"/>
      <c r="G341" s="7"/>
      <c r="H341" s="7"/>
      <c r="I341" s="7"/>
      <c r="J341" s="7"/>
      <c r="K341" s="7"/>
      <c r="L341" s="7"/>
      <c r="M341" s="30">
        <f>SUM(E341:L341)</f>
        <v>0</v>
      </c>
      <c r="N341" s="30">
        <f t="shared" si="36"/>
        <v>0</v>
      </c>
      <c r="O341" s="14">
        <v>0</v>
      </c>
      <c r="P341" s="30">
        <f t="shared" si="40"/>
        <v>0</v>
      </c>
      <c r="Q341" s="11" t="s">
        <v>312</v>
      </c>
      <c r="R341" s="8">
        <v>49</v>
      </c>
      <c r="S341" s="4">
        <f t="shared" si="37"/>
        <v>216</v>
      </c>
      <c r="T341" s="5">
        <f t="shared" si="38"/>
        <v>10584</v>
      </c>
    </row>
    <row r="342" spans="1:20">
      <c r="A342" s="4" t="s">
        <v>313</v>
      </c>
      <c r="B342" s="8">
        <v>49</v>
      </c>
      <c r="C342" s="4">
        <v>216</v>
      </c>
      <c r="D342" s="102">
        <f t="shared" si="39"/>
        <v>10584</v>
      </c>
      <c r="E342" s="7"/>
      <c r="F342" s="7"/>
      <c r="G342" s="7"/>
      <c r="H342" s="7"/>
      <c r="I342" s="7"/>
      <c r="J342" s="7"/>
      <c r="K342" s="7"/>
      <c r="L342" s="7"/>
      <c r="M342" s="30">
        <f>SUM(E342:L342)</f>
        <v>0</v>
      </c>
      <c r="N342" s="30">
        <f t="shared" si="36"/>
        <v>0</v>
      </c>
      <c r="O342" s="14">
        <v>0</v>
      </c>
      <c r="P342" s="30">
        <f t="shared" si="40"/>
        <v>0</v>
      </c>
      <c r="Q342" s="11" t="s">
        <v>313</v>
      </c>
      <c r="R342" s="8">
        <v>49</v>
      </c>
      <c r="S342" s="4">
        <f t="shared" si="37"/>
        <v>216</v>
      </c>
      <c r="T342" s="5">
        <f t="shared" si="38"/>
        <v>10584</v>
      </c>
    </row>
    <row r="343" spans="1:20">
      <c r="A343" s="4" t="s">
        <v>118</v>
      </c>
      <c r="B343" s="8">
        <v>342</v>
      </c>
      <c r="C343" s="4">
        <v>4</v>
      </c>
      <c r="D343" s="102">
        <f t="shared" si="39"/>
        <v>1368</v>
      </c>
      <c r="E343" s="7"/>
      <c r="F343" s="7"/>
      <c r="G343" s="7"/>
      <c r="H343" s="7"/>
      <c r="I343" s="7"/>
      <c r="J343" s="7"/>
      <c r="K343" s="7"/>
      <c r="L343" s="7"/>
      <c r="M343" s="30">
        <f>SUM(E343:L343)</f>
        <v>0</v>
      </c>
      <c r="N343" s="30">
        <f t="shared" si="36"/>
        <v>0</v>
      </c>
      <c r="O343" s="14">
        <v>0</v>
      </c>
      <c r="P343" s="30">
        <f t="shared" si="40"/>
        <v>0</v>
      </c>
      <c r="Q343" s="11" t="s">
        <v>118</v>
      </c>
      <c r="R343" s="8">
        <v>342</v>
      </c>
      <c r="S343" s="4">
        <f t="shared" si="37"/>
        <v>4</v>
      </c>
      <c r="T343" s="5">
        <f t="shared" si="38"/>
        <v>1368</v>
      </c>
    </row>
    <row r="344" spans="1:20">
      <c r="A344" s="4" t="s">
        <v>18</v>
      </c>
      <c r="B344" s="8">
        <v>105</v>
      </c>
      <c r="C344" s="4">
        <v>18</v>
      </c>
      <c r="D344" s="102">
        <f t="shared" si="39"/>
        <v>1890</v>
      </c>
      <c r="E344" s="7"/>
      <c r="F344" s="7"/>
      <c r="G344" s="7"/>
      <c r="H344" s="7"/>
      <c r="I344" s="7"/>
      <c r="J344" s="7"/>
      <c r="K344" s="7"/>
      <c r="L344" s="7"/>
      <c r="M344" s="30">
        <f>SUM(E344:L344)</f>
        <v>0</v>
      </c>
      <c r="N344" s="30">
        <f t="shared" si="36"/>
        <v>0</v>
      </c>
      <c r="O344" s="14">
        <v>0</v>
      </c>
      <c r="P344" s="30">
        <f t="shared" si="40"/>
        <v>0</v>
      </c>
      <c r="Q344" s="11" t="s">
        <v>18</v>
      </c>
      <c r="R344" s="8">
        <v>105</v>
      </c>
      <c r="S344" s="4">
        <f t="shared" si="37"/>
        <v>18</v>
      </c>
      <c r="T344" s="5">
        <f t="shared" si="38"/>
        <v>1890</v>
      </c>
    </row>
    <row r="345" spans="1:20">
      <c r="A345" s="4" t="s">
        <v>44</v>
      </c>
      <c r="B345" s="8">
        <v>9</v>
      </c>
      <c r="C345" s="4">
        <v>90</v>
      </c>
      <c r="D345" s="102">
        <f t="shared" si="39"/>
        <v>810</v>
      </c>
      <c r="E345" s="7"/>
      <c r="F345" s="7"/>
      <c r="G345" s="7"/>
      <c r="H345" s="7"/>
      <c r="I345" s="7"/>
      <c r="J345" s="7"/>
      <c r="K345" s="7"/>
      <c r="L345" s="7"/>
      <c r="M345" s="14">
        <f>SUM(E345:L345)</f>
        <v>0</v>
      </c>
      <c r="N345" s="30">
        <f t="shared" si="36"/>
        <v>0</v>
      </c>
      <c r="O345" s="14">
        <v>0</v>
      </c>
      <c r="P345" s="30">
        <f t="shared" si="40"/>
        <v>0</v>
      </c>
      <c r="Q345" s="4" t="s">
        <v>44</v>
      </c>
      <c r="R345" s="8">
        <v>9</v>
      </c>
      <c r="S345" s="4">
        <f t="shared" si="37"/>
        <v>90</v>
      </c>
      <c r="T345" s="5">
        <f t="shared" si="38"/>
        <v>810</v>
      </c>
    </row>
    <row r="346" spans="1:20">
      <c r="A346" s="4" t="s">
        <v>314</v>
      </c>
      <c r="B346" s="8">
        <v>115</v>
      </c>
      <c r="C346" s="4">
        <v>48</v>
      </c>
      <c r="D346" s="102">
        <f t="shared" si="39"/>
        <v>5520</v>
      </c>
      <c r="E346" s="7"/>
      <c r="F346" s="7"/>
      <c r="G346" s="7"/>
      <c r="H346" s="7"/>
      <c r="I346" s="7"/>
      <c r="J346" s="7"/>
      <c r="K346" s="7"/>
      <c r="L346" s="7"/>
      <c r="M346" s="30"/>
      <c r="N346" s="30">
        <f t="shared" si="36"/>
        <v>0</v>
      </c>
      <c r="O346" s="14">
        <v>0</v>
      </c>
      <c r="P346" s="30">
        <f t="shared" si="40"/>
        <v>0</v>
      </c>
      <c r="Q346" s="4" t="s">
        <v>314</v>
      </c>
      <c r="R346" s="8">
        <v>115</v>
      </c>
      <c r="S346" s="4">
        <f t="shared" si="37"/>
        <v>48</v>
      </c>
      <c r="T346" s="5">
        <f t="shared" si="38"/>
        <v>5520</v>
      </c>
    </row>
    <row r="347" spans="1:20">
      <c r="A347" s="4" t="s">
        <v>315</v>
      </c>
      <c r="B347" s="8">
        <v>225</v>
      </c>
      <c r="C347" s="4">
        <v>5</v>
      </c>
      <c r="D347" s="102">
        <f t="shared" si="39"/>
        <v>1125</v>
      </c>
      <c r="E347" s="7"/>
      <c r="F347" s="7"/>
      <c r="G347" s="7"/>
      <c r="H347" s="7"/>
      <c r="I347" s="7"/>
      <c r="J347" s="7"/>
      <c r="K347" s="7"/>
      <c r="L347" s="7"/>
      <c r="M347" s="14">
        <f t="shared" ref="M347:M361" si="41">SUM(E347:L347)</f>
        <v>0</v>
      </c>
      <c r="N347" s="30">
        <f t="shared" si="36"/>
        <v>0</v>
      </c>
      <c r="O347" s="14">
        <v>0</v>
      </c>
      <c r="P347" s="30">
        <f t="shared" si="40"/>
        <v>0</v>
      </c>
      <c r="Q347" s="11" t="s">
        <v>315</v>
      </c>
      <c r="R347" s="8">
        <v>225</v>
      </c>
      <c r="S347" s="4">
        <f t="shared" si="37"/>
        <v>5</v>
      </c>
      <c r="T347" s="5">
        <f t="shared" si="38"/>
        <v>1125</v>
      </c>
    </row>
    <row r="348" spans="1:20">
      <c r="A348" s="4" t="s">
        <v>316</v>
      </c>
      <c r="B348" s="8">
        <v>225</v>
      </c>
      <c r="C348" s="4">
        <v>4</v>
      </c>
      <c r="D348" s="102">
        <f t="shared" si="39"/>
        <v>900</v>
      </c>
      <c r="E348" s="7"/>
      <c r="F348" s="7"/>
      <c r="G348" s="7"/>
      <c r="H348" s="7"/>
      <c r="I348" s="7"/>
      <c r="J348" s="7"/>
      <c r="K348" s="7"/>
      <c r="L348" s="7"/>
      <c r="M348" s="14">
        <f t="shared" si="41"/>
        <v>0</v>
      </c>
      <c r="N348" s="30">
        <f t="shared" si="36"/>
        <v>0</v>
      </c>
      <c r="O348" s="14">
        <v>0</v>
      </c>
      <c r="P348" s="30">
        <f t="shared" si="40"/>
        <v>0</v>
      </c>
      <c r="Q348" s="11" t="s">
        <v>316</v>
      </c>
      <c r="R348" s="8">
        <v>225</v>
      </c>
      <c r="S348" s="4">
        <f t="shared" si="37"/>
        <v>4</v>
      </c>
      <c r="T348" s="5">
        <f t="shared" si="38"/>
        <v>900</v>
      </c>
    </row>
    <row r="349" spans="1:20">
      <c r="A349" s="117" t="s">
        <v>317</v>
      </c>
      <c r="B349" s="92">
        <v>536</v>
      </c>
      <c r="C349" s="117">
        <v>8.6999999999999993</v>
      </c>
      <c r="D349" s="102">
        <f t="shared" si="39"/>
        <v>4663.2</v>
      </c>
      <c r="E349" s="138"/>
      <c r="F349" s="138"/>
      <c r="G349" s="138"/>
      <c r="H349" s="7"/>
      <c r="I349" s="7"/>
      <c r="J349" s="7"/>
      <c r="K349" s="7"/>
      <c r="L349" s="7"/>
      <c r="M349" s="14">
        <f t="shared" si="41"/>
        <v>0</v>
      </c>
      <c r="N349" s="30">
        <f t="shared" si="36"/>
        <v>0</v>
      </c>
      <c r="O349" s="14">
        <v>0</v>
      </c>
      <c r="P349" s="30">
        <f t="shared" si="40"/>
        <v>0</v>
      </c>
      <c r="Q349" s="4" t="s">
        <v>318</v>
      </c>
      <c r="R349" s="8">
        <v>536</v>
      </c>
      <c r="S349" s="4">
        <f t="shared" si="37"/>
        <v>8.6999999999999993</v>
      </c>
      <c r="T349" s="5">
        <f t="shared" si="38"/>
        <v>4663.2</v>
      </c>
    </row>
    <row r="350" spans="1:20">
      <c r="A350" s="117" t="s">
        <v>124</v>
      </c>
      <c r="B350" s="92">
        <v>19.13</v>
      </c>
      <c r="C350" s="117">
        <v>214</v>
      </c>
      <c r="D350" s="102">
        <f t="shared" si="39"/>
        <v>4093.8199999999997</v>
      </c>
      <c r="E350" s="138"/>
      <c r="F350" s="138"/>
      <c r="G350" s="138"/>
      <c r="H350" s="7"/>
      <c r="I350" s="7"/>
      <c r="J350" s="7"/>
      <c r="K350" s="7"/>
      <c r="L350" s="7"/>
      <c r="M350" s="14">
        <f t="shared" si="41"/>
        <v>0</v>
      </c>
      <c r="N350" s="30">
        <f t="shared" si="36"/>
        <v>0</v>
      </c>
      <c r="O350" s="14">
        <v>0</v>
      </c>
      <c r="P350" s="30">
        <f t="shared" si="40"/>
        <v>0</v>
      </c>
      <c r="Q350" s="117" t="s">
        <v>124</v>
      </c>
      <c r="R350" s="92">
        <v>19.13</v>
      </c>
      <c r="S350" s="4">
        <f t="shared" si="37"/>
        <v>214</v>
      </c>
      <c r="T350" s="5">
        <f t="shared" si="38"/>
        <v>4093.8199999999997</v>
      </c>
    </row>
    <row r="351" spans="1:20">
      <c r="A351" s="4" t="s">
        <v>97</v>
      </c>
      <c r="B351" s="8">
        <v>140</v>
      </c>
      <c r="C351" s="4">
        <v>60.5</v>
      </c>
      <c r="D351" s="102">
        <f t="shared" si="39"/>
        <v>8470</v>
      </c>
      <c r="E351" s="7"/>
      <c r="F351" s="7"/>
      <c r="G351" s="7"/>
      <c r="H351" s="7"/>
      <c r="I351" s="7"/>
      <c r="J351" s="7"/>
      <c r="K351" s="7"/>
      <c r="L351" s="7"/>
      <c r="M351" s="14">
        <f t="shared" si="41"/>
        <v>0</v>
      </c>
      <c r="N351" s="30">
        <f t="shared" si="36"/>
        <v>0</v>
      </c>
      <c r="O351" s="14">
        <v>0</v>
      </c>
      <c r="P351" s="30">
        <f t="shared" si="40"/>
        <v>0</v>
      </c>
      <c r="Q351" s="4" t="s">
        <v>97</v>
      </c>
      <c r="R351" s="8">
        <v>140</v>
      </c>
      <c r="S351" s="4">
        <f t="shared" si="37"/>
        <v>60.5</v>
      </c>
      <c r="T351" s="5">
        <f t="shared" si="38"/>
        <v>8470</v>
      </c>
    </row>
    <row r="352" spans="1:20">
      <c r="A352" s="4" t="s">
        <v>54</v>
      </c>
      <c r="B352" s="8">
        <v>37.11</v>
      </c>
      <c r="C352" s="4">
        <v>214</v>
      </c>
      <c r="D352" s="102">
        <f t="shared" si="39"/>
        <v>7941.54</v>
      </c>
      <c r="E352" s="7"/>
      <c r="F352" s="7"/>
      <c r="G352" s="7"/>
      <c r="H352" s="7"/>
      <c r="I352" s="7"/>
      <c r="J352" s="7"/>
      <c r="K352" s="7"/>
      <c r="L352" s="7"/>
      <c r="M352" s="14">
        <f t="shared" si="41"/>
        <v>0</v>
      </c>
      <c r="N352" s="30">
        <f t="shared" si="36"/>
        <v>0</v>
      </c>
      <c r="O352" s="14">
        <v>0</v>
      </c>
      <c r="P352" s="30">
        <f t="shared" si="40"/>
        <v>0</v>
      </c>
      <c r="Q352" s="4" t="s">
        <v>54</v>
      </c>
      <c r="R352" s="8">
        <v>37.11</v>
      </c>
      <c r="S352" s="4">
        <f t="shared" si="37"/>
        <v>214</v>
      </c>
      <c r="T352" s="5">
        <f t="shared" si="38"/>
        <v>7941.54</v>
      </c>
    </row>
    <row r="353" spans="1:20">
      <c r="A353" s="4" t="s">
        <v>213</v>
      </c>
      <c r="B353" s="8">
        <v>231</v>
      </c>
      <c r="C353" s="4">
        <v>65</v>
      </c>
      <c r="D353" s="102">
        <f t="shared" si="39"/>
        <v>15015</v>
      </c>
      <c r="E353" s="7"/>
      <c r="F353" s="7"/>
      <c r="G353" s="7"/>
      <c r="H353" s="7"/>
      <c r="I353" s="7"/>
      <c r="J353" s="7"/>
      <c r="K353" s="7"/>
      <c r="L353" s="7"/>
      <c r="M353" s="14">
        <f t="shared" si="41"/>
        <v>0</v>
      </c>
      <c r="N353" s="30">
        <f t="shared" si="36"/>
        <v>0</v>
      </c>
      <c r="O353" s="14">
        <v>0</v>
      </c>
      <c r="P353" s="30">
        <f t="shared" si="40"/>
        <v>0</v>
      </c>
      <c r="Q353" s="11" t="s">
        <v>213</v>
      </c>
      <c r="R353" s="8">
        <v>231</v>
      </c>
      <c r="S353" s="4">
        <f t="shared" si="37"/>
        <v>65</v>
      </c>
      <c r="T353" s="5">
        <f t="shared" si="38"/>
        <v>15015</v>
      </c>
    </row>
    <row r="354" spans="1:20">
      <c r="A354" s="4" t="s">
        <v>288</v>
      </c>
      <c r="B354" s="8">
        <v>350</v>
      </c>
      <c r="C354" s="4">
        <v>81.3</v>
      </c>
      <c r="D354" s="102">
        <f t="shared" si="39"/>
        <v>28455</v>
      </c>
      <c r="E354" s="7"/>
      <c r="F354" s="7"/>
      <c r="G354" s="7"/>
      <c r="H354" s="7"/>
      <c r="I354" s="7"/>
      <c r="J354" s="7"/>
      <c r="K354" s="7"/>
      <c r="L354" s="7"/>
      <c r="M354" s="14">
        <f t="shared" si="41"/>
        <v>0</v>
      </c>
      <c r="N354" s="30">
        <f t="shared" si="36"/>
        <v>0</v>
      </c>
      <c r="O354" s="14">
        <v>0</v>
      </c>
      <c r="P354" s="30">
        <f t="shared" si="40"/>
        <v>0</v>
      </c>
      <c r="Q354" s="11" t="s">
        <v>288</v>
      </c>
      <c r="R354" s="8">
        <v>350</v>
      </c>
      <c r="S354" s="4">
        <f t="shared" si="37"/>
        <v>81.3</v>
      </c>
      <c r="T354" s="5">
        <f t="shared" si="38"/>
        <v>28455</v>
      </c>
    </row>
    <row r="355" spans="1:20">
      <c r="A355" s="4" t="s">
        <v>293</v>
      </c>
      <c r="B355" s="8">
        <v>238</v>
      </c>
      <c r="C355" s="4">
        <v>118.8</v>
      </c>
      <c r="D355" s="102">
        <f t="shared" si="39"/>
        <v>28274.399999999998</v>
      </c>
      <c r="E355" s="7"/>
      <c r="F355" s="7"/>
      <c r="G355" s="7"/>
      <c r="H355" s="7"/>
      <c r="I355" s="7"/>
      <c r="J355" s="7"/>
      <c r="K355" s="7"/>
      <c r="L355" s="7"/>
      <c r="M355" s="14">
        <f t="shared" si="41"/>
        <v>0</v>
      </c>
      <c r="N355" s="30">
        <f t="shared" si="36"/>
        <v>0</v>
      </c>
      <c r="O355" s="14">
        <v>0</v>
      </c>
      <c r="P355" s="30">
        <f t="shared" si="40"/>
        <v>0</v>
      </c>
      <c r="Q355" s="11" t="s">
        <v>293</v>
      </c>
      <c r="R355" s="8">
        <v>238</v>
      </c>
      <c r="S355" s="4">
        <f t="shared" si="37"/>
        <v>118.8</v>
      </c>
      <c r="T355" s="5">
        <f t="shared" si="38"/>
        <v>28274.399999999998</v>
      </c>
    </row>
    <row r="356" spans="1:20">
      <c r="A356" s="4" t="s">
        <v>37</v>
      </c>
      <c r="B356" s="8">
        <v>90</v>
      </c>
      <c r="C356" s="4">
        <v>20</v>
      </c>
      <c r="D356" s="102">
        <f t="shared" si="39"/>
        <v>1800</v>
      </c>
      <c r="E356" s="7"/>
      <c r="F356" s="7"/>
      <c r="G356" s="7"/>
      <c r="H356" s="7"/>
      <c r="I356" s="40">
        <v>0.1</v>
      </c>
      <c r="J356" s="40">
        <v>0.1</v>
      </c>
      <c r="K356" s="40">
        <v>0.1</v>
      </c>
      <c r="L356" s="7"/>
      <c r="M356" s="14">
        <f t="shared" si="41"/>
        <v>0.30000000000000004</v>
      </c>
      <c r="N356" s="30">
        <f t="shared" si="36"/>
        <v>27.000000000000004</v>
      </c>
      <c r="O356" s="14">
        <v>0.3</v>
      </c>
      <c r="P356" s="30">
        <f t="shared" si="40"/>
        <v>27</v>
      </c>
      <c r="Q356" s="4" t="s">
        <v>37</v>
      </c>
      <c r="R356" s="8">
        <v>90</v>
      </c>
      <c r="S356" s="4">
        <f t="shared" si="37"/>
        <v>19.7</v>
      </c>
      <c r="T356" s="5">
        <f t="shared" si="38"/>
        <v>1773</v>
      </c>
    </row>
    <row r="357" spans="1:20">
      <c r="A357" s="4" t="s">
        <v>57</v>
      </c>
      <c r="B357" s="8">
        <v>54</v>
      </c>
      <c r="C357" s="4">
        <v>15.8</v>
      </c>
      <c r="D357" s="102">
        <f t="shared" si="39"/>
        <v>853.2</v>
      </c>
      <c r="E357" s="7"/>
      <c r="F357" s="7"/>
      <c r="G357" s="7"/>
      <c r="H357" s="7"/>
      <c r="I357" s="40"/>
      <c r="J357" s="40"/>
      <c r="K357" s="40"/>
      <c r="L357" s="7"/>
      <c r="M357" s="14">
        <f t="shared" si="41"/>
        <v>0</v>
      </c>
      <c r="N357" s="30">
        <f t="shared" si="36"/>
        <v>0</v>
      </c>
      <c r="O357" s="14">
        <v>0</v>
      </c>
      <c r="P357" s="30">
        <f t="shared" si="40"/>
        <v>0</v>
      </c>
      <c r="Q357" s="4" t="s">
        <v>57</v>
      </c>
      <c r="R357" s="8">
        <v>54</v>
      </c>
      <c r="S357" s="4">
        <f t="shared" si="37"/>
        <v>15.8</v>
      </c>
      <c r="T357" s="5">
        <f t="shared" si="38"/>
        <v>853.2</v>
      </c>
    </row>
    <row r="358" spans="1:20">
      <c r="A358" s="4" t="s">
        <v>58</v>
      </c>
      <c r="B358" s="8">
        <v>30</v>
      </c>
      <c r="C358" s="4">
        <v>31.8</v>
      </c>
      <c r="D358" s="102">
        <f t="shared" si="39"/>
        <v>954</v>
      </c>
      <c r="E358" s="7"/>
      <c r="F358" s="7"/>
      <c r="G358" s="7"/>
      <c r="H358" s="7"/>
      <c r="I358" s="40"/>
      <c r="J358" s="40"/>
      <c r="K358" s="40">
        <v>0.1</v>
      </c>
      <c r="L358" s="7"/>
      <c r="M358" s="14">
        <f t="shared" si="41"/>
        <v>0.1</v>
      </c>
      <c r="N358" s="30">
        <f t="shared" si="36"/>
        <v>3</v>
      </c>
      <c r="O358" s="14">
        <v>0.1</v>
      </c>
      <c r="P358" s="30">
        <f t="shared" si="40"/>
        <v>3</v>
      </c>
      <c r="Q358" s="4" t="s">
        <v>58</v>
      </c>
      <c r="R358" s="8">
        <v>30</v>
      </c>
      <c r="S358" s="4">
        <f t="shared" si="37"/>
        <v>31.7</v>
      </c>
      <c r="T358" s="5">
        <f t="shared" si="38"/>
        <v>951</v>
      </c>
    </row>
    <row r="359" spans="1:20">
      <c r="A359" s="4" t="s">
        <v>36</v>
      </c>
      <c r="B359" s="8">
        <v>265</v>
      </c>
      <c r="C359" s="4">
        <v>141.1</v>
      </c>
      <c r="D359" s="102">
        <f t="shared" si="39"/>
        <v>37391.5</v>
      </c>
      <c r="E359" s="7"/>
      <c r="F359" s="7"/>
      <c r="G359" s="7"/>
      <c r="H359" s="7"/>
      <c r="I359" s="40"/>
      <c r="J359" s="40">
        <v>3</v>
      </c>
      <c r="K359" s="40"/>
      <c r="L359" s="7"/>
      <c r="M359" s="14">
        <f t="shared" si="41"/>
        <v>3</v>
      </c>
      <c r="N359" s="30">
        <f t="shared" si="36"/>
        <v>795</v>
      </c>
      <c r="O359" s="14">
        <v>3</v>
      </c>
      <c r="P359" s="30">
        <f t="shared" si="40"/>
        <v>795</v>
      </c>
      <c r="Q359" s="69" t="s">
        <v>36</v>
      </c>
      <c r="R359" s="8">
        <v>265</v>
      </c>
      <c r="S359" s="4">
        <f t="shared" si="37"/>
        <v>138.1</v>
      </c>
      <c r="T359" s="5">
        <f t="shared" si="38"/>
        <v>36596.5</v>
      </c>
    </row>
    <row r="360" spans="1:20">
      <c r="A360" s="4" t="s">
        <v>319</v>
      </c>
      <c r="B360" s="8">
        <v>48.47</v>
      </c>
      <c r="C360" s="4">
        <v>216</v>
      </c>
      <c r="D360" s="102">
        <f t="shared" si="39"/>
        <v>10469.52</v>
      </c>
      <c r="E360" s="7"/>
      <c r="F360" s="7"/>
      <c r="G360" s="7"/>
      <c r="H360" s="7"/>
      <c r="I360" s="7"/>
      <c r="J360" s="7"/>
      <c r="K360" s="7"/>
      <c r="L360" s="7"/>
      <c r="M360" s="14">
        <f t="shared" si="41"/>
        <v>0</v>
      </c>
      <c r="N360" s="30">
        <f t="shared" si="36"/>
        <v>0</v>
      </c>
      <c r="O360" s="14">
        <v>0</v>
      </c>
      <c r="P360" s="30">
        <f t="shared" si="40"/>
        <v>0</v>
      </c>
      <c r="Q360" s="11" t="s">
        <v>319</v>
      </c>
      <c r="R360" s="8">
        <v>48.47</v>
      </c>
      <c r="S360" s="4">
        <f t="shared" si="37"/>
        <v>216</v>
      </c>
      <c r="T360" s="5">
        <f t="shared" si="38"/>
        <v>10469.52</v>
      </c>
    </row>
    <row r="361" spans="1:20">
      <c r="A361" s="4" t="s">
        <v>172</v>
      </c>
      <c r="B361" s="8">
        <v>121.35</v>
      </c>
      <c r="C361" s="4">
        <v>24</v>
      </c>
      <c r="D361" s="102">
        <f t="shared" si="39"/>
        <v>2912.3999999999996</v>
      </c>
      <c r="E361" s="7"/>
      <c r="F361" s="7"/>
      <c r="G361" s="7"/>
      <c r="H361" s="7"/>
      <c r="I361" s="7"/>
      <c r="J361" s="7"/>
      <c r="K361" s="7"/>
      <c r="L361" s="7"/>
      <c r="M361" s="14">
        <f t="shared" si="41"/>
        <v>0</v>
      </c>
      <c r="N361" s="30">
        <f t="shared" si="36"/>
        <v>0</v>
      </c>
      <c r="O361" s="14">
        <v>0</v>
      </c>
      <c r="P361" s="30">
        <f t="shared" si="40"/>
        <v>0</v>
      </c>
      <c r="Q361" s="4" t="s">
        <v>172</v>
      </c>
      <c r="R361" s="8">
        <v>121.35</v>
      </c>
      <c r="S361" s="4">
        <f t="shared" si="37"/>
        <v>24</v>
      </c>
      <c r="T361" s="5">
        <f t="shared" si="38"/>
        <v>2912.3999999999996</v>
      </c>
    </row>
    <row r="362" spans="1:20">
      <c r="A362" s="4" t="s">
        <v>13</v>
      </c>
      <c r="B362" s="8">
        <v>116.94</v>
      </c>
      <c r="C362" s="4">
        <v>30</v>
      </c>
      <c r="D362" s="102">
        <f t="shared" si="39"/>
        <v>3508.2</v>
      </c>
      <c r="E362" s="7"/>
      <c r="F362" s="7"/>
      <c r="G362" s="7"/>
      <c r="H362" s="7"/>
      <c r="I362" s="7"/>
      <c r="J362" s="7"/>
      <c r="K362" s="7"/>
      <c r="L362" s="7"/>
      <c r="M362" s="30"/>
      <c r="N362" s="30">
        <f t="shared" si="36"/>
        <v>0</v>
      </c>
      <c r="O362" s="14">
        <v>0</v>
      </c>
      <c r="P362" s="30">
        <f t="shared" si="40"/>
        <v>0</v>
      </c>
      <c r="Q362" s="4" t="s">
        <v>13</v>
      </c>
      <c r="R362" s="8">
        <v>116.94</v>
      </c>
      <c r="S362" s="4">
        <f t="shared" si="37"/>
        <v>30</v>
      </c>
      <c r="T362" s="5">
        <f t="shared" si="38"/>
        <v>3508.2</v>
      </c>
    </row>
    <row r="363" spans="1:20">
      <c r="A363" s="4" t="s">
        <v>303</v>
      </c>
      <c r="B363" s="8">
        <v>376.58</v>
      </c>
      <c r="C363" s="4">
        <v>4</v>
      </c>
      <c r="D363" s="102">
        <f t="shared" si="39"/>
        <v>1506.32</v>
      </c>
      <c r="E363" s="7"/>
      <c r="F363" s="7"/>
      <c r="G363" s="7"/>
      <c r="H363" s="7"/>
      <c r="I363" s="7"/>
      <c r="J363" s="7"/>
      <c r="K363" s="7"/>
      <c r="L363" s="7"/>
      <c r="M363" s="14">
        <f>SUM(E363:L363)</f>
        <v>0</v>
      </c>
      <c r="N363" s="30">
        <f t="shared" si="36"/>
        <v>0</v>
      </c>
      <c r="O363" s="14">
        <v>0</v>
      </c>
      <c r="P363" s="30">
        <f t="shared" si="40"/>
        <v>0</v>
      </c>
      <c r="Q363" s="11" t="s">
        <v>303</v>
      </c>
      <c r="R363" s="8">
        <v>376.58</v>
      </c>
      <c r="S363" s="4">
        <f t="shared" si="37"/>
        <v>4</v>
      </c>
      <c r="T363" s="5">
        <f t="shared" si="38"/>
        <v>1506.32</v>
      </c>
    </row>
    <row r="364" spans="1:20">
      <c r="A364" s="4" t="s">
        <v>180</v>
      </c>
      <c r="B364" s="8">
        <v>9.27</v>
      </c>
      <c r="C364" s="4">
        <v>216</v>
      </c>
      <c r="D364" s="102">
        <f t="shared" si="39"/>
        <v>2002.32</v>
      </c>
      <c r="E364" s="7"/>
      <c r="F364" s="7"/>
      <c r="G364" s="7"/>
      <c r="H364" s="7"/>
      <c r="I364" s="7"/>
      <c r="J364" s="7"/>
      <c r="K364" s="7"/>
      <c r="L364" s="7"/>
      <c r="M364" s="14">
        <f>SUM(E364:L364)</f>
        <v>0</v>
      </c>
      <c r="N364" s="30">
        <f t="shared" si="36"/>
        <v>0</v>
      </c>
      <c r="O364" s="14">
        <v>0</v>
      </c>
      <c r="P364" s="30">
        <f t="shared" si="40"/>
        <v>0</v>
      </c>
      <c r="Q364" s="11" t="s">
        <v>180</v>
      </c>
      <c r="R364" s="8">
        <v>9.27</v>
      </c>
      <c r="S364" s="4">
        <f t="shared" si="37"/>
        <v>216</v>
      </c>
      <c r="T364" s="5">
        <f t="shared" si="38"/>
        <v>2002.32</v>
      </c>
    </row>
    <row r="365" spans="1:20">
      <c r="A365" s="4" t="s">
        <v>272</v>
      </c>
      <c r="B365" s="8">
        <v>502.12</v>
      </c>
      <c r="C365" s="4">
        <v>5.2750000000000004</v>
      </c>
      <c r="D365" s="102">
        <f t="shared" si="39"/>
        <v>2648.683</v>
      </c>
      <c r="E365" s="7"/>
      <c r="F365" s="7"/>
      <c r="G365" s="7"/>
      <c r="H365" s="7"/>
      <c r="I365" s="7"/>
      <c r="J365" s="7"/>
      <c r="K365" s="7"/>
      <c r="L365" s="7"/>
      <c r="M365" s="14">
        <f>SUM(E365:L365)</f>
        <v>0</v>
      </c>
      <c r="N365" s="30">
        <f t="shared" si="36"/>
        <v>0</v>
      </c>
      <c r="O365" s="14">
        <v>0</v>
      </c>
      <c r="P365" s="30">
        <f t="shared" si="40"/>
        <v>0</v>
      </c>
      <c r="Q365" s="4" t="s">
        <v>272</v>
      </c>
      <c r="R365" s="8">
        <v>502.12</v>
      </c>
      <c r="S365" s="4">
        <f t="shared" si="37"/>
        <v>5.2750000000000004</v>
      </c>
      <c r="T365" s="5">
        <f t="shared" si="38"/>
        <v>2648.683</v>
      </c>
    </row>
    <row r="366" spans="1:20">
      <c r="A366" s="4" t="s">
        <v>184</v>
      </c>
      <c r="B366" s="8">
        <v>233.23</v>
      </c>
      <c r="C366" s="4">
        <v>40</v>
      </c>
      <c r="D366" s="102">
        <f t="shared" si="39"/>
        <v>9329.1999999999989</v>
      </c>
      <c r="E366" s="7"/>
      <c r="F366" s="7"/>
      <c r="G366" s="7"/>
      <c r="H366" s="7"/>
      <c r="I366" s="7"/>
      <c r="J366" s="7"/>
      <c r="K366" s="7"/>
      <c r="L366" s="7"/>
      <c r="M366" s="30"/>
      <c r="N366" s="30">
        <f t="shared" si="36"/>
        <v>0</v>
      </c>
      <c r="O366" s="14">
        <v>0</v>
      </c>
      <c r="P366" s="30">
        <f t="shared" si="40"/>
        <v>0</v>
      </c>
      <c r="Q366" s="4" t="s">
        <v>184</v>
      </c>
      <c r="R366" s="8">
        <v>233.23</v>
      </c>
      <c r="S366" s="4">
        <f t="shared" si="37"/>
        <v>40</v>
      </c>
      <c r="T366" s="5">
        <f t="shared" si="38"/>
        <v>9329.1999999999989</v>
      </c>
    </row>
    <row r="367" spans="1:20">
      <c r="A367" s="4" t="s">
        <v>16</v>
      </c>
      <c r="B367" s="8">
        <v>112.63</v>
      </c>
      <c r="C367" s="4">
        <v>50</v>
      </c>
      <c r="D367" s="102">
        <f t="shared" si="39"/>
        <v>5631.5</v>
      </c>
      <c r="E367" s="7"/>
      <c r="F367" s="7"/>
      <c r="G367" s="7"/>
      <c r="H367" s="7"/>
      <c r="I367" s="7"/>
      <c r="J367" s="7"/>
      <c r="K367" s="7"/>
      <c r="L367" s="7"/>
      <c r="M367" s="30"/>
      <c r="N367" s="30">
        <f t="shared" si="36"/>
        <v>0</v>
      </c>
      <c r="O367" s="14">
        <v>0</v>
      </c>
      <c r="P367" s="30">
        <f t="shared" si="40"/>
        <v>0</v>
      </c>
      <c r="Q367" s="4" t="s">
        <v>16</v>
      </c>
      <c r="R367" s="8">
        <v>112.63</v>
      </c>
      <c r="S367" s="4">
        <f t="shared" si="37"/>
        <v>50</v>
      </c>
      <c r="T367" s="5">
        <f t="shared" si="38"/>
        <v>5631.5</v>
      </c>
    </row>
    <row r="368" spans="1:20">
      <c r="A368" s="4" t="s">
        <v>320</v>
      </c>
      <c r="B368" s="8">
        <v>47.87</v>
      </c>
      <c r="C368" s="4">
        <v>32</v>
      </c>
      <c r="D368" s="102">
        <f t="shared" si="39"/>
        <v>1531.84</v>
      </c>
      <c r="E368" s="7"/>
      <c r="F368" s="7"/>
      <c r="G368" s="7"/>
      <c r="H368" s="7"/>
      <c r="I368" s="7"/>
      <c r="J368" s="7"/>
      <c r="K368" s="7"/>
      <c r="L368" s="7"/>
      <c r="M368" s="30"/>
      <c r="N368" s="30">
        <f t="shared" si="36"/>
        <v>0</v>
      </c>
      <c r="O368" s="14">
        <v>0</v>
      </c>
      <c r="P368" s="30">
        <f t="shared" si="40"/>
        <v>0</v>
      </c>
      <c r="Q368" s="4" t="s">
        <v>320</v>
      </c>
      <c r="R368" s="8">
        <v>47.87</v>
      </c>
      <c r="S368" s="4">
        <f t="shared" si="37"/>
        <v>32</v>
      </c>
      <c r="T368" s="5">
        <f t="shared" si="38"/>
        <v>1531.84</v>
      </c>
    </row>
    <row r="369" spans="1:20">
      <c r="A369" s="4" t="s">
        <v>56</v>
      </c>
      <c r="B369" s="8">
        <v>82.89</v>
      </c>
      <c r="C369" s="4">
        <v>20.3</v>
      </c>
      <c r="D369" s="102">
        <f t="shared" si="39"/>
        <v>1682.6670000000001</v>
      </c>
      <c r="E369" s="7"/>
      <c r="F369" s="7"/>
      <c r="G369" s="7"/>
      <c r="H369" s="7"/>
      <c r="I369" s="7"/>
      <c r="J369" s="7"/>
      <c r="K369" s="7"/>
      <c r="L369" s="7"/>
      <c r="M369" s="30">
        <f t="shared" ref="M369:M377" si="42">SUM(E369:L369)</f>
        <v>0</v>
      </c>
      <c r="N369" s="30">
        <f t="shared" si="36"/>
        <v>0</v>
      </c>
      <c r="O369" s="14">
        <v>0</v>
      </c>
      <c r="P369" s="30">
        <f t="shared" si="40"/>
        <v>0</v>
      </c>
      <c r="Q369" s="4" t="s">
        <v>56</v>
      </c>
      <c r="R369" s="8">
        <v>82.89</v>
      </c>
      <c r="S369" s="4">
        <f t="shared" si="37"/>
        <v>20.3</v>
      </c>
      <c r="T369" s="5">
        <f t="shared" si="38"/>
        <v>1682.6670000000001</v>
      </c>
    </row>
    <row r="370" spans="1:20">
      <c r="A370" s="4" t="s">
        <v>133</v>
      </c>
      <c r="B370" s="8">
        <v>346.42</v>
      </c>
      <c r="C370" s="4">
        <v>4.9000000000000004</v>
      </c>
      <c r="D370" s="102">
        <f t="shared" si="39"/>
        <v>1697.4580000000003</v>
      </c>
      <c r="E370" s="7"/>
      <c r="F370" s="7"/>
      <c r="G370" s="7"/>
      <c r="H370" s="7"/>
      <c r="I370" s="7"/>
      <c r="J370" s="7"/>
      <c r="K370" s="7"/>
      <c r="L370" s="7"/>
      <c r="M370" s="30">
        <f t="shared" si="42"/>
        <v>0</v>
      </c>
      <c r="N370" s="30">
        <f t="shared" si="36"/>
        <v>0</v>
      </c>
      <c r="O370" s="14">
        <v>0</v>
      </c>
      <c r="P370" s="30">
        <f t="shared" si="40"/>
        <v>0</v>
      </c>
      <c r="Q370" s="11" t="s">
        <v>133</v>
      </c>
      <c r="R370" s="8">
        <v>346.42</v>
      </c>
      <c r="S370" s="4">
        <f t="shared" si="37"/>
        <v>4.9000000000000004</v>
      </c>
      <c r="T370" s="5">
        <f t="shared" si="38"/>
        <v>1697.4580000000003</v>
      </c>
    </row>
    <row r="371" spans="1:20">
      <c r="A371" s="4" t="s">
        <v>59</v>
      </c>
      <c r="B371" s="8">
        <v>331.34</v>
      </c>
      <c r="C371" s="4">
        <v>5</v>
      </c>
      <c r="D371" s="102">
        <f t="shared" si="39"/>
        <v>1656.6999999999998</v>
      </c>
      <c r="E371" s="7"/>
      <c r="F371" s="7"/>
      <c r="G371" s="7"/>
      <c r="H371" s="7"/>
      <c r="I371" s="7"/>
      <c r="J371" s="7"/>
      <c r="K371" s="7"/>
      <c r="L371" s="7"/>
      <c r="M371" s="30">
        <f t="shared" si="42"/>
        <v>0</v>
      </c>
      <c r="N371" s="30">
        <f t="shared" si="36"/>
        <v>0</v>
      </c>
      <c r="O371" s="14">
        <v>0</v>
      </c>
      <c r="P371" s="30">
        <f t="shared" si="40"/>
        <v>0</v>
      </c>
      <c r="Q371" s="11" t="s">
        <v>59</v>
      </c>
      <c r="R371" s="8">
        <v>331.34</v>
      </c>
      <c r="S371" s="4">
        <f t="shared" si="37"/>
        <v>5</v>
      </c>
      <c r="T371" s="5">
        <f t="shared" si="38"/>
        <v>1656.6999999999998</v>
      </c>
    </row>
    <row r="372" spans="1:20">
      <c r="A372" s="4" t="s">
        <v>54</v>
      </c>
      <c r="B372" s="8">
        <v>56</v>
      </c>
      <c r="C372" s="4">
        <v>86</v>
      </c>
      <c r="D372" s="102">
        <f t="shared" si="39"/>
        <v>4816</v>
      </c>
      <c r="E372" s="7"/>
      <c r="F372" s="7"/>
      <c r="G372" s="7"/>
      <c r="H372" s="7"/>
      <c r="I372" s="7"/>
      <c r="J372" s="7"/>
      <c r="K372" s="7"/>
      <c r="L372" s="7"/>
      <c r="M372" s="30">
        <f t="shared" si="42"/>
        <v>0</v>
      </c>
      <c r="N372" s="30">
        <f t="shared" si="36"/>
        <v>0</v>
      </c>
      <c r="O372" s="14">
        <v>0</v>
      </c>
      <c r="P372" s="30">
        <f t="shared" si="40"/>
        <v>0</v>
      </c>
      <c r="Q372" s="11" t="s">
        <v>54</v>
      </c>
      <c r="R372" s="8">
        <v>56</v>
      </c>
      <c r="S372" s="4">
        <f t="shared" si="37"/>
        <v>86</v>
      </c>
      <c r="T372" s="5">
        <f t="shared" si="38"/>
        <v>4816</v>
      </c>
    </row>
    <row r="373" spans="1:20">
      <c r="A373" s="4" t="s">
        <v>136</v>
      </c>
      <c r="B373" s="8">
        <v>120</v>
      </c>
      <c r="C373" s="4">
        <v>50</v>
      </c>
      <c r="D373" s="102">
        <f t="shared" si="39"/>
        <v>6000</v>
      </c>
      <c r="E373" s="7"/>
      <c r="F373" s="7"/>
      <c r="G373" s="7"/>
      <c r="H373" s="7"/>
      <c r="I373" s="7"/>
      <c r="J373" s="7"/>
      <c r="K373" s="7"/>
      <c r="L373" s="7"/>
      <c r="M373" s="14">
        <f t="shared" si="42"/>
        <v>0</v>
      </c>
      <c r="N373" s="30">
        <f t="shared" si="36"/>
        <v>0</v>
      </c>
      <c r="O373" s="14">
        <v>0</v>
      </c>
      <c r="P373" s="30">
        <f t="shared" si="40"/>
        <v>0</v>
      </c>
      <c r="Q373" s="11" t="s">
        <v>136</v>
      </c>
      <c r="R373" s="8">
        <v>120</v>
      </c>
      <c r="S373" s="4">
        <f t="shared" si="37"/>
        <v>50</v>
      </c>
      <c r="T373" s="5">
        <f t="shared" si="38"/>
        <v>6000</v>
      </c>
    </row>
    <row r="374" spans="1:20">
      <c r="A374" s="4" t="s">
        <v>137</v>
      </c>
      <c r="B374" s="8">
        <v>105</v>
      </c>
      <c r="C374" s="4">
        <v>10</v>
      </c>
      <c r="D374" s="102">
        <f t="shared" si="39"/>
        <v>1050</v>
      </c>
      <c r="E374" s="7"/>
      <c r="F374" s="7"/>
      <c r="G374" s="7"/>
      <c r="H374" s="7"/>
      <c r="I374" s="7"/>
      <c r="J374" s="7"/>
      <c r="K374" s="7"/>
      <c r="L374" s="7"/>
      <c r="M374" s="14">
        <f t="shared" si="42"/>
        <v>0</v>
      </c>
      <c r="N374" s="30">
        <f t="shared" si="36"/>
        <v>0</v>
      </c>
      <c r="O374" s="14">
        <v>0</v>
      </c>
      <c r="P374" s="30">
        <f t="shared" si="40"/>
        <v>0</v>
      </c>
      <c r="Q374" s="11" t="s">
        <v>137</v>
      </c>
      <c r="R374" s="8">
        <v>105</v>
      </c>
      <c r="S374" s="4">
        <f t="shared" si="37"/>
        <v>10</v>
      </c>
      <c r="T374" s="5">
        <f t="shared" si="38"/>
        <v>1050</v>
      </c>
    </row>
    <row r="375" spans="1:20">
      <c r="A375" s="4" t="s">
        <v>299</v>
      </c>
      <c r="B375" s="8">
        <v>240</v>
      </c>
      <c r="C375" s="4">
        <v>22.6</v>
      </c>
      <c r="D375" s="102">
        <f t="shared" si="39"/>
        <v>5424</v>
      </c>
      <c r="E375" s="7"/>
      <c r="F375" s="7"/>
      <c r="G375" s="7"/>
      <c r="H375" s="7"/>
      <c r="I375" s="7"/>
      <c r="J375" s="7"/>
      <c r="K375" s="7"/>
      <c r="L375" s="7"/>
      <c r="M375" s="14">
        <f t="shared" si="42"/>
        <v>0</v>
      </c>
      <c r="N375" s="30">
        <f t="shared" si="36"/>
        <v>0</v>
      </c>
      <c r="O375" s="14">
        <v>0</v>
      </c>
      <c r="P375" s="30">
        <f t="shared" si="40"/>
        <v>0</v>
      </c>
      <c r="Q375" s="11" t="s">
        <v>299</v>
      </c>
      <c r="R375" s="8">
        <v>240</v>
      </c>
      <c r="S375" s="4">
        <f t="shared" si="37"/>
        <v>22.6</v>
      </c>
      <c r="T375" s="5">
        <f t="shared" si="38"/>
        <v>5424</v>
      </c>
    </row>
    <row r="376" spans="1:20">
      <c r="A376" s="4" t="s">
        <v>61</v>
      </c>
      <c r="B376" s="8">
        <v>185</v>
      </c>
      <c r="C376" s="4">
        <v>60.7</v>
      </c>
      <c r="D376" s="102">
        <f t="shared" si="39"/>
        <v>11229.5</v>
      </c>
      <c r="E376" s="7"/>
      <c r="F376" s="7"/>
      <c r="G376" s="7"/>
      <c r="H376" s="7"/>
      <c r="I376" s="7"/>
      <c r="J376" s="7"/>
      <c r="K376" s="7"/>
      <c r="L376" s="7"/>
      <c r="M376" s="14">
        <f t="shared" si="42"/>
        <v>0</v>
      </c>
      <c r="N376" s="30">
        <f t="shared" si="36"/>
        <v>0</v>
      </c>
      <c r="O376" s="14">
        <v>0</v>
      </c>
      <c r="P376" s="30">
        <f t="shared" si="40"/>
        <v>0</v>
      </c>
      <c r="Q376" s="11" t="s">
        <v>61</v>
      </c>
      <c r="R376" s="8">
        <v>185</v>
      </c>
      <c r="S376" s="4">
        <f t="shared" si="37"/>
        <v>60.7</v>
      </c>
      <c r="T376" s="5">
        <f t="shared" si="38"/>
        <v>11229.5</v>
      </c>
    </row>
    <row r="377" spans="1:20">
      <c r="A377" s="4" t="s">
        <v>304</v>
      </c>
      <c r="B377" s="8">
        <v>280</v>
      </c>
      <c r="C377" s="4">
        <v>35.119999999999997</v>
      </c>
      <c r="D377" s="102">
        <f t="shared" si="39"/>
        <v>9833.5999999999985</v>
      </c>
      <c r="E377" s="7"/>
      <c r="F377" s="7"/>
      <c r="G377" s="7"/>
      <c r="H377" s="7"/>
      <c r="I377" s="7"/>
      <c r="J377" s="7"/>
      <c r="K377" s="7"/>
      <c r="L377" s="7"/>
      <c r="M377" s="14">
        <f t="shared" si="42"/>
        <v>0</v>
      </c>
      <c r="N377" s="30">
        <f t="shared" si="36"/>
        <v>0</v>
      </c>
      <c r="O377" s="14">
        <v>0</v>
      </c>
      <c r="P377" s="30">
        <f t="shared" si="40"/>
        <v>0</v>
      </c>
      <c r="Q377" s="11" t="s">
        <v>304</v>
      </c>
      <c r="R377" s="8">
        <v>280</v>
      </c>
      <c r="S377" s="4">
        <f t="shared" si="37"/>
        <v>35.119999999999997</v>
      </c>
      <c r="T377" s="5">
        <f t="shared" si="38"/>
        <v>9833.5999999999985</v>
      </c>
    </row>
    <row r="378" spans="1:20">
      <c r="A378" s="4" t="s">
        <v>54</v>
      </c>
      <c r="B378" s="8">
        <v>69.63</v>
      </c>
      <c r="C378" s="4">
        <v>86</v>
      </c>
      <c r="D378" s="102">
        <f t="shared" si="39"/>
        <v>5988.1799999999994</v>
      </c>
      <c r="E378" s="7"/>
      <c r="F378" s="7"/>
      <c r="G378" s="7"/>
      <c r="H378" s="7"/>
      <c r="I378" s="7"/>
      <c r="J378" s="7"/>
      <c r="K378" s="7"/>
      <c r="L378" s="7"/>
      <c r="M378" s="30"/>
      <c r="N378" s="30">
        <f t="shared" si="36"/>
        <v>0</v>
      </c>
      <c r="O378" s="14">
        <v>0</v>
      </c>
      <c r="P378" s="30">
        <f t="shared" si="40"/>
        <v>0</v>
      </c>
      <c r="Q378" s="4" t="s">
        <v>54</v>
      </c>
      <c r="R378" s="8">
        <v>69.63</v>
      </c>
      <c r="S378" s="4">
        <f t="shared" si="37"/>
        <v>86</v>
      </c>
      <c r="T378" s="5">
        <f t="shared" si="38"/>
        <v>5988.1799999999994</v>
      </c>
    </row>
    <row r="379" spans="1:20">
      <c r="A379" s="117" t="s">
        <v>147</v>
      </c>
      <c r="B379" s="92">
        <v>58</v>
      </c>
      <c r="C379" s="117">
        <v>196</v>
      </c>
      <c r="D379" s="102">
        <f t="shared" si="39"/>
        <v>11368</v>
      </c>
      <c r="E379" s="138"/>
      <c r="F379" s="138"/>
      <c r="G379" s="138"/>
      <c r="H379" s="138"/>
      <c r="I379" s="138"/>
      <c r="J379" s="138"/>
      <c r="K379" s="7"/>
      <c r="L379" s="7"/>
      <c r="M379" s="14">
        <f>SUM(E379:L379)</f>
        <v>0</v>
      </c>
      <c r="N379" s="30">
        <f t="shared" si="36"/>
        <v>0</v>
      </c>
      <c r="O379" s="14">
        <v>0</v>
      </c>
      <c r="P379" s="30">
        <f t="shared" si="40"/>
        <v>0</v>
      </c>
      <c r="Q379" s="11" t="s">
        <v>147</v>
      </c>
      <c r="R379" s="92">
        <v>58</v>
      </c>
      <c r="S379" s="4">
        <f t="shared" si="37"/>
        <v>196</v>
      </c>
      <c r="T379" s="5">
        <f t="shared" si="38"/>
        <v>11368</v>
      </c>
    </row>
    <row r="380" spans="1:20">
      <c r="A380" s="4" t="s">
        <v>65</v>
      </c>
      <c r="B380" s="8">
        <v>320</v>
      </c>
      <c r="C380" s="4">
        <v>40.5</v>
      </c>
      <c r="D380" s="102">
        <f t="shared" si="39"/>
        <v>12960</v>
      </c>
      <c r="E380" s="7"/>
      <c r="F380" s="7"/>
      <c r="G380" s="7"/>
      <c r="H380" s="7"/>
      <c r="I380" s="7"/>
      <c r="J380" s="7"/>
      <c r="K380" s="40">
        <v>5.0999999999999996</v>
      </c>
      <c r="L380" s="7"/>
      <c r="M380" s="14">
        <f>SUM(E380:L380)</f>
        <v>5.0999999999999996</v>
      </c>
      <c r="N380" s="30">
        <f t="shared" si="36"/>
        <v>1632</v>
      </c>
      <c r="O380" s="14">
        <v>5.0999999999999996</v>
      </c>
      <c r="P380" s="30">
        <f t="shared" si="40"/>
        <v>1632</v>
      </c>
      <c r="Q380" s="11" t="s">
        <v>65</v>
      </c>
      <c r="R380" s="8">
        <v>320</v>
      </c>
      <c r="S380" s="4">
        <f t="shared" si="37"/>
        <v>35.4</v>
      </c>
      <c r="T380" s="5">
        <f t="shared" si="38"/>
        <v>11328</v>
      </c>
    </row>
    <row r="381" spans="1:20">
      <c r="A381" s="8" t="s">
        <v>321</v>
      </c>
      <c r="B381" s="5">
        <v>45</v>
      </c>
      <c r="C381" s="4">
        <v>225</v>
      </c>
      <c r="D381" s="102">
        <f t="shared" si="39"/>
        <v>10125</v>
      </c>
      <c r="E381" s="7"/>
      <c r="F381" s="7"/>
      <c r="G381" s="7"/>
      <c r="H381" s="7"/>
      <c r="I381" s="7"/>
      <c r="J381" s="7"/>
      <c r="K381" s="7"/>
      <c r="L381" s="7"/>
      <c r="M381" s="14">
        <f>SUM(E381:L381)</f>
        <v>0</v>
      </c>
      <c r="N381" s="30">
        <f t="shared" si="36"/>
        <v>0</v>
      </c>
      <c r="O381" s="14">
        <v>0</v>
      </c>
      <c r="P381" s="30">
        <f t="shared" si="40"/>
        <v>0</v>
      </c>
      <c r="Q381" s="11" t="s">
        <v>321</v>
      </c>
      <c r="R381" s="63">
        <v>45</v>
      </c>
      <c r="S381" s="4">
        <f t="shared" si="37"/>
        <v>225</v>
      </c>
      <c r="T381" s="5">
        <f t="shared" si="38"/>
        <v>10125</v>
      </c>
    </row>
    <row r="382" spans="1:20">
      <c r="A382" s="8" t="s">
        <v>156</v>
      </c>
      <c r="B382" s="8">
        <v>700</v>
      </c>
      <c r="C382" s="4">
        <v>3</v>
      </c>
      <c r="D382" s="102">
        <f t="shared" si="39"/>
        <v>2100</v>
      </c>
      <c r="E382" s="7"/>
      <c r="F382" s="7"/>
      <c r="G382" s="7"/>
      <c r="H382" s="7"/>
      <c r="I382" s="7"/>
      <c r="J382" s="7"/>
      <c r="K382" s="7"/>
      <c r="L382" s="7"/>
      <c r="M382" s="14">
        <f>SUM(E382:L382)</f>
        <v>0</v>
      </c>
      <c r="N382" s="30">
        <f t="shared" si="36"/>
        <v>0</v>
      </c>
      <c r="O382" s="14">
        <v>0</v>
      </c>
      <c r="P382" s="30">
        <f t="shared" si="40"/>
        <v>0</v>
      </c>
      <c r="Q382" s="63" t="s">
        <v>156</v>
      </c>
      <c r="R382" s="8">
        <v>700</v>
      </c>
      <c r="S382" s="4">
        <f t="shared" si="37"/>
        <v>3</v>
      </c>
      <c r="T382" s="5">
        <f t="shared" si="38"/>
        <v>2100</v>
      </c>
    </row>
    <row r="383" spans="1:20">
      <c r="A383" s="8" t="s">
        <v>97</v>
      </c>
      <c r="B383" s="8">
        <v>150</v>
      </c>
      <c r="C383" s="4">
        <v>48</v>
      </c>
      <c r="D383" s="102">
        <f t="shared" si="39"/>
        <v>7200</v>
      </c>
      <c r="E383" s="7"/>
      <c r="F383" s="7"/>
      <c r="G383" s="7"/>
      <c r="H383" s="7"/>
      <c r="I383" s="7"/>
      <c r="J383" s="7"/>
      <c r="K383" s="7"/>
      <c r="L383" s="7"/>
      <c r="M383" s="14">
        <f>SUM(E383:L383)</f>
        <v>0</v>
      </c>
      <c r="N383" s="30">
        <f t="shared" si="36"/>
        <v>0</v>
      </c>
      <c r="O383" s="14">
        <v>0</v>
      </c>
      <c r="P383" s="30">
        <f t="shared" si="40"/>
        <v>0</v>
      </c>
      <c r="Q383" s="63" t="s">
        <v>97</v>
      </c>
      <c r="R383" s="8">
        <v>150</v>
      </c>
      <c r="S383" s="4">
        <f t="shared" si="37"/>
        <v>48</v>
      </c>
      <c r="T383" s="5">
        <f t="shared" si="38"/>
        <v>7200</v>
      </c>
    </row>
    <row r="384" spans="1:20">
      <c r="A384" s="8" t="s">
        <v>322</v>
      </c>
      <c r="B384" s="8">
        <v>210</v>
      </c>
      <c r="C384" s="4">
        <v>22.6</v>
      </c>
      <c r="D384" s="102">
        <f t="shared" si="39"/>
        <v>4746</v>
      </c>
      <c r="E384" s="7"/>
      <c r="F384" s="7"/>
      <c r="G384" s="7"/>
      <c r="H384" s="7"/>
      <c r="I384" s="7"/>
      <c r="J384" s="7"/>
      <c r="K384" s="7"/>
      <c r="L384" s="7"/>
      <c r="M384" s="14"/>
      <c r="N384" s="30">
        <f t="shared" si="36"/>
        <v>0</v>
      </c>
      <c r="O384" s="14">
        <v>0</v>
      </c>
      <c r="P384" s="30">
        <f t="shared" si="40"/>
        <v>0</v>
      </c>
      <c r="Q384" s="8" t="s">
        <v>322</v>
      </c>
      <c r="R384" s="8">
        <v>210</v>
      </c>
      <c r="S384" s="4">
        <f t="shared" si="37"/>
        <v>22.6</v>
      </c>
      <c r="T384" s="5">
        <f t="shared" si="38"/>
        <v>4746</v>
      </c>
    </row>
    <row r="385" spans="1:20">
      <c r="A385" s="8" t="s">
        <v>213</v>
      </c>
      <c r="B385" s="8">
        <v>246</v>
      </c>
      <c r="C385" s="8">
        <v>50.7</v>
      </c>
      <c r="D385" s="102">
        <f t="shared" si="39"/>
        <v>12472.2</v>
      </c>
      <c r="E385" s="7"/>
      <c r="F385" s="7"/>
      <c r="G385" s="7"/>
      <c r="H385" s="7"/>
      <c r="I385" s="7"/>
      <c r="J385" s="7"/>
      <c r="K385" s="7"/>
      <c r="L385" s="7"/>
      <c r="M385" s="14">
        <f>SUM(E385:L385)</f>
        <v>0</v>
      </c>
      <c r="N385" s="30">
        <f t="shared" si="36"/>
        <v>0</v>
      </c>
      <c r="O385" s="14">
        <v>0</v>
      </c>
      <c r="P385" s="30">
        <f t="shared" si="40"/>
        <v>0</v>
      </c>
      <c r="Q385" s="63" t="s">
        <v>213</v>
      </c>
      <c r="R385" s="8">
        <v>246</v>
      </c>
      <c r="S385" s="4">
        <f t="shared" si="37"/>
        <v>50.7</v>
      </c>
      <c r="T385" s="5">
        <f t="shared" si="38"/>
        <v>12472.2</v>
      </c>
    </row>
    <row r="386" spans="1:20">
      <c r="A386" s="8" t="s">
        <v>323</v>
      </c>
      <c r="B386" s="8">
        <v>224</v>
      </c>
      <c r="C386" s="4">
        <v>25</v>
      </c>
      <c r="D386" s="102">
        <f t="shared" si="39"/>
        <v>5600</v>
      </c>
      <c r="E386" s="7"/>
      <c r="F386" s="7"/>
      <c r="G386" s="7"/>
      <c r="H386" s="7"/>
      <c r="I386" s="7"/>
      <c r="J386" s="7"/>
      <c r="K386" s="7"/>
      <c r="L386" s="7"/>
      <c r="M386" s="14"/>
      <c r="N386" s="30">
        <f t="shared" si="36"/>
        <v>0</v>
      </c>
      <c r="O386" s="14">
        <v>0</v>
      </c>
      <c r="P386" s="30">
        <f t="shared" si="40"/>
        <v>0</v>
      </c>
      <c r="Q386" s="8" t="s">
        <v>323</v>
      </c>
      <c r="R386" s="8">
        <v>224</v>
      </c>
      <c r="S386" s="4">
        <f t="shared" si="37"/>
        <v>25</v>
      </c>
      <c r="T386" s="5">
        <f t="shared" si="38"/>
        <v>5600</v>
      </c>
    </row>
    <row r="387" spans="1:20">
      <c r="A387" s="8" t="s">
        <v>133</v>
      </c>
      <c r="B387" s="8">
        <v>224</v>
      </c>
      <c r="C387" s="4">
        <v>5</v>
      </c>
      <c r="D387" s="102">
        <f t="shared" si="39"/>
        <v>1120</v>
      </c>
      <c r="E387" s="7"/>
      <c r="F387" s="7"/>
      <c r="G387" s="7"/>
      <c r="H387" s="7"/>
      <c r="I387" s="7"/>
      <c r="J387" s="7"/>
      <c r="K387" s="7"/>
      <c r="L387" s="7"/>
      <c r="M387" s="14"/>
      <c r="N387" s="30">
        <f t="shared" si="36"/>
        <v>0</v>
      </c>
      <c r="O387" s="14">
        <v>0</v>
      </c>
      <c r="P387" s="30">
        <f t="shared" si="40"/>
        <v>0</v>
      </c>
      <c r="Q387" s="8" t="s">
        <v>133</v>
      </c>
      <c r="R387" s="8">
        <v>224</v>
      </c>
      <c r="S387" s="4">
        <f t="shared" si="37"/>
        <v>5</v>
      </c>
      <c r="T387" s="5">
        <f t="shared" si="38"/>
        <v>1120</v>
      </c>
    </row>
    <row r="388" spans="1:20">
      <c r="A388" s="8" t="s">
        <v>59</v>
      </c>
      <c r="B388" s="8">
        <v>224</v>
      </c>
      <c r="C388" s="4">
        <v>5</v>
      </c>
      <c r="D388" s="102">
        <f t="shared" si="39"/>
        <v>1120</v>
      </c>
      <c r="E388" s="7"/>
      <c r="F388" s="7"/>
      <c r="G388" s="7"/>
      <c r="H388" s="7"/>
      <c r="I388" s="7"/>
      <c r="J388" s="7"/>
      <c r="K388" s="7"/>
      <c r="L388" s="7"/>
      <c r="M388" s="14"/>
      <c r="N388" s="30">
        <f t="shared" si="36"/>
        <v>0</v>
      </c>
      <c r="O388" s="14">
        <v>0</v>
      </c>
      <c r="P388" s="30">
        <f t="shared" si="40"/>
        <v>0</v>
      </c>
      <c r="Q388" s="8" t="s">
        <v>59</v>
      </c>
      <c r="R388" s="8">
        <v>224</v>
      </c>
      <c r="S388" s="4">
        <f t="shared" si="37"/>
        <v>5</v>
      </c>
      <c r="T388" s="5">
        <f t="shared" si="38"/>
        <v>1120</v>
      </c>
    </row>
    <row r="389" spans="1:20">
      <c r="A389" s="8" t="s">
        <v>124</v>
      </c>
      <c r="B389" s="8">
        <v>140</v>
      </c>
      <c r="C389" s="4">
        <v>22</v>
      </c>
      <c r="D389" s="102">
        <f t="shared" si="39"/>
        <v>3080</v>
      </c>
      <c r="E389" s="7"/>
      <c r="F389" s="7"/>
      <c r="G389" s="7"/>
      <c r="H389" s="7"/>
      <c r="I389" s="7"/>
      <c r="J389" s="7"/>
      <c r="K389" s="7"/>
      <c r="L389" s="7"/>
      <c r="M389" s="14">
        <f>SUM(E389:L389)</f>
        <v>0</v>
      </c>
      <c r="N389" s="30">
        <f t="shared" si="36"/>
        <v>0</v>
      </c>
      <c r="O389" s="14">
        <v>0</v>
      </c>
      <c r="P389" s="30">
        <f t="shared" si="40"/>
        <v>0</v>
      </c>
      <c r="Q389" s="8" t="s">
        <v>124</v>
      </c>
      <c r="R389" s="8">
        <v>140</v>
      </c>
      <c r="S389" s="4">
        <f t="shared" si="37"/>
        <v>22</v>
      </c>
      <c r="T389" s="5">
        <f t="shared" si="38"/>
        <v>3080</v>
      </c>
    </row>
    <row r="390" spans="1:20">
      <c r="A390" s="8" t="s">
        <v>299</v>
      </c>
      <c r="B390" s="8">
        <v>245</v>
      </c>
      <c r="C390" s="4">
        <v>23</v>
      </c>
      <c r="D390" s="102">
        <f t="shared" si="39"/>
        <v>5635</v>
      </c>
      <c r="E390" s="7"/>
      <c r="F390" s="7"/>
      <c r="G390" s="7"/>
      <c r="H390" s="7"/>
      <c r="I390" s="7"/>
      <c r="J390" s="7"/>
      <c r="K390" s="7"/>
      <c r="L390" s="7"/>
      <c r="M390" s="14"/>
      <c r="N390" s="30">
        <f t="shared" si="36"/>
        <v>0</v>
      </c>
      <c r="O390" s="14">
        <v>0</v>
      </c>
      <c r="P390" s="30">
        <f t="shared" si="40"/>
        <v>0</v>
      </c>
      <c r="Q390" s="8" t="s">
        <v>299</v>
      </c>
      <c r="R390" s="8">
        <v>245</v>
      </c>
      <c r="S390" s="4">
        <f t="shared" si="37"/>
        <v>23</v>
      </c>
      <c r="T390" s="5">
        <f t="shared" si="38"/>
        <v>5635</v>
      </c>
    </row>
    <row r="391" spans="1:20">
      <c r="A391" s="8" t="s">
        <v>324</v>
      </c>
      <c r="B391" s="8">
        <v>30</v>
      </c>
      <c r="C391" s="4">
        <v>20</v>
      </c>
      <c r="D391" s="102">
        <f t="shared" si="39"/>
        <v>600</v>
      </c>
      <c r="E391" s="7"/>
      <c r="F391" s="7"/>
      <c r="G391" s="7"/>
      <c r="H391" s="7"/>
      <c r="I391" s="7"/>
      <c r="J391" s="7"/>
      <c r="K391" s="7"/>
      <c r="L391" s="7"/>
      <c r="M391" s="14"/>
      <c r="N391" s="30">
        <f t="shared" si="36"/>
        <v>0</v>
      </c>
      <c r="O391" s="14">
        <v>0</v>
      </c>
      <c r="P391" s="30">
        <f t="shared" si="40"/>
        <v>0</v>
      </c>
      <c r="Q391" s="8" t="s">
        <v>324</v>
      </c>
      <c r="R391" s="8">
        <v>30</v>
      </c>
      <c r="S391" s="4">
        <f t="shared" si="37"/>
        <v>20</v>
      </c>
      <c r="T391" s="5">
        <f t="shared" si="38"/>
        <v>600</v>
      </c>
    </row>
    <row r="392" spans="1:20">
      <c r="A392" s="8" t="s">
        <v>307</v>
      </c>
      <c r="B392" s="8">
        <v>340</v>
      </c>
      <c r="C392" s="4">
        <v>66</v>
      </c>
      <c r="D392" s="102">
        <f t="shared" si="39"/>
        <v>22440</v>
      </c>
      <c r="E392" s="7"/>
      <c r="F392" s="7"/>
      <c r="G392" s="7"/>
      <c r="H392" s="7"/>
      <c r="I392" s="7"/>
      <c r="J392" s="7"/>
      <c r="K392" s="7"/>
      <c r="L392" s="40">
        <v>9.42</v>
      </c>
      <c r="M392" s="14">
        <f>SUM(E392:L392)</f>
        <v>9.42</v>
      </c>
      <c r="N392" s="30">
        <f t="shared" si="36"/>
        <v>3202.8</v>
      </c>
      <c r="O392" s="14">
        <v>9.42</v>
      </c>
      <c r="P392" s="30">
        <f t="shared" si="40"/>
        <v>3202.8</v>
      </c>
      <c r="Q392" s="63" t="s">
        <v>307</v>
      </c>
      <c r="R392" s="8">
        <v>340</v>
      </c>
      <c r="S392" s="4">
        <f t="shared" si="37"/>
        <v>56.58</v>
      </c>
      <c r="T392" s="5">
        <f t="shared" si="38"/>
        <v>19237.2</v>
      </c>
    </row>
    <row r="393" spans="1:20">
      <c r="A393" s="8" t="s">
        <v>118</v>
      </c>
      <c r="B393" s="8">
        <v>61</v>
      </c>
      <c r="C393" s="4">
        <v>214</v>
      </c>
      <c r="D393" s="102">
        <f t="shared" si="39"/>
        <v>13054</v>
      </c>
      <c r="E393" s="7"/>
      <c r="F393" s="7"/>
      <c r="G393" s="7"/>
      <c r="H393" s="7"/>
      <c r="I393" s="7"/>
      <c r="J393" s="7"/>
      <c r="K393" s="7"/>
      <c r="L393" s="7"/>
      <c r="M393" s="14">
        <f>SUM(E393:L393)</f>
        <v>0</v>
      </c>
      <c r="N393" s="30">
        <f t="shared" si="36"/>
        <v>0</v>
      </c>
      <c r="O393" s="14">
        <v>0</v>
      </c>
      <c r="P393" s="30">
        <f t="shared" si="40"/>
        <v>0</v>
      </c>
      <c r="Q393" s="63" t="s">
        <v>118</v>
      </c>
      <c r="R393" s="8">
        <v>61</v>
      </c>
      <c r="S393" s="4">
        <f t="shared" si="37"/>
        <v>214</v>
      </c>
      <c r="T393" s="5">
        <f t="shared" si="38"/>
        <v>13054</v>
      </c>
    </row>
    <row r="394" spans="1:20">
      <c r="A394" s="8" t="s">
        <v>325</v>
      </c>
      <c r="B394" s="8">
        <v>95</v>
      </c>
      <c r="C394" s="4">
        <v>214</v>
      </c>
      <c r="D394" s="102">
        <f t="shared" si="39"/>
        <v>20330</v>
      </c>
      <c r="E394" s="7"/>
      <c r="F394" s="7"/>
      <c r="G394" s="7"/>
      <c r="H394" s="7"/>
      <c r="I394" s="7"/>
      <c r="J394" s="7"/>
      <c r="K394" s="7"/>
      <c r="L394" s="7"/>
      <c r="M394" s="14"/>
      <c r="N394" s="30">
        <f t="shared" si="36"/>
        <v>0</v>
      </c>
      <c r="O394" s="14">
        <v>0</v>
      </c>
      <c r="P394" s="30">
        <f t="shared" si="40"/>
        <v>0</v>
      </c>
      <c r="Q394" s="8" t="s">
        <v>325</v>
      </c>
      <c r="R394" s="8">
        <v>95</v>
      </c>
      <c r="S394" s="4">
        <f t="shared" si="37"/>
        <v>214</v>
      </c>
      <c r="T394" s="5">
        <f t="shared" si="38"/>
        <v>20330</v>
      </c>
    </row>
    <row r="395" spans="1:20">
      <c r="A395" s="8" t="s">
        <v>18</v>
      </c>
      <c r="B395" s="8">
        <v>14.5</v>
      </c>
      <c r="C395" s="4">
        <v>214</v>
      </c>
      <c r="D395" s="102">
        <f t="shared" si="39"/>
        <v>3103</v>
      </c>
      <c r="E395" s="7"/>
      <c r="F395" s="7"/>
      <c r="G395" s="7"/>
      <c r="H395" s="7"/>
      <c r="I395" s="7"/>
      <c r="J395" s="7"/>
      <c r="K395" s="7"/>
      <c r="L395" s="7"/>
      <c r="M395" s="14"/>
      <c r="N395" s="30">
        <f t="shared" si="36"/>
        <v>0</v>
      </c>
      <c r="O395" s="14">
        <v>0</v>
      </c>
      <c r="P395" s="30">
        <f t="shared" si="40"/>
        <v>0</v>
      </c>
      <c r="Q395" s="8" t="s">
        <v>18</v>
      </c>
      <c r="R395" s="8">
        <v>14.5</v>
      </c>
      <c r="S395" s="4">
        <f t="shared" si="37"/>
        <v>214</v>
      </c>
      <c r="T395" s="5">
        <f t="shared" si="38"/>
        <v>3103</v>
      </c>
    </row>
    <row r="396" spans="1:20">
      <c r="A396" s="8" t="s">
        <v>37</v>
      </c>
      <c r="B396" s="8">
        <v>88</v>
      </c>
      <c r="C396" s="4">
        <v>19</v>
      </c>
      <c r="D396" s="102">
        <f t="shared" si="39"/>
        <v>1672</v>
      </c>
      <c r="E396" s="7"/>
      <c r="F396" s="7"/>
      <c r="G396" s="7"/>
      <c r="H396" s="7"/>
      <c r="I396" s="7"/>
      <c r="J396" s="7"/>
      <c r="K396" s="7"/>
      <c r="L396" s="7"/>
      <c r="M396" s="14"/>
      <c r="N396" s="30">
        <f t="shared" si="36"/>
        <v>0</v>
      </c>
      <c r="O396" s="14">
        <v>0</v>
      </c>
      <c r="P396" s="30">
        <f t="shared" si="40"/>
        <v>0</v>
      </c>
      <c r="Q396" s="8" t="s">
        <v>37</v>
      </c>
      <c r="R396" s="8">
        <v>88</v>
      </c>
      <c r="S396" s="4">
        <f t="shared" si="37"/>
        <v>19</v>
      </c>
      <c r="T396" s="5">
        <f t="shared" si="38"/>
        <v>1672</v>
      </c>
    </row>
    <row r="397" spans="1:20">
      <c r="C397" s="151"/>
      <c r="D397" s="68">
        <f>SUM(D272:D396)</f>
        <v>598821.37130000023</v>
      </c>
      <c r="E397" s="14">
        <v>1537.64</v>
      </c>
      <c r="F397" s="139">
        <v>1887.55</v>
      </c>
      <c r="G397" s="139">
        <v>2405.09</v>
      </c>
      <c r="H397" s="14">
        <v>884.47</v>
      </c>
      <c r="I397" s="14">
        <v>2496.1</v>
      </c>
      <c r="J397" s="14">
        <v>1140.31</v>
      </c>
      <c r="K397" s="14">
        <v>2137.3000000000002</v>
      </c>
      <c r="L397" s="14">
        <v>3359.8</v>
      </c>
      <c r="M397" s="14">
        <f>SUM(E397:L397)</f>
        <v>15848.259999999998</v>
      </c>
      <c r="N397" s="14">
        <f>SUM(N272:N396)</f>
        <v>15848.263999999999</v>
      </c>
      <c r="O397" s="14"/>
      <c r="P397" s="14">
        <f>SUM(P272:P396)</f>
        <v>15848.263999999999</v>
      </c>
      <c r="R397" s="19"/>
      <c r="S397" s="19">
        <f>SUM(S272:S396)</f>
        <v>6663.6849999999986</v>
      </c>
      <c r="T397" s="13">
        <f>SUM(T272:T396)</f>
        <v>582973.10730000015</v>
      </c>
    </row>
    <row r="398" spans="1:20">
      <c r="C398" s="143"/>
      <c r="N398" s="14"/>
      <c r="O398" s="14"/>
      <c r="P398" s="14"/>
    </row>
    <row r="399" spans="1:20">
      <c r="A399" s="284" t="s">
        <v>326</v>
      </c>
      <c r="B399" s="284"/>
      <c r="C399" s="143"/>
      <c r="N399" s="14"/>
      <c r="O399" s="14"/>
      <c r="P399" s="14"/>
    </row>
    <row r="400" spans="1:20">
      <c r="A400" s="282"/>
      <c r="B400" s="282"/>
      <c r="C400" s="152"/>
    </row>
    <row r="401" spans="1:19">
      <c r="A401" s="5" t="s">
        <v>2</v>
      </c>
      <c r="B401" s="5" t="s">
        <v>3</v>
      </c>
      <c r="C401" s="5" t="s">
        <v>217</v>
      </c>
      <c r="D401" s="5"/>
      <c r="E401" s="5" t="s">
        <v>218</v>
      </c>
      <c r="F401" s="5"/>
      <c r="G401" s="5" t="s">
        <v>219</v>
      </c>
      <c r="H401" s="5"/>
      <c r="I401" s="5" t="s">
        <v>327</v>
      </c>
      <c r="J401" s="5" t="s">
        <v>5</v>
      </c>
      <c r="K401" s="5" t="s">
        <v>220</v>
      </c>
      <c r="L401" s="5"/>
      <c r="M401" s="5" t="s">
        <v>4</v>
      </c>
      <c r="N401" s="5"/>
      <c r="O401" s="144"/>
      <c r="P401" s="156"/>
      <c r="Q401" s="156"/>
      <c r="R401" s="156"/>
      <c r="S401" s="156"/>
    </row>
    <row r="402" spans="1:19">
      <c r="A402" s="5" t="s">
        <v>2</v>
      </c>
      <c r="B402" s="5" t="s">
        <v>3</v>
      </c>
      <c r="C402" s="5" t="s">
        <v>8</v>
      </c>
      <c r="D402" s="5" t="s">
        <v>9</v>
      </c>
      <c r="E402" s="5" t="s">
        <v>8</v>
      </c>
      <c r="F402" s="5" t="s">
        <v>9</v>
      </c>
      <c r="G402" s="5" t="s">
        <v>8</v>
      </c>
      <c r="H402" s="5" t="s">
        <v>9</v>
      </c>
      <c r="I402" s="5" t="s">
        <v>8</v>
      </c>
      <c r="J402" s="5" t="s">
        <v>9</v>
      </c>
      <c r="K402" s="5" t="s">
        <v>221</v>
      </c>
      <c r="L402" s="5" t="s">
        <v>9</v>
      </c>
      <c r="M402" s="5" t="s">
        <v>8</v>
      </c>
      <c r="N402" s="5" t="s">
        <v>9</v>
      </c>
      <c r="O402" s="144"/>
      <c r="P402" s="156"/>
      <c r="Q402" s="156"/>
      <c r="R402" s="156"/>
      <c r="S402" s="156"/>
    </row>
    <row r="403" spans="1:19">
      <c r="A403" s="120" t="s">
        <v>17</v>
      </c>
      <c r="B403" s="8">
        <v>20</v>
      </c>
      <c r="C403" s="153">
        <v>1</v>
      </c>
      <c r="D403" s="102">
        <f>C403*B403</f>
        <v>20</v>
      </c>
      <c r="E403" s="5"/>
      <c r="F403" s="5"/>
      <c r="G403" s="5">
        <v>0</v>
      </c>
      <c r="H403" s="5">
        <f>G403*B403</f>
        <v>0</v>
      </c>
      <c r="I403" s="5">
        <v>1</v>
      </c>
      <c r="J403" s="102">
        <f>I403*B403</f>
        <v>20</v>
      </c>
      <c r="K403" s="5">
        <v>0</v>
      </c>
      <c r="L403" s="5">
        <f>K403*B403</f>
        <v>0</v>
      </c>
      <c r="M403" s="5">
        <v>0</v>
      </c>
      <c r="N403" s="5">
        <f>M403*B403</f>
        <v>0</v>
      </c>
      <c r="O403" s="144"/>
      <c r="P403" s="156"/>
      <c r="Q403" s="156"/>
      <c r="R403" s="156"/>
      <c r="S403" s="156"/>
    </row>
    <row r="404" spans="1:19">
      <c r="A404" s="4" t="s">
        <v>12</v>
      </c>
      <c r="B404" s="8">
        <v>34.32</v>
      </c>
      <c r="C404" s="153">
        <v>7</v>
      </c>
      <c r="D404" s="102">
        <f t="shared" ref="D404:D467" si="43">C404*B404</f>
        <v>240.24</v>
      </c>
      <c r="E404" s="5"/>
      <c r="F404" s="5"/>
      <c r="G404" s="5">
        <v>0</v>
      </c>
      <c r="H404" s="5">
        <f t="shared" ref="H404:H467" si="44">G404*B404</f>
        <v>0</v>
      </c>
      <c r="I404" s="5">
        <v>6.2</v>
      </c>
      <c r="J404" s="102">
        <f t="shared" ref="J404:J467" si="45">I404*B404</f>
        <v>212.78400000000002</v>
      </c>
      <c r="K404" s="5">
        <v>0.8</v>
      </c>
      <c r="L404" s="102">
        <f t="shared" ref="L404:L467" si="46">K404*B404</f>
        <v>27.456000000000003</v>
      </c>
      <c r="M404" s="5">
        <v>0</v>
      </c>
      <c r="N404" s="5">
        <f t="shared" ref="N404:N467" si="47">M404*B404</f>
        <v>0</v>
      </c>
      <c r="O404" s="144"/>
      <c r="P404" s="156"/>
      <c r="Q404" s="156"/>
      <c r="R404" s="156"/>
      <c r="S404" s="156"/>
    </row>
    <row r="405" spans="1:19">
      <c r="A405" s="4" t="s">
        <v>32</v>
      </c>
      <c r="B405" s="8">
        <v>65.977999999999994</v>
      </c>
      <c r="C405" s="153">
        <v>18</v>
      </c>
      <c r="D405" s="102">
        <f t="shared" si="43"/>
        <v>1187.6039999999998</v>
      </c>
      <c r="E405" s="5"/>
      <c r="F405" s="5"/>
      <c r="G405" s="5">
        <v>3</v>
      </c>
      <c r="H405" s="102">
        <f t="shared" si="44"/>
        <v>197.93399999999997</v>
      </c>
      <c r="I405" s="5">
        <v>13</v>
      </c>
      <c r="J405" s="105">
        <f>SUM(I405*B405)</f>
        <v>857.71399999999994</v>
      </c>
      <c r="K405" s="5">
        <v>2</v>
      </c>
      <c r="L405" s="102">
        <f t="shared" si="46"/>
        <v>131.95599999999999</v>
      </c>
      <c r="M405" s="5">
        <v>0</v>
      </c>
      <c r="N405" s="5">
        <f t="shared" si="47"/>
        <v>0</v>
      </c>
      <c r="O405" s="144"/>
      <c r="P405" s="156"/>
      <c r="Q405" s="156"/>
      <c r="R405" s="156"/>
      <c r="S405" s="156"/>
    </row>
    <row r="406" spans="1:19">
      <c r="A406" s="4" t="s">
        <v>49</v>
      </c>
      <c r="B406" s="8">
        <v>118</v>
      </c>
      <c r="C406" s="153">
        <v>7</v>
      </c>
      <c r="D406" s="102">
        <f t="shared" si="43"/>
        <v>826</v>
      </c>
      <c r="E406" s="5"/>
      <c r="F406" s="5"/>
      <c r="G406" s="6">
        <v>2</v>
      </c>
      <c r="H406" s="102">
        <f t="shared" si="44"/>
        <v>236</v>
      </c>
      <c r="I406" s="6">
        <v>2</v>
      </c>
      <c r="J406" s="102">
        <f t="shared" si="45"/>
        <v>236</v>
      </c>
      <c r="K406" s="6">
        <v>1</v>
      </c>
      <c r="L406" s="102">
        <f t="shared" si="46"/>
        <v>118</v>
      </c>
      <c r="M406" s="5">
        <v>2</v>
      </c>
      <c r="N406" s="102">
        <f t="shared" si="47"/>
        <v>236</v>
      </c>
      <c r="O406" s="144"/>
      <c r="P406" s="156"/>
      <c r="Q406" s="156"/>
      <c r="R406" s="156"/>
      <c r="S406" s="156"/>
    </row>
    <row r="407" spans="1:19">
      <c r="A407" s="4" t="s">
        <v>50</v>
      </c>
      <c r="B407" s="8">
        <v>78</v>
      </c>
      <c r="C407" s="153">
        <v>4</v>
      </c>
      <c r="D407" s="102">
        <f t="shared" si="43"/>
        <v>312</v>
      </c>
      <c r="E407" s="5"/>
      <c r="F407" s="5"/>
      <c r="G407" s="6">
        <v>0</v>
      </c>
      <c r="H407" s="5">
        <f t="shared" si="44"/>
        <v>0</v>
      </c>
      <c r="I407" s="6">
        <v>0</v>
      </c>
      <c r="J407" s="5">
        <f t="shared" si="45"/>
        <v>0</v>
      </c>
      <c r="K407" s="6">
        <v>0</v>
      </c>
      <c r="L407" s="5">
        <f t="shared" si="46"/>
        <v>0</v>
      </c>
      <c r="M407" s="5">
        <v>4</v>
      </c>
      <c r="N407" s="102">
        <f t="shared" si="47"/>
        <v>312</v>
      </c>
      <c r="O407" s="144"/>
      <c r="P407" s="156"/>
      <c r="Q407" s="156"/>
      <c r="R407" s="156"/>
      <c r="S407" s="156"/>
    </row>
    <row r="408" spans="1:19">
      <c r="A408" s="4" t="s">
        <v>17</v>
      </c>
      <c r="B408" s="8">
        <v>22</v>
      </c>
      <c r="C408" s="153">
        <v>1</v>
      </c>
      <c r="D408" s="102">
        <f t="shared" si="43"/>
        <v>22</v>
      </c>
      <c r="E408" s="5"/>
      <c r="F408" s="5"/>
      <c r="G408" s="6">
        <v>0</v>
      </c>
      <c r="H408" s="5">
        <f t="shared" si="44"/>
        <v>0</v>
      </c>
      <c r="I408" s="6">
        <v>1</v>
      </c>
      <c r="J408" s="102">
        <f t="shared" si="45"/>
        <v>22</v>
      </c>
      <c r="K408" s="6">
        <v>0</v>
      </c>
      <c r="L408" s="5">
        <f t="shared" si="46"/>
        <v>0</v>
      </c>
      <c r="M408" s="5">
        <v>0</v>
      </c>
      <c r="N408" s="5">
        <f t="shared" si="47"/>
        <v>0</v>
      </c>
      <c r="O408" s="144"/>
      <c r="P408" s="156"/>
      <c r="Q408" s="156"/>
      <c r="R408" s="156"/>
      <c r="S408" s="156"/>
    </row>
    <row r="409" spans="1:19">
      <c r="A409" s="4" t="s">
        <v>13</v>
      </c>
      <c r="B409" s="8">
        <v>136.38999999999999</v>
      </c>
      <c r="C409" s="153">
        <v>2</v>
      </c>
      <c r="D409" s="102">
        <f t="shared" si="43"/>
        <v>272.77999999999997</v>
      </c>
      <c r="E409" s="5"/>
      <c r="F409" s="5"/>
      <c r="G409" s="6">
        <v>0</v>
      </c>
      <c r="H409" s="5">
        <f t="shared" si="44"/>
        <v>0</v>
      </c>
      <c r="I409" s="6">
        <v>2</v>
      </c>
      <c r="J409" s="5">
        <f t="shared" si="45"/>
        <v>272.77999999999997</v>
      </c>
      <c r="K409" s="6">
        <v>0</v>
      </c>
      <c r="L409" s="5">
        <f t="shared" si="46"/>
        <v>0</v>
      </c>
      <c r="M409" s="5">
        <v>0</v>
      </c>
      <c r="N409" s="5">
        <f t="shared" si="47"/>
        <v>0</v>
      </c>
      <c r="O409" s="144"/>
      <c r="P409" s="156"/>
      <c r="Q409" s="156"/>
      <c r="R409" s="156"/>
      <c r="S409" s="156"/>
    </row>
    <row r="410" spans="1:19">
      <c r="A410" s="4" t="s">
        <v>14</v>
      </c>
      <c r="B410" s="8">
        <v>131.06</v>
      </c>
      <c r="C410" s="153">
        <v>7</v>
      </c>
      <c r="D410" s="102">
        <f t="shared" si="43"/>
        <v>917.42000000000007</v>
      </c>
      <c r="E410" s="5"/>
      <c r="F410" s="5"/>
      <c r="G410" s="6">
        <v>0</v>
      </c>
      <c r="H410" s="5">
        <f t="shared" si="44"/>
        <v>0</v>
      </c>
      <c r="I410" s="6">
        <v>7</v>
      </c>
      <c r="J410" s="5">
        <f t="shared" si="45"/>
        <v>917.42000000000007</v>
      </c>
      <c r="K410" s="6">
        <v>0</v>
      </c>
      <c r="L410" s="5">
        <f t="shared" si="46"/>
        <v>0</v>
      </c>
      <c r="M410" s="5">
        <v>0</v>
      </c>
      <c r="N410" s="5">
        <f t="shared" si="47"/>
        <v>0</v>
      </c>
      <c r="O410" s="144"/>
      <c r="P410" s="156"/>
      <c r="Q410" s="156"/>
      <c r="R410" s="156"/>
      <c r="S410" s="156"/>
    </row>
    <row r="411" spans="1:19">
      <c r="A411" s="4" t="s">
        <v>29</v>
      </c>
      <c r="B411" s="8">
        <v>80.180000000000007</v>
      </c>
      <c r="C411" s="153">
        <v>29.5</v>
      </c>
      <c r="D411" s="102">
        <f t="shared" si="43"/>
        <v>2365.3100000000004</v>
      </c>
      <c r="E411" s="5"/>
      <c r="F411" s="5"/>
      <c r="G411" s="6">
        <v>3</v>
      </c>
      <c r="H411" s="5">
        <f t="shared" si="44"/>
        <v>240.54000000000002</v>
      </c>
      <c r="I411" s="6">
        <v>21.82</v>
      </c>
      <c r="J411" s="102">
        <f t="shared" si="45"/>
        <v>1749.5276000000001</v>
      </c>
      <c r="K411" s="6">
        <v>4.68</v>
      </c>
      <c r="L411" s="102">
        <f t="shared" si="46"/>
        <v>375.24240000000003</v>
      </c>
      <c r="M411" s="5">
        <v>0</v>
      </c>
      <c r="N411" s="5">
        <f t="shared" si="47"/>
        <v>0</v>
      </c>
      <c r="O411" s="144"/>
      <c r="P411" s="156"/>
      <c r="Q411" s="156"/>
      <c r="R411" s="156"/>
      <c r="S411" s="156"/>
    </row>
    <row r="412" spans="1:19">
      <c r="A412" s="4" t="s">
        <v>43</v>
      </c>
      <c r="B412" s="8">
        <v>43.33</v>
      </c>
      <c r="C412" s="153">
        <v>25</v>
      </c>
      <c r="D412" s="102">
        <f t="shared" si="43"/>
        <v>1083.25</v>
      </c>
      <c r="E412" s="5"/>
      <c r="F412" s="5"/>
      <c r="G412" s="6">
        <v>3</v>
      </c>
      <c r="H412" s="5">
        <f t="shared" si="44"/>
        <v>129.99</v>
      </c>
      <c r="I412" s="6">
        <v>10.7</v>
      </c>
      <c r="J412" s="102">
        <f t="shared" si="45"/>
        <v>463.63099999999997</v>
      </c>
      <c r="K412" s="6">
        <v>3.2</v>
      </c>
      <c r="L412" s="102">
        <f t="shared" si="46"/>
        <v>138.65600000000001</v>
      </c>
      <c r="M412" s="5">
        <v>8.1</v>
      </c>
      <c r="N412" s="102">
        <f t="shared" si="47"/>
        <v>350.97299999999996</v>
      </c>
      <c r="O412" s="144"/>
      <c r="P412" s="156"/>
      <c r="Q412" s="156"/>
      <c r="R412" s="156"/>
      <c r="S412" s="156"/>
    </row>
    <row r="413" spans="1:19">
      <c r="A413" s="4" t="s">
        <v>188</v>
      </c>
      <c r="B413" s="8">
        <v>361.5</v>
      </c>
      <c r="C413" s="153">
        <v>1.05</v>
      </c>
      <c r="D413" s="102">
        <f t="shared" si="43"/>
        <v>379.57499999999999</v>
      </c>
      <c r="E413" s="5"/>
      <c r="F413" s="5"/>
      <c r="G413" s="6">
        <v>0</v>
      </c>
      <c r="H413" s="5">
        <f t="shared" si="44"/>
        <v>0</v>
      </c>
      <c r="I413" s="6">
        <v>1.05</v>
      </c>
      <c r="J413" s="102">
        <f t="shared" si="45"/>
        <v>379.57499999999999</v>
      </c>
      <c r="K413" s="6">
        <v>0</v>
      </c>
      <c r="L413" s="5">
        <f t="shared" si="46"/>
        <v>0</v>
      </c>
      <c r="M413" s="5">
        <v>0</v>
      </c>
      <c r="N413" s="5">
        <f t="shared" si="47"/>
        <v>0</v>
      </c>
      <c r="O413" s="144"/>
      <c r="P413" s="156"/>
      <c r="Q413" s="156"/>
      <c r="R413" s="156"/>
      <c r="S413" s="156"/>
    </row>
    <row r="414" spans="1:19">
      <c r="A414" s="4" t="s">
        <v>172</v>
      </c>
      <c r="B414" s="8">
        <v>103</v>
      </c>
      <c r="C414" s="153">
        <v>12</v>
      </c>
      <c r="D414" s="102">
        <f t="shared" si="43"/>
        <v>1236</v>
      </c>
      <c r="E414" s="5"/>
      <c r="F414" s="5"/>
      <c r="G414" s="6">
        <v>0</v>
      </c>
      <c r="H414" s="5">
        <f t="shared" si="44"/>
        <v>0</v>
      </c>
      <c r="I414" s="6">
        <v>12</v>
      </c>
      <c r="J414" s="102">
        <f t="shared" si="45"/>
        <v>1236</v>
      </c>
      <c r="K414" s="6">
        <v>0</v>
      </c>
      <c r="L414" s="5">
        <f t="shared" si="46"/>
        <v>0</v>
      </c>
      <c r="M414" s="5">
        <v>0</v>
      </c>
      <c r="N414" s="5">
        <f t="shared" si="47"/>
        <v>0</v>
      </c>
      <c r="O414" s="144"/>
      <c r="P414" s="156"/>
      <c r="Q414" s="156"/>
      <c r="R414" s="156"/>
      <c r="S414" s="156"/>
    </row>
    <row r="415" spans="1:19">
      <c r="A415" s="4" t="s">
        <v>204</v>
      </c>
      <c r="B415" s="8">
        <v>185</v>
      </c>
      <c r="C415" s="153">
        <v>0.21</v>
      </c>
      <c r="D415" s="102">
        <f t="shared" si="43"/>
        <v>38.85</v>
      </c>
      <c r="E415" s="5"/>
      <c r="F415" s="5"/>
      <c r="G415" s="6">
        <v>0</v>
      </c>
      <c r="H415" s="5">
        <f t="shared" si="44"/>
        <v>0</v>
      </c>
      <c r="I415" s="6">
        <v>0.21</v>
      </c>
      <c r="J415" s="102">
        <f t="shared" si="45"/>
        <v>38.85</v>
      </c>
      <c r="K415" s="6">
        <v>0</v>
      </c>
      <c r="L415" s="5">
        <f t="shared" si="46"/>
        <v>0</v>
      </c>
      <c r="M415" s="5">
        <v>0</v>
      </c>
      <c r="N415" s="5">
        <f t="shared" si="47"/>
        <v>0</v>
      </c>
      <c r="O415" s="144"/>
      <c r="P415" s="156"/>
      <c r="Q415" s="156"/>
      <c r="R415" s="156"/>
      <c r="S415" s="156"/>
    </row>
    <row r="416" spans="1:19">
      <c r="A416" s="4" t="s">
        <v>22</v>
      </c>
      <c r="B416" s="8">
        <v>108</v>
      </c>
      <c r="C416" s="153">
        <v>5</v>
      </c>
      <c r="D416" s="102">
        <f t="shared" si="43"/>
        <v>540</v>
      </c>
      <c r="E416" s="5"/>
      <c r="F416" s="5"/>
      <c r="G416" s="6">
        <v>0</v>
      </c>
      <c r="H416" s="5">
        <f t="shared" si="44"/>
        <v>0</v>
      </c>
      <c r="I416" s="6">
        <v>5</v>
      </c>
      <c r="J416" s="102">
        <f t="shared" si="45"/>
        <v>540</v>
      </c>
      <c r="K416" s="6">
        <v>0</v>
      </c>
      <c r="L416" s="5">
        <f t="shared" si="46"/>
        <v>0</v>
      </c>
      <c r="M416" s="5">
        <v>0</v>
      </c>
      <c r="N416" s="5">
        <f t="shared" si="47"/>
        <v>0</v>
      </c>
      <c r="O416" s="144"/>
      <c r="P416" s="156"/>
      <c r="Q416" s="156"/>
      <c r="R416" s="156"/>
      <c r="S416" s="156"/>
    </row>
    <row r="417" spans="1:19">
      <c r="A417" s="4" t="s">
        <v>22</v>
      </c>
      <c r="B417" s="8">
        <v>173</v>
      </c>
      <c r="C417" s="153">
        <v>9</v>
      </c>
      <c r="D417" s="102">
        <f t="shared" si="43"/>
        <v>1557</v>
      </c>
      <c r="E417" s="5"/>
      <c r="F417" s="5"/>
      <c r="G417" s="6">
        <v>0</v>
      </c>
      <c r="H417" s="5">
        <f t="shared" si="44"/>
        <v>0</v>
      </c>
      <c r="I417" s="6">
        <v>7</v>
      </c>
      <c r="J417" s="102">
        <f t="shared" si="45"/>
        <v>1211</v>
      </c>
      <c r="K417" s="6">
        <v>2</v>
      </c>
      <c r="L417" s="102">
        <f t="shared" si="46"/>
        <v>346</v>
      </c>
      <c r="M417" s="5">
        <v>0</v>
      </c>
      <c r="N417" s="5">
        <f t="shared" si="47"/>
        <v>0</v>
      </c>
      <c r="O417" s="144"/>
      <c r="P417" s="156"/>
      <c r="Q417" s="156"/>
      <c r="R417" s="156"/>
      <c r="S417" s="156"/>
    </row>
    <row r="418" spans="1:19">
      <c r="A418" s="4" t="s">
        <v>10</v>
      </c>
      <c r="B418" s="8">
        <v>65</v>
      </c>
      <c r="C418" s="153">
        <v>29</v>
      </c>
      <c r="D418" s="102">
        <f t="shared" si="43"/>
        <v>1885</v>
      </c>
      <c r="E418" s="5"/>
      <c r="F418" s="5"/>
      <c r="G418" s="6">
        <v>0</v>
      </c>
      <c r="H418" s="5">
        <f t="shared" si="44"/>
        <v>0</v>
      </c>
      <c r="I418" s="6">
        <v>12</v>
      </c>
      <c r="J418" s="102">
        <f t="shared" si="45"/>
        <v>780</v>
      </c>
      <c r="K418" s="6">
        <v>0</v>
      </c>
      <c r="L418" s="5">
        <f t="shared" si="46"/>
        <v>0</v>
      </c>
      <c r="M418" s="5">
        <v>17</v>
      </c>
      <c r="N418" s="102">
        <f t="shared" si="47"/>
        <v>1105</v>
      </c>
      <c r="O418" s="144"/>
      <c r="P418" s="156"/>
      <c r="Q418" s="156"/>
      <c r="R418" s="156"/>
      <c r="S418" s="156"/>
    </row>
    <row r="419" spans="1:19">
      <c r="A419" s="4" t="s">
        <v>51</v>
      </c>
      <c r="B419" s="8">
        <v>47</v>
      </c>
      <c r="C419" s="153">
        <v>11</v>
      </c>
      <c r="D419" s="102">
        <f t="shared" si="43"/>
        <v>517</v>
      </c>
      <c r="E419" s="5"/>
      <c r="F419" s="5"/>
      <c r="G419" s="6">
        <v>0</v>
      </c>
      <c r="H419" s="5">
        <f t="shared" si="44"/>
        <v>0</v>
      </c>
      <c r="I419" s="6">
        <v>7</v>
      </c>
      <c r="J419" s="102">
        <f t="shared" si="45"/>
        <v>329</v>
      </c>
      <c r="K419" s="6">
        <v>0</v>
      </c>
      <c r="L419" s="5">
        <f t="shared" si="46"/>
        <v>0</v>
      </c>
      <c r="M419" s="5">
        <v>4</v>
      </c>
      <c r="N419" s="102">
        <f t="shared" si="47"/>
        <v>188</v>
      </c>
      <c r="O419" s="144"/>
      <c r="P419" s="156"/>
      <c r="Q419" s="156"/>
      <c r="R419" s="156"/>
      <c r="S419" s="156"/>
    </row>
    <row r="420" spans="1:19">
      <c r="A420" s="4" t="s">
        <v>31</v>
      </c>
      <c r="B420" s="8">
        <v>75</v>
      </c>
      <c r="C420" s="153">
        <v>28</v>
      </c>
      <c r="D420" s="102">
        <f t="shared" si="43"/>
        <v>2100</v>
      </c>
      <c r="E420" s="5"/>
      <c r="F420" s="5"/>
      <c r="G420" s="6">
        <v>6</v>
      </c>
      <c r="H420" s="102">
        <f t="shared" si="44"/>
        <v>450</v>
      </c>
      <c r="I420" s="6">
        <v>20</v>
      </c>
      <c r="J420" s="102">
        <f t="shared" si="45"/>
        <v>1500</v>
      </c>
      <c r="K420" s="6">
        <v>2</v>
      </c>
      <c r="L420" s="102">
        <f t="shared" si="46"/>
        <v>150</v>
      </c>
      <c r="M420" s="5">
        <v>0</v>
      </c>
      <c r="N420" s="5">
        <f t="shared" si="47"/>
        <v>0</v>
      </c>
      <c r="O420" s="144"/>
      <c r="P420" s="156"/>
      <c r="Q420" s="156"/>
      <c r="R420" s="156"/>
      <c r="S420" s="156"/>
    </row>
    <row r="421" spans="1:19">
      <c r="A421" s="4" t="s">
        <v>58</v>
      </c>
      <c r="B421" s="8">
        <v>41</v>
      </c>
      <c r="C421" s="153">
        <v>18.29</v>
      </c>
      <c r="D421" s="102">
        <f t="shared" si="43"/>
        <v>749.89</v>
      </c>
      <c r="E421" s="5"/>
      <c r="F421" s="5"/>
      <c r="G421" s="6">
        <v>0.78</v>
      </c>
      <c r="H421" s="5">
        <f t="shared" si="44"/>
        <v>31.98</v>
      </c>
      <c r="I421" s="6">
        <v>14.71</v>
      </c>
      <c r="J421" s="102">
        <f t="shared" si="45"/>
        <v>603.11</v>
      </c>
      <c r="K421" s="6">
        <v>2.8</v>
      </c>
      <c r="L421" s="102">
        <f t="shared" si="46"/>
        <v>114.8</v>
      </c>
      <c r="M421" s="5">
        <v>0</v>
      </c>
      <c r="N421" s="5">
        <f t="shared" si="47"/>
        <v>0</v>
      </c>
      <c r="O421" s="144"/>
      <c r="P421" s="156"/>
      <c r="Q421" s="156"/>
      <c r="R421" s="156"/>
      <c r="S421" s="156"/>
    </row>
    <row r="422" spans="1:19">
      <c r="A422" s="4" t="s">
        <v>55</v>
      </c>
      <c r="B422" s="8">
        <v>39</v>
      </c>
      <c r="C422" s="153">
        <v>159.54</v>
      </c>
      <c r="D422" s="102">
        <f t="shared" si="43"/>
        <v>6222.0599999999995</v>
      </c>
      <c r="E422" s="5"/>
      <c r="F422" s="5"/>
      <c r="G422" s="6">
        <v>3</v>
      </c>
      <c r="H422" s="102">
        <f t="shared" si="44"/>
        <v>117</v>
      </c>
      <c r="I422" s="6">
        <v>32.1</v>
      </c>
      <c r="J422" s="102">
        <f t="shared" si="45"/>
        <v>1251.9000000000001</v>
      </c>
      <c r="K422" s="6">
        <v>5.7</v>
      </c>
      <c r="L422" s="102">
        <f t="shared" si="46"/>
        <v>222.3</v>
      </c>
      <c r="M422" s="5">
        <v>118.74</v>
      </c>
      <c r="N422" s="5">
        <f t="shared" si="47"/>
        <v>4630.8599999999997</v>
      </c>
      <c r="O422" s="144"/>
      <c r="P422" s="156"/>
      <c r="Q422" s="156"/>
      <c r="R422" s="156"/>
      <c r="S422" s="156"/>
    </row>
    <row r="423" spans="1:19">
      <c r="A423" s="4" t="s">
        <v>37</v>
      </c>
      <c r="B423" s="8">
        <v>60</v>
      </c>
      <c r="C423" s="153">
        <v>1.24</v>
      </c>
      <c r="D423" s="102">
        <f t="shared" si="43"/>
        <v>74.400000000000006</v>
      </c>
      <c r="E423" s="5"/>
      <c r="F423" s="5"/>
      <c r="G423" s="6">
        <v>0</v>
      </c>
      <c r="H423" s="5">
        <f t="shared" si="44"/>
        <v>0</v>
      </c>
      <c r="I423" s="6">
        <v>1.24</v>
      </c>
      <c r="J423" s="102">
        <f t="shared" si="45"/>
        <v>74.400000000000006</v>
      </c>
      <c r="K423" s="6">
        <v>0</v>
      </c>
      <c r="L423" s="5">
        <f t="shared" si="46"/>
        <v>0</v>
      </c>
      <c r="M423" s="5">
        <v>0</v>
      </c>
      <c r="N423" s="5">
        <f t="shared" si="47"/>
        <v>0</v>
      </c>
      <c r="O423" s="144"/>
      <c r="P423" s="156"/>
      <c r="Q423" s="156"/>
      <c r="R423" s="156"/>
      <c r="S423" s="156"/>
    </row>
    <row r="424" spans="1:19">
      <c r="A424" s="4" t="s">
        <v>18</v>
      </c>
      <c r="B424" s="8">
        <v>126.16</v>
      </c>
      <c r="C424" s="153">
        <v>18</v>
      </c>
      <c r="D424" s="5">
        <f t="shared" si="43"/>
        <v>2270.88</v>
      </c>
      <c r="E424" s="5"/>
      <c r="F424" s="5"/>
      <c r="G424" s="6">
        <v>0</v>
      </c>
      <c r="H424" s="5">
        <f t="shared" si="44"/>
        <v>0</v>
      </c>
      <c r="I424" s="6">
        <v>18</v>
      </c>
      <c r="J424" s="102">
        <f t="shared" si="45"/>
        <v>2270.88</v>
      </c>
      <c r="K424" s="6">
        <v>0</v>
      </c>
      <c r="L424" s="5">
        <f t="shared" si="46"/>
        <v>0</v>
      </c>
      <c r="M424" s="5">
        <v>0</v>
      </c>
      <c r="N424" s="5">
        <f t="shared" si="47"/>
        <v>0</v>
      </c>
      <c r="O424" s="144"/>
      <c r="P424" s="156"/>
      <c r="Q424" s="156"/>
      <c r="R424" s="156"/>
      <c r="S424" s="156"/>
    </row>
    <row r="425" spans="1:19">
      <c r="A425" s="4" t="s">
        <v>179</v>
      </c>
      <c r="B425" s="8">
        <v>168.54</v>
      </c>
      <c r="C425" s="153">
        <v>7</v>
      </c>
      <c r="D425" s="5">
        <f t="shared" si="43"/>
        <v>1179.78</v>
      </c>
      <c r="E425" s="5"/>
      <c r="F425" s="5"/>
      <c r="G425" s="6">
        <v>0</v>
      </c>
      <c r="H425" s="5">
        <f t="shared" si="44"/>
        <v>0</v>
      </c>
      <c r="I425" s="6">
        <v>7</v>
      </c>
      <c r="J425" s="102">
        <f t="shared" si="45"/>
        <v>1179.78</v>
      </c>
      <c r="K425" s="6">
        <v>0</v>
      </c>
      <c r="L425" s="5">
        <f t="shared" si="46"/>
        <v>0</v>
      </c>
      <c r="M425" s="5">
        <v>0</v>
      </c>
      <c r="N425" s="5">
        <f t="shared" si="47"/>
        <v>0</v>
      </c>
      <c r="O425" s="144"/>
      <c r="P425" s="156"/>
      <c r="Q425" s="156"/>
      <c r="R425" s="156"/>
      <c r="S425" s="156"/>
    </row>
    <row r="426" spans="1:19">
      <c r="A426" s="4" t="s">
        <v>270</v>
      </c>
      <c r="B426" s="8">
        <v>218.42</v>
      </c>
      <c r="C426" s="153">
        <v>16</v>
      </c>
      <c r="D426" s="5">
        <f t="shared" si="43"/>
        <v>3494.72</v>
      </c>
      <c r="E426" s="5"/>
      <c r="F426" s="5"/>
      <c r="G426" s="6">
        <v>0</v>
      </c>
      <c r="H426" s="5">
        <f t="shared" si="44"/>
        <v>0</v>
      </c>
      <c r="I426" s="6">
        <v>4.45</v>
      </c>
      <c r="J426" s="102">
        <f t="shared" si="45"/>
        <v>971.96899999999994</v>
      </c>
      <c r="K426" s="6">
        <v>5.3</v>
      </c>
      <c r="L426" s="102">
        <f t="shared" si="46"/>
        <v>1157.626</v>
      </c>
      <c r="M426" s="5">
        <v>6.25</v>
      </c>
      <c r="N426" s="102">
        <f t="shared" si="47"/>
        <v>1365.125</v>
      </c>
      <c r="O426" s="144"/>
      <c r="P426" s="156"/>
      <c r="Q426" s="156"/>
      <c r="R426" s="156"/>
      <c r="S426" s="156"/>
    </row>
    <row r="427" spans="1:19">
      <c r="A427" s="4" t="s">
        <v>271</v>
      </c>
      <c r="B427" s="8">
        <v>47.62</v>
      </c>
      <c r="C427" s="153">
        <v>39</v>
      </c>
      <c r="D427" s="5">
        <f t="shared" si="43"/>
        <v>1857.1799999999998</v>
      </c>
      <c r="E427" s="5"/>
      <c r="F427" s="5"/>
      <c r="G427" s="6">
        <v>0</v>
      </c>
      <c r="H427" s="5">
        <f t="shared" si="44"/>
        <v>0</v>
      </c>
      <c r="I427" s="6">
        <v>21</v>
      </c>
      <c r="J427" s="102">
        <f t="shared" si="45"/>
        <v>1000.02</v>
      </c>
      <c r="K427" s="6">
        <v>0</v>
      </c>
      <c r="L427" s="5">
        <f t="shared" si="46"/>
        <v>0</v>
      </c>
      <c r="M427" s="5">
        <v>18</v>
      </c>
      <c r="N427" s="5">
        <f t="shared" si="47"/>
        <v>857.16</v>
      </c>
      <c r="O427" s="144"/>
      <c r="P427" s="156"/>
      <c r="Q427" s="156"/>
      <c r="R427" s="156"/>
      <c r="S427" s="156"/>
    </row>
    <row r="428" spans="1:19">
      <c r="A428" s="4" t="s">
        <v>172</v>
      </c>
      <c r="B428" s="8">
        <v>121.35</v>
      </c>
      <c r="C428" s="153">
        <v>18</v>
      </c>
      <c r="D428" s="102">
        <f t="shared" si="43"/>
        <v>2184.2999999999997</v>
      </c>
      <c r="E428" s="5"/>
      <c r="F428" s="5"/>
      <c r="G428" s="6">
        <v>0</v>
      </c>
      <c r="H428" s="5">
        <f t="shared" si="44"/>
        <v>0</v>
      </c>
      <c r="I428" s="6">
        <v>18</v>
      </c>
      <c r="J428" s="102">
        <f t="shared" si="45"/>
        <v>2184.2999999999997</v>
      </c>
      <c r="K428" s="6">
        <v>0</v>
      </c>
      <c r="L428" s="5">
        <f t="shared" si="46"/>
        <v>0</v>
      </c>
      <c r="M428" s="5">
        <v>0</v>
      </c>
      <c r="N428" s="5">
        <f t="shared" si="47"/>
        <v>0</v>
      </c>
      <c r="O428" s="144"/>
      <c r="P428" s="156"/>
      <c r="Q428" s="156"/>
      <c r="R428" s="156"/>
      <c r="S428" s="156"/>
    </row>
    <row r="429" spans="1:19">
      <c r="A429" s="4" t="s">
        <v>13</v>
      </c>
      <c r="B429" s="8">
        <v>116.49</v>
      </c>
      <c r="C429" s="153">
        <v>15</v>
      </c>
      <c r="D429" s="102">
        <f t="shared" si="43"/>
        <v>1747.35</v>
      </c>
      <c r="E429" s="5"/>
      <c r="F429" s="5"/>
      <c r="G429" s="6">
        <v>0</v>
      </c>
      <c r="H429" s="5">
        <f t="shared" si="44"/>
        <v>0</v>
      </c>
      <c r="I429" s="6">
        <v>11</v>
      </c>
      <c r="J429" s="102">
        <f t="shared" si="45"/>
        <v>1281.3899999999999</v>
      </c>
      <c r="K429" s="6">
        <v>1</v>
      </c>
      <c r="L429" s="5">
        <f t="shared" si="46"/>
        <v>116.49</v>
      </c>
      <c r="M429" s="5">
        <v>3</v>
      </c>
      <c r="N429" s="5">
        <f t="shared" si="47"/>
        <v>349.46999999999997</v>
      </c>
      <c r="O429" s="144"/>
      <c r="P429" s="156"/>
      <c r="Q429" s="156"/>
      <c r="R429" s="156"/>
      <c r="S429" s="156"/>
    </row>
    <row r="430" spans="1:19">
      <c r="A430" s="4" t="s">
        <v>23</v>
      </c>
      <c r="B430" s="8">
        <v>53.67</v>
      </c>
      <c r="C430" s="153">
        <v>24</v>
      </c>
      <c r="D430" s="102">
        <f t="shared" si="43"/>
        <v>1288.08</v>
      </c>
      <c r="E430" s="5"/>
      <c r="F430" s="5"/>
      <c r="G430" s="6">
        <v>0</v>
      </c>
      <c r="H430" s="5">
        <f t="shared" si="44"/>
        <v>0</v>
      </c>
      <c r="I430" s="6">
        <v>0</v>
      </c>
      <c r="J430" s="5">
        <f t="shared" si="45"/>
        <v>0</v>
      </c>
      <c r="K430" s="6">
        <v>0</v>
      </c>
      <c r="L430" s="5">
        <f t="shared" si="46"/>
        <v>0</v>
      </c>
      <c r="M430" s="5">
        <v>24</v>
      </c>
      <c r="N430" s="5">
        <f t="shared" si="47"/>
        <v>1288.08</v>
      </c>
      <c r="O430" s="144"/>
      <c r="P430" s="156"/>
      <c r="Q430" s="156"/>
      <c r="R430" s="156"/>
      <c r="S430" s="156"/>
    </row>
    <row r="431" spans="1:19">
      <c r="A431" s="4" t="s">
        <v>14</v>
      </c>
      <c r="B431" s="8">
        <v>131.12</v>
      </c>
      <c r="C431" s="153">
        <v>9</v>
      </c>
      <c r="D431" s="102">
        <f t="shared" si="43"/>
        <v>1180.08</v>
      </c>
      <c r="E431" s="5"/>
      <c r="F431" s="5"/>
      <c r="G431" s="6">
        <v>0</v>
      </c>
      <c r="H431" s="5">
        <f t="shared" si="44"/>
        <v>0</v>
      </c>
      <c r="I431" s="6">
        <v>1</v>
      </c>
      <c r="J431" s="5">
        <f t="shared" si="45"/>
        <v>131.12</v>
      </c>
      <c r="K431" s="6">
        <v>0</v>
      </c>
      <c r="L431" s="5">
        <f t="shared" si="46"/>
        <v>0</v>
      </c>
      <c r="M431" s="5">
        <v>8</v>
      </c>
      <c r="N431" s="5">
        <f t="shared" si="47"/>
        <v>1048.96</v>
      </c>
      <c r="O431" s="144"/>
      <c r="P431" s="156"/>
      <c r="Q431" s="156"/>
      <c r="R431" s="156"/>
      <c r="S431" s="156"/>
    </row>
    <row r="432" spans="1:19">
      <c r="A432" s="4" t="s">
        <v>20</v>
      </c>
      <c r="B432" s="8">
        <v>52.95</v>
      </c>
      <c r="C432" s="153">
        <v>12</v>
      </c>
      <c r="D432" s="102">
        <f t="shared" si="43"/>
        <v>635.40000000000009</v>
      </c>
      <c r="E432" s="5"/>
      <c r="F432" s="5"/>
      <c r="G432" s="6">
        <v>1</v>
      </c>
      <c r="H432" s="5">
        <f t="shared" si="44"/>
        <v>52.95</v>
      </c>
      <c r="I432" s="6">
        <v>9</v>
      </c>
      <c r="J432" s="5">
        <f t="shared" si="45"/>
        <v>476.55</v>
      </c>
      <c r="K432" s="6">
        <v>2</v>
      </c>
      <c r="L432" s="102">
        <f t="shared" si="46"/>
        <v>105.9</v>
      </c>
      <c r="M432" s="5">
        <v>0</v>
      </c>
      <c r="N432" s="5">
        <f t="shared" si="47"/>
        <v>0</v>
      </c>
      <c r="O432" s="144"/>
      <c r="P432" s="156"/>
      <c r="Q432" s="156"/>
      <c r="R432" s="156"/>
      <c r="S432" s="156"/>
    </row>
    <row r="433" spans="1:19">
      <c r="A433" s="4" t="s">
        <v>24</v>
      </c>
      <c r="B433" s="8">
        <v>129.94999999999999</v>
      </c>
      <c r="C433" s="153">
        <v>15</v>
      </c>
      <c r="D433" s="102">
        <f t="shared" si="43"/>
        <v>1949.2499999999998</v>
      </c>
      <c r="E433" s="5"/>
      <c r="F433" s="5"/>
      <c r="G433" s="6">
        <v>0</v>
      </c>
      <c r="H433" s="5">
        <f t="shared" si="44"/>
        <v>0</v>
      </c>
      <c r="I433" s="6">
        <v>10</v>
      </c>
      <c r="J433" s="102">
        <f t="shared" si="45"/>
        <v>1299.5</v>
      </c>
      <c r="K433" s="6">
        <v>5</v>
      </c>
      <c r="L433" s="5">
        <f t="shared" si="46"/>
        <v>649.75</v>
      </c>
      <c r="M433" s="5">
        <v>0</v>
      </c>
      <c r="N433" s="5">
        <f t="shared" si="47"/>
        <v>0</v>
      </c>
      <c r="O433" s="144"/>
      <c r="P433" s="156"/>
      <c r="Q433" s="156"/>
      <c r="R433" s="156"/>
      <c r="S433" s="156"/>
    </row>
    <row r="434" spans="1:19">
      <c r="A434" s="4" t="s">
        <v>41</v>
      </c>
      <c r="B434" s="8">
        <v>184.88</v>
      </c>
      <c r="C434" s="153">
        <v>4.7</v>
      </c>
      <c r="D434" s="102">
        <f t="shared" si="43"/>
        <v>868.93600000000004</v>
      </c>
      <c r="E434" s="5"/>
      <c r="F434" s="5"/>
      <c r="G434" s="6">
        <v>0</v>
      </c>
      <c r="H434" s="5">
        <f t="shared" si="44"/>
        <v>0</v>
      </c>
      <c r="I434" s="6">
        <v>4.7</v>
      </c>
      <c r="J434" s="102">
        <f t="shared" si="45"/>
        <v>868.93600000000004</v>
      </c>
      <c r="K434" s="6">
        <v>0</v>
      </c>
      <c r="L434" s="5">
        <f t="shared" si="46"/>
        <v>0</v>
      </c>
      <c r="M434" s="5">
        <v>0</v>
      </c>
      <c r="N434" s="5">
        <f t="shared" si="47"/>
        <v>0</v>
      </c>
      <c r="O434" s="144"/>
      <c r="P434" s="156"/>
      <c r="Q434" s="156"/>
      <c r="R434" s="156"/>
      <c r="S434" s="156"/>
    </row>
    <row r="435" spans="1:19">
      <c r="A435" s="4" t="s">
        <v>272</v>
      </c>
      <c r="B435" s="8">
        <v>492.43</v>
      </c>
      <c r="C435" s="153">
        <v>4.75</v>
      </c>
      <c r="D435" s="102">
        <f t="shared" si="43"/>
        <v>2339.0425</v>
      </c>
      <c r="E435" s="5"/>
      <c r="F435" s="5"/>
      <c r="G435" s="6">
        <v>0</v>
      </c>
      <c r="H435" s="5">
        <f t="shared" si="44"/>
        <v>0</v>
      </c>
      <c r="I435" s="6">
        <v>4.75</v>
      </c>
      <c r="J435" s="102">
        <f t="shared" si="45"/>
        <v>2339.0425</v>
      </c>
      <c r="K435" s="6">
        <v>0</v>
      </c>
      <c r="L435" s="5">
        <f t="shared" si="46"/>
        <v>0</v>
      </c>
      <c r="M435" s="5">
        <v>0</v>
      </c>
      <c r="N435" s="5">
        <f t="shared" si="47"/>
        <v>0</v>
      </c>
      <c r="O435" s="144"/>
      <c r="P435" s="156"/>
      <c r="Q435" s="156"/>
      <c r="R435" s="156"/>
      <c r="S435" s="156"/>
    </row>
    <row r="436" spans="1:19">
      <c r="A436" s="4" t="s">
        <v>27</v>
      </c>
      <c r="B436" s="8">
        <v>248.23</v>
      </c>
      <c r="C436" s="153">
        <v>3</v>
      </c>
      <c r="D436" s="102">
        <f t="shared" si="43"/>
        <v>744.68999999999994</v>
      </c>
      <c r="E436" s="5"/>
      <c r="F436" s="5"/>
      <c r="G436" s="6">
        <v>0</v>
      </c>
      <c r="H436" s="5">
        <f t="shared" si="44"/>
        <v>0</v>
      </c>
      <c r="I436" s="6">
        <v>3</v>
      </c>
      <c r="J436" s="102">
        <f t="shared" si="45"/>
        <v>744.68999999999994</v>
      </c>
      <c r="K436" s="6">
        <v>0</v>
      </c>
      <c r="L436" s="5">
        <f t="shared" si="46"/>
        <v>0</v>
      </c>
      <c r="M436" s="5">
        <v>0</v>
      </c>
      <c r="N436" s="5">
        <f t="shared" si="47"/>
        <v>0</v>
      </c>
      <c r="O436" s="144"/>
      <c r="P436" s="156"/>
      <c r="Q436" s="156"/>
      <c r="R436" s="156"/>
      <c r="S436" s="156"/>
    </row>
    <row r="437" spans="1:19">
      <c r="A437" s="4" t="s">
        <v>145</v>
      </c>
      <c r="B437" s="8">
        <v>512.66999999999996</v>
      </c>
      <c r="C437" s="153">
        <v>7.03</v>
      </c>
      <c r="D437" s="102">
        <f t="shared" si="43"/>
        <v>3604.0700999999999</v>
      </c>
      <c r="E437" s="5"/>
      <c r="F437" s="5"/>
      <c r="G437" s="6">
        <v>0</v>
      </c>
      <c r="H437" s="5">
        <f t="shared" si="44"/>
        <v>0</v>
      </c>
      <c r="I437" s="6">
        <v>6.54</v>
      </c>
      <c r="J437" s="102">
        <f t="shared" si="45"/>
        <v>3352.8617999999997</v>
      </c>
      <c r="K437" s="6">
        <v>0.49</v>
      </c>
      <c r="L437" s="102">
        <f t="shared" si="46"/>
        <v>251.20829999999998</v>
      </c>
      <c r="M437" s="5">
        <v>0</v>
      </c>
      <c r="N437" s="5">
        <f t="shared" si="47"/>
        <v>0</v>
      </c>
      <c r="O437" s="144"/>
      <c r="P437" s="156"/>
      <c r="Q437" s="156"/>
      <c r="R437" s="156"/>
      <c r="S437" s="156"/>
    </row>
    <row r="438" spans="1:19">
      <c r="A438" s="4" t="s">
        <v>16</v>
      </c>
      <c r="B438" s="8">
        <v>109.15</v>
      </c>
      <c r="C438" s="153">
        <v>41.45</v>
      </c>
      <c r="D438" s="102">
        <f t="shared" si="43"/>
        <v>4524.2675000000008</v>
      </c>
      <c r="E438" s="5"/>
      <c r="F438" s="5"/>
      <c r="G438" s="6">
        <v>5</v>
      </c>
      <c r="H438" s="5">
        <f t="shared" si="44"/>
        <v>545.75</v>
      </c>
      <c r="I438" s="6">
        <v>21.4</v>
      </c>
      <c r="J438" s="102">
        <f t="shared" si="45"/>
        <v>2335.81</v>
      </c>
      <c r="K438" s="6">
        <v>10.199999999999999</v>
      </c>
      <c r="L438" s="102">
        <f t="shared" si="46"/>
        <v>1113.33</v>
      </c>
      <c r="M438" s="5">
        <v>4.8499999999999996</v>
      </c>
      <c r="N438" s="102">
        <f t="shared" si="47"/>
        <v>529.37749999999994</v>
      </c>
      <c r="O438" s="144"/>
      <c r="P438" s="156"/>
      <c r="Q438" s="156"/>
      <c r="R438" s="156"/>
      <c r="S438" s="156"/>
    </row>
    <row r="439" spans="1:19">
      <c r="A439" s="4" t="s">
        <v>15</v>
      </c>
      <c r="B439" s="8">
        <v>74.52</v>
      </c>
      <c r="C439" s="153">
        <v>31.8</v>
      </c>
      <c r="D439" s="102">
        <f t="shared" si="43"/>
        <v>2369.7359999999999</v>
      </c>
      <c r="E439" s="5"/>
      <c r="F439" s="5"/>
      <c r="G439" s="6">
        <v>1</v>
      </c>
      <c r="H439" s="5">
        <f t="shared" si="44"/>
        <v>74.52</v>
      </c>
      <c r="I439" s="6">
        <v>15.8</v>
      </c>
      <c r="J439" s="102">
        <f t="shared" si="45"/>
        <v>1177.4159999999999</v>
      </c>
      <c r="K439" s="6">
        <v>7.1</v>
      </c>
      <c r="L439" s="102">
        <f t="shared" si="46"/>
        <v>529.09199999999998</v>
      </c>
      <c r="M439" s="5">
        <v>7.9</v>
      </c>
      <c r="N439" s="102">
        <f t="shared" si="47"/>
        <v>588.70799999999997</v>
      </c>
      <c r="O439" s="144"/>
      <c r="P439" s="156"/>
      <c r="Q439" s="156"/>
      <c r="R439" s="156"/>
      <c r="S439" s="156"/>
    </row>
    <row r="440" spans="1:19">
      <c r="A440" s="4" t="s">
        <v>17</v>
      </c>
      <c r="B440" s="8">
        <v>23.87</v>
      </c>
      <c r="C440" s="153">
        <v>20</v>
      </c>
      <c r="D440" s="102">
        <f t="shared" si="43"/>
        <v>477.40000000000003</v>
      </c>
      <c r="E440" s="5"/>
      <c r="F440" s="5"/>
      <c r="G440" s="6">
        <v>0</v>
      </c>
      <c r="H440" s="5">
        <f t="shared" si="44"/>
        <v>0</v>
      </c>
      <c r="I440" s="6">
        <v>6</v>
      </c>
      <c r="J440" s="102">
        <f t="shared" si="45"/>
        <v>143.22</v>
      </c>
      <c r="K440" s="6">
        <v>0</v>
      </c>
      <c r="L440" s="5">
        <f t="shared" si="46"/>
        <v>0</v>
      </c>
      <c r="M440" s="5">
        <v>14</v>
      </c>
      <c r="N440" s="102">
        <f t="shared" si="47"/>
        <v>334.18</v>
      </c>
      <c r="O440" s="144"/>
      <c r="P440" s="156"/>
      <c r="Q440" s="156"/>
      <c r="R440" s="156"/>
      <c r="S440" s="156"/>
    </row>
    <row r="441" spans="1:19">
      <c r="A441" s="4" t="s">
        <v>156</v>
      </c>
      <c r="B441" s="8">
        <v>390.58</v>
      </c>
      <c r="C441" s="153">
        <v>3.59</v>
      </c>
      <c r="D441" s="102">
        <f t="shared" si="43"/>
        <v>1402.1822</v>
      </c>
      <c r="E441" s="5"/>
      <c r="F441" s="5"/>
      <c r="G441" s="6">
        <v>0</v>
      </c>
      <c r="H441" s="5">
        <f t="shared" si="44"/>
        <v>0</v>
      </c>
      <c r="I441" s="6">
        <v>3.59</v>
      </c>
      <c r="J441" s="102">
        <f t="shared" si="45"/>
        <v>1402.1822</v>
      </c>
      <c r="K441" s="6">
        <v>0</v>
      </c>
      <c r="L441" s="5">
        <f t="shared" si="46"/>
        <v>0</v>
      </c>
      <c r="M441" s="5">
        <v>0</v>
      </c>
      <c r="N441" s="5">
        <f t="shared" si="47"/>
        <v>0</v>
      </c>
      <c r="O441" s="144"/>
      <c r="P441" s="156"/>
      <c r="Q441" s="156"/>
      <c r="R441" s="156"/>
      <c r="S441" s="156"/>
    </row>
    <row r="442" spans="1:19">
      <c r="A442" s="4" t="s">
        <v>43</v>
      </c>
      <c r="B442" s="8">
        <v>45.97</v>
      </c>
      <c r="C442" s="153">
        <v>50</v>
      </c>
      <c r="D442" s="102">
        <f t="shared" si="43"/>
        <v>2298.5</v>
      </c>
      <c r="E442" s="5"/>
      <c r="F442" s="5"/>
      <c r="G442" s="6">
        <v>0</v>
      </c>
      <c r="H442" s="5">
        <f t="shared" si="44"/>
        <v>0</v>
      </c>
      <c r="I442" s="6">
        <v>0</v>
      </c>
      <c r="J442" s="5">
        <f t="shared" si="45"/>
        <v>0</v>
      </c>
      <c r="K442" s="6">
        <v>0</v>
      </c>
      <c r="L442" s="5">
        <f t="shared" si="46"/>
        <v>0</v>
      </c>
      <c r="M442" s="5">
        <v>50</v>
      </c>
      <c r="N442" s="102">
        <f t="shared" si="47"/>
        <v>2298.5</v>
      </c>
      <c r="O442" s="144"/>
      <c r="P442" s="156"/>
      <c r="Q442" s="156"/>
      <c r="R442" s="156"/>
      <c r="S442" s="156"/>
    </row>
    <row r="443" spans="1:19">
      <c r="A443" s="4" t="s">
        <v>29</v>
      </c>
      <c r="B443" s="8">
        <v>68</v>
      </c>
      <c r="C443" s="153">
        <v>50</v>
      </c>
      <c r="D443" s="102">
        <f t="shared" si="43"/>
        <v>3400</v>
      </c>
      <c r="E443" s="5"/>
      <c r="F443" s="5"/>
      <c r="G443" s="6">
        <v>3</v>
      </c>
      <c r="H443" s="102">
        <f t="shared" si="44"/>
        <v>204</v>
      </c>
      <c r="I443" s="6">
        <v>0</v>
      </c>
      <c r="J443" s="5">
        <f t="shared" si="45"/>
        <v>0</v>
      </c>
      <c r="K443" s="6">
        <v>0</v>
      </c>
      <c r="L443" s="5">
        <f t="shared" si="46"/>
        <v>0</v>
      </c>
      <c r="M443" s="5">
        <v>47</v>
      </c>
      <c r="N443" s="102">
        <f t="shared" si="47"/>
        <v>3196</v>
      </c>
      <c r="O443" s="144"/>
      <c r="P443" s="156"/>
      <c r="Q443" s="156"/>
      <c r="R443" s="156"/>
      <c r="S443" s="156"/>
    </row>
    <row r="444" spans="1:19">
      <c r="A444" s="4" t="s">
        <v>62</v>
      </c>
      <c r="B444" s="8">
        <v>215</v>
      </c>
      <c r="C444" s="153">
        <v>29.7</v>
      </c>
      <c r="D444" s="102">
        <f t="shared" si="43"/>
        <v>6385.5</v>
      </c>
      <c r="E444" s="5"/>
      <c r="F444" s="5"/>
      <c r="G444" s="6">
        <v>0</v>
      </c>
      <c r="H444" s="5">
        <f t="shared" si="44"/>
        <v>0</v>
      </c>
      <c r="I444" s="6">
        <v>29.7</v>
      </c>
      <c r="J444" s="102">
        <f t="shared" si="45"/>
        <v>6385.5</v>
      </c>
      <c r="K444" s="6">
        <v>0</v>
      </c>
      <c r="L444" s="5">
        <f t="shared" si="46"/>
        <v>0</v>
      </c>
      <c r="M444" s="5">
        <v>0</v>
      </c>
      <c r="N444" s="5">
        <f t="shared" si="47"/>
        <v>0</v>
      </c>
      <c r="O444" s="144"/>
      <c r="P444" s="156"/>
      <c r="Q444" s="156"/>
      <c r="R444" s="156"/>
      <c r="S444" s="156"/>
    </row>
    <row r="445" spans="1:19">
      <c r="A445" s="4" t="s">
        <v>141</v>
      </c>
      <c r="B445" s="8">
        <v>155</v>
      </c>
      <c r="C445" s="153">
        <v>37.9</v>
      </c>
      <c r="D445" s="102">
        <f t="shared" si="43"/>
        <v>5874.5</v>
      </c>
      <c r="E445" s="5"/>
      <c r="F445" s="5"/>
      <c r="G445" s="6">
        <v>0</v>
      </c>
      <c r="H445" s="5">
        <f t="shared" si="44"/>
        <v>0</v>
      </c>
      <c r="I445" s="6">
        <v>37.9</v>
      </c>
      <c r="J445" s="102">
        <f t="shared" si="45"/>
        <v>5874.5</v>
      </c>
      <c r="K445" s="6">
        <v>0</v>
      </c>
      <c r="L445" s="5">
        <f t="shared" si="46"/>
        <v>0</v>
      </c>
      <c r="M445" s="5">
        <v>0</v>
      </c>
      <c r="N445" s="5">
        <f t="shared" si="47"/>
        <v>0</v>
      </c>
      <c r="O445" s="144"/>
      <c r="P445" s="156"/>
      <c r="Q445" s="156"/>
      <c r="R445" s="156"/>
      <c r="S445" s="156"/>
    </row>
    <row r="446" spans="1:19">
      <c r="A446" s="4" t="s">
        <v>37</v>
      </c>
      <c r="B446" s="8">
        <v>60</v>
      </c>
      <c r="C446" s="153">
        <v>3.5</v>
      </c>
      <c r="D446" s="102">
        <f t="shared" si="43"/>
        <v>210</v>
      </c>
      <c r="E446" s="5"/>
      <c r="F446" s="5"/>
      <c r="G446" s="6">
        <v>0.2</v>
      </c>
      <c r="H446" s="102">
        <f t="shared" si="44"/>
        <v>12</v>
      </c>
      <c r="I446" s="6">
        <v>2.29</v>
      </c>
      <c r="J446" s="102">
        <f t="shared" si="45"/>
        <v>137.4</v>
      </c>
      <c r="K446" s="6">
        <v>1.01</v>
      </c>
      <c r="L446" s="102">
        <f t="shared" si="46"/>
        <v>60.6</v>
      </c>
      <c r="M446" s="5">
        <v>0</v>
      </c>
      <c r="N446" s="5">
        <f t="shared" si="47"/>
        <v>0</v>
      </c>
      <c r="O446" s="144"/>
      <c r="P446" s="156"/>
      <c r="Q446" s="156"/>
      <c r="R446" s="156"/>
      <c r="S446" s="156"/>
    </row>
    <row r="447" spans="1:19">
      <c r="A447" s="4" t="s">
        <v>133</v>
      </c>
      <c r="B447" s="8">
        <v>165</v>
      </c>
      <c r="C447" s="153">
        <v>5.08</v>
      </c>
      <c r="D447" s="102">
        <f t="shared" si="43"/>
        <v>838.2</v>
      </c>
      <c r="E447" s="5"/>
      <c r="F447" s="5"/>
      <c r="G447" s="6">
        <v>0</v>
      </c>
      <c r="H447" s="5">
        <f t="shared" si="44"/>
        <v>0</v>
      </c>
      <c r="I447" s="6">
        <v>5.08</v>
      </c>
      <c r="J447" s="102">
        <f t="shared" si="45"/>
        <v>838.2</v>
      </c>
      <c r="K447" s="6">
        <v>0</v>
      </c>
      <c r="L447" s="5">
        <f t="shared" si="46"/>
        <v>0</v>
      </c>
      <c r="M447" s="5">
        <v>0</v>
      </c>
      <c r="N447" s="5">
        <f t="shared" si="47"/>
        <v>0</v>
      </c>
      <c r="O447" s="144"/>
      <c r="P447" s="156"/>
      <c r="Q447" s="156"/>
      <c r="R447" s="156"/>
      <c r="S447" s="156"/>
    </row>
    <row r="448" spans="1:19">
      <c r="A448" s="4" t="s">
        <v>59</v>
      </c>
      <c r="B448" s="8">
        <v>165</v>
      </c>
      <c r="C448" s="153">
        <v>5.18</v>
      </c>
      <c r="D448" s="102">
        <f t="shared" si="43"/>
        <v>854.69999999999993</v>
      </c>
      <c r="E448" s="5"/>
      <c r="F448" s="5"/>
      <c r="G448" s="6">
        <v>0</v>
      </c>
      <c r="H448" s="5">
        <f t="shared" si="44"/>
        <v>0</v>
      </c>
      <c r="I448" s="6">
        <v>5.18</v>
      </c>
      <c r="J448" s="102">
        <f t="shared" si="45"/>
        <v>854.69999999999993</v>
      </c>
      <c r="K448" s="6">
        <v>0</v>
      </c>
      <c r="L448" s="5">
        <f t="shared" si="46"/>
        <v>0</v>
      </c>
      <c r="M448" s="5">
        <v>0</v>
      </c>
      <c r="N448" s="5">
        <f t="shared" si="47"/>
        <v>0</v>
      </c>
      <c r="O448" s="144"/>
      <c r="P448" s="156"/>
      <c r="Q448" s="156"/>
      <c r="R448" s="156"/>
      <c r="S448" s="156"/>
    </row>
    <row r="449" spans="1:19">
      <c r="A449" s="4" t="s">
        <v>56</v>
      </c>
      <c r="B449" s="8">
        <v>39</v>
      </c>
      <c r="C449" s="153">
        <v>22.2</v>
      </c>
      <c r="D449" s="102">
        <f t="shared" si="43"/>
        <v>865.8</v>
      </c>
      <c r="E449" s="5"/>
      <c r="F449" s="5"/>
      <c r="G449" s="6">
        <v>1.2</v>
      </c>
      <c r="H449" s="102">
        <f t="shared" si="44"/>
        <v>46.8</v>
      </c>
      <c r="I449" s="6">
        <v>18</v>
      </c>
      <c r="J449" s="102">
        <f t="shared" si="45"/>
        <v>702</v>
      </c>
      <c r="K449" s="6">
        <v>3</v>
      </c>
      <c r="L449" s="102">
        <f t="shared" si="46"/>
        <v>117</v>
      </c>
      <c r="M449" s="5">
        <v>0</v>
      </c>
      <c r="N449" s="5">
        <f t="shared" si="47"/>
        <v>0</v>
      </c>
      <c r="O449" s="144"/>
      <c r="P449" s="156"/>
      <c r="Q449" s="156"/>
      <c r="R449" s="156"/>
      <c r="S449" s="156"/>
    </row>
    <row r="450" spans="1:19">
      <c r="A450" s="4" t="s">
        <v>184</v>
      </c>
      <c r="B450" s="8">
        <v>174</v>
      </c>
      <c r="C450" s="153">
        <v>36</v>
      </c>
      <c r="D450" s="102">
        <f t="shared" si="43"/>
        <v>6264</v>
      </c>
      <c r="E450" s="5"/>
      <c r="F450" s="5"/>
      <c r="G450" s="6">
        <v>0</v>
      </c>
      <c r="H450" s="5">
        <f t="shared" si="44"/>
        <v>0</v>
      </c>
      <c r="I450" s="6">
        <v>31</v>
      </c>
      <c r="J450" s="102">
        <f t="shared" si="45"/>
        <v>5394</v>
      </c>
      <c r="K450" s="6">
        <v>5</v>
      </c>
      <c r="L450" s="102">
        <f t="shared" si="46"/>
        <v>870</v>
      </c>
      <c r="M450" s="5">
        <v>0</v>
      </c>
      <c r="N450" s="5">
        <f t="shared" si="47"/>
        <v>0</v>
      </c>
      <c r="O450" s="144"/>
      <c r="P450" s="156"/>
      <c r="Q450" s="156"/>
      <c r="R450" s="156"/>
      <c r="S450" s="156"/>
    </row>
    <row r="451" spans="1:19">
      <c r="A451" s="4" t="s">
        <v>27</v>
      </c>
      <c r="B451" s="8">
        <v>205</v>
      </c>
      <c r="C451" s="153">
        <v>45</v>
      </c>
      <c r="D451" s="102">
        <f t="shared" si="43"/>
        <v>9225</v>
      </c>
      <c r="E451" s="5"/>
      <c r="F451" s="5"/>
      <c r="G451" s="6">
        <v>8.6</v>
      </c>
      <c r="H451" s="102">
        <f t="shared" si="44"/>
        <v>1763</v>
      </c>
      <c r="I451" s="6">
        <v>29.1</v>
      </c>
      <c r="J451" s="102">
        <f t="shared" si="45"/>
        <v>5965.5</v>
      </c>
      <c r="K451" s="6">
        <v>7.3</v>
      </c>
      <c r="L451" s="102">
        <f t="shared" si="46"/>
        <v>1496.5</v>
      </c>
      <c r="M451" s="5">
        <v>0</v>
      </c>
      <c r="N451" s="5">
        <f t="shared" si="47"/>
        <v>0</v>
      </c>
      <c r="O451" s="144"/>
      <c r="P451" s="156"/>
      <c r="Q451" s="156"/>
      <c r="R451" s="156"/>
      <c r="S451" s="156"/>
    </row>
    <row r="452" spans="1:19">
      <c r="A452" s="4" t="s">
        <v>45</v>
      </c>
      <c r="B452" s="8">
        <v>31</v>
      </c>
      <c r="C452" s="153">
        <v>30</v>
      </c>
      <c r="D452" s="102">
        <f t="shared" si="43"/>
        <v>930</v>
      </c>
      <c r="E452" s="5"/>
      <c r="F452" s="5"/>
      <c r="G452" s="6">
        <v>0</v>
      </c>
      <c r="H452" s="5">
        <f t="shared" si="44"/>
        <v>0</v>
      </c>
      <c r="I452" s="6">
        <v>30</v>
      </c>
      <c r="J452" s="102">
        <f t="shared" si="45"/>
        <v>930</v>
      </c>
      <c r="K452" s="6">
        <v>0</v>
      </c>
      <c r="L452" s="5">
        <f t="shared" si="46"/>
        <v>0</v>
      </c>
      <c r="M452" s="5">
        <v>0</v>
      </c>
      <c r="N452" s="5">
        <f t="shared" si="47"/>
        <v>0</v>
      </c>
      <c r="O452" s="144"/>
      <c r="P452" s="156"/>
      <c r="Q452" s="156"/>
      <c r="R452" s="156"/>
      <c r="S452" s="156"/>
    </row>
    <row r="453" spans="1:19">
      <c r="A453" s="4" t="s">
        <v>184</v>
      </c>
      <c r="B453" s="8">
        <v>232</v>
      </c>
      <c r="C453" s="153">
        <v>17</v>
      </c>
      <c r="D453" s="102">
        <f t="shared" si="43"/>
        <v>3944</v>
      </c>
      <c r="E453" s="5"/>
      <c r="F453" s="5"/>
      <c r="G453" s="6">
        <v>5</v>
      </c>
      <c r="H453" s="102">
        <f t="shared" si="44"/>
        <v>1160</v>
      </c>
      <c r="I453" s="6">
        <v>12</v>
      </c>
      <c r="J453" s="102">
        <f t="shared" si="45"/>
        <v>2784</v>
      </c>
      <c r="K453" s="6">
        <v>0</v>
      </c>
      <c r="L453" s="5">
        <f t="shared" si="46"/>
        <v>0</v>
      </c>
      <c r="M453" s="5">
        <v>0</v>
      </c>
      <c r="N453" s="5">
        <f t="shared" si="47"/>
        <v>0</v>
      </c>
      <c r="O453" s="144"/>
      <c r="P453" s="156"/>
      <c r="Q453" s="156"/>
      <c r="R453" s="156"/>
      <c r="S453" s="156"/>
    </row>
    <row r="454" spans="1:19">
      <c r="A454" s="4" t="s">
        <v>34</v>
      </c>
      <c r="B454" s="8">
        <v>26</v>
      </c>
      <c r="C454" s="40"/>
      <c r="D454" s="5">
        <f t="shared" si="43"/>
        <v>0</v>
      </c>
      <c r="E454" s="4">
        <v>180</v>
      </c>
      <c r="F454" s="102">
        <f>E454*B454</f>
        <v>4680</v>
      </c>
      <c r="G454" s="52">
        <v>18</v>
      </c>
      <c r="H454" s="102">
        <f t="shared" si="44"/>
        <v>468</v>
      </c>
      <c r="I454" s="52">
        <v>120</v>
      </c>
      <c r="J454" s="102">
        <f t="shared" si="45"/>
        <v>3120</v>
      </c>
      <c r="K454" s="52">
        <v>42</v>
      </c>
      <c r="L454" s="102">
        <f t="shared" si="46"/>
        <v>1092</v>
      </c>
      <c r="M454" s="5">
        <v>0</v>
      </c>
      <c r="N454" s="5">
        <f t="shared" si="47"/>
        <v>0</v>
      </c>
      <c r="O454" s="144"/>
      <c r="P454" s="156">
        <v>4680</v>
      </c>
      <c r="Q454" s="156"/>
      <c r="R454" s="156"/>
      <c r="S454" s="156"/>
    </row>
    <row r="455" spans="1:19">
      <c r="A455" s="4" t="s">
        <v>35</v>
      </c>
      <c r="B455" s="8">
        <v>12</v>
      </c>
      <c r="C455" s="5"/>
      <c r="D455" s="5">
        <f t="shared" si="43"/>
        <v>0</v>
      </c>
      <c r="E455" s="4">
        <v>252</v>
      </c>
      <c r="F455" s="102">
        <f t="shared" ref="F455:F518" si="48">E455*B455</f>
        <v>3024</v>
      </c>
      <c r="G455" s="6">
        <v>0</v>
      </c>
      <c r="H455" s="5">
        <f t="shared" si="44"/>
        <v>0</v>
      </c>
      <c r="I455" s="6">
        <v>214</v>
      </c>
      <c r="J455" s="102">
        <f t="shared" si="45"/>
        <v>2568</v>
      </c>
      <c r="K455" s="6">
        <v>38</v>
      </c>
      <c r="L455" s="102">
        <f t="shared" si="46"/>
        <v>456</v>
      </c>
      <c r="M455" s="5">
        <v>0</v>
      </c>
      <c r="N455" s="5">
        <f t="shared" si="47"/>
        <v>0</v>
      </c>
      <c r="O455" s="144"/>
      <c r="P455" s="156">
        <v>3024</v>
      </c>
      <c r="Q455" s="156"/>
      <c r="R455" s="156"/>
      <c r="S455" s="156"/>
    </row>
    <row r="456" spans="1:19">
      <c r="A456" s="4" t="s">
        <v>310</v>
      </c>
      <c r="B456" s="8">
        <v>258</v>
      </c>
      <c r="C456" s="5"/>
      <c r="D456" s="5">
        <f t="shared" si="43"/>
        <v>0</v>
      </c>
      <c r="E456" s="4">
        <v>9</v>
      </c>
      <c r="F456" s="102">
        <f t="shared" si="48"/>
        <v>2322</v>
      </c>
      <c r="G456" s="6">
        <v>0</v>
      </c>
      <c r="H456" s="5">
        <f t="shared" si="44"/>
        <v>0</v>
      </c>
      <c r="I456" s="6">
        <v>9</v>
      </c>
      <c r="J456" s="102">
        <f t="shared" si="45"/>
        <v>2322</v>
      </c>
      <c r="K456" s="6">
        <v>0</v>
      </c>
      <c r="L456" s="5">
        <f t="shared" si="46"/>
        <v>0</v>
      </c>
      <c r="M456" s="5">
        <v>0</v>
      </c>
      <c r="N456" s="5">
        <f t="shared" si="47"/>
        <v>0</v>
      </c>
      <c r="O456" s="144"/>
      <c r="P456" s="156"/>
      <c r="Q456" s="156"/>
      <c r="R456" s="156"/>
      <c r="S456" s="156"/>
    </row>
    <row r="457" spans="1:19">
      <c r="A457" s="4" t="s">
        <v>283</v>
      </c>
      <c r="B457" s="8">
        <v>16</v>
      </c>
      <c r="C457" s="5"/>
      <c r="D457" s="5">
        <f t="shared" si="43"/>
        <v>0</v>
      </c>
      <c r="E457" s="4">
        <v>220</v>
      </c>
      <c r="F457" s="102">
        <f t="shared" si="48"/>
        <v>3520</v>
      </c>
      <c r="G457" s="6">
        <v>0</v>
      </c>
      <c r="H457" s="5">
        <f t="shared" si="44"/>
        <v>0</v>
      </c>
      <c r="I457" s="6">
        <v>220</v>
      </c>
      <c r="J457" s="102">
        <f t="shared" si="45"/>
        <v>3520</v>
      </c>
      <c r="K457" s="6">
        <v>0</v>
      </c>
      <c r="L457" s="5">
        <f t="shared" si="46"/>
        <v>0</v>
      </c>
      <c r="M457" s="5">
        <v>0</v>
      </c>
      <c r="N457" s="5">
        <f t="shared" si="47"/>
        <v>0</v>
      </c>
      <c r="O457" s="144"/>
      <c r="P457" s="156"/>
      <c r="Q457" s="156"/>
      <c r="R457" s="156"/>
      <c r="S457" s="156"/>
    </row>
    <row r="458" spans="1:19">
      <c r="A458" s="4" t="s">
        <v>118</v>
      </c>
      <c r="B458" s="8">
        <v>342</v>
      </c>
      <c r="C458" s="5"/>
      <c r="D458" s="5">
        <f t="shared" si="43"/>
        <v>0</v>
      </c>
      <c r="E458" s="4">
        <v>12</v>
      </c>
      <c r="F458" s="102">
        <f t="shared" si="48"/>
        <v>4104</v>
      </c>
      <c r="G458" s="6">
        <v>0</v>
      </c>
      <c r="H458" s="5">
        <f t="shared" si="44"/>
        <v>0</v>
      </c>
      <c r="I458" s="6">
        <v>12</v>
      </c>
      <c r="J458" s="102">
        <f t="shared" si="45"/>
        <v>4104</v>
      </c>
      <c r="K458" s="6">
        <v>0</v>
      </c>
      <c r="L458" s="5">
        <f t="shared" si="46"/>
        <v>0</v>
      </c>
      <c r="M458" s="5">
        <v>0</v>
      </c>
      <c r="N458" s="5">
        <f t="shared" si="47"/>
        <v>0</v>
      </c>
      <c r="O458" s="144"/>
      <c r="P458" s="156"/>
      <c r="Q458" s="156"/>
      <c r="R458" s="156"/>
      <c r="S458" s="156"/>
    </row>
    <row r="459" spans="1:19">
      <c r="A459" s="4" t="s">
        <v>31</v>
      </c>
      <c r="B459" s="8">
        <v>79</v>
      </c>
      <c r="C459" s="5"/>
      <c r="D459" s="5">
        <f t="shared" si="43"/>
        <v>0</v>
      </c>
      <c r="E459" s="4">
        <v>36</v>
      </c>
      <c r="F459" s="102">
        <f t="shared" si="48"/>
        <v>2844</v>
      </c>
      <c r="G459" s="52">
        <v>3</v>
      </c>
      <c r="H459" s="102">
        <f t="shared" si="44"/>
        <v>237</v>
      </c>
      <c r="I459" s="6">
        <v>0</v>
      </c>
      <c r="J459" s="5">
        <f t="shared" si="45"/>
        <v>0</v>
      </c>
      <c r="K459" s="6">
        <v>4</v>
      </c>
      <c r="L459" s="102">
        <f t="shared" si="46"/>
        <v>316</v>
      </c>
      <c r="M459" s="5">
        <v>29</v>
      </c>
      <c r="N459" s="102">
        <f t="shared" si="47"/>
        <v>2291</v>
      </c>
      <c r="O459" s="144"/>
      <c r="P459" s="156"/>
      <c r="Q459" s="156"/>
      <c r="R459" s="156"/>
      <c r="S459" s="156"/>
    </row>
    <row r="460" spans="1:19">
      <c r="A460" s="4" t="s">
        <v>311</v>
      </c>
      <c r="B460" s="8">
        <v>125</v>
      </c>
      <c r="C460" s="5"/>
      <c r="D460" s="5">
        <f t="shared" si="43"/>
        <v>0</v>
      </c>
      <c r="E460" s="4">
        <v>12</v>
      </c>
      <c r="F460" s="102">
        <f t="shared" si="48"/>
        <v>1500</v>
      </c>
      <c r="G460" s="6">
        <v>0</v>
      </c>
      <c r="H460" s="5">
        <f t="shared" si="44"/>
        <v>0</v>
      </c>
      <c r="I460" s="6">
        <v>6</v>
      </c>
      <c r="J460" s="102">
        <f t="shared" si="45"/>
        <v>750</v>
      </c>
      <c r="K460" s="6">
        <v>2</v>
      </c>
      <c r="L460" s="102">
        <f t="shared" si="46"/>
        <v>250</v>
      </c>
      <c r="M460" s="5">
        <v>4</v>
      </c>
      <c r="N460" s="102">
        <f t="shared" si="47"/>
        <v>500</v>
      </c>
      <c r="O460" s="144"/>
      <c r="P460" s="156"/>
      <c r="Q460" s="156"/>
      <c r="R460" s="156"/>
      <c r="S460" s="156"/>
    </row>
    <row r="461" spans="1:19">
      <c r="A461" s="4" t="s">
        <v>44</v>
      </c>
      <c r="B461" s="8">
        <v>9</v>
      </c>
      <c r="C461" s="5"/>
      <c r="D461" s="5">
        <f t="shared" si="43"/>
        <v>0</v>
      </c>
      <c r="E461" s="4">
        <v>360</v>
      </c>
      <c r="F461" s="102">
        <f t="shared" si="48"/>
        <v>3240</v>
      </c>
      <c r="G461" s="6">
        <v>0</v>
      </c>
      <c r="H461" s="5">
        <f t="shared" si="44"/>
        <v>0</v>
      </c>
      <c r="I461" s="6">
        <v>360</v>
      </c>
      <c r="J461" s="102">
        <f t="shared" si="45"/>
        <v>3240</v>
      </c>
      <c r="K461" s="6">
        <v>0</v>
      </c>
      <c r="L461" s="5">
        <f t="shared" si="46"/>
        <v>0</v>
      </c>
      <c r="M461" s="5">
        <v>0</v>
      </c>
      <c r="N461" s="5">
        <f t="shared" si="47"/>
        <v>0</v>
      </c>
      <c r="O461" s="144"/>
      <c r="P461" s="156">
        <v>17530</v>
      </c>
      <c r="Q461" s="156"/>
      <c r="R461" s="156"/>
      <c r="S461" s="156"/>
    </row>
    <row r="462" spans="1:19">
      <c r="A462" s="4" t="s">
        <v>65</v>
      </c>
      <c r="B462" s="8">
        <v>320</v>
      </c>
      <c r="C462" s="5"/>
      <c r="D462" s="5">
        <f t="shared" si="43"/>
        <v>0</v>
      </c>
      <c r="E462" s="4">
        <v>32</v>
      </c>
      <c r="F462" s="102">
        <f t="shared" si="48"/>
        <v>10240</v>
      </c>
      <c r="G462" s="6">
        <v>6.7</v>
      </c>
      <c r="H462" s="102">
        <f t="shared" si="44"/>
        <v>2144</v>
      </c>
      <c r="I462" s="6">
        <v>21.5</v>
      </c>
      <c r="J462" s="102">
        <f t="shared" si="45"/>
        <v>6880</v>
      </c>
      <c r="K462" s="6">
        <v>3.8</v>
      </c>
      <c r="L462" s="102">
        <f t="shared" si="46"/>
        <v>1216</v>
      </c>
      <c r="M462" s="5">
        <v>0</v>
      </c>
      <c r="N462" s="5">
        <f t="shared" si="47"/>
        <v>0</v>
      </c>
      <c r="O462" s="144"/>
      <c r="P462" s="156"/>
      <c r="Q462" s="156"/>
      <c r="R462" s="156"/>
      <c r="S462" s="156"/>
    </row>
    <row r="463" spans="1:19">
      <c r="A463" s="4" t="s">
        <v>135</v>
      </c>
      <c r="B463" s="8">
        <v>310</v>
      </c>
      <c r="C463" s="5"/>
      <c r="D463" s="5">
        <f t="shared" si="43"/>
        <v>0</v>
      </c>
      <c r="E463" s="4">
        <v>32</v>
      </c>
      <c r="F463" s="102">
        <f t="shared" si="48"/>
        <v>9920</v>
      </c>
      <c r="G463" s="6">
        <v>6.7</v>
      </c>
      <c r="H463" s="102">
        <f t="shared" si="44"/>
        <v>2077</v>
      </c>
      <c r="I463" s="6">
        <v>21.5</v>
      </c>
      <c r="J463" s="102">
        <f t="shared" si="45"/>
        <v>6665</v>
      </c>
      <c r="K463" s="6">
        <v>3.8</v>
      </c>
      <c r="L463" s="102">
        <f t="shared" si="46"/>
        <v>1178</v>
      </c>
      <c r="M463" s="5">
        <v>0</v>
      </c>
      <c r="N463" s="5">
        <f t="shared" si="47"/>
        <v>0</v>
      </c>
      <c r="O463" s="144"/>
      <c r="P463" s="156">
        <v>20160</v>
      </c>
      <c r="Q463" s="156"/>
      <c r="R463" s="156"/>
      <c r="S463" s="156"/>
    </row>
    <row r="464" spans="1:19">
      <c r="A464" s="4" t="s">
        <v>61</v>
      </c>
      <c r="B464" s="8">
        <v>175</v>
      </c>
      <c r="C464" s="5"/>
      <c r="D464" s="5">
        <f t="shared" si="43"/>
        <v>0</v>
      </c>
      <c r="E464" s="4">
        <v>59.2</v>
      </c>
      <c r="F464" s="102">
        <f t="shared" si="48"/>
        <v>10360</v>
      </c>
      <c r="G464" s="6">
        <v>0</v>
      </c>
      <c r="H464" s="5">
        <f t="shared" si="44"/>
        <v>0</v>
      </c>
      <c r="I464" s="6">
        <v>59.2</v>
      </c>
      <c r="J464" s="102">
        <f t="shared" si="45"/>
        <v>10360</v>
      </c>
      <c r="K464" s="6">
        <v>0</v>
      </c>
      <c r="L464" s="5">
        <f t="shared" si="46"/>
        <v>0</v>
      </c>
      <c r="M464" s="5"/>
      <c r="N464" s="5">
        <f t="shared" si="47"/>
        <v>0</v>
      </c>
      <c r="O464" s="144"/>
      <c r="P464" s="156"/>
      <c r="Q464" s="156"/>
      <c r="R464" s="156"/>
      <c r="S464" s="156"/>
    </row>
    <row r="465" spans="1:19">
      <c r="A465" s="4" t="s">
        <v>106</v>
      </c>
      <c r="B465" s="8">
        <v>125</v>
      </c>
      <c r="C465" s="5"/>
      <c r="D465" s="5">
        <f t="shared" si="43"/>
        <v>0</v>
      </c>
      <c r="E465" s="4">
        <v>57.18</v>
      </c>
      <c r="F465" s="102">
        <f t="shared" si="48"/>
        <v>7147.5</v>
      </c>
      <c r="G465" s="6">
        <v>0</v>
      </c>
      <c r="H465" s="5">
        <f t="shared" si="44"/>
        <v>0</v>
      </c>
      <c r="I465" s="6">
        <v>57.18</v>
      </c>
      <c r="J465" s="102">
        <f t="shared" si="45"/>
        <v>7147.5</v>
      </c>
      <c r="K465" s="6">
        <v>0</v>
      </c>
      <c r="L465" s="5">
        <f t="shared" si="46"/>
        <v>0</v>
      </c>
      <c r="M465" s="5">
        <v>0</v>
      </c>
      <c r="N465" s="5">
        <f t="shared" si="47"/>
        <v>0</v>
      </c>
      <c r="O465" s="144"/>
      <c r="P465" s="156"/>
      <c r="Q465" s="156"/>
      <c r="R465" s="156"/>
      <c r="S465" s="156"/>
    </row>
    <row r="466" spans="1:19">
      <c r="A466" s="4" t="s">
        <v>118</v>
      </c>
      <c r="B466" s="8">
        <v>55</v>
      </c>
      <c r="C466" s="5"/>
      <c r="D466" s="5">
        <f t="shared" si="43"/>
        <v>0</v>
      </c>
      <c r="E466" s="4">
        <v>214</v>
      </c>
      <c r="F466" s="102">
        <f t="shared" si="48"/>
        <v>11770</v>
      </c>
      <c r="G466" s="6">
        <v>0</v>
      </c>
      <c r="H466" s="5">
        <f t="shared" si="44"/>
        <v>0</v>
      </c>
      <c r="I466" s="6">
        <v>214</v>
      </c>
      <c r="J466" s="102">
        <f t="shared" si="45"/>
        <v>11770</v>
      </c>
      <c r="K466" s="6">
        <v>0</v>
      </c>
      <c r="L466" s="5">
        <f t="shared" si="46"/>
        <v>0</v>
      </c>
      <c r="M466" s="5">
        <v>0</v>
      </c>
      <c r="N466" s="5">
        <f t="shared" si="47"/>
        <v>0</v>
      </c>
      <c r="O466" s="144"/>
      <c r="P466" s="156"/>
      <c r="Q466" s="156"/>
      <c r="R466" s="156"/>
      <c r="S466" s="156"/>
    </row>
    <row r="467" spans="1:19">
      <c r="A467" s="4" t="s">
        <v>118</v>
      </c>
      <c r="B467" s="8">
        <v>55</v>
      </c>
      <c r="C467" s="5"/>
      <c r="D467" s="5">
        <f t="shared" si="43"/>
        <v>0</v>
      </c>
      <c r="E467" s="4">
        <v>214</v>
      </c>
      <c r="F467" s="102">
        <f t="shared" si="48"/>
        <v>11770</v>
      </c>
      <c r="G467" s="6">
        <v>0</v>
      </c>
      <c r="H467" s="5">
        <f t="shared" si="44"/>
        <v>0</v>
      </c>
      <c r="I467" s="6">
        <v>214</v>
      </c>
      <c r="J467" s="102">
        <f t="shared" si="45"/>
        <v>11770</v>
      </c>
      <c r="K467" s="6">
        <v>0</v>
      </c>
      <c r="L467" s="5">
        <f t="shared" si="46"/>
        <v>0</v>
      </c>
      <c r="M467" s="5">
        <v>0</v>
      </c>
      <c r="N467" s="5">
        <f t="shared" si="47"/>
        <v>0</v>
      </c>
      <c r="O467" s="144"/>
      <c r="P467" s="157">
        <v>41047.5</v>
      </c>
      <c r="Q467" s="156"/>
      <c r="R467" s="156"/>
      <c r="S467" s="156"/>
    </row>
    <row r="468" spans="1:19">
      <c r="A468" s="4" t="s">
        <v>145</v>
      </c>
      <c r="B468" s="8">
        <v>540</v>
      </c>
      <c r="C468" s="5"/>
      <c r="D468" s="5">
        <f t="shared" ref="D468:D527" si="49">C468*B468</f>
        <v>0</v>
      </c>
      <c r="E468" s="4">
        <v>20</v>
      </c>
      <c r="F468" s="102">
        <f t="shared" si="48"/>
        <v>10800</v>
      </c>
      <c r="G468" s="6">
        <v>0</v>
      </c>
      <c r="H468" s="5">
        <f t="shared" ref="H468:H527" si="50">G468*B468</f>
        <v>0</v>
      </c>
      <c r="I468" s="52">
        <v>7.63</v>
      </c>
      <c r="J468" s="102">
        <f t="shared" ref="J468:J527" si="51">I468*B468</f>
        <v>4120.2</v>
      </c>
      <c r="K468" s="6">
        <v>0</v>
      </c>
      <c r="L468" s="5">
        <f t="shared" ref="L468:L527" si="52">K468*B468</f>
        <v>0</v>
      </c>
      <c r="M468" s="5">
        <v>12.37</v>
      </c>
      <c r="N468" s="102">
        <f t="shared" ref="N468:N527" si="53">M468*B468</f>
        <v>6679.7999999999993</v>
      </c>
      <c r="O468" s="144"/>
      <c r="P468" s="156"/>
      <c r="Q468" s="156"/>
      <c r="R468" s="156"/>
      <c r="S468" s="156"/>
    </row>
    <row r="469" spans="1:19">
      <c r="A469" s="4" t="s">
        <v>15</v>
      </c>
      <c r="B469" s="8">
        <v>65</v>
      </c>
      <c r="C469" s="5"/>
      <c r="D469" s="5">
        <f t="shared" si="49"/>
        <v>0</v>
      </c>
      <c r="E469" s="4">
        <v>50</v>
      </c>
      <c r="F469" s="102">
        <f t="shared" si="48"/>
        <v>3250</v>
      </c>
      <c r="G469" s="6">
        <v>0</v>
      </c>
      <c r="H469" s="5">
        <f t="shared" si="50"/>
        <v>0</v>
      </c>
      <c r="I469" s="6">
        <v>0</v>
      </c>
      <c r="J469" s="5">
        <f t="shared" si="51"/>
        <v>0</v>
      </c>
      <c r="K469" s="6">
        <v>0</v>
      </c>
      <c r="L469" s="5">
        <f t="shared" si="52"/>
        <v>0</v>
      </c>
      <c r="M469" s="5">
        <v>50</v>
      </c>
      <c r="N469" s="102">
        <f t="shared" si="53"/>
        <v>3250</v>
      </c>
      <c r="O469" s="144"/>
      <c r="P469" s="156"/>
      <c r="Q469" s="156"/>
      <c r="R469" s="156"/>
      <c r="S469" s="156"/>
    </row>
    <row r="470" spans="1:19">
      <c r="A470" s="4" t="s">
        <v>311</v>
      </c>
      <c r="B470" s="8">
        <v>172</v>
      </c>
      <c r="C470" s="5"/>
      <c r="D470" s="5">
        <f t="shared" si="49"/>
        <v>0</v>
      </c>
      <c r="E470" s="4">
        <v>12</v>
      </c>
      <c r="F470" s="102">
        <f t="shared" si="48"/>
        <v>2064</v>
      </c>
      <c r="G470" s="6">
        <v>0</v>
      </c>
      <c r="H470" s="5">
        <f t="shared" si="50"/>
        <v>0</v>
      </c>
      <c r="I470" s="6">
        <v>0</v>
      </c>
      <c r="J470" s="5">
        <f t="shared" si="51"/>
        <v>0</v>
      </c>
      <c r="K470" s="6">
        <v>0</v>
      </c>
      <c r="L470" s="5">
        <f t="shared" si="52"/>
        <v>0</v>
      </c>
      <c r="M470" s="5">
        <v>12</v>
      </c>
      <c r="N470" s="102">
        <f t="shared" si="53"/>
        <v>2064</v>
      </c>
      <c r="O470" s="144"/>
      <c r="P470" s="156"/>
      <c r="Q470" s="156"/>
      <c r="R470" s="156"/>
      <c r="S470" s="156"/>
    </row>
    <row r="471" spans="1:19">
      <c r="A471" s="4" t="s">
        <v>283</v>
      </c>
      <c r="B471" s="8">
        <v>16</v>
      </c>
      <c r="C471" s="5"/>
      <c r="D471" s="5">
        <f t="shared" si="49"/>
        <v>0</v>
      </c>
      <c r="E471" s="4">
        <v>11</v>
      </c>
      <c r="F471" s="102">
        <f t="shared" si="48"/>
        <v>176</v>
      </c>
      <c r="G471" s="6">
        <v>0</v>
      </c>
      <c r="H471" s="5">
        <f t="shared" si="50"/>
        <v>0</v>
      </c>
      <c r="I471" s="6">
        <v>0</v>
      </c>
      <c r="J471" s="5">
        <f t="shared" si="51"/>
        <v>0</v>
      </c>
      <c r="K471" s="6">
        <v>0</v>
      </c>
      <c r="L471" s="5">
        <f t="shared" si="52"/>
        <v>0</v>
      </c>
      <c r="M471" s="5">
        <v>11</v>
      </c>
      <c r="N471" s="102">
        <f t="shared" si="53"/>
        <v>176</v>
      </c>
      <c r="O471" s="144"/>
      <c r="P471" s="156"/>
      <c r="Q471" s="156"/>
      <c r="R471" s="156"/>
      <c r="S471" s="156"/>
    </row>
    <row r="472" spans="1:19">
      <c r="A472" s="4" t="s">
        <v>312</v>
      </c>
      <c r="B472" s="8">
        <v>49</v>
      </c>
      <c r="C472" s="5"/>
      <c r="D472" s="5">
        <f t="shared" si="49"/>
        <v>0</v>
      </c>
      <c r="E472" s="4">
        <v>216</v>
      </c>
      <c r="F472" s="102">
        <f t="shared" si="48"/>
        <v>10584</v>
      </c>
      <c r="G472" s="6">
        <v>0</v>
      </c>
      <c r="H472" s="5">
        <f t="shared" si="50"/>
        <v>0</v>
      </c>
      <c r="I472" s="6">
        <v>216</v>
      </c>
      <c r="J472" s="102">
        <f t="shared" si="51"/>
        <v>10584</v>
      </c>
      <c r="K472" s="6">
        <v>0</v>
      </c>
      <c r="L472" s="5">
        <f t="shared" si="52"/>
        <v>0</v>
      </c>
      <c r="M472" s="5">
        <v>0</v>
      </c>
      <c r="N472" s="5">
        <f t="shared" si="53"/>
        <v>0</v>
      </c>
      <c r="O472" s="144"/>
      <c r="P472" s="156"/>
      <c r="Q472" s="156"/>
      <c r="R472" s="156"/>
      <c r="S472" s="156"/>
    </row>
    <row r="473" spans="1:19">
      <c r="A473" s="4" t="s">
        <v>313</v>
      </c>
      <c r="B473" s="8">
        <v>49</v>
      </c>
      <c r="C473" s="5"/>
      <c r="D473" s="5">
        <f t="shared" si="49"/>
        <v>0</v>
      </c>
      <c r="E473" s="4">
        <v>216</v>
      </c>
      <c r="F473" s="102">
        <f t="shared" si="48"/>
        <v>10584</v>
      </c>
      <c r="G473" s="6">
        <v>0</v>
      </c>
      <c r="H473" s="5">
        <f t="shared" si="50"/>
        <v>0</v>
      </c>
      <c r="I473" s="6">
        <v>216</v>
      </c>
      <c r="J473" s="102">
        <f t="shared" si="51"/>
        <v>10584</v>
      </c>
      <c r="K473" s="6">
        <v>0</v>
      </c>
      <c r="L473" s="5">
        <f t="shared" si="52"/>
        <v>0</v>
      </c>
      <c r="M473" s="5">
        <v>0</v>
      </c>
      <c r="N473" s="5">
        <f t="shared" si="53"/>
        <v>0</v>
      </c>
      <c r="O473" s="144"/>
      <c r="P473" s="156"/>
      <c r="Q473" s="156"/>
      <c r="R473" s="156"/>
      <c r="S473" s="156"/>
    </row>
    <row r="474" spans="1:19">
      <c r="A474" s="4" t="s">
        <v>118</v>
      </c>
      <c r="B474" s="8">
        <v>342</v>
      </c>
      <c r="C474" s="5"/>
      <c r="D474" s="5">
        <f t="shared" si="49"/>
        <v>0</v>
      </c>
      <c r="E474" s="4">
        <v>4</v>
      </c>
      <c r="F474" s="102">
        <f t="shared" si="48"/>
        <v>1368</v>
      </c>
      <c r="G474" s="6">
        <v>0</v>
      </c>
      <c r="H474" s="5">
        <f t="shared" si="50"/>
        <v>0</v>
      </c>
      <c r="I474" s="6">
        <v>4</v>
      </c>
      <c r="J474" s="102">
        <f t="shared" si="51"/>
        <v>1368</v>
      </c>
      <c r="K474" s="6">
        <v>0</v>
      </c>
      <c r="L474" s="5">
        <f t="shared" si="52"/>
        <v>0</v>
      </c>
      <c r="M474" s="5">
        <v>0</v>
      </c>
      <c r="N474" s="5">
        <f t="shared" si="53"/>
        <v>0</v>
      </c>
      <c r="O474" s="144"/>
      <c r="P474" s="156"/>
      <c r="Q474" s="156"/>
      <c r="R474" s="156"/>
      <c r="S474" s="156"/>
    </row>
    <row r="475" spans="1:19">
      <c r="A475" s="4" t="s">
        <v>18</v>
      </c>
      <c r="B475" s="8">
        <v>105</v>
      </c>
      <c r="C475" s="5"/>
      <c r="D475" s="5">
        <f t="shared" si="49"/>
        <v>0</v>
      </c>
      <c r="E475" s="4">
        <v>18</v>
      </c>
      <c r="F475" s="102">
        <f t="shared" si="48"/>
        <v>1890</v>
      </c>
      <c r="G475" s="6">
        <v>0</v>
      </c>
      <c r="H475" s="5">
        <f t="shared" si="50"/>
        <v>0</v>
      </c>
      <c r="I475" s="6">
        <v>18</v>
      </c>
      <c r="J475" s="102">
        <f t="shared" si="51"/>
        <v>1890</v>
      </c>
      <c r="K475" s="6">
        <v>0</v>
      </c>
      <c r="L475" s="5">
        <f t="shared" si="52"/>
        <v>0</v>
      </c>
      <c r="M475" s="5">
        <v>0</v>
      </c>
      <c r="N475" s="5">
        <f t="shared" si="53"/>
        <v>0</v>
      </c>
      <c r="O475" s="144"/>
      <c r="P475" s="156"/>
      <c r="Q475" s="156"/>
      <c r="R475" s="156"/>
      <c r="S475" s="156"/>
    </row>
    <row r="476" spans="1:19">
      <c r="A476" s="4" t="s">
        <v>44</v>
      </c>
      <c r="B476" s="8">
        <v>9</v>
      </c>
      <c r="C476" s="5"/>
      <c r="D476" s="5">
        <f t="shared" si="49"/>
        <v>0</v>
      </c>
      <c r="E476" s="4">
        <v>90</v>
      </c>
      <c r="F476" s="102">
        <f t="shared" si="48"/>
        <v>810</v>
      </c>
      <c r="G476" s="6">
        <v>0</v>
      </c>
      <c r="H476" s="5">
        <f t="shared" si="50"/>
        <v>0</v>
      </c>
      <c r="I476" s="6">
        <v>68</v>
      </c>
      <c r="J476" s="102">
        <f t="shared" si="51"/>
        <v>612</v>
      </c>
      <c r="K476" s="6">
        <v>0</v>
      </c>
      <c r="L476" s="5">
        <f t="shared" si="52"/>
        <v>0</v>
      </c>
      <c r="M476" s="5">
        <v>22</v>
      </c>
      <c r="N476" s="102">
        <f t="shared" si="53"/>
        <v>198</v>
      </c>
      <c r="O476" s="144"/>
      <c r="P476" s="156"/>
      <c r="Q476" s="156"/>
      <c r="R476" s="156"/>
      <c r="S476" s="156"/>
    </row>
    <row r="477" spans="1:19">
      <c r="A477" s="4" t="s">
        <v>314</v>
      </c>
      <c r="B477" s="8">
        <v>115</v>
      </c>
      <c r="C477" s="5"/>
      <c r="D477" s="5">
        <f t="shared" si="49"/>
        <v>0</v>
      </c>
      <c r="E477" s="4">
        <v>48</v>
      </c>
      <c r="F477" s="102">
        <f t="shared" si="48"/>
        <v>5520</v>
      </c>
      <c r="G477" s="6">
        <v>0</v>
      </c>
      <c r="H477" s="5">
        <f t="shared" si="50"/>
        <v>0</v>
      </c>
      <c r="I477" s="6">
        <v>0</v>
      </c>
      <c r="J477" s="5">
        <f t="shared" si="51"/>
        <v>0</v>
      </c>
      <c r="K477" s="6">
        <v>0</v>
      </c>
      <c r="L477" s="5">
        <f t="shared" si="52"/>
        <v>0</v>
      </c>
      <c r="M477" s="5">
        <v>48</v>
      </c>
      <c r="N477" s="102">
        <f t="shared" si="53"/>
        <v>5520</v>
      </c>
      <c r="O477" s="144"/>
      <c r="P477" s="156"/>
      <c r="Q477" s="156"/>
      <c r="R477" s="156"/>
      <c r="S477" s="156"/>
    </row>
    <row r="478" spans="1:19">
      <c r="A478" s="4" t="s">
        <v>315</v>
      </c>
      <c r="B478" s="8">
        <v>225</v>
      </c>
      <c r="C478" s="5"/>
      <c r="D478" s="5">
        <f t="shared" si="49"/>
        <v>0</v>
      </c>
      <c r="E478" s="4">
        <v>5</v>
      </c>
      <c r="F478" s="102">
        <f t="shared" si="48"/>
        <v>1125</v>
      </c>
      <c r="G478" s="6">
        <v>0</v>
      </c>
      <c r="H478" s="5">
        <f t="shared" si="50"/>
        <v>0</v>
      </c>
      <c r="I478" s="6">
        <v>5</v>
      </c>
      <c r="J478" s="102">
        <f t="shared" si="51"/>
        <v>1125</v>
      </c>
      <c r="K478" s="6">
        <v>0</v>
      </c>
      <c r="L478" s="5">
        <f t="shared" si="52"/>
        <v>0</v>
      </c>
      <c r="M478" s="5">
        <v>0</v>
      </c>
      <c r="N478" s="5">
        <f t="shared" si="53"/>
        <v>0</v>
      </c>
      <c r="O478" s="144"/>
      <c r="P478" s="156"/>
      <c r="Q478" s="156"/>
      <c r="R478" s="156"/>
      <c r="S478" s="156"/>
    </row>
    <row r="479" spans="1:19">
      <c r="A479" s="4" t="s">
        <v>316</v>
      </c>
      <c r="B479" s="8">
        <v>225</v>
      </c>
      <c r="C479" s="5"/>
      <c r="D479" s="5">
        <f t="shared" si="49"/>
        <v>0</v>
      </c>
      <c r="E479" s="4">
        <v>4</v>
      </c>
      <c r="F479" s="102">
        <f t="shared" si="48"/>
        <v>900</v>
      </c>
      <c r="G479" s="6">
        <v>0</v>
      </c>
      <c r="H479" s="5">
        <f t="shared" si="50"/>
        <v>0</v>
      </c>
      <c r="I479" s="6">
        <v>4</v>
      </c>
      <c r="J479" s="102">
        <f t="shared" si="51"/>
        <v>900</v>
      </c>
      <c r="K479" s="6">
        <v>0</v>
      </c>
      <c r="L479" s="5">
        <f t="shared" si="52"/>
        <v>0</v>
      </c>
      <c r="M479" s="5">
        <v>0</v>
      </c>
      <c r="N479" s="5">
        <f t="shared" si="53"/>
        <v>0</v>
      </c>
      <c r="O479" s="144"/>
      <c r="P479" s="156"/>
      <c r="Q479" s="156"/>
      <c r="R479" s="156"/>
      <c r="S479" s="156"/>
    </row>
    <row r="480" spans="1:19">
      <c r="A480" s="117" t="s">
        <v>317</v>
      </c>
      <c r="B480" s="92">
        <v>536</v>
      </c>
      <c r="C480" s="5"/>
      <c r="D480" s="5">
        <f t="shared" si="49"/>
        <v>0</v>
      </c>
      <c r="E480" s="117">
        <v>8.6999999999999993</v>
      </c>
      <c r="F480" s="102">
        <f t="shared" si="48"/>
        <v>4663.2</v>
      </c>
      <c r="G480" s="6">
        <v>0</v>
      </c>
      <c r="H480" s="5">
        <f t="shared" si="50"/>
        <v>0</v>
      </c>
      <c r="I480" s="6">
        <v>8.6999999999999993</v>
      </c>
      <c r="J480" s="102">
        <f t="shared" si="51"/>
        <v>4663.2</v>
      </c>
      <c r="K480" s="6">
        <v>0</v>
      </c>
      <c r="L480" s="5">
        <f t="shared" si="52"/>
        <v>0</v>
      </c>
      <c r="M480" s="5">
        <v>0</v>
      </c>
      <c r="N480" s="5">
        <f t="shared" si="53"/>
        <v>0</v>
      </c>
      <c r="O480" s="144"/>
      <c r="P480" s="156">
        <v>53734.2</v>
      </c>
      <c r="Q480" s="156"/>
      <c r="R480" s="156"/>
      <c r="S480" s="156"/>
    </row>
    <row r="481" spans="1:19">
      <c r="A481" s="117" t="s">
        <v>124</v>
      </c>
      <c r="B481" s="92">
        <v>19.13</v>
      </c>
      <c r="C481" s="5"/>
      <c r="D481" s="5">
        <f t="shared" si="49"/>
        <v>0</v>
      </c>
      <c r="E481" s="117">
        <v>214</v>
      </c>
      <c r="F481" s="102">
        <f t="shared" si="48"/>
        <v>4093.8199999999997</v>
      </c>
      <c r="G481" s="6">
        <v>0</v>
      </c>
      <c r="H481" s="5">
        <f t="shared" si="50"/>
        <v>0</v>
      </c>
      <c r="I481" s="6">
        <v>214</v>
      </c>
      <c r="J481" s="102">
        <f t="shared" si="51"/>
        <v>4093.8199999999997</v>
      </c>
      <c r="K481" s="6">
        <v>0</v>
      </c>
      <c r="L481" s="5">
        <f t="shared" si="52"/>
        <v>0</v>
      </c>
      <c r="M481" s="5">
        <v>0</v>
      </c>
      <c r="N481" s="5">
        <f t="shared" si="53"/>
        <v>0</v>
      </c>
      <c r="O481" s="144"/>
      <c r="P481" s="156"/>
      <c r="Q481" s="156"/>
      <c r="R481" s="156"/>
      <c r="S481" s="156"/>
    </row>
    <row r="482" spans="1:19">
      <c r="A482" s="4" t="s">
        <v>97</v>
      </c>
      <c r="B482" s="8">
        <v>140</v>
      </c>
      <c r="C482" s="5"/>
      <c r="D482" s="5">
        <f t="shared" si="49"/>
        <v>0</v>
      </c>
      <c r="E482" s="4">
        <v>60.5</v>
      </c>
      <c r="F482" s="102">
        <f t="shared" si="48"/>
        <v>8470</v>
      </c>
      <c r="G482" s="6">
        <v>0</v>
      </c>
      <c r="H482" s="5">
        <f t="shared" si="50"/>
        <v>0</v>
      </c>
      <c r="I482" s="6">
        <v>60.5</v>
      </c>
      <c r="J482" s="102">
        <f t="shared" si="51"/>
        <v>8470</v>
      </c>
      <c r="K482" s="6">
        <v>0</v>
      </c>
      <c r="L482" s="5">
        <f t="shared" si="52"/>
        <v>0</v>
      </c>
      <c r="M482" s="5">
        <v>0</v>
      </c>
      <c r="N482" s="5">
        <f t="shared" si="53"/>
        <v>0</v>
      </c>
      <c r="O482" s="144"/>
      <c r="P482" s="156"/>
      <c r="Q482" s="156"/>
      <c r="R482" s="156"/>
      <c r="S482" s="156"/>
    </row>
    <row r="483" spans="1:19">
      <c r="A483" s="4" t="s">
        <v>54</v>
      </c>
      <c r="B483" s="8">
        <v>37.11</v>
      </c>
      <c r="C483" s="5"/>
      <c r="D483" s="5">
        <f t="shared" si="49"/>
        <v>0</v>
      </c>
      <c r="E483" s="4">
        <v>214</v>
      </c>
      <c r="F483" s="102">
        <f t="shared" si="48"/>
        <v>7941.54</v>
      </c>
      <c r="G483" s="6">
        <v>0</v>
      </c>
      <c r="H483" s="5">
        <f t="shared" si="50"/>
        <v>0</v>
      </c>
      <c r="I483" s="6">
        <v>214</v>
      </c>
      <c r="J483" s="102">
        <f t="shared" si="51"/>
        <v>7941.54</v>
      </c>
      <c r="K483" s="6">
        <v>0</v>
      </c>
      <c r="L483" s="5">
        <f t="shared" si="52"/>
        <v>0</v>
      </c>
      <c r="M483" s="5">
        <v>0</v>
      </c>
      <c r="N483" s="5">
        <f t="shared" si="53"/>
        <v>0</v>
      </c>
      <c r="O483" s="144"/>
      <c r="P483" s="156"/>
      <c r="Q483" s="156"/>
      <c r="R483" s="156"/>
      <c r="S483" s="156"/>
    </row>
    <row r="484" spans="1:19">
      <c r="A484" s="4" t="s">
        <v>213</v>
      </c>
      <c r="B484" s="8">
        <v>231</v>
      </c>
      <c r="C484" s="5"/>
      <c r="D484" s="5">
        <f t="shared" si="49"/>
        <v>0</v>
      </c>
      <c r="E484" s="4">
        <v>65</v>
      </c>
      <c r="F484" s="102">
        <f t="shared" si="48"/>
        <v>15015</v>
      </c>
      <c r="G484" s="6">
        <v>0</v>
      </c>
      <c r="H484" s="5">
        <f t="shared" si="50"/>
        <v>0</v>
      </c>
      <c r="I484" s="6">
        <v>65</v>
      </c>
      <c r="J484" s="102">
        <f t="shared" si="51"/>
        <v>15015</v>
      </c>
      <c r="K484" s="6">
        <v>0</v>
      </c>
      <c r="L484" s="5">
        <f t="shared" si="52"/>
        <v>0</v>
      </c>
      <c r="M484" s="5">
        <v>0</v>
      </c>
      <c r="N484" s="5">
        <f t="shared" si="53"/>
        <v>0</v>
      </c>
      <c r="O484" s="144"/>
      <c r="P484" s="156"/>
      <c r="Q484" s="156"/>
      <c r="R484" s="156"/>
      <c r="S484" s="156"/>
    </row>
    <row r="485" spans="1:19">
      <c r="A485" s="4" t="s">
        <v>288</v>
      </c>
      <c r="B485" s="8">
        <v>350</v>
      </c>
      <c r="C485" s="5"/>
      <c r="D485" s="5">
        <f t="shared" si="49"/>
        <v>0</v>
      </c>
      <c r="E485" s="4">
        <v>81.3</v>
      </c>
      <c r="F485" s="102">
        <f t="shared" si="48"/>
        <v>28455</v>
      </c>
      <c r="G485" s="6">
        <v>0</v>
      </c>
      <c r="H485" s="5">
        <f t="shared" si="50"/>
        <v>0</v>
      </c>
      <c r="I485" s="6">
        <v>81.3</v>
      </c>
      <c r="J485" s="102">
        <f t="shared" si="51"/>
        <v>28455</v>
      </c>
      <c r="K485" s="6">
        <v>0</v>
      </c>
      <c r="L485" s="5">
        <f t="shared" si="52"/>
        <v>0</v>
      </c>
      <c r="M485" s="5">
        <v>0</v>
      </c>
      <c r="N485" s="5">
        <f t="shared" si="53"/>
        <v>0</v>
      </c>
      <c r="O485" s="144"/>
      <c r="P485" s="156"/>
      <c r="Q485" s="156"/>
      <c r="R485" s="156"/>
      <c r="S485" s="156"/>
    </row>
    <row r="486" spans="1:19">
      <c r="A486" s="4" t="s">
        <v>293</v>
      </c>
      <c r="B486" s="8">
        <v>238</v>
      </c>
      <c r="C486" s="5"/>
      <c r="D486" s="5">
        <f t="shared" si="49"/>
        <v>0</v>
      </c>
      <c r="E486" s="4">
        <v>118.8</v>
      </c>
      <c r="F486" s="102">
        <f t="shared" si="48"/>
        <v>28274.399999999998</v>
      </c>
      <c r="G486" s="6">
        <v>0</v>
      </c>
      <c r="H486" s="5">
        <f t="shared" si="50"/>
        <v>0</v>
      </c>
      <c r="I486" s="6">
        <v>118.8</v>
      </c>
      <c r="J486" s="102">
        <f t="shared" si="51"/>
        <v>28274.399999999998</v>
      </c>
      <c r="K486" s="6">
        <v>0</v>
      </c>
      <c r="L486" s="5">
        <f t="shared" si="52"/>
        <v>0</v>
      </c>
      <c r="M486" s="5">
        <v>0</v>
      </c>
      <c r="N486" s="5">
        <f t="shared" si="53"/>
        <v>0</v>
      </c>
      <c r="O486" s="144"/>
      <c r="P486" s="156"/>
      <c r="Q486" s="156"/>
      <c r="R486" s="156"/>
      <c r="S486" s="156"/>
    </row>
    <row r="487" spans="1:19">
      <c r="A487" s="4" t="s">
        <v>37</v>
      </c>
      <c r="B487" s="8">
        <v>90</v>
      </c>
      <c r="C487" s="5"/>
      <c r="D487" s="5">
        <f t="shared" si="49"/>
        <v>0</v>
      </c>
      <c r="E487" s="4">
        <v>20</v>
      </c>
      <c r="F487" s="102">
        <f t="shared" si="48"/>
        <v>1800</v>
      </c>
      <c r="G487" s="6">
        <v>0.3</v>
      </c>
      <c r="H487" s="102">
        <f t="shared" si="50"/>
        <v>27</v>
      </c>
      <c r="I487" s="6">
        <v>15.42</v>
      </c>
      <c r="J487" s="102">
        <f t="shared" si="51"/>
        <v>1387.8</v>
      </c>
      <c r="K487" s="6">
        <v>1.1000000000000001</v>
      </c>
      <c r="L487" s="102">
        <f t="shared" si="52"/>
        <v>99.000000000000014</v>
      </c>
      <c r="M487" s="5">
        <v>3.18</v>
      </c>
      <c r="N487" s="102">
        <f t="shared" si="53"/>
        <v>286.2</v>
      </c>
      <c r="O487" s="144"/>
      <c r="P487" s="156"/>
      <c r="Q487" s="156"/>
      <c r="R487" s="156"/>
      <c r="S487" s="156"/>
    </row>
    <row r="488" spans="1:19">
      <c r="A488" s="4" t="s">
        <v>57</v>
      </c>
      <c r="B488" s="8">
        <v>54</v>
      </c>
      <c r="C488" s="5"/>
      <c r="D488" s="5">
        <f t="shared" si="49"/>
        <v>0</v>
      </c>
      <c r="E488" s="4">
        <v>15.8</v>
      </c>
      <c r="F488" s="102">
        <f t="shared" si="48"/>
        <v>853.2</v>
      </c>
      <c r="G488" s="6">
        <v>0</v>
      </c>
      <c r="H488" s="5">
        <f t="shared" si="50"/>
        <v>0</v>
      </c>
      <c r="I488" s="6">
        <v>9.9</v>
      </c>
      <c r="J488" s="102">
        <f t="shared" si="51"/>
        <v>534.6</v>
      </c>
      <c r="K488" s="6">
        <v>0.2</v>
      </c>
      <c r="L488" s="102">
        <f t="shared" si="52"/>
        <v>10.8</v>
      </c>
      <c r="M488" s="5">
        <v>5.7</v>
      </c>
      <c r="N488" s="102">
        <f t="shared" si="53"/>
        <v>307.8</v>
      </c>
      <c r="O488" s="144"/>
      <c r="P488" s="156"/>
      <c r="Q488" s="156"/>
      <c r="R488" s="156"/>
      <c r="S488" s="156"/>
    </row>
    <row r="489" spans="1:19">
      <c r="A489" s="4" t="s">
        <v>58</v>
      </c>
      <c r="B489" s="8">
        <v>30</v>
      </c>
      <c r="C489" s="5"/>
      <c r="D489" s="5">
        <f t="shared" si="49"/>
        <v>0</v>
      </c>
      <c r="E489" s="4">
        <v>31.8</v>
      </c>
      <c r="F489" s="102">
        <f t="shared" si="48"/>
        <v>954</v>
      </c>
      <c r="G489" s="6">
        <v>0.1</v>
      </c>
      <c r="H489" s="102">
        <f t="shared" si="50"/>
        <v>3</v>
      </c>
      <c r="I489" s="6">
        <v>4.1500000000000004</v>
      </c>
      <c r="J489" s="102">
        <f t="shared" si="51"/>
        <v>124.50000000000001</v>
      </c>
      <c r="K489" s="6">
        <v>0</v>
      </c>
      <c r="L489" s="5">
        <f t="shared" si="52"/>
        <v>0</v>
      </c>
      <c r="M489" s="5">
        <v>27.55</v>
      </c>
      <c r="N489" s="102">
        <f t="shared" si="53"/>
        <v>826.5</v>
      </c>
      <c r="O489" s="144"/>
      <c r="P489" s="156">
        <v>95856.960000000006</v>
      </c>
      <c r="Q489" s="156"/>
      <c r="R489" s="156"/>
      <c r="S489" s="156"/>
    </row>
    <row r="490" spans="1:19">
      <c r="A490" s="4" t="s">
        <v>36</v>
      </c>
      <c r="B490" s="8">
        <v>265</v>
      </c>
      <c r="C490" s="5"/>
      <c r="D490" s="5">
        <f t="shared" si="49"/>
        <v>0</v>
      </c>
      <c r="E490" s="4">
        <v>141.1</v>
      </c>
      <c r="F490" s="102">
        <f t="shared" si="48"/>
        <v>37391.5</v>
      </c>
      <c r="G490" s="6">
        <v>3</v>
      </c>
      <c r="H490" s="102">
        <f t="shared" si="50"/>
        <v>795</v>
      </c>
      <c r="I490" s="6">
        <v>10.7</v>
      </c>
      <c r="J490" s="102">
        <f t="shared" si="51"/>
        <v>2835.5</v>
      </c>
      <c r="K490" s="6">
        <v>2.0499999999999998</v>
      </c>
      <c r="L490" s="5">
        <f t="shared" si="52"/>
        <v>543.25</v>
      </c>
      <c r="M490" s="5">
        <v>125.35</v>
      </c>
      <c r="N490" s="102">
        <f t="shared" si="53"/>
        <v>33217.75</v>
      </c>
      <c r="O490" s="144"/>
      <c r="P490" s="159">
        <v>37391.5</v>
      </c>
      <c r="Q490" s="156"/>
      <c r="R490" s="156"/>
      <c r="S490" s="156"/>
    </row>
    <row r="491" spans="1:19">
      <c r="A491" s="4" t="s">
        <v>319</v>
      </c>
      <c r="B491" s="8">
        <v>48.47</v>
      </c>
      <c r="C491" s="5"/>
      <c r="D491" s="5">
        <f t="shared" si="49"/>
        <v>0</v>
      </c>
      <c r="E491" s="4">
        <v>216</v>
      </c>
      <c r="F491" s="102">
        <f t="shared" si="48"/>
        <v>10469.52</v>
      </c>
      <c r="G491" s="6">
        <v>0</v>
      </c>
      <c r="H491" s="5">
        <f t="shared" si="50"/>
        <v>0</v>
      </c>
      <c r="I491" s="6">
        <v>216</v>
      </c>
      <c r="J491" s="102">
        <f t="shared" si="51"/>
        <v>10469.52</v>
      </c>
      <c r="K491" s="6">
        <v>0</v>
      </c>
      <c r="L491" s="5">
        <f t="shared" si="52"/>
        <v>0</v>
      </c>
      <c r="M491" s="5">
        <v>0</v>
      </c>
      <c r="N491" s="5">
        <f t="shared" si="53"/>
        <v>0</v>
      </c>
      <c r="O491" s="144"/>
      <c r="P491" s="156"/>
      <c r="Q491" s="156"/>
      <c r="R491" s="156"/>
      <c r="S491" s="156"/>
    </row>
    <row r="492" spans="1:19">
      <c r="A492" s="4" t="s">
        <v>172</v>
      </c>
      <c r="B492" s="8">
        <v>121.35</v>
      </c>
      <c r="C492" s="5"/>
      <c r="D492" s="5">
        <f t="shared" si="49"/>
        <v>0</v>
      </c>
      <c r="E492" s="4">
        <v>24</v>
      </c>
      <c r="F492" s="102">
        <f t="shared" si="48"/>
        <v>2912.3999999999996</v>
      </c>
      <c r="G492" s="6">
        <v>0</v>
      </c>
      <c r="H492" s="5">
        <f t="shared" si="50"/>
        <v>0</v>
      </c>
      <c r="I492" s="6">
        <v>12</v>
      </c>
      <c r="J492" s="102">
        <f t="shared" si="51"/>
        <v>1456.1999999999998</v>
      </c>
      <c r="K492" s="6">
        <v>0</v>
      </c>
      <c r="L492" s="5">
        <f t="shared" si="52"/>
        <v>0</v>
      </c>
      <c r="M492" s="5">
        <v>12</v>
      </c>
      <c r="N492" s="102">
        <f t="shared" si="53"/>
        <v>1456.1999999999998</v>
      </c>
      <c r="O492" s="144"/>
      <c r="P492" s="156"/>
      <c r="Q492" s="156"/>
      <c r="R492" s="156"/>
      <c r="S492" s="156"/>
    </row>
    <row r="493" spans="1:19">
      <c r="A493" s="4" t="s">
        <v>13</v>
      </c>
      <c r="B493" s="8">
        <v>116.94</v>
      </c>
      <c r="C493" s="5"/>
      <c r="D493" s="5">
        <f t="shared" si="49"/>
        <v>0</v>
      </c>
      <c r="E493" s="4">
        <v>30</v>
      </c>
      <c r="F493" s="102">
        <f t="shared" si="48"/>
        <v>3508.2</v>
      </c>
      <c r="G493" s="6">
        <v>0</v>
      </c>
      <c r="H493" s="5">
        <f t="shared" si="50"/>
        <v>0</v>
      </c>
      <c r="I493" s="6">
        <v>0</v>
      </c>
      <c r="J493" s="5">
        <f t="shared" si="51"/>
        <v>0</v>
      </c>
      <c r="K493" s="6">
        <v>0</v>
      </c>
      <c r="L493" s="5">
        <f t="shared" si="52"/>
        <v>0</v>
      </c>
      <c r="M493" s="5">
        <v>30</v>
      </c>
      <c r="N493" s="102">
        <f t="shared" si="53"/>
        <v>3508.2</v>
      </c>
      <c r="O493" s="144"/>
      <c r="P493" s="156"/>
      <c r="Q493" s="156"/>
      <c r="R493" s="156"/>
      <c r="S493" s="156"/>
    </row>
    <row r="494" spans="1:19">
      <c r="A494" s="4" t="s">
        <v>303</v>
      </c>
      <c r="B494" s="8">
        <v>376.58</v>
      </c>
      <c r="C494" s="5"/>
      <c r="D494" s="5">
        <f t="shared" si="49"/>
        <v>0</v>
      </c>
      <c r="E494" s="4">
        <v>4</v>
      </c>
      <c r="F494" s="102">
        <f t="shared" si="48"/>
        <v>1506.32</v>
      </c>
      <c r="G494" s="6">
        <v>0</v>
      </c>
      <c r="H494" s="5">
        <f t="shared" si="50"/>
        <v>0</v>
      </c>
      <c r="I494" s="6">
        <v>4</v>
      </c>
      <c r="J494" s="5">
        <f t="shared" si="51"/>
        <v>1506.32</v>
      </c>
      <c r="K494" s="6">
        <v>0</v>
      </c>
      <c r="L494" s="5">
        <f t="shared" si="52"/>
        <v>0</v>
      </c>
      <c r="M494" s="5">
        <v>0</v>
      </c>
      <c r="N494" s="5">
        <f t="shared" si="53"/>
        <v>0</v>
      </c>
      <c r="O494" s="144"/>
      <c r="P494" s="156"/>
      <c r="Q494" s="156"/>
      <c r="R494" s="156"/>
      <c r="S494" s="156"/>
    </row>
    <row r="495" spans="1:19">
      <c r="A495" s="4" t="s">
        <v>180</v>
      </c>
      <c r="B495" s="8">
        <v>9.27</v>
      </c>
      <c r="C495" s="5"/>
      <c r="D495" s="5">
        <f t="shared" si="49"/>
        <v>0</v>
      </c>
      <c r="E495" s="4">
        <v>216</v>
      </c>
      <c r="F495" s="102">
        <f t="shared" si="48"/>
        <v>2002.32</v>
      </c>
      <c r="G495" s="6">
        <v>0</v>
      </c>
      <c r="H495" s="5">
        <f t="shared" si="50"/>
        <v>0</v>
      </c>
      <c r="I495" s="6">
        <v>216</v>
      </c>
      <c r="J495" s="5">
        <f t="shared" si="51"/>
        <v>2002.32</v>
      </c>
      <c r="K495" s="6">
        <v>0</v>
      </c>
      <c r="L495" s="5">
        <f t="shared" si="52"/>
        <v>0</v>
      </c>
      <c r="M495" s="5">
        <v>0</v>
      </c>
      <c r="N495" s="5">
        <f t="shared" si="53"/>
        <v>0</v>
      </c>
      <c r="O495" s="144"/>
      <c r="P495" s="156"/>
      <c r="Q495" s="156"/>
      <c r="R495" s="156"/>
      <c r="S495" s="156"/>
    </row>
    <row r="496" spans="1:19">
      <c r="A496" s="4" t="s">
        <v>272</v>
      </c>
      <c r="B496" s="8">
        <v>502.12</v>
      </c>
      <c r="C496" s="5"/>
      <c r="D496" s="5">
        <f t="shared" si="49"/>
        <v>0</v>
      </c>
      <c r="E496" s="4">
        <v>5.2750000000000004</v>
      </c>
      <c r="F496" s="102">
        <f t="shared" si="48"/>
        <v>2648.683</v>
      </c>
      <c r="G496" s="6">
        <v>0</v>
      </c>
      <c r="H496" s="5">
        <f t="shared" si="50"/>
        <v>0</v>
      </c>
      <c r="I496" s="6">
        <v>2.14</v>
      </c>
      <c r="J496" s="102">
        <f t="shared" si="51"/>
        <v>1074.5368000000001</v>
      </c>
      <c r="K496" s="6">
        <v>0</v>
      </c>
      <c r="L496" s="5">
        <f t="shared" si="52"/>
        <v>0</v>
      </c>
      <c r="M496" s="5">
        <v>3.1349999999999998</v>
      </c>
      <c r="N496" s="102">
        <f t="shared" si="53"/>
        <v>1574.1461999999999</v>
      </c>
      <c r="O496" s="144"/>
      <c r="P496" s="156"/>
      <c r="Q496" s="156"/>
      <c r="R496" s="156"/>
      <c r="S496" s="156"/>
    </row>
    <row r="497" spans="1:19">
      <c r="A497" s="4" t="s">
        <v>184</v>
      </c>
      <c r="B497" s="8">
        <v>233.23</v>
      </c>
      <c r="C497" s="5"/>
      <c r="D497" s="5">
        <f t="shared" si="49"/>
        <v>0</v>
      </c>
      <c r="E497" s="4">
        <v>40</v>
      </c>
      <c r="F497" s="102">
        <f t="shared" si="48"/>
        <v>9329.1999999999989</v>
      </c>
      <c r="G497" s="6">
        <v>0</v>
      </c>
      <c r="H497" s="5">
        <f t="shared" si="50"/>
        <v>0</v>
      </c>
      <c r="I497" s="6">
        <v>0</v>
      </c>
      <c r="J497" s="5">
        <f t="shared" si="51"/>
        <v>0</v>
      </c>
      <c r="K497" s="6">
        <v>0</v>
      </c>
      <c r="L497" s="5">
        <f t="shared" si="52"/>
        <v>0</v>
      </c>
      <c r="M497" s="5">
        <v>40</v>
      </c>
      <c r="N497" s="102">
        <f t="shared" si="53"/>
        <v>9329.1999999999989</v>
      </c>
      <c r="O497" s="144"/>
      <c r="P497" s="156"/>
      <c r="Q497" s="156"/>
      <c r="R497" s="156"/>
      <c r="S497" s="156"/>
    </row>
    <row r="498" spans="1:19">
      <c r="A498" s="4" t="s">
        <v>16</v>
      </c>
      <c r="B498" s="8">
        <v>112.63</v>
      </c>
      <c r="C498" s="5"/>
      <c r="D498" s="5">
        <f t="shared" si="49"/>
        <v>0</v>
      </c>
      <c r="E498" s="4">
        <v>50</v>
      </c>
      <c r="F498" s="102">
        <f t="shared" si="48"/>
        <v>5631.5</v>
      </c>
      <c r="G498" s="6">
        <v>0</v>
      </c>
      <c r="H498" s="5">
        <f t="shared" si="50"/>
        <v>0</v>
      </c>
      <c r="I498" s="6">
        <v>0</v>
      </c>
      <c r="J498" s="5">
        <f t="shared" si="51"/>
        <v>0</v>
      </c>
      <c r="K498" s="6">
        <v>0</v>
      </c>
      <c r="L498" s="5">
        <f t="shared" si="52"/>
        <v>0</v>
      </c>
      <c r="M498" s="5">
        <v>50</v>
      </c>
      <c r="N498" s="102">
        <f t="shared" si="53"/>
        <v>5631.5</v>
      </c>
      <c r="O498" s="144"/>
      <c r="P498" s="156"/>
      <c r="Q498" s="156"/>
      <c r="R498" s="156"/>
      <c r="S498" s="156"/>
    </row>
    <row r="499" spans="1:19">
      <c r="A499" s="4" t="s">
        <v>320</v>
      </c>
      <c r="B499" s="8">
        <v>47.87</v>
      </c>
      <c r="C499" s="5"/>
      <c r="D499" s="5">
        <f t="shared" si="49"/>
        <v>0</v>
      </c>
      <c r="E499" s="4">
        <v>32</v>
      </c>
      <c r="F499" s="102">
        <f t="shared" si="48"/>
        <v>1531.84</v>
      </c>
      <c r="G499" s="6">
        <v>0</v>
      </c>
      <c r="H499" s="5">
        <f t="shared" si="50"/>
        <v>0</v>
      </c>
      <c r="I499" s="6">
        <v>0</v>
      </c>
      <c r="J499" s="5">
        <f t="shared" si="51"/>
        <v>0</v>
      </c>
      <c r="K499" s="6">
        <v>0</v>
      </c>
      <c r="L499" s="5">
        <f t="shared" si="52"/>
        <v>0</v>
      </c>
      <c r="M499" s="5">
        <v>32</v>
      </c>
      <c r="N499" s="102">
        <f t="shared" si="53"/>
        <v>1531.84</v>
      </c>
      <c r="O499" s="144"/>
      <c r="P499" s="156">
        <v>39539.980000000003</v>
      </c>
      <c r="Q499" s="156"/>
      <c r="R499" s="156"/>
      <c r="S499" s="156"/>
    </row>
    <row r="500" spans="1:19">
      <c r="A500" s="4" t="s">
        <v>56</v>
      </c>
      <c r="B500" s="8">
        <v>82.89</v>
      </c>
      <c r="C500" s="5"/>
      <c r="D500" s="5">
        <f t="shared" si="49"/>
        <v>0</v>
      </c>
      <c r="E500" s="4">
        <v>20.3</v>
      </c>
      <c r="F500" s="102">
        <f t="shared" si="48"/>
        <v>1682.6670000000001</v>
      </c>
      <c r="G500" s="6">
        <v>0</v>
      </c>
      <c r="H500" s="5">
        <f t="shared" si="50"/>
        <v>0</v>
      </c>
      <c r="I500" s="6">
        <v>9.6300000000000008</v>
      </c>
      <c r="J500" s="102">
        <f t="shared" si="51"/>
        <v>798.23070000000007</v>
      </c>
      <c r="K500" s="6">
        <v>0</v>
      </c>
      <c r="L500" s="5">
        <f t="shared" si="52"/>
        <v>0</v>
      </c>
      <c r="M500" s="5">
        <v>10.67</v>
      </c>
      <c r="N500" s="102">
        <f t="shared" si="53"/>
        <v>884.43629999999996</v>
      </c>
      <c r="O500" s="144"/>
      <c r="P500" s="156"/>
      <c r="Q500" s="156"/>
      <c r="R500" s="156"/>
      <c r="S500" s="156"/>
    </row>
    <row r="501" spans="1:19">
      <c r="A501" s="4" t="s">
        <v>133</v>
      </c>
      <c r="B501" s="8">
        <v>346.42</v>
      </c>
      <c r="C501" s="5"/>
      <c r="D501" s="5">
        <f t="shared" si="49"/>
        <v>0</v>
      </c>
      <c r="E501" s="4">
        <v>4.9000000000000004</v>
      </c>
      <c r="F501" s="102">
        <f t="shared" si="48"/>
        <v>1697.4580000000003</v>
      </c>
      <c r="G501" s="6">
        <v>0</v>
      </c>
      <c r="H501" s="5">
        <f t="shared" si="50"/>
        <v>0</v>
      </c>
      <c r="I501" s="6">
        <v>4.9000000000000004</v>
      </c>
      <c r="J501" s="102">
        <f t="shared" si="51"/>
        <v>1697.4580000000003</v>
      </c>
      <c r="K501" s="6">
        <v>0</v>
      </c>
      <c r="L501" s="5">
        <f t="shared" si="52"/>
        <v>0</v>
      </c>
      <c r="M501" s="5">
        <v>0</v>
      </c>
      <c r="N501" s="5">
        <f t="shared" si="53"/>
        <v>0</v>
      </c>
      <c r="O501" s="144"/>
      <c r="P501" s="156"/>
      <c r="Q501" s="156"/>
      <c r="R501" s="156"/>
      <c r="S501" s="156"/>
    </row>
    <row r="502" spans="1:19">
      <c r="A502" s="4" t="s">
        <v>59</v>
      </c>
      <c r="B502" s="8">
        <v>331.34</v>
      </c>
      <c r="C502" s="5"/>
      <c r="D502" s="5">
        <f t="shared" si="49"/>
        <v>0</v>
      </c>
      <c r="E502" s="4">
        <v>5</v>
      </c>
      <c r="F502" s="102">
        <f t="shared" si="48"/>
        <v>1656.6999999999998</v>
      </c>
      <c r="G502" s="6">
        <v>0</v>
      </c>
      <c r="H502" s="5">
        <f t="shared" si="50"/>
        <v>0</v>
      </c>
      <c r="I502" s="6">
        <v>5</v>
      </c>
      <c r="J502" s="102">
        <f t="shared" si="51"/>
        <v>1656.6999999999998</v>
      </c>
      <c r="K502" s="6">
        <v>0</v>
      </c>
      <c r="L502" s="5">
        <f t="shared" si="52"/>
        <v>0</v>
      </c>
      <c r="M502" s="5">
        <v>0</v>
      </c>
      <c r="N502" s="5">
        <f t="shared" si="53"/>
        <v>0</v>
      </c>
      <c r="O502" s="144"/>
      <c r="P502" s="156">
        <v>5036.83</v>
      </c>
      <c r="Q502" s="156"/>
      <c r="R502" s="156"/>
      <c r="S502" s="156"/>
    </row>
    <row r="503" spans="1:19">
      <c r="A503" s="4" t="s">
        <v>54</v>
      </c>
      <c r="B503" s="8">
        <v>56</v>
      </c>
      <c r="C503" s="5"/>
      <c r="D503" s="5">
        <f t="shared" si="49"/>
        <v>0</v>
      </c>
      <c r="E503" s="4">
        <v>86</v>
      </c>
      <c r="F503" s="102">
        <f t="shared" si="48"/>
        <v>4816</v>
      </c>
      <c r="G503" s="6">
        <v>0</v>
      </c>
      <c r="H503" s="5">
        <f t="shared" si="50"/>
        <v>0</v>
      </c>
      <c r="I503" s="6">
        <v>86</v>
      </c>
      <c r="J503" s="102">
        <f t="shared" si="51"/>
        <v>4816</v>
      </c>
      <c r="K503" s="6">
        <v>0</v>
      </c>
      <c r="L503" s="5">
        <f t="shared" si="52"/>
        <v>0</v>
      </c>
      <c r="M503" s="5">
        <v>0</v>
      </c>
      <c r="N503" s="5">
        <f t="shared" si="53"/>
        <v>0</v>
      </c>
      <c r="O503" s="144"/>
      <c r="P503" s="156"/>
      <c r="Q503" s="156"/>
      <c r="R503" s="156"/>
      <c r="S503" s="156"/>
    </row>
    <row r="504" spans="1:19">
      <c r="A504" s="4" t="s">
        <v>136</v>
      </c>
      <c r="B504" s="8">
        <v>120</v>
      </c>
      <c r="C504" s="5"/>
      <c r="D504" s="5">
        <f t="shared" si="49"/>
        <v>0</v>
      </c>
      <c r="E504" s="4">
        <v>50</v>
      </c>
      <c r="F504" s="102">
        <f t="shared" si="48"/>
        <v>6000</v>
      </c>
      <c r="G504" s="6">
        <v>0</v>
      </c>
      <c r="H504" s="5">
        <f t="shared" si="50"/>
        <v>0</v>
      </c>
      <c r="I504" s="6">
        <v>50</v>
      </c>
      <c r="J504" s="102">
        <f t="shared" si="51"/>
        <v>6000</v>
      </c>
      <c r="K504" s="6">
        <v>0</v>
      </c>
      <c r="L504" s="5">
        <f t="shared" si="52"/>
        <v>0</v>
      </c>
      <c r="M504" s="5">
        <v>0</v>
      </c>
      <c r="N504" s="5">
        <f t="shared" si="53"/>
        <v>0</v>
      </c>
      <c r="O504" s="144"/>
      <c r="P504" s="156"/>
      <c r="Q504" s="156"/>
      <c r="R504" s="156"/>
      <c r="S504" s="156"/>
    </row>
    <row r="505" spans="1:19">
      <c r="A505" s="4" t="s">
        <v>137</v>
      </c>
      <c r="B505" s="8">
        <v>105</v>
      </c>
      <c r="C505" s="5"/>
      <c r="D505" s="5">
        <f t="shared" si="49"/>
        <v>0</v>
      </c>
      <c r="E505" s="4">
        <v>10</v>
      </c>
      <c r="F505" s="102">
        <f t="shared" si="48"/>
        <v>1050</v>
      </c>
      <c r="G505" s="6">
        <v>0</v>
      </c>
      <c r="H505" s="5">
        <f t="shared" si="50"/>
        <v>0</v>
      </c>
      <c r="I505" s="6">
        <v>10</v>
      </c>
      <c r="J505" s="102">
        <f t="shared" si="51"/>
        <v>1050</v>
      </c>
      <c r="K505" s="6">
        <v>0</v>
      </c>
      <c r="L505" s="5">
        <f t="shared" si="52"/>
        <v>0</v>
      </c>
      <c r="M505" s="5">
        <v>0</v>
      </c>
      <c r="N505" s="5">
        <f t="shared" si="53"/>
        <v>0</v>
      </c>
      <c r="O505" s="144"/>
      <c r="P505" s="156">
        <v>11866</v>
      </c>
      <c r="Q505" s="156"/>
      <c r="R505" s="156"/>
      <c r="S505" s="156"/>
    </row>
    <row r="506" spans="1:19">
      <c r="A506" s="4" t="s">
        <v>299</v>
      </c>
      <c r="B506" s="8">
        <v>240</v>
      </c>
      <c r="C506" s="5"/>
      <c r="D506" s="5">
        <f t="shared" si="49"/>
        <v>0</v>
      </c>
      <c r="E506" s="4">
        <v>22.6</v>
      </c>
      <c r="F506" s="102">
        <f t="shared" si="48"/>
        <v>5424</v>
      </c>
      <c r="G506" s="6">
        <v>0</v>
      </c>
      <c r="H506" s="5">
        <f t="shared" si="50"/>
        <v>0</v>
      </c>
      <c r="I506" s="6">
        <v>22.6</v>
      </c>
      <c r="J506" s="102">
        <f t="shared" si="51"/>
        <v>5424</v>
      </c>
      <c r="K506" s="6">
        <v>0</v>
      </c>
      <c r="L506" s="5">
        <f t="shared" si="52"/>
        <v>0</v>
      </c>
      <c r="M506" s="5">
        <v>0</v>
      </c>
      <c r="N506" s="5">
        <f t="shared" si="53"/>
        <v>0</v>
      </c>
      <c r="O506" s="144"/>
      <c r="P506" s="156"/>
      <c r="Q506" s="156"/>
      <c r="R506" s="156"/>
      <c r="S506" s="30"/>
    </row>
    <row r="507" spans="1:19">
      <c r="A507" s="4" t="s">
        <v>61</v>
      </c>
      <c r="B507" s="8">
        <v>185</v>
      </c>
      <c r="C507" s="5"/>
      <c r="D507" s="5">
        <f t="shared" si="49"/>
        <v>0</v>
      </c>
      <c r="E507" s="4">
        <v>60.7</v>
      </c>
      <c r="F507" s="102">
        <f t="shared" si="48"/>
        <v>11229.5</v>
      </c>
      <c r="G507" s="6">
        <v>0</v>
      </c>
      <c r="H507" s="5">
        <f t="shared" si="50"/>
        <v>0</v>
      </c>
      <c r="I507" s="6">
        <v>60.7</v>
      </c>
      <c r="J507" s="102">
        <f t="shared" si="51"/>
        <v>11229.5</v>
      </c>
      <c r="K507" s="6">
        <v>0</v>
      </c>
      <c r="L507" s="5">
        <f t="shared" si="52"/>
        <v>0</v>
      </c>
      <c r="M507" s="5">
        <v>0</v>
      </c>
      <c r="N507" s="5">
        <f t="shared" si="53"/>
        <v>0</v>
      </c>
      <c r="O507" s="144"/>
      <c r="P507" s="156"/>
      <c r="Q507" s="156"/>
      <c r="R507" s="156"/>
      <c r="S507" s="30"/>
    </row>
    <row r="508" spans="1:19">
      <c r="A508" s="4" t="s">
        <v>304</v>
      </c>
      <c r="B508" s="8">
        <v>280</v>
      </c>
      <c r="C508" s="5"/>
      <c r="D508" s="5">
        <f t="shared" si="49"/>
        <v>0</v>
      </c>
      <c r="E508" s="4">
        <v>35.119999999999997</v>
      </c>
      <c r="F508" s="102">
        <f t="shared" si="48"/>
        <v>9833.5999999999985</v>
      </c>
      <c r="G508" s="6">
        <v>0</v>
      </c>
      <c r="H508" s="5">
        <f t="shared" si="50"/>
        <v>0</v>
      </c>
      <c r="I508" s="6">
        <v>35.119999999999997</v>
      </c>
      <c r="J508" s="102">
        <f t="shared" si="51"/>
        <v>9833.5999999999985</v>
      </c>
      <c r="K508" s="6">
        <v>0</v>
      </c>
      <c r="L508" s="5">
        <f t="shared" si="52"/>
        <v>0</v>
      </c>
      <c r="M508" s="5">
        <v>0</v>
      </c>
      <c r="N508" s="5">
        <f t="shared" si="53"/>
        <v>0</v>
      </c>
      <c r="O508" s="144"/>
      <c r="P508" s="157">
        <v>23961.5</v>
      </c>
      <c r="Q508" s="156"/>
      <c r="R508" s="156"/>
      <c r="S508" s="30"/>
    </row>
    <row r="509" spans="1:19">
      <c r="A509" s="4" t="s">
        <v>54</v>
      </c>
      <c r="B509" s="8">
        <v>69.63</v>
      </c>
      <c r="C509" s="5"/>
      <c r="D509" s="5">
        <f t="shared" si="49"/>
        <v>0</v>
      </c>
      <c r="E509" s="4">
        <v>86</v>
      </c>
      <c r="F509" s="102">
        <f t="shared" si="48"/>
        <v>5988.1799999999994</v>
      </c>
      <c r="G509" s="6">
        <v>0</v>
      </c>
      <c r="H509" s="5">
        <f t="shared" si="50"/>
        <v>0</v>
      </c>
      <c r="I509" s="6">
        <v>0</v>
      </c>
      <c r="J509" s="5">
        <f t="shared" si="51"/>
        <v>0</v>
      </c>
      <c r="K509" s="6">
        <v>0</v>
      </c>
      <c r="L509" s="5">
        <f t="shared" si="52"/>
        <v>0</v>
      </c>
      <c r="M509" s="5">
        <v>86</v>
      </c>
      <c r="N509" s="5">
        <f t="shared" si="53"/>
        <v>5988.1799999999994</v>
      </c>
      <c r="O509" s="144"/>
      <c r="P509" s="156">
        <v>5988.18</v>
      </c>
      <c r="Q509" s="156"/>
      <c r="R509" s="156"/>
      <c r="S509" s="30"/>
    </row>
    <row r="510" spans="1:19">
      <c r="A510" s="117" t="s">
        <v>147</v>
      </c>
      <c r="B510" s="92">
        <v>58</v>
      </c>
      <c r="C510" s="5"/>
      <c r="D510" s="5">
        <f t="shared" si="49"/>
        <v>0</v>
      </c>
      <c r="E510" s="117">
        <v>196</v>
      </c>
      <c r="F510" s="155">
        <f t="shared" si="48"/>
        <v>11368</v>
      </c>
      <c r="G510" s="6">
        <v>0</v>
      </c>
      <c r="H510" s="5">
        <f t="shared" si="50"/>
        <v>0</v>
      </c>
      <c r="I510" s="6">
        <v>196</v>
      </c>
      <c r="J510" s="102">
        <f t="shared" si="51"/>
        <v>11368</v>
      </c>
      <c r="K510" s="6">
        <v>0</v>
      </c>
      <c r="L510" s="5">
        <f t="shared" si="52"/>
        <v>0</v>
      </c>
      <c r="M510" s="5">
        <v>0</v>
      </c>
      <c r="N510" s="5">
        <f t="shared" si="53"/>
        <v>0</v>
      </c>
      <c r="O510" s="144"/>
      <c r="P510" s="157">
        <v>11368</v>
      </c>
      <c r="Q510" s="156"/>
      <c r="R510" s="156"/>
      <c r="S510" s="30"/>
    </row>
    <row r="511" spans="1:19">
      <c r="A511" s="4" t="s">
        <v>65</v>
      </c>
      <c r="B511" s="8">
        <v>320</v>
      </c>
      <c r="C511" s="5"/>
      <c r="D511" s="5">
        <f t="shared" si="49"/>
        <v>0</v>
      </c>
      <c r="E511" s="4">
        <v>40.5</v>
      </c>
      <c r="F511" s="102">
        <f t="shared" si="48"/>
        <v>12960</v>
      </c>
      <c r="G511" s="6">
        <v>5.0999999999999996</v>
      </c>
      <c r="H511" s="102">
        <f t="shared" si="50"/>
        <v>1632</v>
      </c>
      <c r="I511" s="6">
        <v>21.5</v>
      </c>
      <c r="J511" s="102">
        <f t="shared" si="51"/>
        <v>6880</v>
      </c>
      <c r="K511" s="6">
        <v>13.9</v>
      </c>
      <c r="L511" s="102">
        <f t="shared" si="52"/>
        <v>4448</v>
      </c>
      <c r="M511" s="5">
        <v>0</v>
      </c>
      <c r="N511" s="5">
        <f t="shared" si="53"/>
        <v>0</v>
      </c>
      <c r="O511" s="144"/>
      <c r="P511" s="156">
        <v>12960</v>
      </c>
      <c r="Q511" s="156"/>
      <c r="R511" s="156"/>
      <c r="S511" s="30"/>
    </row>
    <row r="512" spans="1:19">
      <c r="A512" s="8" t="s">
        <v>321</v>
      </c>
      <c r="B512" s="102">
        <v>45</v>
      </c>
      <c r="C512" s="5"/>
      <c r="D512" s="5">
        <f t="shared" si="49"/>
        <v>0</v>
      </c>
      <c r="E512" s="4">
        <v>225</v>
      </c>
      <c r="F512" s="102">
        <f t="shared" si="48"/>
        <v>10125</v>
      </c>
      <c r="G512" s="6">
        <v>0</v>
      </c>
      <c r="H512" s="5">
        <f t="shared" si="50"/>
        <v>0</v>
      </c>
      <c r="I512" s="6">
        <v>225</v>
      </c>
      <c r="J512" s="102">
        <f t="shared" si="51"/>
        <v>10125</v>
      </c>
      <c r="K512" s="6">
        <v>0</v>
      </c>
      <c r="L512" s="5">
        <f t="shared" si="52"/>
        <v>0</v>
      </c>
      <c r="M512" s="5">
        <v>0</v>
      </c>
      <c r="N512" s="5">
        <f t="shared" si="53"/>
        <v>0</v>
      </c>
      <c r="O512" s="144"/>
      <c r="P512" s="158">
        <v>10125</v>
      </c>
      <c r="Q512" s="156"/>
      <c r="R512" s="156"/>
      <c r="S512" s="30"/>
    </row>
    <row r="513" spans="1:19">
      <c r="A513" s="8" t="s">
        <v>156</v>
      </c>
      <c r="B513" s="8">
        <v>700</v>
      </c>
      <c r="C513" s="5"/>
      <c r="D513" s="5">
        <f t="shared" si="49"/>
        <v>0</v>
      </c>
      <c r="E513" s="4">
        <v>3</v>
      </c>
      <c r="F513" s="102">
        <f t="shared" si="48"/>
        <v>2100</v>
      </c>
      <c r="G513" s="6">
        <v>0</v>
      </c>
      <c r="H513" s="5">
        <f t="shared" si="50"/>
        <v>0</v>
      </c>
      <c r="I513" s="6">
        <v>3</v>
      </c>
      <c r="J513" s="102">
        <f t="shared" si="51"/>
        <v>2100</v>
      </c>
      <c r="K513" s="6">
        <v>0</v>
      </c>
      <c r="L513" s="5">
        <f t="shared" si="52"/>
        <v>0</v>
      </c>
      <c r="M513" s="5">
        <v>0</v>
      </c>
      <c r="N513" s="5">
        <f t="shared" si="53"/>
        <v>0</v>
      </c>
      <c r="O513" s="144"/>
      <c r="P513" s="156"/>
      <c r="Q513" s="156"/>
      <c r="R513" s="156"/>
      <c r="S513" s="30"/>
    </row>
    <row r="514" spans="1:19">
      <c r="A514" s="8" t="s">
        <v>97</v>
      </c>
      <c r="B514" s="8">
        <v>150</v>
      </c>
      <c r="C514" s="5"/>
      <c r="D514" s="5">
        <f t="shared" si="49"/>
        <v>0</v>
      </c>
      <c r="E514" s="4">
        <v>48</v>
      </c>
      <c r="F514" s="102">
        <f t="shared" si="48"/>
        <v>7200</v>
      </c>
      <c r="G514" s="6">
        <v>0</v>
      </c>
      <c r="H514" s="5">
        <f t="shared" si="50"/>
        <v>0</v>
      </c>
      <c r="I514" s="6">
        <v>48</v>
      </c>
      <c r="J514" s="102">
        <f t="shared" si="51"/>
        <v>7200</v>
      </c>
      <c r="K514" s="6">
        <v>0</v>
      </c>
      <c r="L514" s="5">
        <f t="shared" si="52"/>
        <v>0</v>
      </c>
      <c r="M514" s="5">
        <v>0</v>
      </c>
      <c r="N514" s="5">
        <f t="shared" si="53"/>
        <v>0</v>
      </c>
      <c r="O514" s="144"/>
      <c r="P514" s="156"/>
      <c r="Q514" s="156"/>
      <c r="R514" s="156"/>
      <c r="S514" s="30"/>
    </row>
    <row r="515" spans="1:19">
      <c r="A515" s="8" t="s">
        <v>322</v>
      </c>
      <c r="B515" s="8">
        <v>210</v>
      </c>
      <c r="C515" s="5"/>
      <c r="D515" s="5">
        <f t="shared" si="49"/>
        <v>0</v>
      </c>
      <c r="E515" s="4">
        <v>22.6</v>
      </c>
      <c r="F515" s="102">
        <f t="shared" si="48"/>
        <v>4746</v>
      </c>
      <c r="G515" s="6">
        <v>0</v>
      </c>
      <c r="H515" s="5">
        <f t="shared" si="50"/>
        <v>0</v>
      </c>
      <c r="I515" s="6">
        <v>0</v>
      </c>
      <c r="J515" s="5">
        <f t="shared" si="51"/>
        <v>0</v>
      </c>
      <c r="K515" s="6">
        <v>0</v>
      </c>
      <c r="L515" s="5">
        <f t="shared" si="52"/>
        <v>0</v>
      </c>
      <c r="M515" s="5">
        <v>22.6</v>
      </c>
      <c r="N515" s="102">
        <f t="shared" si="53"/>
        <v>4746</v>
      </c>
      <c r="O515" s="144"/>
      <c r="P515" s="156"/>
      <c r="Q515" s="156"/>
      <c r="R515" s="156"/>
      <c r="S515" s="30"/>
    </row>
    <row r="516" spans="1:19">
      <c r="A516" s="8" t="s">
        <v>213</v>
      </c>
      <c r="B516" s="8">
        <v>246</v>
      </c>
      <c r="C516" s="5"/>
      <c r="D516" s="5">
        <f t="shared" si="49"/>
        <v>0</v>
      </c>
      <c r="E516" s="8">
        <v>50.7</v>
      </c>
      <c r="F516" s="102">
        <f t="shared" si="48"/>
        <v>12472.2</v>
      </c>
      <c r="G516" s="6">
        <v>0</v>
      </c>
      <c r="H516" s="5">
        <f t="shared" si="50"/>
        <v>0</v>
      </c>
      <c r="I516" s="6">
        <v>50.7</v>
      </c>
      <c r="J516" s="102">
        <f t="shared" si="51"/>
        <v>12472.2</v>
      </c>
      <c r="K516" s="6">
        <v>0</v>
      </c>
      <c r="L516" s="5">
        <f t="shared" si="52"/>
        <v>0</v>
      </c>
      <c r="M516" s="5">
        <v>0</v>
      </c>
      <c r="N516" s="5">
        <f t="shared" si="53"/>
        <v>0</v>
      </c>
      <c r="O516" s="144"/>
      <c r="P516" s="156"/>
      <c r="Q516" s="156"/>
      <c r="R516" s="156"/>
      <c r="S516" s="30"/>
    </row>
    <row r="517" spans="1:19">
      <c r="A517" s="8" t="s">
        <v>323</v>
      </c>
      <c r="B517" s="8">
        <v>224</v>
      </c>
      <c r="C517" s="5"/>
      <c r="D517" s="5">
        <f t="shared" si="49"/>
        <v>0</v>
      </c>
      <c r="E517" s="4">
        <v>25</v>
      </c>
      <c r="F517" s="102">
        <f t="shared" si="48"/>
        <v>5600</v>
      </c>
      <c r="G517" s="6">
        <v>0</v>
      </c>
      <c r="H517" s="5">
        <f t="shared" si="50"/>
        <v>0</v>
      </c>
      <c r="I517" s="6">
        <v>0</v>
      </c>
      <c r="J517" s="5">
        <f t="shared" si="51"/>
        <v>0</v>
      </c>
      <c r="K517" s="6">
        <v>0</v>
      </c>
      <c r="L517" s="5">
        <f t="shared" si="52"/>
        <v>0</v>
      </c>
      <c r="M517" s="5">
        <v>25</v>
      </c>
      <c r="N517" s="102">
        <f t="shared" si="53"/>
        <v>5600</v>
      </c>
      <c r="O517" s="144"/>
      <c r="P517" s="156"/>
      <c r="Q517" s="156"/>
      <c r="R517" s="156"/>
      <c r="S517" s="30"/>
    </row>
    <row r="518" spans="1:19">
      <c r="A518" s="8" t="s">
        <v>133</v>
      </c>
      <c r="B518" s="8">
        <v>224</v>
      </c>
      <c r="C518" s="5"/>
      <c r="D518" s="5">
        <f t="shared" si="49"/>
        <v>0</v>
      </c>
      <c r="E518" s="4">
        <v>5</v>
      </c>
      <c r="F518" s="102">
        <f t="shared" si="48"/>
        <v>1120</v>
      </c>
      <c r="G518" s="6">
        <v>0</v>
      </c>
      <c r="H518" s="5">
        <f t="shared" si="50"/>
        <v>0</v>
      </c>
      <c r="I518" s="6">
        <v>0</v>
      </c>
      <c r="J518" s="5">
        <f t="shared" si="51"/>
        <v>0</v>
      </c>
      <c r="K518" s="6">
        <v>0</v>
      </c>
      <c r="L518" s="5">
        <f t="shared" si="52"/>
        <v>0</v>
      </c>
      <c r="M518" s="5">
        <v>5</v>
      </c>
      <c r="N518" s="102">
        <f t="shared" si="53"/>
        <v>1120</v>
      </c>
      <c r="O518" s="144"/>
      <c r="P518" s="156"/>
      <c r="Q518" s="156"/>
      <c r="R518" s="156"/>
      <c r="S518" s="30"/>
    </row>
    <row r="519" spans="1:19">
      <c r="A519" s="8" t="s">
        <v>59</v>
      </c>
      <c r="B519" s="8">
        <v>224</v>
      </c>
      <c r="C519" s="5"/>
      <c r="D519" s="5">
        <f t="shared" si="49"/>
        <v>0</v>
      </c>
      <c r="E519" s="4">
        <v>5</v>
      </c>
      <c r="F519" s="102">
        <f t="shared" ref="F519:F527" si="54">E519*B519</f>
        <v>1120</v>
      </c>
      <c r="G519" s="6">
        <v>0</v>
      </c>
      <c r="H519" s="5">
        <f t="shared" si="50"/>
        <v>0</v>
      </c>
      <c r="I519" s="6">
        <v>0</v>
      </c>
      <c r="J519" s="5">
        <f t="shared" si="51"/>
        <v>0</v>
      </c>
      <c r="K519" s="6">
        <v>0</v>
      </c>
      <c r="L519" s="5">
        <f t="shared" si="52"/>
        <v>0</v>
      </c>
      <c r="M519" s="5">
        <v>5</v>
      </c>
      <c r="N519" s="102">
        <f t="shared" si="53"/>
        <v>1120</v>
      </c>
      <c r="O519" s="144"/>
      <c r="P519" s="156"/>
      <c r="Q519" s="156"/>
      <c r="R519" s="156"/>
      <c r="S519" s="30"/>
    </row>
    <row r="520" spans="1:19">
      <c r="A520" s="8" t="s">
        <v>124</v>
      </c>
      <c r="B520" s="8">
        <v>140</v>
      </c>
      <c r="C520" s="5"/>
      <c r="D520" s="5">
        <f t="shared" si="49"/>
        <v>0</v>
      </c>
      <c r="E520" s="4">
        <v>22</v>
      </c>
      <c r="F520" s="102">
        <f t="shared" si="54"/>
        <v>3080</v>
      </c>
      <c r="G520" s="6">
        <v>0</v>
      </c>
      <c r="H520" s="5">
        <f t="shared" si="50"/>
        <v>0</v>
      </c>
      <c r="I520" s="6">
        <v>15</v>
      </c>
      <c r="J520" s="102">
        <f t="shared" si="51"/>
        <v>2100</v>
      </c>
      <c r="K520" s="6">
        <v>0</v>
      </c>
      <c r="L520" s="5">
        <f t="shared" si="52"/>
        <v>0</v>
      </c>
      <c r="M520" s="5">
        <v>7</v>
      </c>
      <c r="N520" s="102">
        <f t="shared" si="53"/>
        <v>980</v>
      </c>
      <c r="O520" s="144"/>
      <c r="P520" s="156"/>
      <c r="Q520" s="156"/>
      <c r="R520" s="156"/>
      <c r="S520" s="30"/>
    </row>
    <row r="521" spans="1:19">
      <c r="A521" s="8" t="s">
        <v>299</v>
      </c>
      <c r="B521" s="8">
        <v>245</v>
      </c>
      <c r="C521" s="5"/>
      <c r="D521" s="5">
        <f t="shared" si="49"/>
        <v>0</v>
      </c>
      <c r="E521" s="4">
        <v>23</v>
      </c>
      <c r="F521" s="102">
        <f t="shared" si="54"/>
        <v>5635</v>
      </c>
      <c r="G521" s="6">
        <v>0</v>
      </c>
      <c r="H521" s="5">
        <f t="shared" si="50"/>
        <v>0</v>
      </c>
      <c r="I521" s="6">
        <v>0</v>
      </c>
      <c r="J521" s="5">
        <f t="shared" si="51"/>
        <v>0</v>
      </c>
      <c r="K521" s="6">
        <v>0</v>
      </c>
      <c r="L521" s="5">
        <f t="shared" si="52"/>
        <v>0</v>
      </c>
      <c r="M521" s="5">
        <v>23</v>
      </c>
      <c r="N521" s="102">
        <f t="shared" si="53"/>
        <v>5635</v>
      </c>
      <c r="O521" s="144"/>
      <c r="P521" s="156"/>
      <c r="Q521" s="156"/>
      <c r="R521" s="156"/>
      <c r="S521" s="30"/>
    </row>
    <row r="522" spans="1:19">
      <c r="A522" s="8" t="s">
        <v>324</v>
      </c>
      <c r="B522" s="8">
        <v>30</v>
      </c>
      <c r="C522" s="5"/>
      <c r="D522" s="5">
        <f t="shared" si="49"/>
        <v>0</v>
      </c>
      <c r="E522" s="4">
        <v>20</v>
      </c>
      <c r="F522" s="102">
        <f t="shared" si="54"/>
        <v>600</v>
      </c>
      <c r="G522" s="6">
        <v>0</v>
      </c>
      <c r="H522" s="5">
        <f t="shared" si="50"/>
        <v>0</v>
      </c>
      <c r="I522" s="6">
        <v>0</v>
      </c>
      <c r="J522" s="5">
        <f t="shared" si="51"/>
        <v>0</v>
      </c>
      <c r="K522" s="6">
        <v>0</v>
      </c>
      <c r="L522" s="5">
        <f t="shared" si="52"/>
        <v>0</v>
      </c>
      <c r="M522" s="5">
        <v>20</v>
      </c>
      <c r="N522" s="102">
        <f t="shared" si="53"/>
        <v>600</v>
      </c>
      <c r="O522" s="144"/>
      <c r="P522" s="156">
        <v>43673.2</v>
      </c>
      <c r="Q522" s="156"/>
      <c r="R522" s="156"/>
      <c r="S522" s="30"/>
    </row>
    <row r="523" spans="1:19">
      <c r="A523" s="8" t="s">
        <v>307</v>
      </c>
      <c r="B523" s="8">
        <v>340</v>
      </c>
      <c r="C523" s="5"/>
      <c r="D523" s="5">
        <f t="shared" si="49"/>
        <v>0</v>
      </c>
      <c r="E523" s="4">
        <v>66</v>
      </c>
      <c r="F523" s="102">
        <f t="shared" si="54"/>
        <v>22440</v>
      </c>
      <c r="G523" s="6">
        <v>9.42</v>
      </c>
      <c r="H523" s="102">
        <f t="shared" si="50"/>
        <v>3202.8</v>
      </c>
      <c r="I523" s="6">
        <v>36.28</v>
      </c>
      <c r="J523" s="102">
        <f t="shared" si="51"/>
        <v>12335.2</v>
      </c>
      <c r="K523" s="6">
        <v>20.3</v>
      </c>
      <c r="L523" s="102">
        <f t="shared" si="52"/>
        <v>6902</v>
      </c>
      <c r="M523" s="5">
        <v>0</v>
      </c>
      <c r="N523" s="5">
        <f t="shared" si="53"/>
        <v>0</v>
      </c>
      <c r="O523" s="144"/>
      <c r="P523" s="156">
        <v>22440</v>
      </c>
      <c r="Q523" s="156"/>
      <c r="R523" s="156"/>
      <c r="S523" s="30"/>
    </row>
    <row r="524" spans="1:19">
      <c r="A524" s="8" t="s">
        <v>118</v>
      </c>
      <c r="B524" s="8">
        <v>61</v>
      </c>
      <c r="C524" s="5"/>
      <c r="D524" s="5">
        <f t="shared" si="49"/>
        <v>0</v>
      </c>
      <c r="E524" s="4">
        <v>214</v>
      </c>
      <c r="F524" s="102">
        <f t="shared" si="54"/>
        <v>13054</v>
      </c>
      <c r="G524" s="6">
        <v>0</v>
      </c>
      <c r="H524" s="5">
        <f t="shared" si="50"/>
        <v>0</v>
      </c>
      <c r="I524" s="6">
        <v>214</v>
      </c>
      <c r="J524" s="102">
        <f t="shared" si="51"/>
        <v>13054</v>
      </c>
      <c r="K524" s="6">
        <v>0</v>
      </c>
      <c r="L524" s="5">
        <f t="shared" si="52"/>
        <v>0</v>
      </c>
      <c r="M524" s="5">
        <v>0</v>
      </c>
      <c r="N524" s="5">
        <f t="shared" si="53"/>
        <v>0</v>
      </c>
      <c r="O524" s="144"/>
      <c r="P524" s="156"/>
      <c r="Q524" s="156"/>
      <c r="R524" s="156"/>
      <c r="S524" s="30"/>
    </row>
    <row r="525" spans="1:19">
      <c r="A525" s="8" t="s">
        <v>325</v>
      </c>
      <c r="B525" s="8">
        <v>95</v>
      </c>
      <c r="C525" s="5"/>
      <c r="D525" s="5">
        <f t="shared" si="49"/>
        <v>0</v>
      </c>
      <c r="E525" s="4">
        <v>214</v>
      </c>
      <c r="F525" s="102">
        <f t="shared" si="54"/>
        <v>20330</v>
      </c>
      <c r="G525" s="6">
        <v>0</v>
      </c>
      <c r="H525" s="5">
        <f t="shared" si="50"/>
        <v>0</v>
      </c>
      <c r="I525" s="6">
        <v>0</v>
      </c>
      <c r="J525" s="5">
        <f t="shared" si="51"/>
        <v>0</v>
      </c>
      <c r="K525" s="6">
        <v>0</v>
      </c>
      <c r="L525" s="5">
        <f t="shared" si="52"/>
        <v>0</v>
      </c>
      <c r="M525" s="5">
        <v>214</v>
      </c>
      <c r="N525" s="102">
        <f t="shared" si="53"/>
        <v>20330</v>
      </c>
      <c r="O525" s="144"/>
      <c r="P525" s="156"/>
      <c r="Q525" s="156"/>
      <c r="R525" s="156"/>
      <c r="S525" s="30"/>
    </row>
    <row r="526" spans="1:19">
      <c r="A526" s="8" t="s">
        <v>18</v>
      </c>
      <c r="B526" s="8">
        <v>14.5</v>
      </c>
      <c r="C526" s="5"/>
      <c r="D526" s="58">
        <f t="shared" si="49"/>
        <v>0</v>
      </c>
      <c r="E526" s="117">
        <v>214</v>
      </c>
      <c r="F526" s="154">
        <f t="shared" si="54"/>
        <v>3103</v>
      </c>
      <c r="G526" s="6">
        <v>0</v>
      </c>
      <c r="H526" s="5">
        <f t="shared" si="50"/>
        <v>0</v>
      </c>
      <c r="I526" s="140">
        <v>0</v>
      </c>
      <c r="J526" s="58">
        <f t="shared" si="51"/>
        <v>0</v>
      </c>
      <c r="K526" s="6">
        <v>0</v>
      </c>
      <c r="L526" s="5">
        <f t="shared" si="52"/>
        <v>0</v>
      </c>
      <c r="M526" s="5">
        <v>214</v>
      </c>
      <c r="N526" s="102">
        <f t="shared" si="53"/>
        <v>3103</v>
      </c>
      <c r="O526" s="144"/>
      <c r="P526" s="156"/>
      <c r="Q526" s="156"/>
      <c r="R526" s="156"/>
      <c r="S526" s="30"/>
    </row>
    <row r="527" spans="1:19">
      <c r="A527" s="8" t="s">
        <v>37</v>
      </c>
      <c r="B527" s="8">
        <v>88</v>
      </c>
      <c r="C527" s="5"/>
      <c r="D527" s="5">
        <f t="shared" si="49"/>
        <v>0</v>
      </c>
      <c r="E527" s="4">
        <v>19</v>
      </c>
      <c r="F527" s="102">
        <f t="shared" si="54"/>
        <v>1672</v>
      </c>
      <c r="G527" s="6">
        <v>0</v>
      </c>
      <c r="H527" s="5">
        <f t="shared" si="50"/>
        <v>0</v>
      </c>
      <c r="I527" s="6">
        <v>0</v>
      </c>
      <c r="J527" s="5">
        <f t="shared" si="51"/>
        <v>0</v>
      </c>
      <c r="K527" s="6">
        <v>0</v>
      </c>
      <c r="L527" s="5">
        <f t="shared" si="52"/>
        <v>0</v>
      </c>
      <c r="M527" s="5">
        <v>19</v>
      </c>
      <c r="N527" s="102">
        <f t="shared" si="53"/>
        <v>1672</v>
      </c>
      <c r="O527" s="144"/>
      <c r="P527" s="157">
        <v>40684.6</v>
      </c>
      <c r="Q527" s="156"/>
      <c r="R527" s="156"/>
      <c r="S527" s="30"/>
    </row>
    <row r="528" spans="1:19">
      <c r="D528" s="30">
        <f>SUM(D403:D527)</f>
        <v>97753.923300000009</v>
      </c>
      <c r="E528" s="30"/>
      <c r="F528" s="147">
        <f>SUM(F454:F527)</f>
        <v>501067.44800000015</v>
      </c>
      <c r="H528" s="13">
        <f>SUM(H403:H527)</f>
        <v>15848.263999999999</v>
      </c>
      <c r="I528" s="30"/>
      <c r="J528" s="147">
        <f>SUM(J403:J527)</f>
        <v>409565.00460000004</v>
      </c>
      <c r="K528" s="30"/>
      <c r="L528" s="13">
        <f>SUM(L403:L527)</f>
        <v>24602.956699999999</v>
      </c>
      <c r="M528" s="30"/>
      <c r="N528" s="103">
        <f>SUM(N403:N527)</f>
        <v>148805.14599999998</v>
      </c>
      <c r="P528" s="68">
        <f>SUM(P454:P527)</f>
        <v>501067.45</v>
      </c>
    </row>
    <row r="530" spans="6:9">
      <c r="F530" s="68">
        <f>F528+D528</f>
        <v>598821.37130000012</v>
      </c>
      <c r="G530" s="68">
        <f>F530-H528-J528-L528</f>
        <v>148805.1460000001</v>
      </c>
      <c r="I530" s="161">
        <f>SUM(H528+J528+L528)</f>
        <v>450016.22530000005</v>
      </c>
    </row>
    <row r="531" spans="6:9">
      <c r="G531" s="68">
        <f>G530-N528</f>
        <v>0</v>
      </c>
    </row>
  </sheetData>
  <mergeCells count="4">
    <mergeCell ref="A399:B400"/>
    <mergeCell ref="A1:C1"/>
    <mergeCell ref="A135:C135"/>
    <mergeCell ref="A269:C269"/>
  </mergeCells>
  <pageMargins left="0.25" right="0.25" top="0.75" bottom="0.75" header="0.3" footer="0.3"/>
  <pageSetup paperSize="9" scale="75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CD203"/>
  <sheetViews>
    <sheetView topLeftCell="A139" zoomScale="75" zoomScaleNormal="75" workbookViewId="0">
      <selection activeCell="E184" sqref="E184"/>
    </sheetView>
  </sheetViews>
  <sheetFormatPr defaultRowHeight="15"/>
  <cols>
    <col min="2" max="2" width="17.7109375" customWidth="1"/>
    <col min="5" max="5" width="13" customWidth="1"/>
    <col min="46" max="46" width="11" bestFit="1" customWidth="1"/>
    <col min="57" max="57" width="12.140625" customWidth="1"/>
    <col min="60" max="60" width="11.28515625" customWidth="1"/>
    <col min="63" max="63" width="12.7109375" customWidth="1"/>
    <col min="64" max="64" width="13.42578125" customWidth="1"/>
    <col min="65" max="65" width="11" bestFit="1" customWidth="1"/>
    <col min="66" max="66" width="10.85546875" customWidth="1"/>
    <col min="67" max="67" width="13.28515625" customWidth="1"/>
    <col min="69" max="69" width="10.85546875" customWidth="1"/>
    <col min="71" max="71" width="12.140625" bestFit="1" customWidth="1"/>
    <col min="72" max="73" width="12.140625" customWidth="1"/>
    <col min="74" max="74" width="10.85546875" customWidth="1"/>
    <col min="75" max="75" width="12.140625" customWidth="1"/>
    <col min="76" max="76" width="13.42578125" customWidth="1"/>
    <col min="77" max="77" width="12.28515625" customWidth="1"/>
    <col min="78" max="78" width="20.42578125" customWidth="1"/>
    <col min="80" max="80" width="8.140625" customWidth="1"/>
    <col min="81" max="81" width="9" customWidth="1"/>
    <col min="82" max="82" width="12.5703125" customWidth="1"/>
  </cols>
  <sheetData>
    <row r="1" spans="1:82">
      <c r="A1" t="s">
        <v>227</v>
      </c>
      <c r="B1">
        <v>148805.15</v>
      </c>
      <c r="F1" s="6" t="s">
        <v>5</v>
      </c>
      <c r="G1" s="6" t="s">
        <v>6</v>
      </c>
      <c r="H1" s="6" t="s">
        <v>7</v>
      </c>
      <c r="I1" s="6" t="s">
        <v>5</v>
      </c>
      <c r="J1" s="6" t="s">
        <v>6</v>
      </c>
      <c r="K1" s="6" t="s">
        <v>7</v>
      </c>
      <c r="L1" s="6" t="s">
        <v>5</v>
      </c>
      <c r="M1" s="6" t="s">
        <v>6</v>
      </c>
      <c r="N1" s="6" t="s">
        <v>7</v>
      </c>
      <c r="O1" s="6" t="s">
        <v>5</v>
      </c>
      <c r="P1" s="6" t="s">
        <v>6</v>
      </c>
      <c r="Q1" s="6" t="s">
        <v>7</v>
      </c>
      <c r="R1" s="6" t="s">
        <v>5</v>
      </c>
      <c r="S1" s="6" t="s">
        <v>6</v>
      </c>
      <c r="T1" s="6" t="s">
        <v>7</v>
      </c>
      <c r="U1" s="6" t="s">
        <v>5</v>
      </c>
      <c r="V1" s="6" t="s">
        <v>6</v>
      </c>
      <c r="W1" s="6" t="s">
        <v>7</v>
      </c>
      <c r="X1" s="6" t="s">
        <v>5</v>
      </c>
      <c r="Y1" s="6" t="s">
        <v>6</v>
      </c>
      <c r="Z1" s="6" t="s">
        <v>7</v>
      </c>
      <c r="AA1" s="6" t="s">
        <v>5</v>
      </c>
      <c r="AB1" s="6" t="s">
        <v>6</v>
      </c>
      <c r="AC1" s="6" t="s">
        <v>7</v>
      </c>
      <c r="AD1" s="6" t="s">
        <v>5</v>
      </c>
      <c r="AE1" s="6" t="s">
        <v>6</v>
      </c>
      <c r="AF1" s="6" t="s">
        <v>7</v>
      </c>
      <c r="AG1" s="6" t="s">
        <v>5</v>
      </c>
      <c r="AH1" s="6" t="s">
        <v>6</v>
      </c>
      <c r="AI1" s="6" t="s">
        <v>7</v>
      </c>
      <c r="AJ1" s="6" t="s">
        <v>5</v>
      </c>
      <c r="AK1" s="6" t="s">
        <v>6</v>
      </c>
      <c r="AL1" s="6" t="s">
        <v>7</v>
      </c>
      <c r="AM1" s="6" t="s">
        <v>5</v>
      </c>
      <c r="AN1" s="6" t="s">
        <v>6</v>
      </c>
      <c r="AO1" s="6" t="s">
        <v>7</v>
      </c>
      <c r="AP1" s="6" t="s">
        <v>5</v>
      </c>
      <c r="AQ1" s="6" t="s">
        <v>6</v>
      </c>
      <c r="AR1" s="6" t="s">
        <v>7</v>
      </c>
      <c r="AS1" s="6" t="s">
        <v>5</v>
      </c>
      <c r="AT1" s="6" t="s">
        <v>6</v>
      </c>
      <c r="AU1" s="6" t="s">
        <v>7</v>
      </c>
      <c r="AV1" s="6" t="s">
        <v>5</v>
      </c>
      <c r="AW1" s="6" t="s">
        <v>6</v>
      </c>
      <c r="AX1" s="6" t="s">
        <v>7</v>
      </c>
      <c r="AY1" s="6" t="s">
        <v>5</v>
      </c>
      <c r="AZ1" s="6" t="s">
        <v>6</v>
      </c>
      <c r="BA1" s="6" t="s">
        <v>7</v>
      </c>
      <c r="BB1" s="6" t="s">
        <v>5</v>
      </c>
      <c r="BC1" s="6" t="s">
        <v>6</v>
      </c>
      <c r="BD1" s="6" t="s">
        <v>7</v>
      </c>
      <c r="BE1" s="6" t="s">
        <v>5</v>
      </c>
      <c r="BF1" s="6" t="s">
        <v>6</v>
      </c>
      <c r="BG1" s="6" t="s">
        <v>7</v>
      </c>
      <c r="BH1" s="6" t="s">
        <v>5</v>
      </c>
      <c r="BI1" s="6" t="s">
        <v>6</v>
      </c>
      <c r="BJ1" s="6" t="s">
        <v>7</v>
      </c>
      <c r="BK1" s="6" t="s">
        <v>5</v>
      </c>
      <c r="BL1" s="6" t="s">
        <v>6</v>
      </c>
      <c r="BM1" s="6" t="s">
        <v>7</v>
      </c>
      <c r="BN1" s="6" t="s">
        <v>5</v>
      </c>
      <c r="BO1" s="6" t="s">
        <v>6</v>
      </c>
      <c r="BP1" s="6" t="s">
        <v>7</v>
      </c>
      <c r="BQ1" s="6" t="s">
        <v>5</v>
      </c>
      <c r="BR1" s="6" t="s">
        <v>6</v>
      </c>
      <c r="BS1" s="6" t="s">
        <v>7</v>
      </c>
      <c r="BT1" s="13" t="s">
        <v>5</v>
      </c>
      <c r="BU1" s="13" t="s">
        <v>6</v>
      </c>
      <c r="BV1" s="13" t="s">
        <v>5</v>
      </c>
      <c r="BW1" s="13" t="s">
        <v>6</v>
      </c>
      <c r="BX1" s="14" t="s">
        <v>226</v>
      </c>
    </row>
    <row r="2" spans="1:82">
      <c r="B2" t="s">
        <v>333</v>
      </c>
      <c r="F2" s="5">
        <v>214</v>
      </c>
      <c r="G2" s="5">
        <v>140</v>
      </c>
      <c r="H2" s="5"/>
      <c r="I2" s="5">
        <v>214</v>
      </c>
      <c r="J2" s="5">
        <v>140</v>
      </c>
      <c r="K2" s="5"/>
      <c r="L2" s="5">
        <v>214</v>
      </c>
      <c r="M2" s="5">
        <v>140</v>
      </c>
      <c r="N2" s="5"/>
      <c r="O2" s="5">
        <v>214</v>
      </c>
      <c r="P2" s="5">
        <v>135</v>
      </c>
      <c r="Q2" s="5"/>
      <c r="R2" s="5">
        <v>214</v>
      </c>
      <c r="S2" s="5">
        <v>135</v>
      </c>
      <c r="T2" s="5"/>
      <c r="U2" s="5">
        <v>214</v>
      </c>
      <c r="V2" s="5">
        <v>135</v>
      </c>
      <c r="W2" s="5"/>
      <c r="X2" s="5">
        <v>214</v>
      </c>
      <c r="Y2" s="5">
        <v>135</v>
      </c>
      <c r="Z2" s="5"/>
      <c r="AA2" s="5">
        <v>214</v>
      </c>
      <c r="AB2" s="5">
        <v>135</v>
      </c>
      <c r="AC2" s="5"/>
      <c r="AD2" s="5">
        <v>214</v>
      </c>
      <c r="AE2" s="5">
        <v>135</v>
      </c>
      <c r="AF2" s="5"/>
      <c r="AG2" s="5">
        <v>214</v>
      </c>
      <c r="AH2" s="5">
        <v>135</v>
      </c>
      <c r="AI2" s="5"/>
      <c r="AJ2" s="5">
        <v>214</v>
      </c>
      <c r="AK2" s="5">
        <v>135</v>
      </c>
      <c r="AL2" s="5"/>
      <c r="AM2" s="5">
        <v>214</v>
      </c>
      <c r="AN2" s="5">
        <v>136</v>
      </c>
      <c r="AO2" s="5"/>
      <c r="AP2" s="5">
        <v>214</v>
      </c>
      <c r="AQ2" s="5">
        <v>126</v>
      </c>
      <c r="AR2" s="5"/>
      <c r="AS2" s="5">
        <v>214</v>
      </c>
      <c r="AT2" s="5">
        <v>152</v>
      </c>
      <c r="AU2" s="5"/>
      <c r="AV2" s="5">
        <v>214</v>
      </c>
      <c r="AW2" s="5">
        <v>152</v>
      </c>
      <c r="AX2" s="5"/>
      <c r="AY2" s="5">
        <v>214</v>
      </c>
      <c r="AZ2" s="5">
        <v>152</v>
      </c>
      <c r="BA2" s="5"/>
      <c r="BB2" s="5">
        <v>214</v>
      </c>
      <c r="BC2" s="5">
        <v>152</v>
      </c>
      <c r="BD2" s="5"/>
      <c r="BE2" s="5">
        <v>214</v>
      </c>
      <c r="BF2" s="5">
        <v>152</v>
      </c>
      <c r="BG2" s="5"/>
      <c r="BH2" s="5">
        <v>214</v>
      </c>
      <c r="BI2" s="5">
        <v>152</v>
      </c>
      <c r="BJ2" s="5"/>
      <c r="BK2" s="5">
        <v>214</v>
      </c>
      <c r="BL2" s="5">
        <v>154</v>
      </c>
      <c r="BM2" s="5"/>
      <c r="BN2" s="5">
        <v>214</v>
      </c>
      <c r="BO2" s="5">
        <v>154</v>
      </c>
      <c r="BP2" s="5"/>
      <c r="BQ2" s="5">
        <v>214</v>
      </c>
      <c r="BR2" s="5">
        <v>154</v>
      </c>
      <c r="BS2" s="5"/>
      <c r="BT2" s="6">
        <v>214</v>
      </c>
      <c r="BU2" s="6">
        <v>154</v>
      </c>
      <c r="BV2" s="13">
        <v>214</v>
      </c>
      <c r="BW2" s="13">
        <v>154</v>
      </c>
    </row>
    <row r="3" spans="1:82">
      <c r="B3" s="5" t="s">
        <v>2</v>
      </c>
      <c r="C3" s="5" t="s">
        <v>3</v>
      </c>
      <c r="D3" s="5" t="s">
        <v>8</v>
      </c>
      <c r="E3" s="5" t="s">
        <v>9</v>
      </c>
      <c r="F3" s="5">
        <v>1</v>
      </c>
      <c r="G3" s="5">
        <v>1</v>
      </c>
      <c r="H3" s="5">
        <v>1</v>
      </c>
      <c r="I3" s="5">
        <v>2</v>
      </c>
      <c r="J3" s="5">
        <v>2</v>
      </c>
      <c r="K3" s="5">
        <v>2</v>
      </c>
      <c r="L3" s="5">
        <v>3</v>
      </c>
      <c r="M3" s="5">
        <v>3</v>
      </c>
      <c r="N3" s="5">
        <v>3</v>
      </c>
      <c r="O3" s="5">
        <v>4</v>
      </c>
      <c r="P3" s="5">
        <v>4</v>
      </c>
      <c r="Q3" s="5">
        <v>4</v>
      </c>
      <c r="R3" s="5">
        <v>6</v>
      </c>
      <c r="S3" s="5">
        <v>6</v>
      </c>
      <c r="T3" s="5">
        <v>6</v>
      </c>
      <c r="U3" s="6">
        <v>7</v>
      </c>
      <c r="V3" s="6">
        <v>7</v>
      </c>
      <c r="W3" s="6">
        <v>7</v>
      </c>
      <c r="X3" s="6">
        <v>8</v>
      </c>
      <c r="Y3" s="6">
        <v>8</v>
      </c>
      <c r="Z3" s="6">
        <v>8</v>
      </c>
      <c r="AA3" s="6">
        <v>9</v>
      </c>
      <c r="AB3" s="6">
        <v>9</v>
      </c>
      <c r="AC3" s="6">
        <v>9</v>
      </c>
      <c r="AD3" s="6">
        <v>10</v>
      </c>
      <c r="AE3" s="6">
        <v>10</v>
      </c>
      <c r="AF3" s="6">
        <v>10</v>
      </c>
      <c r="AG3" s="6">
        <v>11</v>
      </c>
      <c r="AH3" s="6">
        <v>11</v>
      </c>
      <c r="AI3" s="6">
        <v>11</v>
      </c>
      <c r="AJ3" s="6">
        <v>13</v>
      </c>
      <c r="AK3" s="6">
        <v>13</v>
      </c>
      <c r="AL3" s="6">
        <v>13</v>
      </c>
      <c r="AM3" s="6">
        <v>14</v>
      </c>
      <c r="AN3" s="6">
        <v>14</v>
      </c>
      <c r="AO3" s="6">
        <v>14</v>
      </c>
      <c r="AP3" s="6">
        <v>15</v>
      </c>
      <c r="AQ3" s="6">
        <v>15</v>
      </c>
      <c r="AR3" s="6">
        <v>15</v>
      </c>
      <c r="AS3" s="6">
        <v>16</v>
      </c>
      <c r="AT3" s="6">
        <v>16</v>
      </c>
      <c r="AU3" s="6">
        <v>16</v>
      </c>
      <c r="AV3" s="6">
        <v>17</v>
      </c>
      <c r="AW3" s="6">
        <v>17</v>
      </c>
      <c r="AX3" s="6">
        <v>17</v>
      </c>
      <c r="AY3" s="6">
        <v>18</v>
      </c>
      <c r="AZ3" s="6">
        <v>18</v>
      </c>
      <c r="BA3" s="6">
        <v>18</v>
      </c>
      <c r="BB3" s="6">
        <v>20</v>
      </c>
      <c r="BC3" s="6">
        <v>20</v>
      </c>
      <c r="BD3" s="165">
        <v>20</v>
      </c>
      <c r="BE3" s="6">
        <v>21</v>
      </c>
      <c r="BF3" s="6">
        <v>21</v>
      </c>
      <c r="BG3" s="6">
        <v>21</v>
      </c>
      <c r="BH3" s="6">
        <v>22</v>
      </c>
      <c r="BI3" s="6">
        <v>22</v>
      </c>
      <c r="BJ3" s="6">
        <v>22</v>
      </c>
      <c r="BK3" s="6">
        <v>23</v>
      </c>
      <c r="BL3" s="6">
        <v>23</v>
      </c>
      <c r="BM3" s="6">
        <v>23</v>
      </c>
      <c r="BN3" s="6">
        <v>24</v>
      </c>
      <c r="BO3" s="6">
        <v>24</v>
      </c>
      <c r="BP3" s="6">
        <v>24</v>
      </c>
      <c r="BQ3" s="6">
        <v>25</v>
      </c>
      <c r="BR3" s="6">
        <v>25</v>
      </c>
      <c r="BS3" s="6">
        <v>25</v>
      </c>
      <c r="BT3" s="6">
        <v>27</v>
      </c>
      <c r="BU3" s="6">
        <v>27</v>
      </c>
      <c r="BV3" s="6">
        <v>28</v>
      </c>
      <c r="BW3" s="6">
        <v>28</v>
      </c>
      <c r="BZ3" s="5" t="s">
        <v>2</v>
      </c>
      <c r="CA3" s="5" t="s">
        <v>3</v>
      </c>
      <c r="CB3" s="5" t="s">
        <v>8</v>
      </c>
      <c r="CC3" s="5" t="s">
        <v>9</v>
      </c>
    </row>
    <row r="4" spans="1:82">
      <c r="A4" s="7">
        <v>2</v>
      </c>
      <c r="B4" s="4" t="s">
        <v>49</v>
      </c>
      <c r="C4" s="8">
        <v>118</v>
      </c>
      <c r="D4" s="5">
        <v>2</v>
      </c>
      <c r="E4" s="5">
        <f>D4*C4</f>
        <v>236</v>
      </c>
      <c r="F4" s="5"/>
      <c r="G4" s="5"/>
      <c r="H4" s="5"/>
      <c r="I4" s="5"/>
      <c r="J4" s="5"/>
      <c r="K4" s="5"/>
      <c r="L4" s="5"/>
      <c r="M4" s="5">
        <v>1</v>
      </c>
      <c r="N4" s="5"/>
      <c r="O4" s="5"/>
      <c r="P4" s="5"/>
      <c r="Q4" s="5"/>
      <c r="R4" s="5">
        <v>1</v>
      </c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166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>
        <f t="shared" ref="BX4:BX35" si="0">SUM(F4:BW4)</f>
        <v>2</v>
      </c>
      <c r="BY4" s="68">
        <f t="shared" ref="BY4:BY35" si="1">BX4*C4</f>
        <v>236</v>
      </c>
      <c r="BZ4" s="11" t="s">
        <v>49</v>
      </c>
      <c r="CA4" s="162">
        <v>118</v>
      </c>
      <c r="CB4" s="5">
        <f t="shared" ref="CB4:CB35" si="2">D4-BX4</f>
        <v>0</v>
      </c>
      <c r="CC4" s="135">
        <f>CB4*CA4</f>
        <v>0</v>
      </c>
      <c r="CD4" s="163"/>
    </row>
    <row r="5" spans="1:82">
      <c r="A5" s="7">
        <v>4</v>
      </c>
      <c r="B5" s="4" t="s">
        <v>50</v>
      </c>
      <c r="C5" s="8">
        <v>78</v>
      </c>
      <c r="D5" s="5">
        <v>4</v>
      </c>
      <c r="E5" s="5">
        <f t="shared" ref="E5:E68" si="3">D5*C5</f>
        <v>312</v>
      </c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>
        <v>4</v>
      </c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166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>
        <f t="shared" si="0"/>
        <v>4</v>
      </c>
      <c r="BY5" s="68">
        <f t="shared" si="1"/>
        <v>312</v>
      </c>
      <c r="BZ5" s="11" t="s">
        <v>50</v>
      </c>
      <c r="CA5" s="162">
        <v>78</v>
      </c>
      <c r="CB5" s="5">
        <f t="shared" si="2"/>
        <v>0</v>
      </c>
      <c r="CC5" s="135">
        <f t="shared" ref="CC5:CC68" si="4">CB5*CA5</f>
        <v>0</v>
      </c>
      <c r="CD5" s="163"/>
    </row>
    <row r="6" spans="1:82">
      <c r="A6" s="7">
        <v>8.1</v>
      </c>
      <c r="B6" s="4" t="s">
        <v>43</v>
      </c>
      <c r="C6" s="8">
        <v>43.33</v>
      </c>
      <c r="D6" s="5">
        <v>8.1</v>
      </c>
      <c r="E6" s="5">
        <f t="shared" si="3"/>
        <v>350.97299999999996</v>
      </c>
      <c r="F6" s="5"/>
      <c r="G6" s="5"/>
      <c r="H6" s="5"/>
      <c r="I6" s="5"/>
      <c r="J6" s="5"/>
      <c r="K6" s="5"/>
      <c r="L6" s="5"/>
      <c r="M6" s="5"/>
      <c r="N6" s="5"/>
      <c r="O6" s="5">
        <v>8.1</v>
      </c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166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>
        <f t="shared" si="0"/>
        <v>8.1</v>
      </c>
      <c r="BY6" s="68">
        <f t="shared" si="1"/>
        <v>350.97299999999996</v>
      </c>
      <c r="BZ6" s="11" t="s">
        <v>43</v>
      </c>
      <c r="CA6" s="162">
        <v>43.33</v>
      </c>
      <c r="CB6" s="5">
        <f t="shared" si="2"/>
        <v>0</v>
      </c>
      <c r="CC6" s="135">
        <f t="shared" si="4"/>
        <v>0</v>
      </c>
      <c r="CD6" s="163"/>
    </row>
    <row r="7" spans="1:82">
      <c r="A7" s="7">
        <v>17</v>
      </c>
      <c r="B7" s="4" t="s">
        <v>10</v>
      </c>
      <c r="C7" s="8">
        <v>65</v>
      </c>
      <c r="D7" s="5">
        <v>17</v>
      </c>
      <c r="E7" s="5">
        <f t="shared" si="3"/>
        <v>1105</v>
      </c>
      <c r="F7" s="5">
        <v>2</v>
      </c>
      <c r="G7" s="5"/>
      <c r="H7" s="5"/>
      <c r="I7" s="5">
        <v>2</v>
      </c>
      <c r="J7" s="5">
        <v>1</v>
      </c>
      <c r="K7" s="5"/>
      <c r="L7" s="5">
        <v>2</v>
      </c>
      <c r="M7" s="5">
        <v>1</v>
      </c>
      <c r="N7" s="5"/>
      <c r="O7" s="5">
        <v>1</v>
      </c>
      <c r="P7" s="5">
        <v>1</v>
      </c>
      <c r="Q7" s="5"/>
      <c r="R7" s="5">
        <v>1</v>
      </c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>
        <v>1</v>
      </c>
      <c r="AE7" s="5">
        <v>1</v>
      </c>
      <c r="AF7" s="5"/>
      <c r="AG7" s="5"/>
      <c r="AH7" s="5">
        <v>1</v>
      </c>
      <c r="AI7" s="5"/>
      <c r="AJ7" s="5">
        <v>1</v>
      </c>
      <c r="AK7" s="5">
        <v>1</v>
      </c>
      <c r="AL7" s="5"/>
      <c r="AM7" s="5">
        <v>1</v>
      </c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166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>
        <f t="shared" si="0"/>
        <v>17</v>
      </c>
      <c r="BY7" s="68">
        <f t="shared" si="1"/>
        <v>1105</v>
      </c>
      <c r="BZ7" s="11" t="s">
        <v>10</v>
      </c>
      <c r="CA7" s="162">
        <v>65</v>
      </c>
      <c r="CB7" s="5">
        <f t="shared" si="2"/>
        <v>0</v>
      </c>
      <c r="CC7" s="135">
        <f t="shared" si="4"/>
        <v>0</v>
      </c>
      <c r="CD7" s="163"/>
    </row>
    <row r="8" spans="1:82">
      <c r="A8" s="7">
        <v>4</v>
      </c>
      <c r="B8" s="4" t="s">
        <v>51</v>
      </c>
      <c r="C8" s="8">
        <v>47</v>
      </c>
      <c r="D8" s="5">
        <v>4</v>
      </c>
      <c r="E8" s="5">
        <f t="shared" si="3"/>
        <v>188</v>
      </c>
      <c r="F8" s="5"/>
      <c r="G8" s="5"/>
      <c r="H8" s="5"/>
      <c r="I8" s="5"/>
      <c r="J8" s="5"/>
      <c r="K8" s="5"/>
      <c r="L8" s="5">
        <v>1</v>
      </c>
      <c r="M8" s="5"/>
      <c r="N8" s="5"/>
      <c r="O8" s="5">
        <v>1</v>
      </c>
      <c r="P8" s="5">
        <v>1</v>
      </c>
      <c r="Q8" s="5"/>
      <c r="R8" s="5">
        <v>1</v>
      </c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166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>
        <f t="shared" si="0"/>
        <v>4</v>
      </c>
      <c r="BY8" s="68">
        <f t="shared" si="1"/>
        <v>188</v>
      </c>
      <c r="BZ8" s="11" t="s">
        <v>51</v>
      </c>
      <c r="CA8" s="162">
        <v>47</v>
      </c>
      <c r="CB8" s="5">
        <f t="shared" si="2"/>
        <v>0</v>
      </c>
      <c r="CC8" s="135">
        <f t="shared" si="4"/>
        <v>0</v>
      </c>
      <c r="CD8" s="163"/>
    </row>
    <row r="9" spans="1:82">
      <c r="A9" s="7">
        <v>118.74</v>
      </c>
      <c r="B9" s="4" t="s">
        <v>55</v>
      </c>
      <c r="C9" s="8">
        <v>39</v>
      </c>
      <c r="D9" s="5">
        <v>118.74</v>
      </c>
      <c r="E9" s="5">
        <f t="shared" si="3"/>
        <v>4630.8599999999997</v>
      </c>
      <c r="F9" s="5">
        <v>6.38</v>
      </c>
      <c r="G9" s="5">
        <v>3</v>
      </c>
      <c r="H9" s="5"/>
      <c r="I9" s="5">
        <v>45</v>
      </c>
      <c r="J9" s="5">
        <v>21</v>
      </c>
      <c r="K9" s="5">
        <v>8</v>
      </c>
      <c r="L9" s="5"/>
      <c r="M9" s="5"/>
      <c r="N9" s="5"/>
      <c r="O9" s="5"/>
      <c r="P9" s="5"/>
      <c r="Q9" s="5"/>
      <c r="R9" s="5"/>
      <c r="S9" s="5"/>
      <c r="T9" s="5"/>
      <c r="U9" s="5">
        <v>35.36</v>
      </c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166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>
        <f t="shared" si="0"/>
        <v>118.74</v>
      </c>
      <c r="BY9" s="68">
        <f t="shared" si="1"/>
        <v>4630.8599999999997</v>
      </c>
      <c r="BZ9" s="11" t="s">
        <v>55</v>
      </c>
      <c r="CA9" s="162">
        <v>39</v>
      </c>
      <c r="CB9" s="5">
        <f t="shared" si="2"/>
        <v>0</v>
      </c>
      <c r="CC9" s="135">
        <f t="shared" si="4"/>
        <v>0</v>
      </c>
      <c r="CD9" s="163"/>
    </row>
    <row r="10" spans="1:82">
      <c r="A10" s="7">
        <v>6.25</v>
      </c>
      <c r="B10" s="4" t="s">
        <v>270</v>
      </c>
      <c r="C10" s="8">
        <v>218.42</v>
      </c>
      <c r="D10" s="5">
        <v>6.25</v>
      </c>
      <c r="E10" s="5">
        <f t="shared" si="3"/>
        <v>1365.125</v>
      </c>
      <c r="F10" s="5"/>
      <c r="G10" s="5"/>
      <c r="H10" s="5"/>
      <c r="I10" s="5">
        <v>4.2</v>
      </c>
      <c r="J10" s="5">
        <v>2.0499999999999998</v>
      </c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166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>
        <f t="shared" si="0"/>
        <v>6.25</v>
      </c>
      <c r="BY10" s="68">
        <f t="shared" si="1"/>
        <v>1365.125</v>
      </c>
      <c r="BZ10" s="11" t="s">
        <v>270</v>
      </c>
      <c r="CA10" s="162">
        <v>218.42</v>
      </c>
      <c r="CB10" s="5">
        <f t="shared" si="2"/>
        <v>0</v>
      </c>
      <c r="CC10" s="135">
        <f t="shared" si="4"/>
        <v>0</v>
      </c>
      <c r="CD10" s="163"/>
    </row>
    <row r="11" spans="1:82">
      <c r="A11" s="7">
        <v>18</v>
      </c>
      <c r="B11" s="4" t="s">
        <v>271</v>
      </c>
      <c r="C11" s="8">
        <v>47.62</v>
      </c>
      <c r="D11" s="5">
        <v>18</v>
      </c>
      <c r="E11" s="5">
        <f t="shared" si="3"/>
        <v>857.16</v>
      </c>
      <c r="F11" s="40">
        <v>6</v>
      </c>
      <c r="G11" s="5">
        <v>2</v>
      </c>
      <c r="H11" s="5"/>
      <c r="I11" s="5"/>
      <c r="J11" s="5"/>
      <c r="K11" s="5"/>
      <c r="L11" s="5">
        <v>10</v>
      </c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166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>
        <f t="shared" si="0"/>
        <v>18</v>
      </c>
      <c r="BY11" s="68">
        <f t="shared" si="1"/>
        <v>857.16</v>
      </c>
      <c r="BZ11" s="11" t="s">
        <v>271</v>
      </c>
      <c r="CA11" s="162">
        <v>47.62</v>
      </c>
      <c r="CB11" s="5">
        <f t="shared" si="2"/>
        <v>0</v>
      </c>
      <c r="CC11" s="135">
        <f t="shared" si="4"/>
        <v>0</v>
      </c>
      <c r="CD11" s="163"/>
    </row>
    <row r="12" spans="1:82">
      <c r="A12" s="7">
        <v>3</v>
      </c>
      <c r="B12" s="4" t="s">
        <v>13</v>
      </c>
      <c r="C12" s="8">
        <v>116.49</v>
      </c>
      <c r="D12" s="5">
        <v>3</v>
      </c>
      <c r="E12" s="5">
        <f t="shared" si="3"/>
        <v>349.46999999999997</v>
      </c>
      <c r="F12" s="5">
        <v>2</v>
      </c>
      <c r="G12" s="5">
        <v>1</v>
      </c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166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>
        <f t="shared" si="0"/>
        <v>3</v>
      </c>
      <c r="BY12" s="68">
        <f t="shared" si="1"/>
        <v>349.46999999999997</v>
      </c>
      <c r="BZ12" s="11" t="s">
        <v>13</v>
      </c>
      <c r="CA12" s="162">
        <v>116.49</v>
      </c>
      <c r="CB12" s="5">
        <f t="shared" si="2"/>
        <v>0</v>
      </c>
      <c r="CC12" s="135">
        <f t="shared" si="4"/>
        <v>0</v>
      </c>
      <c r="CD12" s="163"/>
    </row>
    <row r="13" spans="1:82">
      <c r="A13" s="7">
        <v>24</v>
      </c>
      <c r="B13" s="4" t="s">
        <v>23</v>
      </c>
      <c r="C13" s="8">
        <v>53.67</v>
      </c>
      <c r="D13" s="5">
        <v>24</v>
      </c>
      <c r="E13" s="5">
        <f t="shared" si="3"/>
        <v>1288.08</v>
      </c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>
        <v>8</v>
      </c>
      <c r="V13" s="5">
        <v>3</v>
      </c>
      <c r="W13" s="5">
        <v>1</v>
      </c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>
        <v>8</v>
      </c>
      <c r="AN13" s="5">
        <v>4</v>
      </c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166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>
        <f t="shared" si="0"/>
        <v>24</v>
      </c>
      <c r="BY13" s="68">
        <f t="shared" si="1"/>
        <v>1288.08</v>
      </c>
      <c r="BZ13" s="11" t="s">
        <v>23</v>
      </c>
      <c r="CA13" s="162">
        <v>53.67</v>
      </c>
      <c r="CB13" s="5">
        <f t="shared" si="2"/>
        <v>0</v>
      </c>
      <c r="CC13" s="135">
        <f t="shared" si="4"/>
        <v>0</v>
      </c>
      <c r="CD13" s="163"/>
    </row>
    <row r="14" spans="1:82">
      <c r="A14" s="7">
        <v>8</v>
      </c>
      <c r="B14" s="4" t="s">
        <v>14</v>
      </c>
      <c r="C14" s="8">
        <v>131.12</v>
      </c>
      <c r="D14" s="5">
        <v>8</v>
      </c>
      <c r="E14" s="5">
        <f t="shared" si="3"/>
        <v>1048.96</v>
      </c>
      <c r="F14" s="5">
        <v>1</v>
      </c>
      <c r="G14" s="5"/>
      <c r="H14" s="5"/>
      <c r="I14" s="5">
        <v>1</v>
      </c>
      <c r="J14" s="5"/>
      <c r="K14" s="5"/>
      <c r="L14" s="5"/>
      <c r="M14" s="5"/>
      <c r="N14" s="5"/>
      <c r="O14" s="5">
        <v>1</v>
      </c>
      <c r="P14" s="5">
        <v>1</v>
      </c>
      <c r="Q14" s="5"/>
      <c r="R14" s="5">
        <v>1</v>
      </c>
      <c r="S14" s="5"/>
      <c r="T14" s="5"/>
      <c r="U14" s="5"/>
      <c r="V14" s="5"/>
      <c r="W14" s="5"/>
      <c r="X14" s="5">
        <v>1</v>
      </c>
      <c r="Y14" s="5"/>
      <c r="Z14" s="5"/>
      <c r="AA14" s="5">
        <v>1</v>
      </c>
      <c r="AB14" s="5"/>
      <c r="AC14" s="5"/>
      <c r="AD14" s="5"/>
      <c r="AE14" s="5"/>
      <c r="AF14" s="5"/>
      <c r="AG14" s="5"/>
      <c r="AH14" s="5">
        <v>1</v>
      </c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166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>
        <f t="shared" si="0"/>
        <v>8</v>
      </c>
      <c r="BY14" s="68">
        <f t="shared" si="1"/>
        <v>1048.96</v>
      </c>
      <c r="BZ14" s="11" t="s">
        <v>14</v>
      </c>
      <c r="CA14" s="162">
        <v>131.12</v>
      </c>
      <c r="CB14" s="5">
        <f t="shared" si="2"/>
        <v>0</v>
      </c>
      <c r="CC14" s="135">
        <f t="shared" si="4"/>
        <v>0</v>
      </c>
      <c r="CD14" s="163"/>
    </row>
    <row r="15" spans="1:82">
      <c r="A15" s="7">
        <v>4.8499999999999996</v>
      </c>
      <c r="B15" s="4" t="s">
        <v>16</v>
      </c>
      <c r="C15" s="8">
        <v>109.15</v>
      </c>
      <c r="D15" s="5">
        <v>4.8499999999999996</v>
      </c>
      <c r="E15" s="5">
        <f t="shared" si="3"/>
        <v>529.37749999999994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>
        <v>4.8499999999999996</v>
      </c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166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>
        <f t="shared" si="0"/>
        <v>4.8499999999999996</v>
      </c>
      <c r="BY15" s="68">
        <f t="shared" si="1"/>
        <v>529.37749999999994</v>
      </c>
      <c r="BZ15" s="11" t="s">
        <v>16</v>
      </c>
      <c r="CA15" s="162">
        <v>109.15</v>
      </c>
      <c r="CB15" s="5">
        <f t="shared" si="2"/>
        <v>0</v>
      </c>
      <c r="CC15" s="135">
        <f t="shared" si="4"/>
        <v>0</v>
      </c>
      <c r="CD15" s="163"/>
    </row>
    <row r="16" spans="1:82">
      <c r="A16" s="7">
        <v>7.9</v>
      </c>
      <c r="B16" s="4" t="s">
        <v>15</v>
      </c>
      <c r="C16" s="8">
        <v>74.52</v>
      </c>
      <c r="D16" s="5">
        <v>7.9</v>
      </c>
      <c r="E16" s="5">
        <f t="shared" si="3"/>
        <v>588.70799999999997</v>
      </c>
      <c r="F16" s="5">
        <v>3.2</v>
      </c>
      <c r="G16" s="5">
        <v>2.1</v>
      </c>
      <c r="H16" s="5"/>
      <c r="I16" s="5">
        <v>2.6</v>
      </c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166"/>
      <c r="BE16" s="5"/>
      <c r="BF16" s="5"/>
      <c r="BG16" s="5"/>
      <c r="BH16" s="5"/>
      <c r="BI16" s="5"/>
      <c r="BJ16" s="5"/>
      <c r="BK16" s="5"/>
      <c r="BL16" s="5"/>
      <c r="BM16" s="5"/>
      <c r="BN16" s="104"/>
      <c r="BO16" s="104"/>
      <c r="BP16" s="104"/>
      <c r="BQ16" s="5"/>
      <c r="BR16" s="5"/>
      <c r="BS16" s="5"/>
      <c r="BT16" s="5"/>
      <c r="BU16" s="5"/>
      <c r="BV16" s="5"/>
      <c r="BW16" s="5"/>
      <c r="BX16">
        <f t="shared" si="0"/>
        <v>7.9</v>
      </c>
      <c r="BY16" s="68">
        <f t="shared" si="1"/>
        <v>588.70799999999997</v>
      </c>
      <c r="BZ16" s="11" t="s">
        <v>15</v>
      </c>
      <c r="CA16" s="162">
        <v>74.52</v>
      </c>
      <c r="CB16" s="5">
        <f t="shared" si="2"/>
        <v>0</v>
      </c>
      <c r="CC16" s="135">
        <f t="shared" si="4"/>
        <v>0</v>
      </c>
      <c r="CD16" s="163"/>
    </row>
    <row r="17" spans="1:82">
      <c r="A17" s="7">
        <v>14</v>
      </c>
      <c r="B17" s="4" t="s">
        <v>17</v>
      </c>
      <c r="C17" s="8">
        <v>23.87</v>
      </c>
      <c r="D17" s="5">
        <v>14</v>
      </c>
      <c r="E17" s="5">
        <f t="shared" si="3"/>
        <v>334.18</v>
      </c>
      <c r="F17" s="5">
        <v>1</v>
      </c>
      <c r="G17" s="5"/>
      <c r="H17" s="5"/>
      <c r="I17" s="5">
        <v>1</v>
      </c>
      <c r="J17" s="5"/>
      <c r="K17" s="5"/>
      <c r="L17" s="5">
        <v>1</v>
      </c>
      <c r="M17" s="5"/>
      <c r="N17" s="5"/>
      <c r="O17" s="5"/>
      <c r="P17" s="5"/>
      <c r="Q17" s="5"/>
      <c r="R17" s="5">
        <v>1</v>
      </c>
      <c r="S17" s="5"/>
      <c r="T17" s="5"/>
      <c r="U17" s="5"/>
      <c r="V17" s="5"/>
      <c r="W17" s="5"/>
      <c r="X17" s="5">
        <v>1</v>
      </c>
      <c r="Y17" s="5"/>
      <c r="Z17" s="5"/>
      <c r="AA17" s="5"/>
      <c r="AB17" s="5"/>
      <c r="AC17" s="5"/>
      <c r="AD17" s="5">
        <v>1</v>
      </c>
      <c r="AE17" s="5"/>
      <c r="AF17" s="5"/>
      <c r="AG17" s="5"/>
      <c r="AH17" s="5"/>
      <c r="AI17" s="5"/>
      <c r="AJ17" s="5">
        <v>1</v>
      </c>
      <c r="AK17" s="5">
        <v>1</v>
      </c>
      <c r="AL17" s="5"/>
      <c r="AM17" s="5">
        <v>1</v>
      </c>
      <c r="AN17" s="5"/>
      <c r="AO17" s="5"/>
      <c r="AP17" s="5"/>
      <c r="AQ17" s="5"/>
      <c r="AR17" s="5"/>
      <c r="AS17" s="5">
        <v>1</v>
      </c>
      <c r="AT17" s="5"/>
      <c r="AU17" s="5"/>
      <c r="AV17" s="5">
        <v>1</v>
      </c>
      <c r="AW17" s="5"/>
      <c r="AX17" s="5"/>
      <c r="AY17" s="5"/>
      <c r="AZ17" s="5"/>
      <c r="BA17" s="5"/>
      <c r="BB17" s="5"/>
      <c r="BC17" s="5"/>
      <c r="BD17" s="166"/>
      <c r="BE17" s="5">
        <v>1</v>
      </c>
      <c r="BF17" s="5"/>
      <c r="BG17" s="5"/>
      <c r="BH17" s="5"/>
      <c r="BI17" s="5"/>
      <c r="BJ17" s="5"/>
      <c r="BK17" s="5"/>
      <c r="BL17" s="5"/>
      <c r="BM17" s="5"/>
      <c r="BN17" s="104">
        <v>1</v>
      </c>
      <c r="BO17" s="104"/>
      <c r="BP17" s="104"/>
      <c r="BQ17" s="5">
        <v>1</v>
      </c>
      <c r="BR17" s="5"/>
      <c r="BS17" s="5"/>
      <c r="BT17" s="5"/>
      <c r="BU17" s="5"/>
      <c r="BV17" s="5"/>
      <c r="BW17" s="5"/>
      <c r="BX17">
        <f t="shared" si="0"/>
        <v>14</v>
      </c>
      <c r="BY17" s="68">
        <f t="shared" si="1"/>
        <v>334.18</v>
      </c>
      <c r="BZ17" s="11" t="s">
        <v>17</v>
      </c>
      <c r="CA17" s="162">
        <v>23.87</v>
      </c>
      <c r="CB17" s="5">
        <f t="shared" si="2"/>
        <v>0</v>
      </c>
      <c r="CC17" s="135">
        <f t="shared" si="4"/>
        <v>0</v>
      </c>
      <c r="CD17" s="163"/>
    </row>
    <row r="18" spans="1:82">
      <c r="A18" s="7">
        <v>50</v>
      </c>
      <c r="B18" s="4" t="s">
        <v>43</v>
      </c>
      <c r="C18" s="8">
        <v>45.97</v>
      </c>
      <c r="D18" s="5">
        <v>50</v>
      </c>
      <c r="E18" s="5">
        <f t="shared" si="3"/>
        <v>2298.5</v>
      </c>
      <c r="F18" s="5"/>
      <c r="G18" s="5"/>
      <c r="H18" s="5"/>
      <c r="I18" s="5"/>
      <c r="J18" s="5"/>
      <c r="K18" s="5"/>
      <c r="L18" s="5"/>
      <c r="M18" s="5"/>
      <c r="N18" s="5"/>
      <c r="O18" s="5">
        <v>1.9</v>
      </c>
      <c r="P18" s="5">
        <v>7.3</v>
      </c>
      <c r="Q18" s="5">
        <v>3</v>
      </c>
      <c r="R18" s="5"/>
      <c r="S18" s="5"/>
      <c r="T18" s="5"/>
      <c r="U18" s="5"/>
      <c r="V18" s="5"/>
      <c r="W18" s="5"/>
      <c r="X18" s="5">
        <v>8.8000000000000007</v>
      </c>
      <c r="Y18" s="5">
        <v>7.4</v>
      </c>
      <c r="Z18" s="5">
        <v>2</v>
      </c>
      <c r="AA18" s="5"/>
      <c r="AB18" s="5"/>
      <c r="AC18" s="5"/>
      <c r="AD18" s="5">
        <v>3</v>
      </c>
      <c r="AE18" s="5">
        <v>2.7</v>
      </c>
      <c r="AF18" s="5">
        <v>1</v>
      </c>
      <c r="AG18" s="5">
        <v>10.7</v>
      </c>
      <c r="AH18" s="5"/>
      <c r="AI18" s="5">
        <v>2.2000000000000002</v>
      </c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166"/>
      <c r="BE18" s="5"/>
      <c r="BF18" s="5"/>
      <c r="BG18" s="5"/>
      <c r="BH18" s="5"/>
      <c r="BI18" s="5"/>
      <c r="BJ18" s="5"/>
      <c r="BK18" s="5"/>
      <c r="BL18" s="5"/>
      <c r="BM18" s="5"/>
      <c r="BN18" s="104"/>
      <c r="BO18" s="104"/>
      <c r="BP18" s="104"/>
      <c r="BQ18" s="5"/>
      <c r="BR18" s="5"/>
      <c r="BS18" s="5"/>
      <c r="BT18" s="5"/>
      <c r="BU18" s="5"/>
      <c r="BV18" s="5"/>
      <c r="BW18" s="5"/>
      <c r="BX18">
        <f t="shared" si="0"/>
        <v>50</v>
      </c>
      <c r="BY18" s="68">
        <f t="shared" si="1"/>
        <v>2298.5</v>
      </c>
      <c r="BZ18" s="11" t="s">
        <v>43</v>
      </c>
      <c r="CA18" s="162">
        <v>45.97</v>
      </c>
      <c r="CB18" s="5">
        <f t="shared" si="2"/>
        <v>0</v>
      </c>
      <c r="CC18" s="135">
        <f t="shared" si="4"/>
        <v>0</v>
      </c>
      <c r="CD18" s="163"/>
    </row>
    <row r="19" spans="1:82">
      <c r="A19" s="7">
        <v>47</v>
      </c>
      <c r="B19" s="4" t="s">
        <v>29</v>
      </c>
      <c r="C19" s="8">
        <v>68</v>
      </c>
      <c r="D19" s="5">
        <v>47</v>
      </c>
      <c r="E19" s="5">
        <f t="shared" si="3"/>
        <v>3196</v>
      </c>
      <c r="F19" s="5">
        <v>11</v>
      </c>
      <c r="G19" s="5">
        <v>7</v>
      </c>
      <c r="H19" s="5">
        <v>3</v>
      </c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>
        <v>4</v>
      </c>
      <c r="V19" s="5">
        <v>2.8</v>
      </c>
      <c r="W19" s="5">
        <v>0.5</v>
      </c>
      <c r="X19" s="5"/>
      <c r="Y19" s="5"/>
      <c r="Z19" s="5"/>
      <c r="AA19" s="5">
        <v>10.7</v>
      </c>
      <c r="AB19" s="5">
        <v>6.8</v>
      </c>
      <c r="AC19" s="5">
        <v>1.2</v>
      </c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166"/>
      <c r="BE19" s="5"/>
      <c r="BF19" s="5"/>
      <c r="BG19" s="5"/>
      <c r="BH19" s="5"/>
      <c r="BI19" s="5"/>
      <c r="BJ19" s="5"/>
      <c r="BK19" s="5"/>
      <c r="BL19" s="5"/>
      <c r="BM19" s="5"/>
      <c r="BN19" s="104"/>
      <c r="BO19" s="104"/>
      <c r="BP19" s="104"/>
      <c r="BQ19" s="5"/>
      <c r="BR19" s="5"/>
      <c r="BS19" s="5"/>
      <c r="BT19" s="5"/>
      <c r="BU19" s="5"/>
      <c r="BV19" s="5"/>
      <c r="BW19" s="5"/>
      <c r="BX19">
        <f t="shared" si="0"/>
        <v>47</v>
      </c>
      <c r="BY19" s="68">
        <f t="shared" si="1"/>
        <v>3196</v>
      </c>
      <c r="BZ19" s="11" t="s">
        <v>29</v>
      </c>
      <c r="CA19" s="162">
        <v>68</v>
      </c>
      <c r="CB19" s="5">
        <f t="shared" si="2"/>
        <v>0</v>
      </c>
      <c r="CC19" s="135">
        <f t="shared" si="4"/>
        <v>0</v>
      </c>
      <c r="CD19" s="163"/>
    </row>
    <row r="20" spans="1:82">
      <c r="A20" s="7">
        <v>29</v>
      </c>
      <c r="B20" s="4" t="s">
        <v>31</v>
      </c>
      <c r="C20" s="8">
        <v>79</v>
      </c>
      <c r="D20" s="5">
        <v>29</v>
      </c>
      <c r="E20" s="5">
        <f t="shared" si="3"/>
        <v>2291</v>
      </c>
      <c r="F20" s="5">
        <v>8</v>
      </c>
      <c r="G20" s="5">
        <v>4</v>
      </c>
      <c r="H20" s="5">
        <v>1</v>
      </c>
      <c r="I20" s="5">
        <v>8</v>
      </c>
      <c r="J20" s="5">
        <v>3</v>
      </c>
      <c r="K20" s="5">
        <v>1</v>
      </c>
      <c r="L20" s="5"/>
      <c r="M20" s="5"/>
      <c r="N20" s="5">
        <v>1</v>
      </c>
      <c r="O20" s="5">
        <v>3</v>
      </c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166"/>
      <c r="BE20" s="5"/>
      <c r="BF20" s="5"/>
      <c r="BG20" s="5"/>
      <c r="BH20" s="5"/>
      <c r="BI20" s="5"/>
      <c r="BJ20" s="5"/>
      <c r="BK20" s="5"/>
      <c r="BL20" s="5"/>
      <c r="BM20" s="5"/>
      <c r="BN20" s="104"/>
      <c r="BO20" s="104"/>
      <c r="BP20" s="104"/>
      <c r="BQ20" s="5"/>
      <c r="BR20" s="5"/>
      <c r="BS20" s="5"/>
      <c r="BT20" s="5"/>
      <c r="BU20" s="5"/>
      <c r="BV20" s="5"/>
      <c r="BW20" s="5"/>
      <c r="BX20">
        <f t="shared" si="0"/>
        <v>29</v>
      </c>
      <c r="BY20" s="68">
        <f t="shared" si="1"/>
        <v>2291</v>
      </c>
      <c r="BZ20" s="11" t="s">
        <v>31</v>
      </c>
      <c r="CA20" s="162">
        <v>79</v>
      </c>
      <c r="CB20" s="5">
        <f t="shared" si="2"/>
        <v>0</v>
      </c>
      <c r="CC20" s="135">
        <f t="shared" si="4"/>
        <v>0</v>
      </c>
      <c r="CD20" s="163"/>
    </row>
    <row r="21" spans="1:82">
      <c r="A21" s="7">
        <v>4</v>
      </c>
      <c r="B21" s="4" t="s">
        <v>311</v>
      </c>
      <c r="C21" s="8">
        <v>125</v>
      </c>
      <c r="D21" s="5">
        <v>4</v>
      </c>
      <c r="E21" s="5">
        <f t="shared" si="3"/>
        <v>500</v>
      </c>
      <c r="F21" s="5">
        <v>4</v>
      </c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166"/>
      <c r="BE21" s="5"/>
      <c r="BF21" s="5"/>
      <c r="BG21" s="5"/>
      <c r="BH21" s="5"/>
      <c r="BI21" s="5"/>
      <c r="BJ21" s="5"/>
      <c r="BK21" s="5"/>
      <c r="BL21" s="5"/>
      <c r="BM21" s="5"/>
      <c r="BN21" s="104"/>
      <c r="BO21" s="104"/>
      <c r="BP21" s="104"/>
      <c r="BQ21" s="5"/>
      <c r="BR21" s="5"/>
      <c r="BS21" s="5"/>
      <c r="BT21" s="5"/>
      <c r="BU21" s="5"/>
      <c r="BV21" s="5"/>
      <c r="BW21" s="5"/>
      <c r="BX21">
        <f t="shared" si="0"/>
        <v>4</v>
      </c>
      <c r="BY21" s="68">
        <f t="shared" si="1"/>
        <v>500</v>
      </c>
      <c r="BZ21" s="11" t="s">
        <v>311</v>
      </c>
      <c r="CA21" s="162">
        <v>125</v>
      </c>
      <c r="CB21" s="5">
        <f t="shared" si="2"/>
        <v>0</v>
      </c>
      <c r="CC21" s="135">
        <f t="shared" si="4"/>
        <v>0</v>
      </c>
      <c r="CD21" s="163"/>
    </row>
    <row r="22" spans="1:82">
      <c r="A22" s="7">
        <v>12.37</v>
      </c>
      <c r="B22" s="4" t="s">
        <v>145</v>
      </c>
      <c r="C22" s="8">
        <v>540</v>
      </c>
      <c r="D22" s="5">
        <v>12.37</v>
      </c>
      <c r="E22" s="5">
        <f t="shared" si="3"/>
        <v>6679.7999999999993</v>
      </c>
      <c r="F22" s="5">
        <v>2.14</v>
      </c>
      <c r="G22" s="5">
        <v>1.3</v>
      </c>
      <c r="H22" s="5"/>
      <c r="I22" s="5">
        <v>2.14</v>
      </c>
      <c r="J22" s="5"/>
      <c r="K22" s="5"/>
      <c r="L22" s="5">
        <v>2.14</v>
      </c>
      <c r="M22" s="5"/>
      <c r="N22" s="5"/>
      <c r="O22" s="5">
        <v>2.14</v>
      </c>
      <c r="P22" s="5"/>
      <c r="Q22" s="5"/>
      <c r="R22" s="5"/>
      <c r="S22" s="5"/>
      <c r="T22" s="5"/>
      <c r="U22" s="5">
        <v>2.14</v>
      </c>
      <c r="V22" s="5"/>
      <c r="W22" s="5"/>
      <c r="X22" s="5">
        <v>0.37</v>
      </c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166"/>
      <c r="BE22" s="5"/>
      <c r="BF22" s="5"/>
      <c r="BG22" s="5"/>
      <c r="BH22" s="5"/>
      <c r="BI22" s="5"/>
      <c r="BJ22" s="5"/>
      <c r="BK22" s="5"/>
      <c r="BL22" s="5"/>
      <c r="BM22" s="5"/>
      <c r="BN22" s="104"/>
      <c r="BO22" s="104"/>
      <c r="BP22" s="104"/>
      <c r="BQ22" s="5"/>
      <c r="BR22" s="5"/>
      <c r="BS22" s="5"/>
      <c r="BT22" s="5"/>
      <c r="BU22" s="5"/>
      <c r="BV22" s="5"/>
      <c r="BW22" s="5"/>
      <c r="BX22">
        <f t="shared" si="0"/>
        <v>12.370000000000001</v>
      </c>
      <c r="BY22" s="68">
        <f t="shared" si="1"/>
        <v>6679.8</v>
      </c>
      <c r="BZ22" s="11" t="s">
        <v>145</v>
      </c>
      <c r="CA22" s="162">
        <v>540</v>
      </c>
      <c r="CB22" s="5">
        <f t="shared" si="2"/>
        <v>0</v>
      </c>
      <c r="CC22" s="135">
        <f t="shared" si="4"/>
        <v>0</v>
      </c>
      <c r="CD22" s="163"/>
    </row>
    <row r="23" spans="1:82">
      <c r="A23" s="7">
        <v>50</v>
      </c>
      <c r="B23" s="4" t="s">
        <v>15</v>
      </c>
      <c r="C23" s="8">
        <v>65</v>
      </c>
      <c r="D23" s="5">
        <v>50</v>
      </c>
      <c r="E23" s="5">
        <f t="shared" si="3"/>
        <v>3250</v>
      </c>
      <c r="F23" s="5"/>
      <c r="G23" s="5"/>
      <c r="H23" s="5"/>
      <c r="I23" s="5">
        <v>1.6</v>
      </c>
      <c r="J23" s="5">
        <v>2.8</v>
      </c>
      <c r="K23" s="5"/>
      <c r="L23" s="5"/>
      <c r="M23" s="5">
        <v>2.1</v>
      </c>
      <c r="N23" s="5"/>
      <c r="O23" s="5">
        <v>4.2</v>
      </c>
      <c r="P23" s="5">
        <v>2.9</v>
      </c>
      <c r="Q23" s="5"/>
      <c r="R23" s="5">
        <v>3.2</v>
      </c>
      <c r="S23" s="5">
        <v>2.2000000000000002</v>
      </c>
      <c r="T23" s="5"/>
      <c r="U23" s="5"/>
      <c r="V23" s="5"/>
      <c r="W23" s="5"/>
      <c r="X23" s="5">
        <v>4.2</v>
      </c>
      <c r="Y23" s="5">
        <v>2.9</v>
      </c>
      <c r="Z23" s="5"/>
      <c r="AA23" s="5">
        <v>3.2</v>
      </c>
      <c r="AB23" s="5">
        <v>2</v>
      </c>
      <c r="AC23" s="5"/>
      <c r="AD23" s="5"/>
      <c r="AE23" s="5">
        <v>2</v>
      </c>
      <c r="AF23" s="5"/>
      <c r="AG23" s="5">
        <v>4.2</v>
      </c>
      <c r="AH23" s="5">
        <v>2.7</v>
      </c>
      <c r="AI23" s="5"/>
      <c r="AJ23" s="5"/>
      <c r="AK23" s="5"/>
      <c r="AL23" s="5"/>
      <c r="AM23" s="5">
        <v>4.2</v>
      </c>
      <c r="AN23" s="5">
        <v>2.7</v>
      </c>
      <c r="AO23" s="5"/>
      <c r="AP23" s="5"/>
      <c r="AQ23" s="5">
        <v>2.9</v>
      </c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166"/>
      <c r="BE23" s="5"/>
      <c r="BF23" s="5"/>
      <c r="BG23" s="5"/>
      <c r="BH23" s="5"/>
      <c r="BI23" s="5"/>
      <c r="BJ23" s="5"/>
      <c r="BK23" s="5"/>
      <c r="BL23" s="5"/>
      <c r="BM23" s="5"/>
      <c r="BN23" s="104"/>
      <c r="BO23" s="104"/>
      <c r="BP23" s="104"/>
      <c r="BQ23" s="5"/>
      <c r="BR23" s="5"/>
      <c r="BS23" s="5"/>
      <c r="BT23" s="5"/>
      <c r="BU23" s="5"/>
      <c r="BV23" s="5"/>
      <c r="BW23" s="5"/>
      <c r="BX23">
        <f t="shared" si="0"/>
        <v>50.000000000000007</v>
      </c>
      <c r="BY23" s="68">
        <f t="shared" si="1"/>
        <v>3250.0000000000005</v>
      </c>
      <c r="BZ23" s="11" t="s">
        <v>15</v>
      </c>
      <c r="CA23" s="162">
        <v>65</v>
      </c>
      <c r="CB23" s="5">
        <f t="shared" si="2"/>
        <v>0</v>
      </c>
      <c r="CC23" s="135">
        <f t="shared" si="4"/>
        <v>0</v>
      </c>
      <c r="CD23" s="163"/>
    </row>
    <row r="24" spans="1:82">
      <c r="A24" s="7">
        <v>12</v>
      </c>
      <c r="B24" s="4" t="s">
        <v>311</v>
      </c>
      <c r="C24" s="8">
        <v>172</v>
      </c>
      <c r="D24" s="5">
        <v>12</v>
      </c>
      <c r="E24" s="5">
        <f t="shared" si="3"/>
        <v>2064</v>
      </c>
      <c r="F24" s="164">
        <v>1</v>
      </c>
      <c r="G24" s="5">
        <v>4</v>
      </c>
      <c r="H24" s="5"/>
      <c r="I24" s="5"/>
      <c r="J24" s="5"/>
      <c r="K24" s="5"/>
      <c r="L24" s="5"/>
      <c r="M24" s="5"/>
      <c r="N24" s="5"/>
      <c r="O24" s="5">
        <v>5</v>
      </c>
      <c r="P24" s="5">
        <v>2</v>
      </c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166"/>
      <c r="BE24" s="5"/>
      <c r="BF24" s="5"/>
      <c r="BG24" s="5"/>
      <c r="BH24" s="5"/>
      <c r="BI24" s="5"/>
      <c r="BJ24" s="5"/>
      <c r="BK24" s="5"/>
      <c r="BL24" s="5"/>
      <c r="BM24" s="5"/>
      <c r="BN24" s="104"/>
      <c r="BO24" s="104"/>
      <c r="BP24" s="104"/>
      <c r="BQ24" s="5"/>
      <c r="BR24" s="5"/>
      <c r="BS24" s="5"/>
      <c r="BT24" s="5"/>
      <c r="BU24" s="5"/>
      <c r="BV24" s="5"/>
      <c r="BW24" s="5"/>
      <c r="BX24" s="196">
        <f t="shared" si="0"/>
        <v>12</v>
      </c>
      <c r="BY24" s="68">
        <f t="shared" si="1"/>
        <v>2064</v>
      </c>
      <c r="BZ24" s="11" t="s">
        <v>311</v>
      </c>
      <c r="CA24" s="162">
        <v>172</v>
      </c>
      <c r="CB24" s="5">
        <f t="shared" si="2"/>
        <v>0</v>
      </c>
      <c r="CC24" s="135">
        <f t="shared" si="4"/>
        <v>0</v>
      </c>
      <c r="CD24" s="163"/>
    </row>
    <row r="25" spans="1:82">
      <c r="A25" s="7">
        <v>11</v>
      </c>
      <c r="B25" s="4" t="s">
        <v>283</v>
      </c>
      <c r="C25" s="8">
        <v>16</v>
      </c>
      <c r="D25" s="5">
        <v>11</v>
      </c>
      <c r="E25" s="5">
        <f t="shared" si="3"/>
        <v>176</v>
      </c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>
        <v>11</v>
      </c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166"/>
      <c r="BE25" s="5"/>
      <c r="BF25" s="5"/>
      <c r="BG25" s="5"/>
      <c r="BH25" s="5"/>
      <c r="BI25" s="5"/>
      <c r="BJ25" s="5"/>
      <c r="BK25" s="5"/>
      <c r="BL25" s="5"/>
      <c r="BM25" s="5"/>
      <c r="BN25" s="104"/>
      <c r="BO25" s="104"/>
      <c r="BP25" s="104"/>
      <c r="BQ25" s="5"/>
      <c r="BR25" s="5"/>
      <c r="BS25" s="5"/>
      <c r="BT25" s="5"/>
      <c r="BU25" s="5"/>
      <c r="BV25" s="5"/>
      <c r="BW25" s="5"/>
      <c r="BX25">
        <f t="shared" si="0"/>
        <v>11</v>
      </c>
      <c r="BY25" s="68">
        <f t="shared" si="1"/>
        <v>176</v>
      </c>
      <c r="BZ25" s="11" t="s">
        <v>283</v>
      </c>
      <c r="CA25" s="162">
        <v>16</v>
      </c>
      <c r="CB25" s="5">
        <f t="shared" si="2"/>
        <v>0</v>
      </c>
      <c r="CC25" s="135">
        <f t="shared" si="4"/>
        <v>0</v>
      </c>
      <c r="CD25" s="163"/>
    </row>
    <row r="26" spans="1:82">
      <c r="A26" s="7">
        <v>22</v>
      </c>
      <c r="B26" s="4" t="s">
        <v>44</v>
      </c>
      <c r="C26" s="8">
        <v>9</v>
      </c>
      <c r="D26" s="5">
        <v>22</v>
      </c>
      <c r="E26" s="5">
        <f t="shared" si="3"/>
        <v>198</v>
      </c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>
        <v>22</v>
      </c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166"/>
      <c r="BE26" s="5"/>
      <c r="BF26" s="5"/>
      <c r="BG26" s="5"/>
      <c r="BH26" s="5"/>
      <c r="BI26" s="5"/>
      <c r="BJ26" s="5"/>
      <c r="BK26" s="5"/>
      <c r="BL26" s="5"/>
      <c r="BM26" s="5"/>
      <c r="BN26" s="104"/>
      <c r="BO26" s="104"/>
      <c r="BP26" s="104"/>
      <c r="BQ26" s="5"/>
      <c r="BR26" s="5"/>
      <c r="BS26" s="5"/>
      <c r="BT26" s="5"/>
      <c r="BU26" s="5"/>
      <c r="BV26" s="5"/>
      <c r="BW26" s="5"/>
      <c r="BX26">
        <f t="shared" si="0"/>
        <v>22</v>
      </c>
      <c r="BY26" s="68">
        <f t="shared" si="1"/>
        <v>198</v>
      </c>
      <c r="BZ26" s="11" t="s">
        <v>44</v>
      </c>
      <c r="CA26" s="162">
        <v>9</v>
      </c>
      <c r="CB26" s="5">
        <f t="shared" si="2"/>
        <v>0</v>
      </c>
      <c r="CC26" s="135">
        <f t="shared" si="4"/>
        <v>0</v>
      </c>
      <c r="CD26" s="163"/>
    </row>
    <row r="27" spans="1:82">
      <c r="A27" s="7">
        <v>48</v>
      </c>
      <c r="B27" s="4" t="s">
        <v>314</v>
      </c>
      <c r="C27" s="8">
        <v>115</v>
      </c>
      <c r="D27" s="5">
        <v>48</v>
      </c>
      <c r="E27" s="5">
        <f t="shared" si="3"/>
        <v>5520</v>
      </c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>
        <v>16</v>
      </c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>
        <v>10</v>
      </c>
      <c r="AO27" s="5"/>
      <c r="AP27" s="5"/>
      <c r="AQ27" s="5"/>
      <c r="AR27" s="5"/>
      <c r="AS27" s="5"/>
      <c r="AT27" s="5"/>
      <c r="AU27" s="5"/>
      <c r="AV27" s="5">
        <v>10</v>
      </c>
      <c r="AW27" s="5"/>
      <c r="AX27" s="5"/>
      <c r="AY27" s="5"/>
      <c r="AZ27" s="5"/>
      <c r="BA27" s="5"/>
      <c r="BB27" s="5"/>
      <c r="BC27" s="5"/>
      <c r="BD27" s="166"/>
      <c r="BE27" s="5"/>
      <c r="BF27" s="5"/>
      <c r="BG27" s="5"/>
      <c r="BH27" s="5"/>
      <c r="BI27" s="5"/>
      <c r="BJ27" s="5"/>
      <c r="BK27" s="5"/>
      <c r="BL27" s="5"/>
      <c r="BM27" s="5"/>
      <c r="BN27" s="104"/>
      <c r="BO27" s="104"/>
      <c r="BP27" s="104"/>
      <c r="BQ27" s="5"/>
      <c r="BR27" s="5"/>
      <c r="BS27" s="5"/>
      <c r="BT27" s="5">
        <v>12</v>
      </c>
      <c r="BU27" s="5"/>
      <c r="BV27" s="5"/>
      <c r="BW27" s="5"/>
      <c r="BX27">
        <f t="shared" si="0"/>
        <v>48</v>
      </c>
      <c r="BY27" s="68">
        <f t="shared" si="1"/>
        <v>5520</v>
      </c>
      <c r="BZ27" s="11" t="s">
        <v>314</v>
      </c>
      <c r="CA27" s="162">
        <v>115</v>
      </c>
      <c r="CB27" s="5">
        <f t="shared" si="2"/>
        <v>0</v>
      </c>
      <c r="CC27" s="135">
        <f t="shared" si="4"/>
        <v>0</v>
      </c>
      <c r="CD27" s="163"/>
    </row>
    <row r="28" spans="1:82">
      <c r="A28" s="7">
        <v>3.18</v>
      </c>
      <c r="B28" s="4" t="s">
        <v>37</v>
      </c>
      <c r="C28" s="8">
        <v>90</v>
      </c>
      <c r="D28" s="5">
        <v>3.18</v>
      </c>
      <c r="E28" s="5">
        <f t="shared" si="3"/>
        <v>286.2</v>
      </c>
      <c r="F28" s="104">
        <v>3.18</v>
      </c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166"/>
      <c r="BE28" s="5"/>
      <c r="BF28" s="5"/>
      <c r="BG28" s="5"/>
      <c r="BH28" s="5"/>
      <c r="BI28" s="5"/>
      <c r="BJ28" s="5"/>
      <c r="BK28" s="5"/>
      <c r="BL28" s="5"/>
      <c r="BM28" s="5"/>
      <c r="BN28" s="104"/>
      <c r="BO28" s="104"/>
      <c r="BP28" s="104"/>
      <c r="BQ28" s="5"/>
      <c r="BR28" s="5"/>
      <c r="BS28" s="5"/>
      <c r="BT28" s="5"/>
      <c r="BU28" s="5"/>
      <c r="BV28" s="5"/>
      <c r="BW28" s="5"/>
      <c r="BX28">
        <f t="shared" si="0"/>
        <v>3.18</v>
      </c>
      <c r="BY28" s="68">
        <f t="shared" si="1"/>
        <v>286.2</v>
      </c>
      <c r="BZ28" s="11" t="s">
        <v>37</v>
      </c>
      <c r="CA28" s="162">
        <v>90</v>
      </c>
      <c r="CB28" s="5">
        <f t="shared" si="2"/>
        <v>0</v>
      </c>
      <c r="CC28" s="135">
        <f t="shared" si="4"/>
        <v>0</v>
      </c>
      <c r="CD28" s="163"/>
    </row>
    <row r="29" spans="1:82">
      <c r="A29" s="7">
        <v>5.7</v>
      </c>
      <c r="B29" s="4" t="s">
        <v>57</v>
      </c>
      <c r="C29" s="8">
        <v>54</v>
      </c>
      <c r="D29" s="5">
        <v>5.7</v>
      </c>
      <c r="E29" s="5">
        <f t="shared" si="3"/>
        <v>307.8</v>
      </c>
      <c r="F29" s="5">
        <v>2</v>
      </c>
      <c r="G29" s="5">
        <v>1</v>
      </c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>
        <v>2.7</v>
      </c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166"/>
      <c r="BE29" s="5"/>
      <c r="BF29" s="5"/>
      <c r="BG29" s="5"/>
      <c r="BH29" s="5"/>
      <c r="BI29" s="5"/>
      <c r="BJ29" s="5"/>
      <c r="BK29" s="5"/>
      <c r="BL29" s="5"/>
      <c r="BM29" s="5"/>
      <c r="BN29" s="104"/>
      <c r="BO29" s="104"/>
      <c r="BP29" s="104"/>
      <c r="BQ29" s="5"/>
      <c r="BR29" s="5"/>
      <c r="BS29" s="5"/>
      <c r="BT29" s="5"/>
      <c r="BU29" s="5"/>
      <c r="BV29" s="5"/>
      <c r="BW29" s="5"/>
      <c r="BX29">
        <f t="shared" si="0"/>
        <v>5.7</v>
      </c>
      <c r="BY29" s="68">
        <f t="shared" si="1"/>
        <v>307.8</v>
      </c>
      <c r="BZ29" s="11" t="s">
        <v>57</v>
      </c>
      <c r="CA29" s="162">
        <v>54</v>
      </c>
      <c r="CB29" s="5">
        <f t="shared" si="2"/>
        <v>0</v>
      </c>
      <c r="CC29" s="135">
        <f t="shared" si="4"/>
        <v>0</v>
      </c>
      <c r="CD29" s="163"/>
    </row>
    <row r="30" spans="1:82">
      <c r="A30" s="7">
        <v>27.55</v>
      </c>
      <c r="B30" s="4" t="s">
        <v>58</v>
      </c>
      <c r="C30" s="8">
        <v>30</v>
      </c>
      <c r="D30" s="5">
        <v>27.55</v>
      </c>
      <c r="E30" s="5">
        <f t="shared" si="3"/>
        <v>826.5</v>
      </c>
      <c r="F30" s="5">
        <v>4.0999999999999996</v>
      </c>
      <c r="G30" s="5">
        <v>1.5</v>
      </c>
      <c r="H30" s="5">
        <v>0.1</v>
      </c>
      <c r="I30" s="5">
        <v>3.1</v>
      </c>
      <c r="J30" s="5">
        <v>1.3</v>
      </c>
      <c r="K30" s="5">
        <v>0.1</v>
      </c>
      <c r="L30" s="5">
        <v>0.5</v>
      </c>
      <c r="M30" s="5"/>
      <c r="N30" s="5"/>
      <c r="O30" s="5">
        <v>2.2999999999999998</v>
      </c>
      <c r="P30" s="5">
        <v>1.3</v>
      </c>
      <c r="Q30" s="5"/>
      <c r="R30" s="5">
        <v>2.5</v>
      </c>
      <c r="S30" s="5">
        <v>1</v>
      </c>
      <c r="T30" s="5"/>
      <c r="U30" s="5">
        <v>2.1</v>
      </c>
      <c r="V30" s="5">
        <v>1.4</v>
      </c>
      <c r="W30" s="5"/>
      <c r="X30" s="5">
        <v>2.1</v>
      </c>
      <c r="Y30" s="5">
        <v>1.4</v>
      </c>
      <c r="Z30" s="5"/>
      <c r="AA30" s="5">
        <v>2.1</v>
      </c>
      <c r="AB30" s="5">
        <v>0.65</v>
      </c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166"/>
      <c r="BE30" s="5"/>
      <c r="BF30" s="5"/>
      <c r="BG30" s="5"/>
      <c r="BH30" s="5"/>
      <c r="BI30" s="5"/>
      <c r="BJ30" s="5"/>
      <c r="BK30" s="5"/>
      <c r="BL30" s="5"/>
      <c r="BM30" s="5"/>
      <c r="BN30" s="104"/>
      <c r="BO30" s="104"/>
      <c r="BP30" s="104"/>
      <c r="BQ30" s="5"/>
      <c r="BR30" s="5"/>
      <c r="BS30" s="5"/>
      <c r="BT30" s="5"/>
      <c r="BU30" s="5"/>
      <c r="BV30" s="5"/>
      <c r="BW30" s="5"/>
      <c r="BX30">
        <f t="shared" si="0"/>
        <v>27.55</v>
      </c>
      <c r="BY30" s="68">
        <f t="shared" si="1"/>
        <v>826.5</v>
      </c>
      <c r="BZ30" s="11" t="s">
        <v>58</v>
      </c>
      <c r="CA30" s="162">
        <v>30</v>
      </c>
      <c r="CB30" s="5">
        <f t="shared" si="2"/>
        <v>0</v>
      </c>
      <c r="CC30" s="135">
        <f t="shared" si="4"/>
        <v>0</v>
      </c>
      <c r="CD30" s="163"/>
    </row>
    <row r="31" spans="1:82">
      <c r="A31" s="7">
        <v>125.35</v>
      </c>
      <c r="B31" s="72" t="s">
        <v>36</v>
      </c>
      <c r="C31" s="8">
        <v>265</v>
      </c>
      <c r="D31" s="5">
        <v>125.35</v>
      </c>
      <c r="E31" s="5">
        <f t="shared" si="3"/>
        <v>33217.75</v>
      </c>
      <c r="F31" s="5">
        <v>13.16</v>
      </c>
      <c r="G31" s="5">
        <v>8.4</v>
      </c>
      <c r="H31" s="5">
        <v>3</v>
      </c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>
        <v>10.7</v>
      </c>
      <c r="V31" s="5">
        <v>7</v>
      </c>
      <c r="W31" s="5">
        <v>3</v>
      </c>
      <c r="X31" s="5"/>
      <c r="Y31" s="5"/>
      <c r="Z31" s="5"/>
      <c r="AA31" s="5"/>
      <c r="AB31" s="5"/>
      <c r="AC31" s="5"/>
      <c r="AD31" s="5">
        <v>11.55</v>
      </c>
      <c r="AE31" s="5">
        <v>6.8</v>
      </c>
      <c r="AF31" s="5">
        <v>2</v>
      </c>
      <c r="AG31" s="5"/>
      <c r="AH31" s="5"/>
      <c r="AI31" s="5"/>
      <c r="AJ31" s="5"/>
      <c r="AK31" s="5"/>
      <c r="AL31" s="5"/>
      <c r="AM31" s="5">
        <v>11</v>
      </c>
      <c r="AN31" s="5">
        <v>7.08</v>
      </c>
      <c r="AO31" s="5">
        <v>2</v>
      </c>
      <c r="AP31" s="5">
        <v>12.8</v>
      </c>
      <c r="AQ31" s="5">
        <v>7.17</v>
      </c>
      <c r="AR31" s="5">
        <v>1</v>
      </c>
      <c r="AS31" s="5"/>
      <c r="AT31" s="5"/>
      <c r="AU31" s="5"/>
      <c r="AV31" s="5">
        <v>10.7</v>
      </c>
      <c r="AW31" s="5">
        <v>6.6</v>
      </c>
      <c r="AX31" s="5">
        <v>1.39</v>
      </c>
      <c r="AY31" s="5"/>
      <c r="AZ31" s="5"/>
      <c r="BA31" s="5"/>
      <c r="BB31" s="5"/>
      <c r="BC31" s="5"/>
      <c r="BD31" s="166"/>
      <c r="BE31" s="5"/>
      <c r="BF31" s="5"/>
      <c r="BG31" s="5"/>
      <c r="BH31" s="5"/>
      <c r="BI31" s="5"/>
      <c r="BJ31" s="5"/>
      <c r="BK31" s="5"/>
      <c r="BL31" s="5"/>
      <c r="BM31" s="5"/>
      <c r="BN31" s="104"/>
      <c r="BO31" s="104"/>
      <c r="BP31" s="104"/>
      <c r="BQ31" s="5"/>
      <c r="BR31" s="5"/>
      <c r="BS31" s="5"/>
      <c r="BT31" s="5"/>
      <c r="BU31" s="5"/>
      <c r="BV31" s="5"/>
      <c r="BW31" s="5"/>
      <c r="BX31">
        <f t="shared" si="0"/>
        <v>125.35</v>
      </c>
      <c r="BY31" s="68">
        <f t="shared" si="1"/>
        <v>33217.75</v>
      </c>
      <c r="BZ31" s="11" t="s">
        <v>36</v>
      </c>
      <c r="CA31" s="162">
        <v>265</v>
      </c>
      <c r="CB31" s="5">
        <f t="shared" si="2"/>
        <v>0</v>
      </c>
      <c r="CC31" s="135">
        <f t="shared" si="4"/>
        <v>0</v>
      </c>
      <c r="CD31" s="163"/>
    </row>
    <row r="32" spans="1:82">
      <c r="A32" s="7">
        <v>12</v>
      </c>
      <c r="B32" s="4" t="s">
        <v>172</v>
      </c>
      <c r="C32" s="8">
        <v>121.35</v>
      </c>
      <c r="D32" s="5">
        <v>12</v>
      </c>
      <c r="E32" s="5">
        <f t="shared" si="3"/>
        <v>1456.1999999999998</v>
      </c>
      <c r="F32" s="5">
        <v>8</v>
      </c>
      <c r="G32" s="5">
        <v>2</v>
      </c>
      <c r="H32" s="5"/>
      <c r="I32" s="5"/>
      <c r="J32" s="5"/>
      <c r="K32" s="5"/>
      <c r="L32" s="5"/>
      <c r="M32" s="5"/>
      <c r="N32" s="5"/>
      <c r="O32" s="5">
        <v>2</v>
      </c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166"/>
      <c r="BE32" s="5"/>
      <c r="BF32" s="5"/>
      <c r="BG32" s="5"/>
      <c r="BH32" s="5"/>
      <c r="BI32" s="5"/>
      <c r="BJ32" s="5"/>
      <c r="BK32" s="5"/>
      <c r="BL32" s="5"/>
      <c r="BM32" s="5"/>
      <c r="BN32" s="104"/>
      <c r="BO32" s="104"/>
      <c r="BP32" s="104"/>
      <c r="BQ32" s="5"/>
      <c r="BR32" s="5"/>
      <c r="BS32" s="5"/>
      <c r="BT32" s="5"/>
      <c r="BU32" s="5"/>
      <c r="BV32" s="5"/>
      <c r="BW32" s="5"/>
      <c r="BX32">
        <f t="shared" si="0"/>
        <v>12</v>
      </c>
      <c r="BY32" s="68">
        <f t="shared" si="1"/>
        <v>1456.1999999999998</v>
      </c>
      <c r="BZ32" s="11" t="s">
        <v>172</v>
      </c>
      <c r="CA32" s="162">
        <v>121.35</v>
      </c>
      <c r="CB32" s="5">
        <f t="shared" si="2"/>
        <v>0</v>
      </c>
      <c r="CC32" s="135">
        <f t="shared" si="4"/>
        <v>0</v>
      </c>
      <c r="CD32" s="163"/>
    </row>
    <row r="33" spans="1:82">
      <c r="A33" s="7">
        <v>30</v>
      </c>
      <c r="B33" s="4" t="s">
        <v>13</v>
      </c>
      <c r="C33" s="8">
        <v>116.94</v>
      </c>
      <c r="D33" s="5">
        <v>30</v>
      </c>
      <c r="E33" s="5">
        <f t="shared" si="3"/>
        <v>3508.2</v>
      </c>
      <c r="F33" s="5"/>
      <c r="G33" s="5"/>
      <c r="H33" s="5"/>
      <c r="I33" s="5">
        <v>2</v>
      </c>
      <c r="J33" s="5"/>
      <c r="K33" s="5"/>
      <c r="L33" s="5"/>
      <c r="M33" s="5"/>
      <c r="N33" s="5"/>
      <c r="O33" s="5">
        <v>2</v>
      </c>
      <c r="P33" s="5">
        <v>1</v>
      </c>
      <c r="Q33" s="5"/>
      <c r="R33" s="5">
        <v>2</v>
      </c>
      <c r="S33" s="5"/>
      <c r="T33" s="5"/>
      <c r="U33" s="5">
        <v>0.7</v>
      </c>
      <c r="V33" s="5">
        <v>0.3</v>
      </c>
      <c r="W33" s="5"/>
      <c r="X33" s="5">
        <v>2</v>
      </c>
      <c r="Y33" s="5"/>
      <c r="Z33" s="5"/>
      <c r="AA33" s="5">
        <v>2</v>
      </c>
      <c r="AB33" s="5">
        <v>1</v>
      </c>
      <c r="AC33" s="5"/>
      <c r="AD33" s="5">
        <v>1</v>
      </c>
      <c r="AE33" s="5"/>
      <c r="AF33" s="5"/>
      <c r="AG33" s="5">
        <v>1.5</v>
      </c>
      <c r="AH33" s="5">
        <v>1.5</v>
      </c>
      <c r="AI33" s="5"/>
      <c r="AJ33" s="5">
        <v>2</v>
      </c>
      <c r="AK33" s="5">
        <v>1</v>
      </c>
      <c r="AL33" s="5"/>
      <c r="AM33" s="5">
        <v>0.7</v>
      </c>
      <c r="AN33" s="5">
        <v>0.3</v>
      </c>
      <c r="AO33" s="5"/>
      <c r="AP33" s="5">
        <v>2</v>
      </c>
      <c r="AQ33" s="5">
        <v>1</v>
      </c>
      <c r="AR33" s="5"/>
      <c r="AS33" s="5"/>
      <c r="AT33" s="5"/>
      <c r="AU33" s="5"/>
      <c r="AV33" s="5">
        <v>1</v>
      </c>
      <c r="AW33" s="5"/>
      <c r="AX33" s="5"/>
      <c r="AY33" s="5">
        <v>2</v>
      </c>
      <c r="AZ33" s="5">
        <v>1</v>
      </c>
      <c r="BA33" s="5"/>
      <c r="BB33" s="5">
        <v>2</v>
      </c>
      <c r="BC33" s="5"/>
      <c r="BD33" s="166"/>
      <c r="BE33" s="5"/>
      <c r="BF33" s="5"/>
      <c r="BG33" s="5"/>
      <c r="BH33" s="5"/>
      <c r="BI33" s="5"/>
      <c r="BJ33" s="5"/>
      <c r="BK33" s="5"/>
      <c r="BL33" s="5"/>
      <c r="BM33" s="5"/>
      <c r="BN33" s="104"/>
      <c r="BO33" s="104"/>
      <c r="BP33" s="104"/>
      <c r="BQ33" s="5"/>
      <c r="BR33" s="5"/>
      <c r="BS33" s="5"/>
      <c r="BT33" s="5"/>
      <c r="BU33" s="5"/>
      <c r="BV33" s="5"/>
      <c r="BW33" s="5"/>
      <c r="BX33">
        <f t="shared" si="0"/>
        <v>30</v>
      </c>
      <c r="BY33" s="68">
        <f t="shared" si="1"/>
        <v>3508.2</v>
      </c>
      <c r="BZ33" s="11" t="s">
        <v>13</v>
      </c>
      <c r="CA33" s="162">
        <v>116.94</v>
      </c>
      <c r="CB33" s="5">
        <f t="shared" si="2"/>
        <v>0</v>
      </c>
      <c r="CC33" s="135">
        <f t="shared" si="4"/>
        <v>0</v>
      </c>
      <c r="CD33" s="163"/>
    </row>
    <row r="34" spans="1:82">
      <c r="A34" s="7">
        <v>3.1349999999999998</v>
      </c>
      <c r="B34" s="4" t="s">
        <v>272</v>
      </c>
      <c r="C34" s="8">
        <v>502.12</v>
      </c>
      <c r="D34" s="5">
        <v>3.1349999999999998</v>
      </c>
      <c r="E34" s="5">
        <f t="shared" si="3"/>
        <v>1574.1461999999999</v>
      </c>
      <c r="F34" s="5">
        <v>2.14</v>
      </c>
      <c r="G34" s="5">
        <v>0.995</v>
      </c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166"/>
      <c r="BE34" s="5"/>
      <c r="BF34" s="5"/>
      <c r="BG34" s="5"/>
      <c r="BH34" s="5"/>
      <c r="BI34" s="5"/>
      <c r="BJ34" s="5"/>
      <c r="BK34" s="5"/>
      <c r="BL34" s="5"/>
      <c r="BM34" s="5"/>
      <c r="BN34" s="104"/>
      <c r="BO34" s="104"/>
      <c r="BP34" s="104"/>
      <c r="BQ34" s="5"/>
      <c r="BR34" s="5"/>
      <c r="BS34" s="5"/>
      <c r="BT34" s="5"/>
      <c r="BU34" s="5"/>
      <c r="BV34" s="5"/>
      <c r="BW34" s="5"/>
      <c r="BX34">
        <f t="shared" si="0"/>
        <v>3.1350000000000002</v>
      </c>
      <c r="BY34" s="68">
        <f t="shared" si="1"/>
        <v>1574.1462000000001</v>
      </c>
      <c r="BZ34" s="11" t="s">
        <v>272</v>
      </c>
      <c r="CA34" s="162">
        <v>502.12</v>
      </c>
      <c r="CB34" s="5">
        <f t="shared" si="2"/>
        <v>0</v>
      </c>
      <c r="CC34" s="135">
        <f t="shared" si="4"/>
        <v>0</v>
      </c>
      <c r="CD34" s="163"/>
    </row>
    <row r="35" spans="1:82">
      <c r="A35" s="7">
        <v>40</v>
      </c>
      <c r="B35" s="4" t="s">
        <v>184</v>
      </c>
      <c r="C35" s="8">
        <v>233.23</v>
      </c>
      <c r="D35" s="5">
        <v>40</v>
      </c>
      <c r="E35" s="5">
        <f t="shared" si="3"/>
        <v>9329.1999999999989</v>
      </c>
      <c r="F35" s="5"/>
      <c r="G35" s="5"/>
      <c r="H35" s="5"/>
      <c r="I35" s="5">
        <v>21.5</v>
      </c>
      <c r="J35" s="5">
        <v>14</v>
      </c>
      <c r="K35" s="5">
        <v>4.5</v>
      </c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166"/>
      <c r="BE35" s="5"/>
      <c r="BF35" s="5"/>
      <c r="BG35" s="5"/>
      <c r="BH35" s="5"/>
      <c r="BI35" s="5"/>
      <c r="BJ35" s="5"/>
      <c r="BK35" s="5"/>
      <c r="BL35" s="5"/>
      <c r="BM35" s="5"/>
      <c r="BN35" s="104"/>
      <c r="BO35" s="104"/>
      <c r="BP35" s="104"/>
      <c r="BQ35" s="5"/>
      <c r="BR35" s="5"/>
      <c r="BS35" s="5"/>
      <c r="BT35" s="5"/>
      <c r="BU35" s="5"/>
      <c r="BV35" s="5"/>
      <c r="BW35" s="5"/>
      <c r="BX35">
        <f t="shared" si="0"/>
        <v>40</v>
      </c>
      <c r="BY35" s="68">
        <f t="shared" si="1"/>
        <v>9329.1999999999989</v>
      </c>
      <c r="BZ35" s="11" t="s">
        <v>184</v>
      </c>
      <c r="CA35" s="162">
        <v>233.23</v>
      </c>
      <c r="CB35" s="5">
        <f t="shared" si="2"/>
        <v>0</v>
      </c>
      <c r="CC35" s="135">
        <f t="shared" si="4"/>
        <v>0</v>
      </c>
      <c r="CD35" s="163"/>
    </row>
    <row r="36" spans="1:82">
      <c r="A36" s="7">
        <v>50</v>
      </c>
      <c r="B36" s="4" t="s">
        <v>16</v>
      </c>
      <c r="C36" s="8">
        <v>112.63</v>
      </c>
      <c r="D36" s="5">
        <v>50</v>
      </c>
      <c r="E36" s="5">
        <f t="shared" si="3"/>
        <v>5631.5</v>
      </c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>
        <v>4</v>
      </c>
      <c r="S36" s="5">
        <v>7.3</v>
      </c>
      <c r="T36" s="5">
        <v>3</v>
      </c>
      <c r="U36" s="5"/>
      <c r="V36" s="5"/>
      <c r="W36" s="5"/>
      <c r="X36" s="5"/>
      <c r="Y36" s="5"/>
      <c r="Z36" s="5"/>
      <c r="AA36" s="5"/>
      <c r="AB36" s="5"/>
      <c r="AC36" s="5">
        <v>1</v>
      </c>
      <c r="AD36" s="5"/>
      <c r="AE36" s="5"/>
      <c r="AF36" s="5"/>
      <c r="AG36" s="5"/>
      <c r="AH36" s="5"/>
      <c r="AI36" s="5"/>
      <c r="AJ36" s="7">
        <v>10.7</v>
      </c>
      <c r="AK36" s="7">
        <v>6.7</v>
      </c>
      <c r="AL36" s="7">
        <v>1</v>
      </c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>
        <v>10.7</v>
      </c>
      <c r="BC36" s="5">
        <v>5.6</v>
      </c>
      <c r="BD36" s="166"/>
      <c r="BE36" s="5"/>
      <c r="BF36" s="5"/>
      <c r="BG36" s="5"/>
      <c r="BH36" s="5"/>
      <c r="BI36" s="5"/>
      <c r="BJ36" s="5"/>
      <c r="BK36" s="5"/>
      <c r="BL36" s="5"/>
      <c r="BM36" s="5"/>
      <c r="BN36" s="104"/>
      <c r="BO36" s="104"/>
      <c r="BP36" s="104"/>
      <c r="BQ36" s="5"/>
      <c r="BR36" s="5"/>
      <c r="BS36" s="5"/>
      <c r="BT36" s="5"/>
      <c r="BU36" s="5"/>
      <c r="BV36" s="5"/>
      <c r="BW36" s="5"/>
      <c r="BX36">
        <f t="shared" ref="BX36:BX67" si="5">SUM(F36:BW36)</f>
        <v>50.000000000000007</v>
      </c>
      <c r="BY36" s="68">
        <f t="shared" ref="BY36:BY67" si="6">BX36*C36</f>
        <v>5631.5000000000009</v>
      </c>
      <c r="BZ36" s="11" t="s">
        <v>16</v>
      </c>
      <c r="CA36" s="162">
        <v>112.63</v>
      </c>
      <c r="CB36" s="5">
        <f t="shared" ref="CB36:CB67" si="7">D36-BX36</f>
        <v>0</v>
      </c>
      <c r="CC36" s="135">
        <f t="shared" si="4"/>
        <v>0</v>
      </c>
      <c r="CD36" s="163"/>
    </row>
    <row r="37" spans="1:82">
      <c r="A37" s="7">
        <v>32</v>
      </c>
      <c r="B37" s="4" t="s">
        <v>320</v>
      </c>
      <c r="C37" s="8">
        <v>47.87</v>
      </c>
      <c r="D37" s="5">
        <v>32</v>
      </c>
      <c r="E37" s="5">
        <f t="shared" si="3"/>
        <v>1531.84</v>
      </c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>
        <v>6.8</v>
      </c>
      <c r="AI37" s="5"/>
      <c r="AJ37" s="12"/>
      <c r="AK37" s="12"/>
      <c r="AL37" s="12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>
        <v>10.7</v>
      </c>
      <c r="AZ37" s="5">
        <v>7.6</v>
      </c>
      <c r="BA37" s="5">
        <v>2</v>
      </c>
      <c r="BB37" s="5"/>
      <c r="BC37" s="5"/>
      <c r="BD37" s="166"/>
      <c r="BE37" s="5"/>
      <c r="BF37" s="5"/>
      <c r="BG37" s="5"/>
      <c r="BH37" s="5"/>
      <c r="BI37" s="5"/>
      <c r="BJ37" s="5"/>
      <c r="BK37" s="5"/>
      <c r="BL37" s="5"/>
      <c r="BM37" s="5"/>
      <c r="BN37" s="104"/>
      <c r="BO37" s="104"/>
      <c r="BP37" s="104"/>
      <c r="BQ37" s="5">
        <v>4.9000000000000004</v>
      </c>
      <c r="BR37" s="5"/>
      <c r="BS37" s="5"/>
      <c r="BT37" s="5"/>
      <c r="BU37" s="5"/>
      <c r="BV37" s="5"/>
      <c r="BW37" s="5"/>
      <c r="BX37">
        <f t="shared" si="5"/>
        <v>32</v>
      </c>
      <c r="BY37" s="68">
        <f t="shared" si="6"/>
        <v>1531.84</v>
      </c>
      <c r="BZ37" s="11" t="s">
        <v>320</v>
      </c>
      <c r="CA37" s="162">
        <v>47.87</v>
      </c>
      <c r="CB37" s="5">
        <f t="shared" si="7"/>
        <v>0</v>
      </c>
      <c r="CC37" s="135">
        <f t="shared" si="4"/>
        <v>0</v>
      </c>
      <c r="CD37" s="163"/>
    </row>
    <row r="38" spans="1:82">
      <c r="A38" s="7">
        <v>10.67</v>
      </c>
      <c r="B38" s="4" t="s">
        <v>56</v>
      </c>
      <c r="C38" s="8">
        <v>82.89</v>
      </c>
      <c r="D38" s="5">
        <v>10.67</v>
      </c>
      <c r="E38" s="5">
        <f t="shared" si="3"/>
        <v>884.43629999999996</v>
      </c>
      <c r="F38" s="5">
        <v>5</v>
      </c>
      <c r="G38" s="5">
        <v>0.53</v>
      </c>
      <c r="H38" s="5"/>
      <c r="I38" s="5"/>
      <c r="J38" s="104">
        <v>5.14</v>
      </c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166"/>
      <c r="BE38" s="5"/>
      <c r="BF38" s="5"/>
      <c r="BG38" s="5"/>
      <c r="BH38" s="5"/>
      <c r="BI38" s="5"/>
      <c r="BJ38" s="5"/>
      <c r="BK38" s="5"/>
      <c r="BL38" s="5"/>
      <c r="BM38" s="5"/>
      <c r="BN38" s="104"/>
      <c r="BO38" s="104"/>
      <c r="BP38" s="104"/>
      <c r="BQ38" s="5"/>
      <c r="BR38" s="5"/>
      <c r="BS38" s="5"/>
      <c r="BT38" s="5"/>
      <c r="BU38" s="5"/>
      <c r="BV38" s="5"/>
      <c r="BW38" s="5"/>
      <c r="BX38">
        <f t="shared" si="5"/>
        <v>10.67</v>
      </c>
      <c r="BY38" s="68">
        <f t="shared" si="6"/>
        <v>884.43629999999996</v>
      </c>
      <c r="BZ38" s="11" t="s">
        <v>56</v>
      </c>
      <c r="CA38" s="162">
        <v>82.89</v>
      </c>
      <c r="CB38" s="5">
        <f t="shared" si="7"/>
        <v>0</v>
      </c>
      <c r="CC38" s="135">
        <f t="shared" si="4"/>
        <v>0</v>
      </c>
      <c r="CD38" s="163"/>
    </row>
    <row r="39" spans="1:82">
      <c r="A39" s="7">
        <v>86</v>
      </c>
      <c r="B39" s="4" t="s">
        <v>54</v>
      </c>
      <c r="C39" s="8">
        <v>69.63</v>
      </c>
      <c r="D39" s="5">
        <v>86</v>
      </c>
      <c r="E39" s="5">
        <f t="shared" si="3"/>
        <v>5988.1799999999994</v>
      </c>
      <c r="F39" s="5"/>
      <c r="G39" s="5"/>
      <c r="H39" s="5"/>
      <c r="I39" s="5"/>
      <c r="J39" s="5"/>
      <c r="K39" s="5"/>
      <c r="L39" s="5">
        <v>86</v>
      </c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166"/>
      <c r="BE39" s="5"/>
      <c r="BF39" s="5"/>
      <c r="BG39" s="5"/>
      <c r="BH39" s="5"/>
      <c r="BI39" s="5"/>
      <c r="BJ39" s="5"/>
      <c r="BK39" s="5"/>
      <c r="BL39" s="5"/>
      <c r="BM39" s="5"/>
      <c r="BN39" s="104"/>
      <c r="BO39" s="104"/>
      <c r="BP39" s="104"/>
      <c r="BQ39" s="5"/>
      <c r="BR39" s="5"/>
      <c r="BS39" s="5"/>
      <c r="BT39" s="5"/>
      <c r="BU39" s="5"/>
      <c r="BV39" s="5"/>
      <c r="BW39" s="5"/>
      <c r="BX39">
        <f t="shared" si="5"/>
        <v>86</v>
      </c>
      <c r="BY39" s="68">
        <f t="shared" si="6"/>
        <v>5988.1799999999994</v>
      </c>
      <c r="BZ39" s="11" t="s">
        <v>54</v>
      </c>
      <c r="CA39" s="162">
        <v>69.63</v>
      </c>
      <c r="CB39" s="5">
        <f t="shared" si="7"/>
        <v>0</v>
      </c>
      <c r="CC39" s="135">
        <f t="shared" si="4"/>
        <v>0</v>
      </c>
      <c r="CD39" s="163"/>
    </row>
    <row r="40" spans="1:82">
      <c r="A40" s="7">
        <v>210</v>
      </c>
      <c r="B40" s="8" t="s">
        <v>322</v>
      </c>
      <c r="C40" s="8">
        <v>210</v>
      </c>
      <c r="D40" s="5">
        <v>22.6</v>
      </c>
      <c r="E40" s="5">
        <f t="shared" si="3"/>
        <v>4746</v>
      </c>
      <c r="F40" s="5">
        <v>22.6</v>
      </c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166"/>
      <c r="BE40" s="5"/>
      <c r="BF40" s="5"/>
      <c r="BG40" s="5"/>
      <c r="BH40" s="5"/>
      <c r="BI40" s="5"/>
      <c r="BJ40" s="5"/>
      <c r="BK40" s="5"/>
      <c r="BL40" s="5"/>
      <c r="BM40" s="5"/>
      <c r="BN40" s="104"/>
      <c r="BO40" s="104"/>
      <c r="BP40" s="104"/>
      <c r="BQ40" s="5"/>
      <c r="BR40" s="5"/>
      <c r="BS40" s="5"/>
      <c r="BT40" s="5"/>
      <c r="BU40" s="5"/>
      <c r="BV40" s="5"/>
      <c r="BW40" s="5"/>
      <c r="BX40">
        <f t="shared" si="5"/>
        <v>22.6</v>
      </c>
      <c r="BY40" s="68">
        <f t="shared" si="6"/>
        <v>4746</v>
      </c>
      <c r="BZ40" s="63" t="s">
        <v>322</v>
      </c>
      <c r="CA40" s="162">
        <v>210</v>
      </c>
      <c r="CB40" s="5">
        <f t="shared" si="7"/>
        <v>0</v>
      </c>
      <c r="CC40" s="135">
        <f t="shared" si="4"/>
        <v>0</v>
      </c>
      <c r="CD40" s="163"/>
    </row>
    <row r="41" spans="1:82">
      <c r="A41" s="7">
        <v>25</v>
      </c>
      <c r="B41" s="8" t="s">
        <v>323</v>
      </c>
      <c r="C41" s="8">
        <v>224</v>
      </c>
      <c r="D41" s="5">
        <v>25</v>
      </c>
      <c r="E41" s="5">
        <f t="shared" si="3"/>
        <v>5600</v>
      </c>
      <c r="F41" s="5">
        <v>25</v>
      </c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166"/>
      <c r="BE41" s="5"/>
      <c r="BF41" s="5"/>
      <c r="BG41" s="5"/>
      <c r="BH41" s="5"/>
      <c r="BI41" s="5"/>
      <c r="BJ41" s="5"/>
      <c r="BK41" s="5"/>
      <c r="BL41" s="5"/>
      <c r="BM41" s="5"/>
      <c r="BN41" s="104"/>
      <c r="BO41" s="104"/>
      <c r="BP41" s="104"/>
      <c r="BQ41" s="5"/>
      <c r="BR41" s="5"/>
      <c r="BS41" s="5"/>
      <c r="BT41" s="5"/>
      <c r="BU41" s="5"/>
      <c r="BV41" s="5"/>
      <c r="BW41" s="5"/>
      <c r="BX41">
        <f t="shared" si="5"/>
        <v>25</v>
      </c>
      <c r="BY41" s="68">
        <f t="shared" si="6"/>
        <v>5600</v>
      </c>
      <c r="BZ41" s="63" t="s">
        <v>323</v>
      </c>
      <c r="CA41" s="162">
        <v>224</v>
      </c>
      <c r="CB41" s="5">
        <f t="shared" si="7"/>
        <v>0</v>
      </c>
      <c r="CC41" s="135">
        <f t="shared" si="4"/>
        <v>0</v>
      </c>
      <c r="CD41" s="163"/>
    </row>
    <row r="42" spans="1:82">
      <c r="A42" s="7">
        <v>5</v>
      </c>
      <c r="B42" s="8" t="s">
        <v>133</v>
      </c>
      <c r="C42" s="8">
        <v>224</v>
      </c>
      <c r="D42" s="5">
        <v>5</v>
      </c>
      <c r="E42" s="5">
        <f t="shared" si="3"/>
        <v>1120</v>
      </c>
      <c r="F42" s="5"/>
      <c r="G42" s="5"/>
      <c r="H42" s="5"/>
      <c r="I42" s="5">
        <v>5</v>
      </c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166"/>
      <c r="BE42" s="5"/>
      <c r="BF42" s="5"/>
      <c r="BG42" s="5"/>
      <c r="BH42" s="5"/>
      <c r="BI42" s="5"/>
      <c r="BJ42" s="5"/>
      <c r="BK42" s="5"/>
      <c r="BL42" s="5"/>
      <c r="BM42" s="5"/>
      <c r="BN42" s="104"/>
      <c r="BO42" s="104"/>
      <c r="BP42" s="104"/>
      <c r="BQ42" s="5"/>
      <c r="BR42" s="5"/>
      <c r="BS42" s="5"/>
      <c r="BT42" s="5"/>
      <c r="BU42" s="5"/>
      <c r="BV42" s="5"/>
      <c r="BW42" s="5"/>
      <c r="BX42">
        <f t="shared" si="5"/>
        <v>5</v>
      </c>
      <c r="BY42" s="68">
        <f t="shared" si="6"/>
        <v>1120</v>
      </c>
      <c r="BZ42" s="63" t="s">
        <v>133</v>
      </c>
      <c r="CA42" s="162">
        <v>224</v>
      </c>
      <c r="CB42" s="5">
        <f t="shared" si="7"/>
        <v>0</v>
      </c>
      <c r="CC42" s="135">
        <f t="shared" si="4"/>
        <v>0</v>
      </c>
      <c r="CD42" s="163"/>
    </row>
    <row r="43" spans="1:82">
      <c r="A43" s="7">
        <v>5</v>
      </c>
      <c r="B43" s="8" t="s">
        <v>59</v>
      </c>
      <c r="C43" s="8">
        <v>224</v>
      </c>
      <c r="D43" s="5">
        <v>5</v>
      </c>
      <c r="E43" s="5">
        <f t="shared" si="3"/>
        <v>1120</v>
      </c>
      <c r="F43" s="5"/>
      <c r="G43" s="5"/>
      <c r="H43" s="5"/>
      <c r="I43" s="5">
        <v>5</v>
      </c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166"/>
      <c r="BE43" s="5"/>
      <c r="BF43" s="5"/>
      <c r="BG43" s="5"/>
      <c r="BH43" s="5"/>
      <c r="BI43" s="5"/>
      <c r="BJ43" s="5"/>
      <c r="BK43" s="5"/>
      <c r="BL43" s="5"/>
      <c r="BM43" s="5"/>
      <c r="BN43" s="104"/>
      <c r="BO43" s="104"/>
      <c r="BP43" s="104"/>
      <c r="BQ43" s="5"/>
      <c r="BR43" s="5"/>
      <c r="BS43" s="5"/>
      <c r="BT43" s="5"/>
      <c r="BU43" s="5"/>
      <c r="BV43" s="5"/>
      <c r="BW43" s="5"/>
      <c r="BX43">
        <f t="shared" si="5"/>
        <v>5</v>
      </c>
      <c r="BY43" s="68">
        <f t="shared" si="6"/>
        <v>1120</v>
      </c>
      <c r="BZ43" s="63" t="s">
        <v>59</v>
      </c>
      <c r="CA43" s="162">
        <v>224</v>
      </c>
      <c r="CB43" s="5">
        <f t="shared" si="7"/>
        <v>0</v>
      </c>
      <c r="CC43" s="135">
        <f t="shared" si="4"/>
        <v>0</v>
      </c>
      <c r="CD43" s="163"/>
    </row>
    <row r="44" spans="1:82">
      <c r="A44" s="7">
        <v>7</v>
      </c>
      <c r="B44" s="8" t="s">
        <v>124</v>
      </c>
      <c r="C44" s="8">
        <v>140</v>
      </c>
      <c r="D44" s="5">
        <v>7</v>
      </c>
      <c r="E44" s="5">
        <f t="shared" si="3"/>
        <v>980</v>
      </c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>
        <v>7</v>
      </c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166"/>
      <c r="BE44" s="5"/>
      <c r="BF44" s="5"/>
      <c r="BG44" s="5"/>
      <c r="BH44" s="5"/>
      <c r="BI44" s="5"/>
      <c r="BJ44" s="5"/>
      <c r="BK44" s="5"/>
      <c r="BL44" s="5"/>
      <c r="BM44" s="5"/>
      <c r="BN44" s="104"/>
      <c r="BO44" s="104"/>
      <c r="BP44" s="104"/>
      <c r="BQ44" s="5"/>
      <c r="BR44" s="5"/>
      <c r="BS44" s="5"/>
      <c r="BT44" s="5"/>
      <c r="BU44" s="5"/>
      <c r="BV44" s="5"/>
      <c r="BW44" s="5"/>
      <c r="BX44">
        <f t="shared" si="5"/>
        <v>7</v>
      </c>
      <c r="BY44" s="68">
        <f t="shared" si="6"/>
        <v>980</v>
      </c>
      <c r="BZ44" s="63" t="s">
        <v>124</v>
      </c>
      <c r="CA44" s="162">
        <v>140</v>
      </c>
      <c r="CB44" s="5">
        <f t="shared" si="7"/>
        <v>0</v>
      </c>
      <c r="CC44" s="135">
        <f t="shared" si="4"/>
        <v>0</v>
      </c>
      <c r="CD44" s="163"/>
    </row>
    <row r="45" spans="1:82">
      <c r="A45" s="7">
        <v>23</v>
      </c>
      <c r="B45" s="8" t="s">
        <v>299</v>
      </c>
      <c r="C45" s="8">
        <v>245</v>
      </c>
      <c r="D45" s="5">
        <v>23</v>
      </c>
      <c r="E45" s="5">
        <f t="shared" si="3"/>
        <v>5635</v>
      </c>
      <c r="F45" s="5">
        <v>23</v>
      </c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166"/>
      <c r="BE45" s="5"/>
      <c r="BF45" s="5"/>
      <c r="BG45" s="5"/>
      <c r="BH45" s="5"/>
      <c r="BI45" s="5"/>
      <c r="BJ45" s="5"/>
      <c r="BK45" s="5"/>
      <c r="BL45" s="5"/>
      <c r="BM45" s="5"/>
      <c r="BN45" s="104"/>
      <c r="BO45" s="104"/>
      <c r="BP45" s="104"/>
      <c r="BQ45" s="5"/>
      <c r="BR45" s="5"/>
      <c r="BS45" s="5"/>
      <c r="BT45" s="5"/>
      <c r="BU45" s="5"/>
      <c r="BV45" s="5"/>
      <c r="BW45" s="5"/>
      <c r="BX45">
        <f t="shared" si="5"/>
        <v>23</v>
      </c>
      <c r="BY45" s="68">
        <f t="shared" si="6"/>
        <v>5635</v>
      </c>
      <c r="BZ45" s="63" t="s">
        <v>299</v>
      </c>
      <c r="CA45" s="162">
        <v>245</v>
      </c>
      <c r="CB45" s="5">
        <f t="shared" si="7"/>
        <v>0</v>
      </c>
      <c r="CC45" s="135">
        <f t="shared" si="4"/>
        <v>0</v>
      </c>
      <c r="CD45" s="163"/>
    </row>
    <row r="46" spans="1:82">
      <c r="A46" s="7">
        <v>20</v>
      </c>
      <c r="B46" s="8" t="s">
        <v>324</v>
      </c>
      <c r="C46" s="8">
        <v>30</v>
      </c>
      <c r="D46" s="5">
        <v>20</v>
      </c>
      <c r="E46" s="5">
        <f t="shared" si="3"/>
        <v>600</v>
      </c>
      <c r="F46" s="5">
        <v>1.5</v>
      </c>
      <c r="G46" s="5"/>
      <c r="H46" s="5"/>
      <c r="I46" s="5">
        <v>1.5</v>
      </c>
      <c r="J46" s="5">
        <v>1</v>
      </c>
      <c r="K46" s="5"/>
      <c r="L46" s="5"/>
      <c r="M46" s="5"/>
      <c r="N46" s="5"/>
      <c r="O46" s="5">
        <v>1.6</v>
      </c>
      <c r="P46" s="5">
        <v>1</v>
      </c>
      <c r="Q46" s="5"/>
      <c r="R46" s="5">
        <v>1.08</v>
      </c>
      <c r="S46" s="5"/>
      <c r="T46" s="5"/>
      <c r="U46" s="5"/>
      <c r="V46" s="5"/>
      <c r="W46" s="5"/>
      <c r="X46" s="5"/>
      <c r="Y46" s="5"/>
      <c r="Z46" s="5"/>
      <c r="AA46" s="5">
        <v>1.5</v>
      </c>
      <c r="AB46" s="5"/>
      <c r="AC46" s="5"/>
      <c r="AD46" s="5"/>
      <c r="AE46" s="5"/>
      <c r="AF46" s="5"/>
      <c r="AG46" s="5">
        <v>1.5</v>
      </c>
      <c r="AH46" s="5">
        <v>1</v>
      </c>
      <c r="AI46" s="5"/>
      <c r="AJ46" s="5">
        <v>1.5</v>
      </c>
      <c r="AK46" s="5">
        <v>1</v>
      </c>
      <c r="AL46" s="5"/>
      <c r="AM46" s="5"/>
      <c r="AN46" s="5"/>
      <c r="AO46" s="5"/>
      <c r="AP46" s="5"/>
      <c r="AQ46" s="5">
        <v>1.5</v>
      </c>
      <c r="AR46" s="5"/>
      <c r="AS46" s="5"/>
      <c r="AT46" s="5"/>
      <c r="AU46" s="5"/>
      <c r="AV46" s="5"/>
      <c r="AW46" s="5"/>
      <c r="AX46" s="5"/>
      <c r="AY46" s="5">
        <v>1.5</v>
      </c>
      <c r="AZ46" s="5">
        <v>1</v>
      </c>
      <c r="BA46" s="5"/>
      <c r="BB46" s="5">
        <v>1.5</v>
      </c>
      <c r="BC46" s="5">
        <v>0.32</v>
      </c>
      <c r="BD46" s="166"/>
      <c r="BE46" s="5"/>
      <c r="BF46" s="5"/>
      <c r="BG46" s="5"/>
      <c r="BH46" s="5"/>
      <c r="BI46" s="5"/>
      <c r="BJ46" s="5"/>
      <c r="BK46" s="5"/>
      <c r="BL46" s="5"/>
      <c r="BM46" s="5"/>
      <c r="BN46" s="104"/>
      <c r="BO46" s="104"/>
      <c r="BP46" s="104"/>
      <c r="BQ46" s="5"/>
      <c r="BR46" s="5"/>
      <c r="BS46" s="5"/>
      <c r="BT46" s="5"/>
      <c r="BU46" s="5"/>
      <c r="BV46" s="5"/>
      <c r="BW46" s="5"/>
      <c r="BX46">
        <f t="shared" si="5"/>
        <v>20</v>
      </c>
      <c r="BY46" s="68">
        <f t="shared" si="6"/>
        <v>600</v>
      </c>
      <c r="BZ46" s="63" t="s">
        <v>324</v>
      </c>
      <c r="CA46" s="162">
        <v>30</v>
      </c>
      <c r="CB46" s="5">
        <f t="shared" si="7"/>
        <v>0</v>
      </c>
      <c r="CC46" s="135">
        <f t="shared" si="4"/>
        <v>0</v>
      </c>
      <c r="CD46" s="163"/>
    </row>
    <row r="47" spans="1:82">
      <c r="A47" s="7">
        <v>214</v>
      </c>
      <c r="B47" s="8" t="s">
        <v>325</v>
      </c>
      <c r="C47" s="8">
        <v>95</v>
      </c>
      <c r="D47" s="5">
        <v>214</v>
      </c>
      <c r="E47" s="5">
        <f t="shared" si="3"/>
        <v>20330</v>
      </c>
      <c r="F47" s="5">
        <v>214</v>
      </c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166"/>
      <c r="BE47" s="5"/>
      <c r="BF47" s="5"/>
      <c r="BG47" s="5"/>
      <c r="BH47" s="5"/>
      <c r="BI47" s="5"/>
      <c r="BJ47" s="5"/>
      <c r="BK47" s="5"/>
      <c r="BL47" s="5"/>
      <c r="BM47" s="5"/>
      <c r="BN47" s="104"/>
      <c r="BO47" s="104"/>
      <c r="BP47" s="104"/>
      <c r="BQ47" s="5"/>
      <c r="BR47" s="5"/>
      <c r="BS47" s="5"/>
      <c r="BT47" s="5"/>
      <c r="BU47" s="5"/>
      <c r="BV47" s="5"/>
      <c r="BW47" s="5"/>
      <c r="BX47">
        <f t="shared" si="5"/>
        <v>214</v>
      </c>
      <c r="BY47" s="68">
        <f t="shared" si="6"/>
        <v>20330</v>
      </c>
      <c r="BZ47" s="63" t="s">
        <v>325</v>
      </c>
      <c r="CA47" s="162">
        <v>95</v>
      </c>
      <c r="CB47" s="5">
        <f t="shared" si="7"/>
        <v>0</v>
      </c>
      <c r="CC47" s="135">
        <f t="shared" si="4"/>
        <v>0</v>
      </c>
      <c r="CD47" s="163"/>
    </row>
    <row r="48" spans="1:82">
      <c r="A48" s="7">
        <v>214</v>
      </c>
      <c r="B48" s="8" t="s">
        <v>18</v>
      </c>
      <c r="C48" s="8">
        <v>14.5</v>
      </c>
      <c r="D48" s="5">
        <v>214</v>
      </c>
      <c r="E48" s="5">
        <f t="shared" si="3"/>
        <v>3103</v>
      </c>
      <c r="F48" s="5">
        <v>214</v>
      </c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166"/>
      <c r="BE48" s="5"/>
      <c r="BF48" s="5"/>
      <c r="BG48" s="5"/>
      <c r="BH48" s="5"/>
      <c r="BI48" s="5"/>
      <c r="BJ48" s="5"/>
      <c r="BK48" s="5"/>
      <c r="BL48" s="5"/>
      <c r="BM48" s="5"/>
      <c r="BN48" s="104"/>
      <c r="BO48" s="104"/>
      <c r="BP48" s="104"/>
      <c r="BQ48" s="5"/>
      <c r="BR48" s="5"/>
      <c r="BS48" s="5"/>
      <c r="BT48" s="5"/>
      <c r="BU48" s="5"/>
      <c r="BV48" s="5"/>
      <c r="BW48" s="5"/>
      <c r="BX48">
        <f t="shared" si="5"/>
        <v>214</v>
      </c>
      <c r="BY48" s="68">
        <f t="shared" si="6"/>
        <v>3103</v>
      </c>
      <c r="BZ48" s="63" t="s">
        <v>18</v>
      </c>
      <c r="CA48" s="162">
        <v>14.5</v>
      </c>
      <c r="CB48" s="5">
        <f t="shared" si="7"/>
        <v>0</v>
      </c>
      <c r="CC48" s="135">
        <f t="shared" si="4"/>
        <v>0</v>
      </c>
      <c r="CD48" s="163"/>
    </row>
    <row r="49" spans="1:82">
      <c r="A49" s="7">
        <v>19</v>
      </c>
      <c r="B49" s="8" t="s">
        <v>37</v>
      </c>
      <c r="C49" s="8">
        <v>88</v>
      </c>
      <c r="D49" s="5">
        <v>19</v>
      </c>
      <c r="E49" s="5">
        <f t="shared" si="3"/>
        <v>1672</v>
      </c>
      <c r="F49" s="5">
        <v>0.95</v>
      </c>
      <c r="G49" s="5">
        <v>2.39</v>
      </c>
      <c r="H49" s="5">
        <v>0.1</v>
      </c>
      <c r="I49" s="5">
        <v>2.5</v>
      </c>
      <c r="J49" s="5">
        <v>2.5</v>
      </c>
      <c r="K49" s="5">
        <v>0.1</v>
      </c>
      <c r="L49" s="5"/>
      <c r="M49" s="5"/>
      <c r="N49" s="5"/>
      <c r="O49" s="5">
        <v>2.6</v>
      </c>
      <c r="P49" s="5">
        <v>1.33</v>
      </c>
      <c r="Q49" s="5"/>
      <c r="R49" s="5"/>
      <c r="S49" s="5">
        <v>1</v>
      </c>
      <c r="T49" s="5"/>
      <c r="U49" s="5">
        <v>2.1</v>
      </c>
      <c r="V49" s="5">
        <v>1.4</v>
      </c>
      <c r="W49" s="5"/>
      <c r="X49" s="5">
        <v>2.0299999999999998</v>
      </c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166"/>
      <c r="BE49" s="5"/>
      <c r="BF49" s="5"/>
      <c r="BG49" s="5"/>
      <c r="BH49" s="5"/>
      <c r="BI49" s="5"/>
      <c r="BJ49" s="5"/>
      <c r="BK49" s="5"/>
      <c r="BL49" s="5"/>
      <c r="BM49" s="5"/>
      <c r="BN49" s="104"/>
      <c r="BO49" s="104"/>
      <c r="BP49" s="104"/>
      <c r="BQ49" s="5"/>
      <c r="BR49" s="5"/>
      <c r="BS49" s="5"/>
      <c r="BT49" s="5"/>
      <c r="BU49" s="5"/>
      <c r="BV49" s="5"/>
      <c r="BW49" s="5"/>
      <c r="BX49">
        <f t="shared" si="5"/>
        <v>19</v>
      </c>
      <c r="BY49" s="68">
        <f t="shared" si="6"/>
        <v>1672</v>
      </c>
      <c r="BZ49" s="63" t="s">
        <v>37</v>
      </c>
      <c r="CA49" s="162">
        <v>88</v>
      </c>
      <c r="CB49" s="5">
        <f t="shared" si="7"/>
        <v>0</v>
      </c>
      <c r="CC49" s="135">
        <f t="shared" si="4"/>
        <v>0</v>
      </c>
      <c r="CD49" s="163"/>
    </row>
    <row r="50" spans="1:82">
      <c r="A50" s="9"/>
      <c r="B50" s="80" t="s">
        <v>34</v>
      </c>
      <c r="C50" s="8">
        <v>26</v>
      </c>
      <c r="D50" s="5">
        <v>640</v>
      </c>
      <c r="E50" s="5">
        <f t="shared" si="3"/>
        <v>16640</v>
      </c>
      <c r="F50" s="5">
        <v>15</v>
      </c>
      <c r="G50" s="5">
        <v>12</v>
      </c>
      <c r="H50" s="5">
        <v>3</v>
      </c>
      <c r="I50" s="5">
        <v>15</v>
      </c>
      <c r="J50" s="5">
        <v>12</v>
      </c>
      <c r="K50" s="5">
        <v>3</v>
      </c>
      <c r="L50" s="5">
        <v>15</v>
      </c>
      <c r="M50" s="5">
        <v>12</v>
      </c>
      <c r="N50" s="5">
        <v>3</v>
      </c>
      <c r="O50" s="5">
        <v>15</v>
      </c>
      <c r="P50" s="5">
        <v>12</v>
      </c>
      <c r="Q50" s="5">
        <v>3</v>
      </c>
      <c r="R50" s="5">
        <v>15</v>
      </c>
      <c r="S50" s="5">
        <v>12</v>
      </c>
      <c r="T50" s="5">
        <v>3</v>
      </c>
      <c r="U50" s="5">
        <v>15</v>
      </c>
      <c r="V50" s="72">
        <v>7</v>
      </c>
      <c r="W50" s="5">
        <v>3</v>
      </c>
      <c r="X50" s="5">
        <v>13</v>
      </c>
      <c r="Y50" s="5">
        <v>10</v>
      </c>
      <c r="Z50" s="5">
        <v>2</v>
      </c>
      <c r="AA50" s="5">
        <v>13</v>
      </c>
      <c r="AB50" s="5">
        <v>5</v>
      </c>
      <c r="AC50" s="5">
        <v>2</v>
      </c>
      <c r="AD50" s="5">
        <v>13</v>
      </c>
      <c r="AE50" s="5">
        <v>5</v>
      </c>
      <c r="AF50" s="5">
        <v>2</v>
      </c>
      <c r="AG50" s="5">
        <v>13</v>
      </c>
      <c r="AH50" s="5">
        <v>5</v>
      </c>
      <c r="AI50" s="5">
        <v>2</v>
      </c>
      <c r="AJ50" s="5">
        <v>13</v>
      </c>
      <c r="AK50" s="5">
        <v>7</v>
      </c>
      <c r="AL50" s="5"/>
      <c r="AM50" s="5">
        <v>13</v>
      </c>
      <c r="AN50" s="5">
        <v>5</v>
      </c>
      <c r="AO50" s="5">
        <v>2</v>
      </c>
      <c r="AP50" s="5">
        <v>13</v>
      </c>
      <c r="AQ50" s="5">
        <v>5</v>
      </c>
      <c r="AR50" s="5">
        <v>2</v>
      </c>
      <c r="AS50" s="5">
        <v>13</v>
      </c>
      <c r="AT50" s="5">
        <v>5</v>
      </c>
      <c r="AU50" s="5">
        <v>2</v>
      </c>
      <c r="AV50" s="5">
        <v>17</v>
      </c>
      <c r="AW50" s="5">
        <v>11</v>
      </c>
      <c r="AX50" s="5">
        <v>2</v>
      </c>
      <c r="AY50" s="5">
        <v>17</v>
      </c>
      <c r="AZ50" s="5">
        <v>11</v>
      </c>
      <c r="BA50" s="5">
        <v>2</v>
      </c>
      <c r="BB50" s="5">
        <v>17</v>
      </c>
      <c r="BC50" s="5">
        <v>11</v>
      </c>
      <c r="BD50" s="166">
        <v>2</v>
      </c>
      <c r="BE50" s="197">
        <v>15</v>
      </c>
      <c r="BF50" s="197">
        <v>10</v>
      </c>
      <c r="BG50" s="197">
        <v>4</v>
      </c>
      <c r="BH50" s="149">
        <v>15</v>
      </c>
      <c r="BI50" s="199">
        <v>12</v>
      </c>
      <c r="BJ50" s="149">
        <v>2</v>
      </c>
      <c r="BK50" s="149">
        <v>15</v>
      </c>
      <c r="BL50" s="199">
        <v>13</v>
      </c>
      <c r="BM50" s="149">
        <v>4</v>
      </c>
      <c r="BN50" s="105">
        <v>15</v>
      </c>
      <c r="BO50" s="105">
        <v>10</v>
      </c>
      <c r="BP50" s="105">
        <v>5</v>
      </c>
      <c r="BQ50" s="102">
        <v>15</v>
      </c>
      <c r="BR50" s="102">
        <v>10</v>
      </c>
      <c r="BS50" s="102">
        <v>5</v>
      </c>
      <c r="BT50" s="200">
        <v>20</v>
      </c>
      <c r="BU50" s="102">
        <v>10</v>
      </c>
      <c r="BV50" s="198">
        <v>20</v>
      </c>
      <c r="BW50" s="102">
        <v>10</v>
      </c>
      <c r="BX50">
        <f t="shared" si="5"/>
        <v>640</v>
      </c>
      <c r="BY50" s="68">
        <f t="shared" si="6"/>
        <v>16640</v>
      </c>
      <c r="BZ50" s="8" t="s">
        <v>34</v>
      </c>
      <c r="CA50" s="162">
        <v>26</v>
      </c>
      <c r="CB50" s="5">
        <f t="shared" si="7"/>
        <v>0</v>
      </c>
      <c r="CC50" s="135">
        <f t="shared" si="4"/>
        <v>0</v>
      </c>
      <c r="CD50" s="163"/>
    </row>
    <row r="51" spans="1:82">
      <c r="A51" s="9"/>
      <c r="B51" s="8" t="s">
        <v>61</v>
      </c>
      <c r="C51" s="8">
        <v>190</v>
      </c>
      <c r="D51" s="6">
        <v>62.3</v>
      </c>
      <c r="E51" s="5">
        <f t="shared" si="3"/>
        <v>11837</v>
      </c>
      <c r="F51" s="5"/>
      <c r="G51" s="5"/>
      <c r="H51" s="5"/>
      <c r="I51" s="5"/>
      <c r="J51" s="5"/>
      <c r="K51" s="5"/>
      <c r="L51" s="5">
        <v>62.3</v>
      </c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166"/>
      <c r="BE51" s="5"/>
      <c r="BF51" s="5"/>
      <c r="BG51" s="5"/>
      <c r="BH51" s="5"/>
      <c r="BI51" s="5"/>
      <c r="BJ51" s="5"/>
      <c r="BK51" s="5"/>
      <c r="BL51" s="5"/>
      <c r="BM51" s="5"/>
      <c r="BN51" s="104"/>
      <c r="BO51" s="104"/>
      <c r="BP51" s="104"/>
      <c r="BQ51" s="5"/>
      <c r="BR51" s="5"/>
      <c r="BS51" s="5"/>
      <c r="BT51" s="5"/>
      <c r="BU51" s="5"/>
      <c r="BV51" s="5"/>
      <c r="BW51" s="5"/>
      <c r="BX51">
        <f t="shared" si="5"/>
        <v>62.3</v>
      </c>
      <c r="BY51" s="68">
        <f t="shared" si="6"/>
        <v>11837</v>
      </c>
      <c r="BZ51" s="63" t="s">
        <v>61</v>
      </c>
      <c r="CA51" s="162">
        <v>190</v>
      </c>
      <c r="CB51" s="5">
        <f t="shared" si="7"/>
        <v>0</v>
      </c>
      <c r="CC51" s="135">
        <f t="shared" si="4"/>
        <v>0</v>
      </c>
      <c r="CD51" s="163"/>
    </row>
    <row r="52" spans="1:82">
      <c r="A52" s="9"/>
      <c r="B52" s="8" t="s">
        <v>293</v>
      </c>
      <c r="C52" s="8">
        <v>280</v>
      </c>
      <c r="D52" s="6">
        <v>116.6</v>
      </c>
      <c r="E52" s="5">
        <f t="shared" si="3"/>
        <v>32648</v>
      </c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>
        <v>116.6</v>
      </c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166"/>
      <c r="BE52" s="5"/>
      <c r="BF52" s="5"/>
      <c r="BG52" s="5"/>
      <c r="BH52" s="5"/>
      <c r="BI52" s="5"/>
      <c r="BJ52" s="5"/>
      <c r="BK52" s="5"/>
      <c r="BL52" s="5"/>
      <c r="BM52" s="5"/>
      <c r="BN52" s="104"/>
      <c r="BO52" s="104"/>
      <c r="BP52" s="104"/>
      <c r="BQ52" s="5"/>
      <c r="BR52" s="5"/>
      <c r="BS52" s="5"/>
      <c r="BT52" s="5"/>
      <c r="BU52" s="5"/>
      <c r="BV52" s="5"/>
      <c r="BW52" s="5"/>
      <c r="BX52">
        <f t="shared" si="5"/>
        <v>116.6</v>
      </c>
      <c r="BY52" s="68">
        <f t="shared" si="6"/>
        <v>32648</v>
      </c>
      <c r="BZ52" s="63" t="s">
        <v>293</v>
      </c>
      <c r="CA52" s="162">
        <v>280</v>
      </c>
      <c r="CB52" s="5">
        <f t="shared" si="7"/>
        <v>0</v>
      </c>
      <c r="CC52" s="135">
        <f t="shared" si="4"/>
        <v>0</v>
      </c>
      <c r="CD52" s="163"/>
    </row>
    <row r="53" spans="1:82">
      <c r="A53" s="9"/>
      <c r="B53" s="8" t="s">
        <v>288</v>
      </c>
      <c r="C53" s="8">
        <v>378</v>
      </c>
      <c r="D53" s="6">
        <v>94.9</v>
      </c>
      <c r="E53" s="5">
        <f t="shared" si="3"/>
        <v>35872.200000000004</v>
      </c>
      <c r="F53" s="5"/>
      <c r="G53" s="5"/>
      <c r="H53" s="5"/>
      <c r="I53" s="5">
        <v>94.9</v>
      </c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166"/>
      <c r="BE53" s="5"/>
      <c r="BF53" s="5"/>
      <c r="BG53" s="5"/>
      <c r="BH53" s="5"/>
      <c r="BI53" s="5"/>
      <c r="BJ53" s="5"/>
      <c r="BK53" s="5"/>
      <c r="BL53" s="5"/>
      <c r="BM53" s="5"/>
      <c r="BN53" s="104"/>
      <c r="BO53" s="104"/>
      <c r="BP53" s="104"/>
      <c r="BQ53" s="5"/>
      <c r="BR53" s="5"/>
      <c r="BS53" s="5"/>
      <c r="BT53" s="5"/>
      <c r="BU53" s="5"/>
      <c r="BV53" s="5"/>
      <c r="BW53" s="5"/>
      <c r="BX53">
        <f t="shared" si="5"/>
        <v>94.9</v>
      </c>
      <c r="BY53" s="68">
        <f t="shared" si="6"/>
        <v>35872.200000000004</v>
      </c>
      <c r="BZ53" s="63" t="s">
        <v>288</v>
      </c>
      <c r="CA53" s="162">
        <v>378</v>
      </c>
      <c r="CB53" s="5">
        <f t="shared" si="7"/>
        <v>0</v>
      </c>
      <c r="CC53" s="135">
        <f t="shared" si="4"/>
        <v>0</v>
      </c>
      <c r="CD53" s="163"/>
    </row>
    <row r="54" spans="1:82">
      <c r="A54" s="9"/>
      <c r="B54" s="8" t="s">
        <v>106</v>
      </c>
      <c r="C54" s="8">
        <v>135</v>
      </c>
      <c r="D54" s="6">
        <v>60</v>
      </c>
      <c r="E54" s="5">
        <f t="shared" si="3"/>
        <v>8100</v>
      </c>
      <c r="F54" s="5"/>
      <c r="G54" s="5"/>
      <c r="H54" s="5"/>
      <c r="I54" s="5"/>
      <c r="J54" s="5"/>
      <c r="K54" s="5"/>
      <c r="L54" s="5">
        <v>60</v>
      </c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166"/>
      <c r="BE54" s="5"/>
      <c r="BF54" s="5"/>
      <c r="BG54" s="5"/>
      <c r="BH54" s="5"/>
      <c r="BI54" s="5"/>
      <c r="BJ54" s="5"/>
      <c r="BK54" s="5"/>
      <c r="BL54" s="5"/>
      <c r="BM54" s="5"/>
      <c r="BN54" s="104"/>
      <c r="BO54" s="104"/>
      <c r="BP54" s="104"/>
      <c r="BQ54" s="5"/>
      <c r="BR54" s="5"/>
      <c r="BS54" s="5"/>
      <c r="BT54" s="5"/>
      <c r="BU54" s="5"/>
      <c r="BV54" s="5"/>
      <c r="BW54" s="5"/>
      <c r="BX54">
        <f t="shared" si="5"/>
        <v>60</v>
      </c>
      <c r="BY54" s="68">
        <f t="shared" si="6"/>
        <v>8100</v>
      </c>
      <c r="BZ54" s="63" t="s">
        <v>106</v>
      </c>
      <c r="CA54" s="162">
        <v>135</v>
      </c>
      <c r="CB54" s="5">
        <f t="shared" si="7"/>
        <v>0</v>
      </c>
      <c r="CC54" s="135">
        <f t="shared" si="4"/>
        <v>0</v>
      </c>
      <c r="CD54" s="163"/>
    </row>
    <row r="55" spans="1:82">
      <c r="A55" s="9"/>
      <c r="B55" s="8" t="s">
        <v>334</v>
      </c>
      <c r="C55" s="8">
        <v>50</v>
      </c>
      <c r="D55" s="6">
        <v>225</v>
      </c>
      <c r="E55" s="5">
        <f t="shared" si="3"/>
        <v>11250</v>
      </c>
      <c r="F55" s="5"/>
      <c r="G55" s="5"/>
      <c r="H55" s="5"/>
      <c r="I55" s="5"/>
      <c r="J55" s="5"/>
      <c r="K55" s="5"/>
      <c r="L55" s="5">
        <v>225</v>
      </c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166"/>
      <c r="BE55" s="5"/>
      <c r="BF55" s="5"/>
      <c r="BG55" s="5"/>
      <c r="BH55" s="5"/>
      <c r="BI55" s="5"/>
      <c r="BJ55" s="5"/>
      <c r="BK55" s="5"/>
      <c r="BL55" s="5"/>
      <c r="BM55" s="5"/>
      <c r="BN55" s="104"/>
      <c r="BO55" s="104"/>
      <c r="BP55" s="104"/>
      <c r="BQ55" s="5"/>
      <c r="BR55" s="5"/>
      <c r="BS55" s="5"/>
      <c r="BT55" s="5"/>
      <c r="BU55" s="5"/>
      <c r="BV55" s="5"/>
      <c r="BW55" s="5"/>
      <c r="BX55">
        <f t="shared" si="5"/>
        <v>225</v>
      </c>
      <c r="BY55" s="68">
        <f t="shared" si="6"/>
        <v>11250</v>
      </c>
      <c r="BZ55" s="63" t="s">
        <v>334</v>
      </c>
      <c r="CA55" s="162">
        <v>50</v>
      </c>
      <c r="CB55" s="5">
        <f t="shared" si="7"/>
        <v>0</v>
      </c>
      <c r="CC55" s="135">
        <f t="shared" si="4"/>
        <v>0</v>
      </c>
      <c r="CD55" s="163"/>
    </row>
    <row r="56" spans="1:82">
      <c r="A56" s="9"/>
      <c r="B56" s="8" t="s">
        <v>335</v>
      </c>
      <c r="C56" s="8">
        <v>45</v>
      </c>
      <c r="D56" s="6">
        <v>224</v>
      </c>
      <c r="E56" s="5">
        <f t="shared" si="3"/>
        <v>10080</v>
      </c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>
        <v>224</v>
      </c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166"/>
      <c r="BE56" s="5"/>
      <c r="BF56" s="5"/>
      <c r="BG56" s="5"/>
      <c r="BH56" s="5"/>
      <c r="BI56" s="5"/>
      <c r="BJ56" s="5"/>
      <c r="BK56" s="5"/>
      <c r="BL56" s="5"/>
      <c r="BM56" s="5"/>
      <c r="BN56" s="104"/>
      <c r="BO56" s="104"/>
      <c r="BP56" s="104"/>
      <c r="BQ56" s="5"/>
      <c r="BR56" s="5"/>
      <c r="BS56" s="5"/>
      <c r="BT56" s="5"/>
      <c r="BU56" s="5"/>
      <c r="BV56" s="5"/>
      <c r="BW56" s="5"/>
      <c r="BX56">
        <f t="shared" si="5"/>
        <v>224</v>
      </c>
      <c r="BY56" s="68">
        <f t="shared" si="6"/>
        <v>10080</v>
      </c>
      <c r="BZ56" s="63" t="s">
        <v>335</v>
      </c>
      <c r="CA56" s="162">
        <v>45</v>
      </c>
      <c r="CB56" s="5">
        <f t="shared" si="7"/>
        <v>0</v>
      </c>
      <c r="CC56" s="135">
        <f t="shared" si="4"/>
        <v>0</v>
      </c>
      <c r="CD56" s="163"/>
    </row>
    <row r="57" spans="1:82">
      <c r="A57" s="9"/>
      <c r="B57" s="8" t="s">
        <v>336</v>
      </c>
      <c r="C57" s="8">
        <v>45</v>
      </c>
      <c r="D57" s="6">
        <v>224</v>
      </c>
      <c r="E57" s="5">
        <f t="shared" si="3"/>
        <v>10080</v>
      </c>
      <c r="F57" s="5"/>
      <c r="G57" s="5"/>
      <c r="H57" s="5"/>
      <c r="I57" s="5"/>
      <c r="J57" s="5"/>
      <c r="K57" s="5"/>
      <c r="L57" s="5"/>
      <c r="M57" s="5"/>
      <c r="N57" s="5"/>
      <c r="O57" s="5">
        <v>224</v>
      </c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166"/>
      <c r="BE57" s="5"/>
      <c r="BF57" s="5"/>
      <c r="BG57" s="5"/>
      <c r="BH57" s="5"/>
      <c r="BI57" s="5"/>
      <c r="BJ57" s="5"/>
      <c r="BK57" s="5"/>
      <c r="BL57" s="5"/>
      <c r="BM57" s="5"/>
      <c r="BN57" s="104"/>
      <c r="BO57" s="104"/>
      <c r="BP57" s="104"/>
      <c r="BQ57" s="5"/>
      <c r="BR57" s="5"/>
      <c r="BS57" s="5"/>
      <c r="BT57" s="5"/>
      <c r="BU57" s="5"/>
      <c r="BV57" s="5"/>
      <c r="BW57" s="5"/>
      <c r="BX57">
        <f t="shared" si="5"/>
        <v>224</v>
      </c>
      <c r="BY57" s="68">
        <f t="shared" si="6"/>
        <v>10080</v>
      </c>
      <c r="BZ57" s="63" t="s">
        <v>336</v>
      </c>
      <c r="CA57" s="162">
        <v>45</v>
      </c>
      <c r="CB57" s="5">
        <f t="shared" si="7"/>
        <v>0</v>
      </c>
      <c r="CC57" s="135">
        <f t="shared" si="4"/>
        <v>0</v>
      </c>
      <c r="CD57" s="163"/>
    </row>
    <row r="58" spans="1:82">
      <c r="A58" s="9"/>
      <c r="B58" s="8" t="s">
        <v>337</v>
      </c>
      <c r="C58" s="8">
        <v>86</v>
      </c>
      <c r="D58" s="6">
        <v>220</v>
      </c>
      <c r="E58" s="5">
        <f t="shared" si="3"/>
        <v>18920</v>
      </c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>
        <v>220</v>
      </c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166"/>
      <c r="BE58" s="5"/>
      <c r="BF58" s="5"/>
      <c r="BG58" s="5"/>
      <c r="BH58" s="5"/>
      <c r="BI58" s="5"/>
      <c r="BJ58" s="5"/>
      <c r="BK58" s="5"/>
      <c r="BL58" s="5"/>
      <c r="BM58" s="5"/>
      <c r="BN58" s="104"/>
      <c r="BO58" s="104"/>
      <c r="BP58" s="104"/>
      <c r="BQ58" s="5"/>
      <c r="BR58" s="5"/>
      <c r="BS58" s="5"/>
      <c r="BT58" s="5"/>
      <c r="BU58" s="5"/>
      <c r="BV58" s="5"/>
      <c r="BW58" s="5"/>
      <c r="BX58">
        <f t="shared" si="5"/>
        <v>220</v>
      </c>
      <c r="BY58" s="68">
        <f t="shared" si="6"/>
        <v>18920</v>
      </c>
      <c r="BZ58" s="63" t="s">
        <v>337</v>
      </c>
      <c r="CA58" s="162">
        <v>86</v>
      </c>
      <c r="CB58" s="5">
        <f t="shared" si="7"/>
        <v>0</v>
      </c>
      <c r="CC58" s="135">
        <f t="shared" si="4"/>
        <v>0</v>
      </c>
      <c r="CD58" s="163"/>
    </row>
    <row r="59" spans="1:82">
      <c r="A59" s="9"/>
      <c r="B59" s="8" t="s">
        <v>118</v>
      </c>
      <c r="C59" s="8">
        <v>90</v>
      </c>
      <c r="D59" s="6">
        <v>220</v>
      </c>
      <c r="E59" s="5">
        <f t="shared" si="3"/>
        <v>19800</v>
      </c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>
        <v>220</v>
      </c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166"/>
      <c r="BE59" s="5"/>
      <c r="BF59" s="5"/>
      <c r="BG59" s="5"/>
      <c r="BH59" s="5"/>
      <c r="BI59" s="5"/>
      <c r="BJ59" s="5"/>
      <c r="BK59" s="5"/>
      <c r="BL59" s="5"/>
      <c r="BM59" s="5"/>
      <c r="BN59" s="104"/>
      <c r="BO59" s="104"/>
      <c r="BP59" s="104"/>
      <c r="BQ59" s="5"/>
      <c r="BR59" s="5"/>
      <c r="BS59" s="5"/>
      <c r="BT59" s="5"/>
      <c r="BU59" s="5"/>
      <c r="BV59" s="5"/>
      <c r="BW59" s="5"/>
      <c r="BX59">
        <f t="shared" si="5"/>
        <v>220</v>
      </c>
      <c r="BY59" s="68">
        <f t="shared" si="6"/>
        <v>19800</v>
      </c>
      <c r="BZ59" s="63" t="s">
        <v>118</v>
      </c>
      <c r="CA59" s="162">
        <v>90</v>
      </c>
      <c r="CB59" s="5">
        <f t="shared" si="7"/>
        <v>0</v>
      </c>
      <c r="CC59" s="135">
        <f t="shared" si="4"/>
        <v>0</v>
      </c>
      <c r="CD59" s="163"/>
    </row>
    <row r="60" spans="1:82">
      <c r="A60" s="9"/>
      <c r="B60" s="8" t="s">
        <v>338</v>
      </c>
      <c r="C60" s="8">
        <v>29</v>
      </c>
      <c r="D60" s="6">
        <v>220</v>
      </c>
      <c r="E60" s="5">
        <f t="shared" si="3"/>
        <v>6380</v>
      </c>
      <c r="F60" s="5"/>
      <c r="G60" s="5"/>
      <c r="H60" s="5"/>
      <c r="I60" s="5"/>
      <c r="J60" s="5"/>
      <c r="K60" s="5"/>
      <c r="L60" s="5"/>
      <c r="M60" s="5"/>
      <c r="N60" s="5"/>
      <c r="O60" s="5">
        <v>220</v>
      </c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166"/>
      <c r="BE60" s="5"/>
      <c r="BF60" s="5"/>
      <c r="BG60" s="5"/>
      <c r="BH60" s="5"/>
      <c r="BI60" s="5"/>
      <c r="BJ60" s="5"/>
      <c r="BK60" s="5"/>
      <c r="BL60" s="5"/>
      <c r="BM60" s="5"/>
      <c r="BN60" s="104"/>
      <c r="BO60" s="104"/>
      <c r="BP60" s="104"/>
      <c r="BQ60" s="5"/>
      <c r="BR60" s="5"/>
      <c r="BS60" s="5"/>
      <c r="BT60" s="5"/>
      <c r="BU60" s="5"/>
      <c r="BV60" s="5"/>
      <c r="BW60" s="5"/>
      <c r="BX60">
        <f t="shared" si="5"/>
        <v>220</v>
      </c>
      <c r="BY60" s="68">
        <f t="shared" si="6"/>
        <v>6380</v>
      </c>
      <c r="BZ60" s="63" t="s">
        <v>338</v>
      </c>
      <c r="CA60" s="162">
        <v>29</v>
      </c>
      <c r="CB60" s="5">
        <f t="shared" si="7"/>
        <v>0</v>
      </c>
      <c r="CC60" s="135">
        <f t="shared" si="4"/>
        <v>0</v>
      </c>
      <c r="CD60" s="163"/>
    </row>
    <row r="61" spans="1:82">
      <c r="A61" s="9"/>
      <c r="B61" s="8" t="s">
        <v>339</v>
      </c>
      <c r="C61" s="8">
        <v>29</v>
      </c>
      <c r="D61" s="6">
        <v>220</v>
      </c>
      <c r="E61" s="5">
        <f t="shared" si="3"/>
        <v>6380</v>
      </c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>
        <v>220</v>
      </c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166"/>
      <c r="BE61" s="5"/>
      <c r="BF61" s="5"/>
      <c r="BG61" s="5"/>
      <c r="BH61" s="5"/>
      <c r="BI61" s="5"/>
      <c r="BJ61" s="5"/>
      <c r="BK61" s="5"/>
      <c r="BL61" s="5"/>
      <c r="BM61" s="5"/>
      <c r="BN61" s="104"/>
      <c r="BO61" s="104"/>
      <c r="BP61" s="104"/>
      <c r="BQ61" s="5"/>
      <c r="BR61" s="5"/>
      <c r="BS61" s="5"/>
      <c r="BT61" s="5"/>
      <c r="BU61" s="5"/>
      <c r="BV61" s="5"/>
      <c r="BW61" s="5"/>
      <c r="BX61">
        <f t="shared" si="5"/>
        <v>220</v>
      </c>
      <c r="BY61" s="68">
        <f t="shared" si="6"/>
        <v>6380</v>
      </c>
      <c r="BZ61" s="63" t="s">
        <v>339</v>
      </c>
      <c r="CA61" s="162">
        <v>29</v>
      </c>
      <c r="CB61" s="5">
        <f t="shared" si="7"/>
        <v>0</v>
      </c>
      <c r="CC61" s="135">
        <f t="shared" si="4"/>
        <v>0</v>
      </c>
      <c r="CD61" s="163"/>
    </row>
    <row r="62" spans="1:82">
      <c r="A62" s="9"/>
      <c r="B62" s="8" t="s">
        <v>62</v>
      </c>
      <c r="C62" s="8">
        <v>230</v>
      </c>
      <c r="D62" s="6">
        <v>43.1</v>
      </c>
      <c r="E62" s="5">
        <f t="shared" si="3"/>
        <v>9913</v>
      </c>
      <c r="F62" s="5"/>
      <c r="G62" s="5"/>
      <c r="H62" s="5"/>
      <c r="I62" s="5"/>
      <c r="J62" s="5"/>
      <c r="K62" s="5"/>
      <c r="L62" s="5"/>
      <c r="M62" s="5"/>
      <c r="N62" s="5"/>
      <c r="O62" s="5">
        <v>43.1</v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166"/>
      <c r="BE62" s="5"/>
      <c r="BF62" s="5"/>
      <c r="BG62" s="5"/>
      <c r="BH62" s="5"/>
      <c r="BI62" s="5"/>
      <c r="BJ62" s="5"/>
      <c r="BK62" s="5"/>
      <c r="BL62" s="5"/>
      <c r="BM62" s="5"/>
      <c r="BN62" s="104"/>
      <c r="BO62" s="104"/>
      <c r="BP62" s="104"/>
      <c r="BQ62" s="5"/>
      <c r="BR62" s="5"/>
      <c r="BS62" s="5"/>
      <c r="BT62" s="5"/>
      <c r="BU62" s="5"/>
      <c r="BV62" s="5"/>
      <c r="BW62" s="5"/>
      <c r="BX62">
        <f t="shared" si="5"/>
        <v>43.1</v>
      </c>
      <c r="BY62" s="68">
        <f t="shared" si="6"/>
        <v>9913</v>
      </c>
      <c r="BZ62" s="63" t="s">
        <v>62</v>
      </c>
      <c r="CA62" s="162">
        <v>230</v>
      </c>
      <c r="CB62" s="5">
        <f t="shared" si="7"/>
        <v>0</v>
      </c>
      <c r="CC62" s="135">
        <f t="shared" si="4"/>
        <v>0</v>
      </c>
      <c r="CD62" s="163"/>
    </row>
    <row r="63" spans="1:82">
      <c r="A63" s="9"/>
      <c r="B63" s="8" t="s">
        <v>322</v>
      </c>
      <c r="C63" s="8">
        <v>220</v>
      </c>
      <c r="D63" s="6">
        <v>25.7</v>
      </c>
      <c r="E63" s="5">
        <f t="shared" si="3"/>
        <v>5654</v>
      </c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>
        <v>25.7</v>
      </c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166"/>
      <c r="BE63" s="5"/>
      <c r="BF63" s="5"/>
      <c r="BG63" s="5"/>
      <c r="BH63" s="5"/>
      <c r="BI63" s="5"/>
      <c r="BJ63" s="5"/>
      <c r="BK63" s="5"/>
      <c r="BL63" s="5"/>
      <c r="BM63" s="5"/>
      <c r="BN63" s="104"/>
      <c r="BO63" s="104"/>
      <c r="BP63" s="104"/>
      <c r="BQ63" s="5"/>
      <c r="BR63" s="5"/>
      <c r="BS63" s="5"/>
      <c r="BT63" s="5"/>
      <c r="BU63" s="5"/>
      <c r="BV63" s="5"/>
      <c r="BW63" s="5"/>
      <c r="BX63">
        <f t="shared" si="5"/>
        <v>25.7</v>
      </c>
      <c r="BY63" s="68">
        <f t="shared" si="6"/>
        <v>5654</v>
      </c>
      <c r="BZ63" s="63" t="s">
        <v>322</v>
      </c>
      <c r="CA63" s="162">
        <v>220</v>
      </c>
      <c r="CB63" s="5">
        <f t="shared" si="7"/>
        <v>0</v>
      </c>
      <c r="CC63" s="135">
        <f t="shared" si="4"/>
        <v>0</v>
      </c>
      <c r="CD63" s="163"/>
    </row>
    <row r="64" spans="1:82">
      <c r="A64" s="9"/>
      <c r="B64" s="8" t="s">
        <v>61</v>
      </c>
      <c r="C64" s="8">
        <v>185</v>
      </c>
      <c r="D64" s="6">
        <v>57.6</v>
      </c>
      <c r="E64" s="5">
        <f t="shared" si="3"/>
        <v>10656</v>
      </c>
      <c r="F64" s="5"/>
      <c r="G64" s="5"/>
      <c r="H64" s="5"/>
      <c r="I64" s="5"/>
      <c r="J64" s="5"/>
      <c r="K64" s="5"/>
      <c r="L64" s="5"/>
      <c r="M64" s="5"/>
      <c r="N64" s="5"/>
      <c r="O64" s="5">
        <v>57.6</v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166"/>
      <c r="BE64" s="5"/>
      <c r="BF64" s="5"/>
      <c r="BG64" s="5"/>
      <c r="BH64" s="5"/>
      <c r="BI64" s="5"/>
      <c r="BJ64" s="5"/>
      <c r="BK64" s="5"/>
      <c r="BL64" s="5"/>
      <c r="BM64" s="5"/>
      <c r="BN64" s="104"/>
      <c r="BO64" s="104"/>
      <c r="BP64" s="104"/>
      <c r="BQ64" s="5"/>
      <c r="BR64" s="5"/>
      <c r="BS64" s="5"/>
      <c r="BT64" s="5"/>
      <c r="BU64" s="5"/>
      <c r="BV64" s="5"/>
      <c r="BW64" s="5"/>
      <c r="BX64">
        <f t="shared" si="5"/>
        <v>57.6</v>
      </c>
      <c r="BY64" s="68">
        <f t="shared" si="6"/>
        <v>10656</v>
      </c>
      <c r="BZ64" s="63" t="s">
        <v>61</v>
      </c>
      <c r="CA64" s="162">
        <v>185</v>
      </c>
      <c r="CB64" s="5">
        <f t="shared" si="7"/>
        <v>0</v>
      </c>
      <c r="CC64" s="135">
        <f t="shared" si="4"/>
        <v>0</v>
      </c>
      <c r="CD64" s="163"/>
    </row>
    <row r="65" spans="1:82">
      <c r="A65" s="9"/>
      <c r="B65" s="8" t="s">
        <v>299</v>
      </c>
      <c r="C65" s="8">
        <v>240</v>
      </c>
      <c r="D65" s="6">
        <v>24.6</v>
      </c>
      <c r="E65" s="5">
        <f t="shared" si="3"/>
        <v>5904</v>
      </c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>
        <v>24.6</v>
      </c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166"/>
      <c r="BE65" s="5"/>
      <c r="BF65" s="5"/>
      <c r="BG65" s="5"/>
      <c r="BH65" s="5"/>
      <c r="BI65" s="5"/>
      <c r="BJ65" s="5"/>
      <c r="BK65" s="5"/>
      <c r="BL65" s="5"/>
      <c r="BM65" s="5"/>
      <c r="BN65" s="104"/>
      <c r="BO65" s="104"/>
      <c r="BP65" s="104"/>
      <c r="BQ65" s="5"/>
      <c r="BR65" s="5"/>
      <c r="BS65" s="5"/>
      <c r="BT65" s="5"/>
      <c r="BU65" s="5"/>
      <c r="BV65" s="5"/>
      <c r="BW65" s="5"/>
      <c r="BX65">
        <f t="shared" si="5"/>
        <v>24.6</v>
      </c>
      <c r="BY65" s="68">
        <f t="shared" si="6"/>
        <v>5904</v>
      </c>
      <c r="BZ65" s="63" t="s">
        <v>299</v>
      </c>
      <c r="CA65" s="162">
        <v>240</v>
      </c>
      <c r="CB65" s="5">
        <f t="shared" si="7"/>
        <v>0</v>
      </c>
      <c r="CC65" s="135">
        <f t="shared" si="4"/>
        <v>0</v>
      </c>
      <c r="CD65" s="163"/>
    </row>
    <row r="66" spans="1:82">
      <c r="A66" s="9"/>
      <c r="B66" s="8" t="s">
        <v>307</v>
      </c>
      <c r="C66" s="8">
        <v>340</v>
      </c>
      <c r="D66" s="4">
        <v>66</v>
      </c>
      <c r="E66" s="7">
        <f t="shared" si="3"/>
        <v>22440</v>
      </c>
      <c r="F66" s="104"/>
      <c r="G66" s="104"/>
      <c r="H66" s="104"/>
      <c r="I66" s="104"/>
      <c r="J66" s="104"/>
      <c r="K66" s="104"/>
      <c r="L66" s="104">
        <v>36.28</v>
      </c>
      <c r="M66" s="104">
        <v>21</v>
      </c>
      <c r="N66" s="104">
        <v>8.7200000000000006</v>
      </c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104"/>
      <c r="AG66" s="104"/>
      <c r="AH66" s="104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166"/>
      <c r="BE66" s="5"/>
      <c r="BF66" s="5"/>
      <c r="BG66" s="5"/>
      <c r="BH66" s="5"/>
      <c r="BI66" s="5"/>
      <c r="BJ66" s="5"/>
      <c r="BK66" s="5"/>
      <c r="BL66" s="5"/>
      <c r="BM66" s="5"/>
      <c r="BN66" s="104"/>
      <c r="BO66" s="104"/>
      <c r="BP66" s="104"/>
      <c r="BQ66" s="5"/>
      <c r="BR66" s="5"/>
      <c r="BS66" s="5"/>
      <c r="BT66" s="5"/>
      <c r="BU66" s="5"/>
      <c r="BV66" s="5"/>
      <c r="BW66" s="5"/>
      <c r="BX66">
        <f t="shared" si="5"/>
        <v>66</v>
      </c>
      <c r="BY66" s="68">
        <f t="shared" si="6"/>
        <v>22440</v>
      </c>
      <c r="BZ66" s="63" t="s">
        <v>307</v>
      </c>
      <c r="CA66" s="162">
        <v>340</v>
      </c>
      <c r="CB66" s="5">
        <f t="shared" si="7"/>
        <v>0</v>
      </c>
      <c r="CC66" s="135">
        <f t="shared" si="4"/>
        <v>0</v>
      </c>
      <c r="CD66" s="163"/>
    </row>
    <row r="67" spans="1:82">
      <c r="A67" s="9"/>
      <c r="B67" s="8" t="s">
        <v>135</v>
      </c>
      <c r="C67" s="8">
        <v>310</v>
      </c>
      <c r="D67" s="104">
        <v>122.5</v>
      </c>
      <c r="E67" s="7">
        <f t="shared" si="3"/>
        <v>37975</v>
      </c>
      <c r="F67" s="104"/>
      <c r="G67" s="104"/>
      <c r="H67" s="104"/>
      <c r="I67" s="104"/>
      <c r="J67" s="104"/>
      <c r="K67" s="104"/>
      <c r="L67" s="104"/>
      <c r="M67" s="104"/>
      <c r="N67" s="104"/>
      <c r="O67" s="104">
        <v>22.5</v>
      </c>
      <c r="P67" s="104">
        <v>14.8</v>
      </c>
      <c r="Q67" s="104">
        <v>5.2</v>
      </c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  <c r="AE67" s="104"/>
      <c r="AF67" s="104"/>
      <c r="AG67" s="104">
        <v>21.5</v>
      </c>
      <c r="AH67" s="104">
        <v>13.5</v>
      </c>
      <c r="AI67" s="5">
        <v>5</v>
      </c>
      <c r="AJ67" s="5">
        <v>21.5</v>
      </c>
      <c r="AK67" s="5">
        <v>14.25</v>
      </c>
      <c r="AL67" s="5">
        <v>4.25</v>
      </c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166"/>
      <c r="BE67" s="5"/>
      <c r="BF67" s="5"/>
      <c r="BG67" s="5"/>
      <c r="BH67" s="5"/>
      <c r="BI67" s="5"/>
      <c r="BJ67" s="5"/>
      <c r="BK67" s="5"/>
      <c r="BL67" s="5"/>
      <c r="BM67" s="5"/>
      <c r="BN67" s="104"/>
      <c r="BO67" s="104"/>
      <c r="BP67" s="104"/>
      <c r="BQ67" s="5"/>
      <c r="BR67" s="5"/>
      <c r="BS67" s="5"/>
      <c r="BT67" s="5"/>
      <c r="BU67" s="5"/>
      <c r="BV67" s="5"/>
      <c r="BW67" s="5"/>
      <c r="BX67">
        <f t="shared" si="5"/>
        <v>122.5</v>
      </c>
      <c r="BY67" s="68">
        <f t="shared" si="6"/>
        <v>37975</v>
      </c>
      <c r="BZ67" s="63" t="s">
        <v>135</v>
      </c>
      <c r="CA67" s="162">
        <v>310</v>
      </c>
      <c r="CB67" s="5">
        <f t="shared" si="7"/>
        <v>0</v>
      </c>
      <c r="CC67" s="135">
        <f t="shared" si="4"/>
        <v>0</v>
      </c>
      <c r="CD67" s="163"/>
    </row>
    <row r="68" spans="1:82">
      <c r="A68" s="9"/>
      <c r="B68" s="8" t="s">
        <v>65</v>
      </c>
      <c r="C68" s="8">
        <v>320</v>
      </c>
      <c r="D68" s="104">
        <v>42.5</v>
      </c>
      <c r="E68" s="7">
        <f t="shared" si="3"/>
        <v>13600</v>
      </c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104">
        <v>21.5</v>
      </c>
      <c r="S68" s="104">
        <v>14.8</v>
      </c>
      <c r="T68" s="104">
        <v>6.2</v>
      </c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104"/>
      <c r="AG68" s="104"/>
      <c r="AH68" s="104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166"/>
      <c r="BE68" s="5"/>
      <c r="BF68" s="5"/>
      <c r="BG68" s="5"/>
      <c r="BH68" s="5"/>
      <c r="BI68" s="5"/>
      <c r="BJ68" s="5"/>
      <c r="BK68" s="5"/>
      <c r="BL68" s="5"/>
      <c r="BM68" s="5"/>
      <c r="BN68" s="104"/>
      <c r="BO68" s="104"/>
      <c r="BP68" s="104"/>
      <c r="BQ68" s="5"/>
      <c r="BR68" s="5"/>
      <c r="BS68" s="5"/>
      <c r="BT68" s="5"/>
      <c r="BU68" s="5"/>
      <c r="BV68" s="5"/>
      <c r="BW68" s="5"/>
      <c r="BX68">
        <f t="shared" ref="BX68:BX99" si="8">SUM(F68:BW68)</f>
        <v>42.5</v>
      </c>
      <c r="BY68" s="68">
        <f t="shared" ref="BY68:BY99" si="9">BX68*C68</f>
        <v>13600</v>
      </c>
      <c r="BZ68" s="63" t="s">
        <v>65</v>
      </c>
      <c r="CA68" s="162">
        <v>320</v>
      </c>
      <c r="CB68" s="5">
        <f t="shared" ref="CB68:CB99" si="10">D68-BX68</f>
        <v>0</v>
      </c>
      <c r="CC68" s="135">
        <f t="shared" si="4"/>
        <v>0</v>
      </c>
      <c r="CD68" s="163"/>
    </row>
    <row r="69" spans="1:82">
      <c r="A69" s="9"/>
      <c r="B69" s="8" t="s">
        <v>31</v>
      </c>
      <c r="C69" s="8">
        <v>79</v>
      </c>
      <c r="D69" s="104">
        <v>36</v>
      </c>
      <c r="E69" s="5">
        <f t="shared" ref="E69:E132" si="11">D69*C69</f>
        <v>2844</v>
      </c>
      <c r="F69" s="104"/>
      <c r="G69" s="104"/>
      <c r="H69" s="104"/>
      <c r="I69" s="104"/>
      <c r="J69" s="104"/>
      <c r="K69" s="104"/>
      <c r="L69" s="104"/>
      <c r="M69" s="104"/>
      <c r="N69" s="104"/>
      <c r="O69" s="104">
        <v>5</v>
      </c>
      <c r="P69" s="104">
        <v>4</v>
      </c>
      <c r="Q69" s="104">
        <v>1</v>
      </c>
      <c r="R69" s="104"/>
      <c r="S69" s="104"/>
      <c r="T69" s="104">
        <v>1</v>
      </c>
      <c r="U69" s="104">
        <v>5</v>
      </c>
      <c r="V69" s="104">
        <v>2</v>
      </c>
      <c r="W69" s="104">
        <v>1</v>
      </c>
      <c r="X69" s="104"/>
      <c r="Y69" s="104"/>
      <c r="Z69" s="104">
        <v>1</v>
      </c>
      <c r="AA69" s="104"/>
      <c r="AB69" s="104"/>
      <c r="AC69" s="104">
        <v>1</v>
      </c>
      <c r="AD69" s="104"/>
      <c r="AE69" s="104"/>
      <c r="AF69" s="104"/>
      <c r="AG69" s="104"/>
      <c r="AH69" s="104"/>
      <c r="AI69" s="5">
        <v>1</v>
      </c>
      <c r="AJ69" s="5">
        <v>5</v>
      </c>
      <c r="AK69" s="5">
        <v>3</v>
      </c>
      <c r="AL69" s="5">
        <v>1</v>
      </c>
      <c r="AM69" s="5"/>
      <c r="AN69" s="5"/>
      <c r="AO69" s="5">
        <v>1</v>
      </c>
      <c r="AP69" s="5"/>
      <c r="AQ69" s="5">
        <v>3</v>
      </c>
      <c r="AR69" s="5">
        <v>1</v>
      </c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166"/>
      <c r="BE69" s="5"/>
      <c r="BF69" s="5"/>
      <c r="BG69" s="5"/>
      <c r="BH69" s="5"/>
      <c r="BI69" s="5"/>
      <c r="BJ69" s="5"/>
      <c r="BK69" s="5"/>
      <c r="BL69" s="5"/>
      <c r="BM69" s="5"/>
      <c r="BN69" s="104"/>
      <c r="BO69" s="104"/>
      <c r="BP69" s="104"/>
      <c r="BQ69" s="5"/>
      <c r="BR69" s="5"/>
      <c r="BS69" s="5"/>
      <c r="BT69" s="5"/>
      <c r="BU69" s="5"/>
      <c r="BV69" s="5"/>
      <c r="BW69" s="5"/>
      <c r="BX69">
        <f t="shared" si="8"/>
        <v>36</v>
      </c>
      <c r="BY69" s="68">
        <f t="shared" si="9"/>
        <v>2844</v>
      </c>
      <c r="BZ69" s="63" t="s">
        <v>31</v>
      </c>
      <c r="CA69" s="162">
        <v>79</v>
      </c>
      <c r="CB69" s="5">
        <f t="shared" si="10"/>
        <v>0</v>
      </c>
      <c r="CC69" s="135">
        <f t="shared" ref="CC69:CC132" si="12">CB69*CA69</f>
        <v>0</v>
      </c>
      <c r="CD69" s="163"/>
    </row>
    <row r="70" spans="1:82">
      <c r="A70" s="9"/>
      <c r="B70" s="8" t="s">
        <v>272</v>
      </c>
      <c r="C70" s="8">
        <v>539</v>
      </c>
      <c r="D70" s="6">
        <v>4.3460000000000001</v>
      </c>
      <c r="E70" s="5">
        <f t="shared" si="11"/>
        <v>2342.4940000000001</v>
      </c>
      <c r="F70" s="5"/>
      <c r="G70" s="5"/>
      <c r="H70" s="5"/>
      <c r="I70" s="5"/>
      <c r="J70" s="5"/>
      <c r="K70" s="5"/>
      <c r="L70" s="5"/>
      <c r="M70" s="5"/>
      <c r="N70" s="5"/>
      <c r="O70" s="5">
        <v>2.14</v>
      </c>
      <c r="P70" s="5"/>
      <c r="Q70" s="5"/>
      <c r="R70" s="5">
        <v>2.14</v>
      </c>
      <c r="S70" s="5"/>
      <c r="T70" s="5"/>
      <c r="U70" s="5"/>
      <c r="V70" s="5">
        <v>6.6000000000000003E-2</v>
      </c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166"/>
      <c r="BE70" s="5"/>
      <c r="BF70" s="5"/>
      <c r="BG70" s="5"/>
      <c r="BH70" s="5"/>
      <c r="BI70" s="5"/>
      <c r="BJ70" s="5"/>
      <c r="BK70" s="5"/>
      <c r="BL70" s="5"/>
      <c r="BM70" s="5"/>
      <c r="BN70" s="104"/>
      <c r="BO70" s="104"/>
      <c r="BP70" s="104"/>
      <c r="BQ70" s="5"/>
      <c r="BR70" s="5"/>
      <c r="BS70" s="5"/>
      <c r="BT70" s="5"/>
      <c r="BU70" s="5"/>
      <c r="BV70" s="5"/>
      <c r="BW70" s="5"/>
      <c r="BX70">
        <f t="shared" si="8"/>
        <v>4.3460000000000001</v>
      </c>
      <c r="BY70" s="68">
        <f t="shared" si="9"/>
        <v>2342.4940000000001</v>
      </c>
      <c r="BZ70" s="63" t="s">
        <v>272</v>
      </c>
      <c r="CA70" s="162">
        <v>539</v>
      </c>
      <c r="CB70" s="5">
        <f t="shared" si="10"/>
        <v>0</v>
      </c>
      <c r="CC70" s="135">
        <f t="shared" si="12"/>
        <v>0</v>
      </c>
      <c r="CD70" s="163"/>
    </row>
    <row r="71" spans="1:82">
      <c r="A71" s="9"/>
      <c r="B71" s="8" t="s">
        <v>340</v>
      </c>
      <c r="C71" s="8">
        <v>112.24</v>
      </c>
      <c r="D71" s="6">
        <v>24</v>
      </c>
      <c r="E71" s="5">
        <f t="shared" si="11"/>
        <v>2693.7599999999998</v>
      </c>
      <c r="F71" s="5"/>
      <c r="G71" s="5"/>
      <c r="H71" s="5"/>
      <c r="I71" s="5"/>
      <c r="J71" s="5"/>
      <c r="K71" s="5"/>
      <c r="L71" s="5"/>
      <c r="M71" s="5"/>
      <c r="N71" s="5"/>
      <c r="O71" s="5">
        <v>12</v>
      </c>
      <c r="P71" s="5"/>
      <c r="Q71" s="5"/>
      <c r="R71" s="5"/>
      <c r="S71" s="5"/>
      <c r="T71" s="5"/>
      <c r="U71" s="5">
        <v>12</v>
      </c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166"/>
      <c r="BE71" s="5"/>
      <c r="BF71" s="5"/>
      <c r="BG71" s="5"/>
      <c r="BH71" s="5"/>
      <c r="BI71" s="5"/>
      <c r="BJ71" s="5"/>
      <c r="BK71" s="5"/>
      <c r="BL71" s="5"/>
      <c r="BM71" s="5"/>
      <c r="BN71" s="104"/>
      <c r="BO71" s="104"/>
      <c r="BP71" s="104"/>
      <c r="BQ71" s="5"/>
      <c r="BR71" s="5"/>
      <c r="BS71" s="5"/>
      <c r="BT71" s="5"/>
      <c r="BU71" s="5"/>
      <c r="BV71" s="5"/>
      <c r="BW71" s="5"/>
      <c r="BX71">
        <f t="shared" si="8"/>
        <v>24</v>
      </c>
      <c r="BY71" s="68">
        <f t="shared" si="9"/>
        <v>2693.7599999999998</v>
      </c>
      <c r="BZ71" s="63" t="s">
        <v>340</v>
      </c>
      <c r="CA71" s="162">
        <v>112.24</v>
      </c>
      <c r="CB71" s="5">
        <f t="shared" si="10"/>
        <v>0</v>
      </c>
      <c r="CC71" s="135">
        <f t="shared" si="12"/>
        <v>0</v>
      </c>
      <c r="CD71" s="163"/>
    </row>
    <row r="72" spans="1:82">
      <c r="A72" s="9"/>
      <c r="B72" s="8" t="s">
        <v>177</v>
      </c>
      <c r="C72" s="8">
        <v>87.55</v>
      </c>
      <c r="D72" s="6">
        <v>6</v>
      </c>
      <c r="E72" s="5">
        <f t="shared" si="11"/>
        <v>525.29999999999995</v>
      </c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>
        <v>6</v>
      </c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166"/>
      <c r="BE72" s="5"/>
      <c r="BF72" s="5"/>
      <c r="BG72" s="5"/>
      <c r="BH72" s="5"/>
      <c r="BI72" s="5"/>
      <c r="BJ72" s="5"/>
      <c r="BK72" s="5"/>
      <c r="BL72" s="5"/>
      <c r="BM72" s="5"/>
      <c r="BN72" s="104"/>
      <c r="BO72" s="104"/>
      <c r="BP72" s="104"/>
      <c r="BQ72" s="5"/>
      <c r="BR72" s="5"/>
      <c r="BS72" s="5"/>
      <c r="BT72" s="5"/>
      <c r="BU72" s="5"/>
      <c r="BV72" s="5"/>
      <c r="BW72" s="5"/>
      <c r="BX72">
        <f t="shared" si="8"/>
        <v>6</v>
      </c>
      <c r="BY72" s="68">
        <f t="shared" si="9"/>
        <v>525.29999999999995</v>
      </c>
      <c r="BZ72" s="63" t="s">
        <v>177</v>
      </c>
      <c r="CA72" s="162">
        <v>87.55</v>
      </c>
      <c r="CB72" s="5">
        <f t="shared" si="10"/>
        <v>0</v>
      </c>
      <c r="CC72" s="135">
        <f t="shared" si="12"/>
        <v>0</v>
      </c>
      <c r="CD72" s="163"/>
    </row>
    <row r="73" spans="1:82">
      <c r="A73" s="9"/>
      <c r="B73" s="8" t="s">
        <v>272</v>
      </c>
      <c r="C73" s="8">
        <v>502.13</v>
      </c>
      <c r="D73" s="6">
        <v>10.025</v>
      </c>
      <c r="E73" s="5">
        <f t="shared" si="11"/>
        <v>5033.8532500000001</v>
      </c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>
        <v>1.2250000000000001</v>
      </c>
      <c r="W73" s="5"/>
      <c r="X73" s="5">
        <v>2.14</v>
      </c>
      <c r="Y73" s="5"/>
      <c r="Z73" s="5"/>
      <c r="AA73" s="5">
        <v>2.14</v>
      </c>
      <c r="AB73" s="5"/>
      <c r="AC73" s="5"/>
      <c r="AD73" s="5"/>
      <c r="AE73" s="5">
        <v>1.3</v>
      </c>
      <c r="AF73" s="5"/>
      <c r="AG73" s="5"/>
      <c r="AH73" s="5"/>
      <c r="AI73" s="5"/>
      <c r="AJ73" s="5">
        <v>2.14</v>
      </c>
      <c r="AK73" s="5">
        <v>1.08</v>
      </c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166"/>
      <c r="BE73" s="5"/>
      <c r="BF73" s="5"/>
      <c r="BG73" s="5"/>
      <c r="BH73" s="5"/>
      <c r="BI73" s="5"/>
      <c r="BJ73" s="5"/>
      <c r="BK73" s="5"/>
      <c r="BL73" s="5"/>
      <c r="BM73" s="5"/>
      <c r="BN73" s="104"/>
      <c r="BO73" s="104"/>
      <c r="BP73" s="104"/>
      <c r="BQ73" s="5"/>
      <c r="BR73" s="5"/>
      <c r="BS73" s="5"/>
      <c r="BT73" s="5"/>
      <c r="BU73" s="5"/>
      <c r="BV73" s="5"/>
      <c r="BW73" s="5"/>
      <c r="BX73">
        <f t="shared" si="8"/>
        <v>10.025</v>
      </c>
      <c r="BY73" s="68">
        <f t="shared" si="9"/>
        <v>5033.8532500000001</v>
      </c>
      <c r="BZ73" s="63" t="s">
        <v>272</v>
      </c>
      <c r="CA73" s="162">
        <v>502.13</v>
      </c>
      <c r="CB73" s="5">
        <f t="shared" si="10"/>
        <v>0</v>
      </c>
      <c r="CC73" s="135">
        <f t="shared" si="12"/>
        <v>0</v>
      </c>
      <c r="CD73" s="163"/>
    </row>
    <row r="74" spans="1:82">
      <c r="A74" s="9"/>
      <c r="B74" s="8" t="s">
        <v>44</v>
      </c>
      <c r="C74" s="8">
        <v>104.1</v>
      </c>
      <c r="D74" s="6">
        <v>21</v>
      </c>
      <c r="E74" s="5">
        <f t="shared" si="11"/>
        <v>2186.1</v>
      </c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>
        <v>21</v>
      </c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166"/>
      <c r="BE74" s="5"/>
      <c r="BF74" s="5"/>
      <c r="BG74" s="5"/>
      <c r="BH74" s="5"/>
      <c r="BI74" s="5"/>
      <c r="BJ74" s="5"/>
      <c r="BK74" s="5"/>
      <c r="BL74" s="5"/>
      <c r="BM74" s="5"/>
      <c r="BN74" s="104"/>
      <c r="BO74" s="104"/>
      <c r="BP74" s="104"/>
      <c r="BQ74" s="5"/>
      <c r="BR74" s="5"/>
      <c r="BS74" s="5"/>
      <c r="BT74" s="5"/>
      <c r="BU74" s="5"/>
      <c r="BV74" s="5"/>
      <c r="BW74" s="5"/>
      <c r="BX74">
        <f t="shared" si="8"/>
        <v>21</v>
      </c>
      <c r="BY74" s="68">
        <f t="shared" si="9"/>
        <v>2186.1</v>
      </c>
      <c r="BZ74" s="63" t="s">
        <v>44</v>
      </c>
      <c r="CA74" s="162">
        <v>104.1</v>
      </c>
      <c r="CB74" s="5">
        <f t="shared" si="10"/>
        <v>0</v>
      </c>
      <c r="CC74" s="135">
        <f t="shared" si="12"/>
        <v>0</v>
      </c>
      <c r="CD74" s="163"/>
    </row>
    <row r="75" spans="1:82">
      <c r="A75" s="9"/>
      <c r="B75" s="8" t="s">
        <v>341</v>
      </c>
      <c r="C75" s="8">
        <v>17.21</v>
      </c>
      <c r="D75" s="6">
        <v>120</v>
      </c>
      <c r="E75" s="5">
        <f t="shared" si="11"/>
        <v>2065.2000000000003</v>
      </c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>
        <v>120</v>
      </c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166"/>
      <c r="BE75" s="5"/>
      <c r="BF75" s="5"/>
      <c r="BG75" s="5"/>
      <c r="BH75" s="5"/>
      <c r="BI75" s="5"/>
      <c r="BJ75" s="5"/>
      <c r="BK75" s="5"/>
      <c r="BL75" s="5"/>
      <c r="BM75" s="5"/>
      <c r="BN75" s="104"/>
      <c r="BO75" s="104"/>
      <c r="BP75" s="104"/>
      <c r="BQ75" s="5"/>
      <c r="BR75" s="5"/>
      <c r="BS75" s="5"/>
      <c r="BT75" s="5"/>
      <c r="BU75" s="5"/>
      <c r="BV75" s="5"/>
      <c r="BW75" s="5"/>
      <c r="BX75">
        <f t="shared" si="8"/>
        <v>120</v>
      </c>
      <c r="BY75" s="68">
        <f t="shared" si="9"/>
        <v>2065.2000000000003</v>
      </c>
      <c r="BZ75" s="63" t="s">
        <v>342</v>
      </c>
      <c r="CA75" s="162">
        <v>17.21</v>
      </c>
      <c r="CB75" s="5">
        <f t="shared" si="10"/>
        <v>0</v>
      </c>
      <c r="CC75" s="135">
        <f t="shared" si="12"/>
        <v>0</v>
      </c>
      <c r="CD75" s="163"/>
    </row>
    <row r="76" spans="1:82">
      <c r="A76" s="9"/>
      <c r="B76" s="8" t="s">
        <v>342</v>
      </c>
      <c r="C76" s="8">
        <v>17.21</v>
      </c>
      <c r="D76" s="6">
        <v>96</v>
      </c>
      <c r="E76" s="5">
        <f t="shared" si="11"/>
        <v>1652.16</v>
      </c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>
        <v>96</v>
      </c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166"/>
      <c r="BE76" s="5"/>
      <c r="BF76" s="5"/>
      <c r="BG76" s="5"/>
      <c r="BH76" s="5"/>
      <c r="BI76" s="5"/>
      <c r="BJ76" s="5"/>
      <c r="BK76" s="5"/>
      <c r="BL76" s="5"/>
      <c r="BM76" s="5"/>
      <c r="BN76" s="104"/>
      <c r="BO76" s="104"/>
      <c r="BP76" s="104"/>
      <c r="BQ76" s="5"/>
      <c r="BR76" s="5"/>
      <c r="BS76" s="5"/>
      <c r="BT76" s="5"/>
      <c r="BU76" s="5"/>
      <c r="BV76" s="5"/>
      <c r="BW76" s="5"/>
      <c r="BX76">
        <f t="shared" si="8"/>
        <v>96</v>
      </c>
      <c r="BY76" s="68">
        <f t="shared" si="9"/>
        <v>1652.16</v>
      </c>
      <c r="BZ76" s="63" t="s">
        <v>342</v>
      </c>
      <c r="CA76" s="162">
        <v>17.21</v>
      </c>
      <c r="CB76" s="5">
        <f t="shared" si="10"/>
        <v>0</v>
      </c>
      <c r="CC76" s="135">
        <f t="shared" si="12"/>
        <v>0</v>
      </c>
      <c r="CD76" s="163"/>
    </row>
    <row r="77" spans="1:82">
      <c r="A77" s="9"/>
      <c r="B77" s="8" t="s">
        <v>106</v>
      </c>
      <c r="C77" s="8">
        <v>135</v>
      </c>
      <c r="D77" s="6">
        <v>40</v>
      </c>
      <c r="E77" s="5">
        <f t="shared" si="11"/>
        <v>5400</v>
      </c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6"/>
      <c r="S77" s="5"/>
      <c r="T77" s="5"/>
      <c r="U77" s="5"/>
      <c r="V77" s="5"/>
      <c r="W77" s="5"/>
      <c r="X77" s="5"/>
      <c r="Y77" s="5"/>
      <c r="Z77" s="5"/>
      <c r="AA77" s="5">
        <v>40</v>
      </c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166"/>
      <c r="BE77" s="5"/>
      <c r="BF77" s="5"/>
      <c r="BG77" s="5"/>
      <c r="BH77" s="5"/>
      <c r="BI77" s="5"/>
      <c r="BJ77" s="5"/>
      <c r="BK77" s="5"/>
      <c r="BL77" s="5"/>
      <c r="BM77" s="5"/>
      <c r="BN77" s="104"/>
      <c r="BO77" s="104"/>
      <c r="BP77" s="104"/>
      <c r="BQ77" s="5"/>
      <c r="BR77" s="5"/>
      <c r="BS77" s="5"/>
      <c r="BT77" s="5"/>
      <c r="BU77" s="5"/>
      <c r="BV77" s="5"/>
      <c r="BW77" s="5"/>
      <c r="BX77">
        <f t="shared" si="8"/>
        <v>40</v>
      </c>
      <c r="BY77" s="68">
        <f t="shared" si="9"/>
        <v>5400</v>
      </c>
      <c r="BZ77" s="63" t="s">
        <v>106</v>
      </c>
      <c r="CA77" s="162">
        <v>135</v>
      </c>
      <c r="CB77" s="5">
        <f t="shared" si="10"/>
        <v>0</v>
      </c>
      <c r="CC77" s="135">
        <f t="shared" si="12"/>
        <v>0</v>
      </c>
      <c r="CD77" s="163"/>
    </row>
    <row r="78" spans="1:82">
      <c r="A78" s="9"/>
      <c r="B78" s="8" t="s">
        <v>61</v>
      </c>
      <c r="C78" s="8">
        <v>182</v>
      </c>
      <c r="D78" s="6">
        <v>63</v>
      </c>
      <c r="E78" s="5">
        <f t="shared" si="11"/>
        <v>11466</v>
      </c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6"/>
      <c r="S78" s="5"/>
      <c r="T78" s="5"/>
      <c r="U78" s="5"/>
      <c r="V78" s="5"/>
      <c r="W78" s="5"/>
      <c r="X78" s="5">
        <v>63</v>
      </c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166"/>
      <c r="BE78" s="5"/>
      <c r="BF78" s="5"/>
      <c r="BG78" s="5"/>
      <c r="BH78" s="5"/>
      <c r="BI78" s="5"/>
      <c r="BJ78" s="5"/>
      <c r="BK78" s="5"/>
      <c r="BL78" s="5"/>
      <c r="BM78" s="5"/>
      <c r="BN78" s="104"/>
      <c r="BO78" s="104"/>
      <c r="BP78" s="104"/>
      <c r="BQ78" s="5"/>
      <c r="BR78" s="5"/>
      <c r="BS78" s="5"/>
      <c r="BT78" s="5"/>
      <c r="BU78" s="5"/>
      <c r="BV78" s="5"/>
      <c r="BW78" s="5"/>
      <c r="BX78">
        <f t="shared" si="8"/>
        <v>63</v>
      </c>
      <c r="BY78" s="68">
        <f t="shared" si="9"/>
        <v>11466</v>
      </c>
      <c r="BZ78" s="63" t="s">
        <v>61</v>
      </c>
      <c r="CA78" s="162">
        <v>182</v>
      </c>
      <c r="CB78" s="5">
        <f t="shared" si="10"/>
        <v>0</v>
      </c>
      <c r="CC78" s="135">
        <f t="shared" si="12"/>
        <v>0</v>
      </c>
      <c r="CD78" s="163"/>
    </row>
    <row r="79" spans="1:82">
      <c r="A79" s="9"/>
      <c r="B79" s="8" t="s">
        <v>213</v>
      </c>
      <c r="C79" s="8">
        <v>252</v>
      </c>
      <c r="D79" s="6">
        <v>49.4</v>
      </c>
      <c r="E79" s="5">
        <f t="shared" si="11"/>
        <v>12448.8</v>
      </c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6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>
        <v>49.4</v>
      </c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166"/>
      <c r="BE79" s="5"/>
      <c r="BF79" s="5"/>
      <c r="BG79" s="5"/>
      <c r="BH79" s="5"/>
      <c r="BI79" s="5"/>
      <c r="BJ79" s="5"/>
      <c r="BK79" s="5"/>
      <c r="BL79" s="5"/>
      <c r="BM79" s="5"/>
      <c r="BN79" s="104"/>
      <c r="BO79" s="104"/>
      <c r="BP79" s="104"/>
      <c r="BQ79" s="5"/>
      <c r="BR79" s="5"/>
      <c r="BS79" s="5"/>
      <c r="BT79" s="5"/>
      <c r="BU79" s="5"/>
      <c r="BV79" s="5"/>
      <c r="BW79" s="5"/>
      <c r="BX79">
        <f t="shared" si="8"/>
        <v>49.4</v>
      </c>
      <c r="BY79" s="68">
        <f t="shared" si="9"/>
        <v>12448.8</v>
      </c>
      <c r="BZ79" s="63" t="s">
        <v>213</v>
      </c>
      <c r="CA79" s="162">
        <v>252</v>
      </c>
      <c r="CB79" s="5">
        <f t="shared" si="10"/>
        <v>0</v>
      </c>
      <c r="CC79" s="135">
        <f t="shared" si="12"/>
        <v>0</v>
      </c>
      <c r="CD79" s="163"/>
    </row>
    <row r="80" spans="1:82">
      <c r="A80" s="9"/>
      <c r="B80" s="8" t="s">
        <v>97</v>
      </c>
      <c r="C80" s="8">
        <v>154</v>
      </c>
      <c r="D80" s="6">
        <v>40.4</v>
      </c>
      <c r="E80" s="5">
        <f t="shared" si="11"/>
        <v>6221.5999999999995</v>
      </c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6"/>
      <c r="S80" s="5"/>
      <c r="T80" s="5"/>
      <c r="U80" s="5"/>
      <c r="V80" s="5"/>
      <c r="W80" s="5"/>
      <c r="X80" s="5">
        <v>40.4</v>
      </c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166"/>
      <c r="BE80" s="5"/>
      <c r="BF80" s="5"/>
      <c r="BG80" s="5"/>
      <c r="BH80" s="5"/>
      <c r="BI80" s="5"/>
      <c r="BJ80" s="5"/>
      <c r="BK80" s="5"/>
      <c r="BL80" s="5"/>
      <c r="BM80" s="5"/>
      <c r="BN80" s="104"/>
      <c r="BO80" s="104"/>
      <c r="BP80" s="104"/>
      <c r="BQ80" s="5"/>
      <c r="BR80" s="5"/>
      <c r="BS80" s="5"/>
      <c r="BT80" s="5"/>
      <c r="BU80" s="5"/>
      <c r="BV80" s="5"/>
      <c r="BW80" s="5"/>
      <c r="BX80">
        <f t="shared" si="8"/>
        <v>40.4</v>
      </c>
      <c r="BY80" s="68">
        <f t="shared" si="9"/>
        <v>6221.5999999999995</v>
      </c>
      <c r="BZ80" s="63" t="s">
        <v>97</v>
      </c>
      <c r="CA80" s="162">
        <v>154</v>
      </c>
      <c r="CB80" s="5">
        <f t="shared" si="10"/>
        <v>0</v>
      </c>
      <c r="CC80" s="135">
        <f t="shared" si="12"/>
        <v>0</v>
      </c>
      <c r="CD80" s="163"/>
    </row>
    <row r="81" spans="1:82">
      <c r="A81" s="9"/>
      <c r="B81" s="8" t="s">
        <v>188</v>
      </c>
      <c r="C81" s="8">
        <v>210</v>
      </c>
      <c r="D81" s="6">
        <v>1.4</v>
      </c>
      <c r="E81" s="5">
        <f t="shared" si="11"/>
        <v>294</v>
      </c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6"/>
      <c r="S81" s="5"/>
      <c r="T81" s="5"/>
      <c r="U81" s="5"/>
      <c r="V81" s="5"/>
      <c r="W81" s="5"/>
      <c r="X81" s="5"/>
      <c r="Y81" s="5"/>
      <c r="Z81" s="5"/>
      <c r="AA81" s="5">
        <v>0.9</v>
      </c>
      <c r="AB81" s="5">
        <v>0.5</v>
      </c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166"/>
      <c r="BE81" s="5"/>
      <c r="BF81" s="5"/>
      <c r="BG81" s="5"/>
      <c r="BH81" s="5"/>
      <c r="BI81" s="5"/>
      <c r="BJ81" s="5"/>
      <c r="BK81" s="5"/>
      <c r="BL81" s="5"/>
      <c r="BM81" s="5"/>
      <c r="BN81" s="104"/>
      <c r="BO81" s="104"/>
      <c r="BP81" s="104"/>
      <c r="BQ81" s="5"/>
      <c r="BR81" s="5"/>
      <c r="BS81" s="5"/>
      <c r="BT81" s="5"/>
      <c r="BU81" s="5"/>
      <c r="BV81" s="5"/>
      <c r="BW81" s="5"/>
      <c r="BX81">
        <f t="shared" si="8"/>
        <v>1.4</v>
      </c>
      <c r="BY81" s="68">
        <f t="shared" si="9"/>
        <v>294</v>
      </c>
      <c r="BZ81" s="63" t="s">
        <v>188</v>
      </c>
      <c r="CA81" s="162">
        <v>210</v>
      </c>
      <c r="CB81" s="5">
        <f t="shared" si="10"/>
        <v>0</v>
      </c>
      <c r="CC81" s="135">
        <f t="shared" si="12"/>
        <v>0</v>
      </c>
      <c r="CD81" s="163"/>
    </row>
    <row r="82" spans="1:82">
      <c r="A82" s="9"/>
      <c r="B82" s="8" t="s">
        <v>113</v>
      </c>
      <c r="C82" s="8">
        <v>196</v>
      </c>
      <c r="D82" s="6">
        <v>10</v>
      </c>
      <c r="E82" s="5">
        <f t="shared" si="11"/>
        <v>1960</v>
      </c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6"/>
      <c r="S82" s="5"/>
      <c r="T82" s="5"/>
      <c r="U82" s="5"/>
      <c r="V82" s="5"/>
      <c r="W82" s="5"/>
      <c r="X82" s="5">
        <v>4.2</v>
      </c>
      <c r="Y82" s="5">
        <v>2.9</v>
      </c>
      <c r="Z82" s="5"/>
      <c r="AA82" s="5"/>
      <c r="AB82" s="5"/>
      <c r="AC82" s="5"/>
      <c r="AD82" s="5"/>
      <c r="AE82" s="5"/>
      <c r="AF82" s="5"/>
      <c r="AG82" s="5"/>
      <c r="AH82" s="5">
        <v>2.9</v>
      </c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166"/>
      <c r="BE82" s="5"/>
      <c r="BF82" s="5"/>
      <c r="BG82" s="5"/>
      <c r="BH82" s="5"/>
      <c r="BI82" s="5"/>
      <c r="BJ82" s="5"/>
      <c r="BK82" s="5"/>
      <c r="BL82" s="5"/>
      <c r="BM82" s="5"/>
      <c r="BN82" s="104"/>
      <c r="BO82" s="104"/>
      <c r="BP82" s="104"/>
      <c r="BQ82" s="5"/>
      <c r="BR82" s="5"/>
      <c r="BS82" s="5"/>
      <c r="BT82" s="5"/>
      <c r="BU82" s="5"/>
      <c r="BV82" s="5"/>
      <c r="BW82" s="5"/>
      <c r="BX82">
        <f t="shared" si="8"/>
        <v>10</v>
      </c>
      <c r="BY82" s="68">
        <f t="shared" si="9"/>
        <v>1960</v>
      </c>
      <c r="BZ82" s="63" t="s">
        <v>113</v>
      </c>
      <c r="CA82" s="162">
        <v>196</v>
      </c>
      <c r="CB82" s="5">
        <f t="shared" si="10"/>
        <v>0</v>
      </c>
      <c r="CC82" s="135">
        <f t="shared" si="12"/>
        <v>0</v>
      </c>
      <c r="CD82" s="163"/>
    </row>
    <row r="83" spans="1:82">
      <c r="A83" s="9"/>
      <c r="B83" s="8" t="s">
        <v>206</v>
      </c>
      <c r="C83" s="8">
        <v>378</v>
      </c>
      <c r="D83" s="6">
        <v>27.5</v>
      </c>
      <c r="E83" s="5">
        <f t="shared" si="11"/>
        <v>10395</v>
      </c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6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>
        <v>27.5</v>
      </c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166"/>
      <c r="BE83" s="5"/>
      <c r="BF83" s="5"/>
      <c r="BG83" s="5"/>
      <c r="BH83" s="5"/>
      <c r="BI83" s="5"/>
      <c r="BJ83" s="5"/>
      <c r="BK83" s="5"/>
      <c r="BL83" s="5"/>
      <c r="BM83" s="5"/>
      <c r="BN83" s="104"/>
      <c r="BO83" s="104"/>
      <c r="BP83" s="104"/>
      <c r="BQ83" s="5"/>
      <c r="BR83" s="5"/>
      <c r="BS83" s="5"/>
      <c r="BT83" s="5"/>
      <c r="BU83" s="5"/>
      <c r="BV83" s="5"/>
      <c r="BW83" s="5"/>
      <c r="BX83">
        <f t="shared" si="8"/>
        <v>27.5</v>
      </c>
      <c r="BY83" s="68">
        <f t="shared" si="9"/>
        <v>10395</v>
      </c>
      <c r="BZ83" s="63" t="s">
        <v>206</v>
      </c>
      <c r="CA83" s="162">
        <v>378</v>
      </c>
      <c r="CB83" s="5">
        <f t="shared" si="10"/>
        <v>0</v>
      </c>
      <c r="CC83" s="135">
        <f t="shared" si="12"/>
        <v>0</v>
      </c>
      <c r="CD83" s="163"/>
    </row>
    <row r="84" spans="1:82">
      <c r="A84" s="9"/>
      <c r="B84" s="8" t="s">
        <v>343</v>
      </c>
      <c r="C84" s="8">
        <v>39</v>
      </c>
      <c r="D84" s="6">
        <v>200</v>
      </c>
      <c r="E84" s="5">
        <f t="shared" si="11"/>
        <v>7800</v>
      </c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6"/>
      <c r="S84" s="5"/>
      <c r="T84" s="5"/>
      <c r="U84" s="5"/>
      <c r="V84" s="5"/>
      <c r="W84" s="5"/>
      <c r="X84" s="5">
        <v>200</v>
      </c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166"/>
      <c r="BE84" s="5"/>
      <c r="BF84" s="5"/>
      <c r="BG84" s="5"/>
      <c r="BH84" s="5"/>
      <c r="BI84" s="5"/>
      <c r="BJ84" s="5"/>
      <c r="BK84" s="5"/>
      <c r="BL84" s="5"/>
      <c r="BM84" s="5"/>
      <c r="BN84" s="104"/>
      <c r="BO84" s="104"/>
      <c r="BP84" s="104"/>
      <c r="BQ84" s="5"/>
      <c r="BR84" s="5"/>
      <c r="BS84" s="5"/>
      <c r="BT84" s="5"/>
      <c r="BU84" s="5"/>
      <c r="BV84" s="5"/>
      <c r="BW84" s="5"/>
      <c r="BX84">
        <f t="shared" si="8"/>
        <v>200</v>
      </c>
      <c r="BY84" s="68">
        <f t="shared" si="9"/>
        <v>7800</v>
      </c>
      <c r="BZ84" s="63" t="s">
        <v>343</v>
      </c>
      <c r="CA84" s="162">
        <v>39</v>
      </c>
      <c r="CB84" s="5">
        <f t="shared" si="10"/>
        <v>0</v>
      </c>
      <c r="CC84" s="135">
        <f t="shared" si="12"/>
        <v>0</v>
      </c>
      <c r="CD84" s="163"/>
    </row>
    <row r="85" spans="1:82">
      <c r="A85" s="9"/>
      <c r="B85" s="8" t="s">
        <v>344</v>
      </c>
      <c r="C85" s="8">
        <v>432</v>
      </c>
      <c r="D85" s="6">
        <v>22.5</v>
      </c>
      <c r="E85" s="5">
        <f t="shared" si="11"/>
        <v>9720</v>
      </c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6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>
        <v>22.5</v>
      </c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166"/>
      <c r="BE85" s="5"/>
      <c r="BF85" s="5"/>
      <c r="BG85" s="5"/>
      <c r="BH85" s="5"/>
      <c r="BI85" s="5"/>
      <c r="BJ85" s="5"/>
      <c r="BK85" s="5"/>
      <c r="BL85" s="5"/>
      <c r="BM85" s="5"/>
      <c r="BN85" s="104"/>
      <c r="BO85" s="104"/>
      <c r="BP85" s="104"/>
      <c r="BQ85" s="5"/>
      <c r="BR85" s="5"/>
      <c r="BS85" s="5"/>
      <c r="BT85" s="5"/>
      <c r="BU85" s="5"/>
      <c r="BV85" s="5"/>
      <c r="BW85" s="5"/>
      <c r="BX85">
        <f t="shared" si="8"/>
        <v>22.5</v>
      </c>
      <c r="BY85" s="68">
        <f t="shared" si="9"/>
        <v>9720</v>
      </c>
      <c r="BZ85" s="63" t="s">
        <v>344</v>
      </c>
      <c r="CA85" s="162">
        <v>432</v>
      </c>
      <c r="CB85" s="5">
        <f t="shared" si="10"/>
        <v>0</v>
      </c>
      <c r="CC85" s="135">
        <f t="shared" si="12"/>
        <v>0</v>
      </c>
      <c r="CD85" s="163"/>
    </row>
    <row r="86" spans="1:82">
      <c r="A86" s="9"/>
      <c r="B86" s="8" t="s">
        <v>179</v>
      </c>
      <c r="C86" s="8">
        <v>120</v>
      </c>
      <c r="D86" s="6">
        <v>15</v>
      </c>
      <c r="E86" s="5">
        <f t="shared" si="11"/>
        <v>1800</v>
      </c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6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>
        <v>15</v>
      </c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166"/>
      <c r="BE86" s="5"/>
      <c r="BF86" s="5"/>
      <c r="BG86" s="5"/>
      <c r="BH86" s="5"/>
      <c r="BI86" s="5"/>
      <c r="BJ86" s="5"/>
      <c r="BK86" s="5"/>
      <c r="BL86" s="5"/>
      <c r="BM86" s="5"/>
      <c r="BN86" s="104"/>
      <c r="BO86" s="104"/>
      <c r="BP86" s="104"/>
      <c r="BQ86" s="5"/>
      <c r="BR86" s="5"/>
      <c r="BS86" s="5"/>
      <c r="BT86" s="5"/>
      <c r="BU86" s="5"/>
      <c r="BV86" s="5"/>
      <c r="BW86" s="5"/>
      <c r="BX86">
        <f t="shared" si="8"/>
        <v>15</v>
      </c>
      <c r="BY86" s="68">
        <f t="shared" si="9"/>
        <v>1800</v>
      </c>
      <c r="BZ86" s="63" t="s">
        <v>179</v>
      </c>
      <c r="CA86" s="162">
        <v>120</v>
      </c>
      <c r="CB86" s="5">
        <f t="shared" si="10"/>
        <v>0</v>
      </c>
      <c r="CC86" s="135">
        <f t="shared" si="12"/>
        <v>0</v>
      </c>
      <c r="CD86" s="163"/>
    </row>
    <row r="87" spans="1:82">
      <c r="A87" s="9"/>
      <c r="B87" s="8" t="s">
        <v>345</v>
      </c>
      <c r="C87" s="8">
        <v>20</v>
      </c>
      <c r="D87" s="6">
        <v>104</v>
      </c>
      <c r="E87" s="5">
        <f t="shared" si="11"/>
        <v>2080</v>
      </c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6"/>
      <c r="S87" s="5"/>
      <c r="T87" s="5"/>
      <c r="U87" s="5"/>
      <c r="V87" s="5"/>
      <c r="W87" s="5"/>
      <c r="X87" s="5"/>
      <c r="Y87" s="5"/>
      <c r="Z87" s="5"/>
      <c r="AA87" s="5">
        <v>104</v>
      </c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166"/>
      <c r="BE87" s="5"/>
      <c r="BF87" s="5"/>
      <c r="BG87" s="5"/>
      <c r="BH87" s="5"/>
      <c r="BI87" s="5"/>
      <c r="BJ87" s="5"/>
      <c r="BK87" s="5"/>
      <c r="BL87" s="5"/>
      <c r="BM87" s="5"/>
      <c r="BN87" s="104"/>
      <c r="BO87" s="104"/>
      <c r="BP87" s="104"/>
      <c r="BQ87" s="5"/>
      <c r="BR87" s="5"/>
      <c r="BS87" s="5"/>
      <c r="BT87" s="5"/>
      <c r="BU87" s="5"/>
      <c r="BV87" s="5"/>
      <c r="BW87" s="5"/>
      <c r="BX87">
        <f t="shared" si="8"/>
        <v>104</v>
      </c>
      <c r="BY87" s="68">
        <f t="shared" si="9"/>
        <v>2080</v>
      </c>
      <c r="BZ87" s="63" t="s">
        <v>346</v>
      </c>
      <c r="CA87" s="162">
        <v>20</v>
      </c>
      <c r="CB87" s="5">
        <f t="shared" si="10"/>
        <v>0</v>
      </c>
      <c r="CC87" s="135">
        <f t="shared" si="12"/>
        <v>0</v>
      </c>
      <c r="CD87" s="163"/>
    </row>
    <row r="88" spans="1:82">
      <c r="A88" s="9"/>
      <c r="B88" s="8" t="s">
        <v>345</v>
      </c>
      <c r="C88" s="8">
        <v>21</v>
      </c>
      <c r="D88" s="6">
        <v>110</v>
      </c>
      <c r="E88" s="5">
        <f t="shared" si="11"/>
        <v>2310</v>
      </c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6"/>
      <c r="S88" s="5"/>
      <c r="T88" s="5"/>
      <c r="U88" s="5"/>
      <c r="V88" s="5"/>
      <c r="W88" s="5"/>
      <c r="X88" s="5"/>
      <c r="Y88" s="5"/>
      <c r="Z88" s="5"/>
      <c r="AA88" s="5">
        <v>110</v>
      </c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166"/>
      <c r="BE88" s="5"/>
      <c r="BF88" s="5"/>
      <c r="BG88" s="5"/>
      <c r="BH88" s="5"/>
      <c r="BI88" s="5"/>
      <c r="BJ88" s="5"/>
      <c r="BK88" s="5"/>
      <c r="BL88" s="5"/>
      <c r="BM88" s="5"/>
      <c r="BN88" s="104"/>
      <c r="BO88" s="104"/>
      <c r="BP88" s="104"/>
      <c r="BQ88" s="5"/>
      <c r="BR88" s="5"/>
      <c r="BS88" s="5"/>
      <c r="BT88" s="5"/>
      <c r="BU88" s="5"/>
      <c r="BV88" s="5"/>
      <c r="BW88" s="5"/>
      <c r="BX88">
        <f t="shared" si="8"/>
        <v>110</v>
      </c>
      <c r="BY88" s="68">
        <f t="shared" si="9"/>
        <v>2310</v>
      </c>
      <c r="BZ88" s="63" t="s">
        <v>347</v>
      </c>
      <c r="CA88" s="162">
        <v>21</v>
      </c>
      <c r="CB88" s="5">
        <f t="shared" si="10"/>
        <v>0</v>
      </c>
      <c r="CC88" s="135">
        <f t="shared" si="12"/>
        <v>0</v>
      </c>
      <c r="CD88" s="163"/>
    </row>
    <row r="89" spans="1:82">
      <c r="A89" s="9"/>
      <c r="B89" s="8" t="s">
        <v>345</v>
      </c>
      <c r="C89" s="8">
        <v>26</v>
      </c>
      <c r="D89" s="6">
        <v>214</v>
      </c>
      <c r="E89" s="5">
        <f t="shared" si="11"/>
        <v>5564</v>
      </c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6"/>
      <c r="S89" s="5"/>
      <c r="T89" s="5"/>
      <c r="U89" s="5"/>
      <c r="V89" s="5">
        <v>147</v>
      </c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>
        <v>67</v>
      </c>
      <c r="AW89" s="5"/>
      <c r="AX89" s="5"/>
      <c r="AY89" s="5"/>
      <c r="AZ89" s="5"/>
      <c r="BA89" s="5"/>
      <c r="BB89" s="5"/>
      <c r="BC89" s="5"/>
      <c r="BD89" s="166"/>
      <c r="BE89" s="5"/>
      <c r="BF89" s="5"/>
      <c r="BG89" s="5"/>
      <c r="BH89" s="5"/>
      <c r="BI89" s="5"/>
      <c r="BJ89" s="5"/>
      <c r="BK89" s="5"/>
      <c r="BL89" s="5"/>
      <c r="BM89" s="5"/>
      <c r="BN89" s="104"/>
      <c r="BO89" s="104"/>
      <c r="BP89" s="104"/>
      <c r="BQ89" s="5"/>
      <c r="BR89" s="5"/>
      <c r="BS89" s="5"/>
      <c r="BT89" s="5"/>
      <c r="BU89" s="5"/>
      <c r="BV89" s="5"/>
      <c r="BW89" s="5"/>
      <c r="BX89">
        <f t="shared" si="8"/>
        <v>214</v>
      </c>
      <c r="BY89" s="68">
        <f t="shared" si="9"/>
        <v>5564</v>
      </c>
      <c r="BZ89" s="63" t="s">
        <v>348</v>
      </c>
      <c r="CA89" s="162">
        <v>26</v>
      </c>
      <c r="CB89" s="5">
        <f t="shared" si="10"/>
        <v>0</v>
      </c>
      <c r="CC89" s="135">
        <f t="shared" si="12"/>
        <v>0</v>
      </c>
      <c r="CD89" s="163"/>
    </row>
    <row r="90" spans="1:82">
      <c r="A90" s="9"/>
      <c r="B90" s="8" t="s">
        <v>118</v>
      </c>
      <c r="C90" s="8">
        <v>52</v>
      </c>
      <c r="D90" s="6">
        <v>214</v>
      </c>
      <c r="E90" s="5">
        <f t="shared" si="11"/>
        <v>11128</v>
      </c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6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>
        <v>214</v>
      </c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166"/>
      <c r="BE90" s="5"/>
      <c r="BF90" s="5"/>
      <c r="BG90" s="5"/>
      <c r="BH90" s="5"/>
      <c r="BI90" s="5"/>
      <c r="BJ90" s="5"/>
      <c r="BK90" s="5"/>
      <c r="BL90" s="5"/>
      <c r="BM90" s="5"/>
      <c r="BN90" s="104"/>
      <c r="BO90" s="104"/>
      <c r="BP90" s="104"/>
      <c r="BQ90" s="5"/>
      <c r="BR90" s="5"/>
      <c r="BS90" s="5"/>
      <c r="BT90" s="5"/>
      <c r="BU90" s="5"/>
      <c r="BV90" s="5"/>
      <c r="BW90" s="5"/>
      <c r="BX90">
        <f t="shared" si="8"/>
        <v>214</v>
      </c>
      <c r="BY90" s="68">
        <f t="shared" si="9"/>
        <v>11128</v>
      </c>
      <c r="BZ90" s="63" t="s">
        <v>118</v>
      </c>
      <c r="CA90" s="162">
        <v>52</v>
      </c>
      <c r="CB90" s="5">
        <f t="shared" si="10"/>
        <v>0</v>
      </c>
      <c r="CC90" s="135">
        <f t="shared" si="12"/>
        <v>0</v>
      </c>
      <c r="CD90" s="163"/>
    </row>
    <row r="91" spans="1:82">
      <c r="A91" s="9"/>
      <c r="B91" s="8" t="s">
        <v>54</v>
      </c>
      <c r="C91" s="8">
        <v>23.8</v>
      </c>
      <c r="D91" s="6">
        <v>216</v>
      </c>
      <c r="E91" s="5">
        <f t="shared" si="11"/>
        <v>5140.8</v>
      </c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6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>
        <v>135</v>
      </c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>
        <v>81</v>
      </c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166"/>
      <c r="BE91" s="5"/>
      <c r="BF91" s="5"/>
      <c r="BG91" s="5"/>
      <c r="BH91" s="5"/>
      <c r="BI91" s="5"/>
      <c r="BJ91" s="5"/>
      <c r="BK91" s="5"/>
      <c r="BL91" s="5"/>
      <c r="BM91" s="5"/>
      <c r="BN91" s="104"/>
      <c r="BO91" s="104"/>
      <c r="BP91" s="104"/>
      <c r="BQ91" s="5"/>
      <c r="BR91" s="5"/>
      <c r="BS91" s="5"/>
      <c r="BT91" s="5"/>
      <c r="BU91" s="5"/>
      <c r="BV91" s="5"/>
      <c r="BW91" s="5"/>
      <c r="BX91">
        <f t="shared" si="8"/>
        <v>216</v>
      </c>
      <c r="BY91" s="68">
        <f t="shared" si="9"/>
        <v>5140.8</v>
      </c>
      <c r="BZ91" s="63" t="s">
        <v>54</v>
      </c>
      <c r="CA91" s="162">
        <v>23.8</v>
      </c>
      <c r="CB91" s="5">
        <f t="shared" si="10"/>
        <v>0</v>
      </c>
      <c r="CC91" s="135">
        <f t="shared" si="12"/>
        <v>0</v>
      </c>
      <c r="CD91" s="163"/>
    </row>
    <row r="92" spans="1:82">
      <c r="A92" s="9"/>
      <c r="B92" s="8" t="s">
        <v>339</v>
      </c>
      <c r="C92" s="8">
        <v>24.5</v>
      </c>
      <c r="D92" s="6">
        <v>212</v>
      </c>
      <c r="E92" s="5">
        <f t="shared" si="11"/>
        <v>5194</v>
      </c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6"/>
      <c r="S92" s="5"/>
      <c r="T92" s="5"/>
      <c r="U92" s="5"/>
      <c r="V92" s="5"/>
      <c r="W92" s="5"/>
      <c r="X92" s="5"/>
      <c r="Y92" s="5"/>
      <c r="Z92" s="5"/>
      <c r="AA92" s="5">
        <v>212</v>
      </c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166"/>
      <c r="BE92" s="5"/>
      <c r="BF92" s="5"/>
      <c r="BG92" s="5"/>
      <c r="BH92" s="5"/>
      <c r="BI92" s="5"/>
      <c r="BJ92" s="5"/>
      <c r="BK92" s="5"/>
      <c r="BL92" s="5"/>
      <c r="BM92" s="5"/>
      <c r="BN92" s="104"/>
      <c r="BO92" s="104"/>
      <c r="BP92" s="104"/>
      <c r="BQ92" s="5"/>
      <c r="BR92" s="5"/>
      <c r="BS92" s="5"/>
      <c r="BT92" s="5"/>
      <c r="BU92" s="5"/>
      <c r="BV92" s="5"/>
      <c r="BW92" s="5"/>
      <c r="BX92">
        <f t="shared" si="8"/>
        <v>212</v>
      </c>
      <c r="BY92" s="68">
        <f t="shared" si="9"/>
        <v>5194</v>
      </c>
      <c r="BZ92" s="63" t="s">
        <v>339</v>
      </c>
      <c r="CA92" s="162">
        <v>24.5</v>
      </c>
      <c r="CB92" s="5">
        <f t="shared" si="10"/>
        <v>0</v>
      </c>
      <c r="CC92" s="135">
        <f t="shared" si="12"/>
        <v>0</v>
      </c>
      <c r="CD92" s="163"/>
    </row>
    <row r="93" spans="1:82">
      <c r="A93" s="9"/>
      <c r="B93" s="8" t="s">
        <v>349</v>
      </c>
      <c r="C93" s="8">
        <v>404</v>
      </c>
      <c r="D93" s="6">
        <v>40.4</v>
      </c>
      <c r="E93" s="5">
        <f t="shared" si="11"/>
        <v>16321.599999999999</v>
      </c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6"/>
      <c r="S93" s="5"/>
      <c r="T93" s="5"/>
      <c r="U93" s="5"/>
      <c r="V93" s="5"/>
      <c r="W93" s="5"/>
      <c r="X93" s="5">
        <v>21.5</v>
      </c>
      <c r="Y93" s="5">
        <v>14</v>
      </c>
      <c r="Z93" s="5">
        <v>4.9000000000000004</v>
      </c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166"/>
      <c r="BE93" s="5"/>
      <c r="BF93" s="5"/>
      <c r="BG93" s="5"/>
      <c r="BH93" s="5"/>
      <c r="BI93" s="5"/>
      <c r="BJ93" s="5"/>
      <c r="BK93" s="5"/>
      <c r="BL93" s="5"/>
      <c r="BM93" s="5"/>
      <c r="BN93" s="104"/>
      <c r="BO93" s="104"/>
      <c r="BP93" s="104"/>
      <c r="BQ93" s="5"/>
      <c r="BR93" s="5"/>
      <c r="BS93" s="5"/>
      <c r="BT93" s="5"/>
      <c r="BU93" s="5"/>
      <c r="BV93" s="5"/>
      <c r="BW93" s="5"/>
      <c r="BX93">
        <f t="shared" si="8"/>
        <v>40.4</v>
      </c>
      <c r="BY93" s="68">
        <f t="shared" si="9"/>
        <v>16321.599999999999</v>
      </c>
      <c r="BZ93" s="63" t="s">
        <v>349</v>
      </c>
      <c r="CA93" s="162">
        <v>404</v>
      </c>
      <c r="CB93" s="5">
        <f t="shared" si="10"/>
        <v>0</v>
      </c>
      <c r="CC93" s="135">
        <f t="shared" si="12"/>
        <v>0</v>
      </c>
      <c r="CD93" s="163"/>
    </row>
    <row r="94" spans="1:82">
      <c r="A94" s="9"/>
      <c r="B94" s="8" t="s">
        <v>350</v>
      </c>
      <c r="C94" s="8">
        <v>253</v>
      </c>
      <c r="D94" s="6">
        <v>52.125</v>
      </c>
      <c r="E94" s="5">
        <f t="shared" si="11"/>
        <v>13187.625</v>
      </c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6"/>
      <c r="S94" s="5"/>
      <c r="T94" s="5"/>
      <c r="U94" s="5"/>
      <c r="V94" s="5"/>
      <c r="W94" s="5"/>
      <c r="X94" s="5"/>
      <c r="Y94" s="5"/>
      <c r="Z94" s="5"/>
      <c r="AA94" s="5">
        <v>28.625</v>
      </c>
      <c r="AB94" s="5">
        <v>18.12</v>
      </c>
      <c r="AC94" s="5">
        <v>5.38</v>
      </c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166"/>
      <c r="BE94" s="5"/>
      <c r="BF94" s="5"/>
      <c r="BG94" s="5"/>
      <c r="BH94" s="5"/>
      <c r="BI94" s="5"/>
      <c r="BJ94" s="5"/>
      <c r="BK94" s="5"/>
      <c r="BL94" s="5"/>
      <c r="BM94" s="5"/>
      <c r="BN94" s="104"/>
      <c r="BO94" s="104"/>
      <c r="BP94" s="104"/>
      <c r="BQ94" s="5"/>
      <c r="BR94" s="5"/>
      <c r="BS94" s="5"/>
      <c r="BT94" s="5"/>
      <c r="BU94" s="5"/>
      <c r="BV94" s="5"/>
      <c r="BW94" s="5"/>
      <c r="BX94">
        <f t="shared" si="8"/>
        <v>52.125000000000007</v>
      </c>
      <c r="BY94" s="68">
        <f t="shared" si="9"/>
        <v>13187.625000000002</v>
      </c>
      <c r="BZ94" s="63" t="s">
        <v>350</v>
      </c>
      <c r="CA94" s="162">
        <v>253</v>
      </c>
      <c r="CB94" s="5">
        <f t="shared" si="10"/>
        <v>0</v>
      </c>
      <c r="CC94" s="135">
        <f t="shared" si="12"/>
        <v>0</v>
      </c>
      <c r="CD94" s="163"/>
    </row>
    <row r="95" spans="1:82">
      <c r="A95" s="9"/>
      <c r="B95" s="8" t="s">
        <v>137</v>
      </c>
      <c r="C95" s="8">
        <v>105</v>
      </c>
      <c r="D95" s="6">
        <v>18</v>
      </c>
      <c r="E95" s="5">
        <f t="shared" si="11"/>
        <v>1890</v>
      </c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6"/>
      <c r="S95" s="5"/>
      <c r="T95" s="5"/>
      <c r="U95" s="5"/>
      <c r="V95" s="5"/>
      <c r="W95" s="5"/>
      <c r="X95" s="5"/>
      <c r="Y95" s="5"/>
      <c r="Z95" s="5"/>
      <c r="AA95" s="5">
        <v>18</v>
      </c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166"/>
      <c r="BE95" s="5"/>
      <c r="BF95" s="5"/>
      <c r="BG95" s="5"/>
      <c r="BH95" s="5"/>
      <c r="BI95" s="5"/>
      <c r="BJ95" s="5"/>
      <c r="BK95" s="5"/>
      <c r="BL95" s="5"/>
      <c r="BM95" s="5"/>
      <c r="BN95" s="104"/>
      <c r="BO95" s="104"/>
      <c r="BP95" s="104"/>
      <c r="BQ95" s="5"/>
      <c r="BR95" s="5"/>
      <c r="BS95" s="5"/>
      <c r="BT95" s="5"/>
      <c r="BU95" s="5"/>
      <c r="BV95" s="5"/>
      <c r="BW95" s="5"/>
      <c r="BX95">
        <f t="shared" si="8"/>
        <v>18</v>
      </c>
      <c r="BY95" s="68">
        <f t="shared" si="9"/>
        <v>1890</v>
      </c>
      <c r="BZ95" s="63" t="s">
        <v>137</v>
      </c>
      <c r="CA95" s="162">
        <v>105</v>
      </c>
      <c r="CB95" s="5">
        <f t="shared" si="10"/>
        <v>0</v>
      </c>
      <c r="CC95" s="135">
        <f t="shared" si="12"/>
        <v>0</v>
      </c>
      <c r="CD95" s="163"/>
    </row>
    <row r="96" spans="1:82">
      <c r="A96" s="9"/>
      <c r="B96" s="8" t="s">
        <v>136</v>
      </c>
      <c r="C96" s="8">
        <v>120</v>
      </c>
      <c r="D96" s="6">
        <v>45</v>
      </c>
      <c r="E96" s="5">
        <f t="shared" si="11"/>
        <v>5400</v>
      </c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6"/>
      <c r="S96" s="5"/>
      <c r="T96" s="5"/>
      <c r="U96" s="5"/>
      <c r="V96" s="5"/>
      <c r="W96" s="5"/>
      <c r="X96" s="5"/>
      <c r="Y96" s="5"/>
      <c r="Z96" s="5"/>
      <c r="AA96" s="5">
        <v>45</v>
      </c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166"/>
      <c r="BE96" s="5"/>
      <c r="BF96" s="5"/>
      <c r="BG96" s="5"/>
      <c r="BH96" s="5"/>
      <c r="BI96" s="5"/>
      <c r="BJ96" s="5"/>
      <c r="BK96" s="5"/>
      <c r="BL96" s="5"/>
      <c r="BM96" s="5"/>
      <c r="BN96" s="104"/>
      <c r="BO96" s="104"/>
      <c r="BP96" s="104"/>
      <c r="BQ96" s="5"/>
      <c r="BR96" s="5"/>
      <c r="BS96" s="5"/>
      <c r="BT96" s="5"/>
      <c r="BU96" s="5"/>
      <c r="BV96" s="5"/>
      <c r="BW96" s="5"/>
      <c r="BX96">
        <f t="shared" si="8"/>
        <v>45</v>
      </c>
      <c r="BY96" s="68">
        <f t="shared" si="9"/>
        <v>5400</v>
      </c>
      <c r="BZ96" s="63" t="s">
        <v>136</v>
      </c>
      <c r="CA96" s="162">
        <v>120</v>
      </c>
      <c r="CB96" s="5">
        <f t="shared" si="10"/>
        <v>0</v>
      </c>
      <c r="CC96" s="135">
        <f t="shared" si="12"/>
        <v>0</v>
      </c>
      <c r="CD96" s="163"/>
    </row>
    <row r="97" spans="1:82">
      <c r="A97" s="9"/>
      <c r="B97" s="8" t="s">
        <v>145</v>
      </c>
      <c r="C97" s="8">
        <v>618</v>
      </c>
      <c r="D97" s="6">
        <v>15</v>
      </c>
      <c r="E97" s="5">
        <f t="shared" si="11"/>
        <v>9270</v>
      </c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6"/>
      <c r="S97" s="5"/>
      <c r="T97" s="5"/>
      <c r="U97" s="5"/>
      <c r="V97" s="5"/>
      <c r="W97" s="5"/>
      <c r="X97" s="5">
        <v>1.77</v>
      </c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>
        <v>2.14</v>
      </c>
      <c r="AK97" s="5"/>
      <c r="AL97" s="5"/>
      <c r="AM97" s="5">
        <v>2.14</v>
      </c>
      <c r="AN97" s="5">
        <v>1.36</v>
      </c>
      <c r="AO97" s="5"/>
      <c r="AP97" s="5"/>
      <c r="AQ97" s="5">
        <v>1.3</v>
      </c>
      <c r="AR97" s="5"/>
      <c r="AS97" s="5"/>
      <c r="AT97" s="5"/>
      <c r="AU97" s="5"/>
      <c r="AV97" s="5">
        <v>2.14</v>
      </c>
      <c r="AW97" s="5">
        <v>1.52</v>
      </c>
      <c r="AX97" s="5"/>
      <c r="AY97" s="5">
        <v>2.14</v>
      </c>
      <c r="AZ97" s="5"/>
      <c r="BA97" s="5"/>
      <c r="BB97" s="5"/>
      <c r="BC97" s="5"/>
      <c r="BD97" s="166"/>
      <c r="BE97" s="5"/>
      <c r="BF97" s="5"/>
      <c r="BG97" s="5"/>
      <c r="BH97" s="5"/>
      <c r="BI97" s="5">
        <v>0.49</v>
      </c>
      <c r="BJ97" s="5"/>
      <c r="BK97" s="5"/>
      <c r="BL97" s="5"/>
      <c r="BM97" s="5"/>
      <c r="BN97" s="104"/>
      <c r="BO97" s="104"/>
      <c r="BP97" s="104"/>
      <c r="BQ97" s="5"/>
      <c r="BR97" s="5"/>
      <c r="BS97" s="5"/>
      <c r="BT97" s="5"/>
      <c r="BU97" s="5"/>
      <c r="BV97" s="5"/>
      <c r="BW97" s="5"/>
      <c r="BX97">
        <f t="shared" si="8"/>
        <v>15.000000000000002</v>
      </c>
      <c r="BY97" s="68">
        <f t="shared" si="9"/>
        <v>9270.0000000000018</v>
      </c>
      <c r="BZ97" s="63" t="s">
        <v>145</v>
      </c>
      <c r="CA97" s="162">
        <v>618</v>
      </c>
      <c r="CB97" s="5">
        <f t="shared" si="10"/>
        <v>0</v>
      </c>
      <c r="CC97" s="135">
        <f t="shared" si="12"/>
        <v>0</v>
      </c>
      <c r="CD97" s="163"/>
    </row>
    <row r="98" spans="1:82">
      <c r="A98" s="9"/>
      <c r="B98" s="8" t="s">
        <v>37</v>
      </c>
      <c r="C98" s="8">
        <v>80</v>
      </c>
      <c r="D98" s="6">
        <v>20.399999999999999</v>
      </c>
      <c r="E98" s="5">
        <f t="shared" si="11"/>
        <v>1632</v>
      </c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6"/>
      <c r="S98" s="5"/>
      <c r="T98" s="5"/>
      <c r="U98" s="5"/>
      <c r="V98" s="5"/>
      <c r="W98" s="5"/>
      <c r="X98" s="5"/>
      <c r="Y98" s="5"/>
      <c r="Z98" s="5"/>
      <c r="AA98" s="5">
        <v>1.81</v>
      </c>
      <c r="AB98" s="5">
        <v>1.4</v>
      </c>
      <c r="AC98" s="5">
        <v>0.1</v>
      </c>
      <c r="AD98" s="5">
        <v>2.1</v>
      </c>
      <c r="AE98" s="5">
        <v>0.7</v>
      </c>
      <c r="AF98" s="5">
        <v>0.1</v>
      </c>
      <c r="AG98" s="5">
        <v>2.1</v>
      </c>
      <c r="AH98" s="5">
        <v>0.53</v>
      </c>
      <c r="AI98" s="5">
        <v>0.1</v>
      </c>
      <c r="AJ98" s="5">
        <v>3.1</v>
      </c>
      <c r="AK98" s="5">
        <v>1.3</v>
      </c>
      <c r="AL98" s="5">
        <v>0.1</v>
      </c>
      <c r="AM98" s="5">
        <v>2.1</v>
      </c>
      <c r="AN98" s="5">
        <v>1.3</v>
      </c>
      <c r="AO98" s="5"/>
      <c r="AP98" s="5">
        <v>2.1</v>
      </c>
      <c r="AQ98" s="5">
        <v>1.3</v>
      </c>
      <c r="AR98" s="5">
        <v>0.1</v>
      </c>
      <c r="AS98" s="5"/>
      <c r="AT98" s="5"/>
      <c r="AU98" s="5"/>
      <c r="AV98" s="5">
        <v>0.06</v>
      </c>
      <c r="AW98" s="5"/>
      <c r="AX98" s="5"/>
      <c r="AY98" s="5"/>
      <c r="AZ98" s="5"/>
      <c r="BA98" s="5"/>
      <c r="BB98" s="5"/>
      <c r="BC98" s="5"/>
      <c r="BD98" s="166"/>
      <c r="BE98" s="5"/>
      <c r="BF98" s="5"/>
      <c r="BG98" s="5"/>
      <c r="BH98" s="5"/>
      <c r="BI98" s="5"/>
      <c r="BJ98" s="5"/>
      <c r="BK98" s="5"/>
      <c r="BL98" s="5"/>
      <c r="BM98" s="5"/>
      <c r="BN98" s="104"/>
      <c r="BO98" s="104"/>
      <c r="BP98" s="104"/>
      <c r="BQ98" s="5"/>
      <c r="BR98" s="5"/>
      <c r="BS98" s="5"/>
      <c r="BT98" s="5"/>
      <c r="BU98" s="5"/>
      <c r="BV98" s="5"/>
      <c r="BW98" s="5"/>
      <c r="BX98">
        <f t="shared" si="8"/>
        <v>20.400000000000002</v>
      </c>
      <c r="BY98" s="68">
        <f t="shared" si="9"/>
        <v>1632.0000000000002</v>
      </c>
      <c r="BZ98" s="63" t="s">
        <v>37</v>
      </c>
      <c r="CA98" s="162">
        <v>80</v>
      </c>
      <c r="CB98" s="5">
        <f t="shared" si="10"/>
        <v>0</v>
      </c>
      <c r="CC98" s="135">
        <f t="shared" si="12"/>
        <v>0</v>
      </c>
      <c r="CD98" s="163"/>
    </row>
    <row r="99" spans="1:82">
      <c r="A99" s="9"/>
      <c r="B99" s="8" t="s">
        <v>58</v>
      </c>
      <c r="C99" s="8">
        <v>27</v>
      </c>
      <c r="D99" s="6">
        <v>31</v>
      </c>
      <c r="E99" s="5">
        <f t="shared" si="11"/>
        <v>837</v>
      </c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6"/>
      <c r="S99" s="5"/>
      <c r="T99" s="5"/>
      <c r="U99" s="5"/>
      <c r="V99" s="5"/>
      <c r="W99" s="5"/>
      <c r="X99" s="5"/>
      <c r="Y99" s="5"/>
      <c r="Z99" s="5"/>
      <c r="AA99" s="5"/>
      <c r="AB99" s="5">
        <v>1</v>
      </c>
      <c r="AC99" s="5">
        <v>0.1</v>
      </c>
      <c r="AD99" s="5">
        <v>2.12</v>
      </c>
      <c r="AE99" s="5">
        <v>1.3</v>
      </c>
      <c r="AF99" s="5">
        <v>0.1</v>
      </c>
      <c r="AG99" s="5">
        <v>2.1</v>
      </c>
      <c r="AH99" s="5">
        <v>1.3</v>
      </c>
      <c r="AI99" s="5">
        <v>0.1</v>
      </c>
      <c r="AJ99" s="5">
        <v>3.1</v>
      </c>
      <c r="AK99" s="5">
        <v>1.3</v>
      </c>
      <c r="AL99" s="5">
        <v>0.1</v>
      </c>
      <c r="AM99" s="5">
        <v>2.1</v>
      </c>
      <c r="AN99" s="5">
        <v>1.32</v>
      </c>
      <c r="AO99" s="5"/>
      <c r="AP99" s="5">
        <v>2.1</v>
      </c>
      <c r="AQ99" s="5">
        <v>1.3</v>
      </c>
      <c r="AR99" s="5">
        <v>0.2</v>
      </c>
      <c r="AS99" s="5"/>
      <c r="AT99" s="5"/>
      <c r="AU99" s="5"/>
      <c r="AV99" s="5">
        <v>3.1</v>
      </c>
      <c r="AW99" s="5">
        <v>1.3</v>
      </c>
      <c r="AX99" s="5"/>
      <c r="AY99" s="5">
        <v>2.1</v>
      </c>
      <c r="AZ99" s="5">
        <v>1.6</v>
      </c>
      <c r="BA99" s="5"/>
      <c r="BB99" s="5">
        <v>2.1</v>
      </c>
      <c r="BC99" s="5">
        <v>1.1599999999999999</v>
      </c>
      <c r="BD99" s="166"/>
      <c r="BE99" s="5"/>
      <c r="BF99" s="5"/>
      <c r="BG99" s="5"/>
      <c r="BH99" s="5"/>
      <c r="BI99" s="5"/>
      <c r="BJ99" s="5"/>
      <c r="BK99" s="5"/>
      <c r="BL99" s="5"/>
      <c r="BM99" s="5"/>
      <c r="BN99" s="104"/>
      <c r="BO99" s="104"/>
      <c r="BP99" s="104"/>
      <c r="BQ99" s="5"/>
      <c r="BR99" s="5"/>
      <c r="BS99" s="5"/>
      <c r="BT99" s="5"/>
      <c r="BU99" s="5"/>
      <c r="BV99" s="5"/>
      <c r="BW99" s="5"/>
      <c r="BX99">
        <f t="shared" si="8"/>
        <v>31.000000000000007</v>
      </c>
      <c r="BY99" s="68">
        <f t="shared" si="9"/>
        <v>837.00000000000023</v>
      </c>
      <c r="BZ99" s="63" t="s">
        <v>58</v>
      </c>
      <c r="CA99" s="162">
        <v>27</v>
      </c>
      <c r="CB99" s="5">
        <f t="shared" si="10"/>
        <v>0</v>
      </c>
      <c r="CC99" s="135">
        <f t="shared" si="12"/>
        <v>0</v>
      </c>
      <c r="CD99" s="163"/>
    </row>
    <row r="100" spans="1:82">
      <c r="A100" s="9"/>
      <c r="B100" s="8" t="s">
        <v>57</v>
      </c>
      <c r="C100" s="8">
        <v>55</v>
      </c>
      <c r="D100" s="6">
        <v>10.3</v>
      </c>
      <c r="E100" s="5">
        <f t="shared" si="11"/>
        <v>566.5</v>
      </c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6"/>
      <c r="S100" s="5"/>
      <c r="T100" s="5"/>
      <c r="U100" s="5"/>
      <c r="V100" s="5"/>
      <c r="W100" s="5"/>
      <c r="X100" s="5">
        <v>3.04</v>
      </c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>
        <v>4</v>
      </c>
      <c r="AW100" s="5">
        <v>2.5</v>
      </c>
      <c r="AX100" s="5">
        <v>0.76</v>
      </c>
      <c r="AY100" s="5"/>
      <c r="AZ100" s="5"/>
      <c r="BA100" s="5"/>
      <c r="BB100" s="5"/>
      <c r="BC100" s="5"/>
      <c r="BD100" s="166"/>
      <c r="BE100" s="5"/>
      <c r="BF100" s="5"/>
      <c r="BG100" s="5"/>
      <c r="BH100" s="5"/>
      <c r="BI100" s="5"/>
      <c r="BJ100" s="5"/>
      <c r="BK100" s="5"/>
      <c r="BL100" s="5"/>
      <c r="BM100" s="5"/>
      <c r="BN100" s="104"/>
      <c r="BO100" s="104"/>
      <c r="BP100" s="104"/>
      <c r="BQ100" s="5"/>
      <c r="BR100" s="5"/>
      <c r="BS100" s="5"/>
      <c r="BT100" s="5"/>
      <c r="BU100" s="5"/>
      <c r="BV100" s="5"/>
      <c r="BW100" s="5"/>
      <c r="BX100">
        <f t="shared" ref="BX100:BX131" si="13">SUM(F100:BW100)</f>
        <v>10.299999999999999</v>
      </c>
      <c r="BY100" s="68">
        <f t="shared" ref="BY100:BY131" si="14">BX100*C100</f>
        <v>566.49999999999989</v>
      </c>
      <c r="BZ100" s="63" t="s">
        <v>57</v>
      </c>
      <c r="CA100" s="162">
        <v>55</v>
      </c>
      <c r="CB100" s="5">
        <f t="shared" ref="CB100:CB131" si="15">D100-BX100</f>
        <v>0</v>
      </c>
      <c r="CC100" s="135">
        <f t="shared" si="12"/>
        <v>0</v>
      </c>
      <c r="CD100" s="163"/>
    </row>
    <row r="101" spans="1:82">
      <c r="A101" s="9"/>
      <c r="B101" s="8" t="s">
        <v>133</v>
      </c>
      <c r="C101" s="8">
        <v>205</v>
      </c>
      <c r="D101" s="6">
        <v>9.1850000000000005</v>
      </c>
      <c r="E101" s="5">
        <f t="shared" si="11"/>
        <v>1882.9250000000002</v>
      </c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6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>
        <v>9.1850000000000005</v>
      </c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166"/>
      <c r="BE101" s="5"/>
      <c r="BF101" s="5"/>
      <c r="BG101" s="5"/>
      <c r="BH101" s="5"/>
      <c r="BI101" s="5"/>
      <c r="BJ101" s="5"/>
      <c r="BK101" s="5"/>
      <c r="BL101" s="5"/>
      <c r="BM101" s="5"/>
      <c r="BN101" s="104"/>
      <c r="BO101" s="104"/>
      <c r="BP101" s="104"/>
      <c r="BQ101" s="5"/>
      <c r="BR101" s="5"/>
      <c r="BS101" s="5"/>
      <c r="BT101" s="5"/>
      <c r="BU101" s="5"/>
      <c r="BV101" s="5"/>
      <c r="BW101" s="5"/>
      <c r="BX101">
        <f t="shared" si="13"/>
        <v>9.1850000000000005</v>
      </c>
      <c r="BY101" s="68">
        <f t="shared" si="14"/>
        <v>1882.9250000000002</v>
      </c>
      <c r="BZ101" s="63" t="s">
        <v>133</v>
      </c>
      <c r="CA101" s="162">
        <v>205</v>
      </c>
      <c r="CB101" s="5">
        <f t="shared" si="15"/>
        <v>0</v>
      </c>
      <c r="CC101" s="135">
        <f t="shared" si="12"/>
        <v>0</v>
      </c>
      <c r="CD101" s="163"/>
    </row>
    <row r="102" spans="1:82">
      <c r="A102" s="9"/>
      <c r="B102" s="8" t="s">
        <v>59</v>
      </c>
      <c r="C102" s="8">
        <v>190</v>
      </c>
      <c r="D102" s="6">
        <v>8.6</v>
      </c>
      <c r="E102" s="5">
        <f t="shared" si="11"/>
        <v>1634</v>
      </c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6"/>
      <c r="S102" s="5"/>
      <c r="T102" s="5"/>
      <c r="U102" s="5"/>
      <c r="V102" s="5"/>
      <c r="W102" s="5"/>
      <c r="X102" s="5"/>
      <c r="Y102" s="5"/>
      <c r="Z102" s="5"/>
      <c r="AA102" s="5">
        <v>8.6</v>
      </c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166"/>
      <c r="BE102" s="5"/>
      <c r="BF102" s="5"/>
      <c r="BG102" s="5"/>
      <c r="BH102" s="5"/>
      <c r="BI102" s="5"/>
      <c r="BJ102" s="5"/>
      <c r="BK102" s="5"/>
      <c r="BL102" s="5"/>
      <c r="BM102" s="5"/>
      <c r="BN102" s="104"/>
      <c r="BO102" s="104"/>
      <c r="BP102" s="104"/>
      <c r="BQ102" s="5"/>
      <c r="BR102" s="5"/>
      <c r="BS102" s="5"/>
      <c r="BT102" s="5"/>
      <c r="BU102" s="5"/>
      <c r="BV102" s="5"/>
      <c r="BW102" s="5"/>
      <c r="BX102">
        <f t="shared" si="13"/>
        <v>8.6</v>
      </c>
      <c r="BY102" s="68">
        <f t="shared" si="14"/>
        <v>1634</v>
      </c>
      <c r="BZ102" s="63" t="s">
        <v>59</v>
      </c>
      <c r="CA102" s="162">
        <v>190</v>
      </c>
      <c r="CB102" s="5">
        <f t="shared" si="15"/>
        <v>0</v>
      </c>
      <c r="CC102" s="135">
        <f t="shared" si="12"/>
        <v>0</v>
      </c>
      <c r="CD102" s="163"/>
    </row>
    <row r="103" spans="1:82">
      <c r="A103" s="9"/>
      <c r="B103" s="8" t="s">
        <v>56</v>
      </c>
      <c r="C103" s="8">
        <v>58</v>
      </c>
      <c r="D103" s="6">
        <v>18.3</v>
      </c>
      <c r="E103" s="5">
        <f t="shared" si="11"/>
        <v>1061.4000000000001</v>
      </c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6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>
        <v>8</v>
      </c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>
        <v>6</v>
      </c>
      <c r="AW103" s="5">
        <v>3</v>
      </c>
      <c r="AX103" s="5">
        <v>1.3</v>
      </c>
      <c r="AY103" s="5"/>
      <c r="AZ103" s="5"/>
      <c r="BA103" s="5"/>
      <c r="BB103" s="5"/>
      <c r="BC103" s="5"/>
      <c r="BD103" s="166"/>
      <c r="BE103" s="5"/>
      <c r="BF103" s="5"/>
      <c r="BG103" s="5"/>
      <c r="BH103" s="5"/>
      <c r="BI103" s="5"/>
      <c r="BJ103" s="5"/>
      <c r="BK103" s="5"/>
      <c r="BL103" s="5"/>
      <c r="BM103" s="5"/>
      <c r="BN103" s="104"/>
      <c r="BO103" s="104"/>
      <c r="BP103" s="104"/>
      <c r="BQ103" s="5"/>
      <c r="BR103" s="5"/>
      <c r="BS103" s="5"/>
      <c r="BT103" s="5"/>
      <c r="BU103" s="5"/>
      <c r="BV103" s="5"/>
      <c r="BW103" s="5"/>
      <c r="BX103">
        <f t="shared" si="13"/>
        <v>18.3</v>
      </c>
      <c r="BY103" s="68">
        <f t="shared" si="14"/>
        <v>1061.4000000000001</v>
      </c>
      <c r="BZ103" s="63" t="s">
        <v>56</v>
      </c>
      <c r="CA103" s="162">
        <v>58</v>
      </c>
      <c r="CB103" s="5">
        <f t="shared" si="15"/>
        <v>0</v>
      </c>
      <c r="CC103" s="135">
        <f t="shared" si="12"/>
        <v>0</v>
      </c>
      <c r="CD103" s="163"/>
    </row>
    <row r="104" spans="1:82">
      <c r="A104" s="9"/>
      <c r="B104" s="8" t="s">
        <v>322</v>
      </c>
      <c r="C104" s="8">
        <v>220</v>
      </c>
      <c r="D104" s="6">
        <v>26.1</v>
      </c>
      <c r="E104" s="5">
        <f t="shared" si="11"/>
        <v>5742</v>
      </c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6"/>
      <c r="S104" s="5"/>
      <c r="T104" s="5"/>
      <c r="U104" s="5"/>
      <c r="V104" s="5"/>
      <c r="W104" s="5"/>
      <c r="X104" s="5"/>
      <c r="Y104" s="5"/>
      <c r="Z104" s="5"/>
      <c r="AA104" s="5">
        <v>26.1</v>
      </c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166"/>
      <c r="BE104" s="5"/>
      <c r="BF104" s="5"/>
      <c r="BG104" s="5"/>
      <c r="BH104" s="5"/>
      <c r="BI104" s="5"/>
      <c r="BJ104" s="5"/>
      <c r="BK104" s="5"/>
      <c r="BL104" s="5"/>
      <c r="BM104" s="5"/>
      <c r="BN104" s="104"/>
      <c r="BO104" s="104"/>
      <c r="BP104" s="104"/>
      <c r="BQ104" s="5"/>
      <c r="BR104" s="5"/>
      <c r="BS104" s="5"/>
      <c r="BT104" s="5"/>
      <c r="BU104" s="5"/>
      <c r="BV104" s="5"/>
      <c r="BW104" s="5"/>
      <c r="BX104">
        <f t="shared" si="13"/>
        <v>26.1</v>
      </c>
      <c r="BY104" s="68">
        <f t="shared" si="14"/>
        <v>5742</v>
      </c>
      <c r="BZ104" s="63" t="s">
        <v>322</v>
      </c>
      <c r="CA104" s="162">
        <v>220</v>
      </c>
      <c r="CB104" s="5">
        <f t="shared" si="15"/>
        <v>0</v>
      </c>
      <c r="CC104" s="135">
        <f t="shared" si="12"/>
        <v>0</v>
      </c>
      <c r="CD104" s="163"/>
    </row>
    <row r="105" spans="1:82">
      <c r="A105" s="9"/>
      <c r="B105" s="8" t="s">
        <v>299</v>
      </c>
      <c r="C105" s="8">
        <v>240</v>
      </c>
      <c r="D105" s="6">
        <v>19.3</v>
      </c>
      <c r="E105" s="5">
        <f t="shared" si="11"/>
        <v>4632</v>
      </c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6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>
        <v>19.3</v>
      </c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166"/>
      <c r="BE105" s="5"/>
      <c r="BF105" s="5"/>
      <c r="BG105" s="5"/>
      <c r="BH105" s="5"/>
      <c r="BI105" s="5"/>
      <c r="BJ105" s="5"/>
      <c r="BK105" s="5"/>
      <c r="BL105" s="5"/>
      <c r="BM105" s="5"/>
      <c r="BN105" s="104"/>
      <c r="BO105" s="104"/>
      <c r="BP105" s="104"/>
      <c r="BQ105" s="5"/>
      <c r="BR105" s="5"/>
      <c r="BS105" s="5"/>
      <c r="BT105" s="5"/>
      <c r="BU105" s="5"/>
      <c r="BV105" s="5"/>
      <c r="BW105" s="5"/>
      <c r="BX105">
        <f t="shared" si="13"/>
        <v>19.3</v>
      </c>
      <c r="BY105" s="68">
        <f t="shared" si="14"/>
        <v>4632</v>
      </c>
      <c r="BZ105" s="63" t="s">
        <v>299</v>
      </c>
      <c r="CA105" s="162">
        <v>240</v>
      </c>
      <c r="CB105" s="5">
        <f t="shared" si="15"/>
        <v>0</v>
      </c>
      <c r="CC105" s="135">
        <f t="shared" si="12"/>
        <v>0</v>
      </c>
      <c r="CD105" s="163"/>
    </row>
    <row r="106" spans="1:82">
      <c r="A106" s="9"/>
      <c r="B106" s="8" t="s">
        <v>141</v>
      </c>
      <c r="C106" s="8">
        <v>160</v>
      </c>
      <c r="D106" s="6">
        <v>41.1</v>
      </c>
      <c r="E106" s="5">
        <f t="shared" si="11"/>
        <v>6576</v>
      </c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6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>
        <v>41.1</v>
      </c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166"/>
      <c r="BE106" s="5"/>
      <c r="BF106" s="5"/>
      <c r="BG106" s="5"/>
      <c r="BH106" s="5"/>
      <c r="BI106" s="5"/>
      <c r="BJ106" s="5"/>
      <c r="BK106" s="5"/>
      <c r="BL106" s="5"/>
      <c r="BM106" s="5"/>
      <c r="BN106" s="104"/>
      <c r="BO106" s="104"/>
      <c r="BP106" s="104"/>
      <c r="BQ106" s="5"/>
      <c r="BR106" s="5"/>
      <c r="BS106" s="5"/>
      <c r="BT106" s="5"/>
      <c r="BU106" s="5"/>
      <c r="BV106" s="5"/>
      <c r="BW106" s="5"/>
      <c r="BX106">
        <f t="shared" si="13"/>
        <v>41.1</v>
      </c>
      <c r="BY106" s="68">
        <f t="shared" si="14"/>
        <v>6576</v>
      </c>
      <c r="BZ106" s="63" t="s">
        <v>141</v>
      </c>
      <c r="CA106" s="162">
        <v>160</v>
      </c>
      <c r="CB106" s="5">
        <f t="shared" si="15"/>
        <v>0</v>
      </c>
      <c r="CC106" s="135">
        <f t="shared" si="12"/>
        <v>0</v>
      </c>
      <c r="CD106" s="163"/>
    </row>
    <row r="107" spans="1:82">
      <c r="A107" s="9"/>
      <c r="B107" s="8" t="s">
        <v>106</v>
      </c>
      <c r="C107" s="8">
        <v>125</v>
      </c>
      <c r="D107" s="6">
        <v>39</v>
      </c>
      <c r="E107" s="5">
        <f t="shared" si="11"/>
        <v>4875</v>
      </c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6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>
        <v>39</v>
      </c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166"/>
      <c r="BE107" s="5"/>
      <c r="BF107" s="5"/>
      <c r="BG107" s="5"/>
      <c r="BH107" s="5"/>
      <c r="BI107" s="5"/>
      <c r="BJ107" s="5"/>
      <c r="BK107" s="5"/>
      <c r="BL107" s="5"/>
      <c r="BM107" s="5"/>
      <c r="BN107" s="104"/>
      <c r="BO107" s="104"/>
      <c r="BP107" s="104"/>
      <c r="BQ107" s="5"/>
      <c r="BR107" s="5"/>
      <c r="BS107" s="5"/>
      <c r="BT107" s="5"/>
      <c r="BU107" s="5"/>
      <c r="BV107" s="5"/>
      <c r="BW107" s="5"/>
      <c r="BX107">
        <f t="shared" si="13"/>
        <v>39</v>
      </c>
      <c r="BY107" s="68">
        <f t="shared" si="14"/>
        <v>4875</v>
      </c>
      <c r="BZ107" s="63" t="s">
        <v>106</v>
      </c>
      <c r="CA107" s="162">
        <v>125</v>
      </c>
      <c r="CB107" s="5">
        <f t="shared" si="15"/>
        <v>0</v>
      </c>
      <c r="CC107" s="135">
        <f t="shared" si="12"/>
        <v>0</v>
      </c>
      <c r="CD107" s="163"/>
    </row>
    <row r="108" spans="1:82">
      <c r="A108" s="9"/>
      <c r="B108" s="8" t="s">
        <v>14</v>
      </c>
      <c r="C108" s="8">
        <v>100</v>
      </c>
      <c r="D108" s="6">
        <v>14</v>
      </c>
      <c r="E108" s="5">
        <f t="shared" si="11"/>
        <v>1400</v>
      </c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6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>
        <v>3</v>
      </c>
      <c r="AK108" s="5"/>
      <c r="AL108" s="5"/>
      <c r="AM108" s="5"/>
      <c r="AN108" s="5"/>
      <c r="AO108" s="5"/>
      <c r="AP108" s="5">
        <v>2</v>
      </c>
      <c r="AQ108" s="5">
        <v>1</v>
      </c>
      <c r="AR108" s="5"/>
      <c r="AS108" s="5"/>
      <c r="AT108" s="5"/>
      <c r="AU108" s="5"/>
      <c r="AV108" s="5">
        <v>2</v>
      </c>
      <c r="AW108" s="5">
        <v>1</v>
      </c>
      <c r="AX108" s="5"/>
      <c r="AY108" s="5">
        <v>2</v>
      </c>
      <c r="AZ108" s="5">
        <v>1</v>
      </c>
      <c r="BA108" s="5"/>
      <c r="BB108" s="5">
        <v>2</v>
      </c>
      <c r="BC108" s="5"/>
      <c r="BD108" s="166"/>
      <c r="BE108" s="5"/>
      <c r="BF108" s="5"/>
      <c r="BG108" s="5"/>
      <c r="BH108" s="5"/>
      <c r="BI108" s="5"/>
      <c r="BJ108" s="5"/>
      <c r="BK108" s="5"/>
      <c r="BL108" s="5"/>
      <c r="BM108" s="5"/>
      <c r="BN108" s="104"/>
      <c r="BO108" s="104"/>
      <c r="BP108" s="104"/>
      <c r="BQ108" s="5"/>
      <c r="BR108" s="5"/>
      <c r="BS108" s="5"/>
      <c r="BT108" s="5"/>
      <c r="BU108" s="5"/>
      <c r="BV108" s="5"/>
      <c r="BW108" s="5"/>
      <c r="BX108">
        <f t="shared" si="13"/>
        <v>14</v>
      </c>
      <c r="BY108" s="68">
        <f t="shared" si="14"/>
        <v>1400</v>
      </c>
      <c r="BZ108" s="63" t="s">
        <v>14</v>
      </c>
      <c r="CA108" s="162">
        <v>100</v>
      </c>
      <c r="CB108" s="5">
        <f t="shared" si="15"/>
        <v>0</v>
      </c>
      <c r="CC108" s="135">
        <f t="shared" si="12"/>
        <v>0</v>
      </c>
      <c r="CD108" s="163"/>
    </row>
    <row r="109" spans="1:82">
      <c r="A109" s="9"/>
      <c r="B109" s="8" t="s">
        <v>172</v>
      </c>
      <c r="C109" s="8">
        <v>165</v>
      </c>
      <c r="D109" s="6">
        <v>12</v>
      </c>
      <c r="E109" s="5">
        <f t="shared" si="11"/>
        <v>1980</v>
      </c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6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>
        <v>7</v>
      </c>
      <c r="AN109" s="5">
        <v>5</v>
      </c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166"/>
      <c r="BE109" s="5"/>
      <c r="BF109" s="5"/>
      <c r="BG109" s="5"/>
      <c r="BH109" s="5"/>
      <c r="BI109" s="5"/>
      <c r="BJ109" s="5"/>
      <c r="BK109" s="5"/>
      <c r="BL109" s="5"/>
      <c r="BM109" s="5"/>
      <c r="BN109" s="104"/>
      <c r="BO109" s="104"/>
      <c r="BP109" s="104"/>
      <c r="BQ109" s="5"/>
      <c r="BR109" s="5"/>
      <c r="BS109" s="5"/>
      <c r="BT109" s="5"/>
      <c r="BU109" s="5"/>
      <c r="BV109" s="5"/>
      <c r="BW109" s="5"/>
      <c r="BX109">
        <f t="shared" si="13"/>
        <v>12</v>
      </c>
      <c r="BY109" s="68">
        <f t="shared" si="14"/>
        <v>1980</v>
      </c>
      <c r="BZ109" s="63" t="s">
        <v>172</v>
      </c>
      <c r="CA109" s="162">
        <v>165</v>
      </c>
      <c r="CB109" s="5">
        <f t="shared" si="15"/>
        <v>0</v>
      </c>
      <c r="CC109" s="135">
        <f t="shared" si="12"/>
        <v>0</v>
      </c>
      <c r="CD109" s="163"/>
    </row>
    <row r="110" spans="1:82">
      <c r="A110" s="9"/>
      <c r="B110" s="8" t="s">
        <v>351</v>
      </c>
      <c r="C110" s="8">
        <v>53</v>
      </c>
      <c r="D110" s="6">
        <v>4</v>
      </c>
      <c r="E110" s="5">
        <f t="shared" si="11"/>
        <v>212</v>
      </c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6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>
        <v>4</v>
      </c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166"/>
      <c r="BE110" s="5"/>
      <c r="BF110" s="5"/>
      <c r="BG110" s="5"/>
      <c r="BH110" s="5"/>
      <c r="BI110" s="5"/>
      <c r="BJ110" s="5"/>
      <c r="BK110" s="5"/>
      <c r="BL110" s="5"/>
      <c r="BM110" s="5"/>
      <c r="BN110" s="104"/>
      <c r="BO110" s="104"/>
      <c r="BP110" s="104"/>
      <c r="BQ110" s="5"/>
      <c r="BR110" s="5"/>
      <c r="BS110" s="5"/>
      <c r="BT110" s="5"/>
      <c r="BU110" s="5"/>
      <c r="BV110" s="5"/>
      <c r="BW110" s="5"/>
      <c r="BX110">
        <f t="shared" si="13"/>
        <v>4</v>
      </c>
      <c r="BY110" s="68">
        <f t="shared" si="14"/>
        <v>212</v>
      </c>
      <c r="BZ110" s="63" t="s">
        <v>351</v>
      </c>
      <c r="CA110" s="162">
        <v>53</v>
      </c>
      <c r="CB110" s="5">
        <f t="shared" si="15"/>
        <v>0</v>
      </c>
      <c r="CC110" s="135">
        <f t="shared" si="12"/>
        <v>0</v>
      </c>
      <c r="CD110" s="163"/>
    </row>
    <row r="111" spans="1:82">
      <c r="A111" s="9"/>
      <c r="B111" s="8" t="s">
        <v>49</v>
      </c>
      <c r="C111" s="8">
        <v>387</v>
      </c>
      <c r="D111" s="6">
        <v>5</v>
      </c>
      <c r="E111" s="5">
        <f t="shared" si="11"/>
        <v>1935</v>
      </c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6"/>
      <c r="S111" s="5"/>
      <c r="T111" s="5"/>
      <c r="U111" s="5"/>
      <c r="V111" s="5"/>
      <c r="W111" s="5"/>
      <c r="X111" s="5"/>
      <c r="Y111" s="5"/>
      <c r="Z111" s="5"/>
      <c r="AA111" s="5"/>
      <c r="AB111" s="5">
        <v>1</v>
      </c>
      <c r="AC111" s="5"/>
      <c r="AD111" s="5"/>
      <c r="AE111" s="5"/>
      <c r="AF111" s="5"/>
      <c r="AG111" s="5"/>
      <c r="AH111" s="5"/>
      <c r="AI111" s="5"/>
      <c r="AJ111" s="5">
        <v>1</v>
      </c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>
        <v>1</v>
      </c>
      <c r="BC111" s="5"/>
      <c r="BD111" s="166"/>
      <c r="BE111" s="5"/>
      <c r="BF111" s="5"/>
      <c r="BG111" s="5"/>
      <c r="BH111" s="5"/>
      <c r="BI111" s="5"/>
      <c r="BJ111" s="5"/>
      <c r="BK111" s="5"/>
      <c r="BL111" s="5">
        <v>1</v>
      </c>
      <c r="BM111" s="5"/>
      <c r="BN111" s="104"/>
      <c r="BO111" s="104"/>
      <c r="BP111" s="104"/>
      <c r="BQ111" s="5"/>
      <c r="BR111" s="5"/>
      <c r="BS111" s="5"/>
      <c r="BT111" s="5"/>
      <c r="BU111" s="5"/>
      <c r="BV111" s="5">
        <v>1</v>
      </c>
      <c r="BW111" s="5"/>
      <c r="BX111">
        <f t="shared" si="13"/>
        <v>5</v>
      </c>
      <c r="BY111" s="68">
        <f t="shared" si="14"/>
        <v>1935</v>
      </c>
      <c r="BZ111" s="63" t="s">
        <v>49</v>
      </c>
      <c r="CA111" s="162">
        <v>387</v>
      </c>
      <c r="CB111" s="5">
        <f t="shared" si="15"/>
        <v>0</v>
      </c>
      <c r="CC111" s="135">
        <f t="shared" si="12"/>
        <v>0</v>
      </c>
      <c r="CD111" s="163"/>
    </row>
    <row r="112" spans="1:82">
      <c r="A112" s="9"/>
      <c r="B112" s="8" t="s">
        <v>213</v>
      </c>
      <c r="C112" s="8">
        <v>266</v>
      </c>
      <c r="D112" s="6">
        <v>70</v>
      </c>
      <c r="E112" s="5">
        <f t="shared" si="11"/>
        <v>18620</v>
      </c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6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>
        <v>70</v>
      </c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166"/>
      <c r="BE112" s="5"/>
      <c r="BF112" s="5"/>
      <c r="BG112" s="5"/>
      <c r="BH112" s="5"/>
      <c r="BI112" s="5"/>
      <c r="BJ112" s="5"/>
      <c r="BK112" s="5"/>
      <c r="BL112" s="5"/>
      <c r="BM112" s="5"/>
      <c r="BN112" s="104"/>
      <c r="BO112" s="104"/>
      <c r="BP112" s="104"/>
      <c r="BQ112" s="5"/>
      <c r="BR112" s="5"/>
      <c r="BS112" s="5"/>
      <c r="BT112" s="5"/>
      <c r="BU112" s="5"/>
      <c r="BV112" s="5"/>
      <c r="BW112" s="5"/>
      <c r="BX112">
        <f t="shared" si="13"/>
        <v>70</v>
      </c>
      <c r="BY112" s="68">
        <f t="shared" si="14"/>
        <v>18620</v>
      </c>
      <c r="BZ112" s="63" t="s">
        <v>213</v>
      </c>
      <c r="CA112" s="162">
        <v>266</v>
      </c>
      <c r="CB112" s="5">
        <f t="shared" si="15"/>
        <v>0</v>
      </c>
      <c r="CC112" s="135">
        <f t="shared" si="12"/>
        <v>0</v>
      </c>
      <c r="CD112" s="163"/>
    </row>
    <row r="113" spans="1:82">
      <c r="A113" s="9"/>
      <c r="B113" s="8" t="s">
        <v>299</v>
      </c>
      <c r="C113" s="8">
        <v>240</v>
      </c>
      <c r="D113" s="6">
        <v>25</v>
      </c>
      <c r="E113" s="5">
        <f t="shared" si="11"/>
        <v>6000</v>
      </c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6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>
        <v>25</v>
      </c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166"/>
      <c r="BE113" s="5"/>
      <c r="BF113" s="5"/>
      <c r="BG113" s="5"/>
      <c r="BH113" s="5"/>
      <c r="BI113" s="5"/>
      <c r="BJ113" s="5"/>
      <c r="BK113" s="5"/>
      <c r="BL113" s="5"/>
      <c r="BM113" s="5"/>
      <c r="BN113" s="104"/>
      <c r="BO113" s="104"/>
      <c r="BP113" s="104"/>
      <c r="BQ113" s="5"/>
      <c r="BR113" s="5"/>
      <c r="BS113" s="5"/>
      <c r="BT113" s="5"/>
      <c r="BU113" s="5"/>
      <c r="BV113" s="5"/>
      <c r="BW113" s="5"/>
      <c r="BX113">
        <f t="shared" si="13"/>
        <v>25</v>
      </c>
      <c r="BY113" s="68">
        <f t="shared" si="14"/>
        <v>6000</v>
      </c>
      <c r="BZ113" s="63" t="s">
        <v>299</v>
      </c>
      <c r="CA113" s="162">
        <v>240</v>
      </c>
      <c r="CB113" s="5">
        <f t="shared" si="15"/>
        <v>0</v>
      </c>
      <c r="CC113" s="135">
        <f t="shared" si="12"/>
        <v>0</v>
      </c>
      <c r="CD113" s="163"/>
    </row>
    <row r="114" spans="1:82">
      <c r="A114" s="9"/>
      <c r="B114" s="8" t="s">
        <v>293</v>
      </c>
      <c r="C114" s="8">
        <v>294</v>
      </c>
      <c r="D114" s="6">
        <v>105.8</v>
      </c>
      <c r="E114" s="5">
        <f t="shared" si="11"/>
        <v>31105.200000000001</v>
      </c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6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>
        <v>105.8</v>
      </c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166"/>
      <c r="BE114" s="5"/>
      <c r="BF114" s="5"/>
      <c r="BG114" s="5"/>
      <c r="BH114" s="5"/>
      <c r="BI114" s="5"/>
      <c r="BJ114" s="5"/>
      <c r="BK114" s="5"/>
      <c r="BL114" s="5"/>
      <c r="BM114" s="5"/>
      <c r="BN114" s="104"/>
      <c r="BO114" s="104"/>
      <c r="BP114" s="104"/>
      <c r="BQ114" s="5"/>
      <c r="BR114" s="5"/>
      <c r="BS114" s="5"/>
      <c r="BT114" s="5"/>
      <c r="BU114" s="5"/>
      <c r="BV114" s="5"/>
      <c r="BW114" s="5"/>
      <c r="BX114">
        <f t="shared" si="13"/>
        <v>105.8</v>
      </c>
      <c r="BY114" s="68">
        <f t="shared" si="14"/>
        <v>31105.200000000001</v>
      </c>
      <c r="BZ114" s="63" t="s">
        <v>293</v>
      </c>
      <c r="CA114" s="162">
        <v>294</v>
      </c>
      <c r="CB114" s="5">
        <f t="shared" si="15"/>
        <v>0</v>
      </c>
      <c r="CC114" s="135">
        <f t="shared" si="12"/>
        <v>0</v>
      </c>
      <c r="CD114" s="163"/>
    </row>
    <row r="115" spans="1:82">
      <c r="A115" s="9"/>
      <c r="B115" s="8" t="s">
        <v>323</v>
      </c>
      <c r="C115" s="8">
        <v>240</v>
      </c>
      <c r="D115" s="6">
        <v>22.1</v>
      </c>
      <c r="E115" s="5">
        <f t="shared" si="11"/>
        <v>5304</v>
      </c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6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>
        <v>22.1</v>
      </c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166"/>
      <c r="BE115" s="5"/>
      <c r="BF115" s="5"/>
      <c r="BG115" s="5"/>
      <c r="BH115" s="5"/>
      <c r="BI115" s="5"/>
      <c r="BJ115" s="5"/>
      <c r="BK115" s="5"/>
      <c r="BL115" s="5"/>
      <c r="BM115" s="5"/>
      <c r="BN115" s="104"/>
      <c r="BO115" s="104"/>
      <c r="BP115" s="104"/>
      <c r="BQ115" s="5"/>
      <c r="BR115" s="5"/>
      <c r="BS115" s="5"/>
      <c r="BT115" s="5"/>
      <c r="BU115" s="5"/>
      <c r="BV115" s="5"/>
      <c r="BW115" s="5"/>
      <c r="BX115">
        <f t="shared" si="13"/>
        <v>22.1</v>
      </c>
      <c r="BY115" s="68">
        <f t="shared" si="14"/>
        <v>5304</v>
      </c>
      <c r="BZ115" s="63" t="s">
        <v>323</v>
      </c>
      <c r="CA115" s="162">
        <v>240</v>
      </c>
      <c r="CB115" s="5">
        <f t="shared" si="15"/>
        <v>0</v>
      </c>
      <c r="CC115" s="135">
        <f t="shared" si="12"/>
        <v>0</v>
      </c>
      <c r="CD115" s="163"/>
    </row>
    <row r="116" spans="1:82">
      <c r="A116" s="9"/>
      <c r="B116" s="8" t="s">
        <v>29</v>
      </c>
      <c r="C116" s="8">
        <v>95</v>
      </c>
      <c r="D116" s="6">
        <v>50</v>
      </c>
      <c r="E116" s="5">
        <f t="shared" si="11"/>
        <v>4750</v>
      </c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6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>
        <v>4.2</v>
      </c>
      <c r="AN116" s="5">
        <v>2.7</v>
      </c>
      <c r="AO116" s="5">
        <v>0.4</v>
      </c>
      <c r="AP116" s="5">
        <v>10.7</v>
      </c>
      <c r="AQ116" s="5">
        <v>6.3</v>
      </c>
      <c r="AR116" s="5">
        <v>2</v>
      </c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166"/>
      <c r="BE116" s="5"/>
      <c r="BF116" s="5"/>
      <c r="BG116" s="5"/>
      <c r="BH116" s="5">
        <v>13.7</v>
      </c>
      <c r="BI116" s="5">
        <v>8</v>
      </c>
      <c r="BJ116" s="5">
        <v>2</v>
      </c>
      <c r="BK116" s="5"/>
      <c r="BL116" s="5"/>
      <c r="BM116" s="5"/>
      <c r="BN116" s="104"/>
      <c r="BO116" s="104"/>
      <c r="BP116" s="104"/>
      <c r="BQ116" s="5"/>
      <c r="BR116" s="5"/>
      <c r="BS116" s="5"/>
      <c r="BT116" s="5"/>
      <c r="BU116" s="5"/>
      <c r="BV116" s="5"/>
      <c r="BW116" s="5"/>
      <c r="BX116">
        <f t="shared" si="13"/>
        <v>50</v>
      </c>
      <c r="BY116" s="68">
        <f t="shared" si="14"/>
        <v>4750</v>
      </c>
      <c r="BZ116" s="63" t="s">
        <v>29</v>
      </c>
      <c r="CA116" s="162">
        <v>95</v>
      </c>
      <c r="CB116" s="5">
        <f t="shared" si="15"/>
        <v>0</v>
      </c>
      <c r="CC116" s="135">
        <f t="shared" si="12"/>
        <v>0</v>
      </c>
      <c r="CD116" s="163"/>
    </row>
    <row r="117" spans="1:82">
      <c r="A117" s="9"/>
      <c r="B117" s="8" t="s">
        <v>113</v>
      </c>
      <c r="C117" s="8">
        <v>160</v>
      </c>
      <c r="D117" s="6">
        <v>15</v>
      </c>
      <c r="E117" s="5">
        <f t="shared" si="11"/>
        <v>2400</v>
      </c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6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>
        <v>4.2</v>
      </c>
      <c r="AN117" s="5">
        <v>2.7</v>
      </c>
      <c r="AO117" s="5"/>
      <c r="AQ117" s="5"/>
      <c r="AR117" s="5"/>
      <c r="AS117" s="5"/>
      <c r="AT117" s="5"/>
      <c r="AU117" s="5"/>
      <c r="AV117" s="5">
        <v>4.2</v>
      </c>
      <c r="AW117" s="72">
        <v>3.9</v>
      </c>
      <c r="AX117" s="5"/>
      <c r="AY117" s="5"/>
      <c r="AZ117" s="5"/>
      <c r="BA117" s="5"/>
      <c r="BB117" s="5"/>
      <c r="BC117" s="5"/>
      <c r="BD117" s="166"/>
      <c r="BE117" s="5"/>
      <c r="BF117" s="5"/>
      <c r="BG117" s="5"/>
      <c r="BH117" s="5"/>
      <c r="BI117" s="5"/>
      <c r="BJ117" s="5"/>
      <c r="BK117" s="5"/>
      <c r="BL117" s="5"/>
      <c r="BM117" s="5"/>
      <c r="BN117" s="104"/>
      <c r="BO117" s="104"/>
      <c r="BP117" s="104"/>
      <c r="BQ117" s="5"/>
      <c r="BR117" s="5"/>
      <c r="BS117" s="5"/>
      <c r="BT117" s="5"/>
      <c r="BU117" s="5"/>
      <c r="BV117" s="5"/>
      <c r="BW117" s="5"/>
      <c r="BX117">
        <f t="shared" si="13"/>
        <v>15.000000000000002</v>
      </c>
      <c r="BY117" s="68">
        <f t="shared" si="14"/>
        <v>2400.0000000000005</v>
      </c>
      <c r="BZ117" s="63" t="s">
        <v>113</v>
      </c>
      <c r="CA117" s="162">
        <v>160</v>
      </c>
      <c r="CB117" s="5">
        <f t="shared" si="15"/>
        <v>0</v>
      </c>
      <c r="CC117" s="135">
        <f t="shared" si="12"/>
        <v>0</v>
      </c>
      <c r="CD117" s="163"/>
    </row>
    <row r="118" spans="1:82">
      <c r="A118" s="9"/>
      <c r="B118" s="8" t="s">
        <v>124</v>
      </c>
      <c r="C118" s="8">
        <v>65</v>
      </c>
      <c r="D118" s="6">
        <v>44</v>
      </c>
      <c r="E118" s="5">
        <f t="shared" si="11"/>
        <v>2860</v>
      </c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6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>
        <v>44</v>
      </c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166"/>
      <c r="BE118" s="5"/>
      <c r="BF118" s="5"/>
      <c r="BG118" s="5"/>
      <c r="BH118" s="5"/>
      <c r="BI118" s="5"/>
      <c r="BJ118" s="5"/>
      <c r="BK118" s="5"/>
      <c r="BL118" s="5"/>
      <c r="BM118" s="5"/>
      <c r="BN118" s="104"/>
      <c r="BO118" s="104"/>
      <c r="BP118" s="104"/>
      <c r="BQ118" s="5"/>
      <c r="BR118" s="5"/>
      <c r="BS118" s="5"/>
      <c r="BT118" s="5"/>
      <c r="BU118" s="5"/>
      <c r="BV118" s="5"/>
      <c r="BW118" s="5"/>
      <c r="BX118">
        <f t="shared" si="13"/>
        <v>44</v>
      </c>
      <c r="BY118" s="68">
        <f t="shared" si="14"/>
        <v>2860</v>
      </c>
      <c r="BZ118" s="63" t="s">
        <v>124</v>
      </c>
      <c r="CA118" s="162">
        <v>65</v>
      </c>
      <c r="CB118" s="5">
        <f t="shared" si="15"/>
        <v>0</v>
      </c>
      <c r="CC118" s="135">
        <f t="shared" si="12"/>
        <v>0</v>
      </c>
      <c r="CD118" s="163"/>
    </row>
    <row r="119" spans="1:82">
      <c r="A119" s="9"/>
      <c r="B119" s="8" t="s">
        <v>352</v>
      </c>
      <c r="C119" s="8">
        <v>500</v>
      </c>
      <c r="D119" s="6">
        <v>27</v>
      </c>
      <c r="E119" s="5">
        <f t="shared" si="11"/>
        <v>13500</v>
      </c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6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>
        <v>27</v>
      </c>
      <c r="AZ119" s="5"/>
      <c r="BA119" s="5"/>
      <c r="BB119" s="5"/>
      <c r="BC119" s="5"/>
      <c r="BD119" s="166"/>
      <c r="BE119" s="5"/>
      <c r="BF119" s="5"/>
      <c r="BG119" s="5"/>
      <c r="BH119" s="5"/>
      <c r="BI119" s="5"/>
      <c r="BJ119" s="5"/>
      <c r="BK119" s="5"/>
      <c r="BL119" s="5"/>
      <c r="BM119" s="5"/>
      <c r="BN119" s="104"/>
      <c r="BO119" s="104"/>
      <c r="BP119" s="104"/>
      <c r="BQ119" s="5"/>
      <c r="BR119" s="5"/>
      <c r="BS119" s="5"/>
      <c r="BT119" s="5"/>
      <c r="BU119" s="5"/>
      <c r="BV119" s="5"/>
      <c r="BW119" s="5"/>
      <c r="BX119">
        <f t="shared" si="13"/>
        <v>27</v>
      </c>
      <c r="BY119" s="68">
        <f t="shared" si="14"/>
        <v>13500</v>
      </c>
      <c r="BZ119" s="63" t="s">
        <v>352</v>
      </c>
      <c r="CA119" s="162">
        <v>500</v>
      </c>
      <c r="CB119" s="5">
        <f t="shared" si="15"/>
        <v>0</v>
      </c>
      <c r="CC119" s="135">
        <f t="shared" si="12"/>
        <v>0</v>
      </c>
      <c r="CD119" s="163"/>
    </row>
    <row r="120" spans="1:82">
      <c r="A120" s="9"/>
      <c r="B120" s="8" t="s">
        <v>353</v>
      </c>
      <c r="C120" s="8">
        <v>500</v>
      </c>
      <c r="D120" s="6">
        <v>20</v>
      </c>
      <c r="E120" s="5">
        <f t="shared" si="11"/>
        <v>10000</v>
      </c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6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>
        <v>20</v>
      </c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166"/>
      <c r="BE120" s="5"/>
      <c r="BF120" s="5"/>
      <c r="BG120" s="5"/>
      <c r="BH120" s="5"/>
      <c r="BI120" s="5"/>
      <c r="BJ120" s="5"/>
      <c r="BK120" s="5"/>
      <c r="BL120" s="5"/>
      <c r="BM120" s="5"/>
      <c r="BN120" s="104"/>
      <c r="BO120" s="104"/>
      <c r="BP120" s="104"/>
      <c r="BQ120" s="5"/>
      <c r="BR120" s="5"/>
      <c r="BS120" s="5"/>
      <c r="BT120" s="5"/>
      <c r="BU120" s="5"/>
      <c r="BV120" s="5"/>
      <c r="BW120" s="5"/>
      <c r="BX120">
        <f t="shared" si="13"/>
        <v>20</v>
      </c>
      <c r="BY120" s="68">
        <f t="shared" si="14"/>
        <v>10000</v>
      </c>
      <c r="BZ120" s="63" t="s">
        <v>353</v>
      </c>
      <c r="CA120" s="162">
        <v>500</v>
      </c>
      <c r="CB120" s="5">
        <f t="shared" si="15"/>
        <v>0</v>
      </c>
      <c r="CC120" s="135">
        <f t="shared" si="12"/>
        <v>0</v>
      </c>
      <c r="CD120" s="163"/>
    </row>
    <row r="121" spans="1:82">
      <c r="A121" s="9"/>
      <c r="B121" s="8" t="s">
        <v>354</v>
      </c>
      <c r="C121" s="8">
        <v>510</v>
      </c>
      <c r="D121" s="6">
        <v>35</v>
      </c>
      <c r="E121" s="5">
        <f t="shared" si="11"/>
        <v>17850</v>
      </c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6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>
        <v>35</v>
      </c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166"/>
      <c r="BE121" s="5"/>
      <c r="BF121" s="5"/>
      <c r="BG121" s="5"/>
      <c r="BH121" s="5"/>
      <c r="BI121" s="5"/>
      <c r="BJ121" s="5"/>
      <c r="BK121" s="5"/>
      <c r="BL121" s="5"/>
      <c r="BM121" s="5"/>
      <c r="BN121" s="104"/>
      <c r="BO121" s="104"/>
      <c r="BP121" s="104"/>
      <c r="BQ121" s="5"/>
      <c r="BR121" s="5"/>
      <c r="BS121" s="5"/>
      <c r="BT121" s="5"/>
      <c r="BU121" s="5"/>
      <c r="BV121" s="5"/>
      <c r="BW121" s="5"/>
      <c r="BX121">
        <f t="shared" si="13"/>
        <v>35</v>
      </c>
      <c r="BY121" s="68">
        <f t="shared" si="14"/>
        <v>17850</v>
      </c>
      <c r="BZ121" s="63" t="s">
        <v>354</v>
      </c>
      <c r="CA121" s="162">
        <v>510</v>
      </c>
      <c r="CB121" s="5">
        <f t="shared" si="15"/>
        <v>0</v>
      </c>
      <c r="CC121" s="135">
        <f t="shared" si="12"/>
        <v>0</v>
      </c>
      <c r="CD121" s="163"/>
    </row>
    <row r="122" spans="1:82">
      <c r="A122" s="9"/>
      <c r="B122" s="8" t="s">
        <v>355</v>
      </c>
      <c r="C122" s="8">
        <v>25</v>
      </c>
      <c r="D122" s="6">
        <v>214</v>
      </c>
      <c r="E122" s="5">
        <f t="shared" si="11"/>
        <v>5350</v>
      </c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6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>
        <v>214</v>
      </c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166"/>
      <c r="BE122" s="5"/>
      <c r="BF122" s="5"/>
      <c r="BG122" s="5"/>
      <c r="BH122" s="5"/>
      <c r="BI122" s="5"/>
      <c r="BJ122" s="5"/>
      <c r="BK122" s="5"/>
      <c r="BL122" s="5"/>
      <c r="BM122" s="5"/>
      <c r="BN122" s="104"/>
      <c r="BO122" s="104"/>
      <c r="BP122" s="104"/>
      <c r="BQ122" s="5"/>
      <c r="BR122" s="5"/>
      <c r="BS122" s="5"/>
      <c r="BT122" s="5"/>
      <c r="BU122" s="5"/>
      <c r="BV122" s="5"/>
      <c r="BW122" s="5"/>
      <c r="BX122">
        <f t="shared" si="13"/>
        <v>214</v>
      </c>
      <c r="BY122" s="68">
        <f t="shared" si="14"/>
        <v>5350</v>
      </c>
      <c r="BZ122" s="63" t="s">
        <v>355</v>
      </c>
      <c r="CA122" s="162">
        <v>25</v>
      </c>
      <c r="CB122" s="5">
        <f t="shared" si="15"/>
        <v>0</v>
      </c>
      <c r="CC122" s="135">
        <f t="shared" si="12"/>
        <v>0</v>
      </c>
      <c r="CD122" s="163"/>
    </row>
    <row r="123" spans="1:82">
      <c r="A123" s="9"/>
      <c r="B123" s="8" t="s">
        <v>356</v>
      </c>
      <c r="C123" s="8">
        <v>30</v>
      </c>
      <c r="D123" s="6">
        <v>224</v>
      </c>
      <c r="E123" s="5">
        <f t="shared" si="11"/>
        <v>6720</v>
      </c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6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>
        <v>224</v>
      </c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166"/>
      <c r="BE123" s="5"/>
      <c r="BF123" s="5"/>
      <c r="BG123" s="5"/>
      <c r="BH123" s="5"/>
      <c r="BI123" s="5"/>
      <c r="BJ123" s="5"/>
      <c r="BK123" s="5"/>
      <c r="BL123" s="5"/>
      <c r="BM123" s="5"/>
      <c r="BN123" s="104"/>
      <c r="BO123" s="104"/>
      <c r="BP123" s="104"/>
      <c r="BQ123" s="5"/>
      <c r="BR123" s="5"/>
      <c r="BS123" s="5"/>
      <c r="BT123" s="5"/>
      <c r="BU123" s="5"/>
      <c r="BV123" s="5"/>
      <c r="BW123" s="5"/>
      <c r="BX123">
        <f t="shared" si="13"/>
        <v>224</v>
      </c>
      <c r="BY123" s="68">
        <f t="shared" si="14"/>
        <v>6720</v>
      </c>
      <c r="BZ123" s="63" t="s">
        <v>356</v>
      </c>
      <c r="CA123" s="162">
        <v>30</v>
      </c>
      <c r="CB123" s="5">
        <f t="shared" si="15"/>
        <v>0</v>
      </c>
      <c r="CC123" s="135">
        <f t="shared" si="12"/>
        <v>0</v>
      </c>
      <c r="CD123" s="163"/>
    </row>
    <row r="124" spans="1:82">
      <c r="A124" s="9"/>
      <c r="B124" s="8" t="s">
        <v>122</v>
      </c>
      <c r="C124" s="8">
        <v>30</v>
      </c>
      <c r="D124" s="6">
        <v>214</v>
      </c>
      <c r="E124" s="5">
        <f t="shared" si="11"/>
        <v>6420</v>
      </c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6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>
        <v>214</v>
      </c>
      <c r="AW124" s="5"/>
      <c r="AX124" s="5"/>
      <c r="AY124" s="5"/>
      <c r="AZ124" s="5"/>
      <c r="BA124" s="5"/>
      <c r="BB124" s="5"/>
      <c r="BC124" s="5"/>
      <c r="BD124" s="166"/>
      <c r="BE124" s="5"/>
      <c r="BF124" s="5"/>
      <c r="BG124" s="5"/>
      <c r="BH124" s="5"/>
      <c r="BI124" s="5"/>
      <c r="BJ124" s="5"/>
      <c r="BK124" s="5"/>
      <c r="BL124" s="5"/>
      <c r="BM124" s="5"/>
      <c r="BN124" s="104"/>
      <c r="BO124" s="104"/>
      <c r="BP124" s="104"/>
      <c r="BQ124" s="5"/>
      <c r="BR124" s="5"/>
      <c r="BS124" s="5"/>
      <c r="BT124" s="5"/>
      <c r="BU124" s="5"/>
      <c r="BV124" s="5"/>
      <c r="BW124" s="5"/>
      <c r="BX124">
        <f t="shared" si="13"/>
        <v>214</v>
      </c>
      <c r="BY124" s="68">
        <f t="shared" si="14"/>
        <v>6420</v>
      </c>
      <c r="BZ124" s="63" t="s">
        <v>122</v>
      </c>
      <c r="CA124" s="162">
        <v>30</v>
      </c>
      <c r="CB124" s="5">
        <f t="shared" si="15"/>
        <v>0</v>
      </c>
      <c r="CC124" s="135">
        <f t="shared" si="12"/>
        <v>0</v>
      </c>
      <c r="CD124" s="163"/>
    </row>
    <row r="125" spans="1:82">
      <c r="A125" s="9"/>
      <c r="B125" s="8" t="s">
        <v>15</v>
      </c>
      <c r="C125" s="8">
        <v>66</v>
      </c>
      <c r="D125" s="6">
        <v>5.3</v>
      </c>
      <c r="E125" s="5">
        <f t="shared" si="11"/>
        <v>349.8</v>
      </c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6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>
        <v>4.2</v>
      </c>
      <c r="AQ125" s="5"/>
      <c r="AR125" s="5"/>
      <c r="AS125" s="5"/>
      <c r="AT125" s="5">
        <v>1.1000000000000001</v>
      </c>
      <c r="AU125" s="5"/>
      <c r="AV125" s="5"/>
      <c r="AW125" s="5"/>
      <c r="AX125" s="5"/>
      <c r="AY125" s="5"/>
      <c r="AZ125" s="5"/>
      <c r="BA125" s="5"/>
      <c r="BB125" s="5"/>
      <c r="BC125" s="5"/>
      <c r="BD125" s="166"/>
      <c r="BE125" s="5"/>
      <c r="BF125" s="5"/>
      <c r="BG125" s="5"/>
      <c r="BH125" s="5"/>
      <c r="BI125" s="5"/>
      <c r="BJ125" s="5"/>
      <c r="BK125" s="5"/>
      <c r="BL125" s="5"/>
      <c r="BM125" s="5"/>
      <c r="BN125" s="104"/>
      <c r="BO125" s="104"/>
      <c r="BP125" s="104"/>
      <c r="BQ125" s="5"/>
      <c r="BR125" s="5"/>
      <c r="BS125" s="5"/>
      <c r="BT125" s="5"/>
      <c r="BU125" s="5"/>
      <c r="BV125" s="5"/>
      <c r="BW125" s="5"/>
      <c r="BX125">
        <f t="shared" si="13"/>
        <v>5.3000000000000007</v>
      </c>
      <c r="BY125" s="68">
        <f t="shared" si="14"/>
        <v>349.80000000000007</v>
      </c>
      <c r="BZ125" s="63" t="s">
        <v>15</v>
      </c>
      <c r="CA125" s="162">
        <v>66</v>
      </c>
      <c r="CB125" s="5">
        <f t="shared" si="15"/>
        <v>0</v>
      </c>
      <c r="CC125" s="135">
        <f t="shared" si="12"/>
        <v>0</v>
      </c>
      <c r="CD125" s="163"/>
    </row>
    <row r="126" spans="1:82">
      <c r="A126" s="9"/>
      <c r="B126" s="8" t="s">
        <v>133</v>
      </c>
      <c r="C126" s="8">
        <v>228</v>
      </c>
      <c r="D126" s="6">
        <v>11</v>
      </c>
      <c r="E126" s="5">
        <f t="shared" si="11"/>
        <v>2508</v>
      </c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6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>
        <v>11</v>
      </c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166"/>
      <c r="BE126" s="5"/>
      <c r="BF126" s="5"/>
      <c r="BG126" s="5"/>
      <c r="BH126" s="5"/>
      <c r="BI126" s="5"/>
      <c r="BJ126" s="5"/>
      <c r="BK126" s="5"/>
      <c r="BL126" s="5"/>
      <c r="BM126" s="5"/>
      <c r="BN126" s="104"/>
      <c r="BO126" s="104"/>
      <c r="BP126" s="104"/>
      <c r="BQ126" s="5"/>
      <c r="BR126" s="5"/>
      <c r="BS126" s="5"/>
      <c r="BT126" s="5"/>
      <c r="BU126" s="5"/>
      <c r="BV126" s="5"/>
      <c r="BW126" s="5"/>
      <c r="BX126">
        <f t="shared" si="13"/>
        <v>11</v>
      </c>
      <c r="BY126" s="68">
        <f t="shared" si="14"/>
        <v>2508</v>
      </c>
      <c r="BZ126" s="63" t="s">
        <v>133</v>
      </c>
      <c r="CA126" s="162">
        <v>228</v>
      </c>
      <c r="CB126" s="5">
        <f t="shared" si="15"/>
        <v>0</v>
      </c>
      <c r="CC126" s="135">
        <f t="shared" si="12"/>
        <v>0</v>
      </c>
      <c r="CD126" s="163"/>
    </row>
    <row r="127" spans="1:82">
      <c r="A127" s="9"/>
      <c r="B127" s="8" t="s">
        <v>59</v>
      </c>
      <c r="C127" s="8">
        <v>230</v>
      </c>
      <c r="D127" s="6">
        <v>10.199999999999999</v>
      </c>
      <c r="E127" s="5">
        <f t="shared" si="11"/>
        <v>2346</v>
      </c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6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>
        <v>5</v>
      </c>
      <c r="AQ127" s="5">
        <v>5.2</v>
      </c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166"/>
      <c r="BE127" s="5"/>
      <c r="BF127" s="5"/>
      <c r="BG127" s="5"/>
      <c r="BH127" s="5"/>
      <c r="BI127" s="5"/>
      <c r="BJ127" s="5"/>
      <c r="BK127" s="5"/>
      <c r="BL127" s="5"/>
      <c r="BM127" s="5"/>
      <c r="BN127" s="104"/>
      <c r="BO127" s="104"/>
      <c r="BP127" s="104"/>
      <c r="BQ127" s="5"/>
      <c r="BR127" s="5"/>
      <c r="BS127" s="5"/>
      <c r="BT127" s="5"/>
      <c r="BU127" s="5"/>
      <c r="BV127" s="5"/>
      <c r="BW127" s="5"/>
      <c r="BX127">
        <f t="shared" si="13"/>
        <v>10.199999999999999</v>
      </c>
      <c r="BY127" s="68">
        <f t="shared" si="14"/>
        <v>2346</v>
      </c>
      <c r="BZ127" s="63" t="s">
        <v>59</v>
      </c>
      <c r="CA127" s="162">
        <v>230</v>
      </c>
      <c r="CB127" s="5">
        <f t="shared" si="15"/>
        <v>0</v>
      </c>
      <c r="CC127" s="135">
        <f t="shared" si="12"/>
        <v>0</v>
      </c>
      <c r="CD127" s="163"/>
    </row>
    <row r="128" spans="1:82">
      <c r="A128" s="9"/>
      <c r="B128" s="8" t="s">
        <v>96</v>
      </c>
      <c r="C128" s="8">
        <v>24.5</v>
      </c>
      <c r="D128" s="6">
        <v>150</v>
      </c>
      <c r="E128" s="5">
        <f t="shared" si="11"/>
        <v>3675</v>
      </c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6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>
        <v>150</v>
      </c>
      <c r="AW128" s="5"/>
      <c r="AX128" s="5"/>
      <c r="AY128" s="5"/>
      <c r="AZ128" s="5"/>
      <c r="BA128" s="5"/>
      <c r="BB128" s="5"/>
      <c r="BC128" s="5"/>
      <c r="BD128" s="166"/>
      <c r="BE128" s="5"/>
      <c r="BF128" s="5"/>
      <c r="BG128" s="5"/>
      <c r="BH128" s="5"/>
      <c r="BI128" s="5"/>
      <c r="BJ128" s="5"/>
      <c r="BK128" s="5"/>
      <c r="BL128" s="5"/>
      <c r="BM128" s="5"/>
      <c r="BN128" s="104"/>
      <c r="BO128" s="104"/>
      <c r="BP128" s="104"/>
      <c r="BQ128" s="5"/>
      <c r="BR128" s="5"/>
      <c r="BS128" s="5"/>
      <c r="BT128" s="5"/>
      <c r="BU128" s="5"/>
      <c r="BV128" s="5"/>
      <c r="BW128" s="5"/>
      <c r="BX128">
        <f t="shared" si="13"/>
        <v>150</v>
      </c>
      <c r="BY128" s="68">
        <f t="shared" si="14"/>
        <v>3675</v>
      </c>
      <c r="BZ128" s="63" t="s">
        <v>96</v>
      </c>
      <c r="CA128" s="162">
        <v>24.5</v>
      </c>
      <c r="CB128" s="5">
        <f t="shared" si="15"/>
        <v>0</v>
      </c>
      <c r="CC128" s="135">
        <f t="shared" si="12"/>
        <v>0</v>
      </c>
      <c r="CD128" s="163"/>
    </row>
    <row r="129" spans="1:82">
      <c r="A129" s="9"/>
      <c r="B129" s="8" t="s">
        <v>141</v>
      </c>
      <c r="C129" s="8">
        <v>155</v>
      </c>
      <c r="D129" s="6">
        <v>41.1</v>
      </c>
      <c r="E129" s="5">
        <f t="shared" si="11"/>
        <v>6370.5</v>
      </c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6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>
        <v>41.1</v>
      </c>
      <c r="AW129" s="5"/>
      <c r="AX129" s="5"/>
      <c r="AY129" s="5"/>
      <c r="AZ129" s="5"/>
      <c r="BA129" s="5"/>
      <c r="BB129" s="5"/>
      <c r="BC129" s="5"/>
      <c r="BD129" s="166"/>
      <c r="BE129" s="5"/>
      <c r="BF129" s="5"/>
      <c r="BG129" s="5"/>
      <c r="BH129" s="5"/>
      <c r="BI129" s="5"/>
      <c r="BJ129" s="5"/>
      <c r="BK129" s="5"/>
      <c r="BL129" s="5"/>
      <c r="BM129" s="5"/>
      <c r="BN129" s="104"/>
      <c r="BO129" s="104"/>
      <c r="BP129" s="104"/>
      <c r="BQ129" s="5"/>
      <c r="BR129" s="5"/>
      <c r="BS129" s="5"/>
      <c r="BT129" s="5"/>
      <c r="BU129" s="5"/>
      <c r="BV129" s="5"/>
      <c r="BW129" s="5"/>
      <c r="BX129">
        <f t="shared" si="13"/>
        <v>41.1</v>
      </c>
      <c r="BY129" s="68">
        <f t="shared" si="14"/>
        <v>6370.5</v>
      </c>
      <c r="BZ129" s="63" t="s">
        <v>141</v>
      </c>
      <c r="CA129" s="162">
        <v>155</v>
      </c>
      <c r="CB129" s="5">
        <f t="shared" si="15"/>
        <v>0</v>
      </c>
      <c r="CC129" s="135">
        <f t="shared" si="12"/>
        <v>0</v>
      </c>
      <c r="CD129" s="163"/>
    </row>
    <row r="130" spans="1:82">
      <c r="A130" s="9"/>
      <c r="B130" s="8" t="s">
        <v>322</v>
      </c>
      <c r="C130" s="8">
        <v>210</v>
      </c>
      <c r="D130" s="6">
        <v>26.7</v>
      </c>
      <c r="E130" s="5">
        <f t="shared" si="11"/>
        <v>5607</v>
      </c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6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>
        <v>26.7</v>
      </c>
      <c r="AZ130" s="5"/>
      <c r="BA130" s="5"/>
      <c r="BB130" s="5"/>
      <c r="BC130" s="5"/>
      <c r="BD130" s="166"/>
      <c r="BE130" s="5"/>
      <c r="BF130" s="5"/>
      <c r="BG130" s="5"/>
      <c r="BH130" s="5"/>
      <c r="BI130" s="5"/>
      <c r="BJ130" s="5"/>
      <c r="BK130" s="5"/>
      <c r="BL130" s="5"/>
      <c r="BM130" s="5"/>
      <c r="BN130" s="104"/>
      <c r="BO130" s="104"/>
      <c r="BP130" s="104"/>
      <c r="BQ130" s="5"/>
      <c r="BR130" s="5"/>
      <c r="BS130" s="5"/>
      <c r="BT130" s="5"/>
      <c r="BU130" s="5"/>
      <c r="BV130" s="5"/>
      <c r="BW130" s="5"/>
      <c r="BX130">
        <f t="shared" si="13"/>
        <v>26.7</v>
      </c>
      <c r="BY130" s="68">
        <f t="shared" si="14"/>
        <v>5607</v>
      </c>
      <c r="BZ130" s="63" t="s">
        <v>322</v>
      </c>
      <c r="CA130" s="162">
        <v>210</v>
      </c>
      <c r="CB130" s="5">
        <f t="shared" si="15"/>
        <v>0</v>
      </c>
      <c r="CC130" s="135">
        <f t="shared" si="12"/>
        <v>0</v>
      </c>
      <c r="CD130" s="163"/>
    </row>
    <row r="131" spans="1:82">
      <c r="A131" s="9"/>
      <c r="B131" s="8" t="s">
        <v>61</v>
      </c>
      <c r="C131" s="8">
        <v>175</v>
      </c>
      <c r="D131" s="6">
        <v>71.3</v>
      </c>
      <c r="E131" s="5">
        <f t="shared" si="11"/>
        <v>12477.5</v>
      </c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6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>
        <v>55.02</v>
      </c>
      <c r="AW131" s="5">
        <v>16.28</v>
      </c>
      <c r="AX131" s="5"/>
      <c r="AY131" s="5"/>
      <c r="AZ131" s="5"/>
      <c r="BA131" s="5"/>
      <c r="BB131" s="5"/>
      <c r="BC131" s="5"/>
      <c r="BD131" s="166"/>
      <c r="BE131" s="5"/>
      <c r="BF131" s="5"/>
      <c r="BG131" s="5"/>
      <c r="BH131" s="5"/>
      <c r="BI131" s="5"/>
      <c r="BJ131" s="5"/>
      <c r="BK131" s="5"/>
      <c r="BL131" s="5"/>
      <c r="BM131" s="5"/>
      <c r="BN131" s="104"/>
      <c r="BO131" s="104"/>
      <c r="BP131" s="104"/>
      <c r="BQ131" s="5"/>
      <c r="BR131" s="5"/>
      <c r="BS131" s="5"/>
      <c r="BT131" s="5"/>
      <c r="BU131" s="5"/>
      <c r="BV131" s="5"/>
      <c r="BW131" s="5"/>
      <c r="BX131">
        <f t="shared" si="13"/>
        <v>71.300000000000011</v>
      </c>
      <c r="BY131" s="68">
        <f t="shared" si="14"/>
        <v>12477.500000000002</v>
      </c>
      <c r="BZ131" s="63" t="s">
        <v>61</v>
      </c>
      <c r="CA131" s="162">
        <v>175</v>
      </c>
      <c r="CB131" s="5">
        <f t="shared" si="15"/>
        <v>0</v>
      </c>
      <c r="CC131" s="135">
        <f t="shared" si="12"/>
        <v>0</v>
      </c>
      <c r="CD131" s="163"/>
    </row>
    <row r="132" spans="1:82">
      <c r="A132" s="9"/>
      <c r="B132" s="8" t="s">
        <v>106</v>
      </c>
      <c r="C132" s="8">
        <v>128</v>
      </c>
      <c r="D132" s="6">
        <v>46</v>
      </c>
      <c r="E132" s="5">
        <f t="shared" si="11"/>
        <v>5888</v>
      </c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6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>
        <v>46</v>
      </c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166"/>
      <c r="BE132" s="5"/>
      <c r="BF132" s="5"/>
      <c r="BG132" s="5"/>
      <c r="BH132" s="5"/>
      <c r="BI132" s="5"/>
      <c r="BJ132" s="5"/>
      <c r="BK132" s="5"/>
      <c r="BL132" s="5"/>
      <c r="BM132" s="5"/>
      <c r="BN132" s="104"/>
      <c r="BO132" s="104"/>
      <c r="BP132" s="104"/>
      <c r="BQ132" s="5"/>
      <c r="BR132" s="5"/>
      <c r="BS132" s="5"/>
      <c r="BT132" s="5"/>
      <c r="BU132" s="5"/>
      <c r="BV132" s="5"/>
      <c r="BW132" s="5"/>
      <c r="BX132">
        <f t="shared" ref="BX132:BX163" si="16">SUM(F132:BW132)</f>
        <v>46</v>
      </c>
      <c r="BY132" s="68">
        <f t="shared" ref="BY132:BY163" si="17">BX132*C132</f>
        <v>5888</v>
      </c>
      <c r="BZ132" s="63" t="s">
        <v>106</v>
      </c>
      <c r="CA132" s="162">
        <v>128</v>
      </c>
      <c r="CB132" s="5">
        <f t="shared" ref="CB132:CB163" si="18">D132-BX132</f>
        <v>0</v>
      </c>
      <c r="CC132" s="135">
        <f t="shared" si="12"/>
        <v>0</v>
      </c>
      <c r="CD132" s="163"/>
    </row>
    <row r="133" spans="1:82">
      <c r="A133" s="9"/>
      <c r="B133" s="8" t="s">
        <v>351</v>
      </c>
      <c r="C133" s="8">
        <v>43.5</v>
      </c>
      <c r="D133" s="6">
        <v>15</v>
      </c>
      <c r="E133" s="5">
        <f t="shared" ref="E133:E189" si="19">D133*C133</f>
        <v>652.5</v>
      </c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6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>
        <v>15</v>
      </c>
      <c r="AW133" s="5"/>
      <c r="AX133" s="5"/>
      <c r="AY133" s="5"/>
      <c r="AZ133" s="5"/>
      <c r="BA133" s="5"/>
      <c r="BB133" s="5"/>
      <c r="BC133" s="5"/>
      <c r="BD133" s="166"/>
      <c r="BE133" s="5"/>
      <c r="BF133" s="5"/>
      <c r="BG133" s="5"/>
      <c r="BH133" s="5"/>
      <c r="BI133" s="5"/>
      <c r="BJ133" s="5"/>
      <c r="BK133" s="5"/>
      <c r="BL133" s="5"/>
      <c r="BM133" s="5"/>
      <c r="BN133" s="104"/>
      <c r="BO133" s="104"/>
      <c r="BP133" s="104"/>
      <c r="BQ133" s="5"/>
      <c r="BR133" s="5"/>
      <c r="BS133" s="5"/>
      <c r="BT133" s="5"/>
      <c r="BU133" s="5"/>
      <c r="BV133" s="5"/>
      <c r="BW133" s="5"/>
      <c r="BX133">
        <f t="shared" si="16"/>
        <v>15</v>
      </c>
      <c r="BY133" s="68">
        <f t="shared" si="17"/>
        <v>652.5</v>
      </c>
      <c r="BZ133" s="63" t="s">
        <v>351</v>
      </c>
      <c r="CA133" s="162">
        <v>43.5</v>
      </c>
      <c r="CB133" s="5">
        <f t="shared" si="18"/>
        <v>0</v>
      </c>
      <c r="CC133" s="135">
        <f t="shared" ref="CC133:CC189" si="20">CB133*CA133</f>
        <v>0</v>
      </c>
      <c r="CD133" s="163"/>
    </row>
    <row r="134" spans="1:82">
      <c r="A134" s="9"/>
      <c r="B134" s="8" t="s">
        <v>54</v>
      </c>
      <c r="C134" s="8">
        <v>22.5</v>
      </c>
      <c r="D134" s="6">
        <v>136</v>
      </c>
      <c r="E134" s="5">
        <f t="shared" si="19"/>
        <v>3060</v>
      </c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6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>
        <v>136</v>
      </c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166"/>
      <c r="BE134" s="5"/>
      <c r="BF134" s="5"/>
      <c r="BG134" s="5"/>
      <c r="BH134" s="5"/>
      <c r="BI134" s="5"/>
      <c r="BJ134" s="5"/>
      <c r="BK134" s="5"/>
      <c r="BL134" s="5"/>
      <c r="BM134" s="5"/>
      <c r="BN134" s="104"/>
      <c r="BO134" s="104"/>
      <c r="BP134" s="104"/>
      <c r="BQ134" s="5"/>
      <c r="BR134" s="5"/>
      <c r="BS134" s="5"/>
      <c r="BT134" s="5"/>
      <c r="BU134" s="5"/>
      <c r="BV134" s="5"/>
      <c r="BW134" s="5"/>
      <c r="BX134">
        <f t="shared" si="16"/>
        <v>136</v>
      </c>
      <c r="BY134" s="68">
        <f t="shared" si="17"/>
        <v>3060</v>
      </c>
      <c r="BZ134" s="63" t="s">
        <v>54</v>
      </c>
      <c r="CA134" s="162">
        <v>22.5</v>
      </c>
      <c r="CB134" s="5">
        <f t="shared" si="18"/>
        <v>0</v>
      </c>
      <c r="CC134" s="135">
        <f t="shared" si="20"/>
        <v>0</v>
      </c>
      <c r="CD134" s="163"/>
    </row>
    <row r="135" spans="1:82">
      <c r="A135" s="9"/>
      <c r="B135" s="8" t="s">
        <v>10</v>
      </c>
      <c r="C135" s="8">
        <v>78.5</v>
      </c>
      <c r="D135" s="6">
        <v>12</v>
      </c>
      <c r="E135" s="5">
        <f t="shared" si="19"/>
        <v>942</v>
      </c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6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>
        <v>1</v>
      </c>
      <c r="AQ135" s="5">
        <v>1</v>
      </c>
      <c r="AR135" s="5"/>
      <c r="AS135" s="5">
        <v>1</v>
      </c>
      <c r="AT135" s="5"/>
      <c r="AU135" s="5"/>
      <c r="AV135" s="5">
        <v>1</v>
      </c>
      <c r="AW135" s="5"/>
      <c r="AX135" s="5"/>
      <c r="AY135" s="5">
        <v>1</v>
      </c>
      <c r="AZ135" s="5">
        <v>1</v>
      </c>
      <c r="BA135" s="5"/>
      <c r="BB135" s="5">
        <v>1</v>
      </c>
      <c r="BC135" s="5">
        <v>1</v>
      </c>
      <c r="BD135" s="166"/>
      <c r="BE135" s="5">
        <v>1</v>
      </c>
      <c r="BF135" s="5"/>
      <c r="BG135" s="5"/>
      <c r="BH135" s="5">
        <v>1</v>
      </c>
      <c r="BI135" s="5"/>
      <c r="BJ135" s="5"/>
      <c r="BK135" s="5">
        <v>1</v>
      </c>
      <c r="BL135" s="5"/>
      <c r="BM135" s="5"/>
      <c r="BN135" s="104">
        <v>1</v>
      </c>
      <c r="BO135" s="11">
        <v>0</v>
      </c>
      <c r="BP135" s="104"/>
      <c r="BQ135" s="5"/>
      <c r="BR135" s="5"/>
      <c r="BS135" s="5"/>
      <c r="BT135" s="5"/>
      <c r="BU135" s="5"/>
      <c r="BV135" s="5"/>
      <c r="BW135" s="5"/>
      <c r="BX135">
        <f t="shared" si="16"/>
        <v>12</v>
      </c>
      <c r="BY135" s="68">
        <f t="shared" si="17"/>
        <v>942</v>
      </c>
      <c r="BZ135" s="63" t="s">
        <v>10</v>
      </c>
      <c r="CA135" s="162">
        <v>78.5</v>
      </c>
      <c r="CB135" s="5">
        <f t="shared" si="18"/>
        <v>0</v>
      </c>
      <c r="CC135" s="135">
        <f t="shared" si="20"/>
        <v>0</v>
      </c>
      <c r="CD135" s="163"/>
    </row>
    <row r="136" spans="1:82">
      <c r="A136" s="9"/>
      <c r="B136" s="8" t="s">
        <v>357</v>
      </c>
      <c r="C136" s="8">
        <v>134.5</v>
      </c>
      <c r="D136" s="6">
        <v>27</v>
      </c>
      <c r="E136" s="5">
        <f t="shared" si="19"/>
        <v>3631.5</v>
      </c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6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>
        <v>2</v>
      </c>
      <c r="BD136" s="166">
        <v>2</v>
      </c>
      <c r="BE136" s="5"/>
      <c r="BF136" s="5"/>
      <c r="BG136" s="5"/>
      <c r="BH136" s="5"/>
      <c r="BI136" s="5"/>
      <c r="BJ136" s="5"/>
      <c r="BK136" s="5">
        <v>12</v>
      </c>
      <c r="BL136" s="5">
        <v>8</v>
      </c>
      <c r="BM136" s="5">
        <v>3</v>
      </c>
      <c r="BN136" s="105"/>
      <c r="BO136" s="192"/>
      <c r="BP136" s="105"/>
      <c r="BQ136" s="102"/>
      <c r="BR136" s="102"/>
      <c r="BS136" s="102"/>
      <c r="BT136" s="102"/>
      <c r="BU136" s="102"/>
      <c r="BV136" s="102"/>
      <c r="BW136" s="102"/>
      <c r="BX136">
        <f t="shared" si="16"/>
        <v>27</v>
      </c>
      <c r="BY136" s="68">
        <f t="shared" si="17"/>
        <v>3631.5</v>
      </c>
      <c r="BZ136" s="63" t="s">
        <v>357</v>
      </c>
      <c r="CA136" s="162">
        <v>134.5</v>
      </c>
      <c r="CB136" s="5">
        <f t="shared" si="18"/>
        <v>0</v>
      </c>
      <c r="CC136" s="135">
        <f t="shared" si="20"/>
        <v>0</v>
      </c>
      <c r="CD136" s="163"/>
    </row>
    <row r="137" spans="1:82">
      <c r="A137" s="9"/>
      <c r="B137" s="8" t="s">
        <v>15</v>
      </c>
      <c r="C137" s="8">
        <v>70</v>
      </c>
      <c r="D137" s="6">
        <v>25</v>
      </c>
      <c r="E137" s="5">
        <f t="shared" si="19"/>
        <v>1750</v>
      </c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6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>
        <v>0.79</v>
      </c>
      <c r="AU137" s="5"/>
      <c r="AV137" s="5">
        <v>4.2</v>
      </c>
      <c r="AW137" s="5">
        <v>3</v>
      </c>
      <c r="AX137" s="5"/>
      <c r="AY137" s="5">
        <v>4.2</v>
      </c>
      <c r="AZ137" s="5">
        <v>3</v>
      </c>
      <c r="BA137" s="5"/>
      <c r="BB137" s="5">
        <v>3.2</v>
      </c>
      <c r="BC137" s="5">
        <v>2.2999999999999998</v>
      </c>
      <c r="BD137" s="166"/>
      <c r="BE137" s="5">
        <v>4.2</v>
      </c>
      <c r="BF137" s="5">
        <v>0.11</v>
      </c>
      <c r="BG137" s="5"/>
      <c r="BH137" s="5"/>
      <c r="BI137" s="5"/>
      <c r="BJ137" s="5"/>
      <c r="BK137" s="5"/>
      <c r="BL137" s="5"/>
      <c r="BM137" s="5"/>
      <c r="BN137" s="104"/>
      <c r="BO137" s="104"/>
      <c r="BP137" s="104"/>
      <c r="BQ137" s="5"/>
      <c r="BR137" s="5"/>
      <c r="BS137" s="5"/>
      <c r="BT137" s="5"/>
      <c r="BU137" s="5"/>
      <c r="BV137" s="5"/>
      <c r="BW137" s="5"/>
      <c r="BX137">
        <f t="shared" si="16"/>
        <v>25</v>
      </c>
      <c r="BY137" s="68">
        <f t="shared" si="17"/>
        <v>1750</v>
      </c>
      <c r="BZ137" s="63" t="s">
        <v>15</v>
      </c>
      <c r="CA137" s="162">
        <v>70</v>
      </c>
      <c r="CB137" s="5">
        <f t="shared" si="18"/>
        <v>0</v>
      </c>
      <c r="CC137" s="135">
        <f t="shared" si="20"/>
        <v>0</v>
      </c>
      <c r="CD137" s="163"/>
    </row>
    <row r="138" spans="1:82">
      <c r="A138" s="9"/>
      <c r="B138" s="8" t="s">
        <v>13</v>
      </c>
      <c r="C138" s="8">
        <v>135</v>
      </c>
      <c r="D138" s="6">
        <v>15</v>
      </c>
      <c r="E138" s="5">
        <f t="shared" si="19"/>
        <v>2025</v>
      </c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6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166"/>
      <c r="BE138" s="5"/>
      <c r="BF138" s="5"/>
      <c r="BG138" s="5"/>
      <c r="BH138" s="5">
        <v>1.5</v>
      </c>
      <c r="BI138" s="5">
        <v>1</v>
      </c>
      <c r="BJ138" s="5"/>
      <c r="BK138" s="5">
        <v>1</v>
      </c>
      <c r="BL138" s="5"/>
      <c r="BM138" s="5"/>
      <c r="BN138" s="104">
        <v>2</v>
      </c>
      <c r="BO138" s="104">
        <v>1</v>
      </c>
      <c r="BP138" s="104"/>
      <c r="BQ138" s="5">
        <v>2</v>
      </c>
      <c r="BR138" s="5">
        <v>1.5</v>
      </c>
      <c r="BS138" s="5"/>
      <c r="BT138" s="5">
        <v>2</v>
      </c>
      <c r="BU138" s="5">
        <v>1</v>
      </c>
      <c r="BV138" s="5">
        <v>1</v>
      </c>
      <c r="BW138" s="5">
        <v>1</v>
      </c>
      <c r="BX138">
        <f t="shared" si="16"/>
        <v>15</v>
      </c>
      <c r="BY138" s="68">
        <f t="shared" si="17"/>
        <v>2025</v>
      </c>
      <c r="BZ138" s="63" t="s">
        <v>13</v>
      </c>
      <c r="CA138" s="162">
        <v>135</v>
      </c>
      <c r="CB138" s="5">
        <f t="shared" si="18"/>
        <v>0</v>
      </c>
      <c r="CC138" s="135">
        <f t="shared" si="20"/>
        <v>0</v>
      </c>
      <c r="CD138" s="163"/>
    </row>
    <row r="139" spans="1:82">
      <c r="A139" s="9"/>
      <c r="B139" s="8" t="s">
        <v>358</v>
      </c>
      <c r="C139" s="8">
        <v>55.5</v>
      </c>
      <c r="D139" s="6">
        <v>10</v>
      </c>
      <c r="E139" s="5">
        <f t="shared" si="19"/>
        <v>555</v>
      </c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6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>
        <v>1</v>
      </c>
      <c r="AT139" s="5"/>
      <c r="AU139" s="5"/>
      <c r="AV139" s="5">
        <v>1</v>
      </c>
      <c r="AW139" s="5"/>
      <c r="AX139" s="5"/>
      <c r="AY139" s="5">
        <v>1</v>
      </c>
      <c r="AZ139" s="5">
        <v>2</v>
      </c>
      <c r="BA139" s="5"/>
      <c r="BB139" s="5">
        <v>1</v>
      </c>
      <c r="BC139" s="5">
        <v>1</v>
      </c>
      <c r="BD139" s="166"/>
      <c r="BE139" s="5">
        <v>1</v>
      </c>
      <c r="BF139" s="5"/>
      <c r="BG139" s="5"/>
      <c r="BH139" s="5">
        <v>1</v>
      </c>
      <c r="BI139" s="5"/>
      <c r="BJ139" s="5"/>
      <c r="BK139" s="5"/>
      <c r="BL139" s="5"/>
      <c r="BM139" s="5"/>
      <c r="BN139" s="104"/>
      <c r="BO139" s="104"/>
      <c r="BP139" s="104"/>
      <c r="BQ139" s="5">
        <v>1</v>
      </c>
      <c r="BR139" s="5"/>
      <c r="BS139" s="5"/>
      <c r="BT139" s="5"/>
      <c r="BU139" s="5"/>
      <c r="BV139" s="5"/>
      <c r="BW139" s="5"/>
      <c r="BX139">
        <f t="shared" si="16"/>
        <v>10</v>
      </c>
      <c r="BY139" s="68">
        <f t="shared" si="17"/>
        <v>555</v>
      </c>
      <c r="BZ139" s="63" t="s">
        <v>358</v>
      </c>
      <c r="CA139" s="162">
        <v>55.5</v>
      </c>
      <c r="CB139" s="5">
        <f t="shared" si="18"/>
        <v>0</v>
      </c>
      <c r="CC139" s="135">
        <f t="shared" si="20"/>
        <v>0</v>
      </c>
      <c r="CD139" s="163"/>
    </row>
    <row r="140" spans="1:82">
      <c r="A140" s="9"/>
      <c r="B140" s="8" t="s">
        <v>359</v>
      </c>
      <c r="C140" s="8">
        <v>44.8</v>
      </c>
      <c r="D140" s="6">
        <v>5</v>
      </c>
      <c r="E140" s="5">
        <f t="shared" si="19"/>
        <v>224</v>
      </c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6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166"/>
      <c r="BE140" s="5"/>
      <c r="BF140" s="5"/>
      <c r="BG140" s="5"/>
      <c r="BH140" s="5"/>
      <c r="BI140" s="5"/>
      <c r="BJ140" s="5"/>
      <c r="BK140" s="5"/>
      <c r="BL140" s="5"/>
      <c r="BM140" s="5"/>
      <c r="BN140" s="11">
        <v>1.5</v>
      </c>
      <c r="BO140" s="104"/>
      <c r="BP140" s="104"/>
      <c r="BQ140" s="5">
        <v>1.5</v>
      </c>
      <c r="BR140" s="5"/>
      <c r="BS140" s="5"/>
      <c r="BT140" s="5">
        <v>2</v>
      </c>
      <c r="BU140" s="5"/>
      <c r="BV140" s="5"/>
      <c r="BW140" s="5"/>
      <c r="BX140">
        <f t="shared" si="16"/>
        <v>5</v>
      </c>
      <c r="BY140" s="68">
        <f t="shared" si="17"/>
        <v>224</v>
      </c>
      <c r="BZ140" s="63" t="s">
        <v>359</v>
      </c>
      <c r="CA140" s="162">
        <v>44.8</v>
      </c>
      <c r="CB140" s="5">
        <f t="shared" si="18"/>
        <v>0</v>
      </c>
      <c r="CC140" s="135">
        <f t="shared" si="20"/>
        <v>0</v>
      </c>
      <c r="CD140" s="163"/>
    </row>
    <row r="141" spans="1:82">
      <c r="A141" s="9"/>
      <c r="B141" s="8" t="s">
        <v>26</v>
      </c>
      <c r="C141" s="8">
        <v>136.69999999999999</v>
      </c>
      <c r="D141" s="6">
        <v>6</v>
      </c>
      <c r="E141" s="5">
        <f t="shared" si="19"/>
        <v>820.19999999999993</v>
      </c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6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>
        <v>4</v>
      </c>
      <c r="AQ141" s="5">
        <v>1</v>
      </c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166"/>
      <c r="BE141" s="5"/>
      <c r="BF141" s="5">
        <v>1</v>
      </c>
      <c r="BG141" s="5"/>
      <c r="BH141" s="5"/>
      <c r="BI141" s="5"/>
      <c r="BJ141" s="5"/>
      <c r="BK141" s="5"/>
      <c r="BL141" s="5"/>
      <c r="BM141" s="5"/>
      <c r="BN141" s="104"/>
      <c r="BO141" s="104"/>
      <c r="BP141" s="104"/>
      <c r="BQ141" s="5"/>
      <c r="BR141" s="5"/>
      <c r="BS141" s="5"/>
      <c r="BT141" s="5"/>
      <c r="BU141" s="5"/>
      <c r="BV141" s="5"/>
      <c r="BW141" s="5"/>
      <c r="BX141">
        <f t="shared" si="16"/>
        <v>6</v>
      </c>
      <c r="BY141" s="68">
        <f t="shared" si="17"/>
        <v>820.19999999999993</v>
      </c>
      <c r="BZ141" s="63" t="s">
        <v>26</v>
      </c>
      <c r="CA141" s="162">
        <v>136.69999999999999</v>
      </c>
      <c r="CB141" s="5">
        <f t="shared" si="18"/>
        <v>0</v>
      </c>
      <c r="CC141" s="135">
        <f t="shared" si="20"/>
        <v>0</v>
      </c>
      <c r="CD141" s="163"/>
    </row>
    <row r="142" spans="1:82">
      <c r="A142" s="9"/>
      <c r="B142" s="8" t="s">
        <v>31</v>
      </c>
      <c r="C142" s="8">
        <v>85</v>
      </c>
      <c r="D142" s="6">
        <v>24</v>
      </c>
      <c r="E142" s="5">
        <f t="shared" si="19"/>
        <v>2040</v>
      </c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6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>
        <v>6</v>
      </c>
      <c r="AQ142" s="5"/>
      <c r="AR142" s="5"/>
      <c r="AS142" s="5"/>
      <c r="AT142" s="5"/>
      <c r="AU142" s="5">
        <v>1</v>
      </c>
      <c r="AV142" s="5"/>
      <c r="AW142" s="5"/>
      <c r="AX142" s="5">
        <v>1</v>
      </c>
      <c r="AY142" s="5">
        <v>6</v>
      </c>
      <c r="AZ142" s="5">
        <v>3</v>
      </c>
      <c r="BA142" s="5">
        <v>1</v>
      </c>
      <c r="BB142" s="5"/>
      <c r="BC142" s="5"/>
      <c r="BD142" s="166">
        <v>1</v>
      </c>
      <c r="BE142" s="5">
        <v>5</v>
      </c>
      <c r="BF142" s="5"/>
      <c r="BG142" s="5"/>
      <c r="BH142" s="5"/>
      <c r="BI142" s="5"/>
      <c r="BJ142" s="5"/>
      <c r="BK142" s="5"/>
      <c r="BL142" s="5"/>
      <c r="BM142" s="5"/>
      <c r="BN142" s="104"/>
      <c r="BO142" s="104"/>
      <c r="BP142" s="104"/>
      <c r="BQ142" s="5"/>
      <c r="BR142" s="5"/>
      <c r="BS142" s="5"/>
      <c r="BT142" s="5"/>
      <c r="BU142" s="5"/>
      <c r="BV142" s="5"/>
      <c r="BW142" s="5"/>
      <c r="BX142">
        <f t="shared" si="16"/>
        <v>24</v>
      </c>
      <c r="BY142" s="68">
        <f t="shared" si="17"/>
        <v>2040</v>
      </c>
      <c r="BZ142" s="63" t="s">
        <v>31</v>
      </c>
      <c r="CA142" s="162">
        <v>85</v>
      </c>
      <c r="CB142" s="5">
        <f t="shared" si="18"/>
        <v>0</v>
      </c>
      <c r="CC142" s="135">
        <f t="shared" si="20"/>
        <v>0</v>
      </c>
      <c r="CD142" s="163"/>
    </row>
    <row r="143" spans="1:82">
      <c r="A143" s="9"/>
      <c r="B143" s="8" t="s">
        <v>307</v>
      </c>
      <c r="C143" s="8">
        <v>340</v>
      </c>
      <c r="D143" s="6">
        <v>62</v>
      </c>
      <c r="E143" s="7">
        <f t="shared" si="19"/>
        <v>21080</v>
      </c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6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>
        <v>37.43</v>
      </c>
      <c r="AT143" s="5">
        <v>19.57</v>
      </c>
      <c r="AU143" s="5">
        <v>5</v>
      </c>
      <c r="AV143" s="5"/>
      <c r="AW143" s="5"/>
      <c r="AX143" s="5"/>
      <c r="AY143" s="5"/>
      <c r="AZ143" s="5"/>
      <c r="BA143" s="5"/>
      <c r="BB143" s="5"/>
      <c r="BC143" s="5"/>
      <c r="BD143" s="166"/>
      <c r="BE143" s="5"/>
      <c r="BF143" s="5"/>
      <c r="BG143" s="5"/>
      <c r="BH143" s="5"/>
      <c r="BI143" s="5"/>
      <c r="BJ143" s="5"/>
      <c r="BK143" s="5"/>
      <c r="BL143" s="5"/>
      <c r="BM143" s="5"/>
      <c r="BN143" s="104"/>
      <c r="BO143" s="104"/>
      <c r="BP143" s="104"/>
      <c r="BQ143" s="5"/>
      <c r="BR143" s="5"/>
      <c r="BS143" s="5"/>
      <c r="BT143" s="5"/>
      <c r="BU143" s="5"/>
      <c r="BV143" s="5"/>
      <c r="BW143" s="5"/>
      <c r="BX143">
        <f t="shared" si="16"/>
        <v>62</v>
      </c>
      <c r="BY143" s="68">
        <f t="shared" si="17"/>
        <v>21080</v>
      </c>
      <c r="BZ143" s="63" t="s">
        <v>307</v>
      </c>
      <c r="CA143" s="162">
        <v>340</v>
      </c>
      <c r="CB143" s="5">
        <f t="shared" si="18"/>
        <v>0</v>
      </c>
      <c r="CC143" s="135">
        <f t="shared" si="20"/>
        <v>0</v>
      </c>
      <c r="CD143" s="163"/>
    </row>
    <row r="144" spans="1:82">
      <c r="A144" s="9"/>
      <c r="B144" s="8" t="s">
        <v>135</v>
      </c>
      <c r="C144" s="8">
        <v>310</v>
      </c>
      <c r="D144" s="6">
        <v>45</v>
      </c>
      <c r="E144" s="7">
        <f t="shared" si="19"/>
        <v>13950</v>
      </c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6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>
        <v>23.5</v>
      </c>
      <c r="AZ144" s="5">
        <v>16.2</v>
      </c>
      <c r="BA144" s="5">
        <v>5.3</v>
      </c>
      <c r="BB144" s="5"/>
      <c r="BC144" s="5"/>
      <c r="BD144" s="166"/>
      <c r="BE144" s="5"/>
      <c r="BF144" s="5"/>
      <c r="BG144" s="5"/>
      <c r="BH144" s="5"/>
      <c r="BI144" s="5"/>
      <c r="BJ144" s="5"/>
      <c r="BK144" s="5"/>
      <c r="BL144" s="5"/>
      <c r="BM144" s="5"/>
      <c r="BN144" s="104"/>
      <c r="BO144" s="104"/>
      <c r="BP144" s="104"/>
      <c r="BQ144" s="5"/>
      <c r="BR144" s="5"/>
      <c r="BS144" s="5"/>
      <c r="BT144" s="5"/>
      <c r="BU144" s="5"/>
      <c r="BV144" s="5"/>
      <c r="BW144" s="5"/>
      <c r="BX144">
        <f t="shared" si="16"/>
        <v>45</v>
      </c>
      <c r="BY144" s="68">
        <f t="shared" si="17"/>
        <v>13950</v>
      </c>
      <c r="BZ144" s="63" t="s">
        <v>135</v>
      </c>
      <c r="CA144" s="162">
        <v>310</v>
      </c>
      <c r="CB144" s="5">
        <f t="shared" si="18"/>
        <v>0</v>
      </c>
      <c r="CC144" s="135">
        <f t="shared" si="20"/>
        <v>0</v>
      </c>
      <c r="CD144" s="163"/>
    </row>
    <row r="145" spans="1:82">
      <c r="A145" s="9"/>
      <c r="B145" s="8" t="s">
        <v>360</v>
      </c>
      <c r="C145" s="8">
        <v>54</v>
      </c>
      <c r="D145" s="6">
        <v>214</v>
      </c>
      <c r="E145" s="5">
        <f t="shared" si="19"/>
        <v>11556</v>
      </c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6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>
        <v>214</v>
      </c>
      <c r="AZ145" s="5"/>
      <c r="BA145" s="5"/>
      <c r="BB145" s="5"/>
      <c r="BC145" s="5"/>
      <c r="BD145" s="166"/>
      <c r="BE145" s="5"/>
      <c r="BF145" s="5"/>
      <c r="BG145" s="5"/>
      <c r="BH145" s="5"/>
      <c r="BI145" s="5"/>
      <c r="BJ145" s="5"/>
      <c r="BK145" s="5"/>
      <c r="BL145" s="5"/>
      <c r="BM145" s="5"/>
      <c r="BN145" s="104"/>
      <c r="BO145" s="104"/>
      <c r="BP145" s="104"/>
      <c r="BQ145" s="5"/>
      <c r="BR145" s="5"/>
      <c r="BS145" s="5"/>
      <c r="BT145" s="5"/>
      <c r="BU145" s="5"/>
      <c r="BV145" s="5"/>
      <c r="BW145" s="5"/>
      <c r="BX145">
        <f t="shared" si="16"/>
        <v>214</v>
      </c>
      <c r="BY145" s="68">
        <f t="shared" si="17"/>
        <v>11556</v>
      </c>
      <c r="BZ145" s="63" t="s">
        <v>360</v>
      </c>
      <c r="CA145" s="162">
        <v>54</v>
      </c>
      <c r="CB145" s="5">
        <f t="shared" si="18"/>
        <v>0</v>
      </c>
      <c r="CC145" s="135">
        <f t="shared" si="20"/>
        <v>0</v>
      </c>
      <c r="CD145" s="163"/>
    </row>
    <row r="146" spans="1:82">
      <c r="A146" s="9"/>
      <c r="B146" s="8" t="s">
        <v>26</v>
      </c>
      <c r="C146" s="8">
        <v>112</v>
      </c>
      <c r="D146" s="6">
        <v>6</v>
      </c>
      <c r="E146" s="5">
        <f t="shared" si="19"/>
        <v>672</v>
      </c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6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>
        <v>2</v>
      </c>
      <c r="AZ146" s="5">
        <v>2</v>
      </c>
      <c r="BA146" s="5"/>
      <c r="BB146" s="5"/>
      <c r="BC146" s="5"/>
      <c r="BD146" s="166"/>
      <c r="BE146" s="5">
        <v>2</v>
      </c>
      <c r="BF146" s="5"/>
      <c r="BG146" s="5"/>
      <c r="BH146" s="5"/>
      <c r="BI146" s="5"/>
      <c r="BJ146" s="5"/>
      <c r="BK146" s="5"/>
      <c r="BL146" s="5"/>
      <c r="BM146" s="5"/>
      <c r="BN146" s="104"/>
      <c r="BO146" s="104"/>
      <c r="BP146" s="104"/>
      <c r="BQ146" s="5"/>
      <c r="BR146" s="5"/>
      <c r="BS146" s="5"/>
      <c r="BT146" s="5"/>
      <c r="BU146" s="5"/>
      <c r="BV146" s="5"/>
      <c r="BW146" s="5"/>
      <c r="BX146">
        <f t="shared" si="16"/>
        <v>6</v>
      </c>
      <c r="BY146" s="68">
        <f t="shared" si="17"/>
        <v>672</v>
      </c>
      <c r="BZ146" s="63" t="s">
        <v>26</v>
      </c>
      <c r="CA146" s="162">
        <v>112</v>
      </c>
      <c r="CB146" s="5">
        <f t="shared" si="18"/>
        <v>0</v>
      </c>
      <c r="CC146" s="135">
        <f t="shared" si="20"/>
        <v>0</v>
      </c>
      <c r="CD146" s="163"/>
    </row>
    <row r="147" spans="1:82">
      <c r="A147" s="9"/>
      <c r="B147" s="8" t="s">
        <v>97</v>
      </c>
      <c r="C147" s="8">
        <v>160</v>
      </c>
      <c r="D147" s="6">
        <v>38.6</v>
      </c>
      <c r="E147" s="5">
        <f t="shared" si="19"/>
        <v>6176</v>
      </c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6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>
        <v>38.6</v>
      </c>
      <c r="BC147" s="5"/>
      <c r="BD147" s="166"/>
      <c r="BE147" s="5"/>
      <c r="BF147" s="5"/>
      <c r="BG147" s="5"/>
      <c r="BH147" s="5"/>
      <c r="BI147" s="5"/>
      <c r="BJ147" s="5"/>
      <c r="BK147" s="5"/>
      <c r="BL147" s="5"/>
      <c r="BM147" s="5"/>
      <c r="BN147" s="104"/>
      <c r="BO147" s="104"/>
      <c r="BP147" s="104"/>
      <c r="BQ147" s="5"/>
      <c r="BR147" s="5"/>
      <c r="BS147" s="5"/>
      <c r="BT147" s="5"/>
      <c r="BU147" s="5"/>
      <c r="BV147" s="5"/>
      <c r="BW147" s="5"/>
      <c r="BX147">
        <f t="shared" si="16"/>
        <v>38.6</v>
      </c>
      <c r="BY147" s="68">
        <f t="shared" si="17"/>
        <v>6176</v>
      </c>
      <c r="BZ147" s="63" t="s">
        <v>97</v>
      </c>
      <c r="CA147" s="162">
        <v>160</v>
      </c>
      <c r="CB147" s="5">
        <f t="shared" si="18"/>
        <v>0</v>
      </c>
      <c r="CC147" s="135">
        <f t="shared" si="20"/>
        <v>0</v>
      </c>
      <c r="CD147" s="163"/>
    </row>
    <row r="148" spans="1:82">
      <c r="A148" s="9"/>
      <c r="B148" s="8" t="s">
        <v>29</v>
      </c>
      <c r="C148" s="8">
        <v>95</v>
      </c>
      <c r="D148" s="6">
        <v>25</v>
      </c>
      <c r="E148" s="5">
        <f t="shared" si="19"/>
        <v>2375</v>
      </c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6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166"/>
      <c r="BE148" s="5"/>
      <c r="BF148" s="5"/>
      <c r="BG148" s="5"/>
      <c r="BH148" s="104"/>
      <c r="BI148" s="5"/>
      <c r="BJ148" s="5"/>
      <c r="BK148" s="5"/>
      <c r="BL148" s="5"/>
      <c r="BM148" s="5"/>
      <c r="BN148" s="104">
        <v>8</v>
      </c>
      <c r="BO148" s="104">
        <v>5</v>
      </c>
      <c r="BP148" s="104">
        <v>2</v>
      </c>
      <c r="BQ148" s="5"/>
      <c r="BR148" s="5"/>
      <c r="BS148" s="5"/>
      <c r="BT148" s="5"/>
      <c r="BU148" s="5"/>
      <c r="BV148" s="5">
        <v>6</v>
      </c>
      <c r="BW148" s="5">
        <v>4</v>
      </c>
      <c r="BX148">
        <f t="shared" si="16"/>
        <v>25</v>
      </c>
      <c r="BY148" s="68">
        <f t="shared" si="17"/>
        <v>2375</v>
      </c>
      <c r="BZ148" s="63" t="s">
        <v>29</v>
      </c>
      <c r="CA148" s="162">
        <v>95</v>
      </c>
      <c r="CB148" s="5">
        <f t="shared" si="18"/>
        <v>0</v>
      </c>
      <c r="CC148" s="135">
        <f t="shared" si="20"/>
        <v>0</v>
      </c>
      <c r="CD148" s="163"/>
    </row>
    <row r="149" spans="1:82">
      <c r="A149" s="9"/>
      <c r="B149" s="8" t="s">
        <v>344</v>
      </c>
      <c r="C149" s="8">
        <v>450</v>
      </c>
      <c r="D149" s="6">
        <v>27.5</v>
      </c>
      <c r="E149" s="5">
        <f t="shared" si="19"/>
        <v>12375</v>
      </c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6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>
        <v>27.5</v>
      </c>
      <c r="BC149" s="5"/>
      <c r="BD149" s="166"/>
      <c r="BE149" s="5"/>
      <c r="BF149" s="5"/>
      <c r="BG149" s="5"/>
      <c r="BH149" s="5"/>
      <c r="BI149" s="5"/>
      <c r="BJ149" s="5"/>
      <c r="BK149" s="5"/>
      <c r="BL149" s="5"/>
      <c r="BM149" s="5"/>
      <c r="BN149" s="104"/>
      <c r="BO149" s="104"/>
      <c r="BP149" s="104"/>
      <c r="BQ149" s="5"/>
      <c r="BR149" s="5"/>
      <c r="BS149" s="5"/>
      <c r="BT149" s="5"/>
      <c r="BU149" s="5"/>
      <c r="BV149" s="5"/>
      <c r="BW149" s="5"/>
      <c r="BX149">
        <f t="shared" si="16"/>
        <v>27.5</v>
      </c>
      <c r="BY149" s="68">
        <f t="shared" si="17"/>
        <v>12375</v>
      </c>
      <c r="BZ149" s="63" t="s">
        <v>344</v>
      </c>
      <c r="CA149" s="162">
        <v>450</v>
      </c>
      <c r="CB149" s="5">
        <f t="shared" si="18"/>
        <v>0</v>
      </c>
      <c r="CC149" s="135">
        <f t="shared" si="20"/>
        <v>0</v>
      </c>
      <c r="CD149" s="163"/>
    </row>
    <row r="150" spans="1:82">
      <c r="A150" s="9"/>
      <c r="B150" s="8" t="s">
        <v>206</v>
      </c>
      <c r="C150" s="8">
        <v>500</v>
      </c>
      <c r="D150" s="6">
        <v>15</v>
      </c>
      <c r="E150" s="5">
        <f t="shared" si="19"/>
        <v>7500</v>
      </c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6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166"/>
      <c r="BE150" s="5">
        <v>15</v>
      </c>
      <c r="BF150" s="5"/>
      <c r="BG150" s="5"/>
      <c r="BH150" s="5"/>
      <c r="BI150" s="5"/>
      <c r="BJ150" s="5"/>
      <c r="BK150" s="5"/>
      <c r="BL150" s="5"/>
      <c r="BM150" s="5"/>
      <c r="BN150" s="104"/>
      <c r="BO150" s="104"/>
      <c r="BP150" s="104"/>
      <c r="BQ150" s="5"/>
      <c r="BR150" s="5"/>
      <c r="BS150" s="5"/>
      <c r="BT150" s="5"/>
      <c r="BU150" s="5"/>
      <c r="BV150" s="5"/>
      <c r="BW150" s="5"/>
      <c r="BX150">
        <f t="shared" si="16"/>
        <v>15</v>
      </c>
      <c r="BY150" s="68">
        <f t="shared" si="17"/>
        <v>7500</v>
      </c>
      <c r="BZ150" s="63" t="s">
        <v>206</v>
      </c>
      <c r="CA150" s="162">
        <v>500</v>
      </c>
      <c r="CB150" s="5">
        <f t="shared" si="18"/>
        <v>0</v>
      </c>
      <c r="CC150" s="135">
        <f t="shared" si="20"/>
        <v>0</v>
      </c>
      <c r="CD150" s="163"/>
    </row>
    <row r="151" spans="1:82">
      <c r="A151" s="9"/>
      <c r="B151" s="8" t="s">
        <v>361</v>
      </c>
      <c r="C151" s="8">
        <v>35</v>
      </c>
      <c r="D151" s="6">
        <v>220</v>
      </c>
      <c r="E151" s="5">
        <f t="shared" si="19"/>
        <v>7700</v>
      </c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6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>
        <v>220</v>
      </c>
      <c r="BC151" s="5"/>
      <c r="BD151" s="166"/>
      <c r="BE151" s="5"/>
      <c r="BF151" s="5"/>
      <c r="BG151" s="5"/>
      <c r="BH151" s="5"/>
      <c r="BI151" s="5"/>
      <c r="BJ151" s="5"/>
      <c r="BK151" s="5"/>
      <c r="BL151" s="5"/>
      <c r="BM151" s="5"/>
      <c r="BN151" s="104"/>
      <c r="BO151" s="104"/>
      <c r="BP151" s="104"/>
      <c r="BQ151" s="5"/>
      <c r="BR151" s="5"/>
      <c r="BS151" s="5"/>
      <c r="BT151" s="5"/>
      <c r="BU151" s="5"/>
      <c r="BV151" s="5"/>
      <c r="BW151" s="5"/>
      <c r="BX151">
        <f t="shared" si="16"/>
        <v>220</v>
      </c>
      <c r="BY151" s="68">
        <f t="shared" si="17"/>
        <v>7700</v>
      </c>
      <c r="BZ151" s="63" t="s">
        <v>361</v>
      </c>
      <c r="CA151" s="162">
        <v>35</v>
      </c>
      <c r="CB151" s="5">
        <f t="shared" si="18"/>
        <v>0</v>
      </c>
      <c r="CC151" s="135">
        <f t="shared" si="20"/>
        <v>0</v>
      </c>
      <c r="CD151" s="163"/>
    </row>
    <row r="152" spans="1:82">
      <c r="A152" s="9"/>
      <c r="B152" s="8" t="s">
        <v>138</v>
      </c>
      <c r="C152" s="8">
        <v>409.5</v>
      </c>
      <c r="D152" s="8">
        <v>42.3</v>
      </c>
      <c r="E152" s="5">
        <f t="shared" si="19"/>
        <v>17321.849999999999</v>
      </c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6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>
        <v>24.8</v>
      </c>
      <c r="BC152" s="5">
        <v>13.1</v>
      </c>
      <c r="BD152" s="166">
        <v>4.4000000000000004</v>
      </c>
      <c r="BE152" s="5"/>
      <c r="BF152" s="5"/>
      <c r="BG152" s="5"/>
      <c r="BH152" s="5"/>
      <c r="BI152" s="5"/>
      <c r="BJ152" s="5"/>
      <c r="BK152" s="5"/>
      <c r="BL152" s="5"/>
      <c r="BM152" s="5"/>
      <c r="BN152" s="104"/>
      <c r="BO152" s="104"/>
      <c r="BP152" s="104"/>
      <c r="BQ152" s="5"/>
      <c r="BR152" s="5"/>
      <c r="BS152" s="5"/>
      <c r="BT152" s="5"/>
      <c r="BU152" s="5"/>
      <c r="BV152" s="5"/>
      <c r="BW152" s="5"/>
      <c r="BX152">
        <f t="shared" si="16"/>
        <v>42.3</v>
      </c>
      <c r="BY152" s="68">
        <f t="shared" si="17"/>
        <v>17321.849999999999</v>
      </c>
      <c r="BZ152" s="63" t="s">
        <v>138</v>
      </c>
      <c r="CA152" s="165">
        <v>409.5</v>
      </c>
      <c r="CB152" s="5">
        <f t="shared" si="18"/>
        <v>0</v>
      </c>
      <c r="CC152" s="135">
        <f t="shared" si="20"/>
        <v>0</v>
      </c>
      <c r="CD152" s="163"/>
    </row>
    <row r="153" spans="1:82">
      <c r="A153" s="9"/>
      <c r="B153" s="8" t="s">
        <v>27</v>
      </c>
      <c r="C153" s="8">
        <v>260</v>
      </c>
      <c r="D153" s="8">
        <v>45</v>
      </c>
      <c r="E153" s="5">
        <f t="shared" si="19"/>
        <v>11700</v>
      </c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6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166"/>
      <c r="BE153" s="5"/>
      <c r="BF153" s="5"/>
      <c r="BG153" s="5"/>
      <c r="BH153" s="5"/>
      <c r="BI153" s="5"/>
      <c r="BJ153" s="5"/>
      <c r="BK153" s="5">
        <v>24</v>
      </c>
      <c r="BL153" s="5">
        <v>16</v>
      </c>
      <c r="BM153" s="5">
        <v>5</v>
      </c>
      <c r="BN153" s="105"/>
      <c r="BO153" s="105"/>
      <c r="BP153" s="105"/>
      <c r="BQ153" s="102"/>
      <c r="BR153" s="102"/>
      <c r="BS153" s="102"/>
      <c r="BT153" s="102"/>
      <c r="BU153" s="102"/>
      <c r="BV153" s="102"/>
      <c r="BW153" s="102"/>
      <c r="BX153">
        <f t="shared" si="16"/>
        <v>45</v>
      </c>
      <c r="BY153" s="68">
        <f t="shared" si="17"/>
        <v>11700</v>
      </c>
      <c r="BZ153" s="63" t="s">
        <v>27</v>
      </c>
      <c r="CA153" s="165">
        <v>260</v>
      </c>
      <c r="CB153" s="5">
        <f t="shared" si="18"/>
        <v>0</v>
      </c>
      <c r="CC153" s="135">
        <f t="shared" si="20"/>
        <v>0</v>
      </c>
      <c r="CD153" s="163"/>
    </row>
    <row r="154" spans="1:82">
      <c r="A154" s="9"/>
      <c r="B154" s="8" t="s">
        <v>189</v>
      </c>
      <c r="C154" s="8">
        <v>382</v>
      </c>
      <c r="D154" s="8">
        <v>42.95</v>
      </c>
      <c r="E154" s="5">
        <f t="shared" si="19"/>
        <v>16406.900000000001</v>
      </c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6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166"/>
      <c r="BE154" s="5"/>
      <c r="BF154" s="5"/>
      <c r="BG154" s="5"/>
      <c r="BH154" s="5"/>
      <c r="BI154" s="5"/>
      <c r="BJ154" s="5"/>
      <c r="BK154" s="5"/>
      <c r="BL154" s="5"/>
      <c r="BM154" s="5"/>
      <c r="BN154" s="11">
        <v>15</v>
      </c>
      <c r="BO154" s="11">
        <v>6</v>
      </c>
      <c r="BP154" s="11">
        <v>3</v>
      </c>
      <c r="BQ154" s="5"/>
      <c r="BR154" s="5"/>
      <c r="BS154" s="5"/>
      <c r="BT154" s="5">
        <v>12.95</v>
      </c>
      <c r="BU154" s="5">
        <v>6</v>
      </c>
      <c r="BV154" s="5"/>
      <c r="BW154" s="5"/>
      <c r="BX154">
        <f t="shared" si="16"/>
        <v>42.95</v>
      </c>
      <c r="BY154" s="68">
        <f t="shared" si="17"/>
        <v>16406.900000000001</v>
      </c>
      <c r="BZ154" s="63" t="s">
        <v>189</v>
      </c>
      <c r="CA154" s="165">
        <v>382</v>
      </c>
      <c r="CB154" s="5">
        <f t="shared" si="18"/>
        <v>0</v>
      </c>
      <c r="CC154" s="135">
        <f t="shared" si="20"/>
        <v>0</v>
      </c>
      <c r="CD154" s="163"/>
    </row>
    <row r="155" spans="1:82">
      <c r="A155" s="9"/>
      <c r="B155" s="8" t="s">
        <v>362</v>
      </c>
      <c r="C155" s="8">
        <v>160</v>
      </c>
      <c r="D155" s="8">
        <v>33.799999999999997</v>
      </c>
      <c r="E155" s="5">
        <f t="shared" si="19"/>
        <v>5408</v>
      </c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6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166"/>
      <c r="BE155" s="5"/>
      <c r="BF155" s="5"/>
      <c r="BG155" s="5"/>
      <c r="BH155" s="5">
        <v>33.799999999999997</v>
      </c>
      <c r="BI155" s="5"/>
      <c r="BJ155" s="5"/>
      <c r="BK155" s="5"/>
      <c r="BL155" s="5"/>
      <c r="BM155" s="5"/>
      <c r="BN155" s="104"/>
      <c r="BO155" s="104"/>
      <c r="BP155" s="104"/>
      <c r="BQ155" s="5"/>
      <c r="BR155" s="5"/>
      <c r="BS155" s="5"/>
      <c r="BT155" s="5"/>
      <c r="BU155" s="5"/>
      <c r="BV155" s="5"/>
      <c r="BW155" s="5"/>
      <c r="BX155">
        <f t="shared" si="16"/>
        <v>33.799999999999997</v>
      </c>
      <c r="BY155" s="68">
        <f t="shared" si="17"/>
        <v>5408</v>
      </c>
      <c r="BZ155" s="63" t="s">
        <v>362</v>
      </c>
      <c r="CA155" s="162">
        <v>160</v>
      </c>
      <c r="CB155" s="5">
        <f t="shared" si="18"/>
        <v>0</v>
      </c>
      <c r="CC155" s="135">
        <f t="shared" si="20"/>
        <v>0</v>
      </c>
      <c r="CD155" s="163"/>
    </row>
    <row r="156" spans="1:82">
      <c r="A156" s="9"/>
      <c r="B156" s="8" t="s">
        <v>61</v>
      </c>
      <c r="C156" s="8">
        <v>190</v>
      </c>
      <c r="D156" s="8">
        <v>61.4</v>
      </c>
      <c r="E156" s="5">
        <f t="shared" si="19"/>
        <v>11666</v>
      </c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6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166"/>
      <c r="BE156" s="5">
        <v>61.4</v>
      </c>
      <c r="BF156" s="5"/>
      <c r="BG156" s="5"/>
      <c r="BH156" s="5"/>
      <c r="BI156" s="5"/>
      <c r="BJ156" s="5"/>
      <c r="BK156" s="5"/>
      <c r="BL156" s="5"/>
      <c r="BM156" s="5"/>
      <c r="BN156" s="104"/>
      <c r="BO156" s="104"/>
      <c r="BP156" s="104"/>
      <c r="BQ156" s="5"/>
      <c r="BR156" s="5"/>
      <c r="BS156" s="5"/>
      <c r="BT156" s="5"/>
      <c r="BU156" s="5"/>
      <c r="BV156" s="5"/>
      <c r="BW156" s="5"/>
      <c r="BX156">
        <f t="shared" si="16"/>
        <v>61.4</v>
      </c>
      <c r="BY156" s="68">
        <f t="shared" si="17"/>
        <v>11666</v>
      </c>
      <c r="BZ156" s="63" t="s">
        <v>61</v>
      </c>
      <c r="CA156" s="162">
        <v>190</v>
      </c>
      <c r="CB156" s="5">
        <f t="shared" si="18"/>
        <v>0</v>
      </c>
      <c r="CC156" s="135">
        <f t="shared" si="20"/>
        <v>0</v>
      </c>
      <c r="CD156" s="163"/>
    </row>
    <row r="157" spans="1:82">
      <c r="A157" s="9"/>
      <c r="B157" s="8" t="s">
        <v>106</v>
      </c>
      <c r="C157" s="8">
        <v>140</v>
      </c>
      <c r="D157" s="8">
        <v>45.4</v>
      </c>
      <c r="E157" s="5">
        <f t="shared" si="19"/>
        <v>6356</v>
      </c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6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166"/>
      <c r="BE157" s="5">
        <v>45.4</v>
      </c>
      <c r="BF157" s="5"/>
      <c r="BG157" s="5"/>
      <c r="BH157" s="5"/>
      <c r="BI157" s="5"/>
      <c r="BJ157" s="5"/>
      <c r="BK157" s="5"/>
      <c r="BL157" s="5"/>
      <c r="BM157" s="5"/>
      <c r="BN157" s="104"/>
      <c r="BO157" s="104"/>
      <c r="BP157" s="104"/>
      <c r="BQ157" s="5"/>
      <c r="BR157" s="5"/>
      <c r="BS157" s="5"/>
      <c r="BT157" s="5"/>
      <c r="BU157" s="5"/>
      <c r="BV157" s="5"/>
      <c r="BW157" s="5"/>
      <c r="BX157">
        <f t="shared" si="16"/>
        <v>45.4</v>
      </c>
      <c r="BY157" s="68">
        <f t="shared" si="17"/>
        <v>6356</v>
      </c>
      <c r="BZ157" s="63" t="s">
        <v>106</v>
      </c>
      <c r="CA157" s="162">
        <v>140</v>
      </c>
      <c r="CB157" s="5">
        <f t="shared" si="18"/>
        <v>0</v>
      </c>
      <c r="CC157" s="135">
        <f t="shared" si="20"/>
        <v>0</v>
      </c>
      <c r="CD157" s="163"/>
    </row>
    <row r="158" spans="1:82">
      <c r="A158" s="9"/>
      <c r="B158" s="8" t="s">
        <v>133</v>
      </c>
      <c r="C158" s="8">
        <v>266</v>
      </c>
      <c r="D158" s="8">
        <v>10.1</v>
      </c>
      <c r="E158" s="5">
        <f t="shared" si="19"/>
        <v>2686.6</v>
      </c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6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>
        <v>10.1</v>
      </c>
      <c r="BC158" s="5"/>
      <c r="BD158" s="166"/>
      <c r="BE158" s="5"/>
      <c r="BF158" s="5"/>
      <c r="BG158" s="5"/>
      <c r="BH158" s="5"/>
      <c r="BI158" s="5"/>
      <c r="BJ158" s="5"/>
      <c r="BK158" s="5"/>
      <c r="BL158" s="5"/>
      <c r="BM158" s="5"/>
      <c r="BN158" s="104"/>
      <c r="BO158" s="104"/>
      <c r="BP158" s="104"/>
      <c r="BQ158" s="5"/>
      <c r="BR158" s="5"/>
      <c r="BS158" s="5"/>
      <c r="BT158" s="5"/>
      <c r="BU158" s="5"/>
      <c r="BV158" s="5"/>
      <c r="BW158" s="5"/>
      <c r="BX158">
        <f t="shared" si="16"/>
        <v>10.1</v>
      </c>
      <c r="BY158" s="68">
        <f t="shared" si="17"/>
        <v>2686.6</v>
      </c>
      <c r="BZ158" s="63" t="s">
        <v>133</v>
      </c>
      <c r="CA158" s="162">
        <v>266</v>
      </c>
      <c r="CB158" s="5">
        <f t="shared" si="18"/>
        <v>0</v>
      </c>
      <c r="CC158" s="135">
        <f t="shared" si="20"/>
        <v>0</v>
      </c>
      <c r="CD158" s="163"/>
    </row>
    <row r="159" spans="1:82">
      <c r="A159" s="9"/>
      <c r="B159" s="8" t="s">
        <v>59</v>
      </c>
      <c r="C159" s="8">
        <v>252</v>
      </c>
      <c r="D159" s="8">
        <v>10</v>
      </c>
      <c r="E159" s="5">
        <f t="shared" si="19"/>
        <v>2520</v>
      </c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6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166"/>
      <c r="BE159" s="5">
        <v>10</v>
      </c>
      <c r="BF159" s="5"/>
      <c r="BG159" s="5"/>
      <c r="BH159" s="5"/>
      <c r="BI159" s="5"/>
      <c r="BJ159" s="5"/>
      <c r="BK159" s="5"/>
      <c r="BL159" s="5"/>
      <c r="BM159" s="5"/>
      <c r="BN159" s="104"/>
      <c r="BO159" s="104"/>
      <c r="BP159" s="104"/>
      <c r="BQ159" s="5"/>
      <c r="BR159" s="5"/>
      <c r="BS159" s="5"/>
      <c r="BT159" s="5"/>
      <c r="BU159" s="5"/>
      <c r="BV159" s="5"/>
      <c r="BW159" s="5"/>
      <c r="BX159">
        <f t="shared" si="16"/>
        <v>10</v>
      </c>
      <c r="BY159" s="68">
        <f t="shared" si="17"/>
        <v>2520</v>
      </c>
      <c r="BZ159" s="63" t="s">
        <v>59</v>
      </c>
      <c r="CA159" s="162">
        <v>252</v>
      </c>
      <c r="CB159" s="5">
        <f t="shared" si="18"/>
        <v>0</v>
      </c>
      <c r="CC159" s="135">
        <f t="shared" si="20"/>
        <v>0</v>
      </c>
      <c r="CD159" s="163"/>
    </row>
    <row r="160" spans="1:82">
      <c r="A160" s="9"/>
      <c r="B160" s="8" t="s">
        <v>293</v>
      </c>
      <c r="C160" s="8">
        <v>310</v>
      </c>
      <c r="D160" s="8">
        <v>128.80000000000001</v>
      </c>
      <c r="E160" s="5">
        <f t="shared" si="19"/>
        <v>39928</v>
      </c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6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166"/>
      <c r="BE160" s="5"/>
      <c r="BF160" s="5"/>
      <c r="BG160" s="5"/>
      <c r="BH160" s="5"/>
      <c r="BI160" s="5"/>
      <c r="BJ160" s="5"/>
      <c r="BK160" s="7">
        <v>51.5</v>
      </c>
      <c r="BL160" s="7"/>
      <c r="BM160" s="7"/>
      <c r="BN160" s="11">
        <v>25.1</v>
      </c>
      <c r="BO160" s="104"/>
      <c r="BP160" s="104"/>
      <c r="BQ160" s="5"/>
      <c r="BR160" s="5"/>
      <c r="BS160" s="5"/>
      <c r="BT160" s="5">
        <v>52.2</v>
      </c>
      <c r="BU160" s="5"/>
      <c r="BV160" s="5"/>
      <c r="BW160" s="5"/>
      <c r="BX160">
        <f t="shared" si="16"/>
        <v>128.80000000000001</v>
      </c>
      <c r="BY160" s="68">
        <f t="shared" si="17"/>
        <v>39928</v>
      </c>
      <c r="BZ160" s="63" t="s">
        <v>293</v>
      </c>
      <c r="CA160" s="162">
        <v>310</v>
      </c>
      <c r="CB160" s="5">
        <f t="shared" si="18"/>
        <v>0</v>
      </c>
      <c r="CC160" s="135">
        <f t="shared" si="20"/>
        <v>0</v>
      </c>
      <c r="CD160" s="163"/>
    </row>
    <row r="161" spans="1:82">
      <c r="A161" s="9"/>
      <c r="B161" s="8" t="s">
        <v>118</v>
      </c>
      <c r="C161" s="8">
        <v>67</v>
      </c>
      <c r="D161" s="8">
        <v>220</v>
      </c>
      <c r="E161" s="5">
        <f t="shared" si="19"/>
        <v>14740</v>
      </c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6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166"/>
      <c r="BE161" s="5"/>
      <c r="BF161" s="5"/>
      <c r="BG161" s="5"/>
      <c r="BH161" s="5">
        <v>220</v>
      </c>
      <c r="BI161" s="5"/>
      <c r="BJ161" s="5"/>
      <c r="BK161" s="5"/>
      <c r="BL161" s="5"/>
      <c r="BM161" s="5"/>
      <c r="BN161" s="104"/>
      <c r="BO161" s="104"/>
      <c r="BP161" s="104"/>
      <c r="BQ161" s="5"/>
      <c r="BR161" s="5"/>
      <c r="BS161" s="5"/>
      <c r="BT161" s="5"/>
      <c r="BU161" s="5"/>
      <c r="BV161" s="5"/>
      <c r="BW161" s="5"/>
      <c r="BX161">
        <f t="shared" si="16"/>
        <v>220</v>
      </c>
      <c r="BY161" s="68">
        <f t="shared" si="17"/>
        <v>14740</v>
      </c>
      <c r="BZ161" s="63" t="s">
        <v>118</v>
      </c>
      <c r="CA161" s="162">
        <v>67</v>
      </c>
      <c r="CB161" s="5">
        <f t="shared" si="18"/>
        <v>0</v>
      </c>
      <c r="CC161" s="135">
        <f t="shared" si="20"/>
        <v>0</v>
      </c>
      <c r="CD161" s="163"/>
    </row>
    <row r="162" spans="1:82">
      <c r="A162" s="9"/>
      <c r="B162" s="8" t="s">
        <v>307</v>
      </c>
      <c r="C162" s="8">
        <v>340</v>
      </c>
      <c r="D162" s="8">
        <v>66</v>
      </c>
      <c r="E162" s="7">
        <f t="shared" si="19"/>
        <v>22440</v>
      </c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6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>
        <v>41</v>
      </c>
      <c r="BF162" s="5">
        <v>19.399999999999999</v>
      </c>
      <c r="BG162" s="5">
        <v>5.6</v>
      </c>
      <c r="BH162" s="5"/>
      <c r="BI162" s="5"/>
      <c r="BJ162" s="5"/>
      <c r="BK162" s="5"/>
      <c r="BL162" s="5"/>
      <c r="BM162" s="5"/>
      <c r="BN162" s="104"/>
      <c r="BO162" s="104"/>
      <c r="BP162" s="104"/>
      <c r="BQ162" s="5"/>
      <c r="BR162" s="5"/>
      <c r="BS162" s="5"/>
      <c r="BT162" s="5"/>
      <c r="BU162" s="5"/>
      <c r="BV162" s="5"/>
      <c r="BW162" s="5"/>
      <c r="BX162">
        <f t="shared" si="16"/>
        <v>66</v>
      </c>
      <c r="BY162" s="68">
        <f t="shared" si="17"/>
        <v>22440</v>
      </c>
      <c r="BZ162" s="63" t="s">
        <v>307</v>
      </c>
      <c r="CA162" s="8">
        <v>340</v>
      </c>
      <c r="CB162" s="5">
        <f t="shared" si="18"/>
        <v>0</v>
      </c>
      <c r="CC162" s="135">
        <f t="shared" si="20"/>
        <v>0</v>
      </c>
      <c r="CD162" s="163"/>
    </row>
    <row r="163" spans="1:82">
      <c r="A163" s="9"/>
      <c r="B163" s="8" t="s">
        <v>65</v>
      </c>
      <c r="C163" s="8">
        <v>320</v>
      </c>
      <c r="D163" s="8">
        <v>45</v>
      </c>
      <c r="E163" s="7">
        <f t="shared" si="19"/>
        <v>14400</v>
      </c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6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>
        <v>29</v>
      </c>
      <c r="BI163" s="5">
        <v>12.6</v>
      </c>
      <c r="BJ163" s="5">
        <v>3.4</v>
      </c>
      <c r="BK163" s="5"/>
      <c r="BL163" s="5"/>
      <c r="BM163" s="5"/>
      <c r="BN163" s="104"/>
      <c r="BO163" s="104"/>
      <c r="BP163" s="104"/>
      <c r="BQ163" s="5"/>
      <c r="BR163" s="5"/>
      <c r="BS163" s="5"/>
      <c r="BT163" s="5"/>
      <c r="BU163" s="5"/>
      <c r="BV163" s="5"/>
      <c r="BW163" s="5"/>
      <c r="BX163">
        <f t="shared" si="16"/>
        <v>45</v>
      </c>
      <c r="BY163" s="68">
        <f t="shared" si="17"/>
        <v>14400</v>
      </c>
      <c r="BZ163" s="63" t="s">
        <v>65</v>
      </c>
      <c r="CA163" s="8">
        <v>320</v>
      </c>
      <c r="CB163" s="5">
        <f t="shared" si="18"/>
        <v>0</v>
      </c>
      <c r="CC163" s="135">
        <f t="shared" si="20"/>
        <v>0</v>
      </c>
      <c r="CD163" s="163"/>
    </row>
    <row r="164" spans="1:82">
      <c r="A164" s="9"/>
      <c r="B164" s="8" t="s">
        <v>508</v>
      </c>
      <c r="C164" s="8">
        <v>80</v>
      </c>
      <c r="D164" s="8">
        <v>20.2</v>
      </c>
      <c r="E164" s="5">
        <f t="shared" si="19"/>
        <v>1616</v>
      </c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6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>
        <v>3.2</v>
      </c>
      <c r="BI164" s="5">
        <v>2</v>
      </c>
      <c r="BJ164" s="5">
        <v>0.1</v>
      </c>
      <c r="BK164" s="5">
        <v>2.1</v>
      </c>
      <c r="BL164" s="5">
        <v>2</v>
      </c>
      <c r="BM164" s="5"/>
      <c r="BN164" s="193">
        <v>3</v>
      </c>
      <c r="BO164" s="193">
        <v>1.5</v>
      </c>
      <c r="BP164" s="194"/>
      <c r="BQ164" s="149">
        <v>3</v>
      </c>
      <c r="BR164" s="137">
        <v>1.5</v>
      </c>
      <c r="BS164" s="137"/>
      <c r="BT164" s="137">
        <v>1.8</v>
      </c>
      <c r="BU164" s="137"/>
      <c r="BV164" s="137"/>
      <c r="BW164" s="137"/>
      <c r="BX164">
        <f t="shared" ref="BX164:BX190" si="21">SUM(F164:BW164)</f>
        <v>20.2</v>
      </c>
      <c r="BY164" s="68">
        <f t="shared" ref="BY164:BY189" si="22">BX164*C164</f>
        <v>1616</v>
      </c>
      <c r="BZ164" s="63" t="s">
        <v>37</v>
      </c>
      <c r="CA164" s="8">
        <v>80</v>
      </c>
      <c r="CB164" s="5">
        <f t="shared" ref="CB164:CB189" si="23">D164-BX164</f>
        <v>0</v>
      </c>
      <c r="CC164" s="135">
        <f t="shared" si="20"/>
        <v>0</v>
      </c>
      <c r="CD164" s="163"/>
    </row>
    <row r="165" spans="1:82">
      <c r="A165" s="9"/>
      <c r="B165" s="8" t="s">
        <v>58</v>
      </c>
      <c r="C165" s="8">
        <v>30</v>
      </c>
      <c r="D165" s="8">
        <v>19</v>
      </c>
      <c r="E165" s="5">
        <f t="shared" si="19"/>
        <v>570</v>
      </c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6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>
        <v>3.2</v>
      </c>
      <c r="BI165" s="5">
        <v>2</v>
      </c>
      <c r="BJ165" s="5">
        <v>0.1</v>
      </c>
      <c r="BK165" s="5">
        <v>2.1</v>
      </c>
      <c r="BL165" s="5">
        <v>2</v>
      </c>
      <c r="BM165" s="5"/>
      <c r="BN165" s="193">
        <v>3</v>
      </c>
      <c r="BO165" s="193">
        <v>1.5</v>
      </c>
      <c r="BP165" s="194"/>
      <c r="BQ165" s="149">
        <v>3</v>
      </c>
      <c r="BR165" s="137">
        <v>1.5</v>
      </c>
      <c r="BS165" s="137"/>
      <c r="BT165" s="137">
        <v>0.6</v>
      </c>
      <c r="BU165" s="137"/>
      <c r="BV165" s="137"/>
      <c r="BW165" s="137"/>
      <c r="BX165">
        <f t="shared" si="21"/>
        <v>19</v>
      </c>
      <c r="BY165" s="68">
        <f t="shared" si="22"/>
        <v>570</v>
      </c>
      <c r="BZ165" s="63" t="s">
        <v>58</v>
      </c>
      <c r="CA165" s="8">
        <v>30</v>
      </c>
      <c r="CB165" s="5">
        <f t="shared" si="23"/>
        <v>0</v>
      </c>
      <c r="CC165" s="135">
        <f t="shared" si="20"/>
        <v>0</v>
      </c>
      <c r="CD165" s="163"/>
    </row>
    <row r="166" spans="1:82">
      <c r="A166" s="9"/>
      <c r="B166" s="8" t="s">
        <v>509</v>
      </c>
      <c r="C166" s="8">
        <v>149.5</v>
      </c>
      <c r="D166" s="8">
        <v>15</v>
      </c>
      <c r="E166" s="5">
        <f t="shared" si="19"/>
        <v>2242.5</v>
      </c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6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>
        <v>4.2</v>
      </c>
      <c r="BI166" s="5">
        <v>3</v>
      </c>
      <c r="BJ166" s="5"/>
      <c r="BK166" s="5"/>
      <c r="BL166" s="5"/>
      <c r="BM166" s="5"/>
      <c r="BN166" s="104"/>
      <c r="BO166" s="104"/>
      <c r="BP166" s="104"/>
      <c r="BQ166" s="5">
        <v>4.8</v>
      </c>
      <c r="BR166" s="5">
        <v>3</v>
      </c>
      <c r="BS166" s="5"/>
      <c r="BT166" s="5"/>
      <c r="BU166" s="5"/>
      <c r="BV166" s="5"/>
      <c r="BW166" s="5"/>
      <c r="BX166">
        <f t="shared" si="21"/>
        <v>15</v>
      </c>
      <c r="BY166" s="68">
        <f t="shared" si="22"/>
        <v>2242.5</v>
      </c>
      <c r="BZ166" s="63" t="s">
        <v>509</v>
      </c>
      <c r="CA166" s="8">
        <v>149.5</v>
      </c>
      <c r="CB166" s="5">
        <f t="shared" si="23"/>
        <v>0</v>
      </c>
      <c r="CC166" s="135">
        <f t="shared" si="20"/>
        <v>0</v>
      </c>
      <c r="CD166" s="163"/>
    </row>
    <row r="167" spans="1:82">
      <c r="A167" s="9"/>
      <c r="B167" s="8" t="s">
        <v>31</v>
      </c>
      <c r="C167" s="8">
        <v>85</v>
      </c>
      <c r="D167" s="8">
        <v>24</v>
      </c>
      <c r="E167" s="5">
        <f t="shared" si="19"/>
        <v>2040</v>
      </c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6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>
        <v>1</v>
      </c>
      <c r="BH167" s="5"/>
      <c r="BI167" s="5"/>
      <c r="BJ167" s="5">
        <v>1</v>
      </c>
      <c r="BK167" s="197">
        <v>7</v>
      </c>
      <c r="BL167" s="5">
        <v>4</v>
      </c>
      <c r="BM167" s="5">
        <v>1</v>
      </c>
      <c r="BN167" s="193">
        <v>8</v>
      </c>
      <c r="BO167" s="105"/>
      <c r="BP167" s="193">
        <v>1</v>
      </c>
      <c r="BQ167" s="102"/>
      <c r="BR167" s="102"/>
      <c r="BS167" s="149">
        <v>1</v>
      </c>
      <c r="BT167" s="149"/>
      <c r="BU167" s="149"/>
      <c r="BV167" s="149"/>
      <c r="BW167" s="149"/>
      <c r="BX167">
        <f t="shared" si="21"/>
        <v>24</v>
      </c>
      <c r="BY167" s="68">
        <f t="shared" si="22"/>
        <v>2040</v>
      </c>
      <c r="BZ167" s="63" t="s">
        <v>31</v>
      </c>
      <c r="CA167" s="8">
        <v>85</v>
      </c>
      <c r="CB167" s="5">
        <f t="shared" si="23"/>
        <v>0</v>
      </c>
      <c r="CC167" s="135">
        <f t="shared" si="20"/>
        <v>0</v>
      </c>
      <c r="CD167" s="163"/>
    </row>
    <row r="168" spans="1:82">
      <c r="A168" s="9"/>
      <c r="B168" s="8" t="s">
        <v>322</v>
      </c>
      <c r="C168" s="8">
        <v>210</v>
      </c>
      <c r="D168" s="8">
        <v>24.3</v>
      </c>
      <c r="E168" s="5">
        <f t="shared" si="19"/>
        <v>5103</v>
      </c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6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104"/>
      <c r="BO168" s="104"/>
      <c r="BP168" s="104"/>
      <c r="BQ168" s="10">
        <v>24.3</v>
      </c>
      <c r="BR168" s="5"/>
      <c r="BS168" s="5"/>
      <c r="BT168" s="5"/>
      <c r="BU168" s="5"/>
      <c r="BV168" s="5"/>
      <c r="BW168" s="5"/>
      <c r="BX168">
        <f t="shared" si="21"/>
        <v>24.3</v>
      </c>
      <c r="BY168" s="68">
        <f t="shared" si="22"/>
        <v>5103</v>
      </c>
      <c r="BZ168" s="63" t="s">
        <v>322</v>
      </c>
      <c r="CA168" s="8">
        <v>210</v>
      </c>
      <c r="CB168" s="5">
        <f t="shared" si="23"/>
        <v>0</v>
      </c>
      <c r="CC168" s="135">
        <f t="shared" si="20"/>
        <v>0</v>
      </c>
      <c r="CD168" s="163"/>
    </row>
    <row r="169" spans="1:82">
      <c r="A169" s="9"/>
      <c r="B169" s="8" t="s">
        <v>141</v>
      </c>
      <c r="C169" s="8">
        <v>155</v>
      </c>
      <c r="D169" s="8">
        <v>34.700000000000003</v>
      </c>
      <c r="E169" s="5">
        <f t="shared" si="19"/>
        <v>5378.5</v>
      </c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6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>
        <v>34.700000000000003</v>
      </c>
      <c r="BI169" s="5"/>
      <c r="BJ169" s="5"/>
      <c r="BK169" s="5"/>
      <c r="BL169" s="5"/>
      <c r="BM169" s="5"/>
      <c r="BN169" s="104"/>
      <c r="BO169" s="104"/>
      <c r="BP169" s="104"/>
      <c r="BQ169" s="5"/>
      <c r="BR169" s="5"/>
      <c r="BS169" s="5"/>
      <c r="BT169" s="5"/>
      <c r="BU169" s="5"/>
      <c r="BV169" s="5"/>
      <c r="BW169" s="5"/>
      <c r="BX169">
        <f t="shared" si="21"/>
        <v>34.700000000000003</v>
      </c>
      <c r="BY169" s="68">
        <f t="shared" si="22"/>
        <v>5378.5</v>
      </c>
      <c r="BZ169" s="63" t="s">
        <v>141</v>
      </c>
      <c r="CA169" s="8">
        <v>155</v>
      </c>
      <c r="CB169" s="5">
        <f t="shared" si="23"/>
        <v>0</v>
      </c>
      <c r="CC169" s="135">
        <f t="shared" si="20"/>
        <v>0</v>
      </c>
      <c r="CD169" s="163"/>
    </row>
    <row r="170" spans="1:82">
      <c r="A170" s="9"/>
      <c r="B170" s="8" t="s">
        <v>106</v>
      </c>
      <c r="C170" s="8">
        <v>132</v>
      </c>
      <c r="D170" s="8">
        <v>50.2</v>
      </c>
      <c r="E170" s="5">
        <f t="shared" si="19"/>
        <v>6626.4000000000005</v>
      </c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6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104">
        <v>50.2</v>
      </c>
      <c r="BO170" s="104"/>
      <c r="BP170" s="104"/>
      <c r="BQ170" s="5"/>
      <c r="BR170" s="5"/>
      <c r="BS170" s="5"/>
      <c r="BT170" s="5"/>
      <c r="BU170" s="5"/>
      <c r="BV170" s="5"/>
      <c r="BW170" s="5"/>
      <c r="BX170">
        <f t="shared" si="21"/>
        <v>50.2</v>
      </c>
      <c r="BY170" s="68">
        <f t="shared" si="22"/>
        <v>6626.4000000000005</v>
      </c>
      <c r="BZ170" s="63" t="s">
        <v>106</v>
      </c>
      <c r="CA170" s="8">
        <v>132</v>
      </c>
      <c r="CB170" s="5">
        <f t="shared" si="23"/>
        <v>0</v>
      </c>
      <c r="CC170" s="135">
        <f t="shared" si="20"/>
        <v>0</v>
      </c>
      <c r="CD170" s="163"/>
    </row>
    <row r="171" spans="1:82">
      <c r="A171" s="9"/>
      <c r="B171" s="8" t="s">
        <v>61</v>
      </c>
      <c r="C171" s="8">
        <v>175</v>
      </c>
      <c r="D171" s="8">
        <v>61.1</v>
      </c>
      <c r="E171" s="5">
        <f t="shared" si="19"/>
        <v>10692.5</v>
      </c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6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104"/>
      <c r="BO171" s="104"/>
      <c r="BP171" s="104"/>
      <c r="BQ171" s="5">
        <v>61.1</v>
      </c>
      <c r="BR171" s="5"/>
      <c r="BS171" s="5"/>
      <c r="BT171" s="5"/>
      <c r="BU171" s="5"/>
      <c r="BV171" s="5"/>
      <c r="BW171" s="5"/>
      <c r="BX171">
        <f t="shared" si="21"/>
        <v>61.1</v>
      </c>
      <c r="BY171" s="68">
        <f t="shared" si="22"/>
        <v>10692.5</v>
      </c>
      <c r="BZ171" s="63" t="s">
        <v>61</v>
      </c>
      <c r="CA171" s="8">
        <v>175</v>
      </c>
      <c r="CB171" s="5">
        <f t="shared" si="23"/>
        <v>0</v>
      </c>
      <c r="CC171" s="135">
        <f t="shared" si="20"/>
        <v>0</v>
      </c>
      <c r="CD171" s="163"/>
    </row>
    <row r="172" spans="1:82">
      <c r="A172" s="9"/>
      <c r="B172" s="8" t="s">
        <v>26</v>
      </c>
      <c r="C172" s="8">
        <v>183.5</v>
      </c>
      <c r="D172" s="8">
        <v>5</v>
      </c>
      <c r="E172" s="5">
        <f t="shared" si="19"/>
        <v>917.5</v>
      </c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6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4">
        <v>4</v>
      </c>
      <c r="BO172" s="104">
        <v>1</v>
      </c>
      <c r="BP172" s="104"/>
      <c r="BQ172" s="5"/>
      <c r="BR172" s="5"/>
      <c r="BS172" s="5"/>
      <c r="BT172" s="5"/>
      <c r="BU172" s="5"/>
      <c r="BV172" s="5"/>
      <c r="BW172" s="5"/>
      <c r="BX172">
        <f t="shared" si="21"/>
        <v>5</v>
      </c>
      <c r="BY172" s="68">
        <f t="shared" si="22"/>
        <v>917.5</v>
      </c>
      <c r="BZ172" s="63" t="s">
        <v>26</v>
      </c>
      <c r="CA172" s="8">
        <v>183.5</v>
      </c>
      <c r="CB172" s="5">
        <f t="shared" si="23"/>
        <v>0</v>
      </c>
      <c r="CC172" s="135">
        <f t="shared" si="20"/>
        <v>0</v>
      </c>
      <c r="CD172" s="163"/>
    </row>
    <row r="173" spans="1:82">
      <c r="A173" s="9"/>
      <c r="B173" s="8" t="s">
        <v>187</v>
      </c>
      <c r="C173" s="8">
        <v>48.5</v>
      </c>
      <c r="D173" s="8">
        <v>20</v>
      </c>
      <c r="E173" s="5">
        <f t="shared" si="19"/>
        <v>970</v>
      </c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6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104"/>
      <c r="BO173" s="104"/>
      <c r="BP173" s="104"/>
      <c r="BQ173" s="5">
        <v>6</v>
      </c>
      <c r="BR173" s="5">
        <v>5</v>
      </c>
      <c r="BS173" s="5">
        <v>2</v>
      </c>
      <c r="BT173" s="5">
        <v>7</v>
      </c>
      <c r="BU173" s="5"/>
      <c r="BV173" s="5"/>
      <c r="BW173" s="5"/>
      <c r="BX173">
        <f t="shared" si="21"/>
        <v>20</v>
      </c>
      <c r="BY173" s="68">
        <f t="shared" si="22"/>
        <v>970</v>
      </c>
      <c r="BZ173" s="63" t="s">
        <v>187</v>
      </c>
      <c r="CA173" s="8">
        <v>48.5</v>
      </c>
      <c r="CB173" s="5">
        <f t="shared" si="23"/>
        <v>0</v>
      </c>
      <c r="CC173" s="135">
        <f t="shared" si="20"/>
        <v>0</v>
      </c>
      <c r="CD173" s="163"/>
    </row>
    <row r="174" spans="1:82">
      <c r="A174" s="9"/>
      <c r="B174" s="8" t="s">
        <v>15</v>
      </c>
      <c r="C174" s="8">
        <v>70</v>
      </c>
      <c r="D174" s="8">
        <v>50</v>
      </c>
      <c r="E174" s="5">
        <f t="shared" si="19"/>
        <v>3500</v>
      </c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6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>
        <v>4.2</v>
      </c>
      <c r="BI174" s="5">
        <v>3</v>
      </c>
      <c r="BJ174" s="5"/>
      <c r="BK174" s="5"/>
      <c r="BL174" s="5"/>
      <c r="BM174" s="5"/>
      <c r="BN174" s="104">
        <v>4.2</v>
      </c>
      <c r="BO174" s="11">
        <v>3.2</v>
      </c>
      <c r="BP174" s="104"/>
      <c r="BQ174" s="5">
        <v>4.2</v>
      </c>
      <c r="BR174" s="5">
        <v>3</v>
      </c>
      <c r="BS174" s="5"/>
      <c r="BT174" s="5">
        <v>4.2</v>
      </c>
      <c r="BU174" s="5">
        <v>3.2</v>
      </c>
      <c r="BV174" s="5">
        <v>4.2</v>
      </c>
      <c r="BW174" s="5">
        <v>3.2</v>
      </c>
      <c r="BX174">
        <f t="shared" si="21"/>
        <v>36.6</v>
      </c>
      <c r="BY174" s="68">
        <f t="shared" si="22"/>
        <v>2562</v>
      </c>
      <c r="BZ174" s="8" t="s">
        <v>15</v>
      </c>
      <c r="CA174" s="8">
        <v>70</v>
      </c>
      <c r="CB174" s="5">
        <f t="shared" si="23"/>
        <v>13.399999999999999</v>
      </c>
      <c r="CC174" s="135">
        <f t="shared" si="20"/>
        <v>937.99999999999989</v>
      </c>
      <c r="CD174" s="163"/>
    </row>
    <row r="175" spans="1:82">
      <c r="A175" s="9"/>
      <c r="B175" s="8" t="s">
        <v>17</v>
      </c>
      <c r="C175" s="8">
        <v>22.5</v>
      </c>
      <c r="D175" s="8">
        <v>10</v>
      </c>
      <c r="E175" s="5">
        <f t="shared" si="19"/>
        <v>225</v>
      </c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6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104"/>
      <c r="BO175" s="104">
        <v>1</v>
      </c>
      <c r="BP175" s="104"/>
      <c r="BQ175" s="5"/>
      <c r="BR175" s="5"/>
      <c r="BS175" s="5"/>
      <c r="BT175" s="5">
        <v>1</v>
      </c>
      <c r="BU175" s="5">
        <v>1</v>
      </c>
      <c r="BV175" s="5"/>
      <c r="BW175" s="5"/>
      <c r="BX175">
        <f t="shared" si="21"/>
        <v>3</v>
      </c>
      <c r="BY175" s="68">
        <f t="shared" si="22"/>
        <v>67.5</v>
      </c>
      <c r="BZ175" s="8" t="s">
        <v>17</v>
      </c>
      <c r="CA175" s="8">
        <v>22.5</v>
      </c>
      <c r="CB175" s="5">
        <f t="shared" si="23"/>
        <v>7</v>
      </c>
      <c r="CC175" s="135">
        <f t="shared" si="20"/>
        <v>157.5</v>
      </c>
      <c r="CD175" s="163"/>
    </row>
    <row r="176" spans="1:82">
      <c r="A176" s="9"/>
      <c r="B176" s="8" t="s">
        <v>510</v>
      </c>
      <c r="C176" s="8">
        <v>100</v>
      </c>
      <c r="D176" s="8">
        <v>8</v>
      </c>
      <c r="E176" s="5">
        <f t="shared" si="19"/>
        <v>800</v>
      </c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6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>
        <v>2</v>
      </c>
      <c r="BI176" s="5"/>
      <c r="BJ176" s="5"/>
      <c r="BK176" s="5">
        <v>2</v>
      </c>
      <c r="BL176" s="5"/>
      <c r="BM176" s="5"/>
      <c r="BN176" s="104">
        <v>2</v>
      </c>
      <c r="BO176" s="104">
        <v>1</v>
      </c>
      <c r="BP176" s="104"/>
      <c r="BQ176" s="40">
        <v>1</v>
      </c>
      <c r="BR176" s="5"/>
      <c r="BS176" s="5"/>
      <c r="BT176" s="5"/>
      <c r="BU176" s="5"/>
      <c r="BV176" s="5"/>
      <c r="BW176" s="5"/>
      <c r="BX176">
        <f t="shared" si="21"/>
        <v>8</v>
      </c>
      <c r="BY176" s="68">
        <f t="shared" si="22"/>
        <v>800</v>
      </c>
      <c r="BZ176" s="63" t="s">
        <v>510</v>
      </c>
      <c r="CA176" s="8">
        <v>100</v>
      </c>
      <c r="CB176" s="5">
        <f t="shared" si="23"/>
        <v>0</v>
      </c>
      <c r="CC176" s="135">
        <f t="shared" si="20"/>
        <v>0</v>
      </c>
      <c r="CD176" s="163"/>
    </row>
    <row r="177" spans="1:82">
      <c r="A177" s="9"/>
      <c r="B177" s="8" t="s">
        <v>351</v>
      </c>
      <c r="C177" s="8">
        <v>43.5</v>
      </c>
      <c r="D177" s="8">
        <v>10</v>
      </c>
      <c r="E177" s="5">
        <f t="shared" si="19"/>
        <v>435</v>
      </c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6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>
        <v>10</v>
      </c>
      <c r="BJ177" s="5"/>
      <c r="BK177" s="5"/>
      <c r="BL177" s="5"/>
      <c r="BM177" s="5"/>
      <c r="BN177" s="104"/>
      <c r="BO177" s="104"/>
      <c r="BP177" s="104"/>
      <c r="BQ177" s="5"/>
      <c r="BR177" s="5"/>
      <c r="BS177" s="5"/>
      <c r="BT177" s="5"/>
      <c r="BU177" s="5"/>
      <c r="BV177" s="5"/>
      <c r="BW177" s="5"/>
      <c r="BX177">
        <f t="shared" si="21"/>
        <v>10</v>
      </c>
      <c r="BY177" s="68">
        <f t="shared" si="22"/>
        <v>435</v>
      </c>
      <c r="BZ177" s="63" t="s">
        <v>351</v>
      </c>
      <c r="CA177" s="8">
        <v>43.5</v>
      </c>
      <c r="CB177" s="5">
        <f t="shared" si="23"/>
        <v>0</v>
      </c>
      <c r="CC177" s="135">
        <f t="shared" si="20"/>
        <v>0</v>
      </c>
      <c r="CD177" s="163"/>
    </row>
    <row r="178" spans="1:82">
      <c r="A178" s="9"/>
      <c r="B178" s="8" t="s">
        <v>172</v>
      </c>
      <c r="C178" s="8">
        <v>165</v>
      </c>
      <c r="D178" s="8">
        <v>10</v>
      </c>
      <c r="E178" s="5">
        <f t="shared" si="19"/>
        <v>1650</v>
      </c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6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>
        <v>10</v>
      </c>
      <c r="BI178" s="5"/>
      <c r="BJ178" s="5"/>
      <c r="BK178" s="5"/>
      <c r="BL178" s="5"/>
      <c r="BM178" s="5"/>
      <c r="BN178" s="104"/>
      <c r="BO178" s="104"/>
      <c r="BP178" s="104"/>
      <c r="BQ178" s="5"/>
      <c r="BR178" s="5"/>
      <c r="BS178" s="5"/>
      <c r="BT178" s="5"/>
      <c r="BU178" s="5"/>
      <c r="BV178" s="5"/>
      <c r="BW178" s="5"/>
      <c r="BX178">
        <f t="shared" si="21"/>
        <v>10</v>
      </c>
      <c r="BY178" s="68">
        <f t="shared" si="22"/>
        <v>1650</v>
      </c>
      <c r="BZ178" s="63" t="s">
        <v>172</v>
      </c>
      <c r="CA178" s="8">
        <v>165</v>
      </c>
      <c r="CB178" s="5">
        <f t="shared" si="23"/>
        <v>0</v>
      </c>
      <c r="CC178" s="135">
        <f t="shared" si="20"/>
        <v>0</v>
      </c>
      <c r="CD178" s="163"/>
    </row>
    <row r="179" spans="1:82">
      <c r="A179" s="9"/>
      <c r="B179" s="8" t="s">
        <v>133</v>
      </c>
      <c r="C179" s="8">
        <v>228</v>
      </c>
      <c r="D179" s="8">
        <v>6.43</v>
      </c>
      <c r="E179" s="5">
        <f t="shared" si="19"/>
        <v>1466.04</v>
      </c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6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104"/>
      <c r="BO179" s="104"/>
      <c r="BP179" s="104"/>
      <c r="BQ179" s="5">
        <v>6.43</v>
      </c>
      <c r="BR179" s="5"/>
      <c r="BS179" s="5"/>
      <c r="BT179" s="5"/>
      <c r="BU179" s="5"/>
      <c r="BV179" s="5"/>
      <c r="BW179" s="5"/>
      <c r="BX179">
        <f t="shared" si="21"/>
        <v>6.43</v>
      </c>
      <c r="BY179" s="68">
        <f t="shared" si="22"/>
        <v>1466.04</v>
      </c>
      <c r="BZ179" s="63" t="s">
        <v>133</v>
      </c>
      <c r="CA179" s="8">
        <v>228</v>
      </c>
      <c r="CB179" s="5">
        <f t="shared" si="23"/>
        <v>0</v>
      </c>
      <c r="CC179" s="135">
        <f t="shared" si="20"/>
        <v>0</v>
      </c>
      <c r="CD179" s="163"/>
    </row>
    <row r="180" spans="1:82">
      <c r="A180" s="9"/>
      <c r="B180" s="8" t="s">
        <v>59</v>
      </c>
      <c r="C180" s="8">
        <v>230</v>
      </c>
      <c r="D180" s="8">
        <v>6.1150000000000002</v>
      </c>
      <c r="E180" s="5">
        <f t="shared" si="19"/>
        <v>1406.45</v>
      </c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6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104">
        <v>6.1150000000000002</v>
      </c>
      <c r="BO180" s="104"/>
      <c r="BP180" s="104"/>
      <c r="BQ180" s="5"/>
      <c r="BR180" s="5"/>
      <c r="BS180" s="5"/>
      <c r="BT180" s="5"/>
      <c r="BU180" s="5"/>
      <c r="BV180" s="5"/>
      <c r="BW180" s="5"/>
      <c r="BX180">
        <f t="shared" si="21"/>
        <v>6.1150000000000002</v>
      </c>
      <c r="BY180" s="68">
        <f t="shared" si="22"/>
        <v>1406.45</v>
      </c>
      <c r="BZ180" s="63" t="s">
        <v>59</v>
      </c>
      <c r="CA180" s="8">
        <v>230</v>
      </c>
      <c r="CB180" s="5">
        <f t="shared" si="23"/>
        <v>0</v>
      </c>
      <c r="CC180" s="135">
        <f t="shared" si="20"/>
        <v>0</v>
      </c>
      <c r="CD180" s="163"/>
    </row>
    <row r="181" spans="1:82">
      <c r="A181" s="9"/>
      <c r="B181" s="8" t="s">
        <v>514</v>
      </c>
      <c r="C181" s="8">
        <v>20</v>
      </c>
      <c r="D181" s="5">
        <v>220</v>
      </c>
      <c r="E181" s="5">
        <f t="shared" si="19"/>
        <v>4400</v>
      </c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6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104"/>
      <c r="BO181" s="104"/>
      <c r="BP181" s="104"/>
      <c r="BQ181" s="5"/>
      <c r="BR181" s="5"/>
      <c r="BS181" s="5"/>
      <c r="BT181" s="5"/>
      <c r="BU181" s="5"/>
      <c r="BV181" s="5">
        <v>220</v>
      </c>
      <c r="BW181" s="5"/>
      <c r="BX181">
        <f t="shared" si="21"/>
        <v>220</v>
      </c>
      <c r="BY181" s="68">
        <f t="shared" si="22"/>
        <v>4400</v>
      </c>
      <c r="BZ181" s="63" t="s">
        <v>514</v>
      </c>
      <c r="CA181" s="8">
        <v>20</v>
      </c>
      <c r="CB181" s="5">
        <f t="shared" si="23"/>
        <v>0</v>
      </c>
      <c r="CC181" s="135">
        <f t="shared" si="20"/>
        <v>0</v>
      </c>
      <c r="CD181" s="163"/>
    </row>
    <row r="182" spans="1:82">
      <c r="A182" s="9"/>
      <c r="B182" s="8" t="s">
        <v>515</v>
      </c>
      <c r="C182" s="8">
        <v>38</v>
      </c>
      <c r="D182" s="5">
        <v>225</v>
      </c>
      <c r="E182" s="5">
        <f t="shared" si="19"/>
        <v>8550</v>
      </c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6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104"/>
      <c r="BO182" s="104"/>
      <c r="BP182" s="104"/>
      <c r="BQ182" s="5"/>
      <c r="BR182" s="5"/>
      <c r="BS182" s="5"/>
      <c r="BT182" s="5">
        <v>225</v>
      </c>
      <c r="BU182" s="5"/>
      <c r="BV182" s="5"/>
      <c r="BW182" s="5"/>
      <c r="BX182">
        <f t="shared" si="21"/>
        <v>225</v>
      </c>
      <c r="BY182" s="68">
        <f t="shared" si="22"/>
        <v>8550</v>
      </c>
      <c r="BZ182" s="63" t="s">
        <v>515</v>
      </c>
      <c r="CA182" s="8">
        <v>38</v>
      </c>
      <c r="CB182" s="5">
        <f t="shared" si="23"/>
        <v>0</v>
      </c>
      <c r="CC182" s="135">
        <f t="shared" si="20"/>
        <v>0</v>
      </c>
      <c r="CD182" s="163"/>
    </row>
    <row r="183" spans="1:82">
      <c r="A183" s="9"/>
      <c r="B183" s="8" t="s">
        <v>516</v>
      </c>
      <c r="C183" s="8">
        <v>23</v>
      </c>
      <c r="D183" s="5">
        <v>220</v>
      </c>
      <c r="E183" s="5">
        <f t="shared" si="19"/>
        <v>5060</v>
      </c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6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104"/>
      <c r="BO183" s="104"/>
      <c r="BP183" s="104"/>
      <c r="BQ183" s="5"/>
      <c r="BR183" s="5"/>
      <c r="BS183" s="5"/>
      <c r="BT183" s="5"/>
      <c r="BU183" s="5"/>
      <c r="BV183" s="5">
        <v>220</v>
      </c>
      <c r="BW183" s="5"/>
      <c r="BX183">
        <f t="shared" si="21"/>
        <v>220</v>
      </c>
      <c r="BY183" s="68">
        <f t="shared" si="22"/>
        <v>5060</v>
      </c>
      <c r="BZ183" s="63" t="s">
        <v>516</v>
      </c>
      <c r="CA183" s="8">
        <v>23</v>
      </c>
      <c r="CB183" s="5">
        <f t="shared" si="23"/>
        <v>0</v>
      </c>
      <c r="CC183" s="135">
        <f t="shared" si="20"/>
        <v>0</v>
      </c>
      <c r="CD183" s="163"/>
    </row>
    <row r="184" spans="1:82">
      <c r="A184" s="9"/>
      <c r="B184" s="8" t="s">
        <v>135</v>
      </c>
      <c r="C184" s="8">
        <v>310</v>
      </c>
      <c r="D184" s="8">
        <v>36</v>
      </c>
      <c r="E184" s="7">
        <f t="shared" si="19"/>
        <v>11160</v>
      </c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6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104"/>
      <c r="BO184" s="104"/>
      <c r="BP184" s="104"/>
      <c r="BQ184" s="5">
        <v>23</v>
      </c>
      <c r="BR184" s="5">
        <v>10</v>
      </c>
      <c r="BS184" s="5">
        <v>3</v>
      </c>
      <c r="BT184" s="5"/>
      <c r="BU184" s="5"/>
      <c r="BV184" s="5"/>
      <c r="BW184" s="5"/>
      <c r="BX184">
        <f t="shared" si="21"/>
        <v>36</v>
      </c>
      <c r="BY184" s="68">
        <f t="shared" si="22"/>
        <v>11160</v>
      </c>
      <c r="BZ184" s="63" t="s">
        <v>135</v>
      </c>
      <c r="CA184" s="8">
        <v>310</v>
      </c>
      <c r="CB184" s="5">
        <f t="shared" si="23"/>
        <v>0</v>
      </c>
      <c r="CC184" s="135">
        <f t="shared" si="20"/>
        <v>0</v>
      </c>
      <c r="CD184" s="163"/>
    </row>
    <row r="185" spans="1:82">
      <c r="A185" s="9"/>
      <c r="B185" s="8" t="s">
        <v>145</v>
      </c>
      <c r="C185" s="8">
        <v>618</v>
      </c>
      <c r="D185" s="8">
        <v>5</v>
      </c>
      <c r="E185" s="5">
        <f t="shared" si="19"/>
        <v>3090</v>
      </c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6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104"/>
      <c r="BO185" s="104">
        <v>1.5</v>
      </c>
      <c r="BP185" s="104"/>
      <c r="BQ185" s="5">
        <v>2.14</v>
      </c>
      <c r="BR185" s="5"/>
      <c r="BS185" s="5"/>
      <c r="BT185" s="5"/>
      <c r="BU185" s="5"/>
      <c r="BV185" s="5">
        <v>1.36</v>
      </c>
      <c r="BW185" s="5"/>
      <c r="BX185">
        <f t="shared" si="21"/>
        <v>5</v>
      </c>
      <c r="BY185" s="68">
        <f t="shared" si="22"/>
        <v>3090</v>
      </c>
      <c r="BZ185" s="63" t="s">
        <v>145</v>
      </c>
      <c r="CA185" s="8">
        <v>618</v>
      </c>
      <c r="CB185" s="5">
        <f t="shared" si="23"/>
        <v>0</v>
      </c>
      <c r="CC185" s="135">
        <f t="shared" si="20"/>
        <v>0</v>
      </c>
      <c r="CD185" s="163"/>
    </row>
    <row r="186" spans="1:82">
      <c r="A186" s="9"/>
      <c r="B186" s="8" t="s">
        <v>61</v>
      </c>
      <c r="C186" s="8">
        <v>182</v>
      </c>
      <c r="D186" s="8">
        <v>37.5</v>
      </c>
      <c r="E186" s="5">
        <f t="shared" si="19"/>
        <v>6825</v>
      </c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6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104"/>
      <c r="BO186" s="104"/>
      <c r="BP186" s="104"/>
      <c r="BQ186" s="5"/>
      <c r="BR186" s="5"/>
      <c r="BS186" s="5"/>
      <c r="BT186" s="5"/>
      <c r="BU186" s="5"/>
      <c r="BV186" s="5">
        <v>37.5</v>
      </c>
      <c r="BW186" s="5"/>
      <c r="BX186">
        <f t="shared" si="21"/>
        <v>37.5</v>
      </c>
      <c r="BY186" s="68">
        <f t="shared" si="22"/>
        <v>6825</v>
      </c>
      <c r="BZ186" s="63" t="s">
        <v>61</v>
      </c>
      <c r="CA186" s="8">
        <v>182</v>
      </c>
      <c r="CB186" s="5">
        <f t="shared" si="23"/>
        <v>0</v>
      </c>
      <c r="CC186" s="5">
        <f>CB186*CA186</f>
        <v>0</v>
      </c>
      <c r="CD186" s="163"/>
    </row>
    <row r="187" spans="1:82">
      <c r="A187" s="9"/>
      <c r="B187" s="8" t="s">
        <v>322</v>
      </c>
      <c r="C187" s="8">
        <v>252</v>
      </c>
      <c r="D187" s="8">
        <v>18</v>
      </c>
      <c r="E187" s="5">
        <f t="shared" si="19"/>
        <v>4536</v>
      </c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6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104"/>
      <c r="BO187" s="104"/>
      <c r="BP187" s="104"/>
      <c r="BQ187" s="5"/>
      <c r="BR187" s="5"/>
      <c r="BS187" s="5"/>
      <c r="BT187" s="5">
        <v>18</v>
      </c>
      <c r="BU187" s="5"/>
      <c r="BV187" s="5"/>
      <c r="BW187" s="5"/>
      <c r="BX187">
        <f t="shared" si="21"/>
        <v>18</v>
      </c>
      <c r="BY187" s="68">
        <f t="shared" si="22"/>
        <v>4536</v>
      </c>
      <c r="BZ187" s="63" t="s">
        <v>322</v>
      </c>
      <c r="CA187" s="8">
        <v>252</v>
      </c>
      <c r="CB187" s="5">
        <f t="shared" si="23"/>
        <v>0</v>
      </c>
      <c r="CC187" s="5">
        <f t="shared" si="20"/>
        <v>0</v>
      </c>
      <c r="CD187" s="163"/>
    </row>
    <row r="188" spans="1:82">
      <c r="A188" s="9"/>
      <c r="B188" s="8" t="s">
        <v>293</v>
      </c>
      <c r="C188" s="8">
        <v>290</v>
      </c>
      <c r="D188" s="8">
        <v>74.400000000000006</v>
      </c>
      <c r="E188" s="5">
        <f t="shared" si="19"/>
        <v>21576</v>
      </c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6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104"/>
      <c r="BO188" s="104"/>
      <c r="BP188" s="104"/>
      <c r="BQ188" s="5"/>
      <c r="BR188" s="5"/>
      <c r="BS188" s="5"/>
      <c r="BT188" s="5"/>
      <c r="BU188" s="5"/>
      <c r="BV188" s="5">
        <v>74.400000000000006</v>
      </c>
      <c r="BW188" s="5"/>
      <c r="BX188">
        <f t="shared" si="21"/>
        <v>74.400000000000006</v>
      </c>
      <c r="BY188" s="68">
        <f t="shared" si="22"/>
        <v>21576</v>
      </c>
      <c r="BZ188" s="63" t="s">
        <v>293</v>
      </c>
      <c r="CA188" s="8">
        <v>290</v>
      </c>
      <c r="CB188" s="5">
        <f t="shared" si="23"/>
        <v>0</v>
      </c>
      <c r="CC188" s="5">
        <f t="shared" si="20"/>
        <v>0</v>
      </c>
      <c r="CD188" s="163"/>
    </row>
    <row r="189" spans="1:82">
      <c r="A189" s="9"/>
      <c r="B189" s="8" t="s">
        <v>135</v>
      </c>
      <c r="C189" s="8">
        <v>310</v>
      </c>
      <c r="D189" s="8">
        <v>20</v>
      </c>
      <c r="E189" s="7">
        <f t="shared" si="19"/>
        <v>6200</v>
      </c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6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104"/>
      <c r="BO189" s="104"/>
      <c r="BP189" s="104"/>
      <c r="BQ189" s="5"/>
      <c r="BR189" s="5"/>
      <c r="BS189" s="5"/>
      <c r="BT189" s="5"/>
      <c r="BU189" s="5"/>
      <c r="BV189" s="5">
        <v>12</v>
      </c>
      <c r="BW189" s="5">
        <v>8</v>
      </c>
      <c r="BX189">
        <f t="shared" si="21"/>
        <v>20</v>
      </c>
      <c r="BY189" s="68">
        <f t="shared" si="22"/>
        <v>6200</v>
      </c>
      <c r="BZ189" s="63" t="s">
        <v>135</v>
      </c>
      <c r="CA189" s="8">
        <v>310</v>
      </c>
      <c r="CB189" s="5">
        <f t="shared" si="23"/>
        <v>0</v>
      </c>
      <c r="CC189" s="5">
        <f t="shared" si="20"/>
        <v>0</v>
      </c>
      <c r="CD189" s="163"/>
    </row>
    <row r="190" spans="1:82">
      <c r="E190" s="103">
        <f>SUM(E4:E189)</f>
        <v>1194028.9032499997</v>
      </c>
      <c r="F190" s="13">
        <v>50895.56</v>
      </c>
      <c r="G190">
        <v>6300.78</v>
      </c>
      <c r="H190">
        <v>1167.8</v>
      </c>
      <c r="I190">
        <v>49151.23</v>
      </c>
      <c r="J190" s="14">
        <v>6043.04</v>
      </c>
      <c r="K190" s="14">
        <v>1530.34</v>
      </c>
      <c r="L190" s="14">
        <v>51748.05</v>
      </c>
      <c r="M190" s="14">
        <v>7771.5</v>
      </c>
      <c r="N190" s="14">
        <v>3121.8</v>
      </c>
      <c r="O190" s="14">
        <v>51318.76</v>
      </c>
      <c r="P190" s="14">
        <v>6630.18</v>
      </c>
      <c r="Q190" s="14">
        <v>1906.91</v>
      </c>
      <c r="R190" s="14">
        <v>50895.63</v>
      </c>
      <c r="S190" s="14">
        <v>6656.5</v>
      </c>
      <c r="T190" s="14">
        <v>2478.89</v>
      </c>
      <c r="U190" s="14">
        <v>51278.400000000001</v>
      </c>
      <c r="V190" s="14">
        <v>7219.38</v>
      </c>
      <c r="W190" s="14">
        <v>1039.67</v>
      </c>
      <c r="X190" s="14">
        <v>41884.160000000003</v>
      </c>
      <c r="Y190" s="14">
        <v>7055.08</v>
      </c>
      <c r="Z190" s="14">
        <v>2202.54</v>
      </c>
      <c r="AA190" s="14">
        <v>41887.08</v>
      </c>
      <c r="AB190" s="14">
        <v>6074.2</v>
      </c>
      <c r="AC190" s="14">
        <v>1697.07</v>
      </c>
      <c r="AD190" s="14">
        <v>41886.71</v>
      </c>
      <c r="AE190" s="14">
        <v>6207.99</v>
      </c>
      <c r="AF190" s="14">
        <v>638.66999999999996</v>
      </c>
      <c r="AG190" s="14">
        <v>42394.91</v>
      </c>
      <c r="AH190" s="14">
        <v>6075.45</v>
      </c>
      <c r="AI190" s="14">
        <v>1792.83</v>
      </c>
      <c r="AJ190" s="14">
        <v>43149.47</v>
      </c>
      <c r="AK190" s="14">
        <v>6508.33</v>
      </c>
      <c r="AL190" s="14">
        <v>1519.83</v>
      </c>
      <c r="AM190" s="14">
        <v>41512.51</v>
      </c>
      <c r="AN190" s="14">
        <v>6075.08</v>
      </c>
      <c r="AO190" s="14">
        <v>699</v>
      </c>
      <c r="AP190" s="14">
        <v>42587.58</v>
      </c>
      <c r="AQ190" s="14">
        <v>5669.69</v>
      </c>
      <c r="AR190" s="14">
        <v>599.4</v>
      </c>
      <c r="AS190" s="14">
        <v>44331.87</v>
      </c>
      <c r="AT190" s="14">
        <v>6911.7</v>
      </c>
      <c r="AU190" s="14">
        <v>1837</v>
      </c>
      <c r="AV190" s="14">
        <v>36335.83</v>
      </c>
      <c r="AW190" s="14">
        <v>7103.96</v>
      </c>
      <c r="AX190" s="14">
        <v>622.54999999999995</v>
      </c>
      <c r="AY190" s="13">
        <v>41922.31</v>
      </c>
      <c r="AZ190" s="13">
        <v>6840.45</v>
      </c>
      <c r="BA190" s="14">
        <v>1875.74</v>
      </c>
      <c r="BB190" s="14">
        <v>42020.92</v>
      </c>
      <c r="BC190" s="99">
        <v>6886.1</v>
      </c>
      <c r="BD190" s="99">
        <v>2207.8000000000002</v>
      </c>
      <c r="BE190" s="14">
        <v>43472.87</v>
      </c>
      <c r="BF190" s="99">
        <v>7000.4</v>
      </c>
      <c r="BG190" s="99">
        <v>2093</v>
      </c>
      <c r="BH190" s="99">
        <v>39958.400000000001</v>
      </c>
      <c r="BI190" s="99">
        <v>6855.32</v>
      </c>
      <c r="BJ190" s="99">
        <v>1426</v>
      </c>
      <c r="BK190" s="99">
        <v>25448.5</v>
      </c>
      <c r="BL190" s="99">
        <v>6521</v>
      </c>
      <c r="BM190" s="99">
        <v>1892.5</v>
      </c>
      <c r="BN190" s="195">
        <v>25371.42</v>
      </c>
      <c r="BO190" s="195">
        <v>4784</v>
      </c>
      <c r="BP190" s="195">
        <v>1551</v>
      </c>
      <c r="BQ190" s="99">
        <v>28487.79</v>
      </c>
      <c r="BR190" s="99">
        <v>4628.5</v>
      </c>
      <c r="BS190" s="99">
        <v>1242</v>
      </c>
      <c r="BT190" s="99">
        <v>37292.5</v>
      </c>
      <c r="BU190" s="99">
        <v>2933.5</v>
      </c>
      <c r="BV190" s="99">
        <v>44327.48</v>
      </c>
      <c r="BW190" s="99">
        <v>3479</v>
      </c>
      <c r="BX190" s="68">
        <f t="shared" si="21"/>
        <v>1192933.4099999995</v>
      </c>
      <c r="BY190" s="68">
        <f>SUM(BY4:BY189)</f>
        <v>1192933.4032499997</v>
      </c>
      <c r="BZ190" s="30"/>
      <c r="CA190" s="30"/>
      <c r="CB190" s="13">
        <f>SUM(CB4:CB189)</f>
        <v>20.399999999999999</v>
      </c>
      <c r="CC190" s="14">
        <f>SUM(CC4:CC185)</f>
        <v>1095.5</v>
      </c>
      <c r="CD190" s="68">
        <f>CC190+BY190</f>
        <v>1194028.9032499997</v>
      </c>
    </row>
    <row r="191" spans="1:82">
      <c r="F191" t="s">
        <v>5</v>
      </c>
      <c r="G191" t="s">
        <v>6</v>
      </c>
      <c r="H191" t="s">
        <v>7</v>
      </c>
      <c r="I191" t="s">
        <v>5</v>
      </c>
      <c r="J191" t="s">
        <v>6</v>
      </c>
      <c r="K191" t="s">
        <v>7</v>
      </c>
      <c r="L191" t="s">
        <v>5</v>
      </c>
      <c r="M191" t="s">
        <v>6</v>
      </c>
      <c r="N191" t="s">
        <v>7</v>
      </c>
      <c r="O191" t="s">
        <v>5</v>
      </c>
      <c r="P191" t="s">
        <v>6</v>
      </c>
      <c r="Q191" t="s">
        <v>7</v>
      </c>
      <c r="R191" t="s">
        <v>5</v>
      </c>
      <c r="S191" t="s">
        <v>6</v>
      </c>
      <c r="T191" t="s">
        <v>7</v>
      </c>
      <c r="U191" t="s">
        <v>5</v>
      </c>
      <c r="V191" t="s">
        <v>6</v>
      </c>
      <c r="W191" t="s">
        <v>7</v>
      </c>
      <c r="X191" t="s">
        <v>5</v>
      </c>
      <c r="Y191" t="s">
        <v>6</v>
      </c>
      <c r="Z191" t="s">
        <v>7</v>
      </c>
      <c r="AA191" t="s">
        <v>5</v>
      </c>
      <c r="AB191" t="s">
        <v>6</v>
      </c>
      <c r="AC191" t="s">
        <v>7</v>
      </c>
      <c r="AD191" t="s">
        <v>5</v>
      </c>
      <c r="AE191" t="s">
        <v>6</v>
      </c>
      <c r="AF191" t="s">
        <v>7</v>
      </c>
      <c r="AG191" t="s">
        <v>5</v>
      </c>
      <c r="AH191" t="s">
        <v>6</v>
      </c>
      <c r="AI191" t="s">
        <v>7</v>
      </c>
      <c r="AJ191" t="s">
        <v>5</v>
      </c>
      <c r="AK191" t="s">
        <v>6</v>
      </c>
      <c r="AL191" t="s">
        <v>7</v>
      </c>
      <c r="AM191" t="s">
        <v>5</v>
      </c>
      <c r="AN191" t="s">
        <v>6</v>
      </c>
      <c r="AO191" t="s">
        <v>7</v>
      </c>
      <c r="AP191" t="s">
        <v>5</v>
      </c>
      <c r="AQ191" t="s">
        <v>6</v>
      </c>
      <c r="AR191" t="s">
        <v>7</v>
      </c>
      <c r="AS191" t="s">
        <v>5</v>
      </c>
      <c r="AT191" t="s">
        <v>6</v>
      </c>
      <c r="AU191" t="s">
        <v>7</v>
      </c>
      <c r="AV191" t="s">
        <v>5</v>
      </c>
      <c r="AW191" t="s">
        <v>6</v>
      </c>
      <c r="AX191" t="s">
        <v>7</v>
      </c>
      <c r="AY191" t="s">
        <v>5</v>
      </c>
      <c r="AZ191" t="s">
        <v>6</v>
      </c>
      <c r="BA191" t="s">
        <v>7</v>
      </c>
      <c r="BB191" t="s">
        <v>5</v>
      </c>
      <c r="BC191" t="s">
        <v>6</v>
      </c>
      <c r="BD191" t="s">
        <v>7</v>
      </c>
      <c r="BE191" t="s">
        <v>5</v>
      </c>
      <c r="BF191" t="s">
        <v>6</v>
      </c>
      <c r="BG191" t="s">
        <v>7</v>
      </c>
      <c r="BH191" t="s">
        <v>5</v>
      </c>
      <c r="BI191" t="s">
        <v>6</v>
      </c>
      <c r="BJ191" t="s">
        <v>7</v>
      </c>
      <c r="BK191" t="s">
        <v>528</v>
      </c>
      <c r="BL191" t="s">
        <v>6</v>
      </c>
      <c r="BM191" t="s">
        <v>7</v>
      </c>
      <c r="BN191" t="s">
        <v>5</v>
      </c>
      <c r="BO191" t="s">
        <v>6</v>
      </c>
      <c r="BP191" t="s">
        <v>7</v>
      </c>
      <c r="BQ191" t="s">
        <v>5</v>
      </c>
      <c r="BR191" t="s">
        <v>6</v>
      </c>
      <c r="BS191" t="s">
        <v>7</v>
      </c>
      <c r="BT191" t="s">
        <v>5</v>
      </c>
      <c r="BU191" t="s">
        <v>6</v>
      </c>
      <c r="BV191" t="s">
        <v>5</v>
      </c>
      <c r="BW191" t="s">
        <v>6</v>
      </c>
      <c r="BY191" s="68">
        <f>BY190-BX190</f>
        <v>-6.7499997094273567E-3</v>
      </c>
      <c r="BZ191" s="30"/>
      <c r="CA191" s="30"/>
      <c r="CB191" s="14"/>
      <c r="CC191" s="30"/>
    </row>
    <row r="192" spans="1:82">
      <c r="F192">
        <v>1</v>
      </c>
      <c r="G192">
        <v>1</v>
      </c>
      <c r="H192">
        <v>1</v>
      </c>
      <c r="I192">
        <v>2</v>
      </c>
      <c r="J192">
        <v>2</v>
      </c>
      <c r="K192">
        <v>2</v>
      </c>
      <c r="L192">
        <v>3</v>
      </c>
      <c r="M192">
        <v>3</v>
      </c>
      <c r="N192">
        <v>3</v>
      </c>
      <c r="O192">
        <v>4</v>
      </c>
      <c r="P192">
        <v>4</v>
      </c>
      <c r="Q192">
        <v>4</v>
      </c>
      <c r="R192">
        <v>5</v>
      </c>
      <c r="S192">
        <v>5</v>
      </c>
      <c r="T192">
        <v>5</v>
      </c>
      <c r="U192">
        <v>6</v>
      </c>
      <c r="V192">
        <v>6</v>
      </c>
      <c r="W192">
        <v>6</v>
      </c>
      <c r="X192">
        <v>7</v>
      </c>
      <c r="Y192">
        <v>7</v>
      </c>
      <c r="Z192">
        <v>7</v>
      </c>
      <c r="AA192">
        <v>8</v>
      </c>
      <c r="AB192">
        <v>8</v>
      </c>
      <c r="AC192">
        <v>8</v>
      </c>
      <c r="AD192">
        <v>9</v>
      </c>
      <c r="AE192">
        <v>9</v>
      </c>
      <c r="AF192">
        <v>9</v>
      </c>
      <c r="AG192">
        <v>10</v>
      </c>
      <c r="AH192">
        <v>10</v>
      </c>
      <c r="AI192">
        <v>10</v>
      </c>
      <c r="AJ192">
        <v>11</v>
      </c>
      <c r="AK192">
        <v>11</v>
      </c>
      <c r="AL192">
        <v>11</v>
      </c>
      <c r="AM192">
        <v>12</v>
      </c>
      <c r="AN192">
        <v>12</v>
      </c>
      <c r="AO192">
        <v>12</v>
      </c>
      <c r="AP192">
        <v>13</v>
      </c>
      <c r="AQ192">
        <v>13</v>
      </c>
      <c r="AR192">
        <v>13</v>
      </c>
      <c r="AS192">
        <v>14</v>
      </c>
      <c r="AT192">
        <v>14</v>
      </c>
      <c r="AU192">
        <v>14</v>
      </c>
      <c r="AV192">
        <v>15</v>
      </c>
      <c r="AW192">
        <v>15</v>
      </c>
      <c r="AX192">
        <v>15</v>
      </c>
      <c r="AY192">
        <v>16</v>
      </c>
      <c r="AZ192">
        <v>16</v>
      </c>
      <c r="BA192">
        <v>16</v>
      </c>
      <c r="BB192">
        <v>17</v>
      </c>
      <c r="BC192">
        <v>17</v>
      </c>
      <c r="BD192">
        <v>17</v>
      </c>
      <c r="BE192">
        <v>18</v>
      </c>
      <c r="BF192">
        <v>18</v>
      </c>
      <c r="BG192">
        <v>18</v>
      </c>
      <c r="BH192">
        <v>19</v>
      </c>
      <c r="BI192">
        <v>19</v>
      </c>
      <c r="BJ192">
        <v>19</v>
      </c>
      <c r="BK192">
        <v>20</v>
      </c>
      <c r="BL192">
        <v>20</v>
      </c>
      <c r="BM192">
        <v>20</v>
      </c>
      <c r="BN192">
        <v>21</v>
      </c>
      <c r="BO192">
        <v>21</v>
      </c>
      <c r="BP192">
        <v>21</v>
      </c>
      <c r="BQ192">
        <v>22</v>
      </c>
      <c r="BR192">
        <v>22</v>
      </c>
      <c r="BS192">
        <v>22</v>
      </c>
      <c r="BT192">
        <v>23</v>
      </c>
      <c r="BU192">
        <v>23</v>
      </c>
      <c r="BV192">
        <v>24</v>
      </c>
      <c r="BW192">
        <v>24</v>
      </c>
      <c r="CB192" s="30"/>
    </row>
    <row r="193" spans="59:75">
      <c r="BU193" s="68"/>
      <c r="BV193" s="68"/>
    </row>
    <row r="194" spans="59:75">
      <c r="BL194">
        <v>975180.06</v>
      </c>
      <c r="BM194" t="s">
        <v>6</v>
      </c>
      <c r="BN194" t="s">
        <v>7</v>
      </c>
    </row>
    <row r="195" spans="59:75">
      <c r="BK195" s="68"/>
      <c r="BL195" s="68">
        <f>F190+I190+L190+O190+R190+U190+X190+AA190+AD190+AG190+AJ190+AM190+AP190+AS190+AV190+AY190+BB190+BE190+BH190+BK190+BN190+BQ190+BT190+BV190</f>
        <v>1009559.9400000002</v>
      </c>
      <c r="BM195" s="68">
        <f>G190+J190+M190+P190+S190+V190+Y190+AB190+AE190+AH190+AK190+AN190+AQ190+AT190+AW190+AZ190+BC190+BF190+BI190+BL190+BO190+BR190+BU190+BW190</f>
        <v>148231.13</v>
      </c>
      <c r="BN195" s="68">
        <f>H190+K190+N190+Q190+T190+W190+Z190+AC190+AF190+AI190+AL190+AO190+AR190+AU190+AX190+BA190+BD190+BG190+BJ190+BM190+BP190+BS190</f>
        <v>35142.339999999997</v>
      </c>
      <c r="BO195" s="68">
        <f>BN195+BM195+BL195</f>
        <v>1192933.4100000001</v>
      </c>
    </row>
    <row r="196" spans="59:75">
      <c r="BM196" s="68">
        <f>G190+J190+M190+P190+S190+V190+Y190+AB190+AE190+AH190+AK190+AN190+AQ190+AT190+AW190+AZ190+BC190+BF190+BI190+BL190+BO190+BR190+BU190+BW190</f>
        <v>148231.13</v>
      </c>
      <c r="BO196">
        <v>1192933.4099999999</v>
      </c>
      <c r="BS196" s="68"/>
      <c r="BT196" s="68"/>
      <c r="BU196" s="68"/>
      <c r="BV196" s="68"/>
      <c r="BW196" s="68"/>
    </row>
    <row r="197" spans="59:75">
      <c r="BO197" s="68"/>
    </row>
    <row r="198" spans="59:75">
      <c r="BO198" s="68">
        <f>E190-BO196</f>
        <v>1095.4932499998249</v>
      </c>
    </row>
    <row r="203" spans="59:75">
      <c r="BG203">
        <v>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27</vt:i4>
      </vt:variant>
    </vt:vector>
  </HeadingPairs>
  <TitlesOfParts>
    <vt:vector size="27" baseType="lpstr">
      <vt:lpstr>расход</vt:lpstr>
      <vt:lpstr>раскладка</vt:lpstr>
      <vt:lpstr>отчет 09</vt:lpstr>
      <vt:lpstr>расход октябрь</vt:lpstr>
      <vt:lpstr>меню окт.</vt:lpstr>
      <vt:lpstr>отчет за окт.</vt:lpstr>
      <vt:lpstr>ноябрь</vt:lpstr>
      <vt:lpstr>отчет за ноябрь</vt:lpstr>
      <vt:lpstr>Лист1</vt:lpstr>
      <vt:lpstr>Лист2</vt:lpstr>
      <vt:lpstr>Лист3</vt:lpstr>
      <vt:lpstr>отчет 12.21</vt:lpstr>
      <vt:lpstr>янв 22</vt:lpstr>
      <vt:lpstr>меню 22</vt:lpstr>
      <vt:lpstr>сайт</vt:lpstr>
      <vt:lpstr>февраль</vt:lpstr>
      <vt:lpstr>отчет янв</vt:lpstr>
      <vt:lpstr>меню фев</vt:lpstr>
      <vt:lpstr>отчет февр</vt:lpstr>
      <vt:lpstr>март </vt:lpstr>
      <vt:lpstr>меню март</vt:lpstr>
      <vt:lpstr>обор-е</vt:lpstr>
      <vt:lpstr>посуда</vt:lpstr>
      <vt:lpstr>сайт 2</vt:lpstr>
      <vt:lpstr>отчет за март</vt:lpstr>
      <vt:lpstr>апрель</vt:lpstr>
      <vt:lpstr>меню апр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Надежда</cp:lastModifiedBy>
  <cp:lastPrinted>2022-03-02T00:15:08Z</cp:lastPrinted>
  <dcterms:created xsi:type="dcterms:W3CDTF">2002-01-03T07:44:32Z</dcterms:created>
  <dcterms:modified xsi:type="dcterms:W3CDTF">2022-04-12T05:09:59Z</dcterms:modified>
</cp:coreProperties>
</file>